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60" yWindow="555" windowWidth="19665" windowHeight="11130" tabRatio="955" firstSheet="15" activeTab="24"/>
  </bookViews>
  <sheets>
    <sheet name="설계서" sheetId="30" r:id="rId1"/>
    <sheet name="원가계산" sheetId="32" r:id="rId2"/>
    <sheet name="내역합계" sheetId="18" r:id="rId3"/>
    <sheet name="내역" sheetId="19" r:id="rId4"/>
    <sheet name="일위목록" sheetId="33" r:id="rId5"/>
    <sheet name="일위대가-철거" sheetId="39" r:id="rId6"/>
    <sheet name="일위대가-식재" sheetId="17" r:id="rId7"/>
    <sheet name="일위대가-시설물" sheetId="35" r:id="rId8"/>
    <sheet name="일위대가-포장" sheetId="22" r:id="rId9"/>
    <sheet name="일위대가-우배수" sheetId="48" r:id="rId10"/>
    <sheet name="일위대가-텃밭기반" sheetId="55" r:id="rId11"/>
    <sheet name="기초일위" sheetId="23" r:id="rId12"/>
    <sheet name="철거 집계표" sheetId="40" r:id="rId13"/>
    <sheet name="관급집계" sheetId="56" r:id="rId14"/>
    <sheet name="토공량집계" sheetId="50" r:id="rId15"/>
    <sheet name="단위토공" sheetId="53" r:id="rId16"/>
    <sheet name="수량산출(철거)" sheetId="38" r:id="rId17"/>
    <sheet name="수량산출(식재)" sheetId="8" r:id="rId18"/>
    <sheet name="수량산출(시설물)" sheetId="10" r:id="rId19"/>
    <sheet name="수량산출(포장)" sheetId="9" r:id="rId20"/>
    <sheet name="수량산출(배수)" sheetId="45" r:id="rId21"/>
    <sheet name="수량(철거)" sheetId="47" r:id="rId22"/>
    <sheet name="수량(식재)" sheetId="6" r:id="rId23"/>
    <sheet name="수량(시설물)" sheetId="14" r:id="rId24"/>
    <sheet name="수량(포장)" sheetId="46" r:id="rId25"/>
    <sheet name="수량(배수,텃밭)" sheetId="37" r:id="rId26"/>
    <sheet name="자재단가" sheetId="24" r:id="rId27"/>
    <sheet name="노임단가" sheetId="25" r:id="rId28"/>
    <sheet name="경비" sheetId="36" r:id="rId29"/>
    <sheet name="중기기초자료" sheetId="34" r:id="rId30"/>
    <sheet name="중기목록표" sheetId="26" r:id="rId31"/>
    <sheet name="중기사용료" sheetId="27" r:id="rId32"/>
    <sheet name="단가산출목록" sheetId="28" r:id="rId33"/>
    <sheet name="단가산출서" sheetId="29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</externalReferences>
  <definedNames>
    <definedName name="____eee1" localSheetId="10">[0]!BlankMacro1</definedName>
    <definedName name="____eee1">[0]!BlankMacro1</definedName>
    <definedName name="____lll1" localSheetId="10">[0]!BlankMacro1</definedName>
    <definedName name="____lll1">[0]!BlankMacro1</definedName>
    <definedName name="___a1" localSheetId="10">[0]!BlankMacro1</definedName>
    <definedName name="___a1">[0]!BlankMacro1</definedName>
    <definedName name="__10" localSheetId="28">#REF!</definedName>
    <definedName name="__10" localSheetId="25">#REF!</definedName>
    <definedName name="__10" localSheetId="21">#REF!</definedName>
    <definedName name="__10" localSheetId="24">#REF!</definedName>
    <definedName name="__10" localSheetId="20">#REF!</definedName>
    <definedName name="__10" localSheetId="16">#REF!</definedName>
    <definedName name="__10" localSheetId="7">#REF!</definedName>
    <definedName name="__10" localSheetId="9">#REF!</definedName>
    <definedName name="__10" localSheetId="5">#REF!</definedName>
    <definedName name="__10" localSheetId="10">#REF!</definedName>
    <definedName name="__10" localSheetId="29">#REF!</definedName>
    <definedName name="__10">#REF!</definedName>
    <definedName name="__11" localSheetId="28">#REF!</definedName>
    <definedName name="__11" localSheetId="25">#REF!</definedName>
    <definedName name="__11" localSheetId="21">#REF!</definedName>
    <definedName name="__11" localSheetId="24">#REF!</definedName>
    <definedName name="__11" localSheetId="20">#REF!</definedName>
    <definedName name="__11" localSheetId="16">#REF!</definedName>
    <definedName name="__11" localSheetId="7">#REF!</definedName>
    <definedName name="__11" localSheetId="9">#REF!</definedName>
    <definedName name="__11" localSheetId="5">#REF!</definedName>
    <definedName name="__11" localSheetId="10">#REF!</definedName>
    <definedName name="__11" localSheetId="29">#REF!</definedName>
    <definedName name="__11">#REF!</definedName>
    <definedName name="__6" localSheetId="28">#REF!</definedName>
    <definedName name="__6" localSheetId="25">#REF!</definedName>
    <definedName name="__6" localSheetId="21">#REF!</definedName>
    <definedName name="__6" localSheetId="24">#REF!</definedName>
    <definedName name="__6" localSheetId="20">#REF!</definedName>
    <definedName name="__6" localSheetId="16">#REF!</definedName>
    <definedName name="__6" localSheetId="7">#REF!</definedName>
    <definedName name="__6" localSheetId="9">#REF!</definedName>
    <definedName name="__6" localSheetId="5">#REF!</definedName>
    <definedName name="__6" localSheetId="10">#REF!</definedName>
    <definedName name="__6" localSheetId="29">#REF!</definedName>
    <definedName name="__6">#REF!</definedName>
    <definedName name="__7" localSheetId="28">#REF!</definedName>
    <definedName name="__7" localSheetId="25">#REF!</definedName>
    <definedName name="__7" localSheetId="21">#REF!</definedName>
    <definedName name="__7" localSheetId="24">#REF!</definedName>
    <definedName name="__7" localSheetId="20">#REF!</definedName>
    <definedName name="__7" localSheetId="16">#REF!</definedName>
    <definedName name="__7" localSheetId="7">#REF!</definedName>
    <definedName name="__7" localSheetId="9">#REF!</definedName>
    <definedName name="__7" localSheetId="5">#REF!</definedName>
    <definedName name="__7" localSheetId="10">#REF!</definedName>
    <definedName name="__7" localSheetId="29">#REF!</definedName>
    <definedName name="__7">#REF!</definedName>
    <definedName name="__8" localSheetId="28">#REF!</definedName>
    <definedName name="__8" localSheetId="25">#REF!</definedName>
    <definedName name="__8" localSheetId="21">#REF!</definedName>
    <definedName name="__8" localSheetId="24">#REF!</definedName>
    <definedName name="__8" localSheetId="20">#REF!</definedName>
    <definedName name="__8" localSheetId="16">#REF!</definedName>
    <definedName name="__8" localSheetId="7">#REF!</definedName>
    <definedName name="__8" localSheetId="9">#REF!</definedName>
    <definedName name="__8" localSheetId="5">#REF!</definedName>
    <definedName name="__8" localSheetId="10">#REF!</definedName>
    <definedName name="__8" localSheetId="29">#REF!</definedName>
    <definedName name="__8">#REF!</definedName>
    <definedName name="__9" localSheetId="28">#REF!</definedName>
    <definedName name="__9" localSheetId="25">#REF!</definedName>
    <definedName name="__9" localSheetId="21">#REF!</definedName>
    <definedName name="__9" localSheetId="24">#REF!</definedName>
    <definedName name="__9" localSheetId="20">#REF!</definedName>
    <definedName name="__9" localSheetId="16">#REF!</definedName>
    <definedName name="__9" localSheetId="7">#REF!</definedName>
    <definedName name="__9" localSheetId="9">#REF!</definedName>
    <definedName name="__9" localSheetId="5">#REF!</definedName>
    <definedName name="__9" localSheetId="10">#REF!</definedName>
    <definedName name="__9" localSheetId="29">#REF!</definedName>
    <definedName name="__9">#REF!</definedName>
    <definedName name="__A183154" localSheetId="28">#REF!</definedName>
    <definedName name="__A183154" localSheetId="25">#REF!</definedName>
    <definedName name="__A183154" localSheetId="21">#REF!</definedName>
    <definedName name="__A183154" localSheetId="24">#REF!</definedName>
    <definedName name="__A183154" localSheetId="20">#REF!</definedName>
    <definedName name="__A183154" localSheetId="16">#REF!</definedName>
    <definedName name="__A183154" localSheetId="7">#REF!</definedName>
    <definedName name="__A183154" localSheetId="9">#REF!</definedName>
    <definedName name="__A183154" localSheetId="5">#REF!</definedName>
    <definedName name="__A183154" localSheetId="10">#REF!</definedName>
    <definedName name="__A183154" localSheetId="29">#REF!</definedName>
    <definedName name="__A183154">#REF!</definedName>
    <definedName name="__NMB96" localSheetId="10">#REF!</definedName>
    <definedName name="__NMB96">#REF!</definedName>
    <definedName name="__SEL1">#N/A</definedName>
    <definedName name="_1">#N/A</definedName>
    <definedName name="_1._PANEL_BD.__LP___1" localSheetId="10">#REF!</definedName>
    <definedName name="_1._PANEL_BD.__LP___1">#REF!</definedName>
    <definedName name="_1_0" localSheetId="10">'[1]PAD TR보호대기초'!#REF!</definedName>
    <definedName name="_1_0">'[1]PAD TR보호대기초'!#REF!</definedName>
    <definedName name="_1_3__Crite" localSheetId="28">#REF!</definedName>
    <definedName name="_1_3__Crite" localSheetId="25">#REF!</definedName>
    <definedName name="_1_3__Crite" localSheetId="21">#REF!</definedName>
    <definedName name="_1_3__Crite" localSheetId="24">#REF!</definedName>
    <definedName name="_1_3__Crite" localSheetId="20">#REF!</definedName>
    <definedName name="_1_3__Crite" localSheetId="16">#REF!</definedName>
    <definedName name="_1_3__Crite" localSheetId="7">#REF!</definedName>
    <definedName name="_1_3__Crite" localSheetId="9">#REF!</definedName>
    <definedName name="_1_3__Crite" localSheetId="5">#REF!</definedName>
    <definedName name="_1_3__Crite" localSheetId="10">#REF!</definedName>
    <definedName name="_1_3__Crite" localSheetId="29">#REF!</definedName>
    <definedName name="_1_3__Crite">#REF!</definedName>
    <definedName name="_10">#N/A</definedName>
    <definedName name="_10_3_0Criteria" localSheetId="10">#REF!</definedName>
    <definedName name="_10_3_0Criteria">#REF!</definedName>
    <definedName name="_11">#N/A</definedName>
    <definedName name="_11Á_1È_Ç" localSheetId="10">'[2]일위대가(계측기설치)'!#REF!</definedName>
    <definedName name="_11Á_1È_Ç">'[2]일위대가(계측기설치)'!#REF!</definedName>
    <definedName name="_12">#N/A</definedName>
    <definedName name="_12Á_2È_Ç" localSheetId="10">'[2]일위대가(계측기설치)'!#REF!</definedName>
    <definedName name="_12Á_2È_Ç">'[2]일위대가(계측기설치)'!#REF!</definedName>
    <definedName name="_13">#N/A</definedName>
    <definedName name="_13Á_3È_Ç" localSheetId="10">'[2]일위대가(계측기설치)'!#REF!</definedName>
    <definedName name="_13Á_3È_Ç">'[2]일위대가(계측기설치)'!#REF!</definedName>
    <definedName name="_14">#N/A</definedName>
    <definedName name="_14Á_4È_Ç" localSheetId="10">'[2]일위대가(계측기설치)'!#REF!</definedName>
    <definedName name="_14Á_4È_Ç">'[2]일위대가(계측기설치)'!#REF!</definedName>
    <definedName name="_15">#N/A</definedName>
    <definedName name="_15A">[3]금액내역서!$D$3:$D$10</definedName>
    <definedName name="_15Á_5È_Ç" localSheetId="10">'[2]일위대가(계측기설치)'!#REF!</definedName>
    <definedName name="_15Á_5È_Ç">'[2]일위대가(계측기설치)'!#REF!</definedName>
    <definedName name="_16">#N/A</definedName>
    <definedName name="_16Á_6È_Ç" localSheetId="10">'[2]일위대가(계측기설치)'!#REF!</definedName>
    <definedName name="_16Á_6È_Ç">'[2]일위대가(계측기설치)'!#REF!</definedName>
    <definedName name="_17">#N/A</definedName>
    <definedName name="_18">#N/A</definedName>
    <definedName name="_19">#N/A</definedName>
    <definedName name="_1C_" localSheetId="28">#REF!</definedName>
    <definedName name="_1C_" localSheetId="25">#REF!</definedName>
    <definedName name="_1C_" localSheetId="23">#REF!</definedName>
    <definedName name="_1C_" localSheetId="21">#REF!</definedName>
    <definedName name="_1C_" localSheetId="24">#REF!</definedName>
    <definedName name="_1C_" localSheetId="20">#REF!</definedName>
    <definedName name="_1C_" localSheetId="18">#REF!</definedName>
    <definedName name="_1C_" localSheetId="16">#REF!</definedName>
    <definedName name="_1C_" localSheetId="19">#REF!</definedName>
    <definedName name="_1C_" localSheetId="7">#REF!</definedName>
    <definedName name="_1C_" localSheetId="9">#REF!</definedName>
    <definedName name="_1C_" localSheetId="5">#REF!</definedName>
    <definedName name="_1C_" localSheetId="10">#REF!</definedName>
    <definedName name="_1C_" localSheetId="29">#REF!</definedName>
    <definedName name="_1C_">#REF!</definedName>
    <definedName name="_1공장" localSheetId="10">#REF!</definedName>
    <definedName name="_1공장">#REF!</definedName>
    <definedName name="_2">#N/A</definedName>
    <definedName name="_2_0" localSheetId="10">'[1]PAD TR보호대기초'!#REF!</definedName>
    <definedName name="_2_0">'[1]PAD TR보호대기초'!#REF!</definedName>
    <definedName name="_2_10" localSheetId="28">#REF!</definedName>
    <definedName name="_2_10" localSheetId="25">#REF!</definedName>
    <definedName name="_2_10" localSheetId="23">#REF!</definedName>
    <definedName name="_2_10" localSheetId="21">#REF!</definedName>
    <definedName name="_2_10" localSheetId="24">#REF!</definedName>
    <definedName name="_2_10" localSheetId="20">#REF!</definedName>
    <definedName name="_2_10" localSheetId="18">#REF!</definedName>
    <definedName name="_2_10" localSheetId="16">#REF!</definedName>
    <definedName name="_2_10" localSheetId="19">#REF!</definedName>
    <definedName name="_2_10" localSheetId="7">#REF!</definedName>
    <definedName name="_2_10" localSheetId="9">#REF!</definedName>
    <definedName name="_2_10" localSheetId="5">#REF!</definedName>
    <definedName name="_2_10" localSheetId="10">#REF!</definedName>
    <definedName name="_2_10" localSheetId="29">#REF!</definedName>
    <definedName name="_2_10">#REF!</definedName>
    <definedName name="_2_3__Criteria" localSheetId="28">#REF!</definedName>
    <definedName name="_2_3__Criteria" localSheetId="25">#REF!</definedName>
    <definedName name="_2_3__Criteria" localSheetId="21">#REF!</definedName>
    <definedName name="_2_3__Criteria" localSheetId="24">#REF!</definedName>
    <definedName name="_2_3__Criteria" localSheetId="20">#REF!</definedName>
    <definedName name="_2_3__Criteria" localSheetId="16">#REF!</definedName>
    <definedName name="_2_3__Criteria" localSheetId="7">#REF!</definedName>
    <definedName name="_2_3__Criteria" localSheetId="9">#REF!</definedName>
    <definedName name="_2_3__Criteria" localSheetId="5">#REF!</definedName>
    <definedName name="_2_3__Criteria" localSheetId="10">#REF!</definedName>
    <definedName name="_2_3__Criteria" localSheetId="29">#REF!</definedName>
    <definedName name="_2_3__Criteria">#REF!</definedName>
    <definedName name="_20">#N/A</definedName>
    <definedName name="_20a1_" localSheetId="10">[0]!BlankMacro1</definedName>
    <definedName name="_20a1_">[0]!BlankMacro1</definedName>
    <definedName name="_21">#N/A</definedName>
    <definedName name="_21G_0Extr" localSheetId="10">#REF!</definedName>
    <definedName name="_21G_0Extr">#REF!</definedName>
    <definedName name="_22">#N/A</definedName>
    <definedName name="_22G_0Extr" localSheetId="10">#REF!</definedName>
    <definedName name="_22G_0Extr">#REF!</definedName>
    <definedName name="_23">#N/A</definedName>
    <definedName name="_23G_0Extract" localSheetId="10">#REF!</definedName>
    <definedName name="_23G_0Extract">#REF!</definedName>
    <definedName name="_24">#N/A</definedName>
    <definedName name="_24G_0Extract" localSheetId="10">#REF!</definedName>
    <definedName name="_24G_0Extract">#REF!</definedName>
    <definedName name="_25">#N/A</definedName>
    <definedName name="_26">#N/A</definedName>
    <definedName name="_27">#N/A</definedName>
    <definedName name="_28">#N/A</definedName>
    <definedName name="_29">#N/A</definedName>
    <definedName name="_2공장" localSheetId="10">#REF!</definedName>
    <definedName name="_2공장">#REF!</definedName>
    <definedName name="_3">#N/A</definedName>
    <definedName name="_3_0ELP전선관_3" localSheetId="10">[1]가로등기초!#REF!</definedName>
    <definedName name="_3_0ELP전선관_3">[1]가로등기초!#REF!</definedName>
    <definedName name="_3_11" localSheetId="28">#REF!</definedName>
    <definedName name="_3_11" localSheetId="25">#REF!</definedName>
    <definedName name="_3_11" localSheetId="23">#REF!</definedName>
    <definedName name="_3_11" localSheetId="21">#REF!</definedName>
    <definedName name="_3_11" localSheetId="24">#REF!</definedName>
    <definedName name="_3_11" localSheetId="20">#REF!</definedName>
    <definedName name="_3_11" localSheetId="18">#REF!</definedName>
    <definedName name="_3_11" localSheetId="16">#REF!</definedName>
    <definedName name="_3_11" localSheetId="19">#REF!</definedName>
    <definedName name="_3_11" localSheetId="7">#REF!</definedName>
    <definedName name="_3_11" localSheetId="9">#REF!</definedName>
    <definedName name="_3_11" localSheetId="5">#REF!</definedName>
    <definedName name="_3_11" localSheetId="10">#REF!</definedName>
    <definedName name="_3_11" localSheetId="29">#REF!</definedName>
    <definedName name="_3_11">#REF!</definedName>
    <definedName name="_30">#N/A</definedName>
    <definedName name="_31">#N/A</definedName>
    <definedName name="_32">#N/A</definedName>
    <definedName name="_33">#N/A</definedName>
    <definedName name="_34">#N/A</definedName>
    <definedName name="_35">#N/A</definedName>
    <definedName name="_36">#N/A</definedName>
    <definedName name="_37">#N/A</definedName>
    <definedName name="_38">#N/A</definedName>
    <definedName name="_39">#N/A</definedName>
    <definedName name="_3G__Extr" localSheetId="28">#REF!</definedName>
    <definedName name="_3G__Extr" localSheetId="25">#REF!</definedName>
    <definedName name="_3G__Extr" localSheetId="21">#REF!</definedName>
    <definedName name="_3G__Extr" localSheetId="24">#REF!</definedName>
    <definedName name="_3G__Extr" localSheetId="20">#REF!</definedName>
    <definedName name="_3G__Extr" localSheetId="16">#REF!</definedName>
    <definedName name="_3G__Extr" localSheetId="7">#REF!</definedName>
    <definedName name="_3G__Extr" localSheetId="9">#REF!</definedName>
    <definedName name="_3G__Extr" localSheetId="5">#REF!</definedName>
    <definedName name="_3G__Extr" localSheetId="10">#REF!</definedName>
    <definedName name="_3G__Extr" localSheetId="29">#REF!</definedName>
    <definedName name="_3G__Extr">#REF!</definedName>
    <definedName name="_3공장" localSheetId="10">#REF!</definedName>
    <definedName name="_3공장">#REF!</definedName>
    <definedName name="_4">#N/A</definedName>
    <definedName name="_4_0ELP전선관_3" localSheetId="10">[1]가로등기초!#REF!</definedName>
    <definedName name="_4_0ELP전선관_3">[1]가로등기초!#REF!</definedName>
    <definedName name="_4_6" localSheetId="28">#REF!</definedName>
    <definedName name="_4_6" localSheetId="25">#REF!</definedName>
    <definedName name="_4_6" localSheetId="23">#REF!</definedName>
    <definedName name="_4_6" localSheetId="21">#REF!</definedName>
    <definedName name="_4_6" localSheetId="24">#REF!</definedName>
    <definedName name="_4_6" localSheetId="20">#REF!</definedName>
    <definedName name="_4_6" localSheetId="18">#REF!</definedName>
    <definedName name="_4_6" localSheetId="16">#REF!</definedName>
    <definedName name="_4_6" localSheetId="19">#REF!</definedName>
    <definedName name="_4_6" localSheetId="7">#REF!</definedName>
    <definedName name="_4_6" localSheetId="9">#REF!</definedName>
    <definedName name="_4_6" localSheetId="5">#REF!</definedName>
    <definedName name="_4_6" localSheetId="10">#REF!</definedName>
    <definedName name="_4_6" localSheetId="29">#REF!</definedName>
    <definedName name="_4_6">#REF!</definedName>
    <definedName name="_40">#N/A</definedName>
    <definedName name="_41">#N/A</definedName>
    <definedName name="_42">#N/A</definedName>
    <definedName name="_43">#N/A</definedName>
    <definedName name="_44">#N/A</definedName>
    <definedName name="_45">#N/A</definedName>
    <definedName name="_46">#N/A</definedName>
    <definedName name="_47">#N/A</definedName>
    <definedName name="_48">#N/A</definedName>
    <definedName name="_49">#N/A</definedName>
    <definedName name="_4G__Extract" localSheetId="28">#REF!</definedName>
    <definedName name="_4G__Extract" localSheetId="25">#REF!</definedName>
    <definedName name="_4G__Extract" localSheetId="21">#REF!</definedName>
    <definedName name="_4G__Extract" localSheetId="24">#REF!</definedName>
    <definedName name="_4G__Extract" localSheetId="20">#REF!</definedName>
    <definedName name="_4G__Extract" localSheetId="16">#REF!</definedName>
    <definedName name="_4G__Extract" localSheetId="7">#REF!</definedName>
    <definedName name="_4G__Extract" localSheetId="9">#REF!</definedName>
    <definedName name="_4G__Extract" localSheetId="5">#REF!</definedName>
    <definedName name="_4G__Extract" localSheetId="10">#REF!</definedName>
    <definedName name="_4G__Extract" localSheetId="29">#REF!</definedName>
    <definedName name="_4G__Extract">#REF!</definedName>
    <definedName name="_5">#N/A</definedName>
    <definedName name="_5_0맨홀뚜껑_Φ" localSheetId="10">'[1]HANDHOLE(2)'!#REF!</definedName>
    <definedName name="_5_0맨홀뚜껑_Φ">'[1]HANDHOLE(2)'!#REF!</definedName>
    <definedName name="_5_7" localSheetId="28">#REF!</definedName>
    <definedName name="_5_7" localSheetId="25">#REF!</definedName>
    <definedName name="_5_7" localSheetId="23">#REF!</definedName>
    <definedName name="_5_7" localSheetId="21">#REF!</definedName>
    <definedName name="_5_7" localSheetId="24">#REF!</definedName>
    <definedName name="_5_7" localSheetId="20">#REF!</definedName>
    <definedName name="_5_7" localSheetId="18">#REF!</definedName>
    <definedName name="_5_7" localSheetId="16">#REF!</definedName>
    <definedName name="_5_7" localSheetId="19">#REF!</definedName>
    <definedName name="_5_7" localSheetId="7">#REF!</definedName>
    <definedName name="_5_7" localSheetId="9">#REF!</definedName>
    <definedName name="_5_7" localSheetId="5">#REF!</definedName>
    <definedName name="_5_7" localSheetId="10">#REF!</definedName>
    <definedName name="_5_7" localSheetId="29">#REF!</definedName>
    <definedName name="_5_7">#REF!</definedName>
    <definedName name="_50">#N/A</definedName>
    <definedName name="_50억이상" localSheetId="28">#REF!</definedName>
    <definedName name="_50억이상" localSheetId="25">#REF!</definedName>
    <definedName name="_50억이상" localSheetId="23">#REF!</definedName>
    <definedName name="_50억이상" localSheetId="21">#REF!</definedName>
    <definedName name="_50억이상" localSheetId="24">#REF!</definedName>
    <definedName name="_50억이상" localSheetId="20">#REF!</definedName>
    <definedName name="_50억이상" localSheetId="18">#REF!</definedName>
    <definedName name="_50억이상" localSheetId="16">#REF!</definedName>
    <definedName name="_50억이상" localSheetId="19">#REF!</definedName>
    <definedName name="_50억이상" localSheetId="7">#REF!</definedName>
    <definedName name="_50억이상" localSheetId="9">#REF!</definedName>
    <definedName name="_50억이상" localSheetId="5">#REF!</definedName>
    <definedName name="_50억이상" localSheetId="10">#REF!</definedName>
    <definedName name="_50억이상" localSheetId="29">#REF!</definedName>
    <definedName name="_50억이상">#REF!</definedName>
    <definedName name="_51">#N/A</definedName>
    <definedName name="_52">#N/A</definedName>
    <definedName name="_53">#N/A</definedName>
    <definedName name="_54">#N/A</definedName>
    <definedName name="_55">#N/A</definedName>
    <definedName name="_56">#N/A</definedName>
    <definedName name="_57">#N/A</definedName>
    <definedName name="_58">#N/A</definedName>
    <definedName name="_59">#N/A</definedName>
    <definedName name="_5억원미만" localSheetId="28">#REF!</definedName>
    <definedName name="_5억원미만" localSheetId="25">#REF!</definedName>
    <definedName name="_5억원미만" localSheetId="23">#REF!</definedName>
    <definedName name="_5억원미만" localSheetId="21">#REF!</definedName>
    <definedName name="_5억원미만" localSheetId="24">#REF!</definedName>
    <definedName name="_5억원미만" localSheetId="20">#REF!</definedName>
    <definedName name="_5억원미만" localSheetId="18">#REF!</definedName>
    <definedName name="_5억원미만" localSheetId="16">#REF!</definedName>
    <definedName name="_5억원미만" localSheetId="19">#REF!</definedName>
    <definedName name="_5억원미만" localSheetId="7">#REF!</definedName>
    <definedName name="_5억원미만" localSheetId="9">#REF!</definedName>
    <definedName name="_5억원미만" localSheetId="5">#REF!</definedName>
    <definedName name="_5억원미만" localSheetId="10">#REF!</definedName>
    <definedName name="_5억원미만" localSheetId="29">#REF!</definedName>
    <definedName name="_5억원미만">#REF!</definedName>
    <definedName name="_5억이상_50억원미만" localSheetId="28">#REF!</definedName>
    <definedName name="_5억이상_50억원미만" localSheetId="25">#REF!</definedName>
    <definedName name="_5억이상_50억원미만" localSheetId="23">#REF!</definedName>
    <definedName name="_5억이상_50억원미만" localSheetId="21">#REF!</definedName>
    <definedName name="_5억이상_50억원미만" localSheetId="24">#REF!</definedName>
    <definedName name="_5억이상_50억원미만" localSheetId="20">#REF!</definedName>
    <definedName name="_5억이상_50억원미만" localSheetId="18">#REF!</definedName>
    <definedName name="_5억이상_50억원미만" localSheetId="16">#REF!</definedName>
    <definedName name="_5억이상_50억원미만" localSheetId="19">#REF!</definedName>
    <definedName name="_5억이상_50억원미만" localSheetId="7">#REF!</definedName>
    <definedName name="_5억이상_50억원미만" localSheetId="9">#REF!</definedName>
    <definedName name="_5억이상_50억원미만" localSheetId="5">#REF!</definedName>
    <definedName name="_5억이상_50억원미만" localSheetId="10">#REF!</definedName>
    <definedName name="_5억이상_50억원미만" localSheetId="29">#REF!</definedName>
    <definedName name="_5억이상_50억원미만">#REF!</definedName>
    <definedName name="_6">#N/A</definedName>
    <definedName name="_6.5_4_5_4" localSheetId="10">#REF!</definedName>
    <definedName name="_6.5_4_5_4">#REF!</definedName>
    <definedName name="_6_0맨홀뚜껑_Φ" localSheetId="10">'[1]HANDHOLE(2)'!#REF!</definedName>
    <definedName name="_6_0맨홀뚜껑_Φ">'[1]HANDHOLE(2)'!#REF!</definedName>
    <definedName name="_6_8" localSheetId="28">#REF!</definedName>
    <definedName name="_6_8" localSheetId="25">#REF!</definedName>
    <definedName name="_6_8" localSheetId="23">#REF!</definedName>
    <definedName name="_6_8" localSheetId="22">#REF!</definedName>
    <definedName name="_6_8" localSheetId="21">#REF!</definedName>
    <definedName name="_6_8" localSheetId="24">#REF!</definedName>
    <definedName name="_6_8" localSheetId="20">#REF!</definedName>
    <definedName name="_6_8" localSheetId="18">#REF!</definedName>
    <definedName name="_6_8" localSheetId="16">#REF!</definedName>
    <definedName name="_6_8" localSheetId="19">#REF!</definedName>
    <definedName name="_6_8" localSheetId="7">#REF!</definedName>
    <definedName name="_6_8" localSheetId="9">#REF!</definedName>
    <definedName name="_6_8" localSheetId="5">#REF!</definedName>
    <definedName name="_6_8" localSheetId="10">#REF!</definedName>
    <definedName name="_6_8" localSheetId="29">#REF!</definedName>
    <definedName name="_6_8">#REF!</definedName>
    <definedName name="_60">#N/A</definedName>
    <definedName name="_61">#N/A</definedName>
    <definedName name="_62">#N/A</definedName>
    <definedName name="_63">#N/A</definedName>
    <definedName name="_64">#N/A</definedName>
    <definedName name="_65">#N/A</definedName>
    <definedName name="_66">#N/A</definedName>
    <definedName name="_67">#N/A</definedName>
    <definedName name="_68">#N/A</definedName>
    <definedName name="_69">#N/A</definedName>
    <definedName name="_7">#N/A</definedName>
    <definedName name="_7_3_0Crite" localSheetId="10">#REF!</definedName>
    <definedName name="_7_3_0Crite">#REF!</definedName>
    <definedName name="_7_9" localSheetId="28">#REF!</definedName>
    <definedName name="_7_9" localSheetId="25">#REF!</definedName>
    <definedName name="_7_9" localSheetId="23">#REF!</definedName>
    <definedName name="_7_9" localSheetId="22">#REF!</definedName>
    <definedName name="_7_9" localSheetId="21">#REF!</definedName>
    <definedName name="_7_9" localSheetId="24">#REF!</definedName>
    <definedName name="_7_9" localSheetId="20">#REF!</definedName>
    <definedName name="_7_9" localSheetId="18">#REF!</definedName>
    <definedName name="_7_9" localSheetId="16">#REF!</definedName>
    <definedName name="_7_9" localSheetId="19">#REF!</definedName>
    <definedName name="_7_9" localSheetId="7">#REF!</definedName>
    <definedName name="_7_9" localSheetId="9">#REF!</definedName>
    <definedName name="_7_9" localSheetId="5">#REF!</definedName>
    <definedName name="_7_9" localSheetId="10">#REF!</definedName>
    <definedName name="_7_9" localSheetId="29">#REF!</definedName>
    <definedName name="_7_9">#REF!</definedName>
    <definedName name="_70">#N/A</definedName>
    <definedName name="_71">#N/A</definedName>
    <definedName name="_72">#N/A</definedName>
    <definedName name="_73">#N/A</definedName>
    <definedName name="_74">#N/A</definedName>
    <definedName name="_75">#N/A</definedName>
    <definedName name="_76">#N/A</definedName>
    <definedName name="_77">#N/A</definedName>
    <definedName name="_78">#N/A</definedName>
    <definedName name="_79">#N/A</definedName>
    <definedName name="_8">#N/A</definedName>
    <definedName name="_8_3_0Crite" localSheetId="10">#REF!</definedName>
    <definedName name="_8_3_0Crite">#REF!</definedName>
    <definedName name="_80">#N/A</definedName>
    <definedName name="_81">#N/A</definedName>
    <definedName name="_82">#N/A</definedName>
    <definedName name="_83">#N/A</definedName>
    <definedName name="_84">#N/A</definedName>
    <definedName name="_85">#N/A</definedName>
    <definedName name="_86">#N/A</definedName>
    <definedName name="_87">#N/A</definedName>
    <definedName name="_88">#N/A</definedName>
    <definedName name="_89">#N/A</definedName>
    <definedName name="_8C_" localSheetId="28">#REF!</definedName>
    <definedName name="_8C_" localSheetId="25">#REF!</definedName>
    <definedName name="_8C_" localSheetId="23">#REF!</definedName>
    <definedName name="_8C_" localSheetId="21">#REF!</definedName>
    <definedName name="_8C_" localSheetId="24">#REF!</definedName>
    <definedName name="_8C_" localSheetId="20">#REF!</definedName>
    <definedName name="_8C_" localSheetId="18">#REF!</definedName>
    <definedName name="_8C_" localSheetId="16">#REF!</definedName>
    <definedName name="_8C_" localSheetId="19">#REF!</definedName>
    <definedName name="_8C_" localSheetId="7">#REF!</definedName>
    <definedName name="_8C_" localSheetId="9">#REF!</definedName>
    <definedName name="_8C_" localSheetId="5">#REF!</definedName>
    <definedName name="_8C_" localSheetId="10">#REF!</definedName>
    <definedName name="_8C_" localSheetId="29">#REF!</definedName>
    <definedName name="_8C_">#REF!</definedName>
    <definedName name="_9">#N/A</definedName>
    <definedName name="_9_3_0Criteria" localSheetId="10">#REF!</definedName>
    <definedName name="_9_3_0Criteria">#REF!</definedName>
    <definedName name="_90">#N/A</definedName>
    <definedName name="_91">#N/A</definedName>
    <definedName name="_92">#N/A</definedName>
    <definedName name="_93">#N/A</definedName>
    <definedName name="_94">#N/A</definedName>
    <definedName name="_95">#N/A</definedName>
    <definedName name="_96">#N/A</definedName>
    <definedName name="_97">#N/A</definedName>
    <definedName name="_98">#N/A</definedName>
    <definedName name="_99">#N/A</definedName>
    <definedName name="_A183154" localSheetId="28">#REF!</definedName>
    <definedName name="_A183154" localSheetId="25">#REF!</definedName>
    <definedName name="_A183154" localSheetId="23">#REF!</definedName>
    <definedName name="_A183154" localSheetId="21">#REF!</definedName>
    <definedName name="_A183154" localSheetId="24">#REF!</definedName>
    <definedName name="_A183154" localSheetId="20">#REF!</definedName>
    <definedName name="_A183154" localSheetId="18">#REF!</definedName>
    <definedName name="_A183154" localSheetId="16">#REF!</definedName>
    <definedName name="_A183154" localSheetId="19">#REF!</definedName>
    <definedName name="_A183154" localSheetId="7">#REF!</definedName>
    <definedName name="_A183154" localSheetId="9">#REF!</definedName>
    <definedName name="_A183154" localSheetId="5">#REF!</definedName>
    <definedName name="_A183154" localSheetId="10">#REF!</definedName>
    <definedName name="_A183154" localSheetId="29">#REF!</definedName>
    <definedName name="_A183154">#REF!</definedName>
    <definedName name="_B22">[4]일위대가!$1400:$1413=[4]일위대가!$A$1400</definedName>
    <definedName name="_C" localSheetId="28">#REF!</definedName>
    <definedName name="_C" localSheetId="25">#REF!</definedName>
    <definedName name="_C" localSheetId="21">#REF!</definedName>
    <definedName name="_C" localSheetId="24">#REF!</definedName>
    <definedName name="_C" localSheetId="20">#REF!</definedName>
    <definedName name="_C" localSheetId="16">#REF!</definedName>
    <definedName name="_C" localSheetId="7">#REF!</definedName>
    <definedName name="_C" localSheetId="9">#REF!</definedName>
    <definedName name="_C" localSheetId="5">#REF!</definedName>
    <definedName name="_C" localSheetId="10">#REF!</definedName>
    <definedName name="_C" localSheetId="29">#REF!</definedName>
    <definedName name="_C">#REF!</definedName>
    <definedName name="_CDT2" localSheetId="10">#REF!</definedName>
    <definedName name="_CDT2">#REF!</definedName>
    <definedName name="_D25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_D2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_eee1" localSheetId="10">[0]!BlankMacro1</definedName>
    <definedName name="_eee1">[0]!BlankMacro1</definedName>
    <definedName name="_Fill" localSheetId="28" hidden="1">#REF!</definedName>
    <definedName name="_Fill" localSheetId="11" hidden="1">#REF!</definedName>
    <definedName name="_Fill" localSheetId="3" hidden="1">#REF!</definedName>
    <definedName name="_Fill" localSheetId="2" hidden="1">#REF!</definedName>
    <definedName name="_Fill" localSheetId="27" hidden="1">#REF!</definedName>
    <definedName name="_Fill" localSheetId="25" hidden="1">#REF!</definedName>
    <definedName name="_Fill" localSheetId="23" hidden="1">#REF!</definedName>
    <definedName name="_Fill" localSheetId="22" hidden="1">#REF!</definedName>
    <definedName name="_Fill" localSheetId="21" hidden="1">#REF!</definedName>
    <definedName name="_Fill" localSheetId="24" hidden="1">#REF!</definedName>
    <definedName name="_Fill" localSheetId="20" hidden="1">#REF!</definedName>
    <definedName name="_Fill" localSheetId="18" hidden="1">#REF!</definedName>
    <definedName name="_Fill" localSheetId="17" hidden="1">#REF!</definedName>
    <definedName name="_Fill" localSheetId="16" hidden="1">#REF!</definedName>
    <definedName name="_Fill" localSheetId="19" hidden="1">#REF!</definedName>
    <definedName name="_Fill" localSheetId="7" hidden="1">#REF!</definedName>
    <definedName name="_Fill" localSheetId="6" hidden="1">#REF!</definedName>
    <definedName name="_Fill" localSheetId="9" hidden="1">#REF!</definedName>
    <definedName name="_Fill" localSheetId="5" hidden="1">#REF!</definedName>
    <definedName name="_Fill" localSheetId="10" hidden="1">#REF!</definedName>
    <definedName name="_Fill" localSheetId="8" hidden="1">#REF!</definedName>
    <definedName name="_Fill" localSheetId="4" hidden="1">#REF!</definedName>
    <definedName name="_Fill" localSheetId="26" hidden="1">#REF!</definedName>
    <definedName name="_Fill" localSheetId="29" hidden="1">#REF!</definedName>
    <definedName name="_Fill" hidden="1">#REF!</definedName>
    <definedName name="_xlnm._FilterDatabase" localSheetId="28" hidden="1">#REF!</definedName>
    <definedName name="_xlnm._FilterDatabase" localSheetId="25" hidden="1">#REF!</definedName>
    <definedName name="_xlnm._FilterDatabase" localSheetId="23" hidden="1">#REF!</definedName>
    <definedName name="_xlnm._FilterDatabase" localSheetId="21" hidden="1">#REF!</definedName>
    <definedName name="_xlnm._FilterDatabase" localSheetId="24" hidden="1">#REF!</definedName>
    <definedName name="_xlnm._FilterDatabase" localSheetId="20" hidden="1">#REF!</definedName>
    <definedName name="_xlnm._FilterDatabase" localSheetId="18" hidden="1">#REF!</definedName>
    <definedName name="_xlnm._FilterDatabase" localSheetId="16" hidden="1">#REF!</definedName>
    <definedName name="_xlnm._FilterDatabase" localSheetId="19" hidden="1">#REF!</definedName>
    <definedName name="_xlnm._FilterDatabase" localSheetId="7" hidden="1">#REF!</definedName>
    <definedName name="_xlnm._FilterDatabase" localSheetId="9" hidden="1">#REF!</definedName>
    <definedName name="_xlnm._FilterDatabase" localSheetId="5" hidden="1">#REF!</definedName>
    <definedName name="_xlnm._FilterDatabase" localSheetId="10" hidden="1">#REF!</definedName>
    <definedName name="_xlnm._FilterDatabase" localSheetId="29" hidden="1">#REF!</definedName>
    <definedName name="_xlnm._FilterDatabase" hidden="1">#REF!</definedName>
    <definedName name="_HSH1" localSheetId="28">#REF!</definedName>
    <definedName name="_HSH1" localSheetId="25">#REF!</definedName>
    <definedName name="_HSH1" localSheetId="23">#REF!</definedName>
    <definedName name="_HSH1" localSheetId="21">#REF!</definedName>
    <definedName name="_HSH1" localSheetId="24">#REF!</definedName>
    <definedName name="_HSH1" localSheetId="20">#REF!</definedName>
    <definedName name="_HSH1" localSheetId="18">#REF!</definedName>
    <definedName name="_HSH1" localSheetId="16">#REF!</definedName>
    <definedName name="_HSH1" localSheetId="19">#REF!</definedName>
    <definedName name="_HSH1" localSheetId="7">#REF!</definedName>
    <definedName name="_HSH1" localSheetId="9">#REF!</definedName>
    <definedName name="_HSH1" localSheetId="5">#REF!</definedName>
    <definedName name="_HSH1" localSheetId="10">#REF!</definedName>
    <definedName name="_HSH1" localSheetId="29">#REF!</definedName>
    <definedName name="_HSH1">#REF!</definedName>
    <definedName name="_HSH2" localSheetId="28">#REF!</definedName>
    <definedName name="_HSH2" localSheetId="25">#REF!</definedName>
    <definedName name="_HSH2" localSheetId="23">#REF!</definedName>
    <definedName name="_HSH2" localSheetId="21">#REF!</definedName>
    <definedName name="_HSH2" localSheetId="24">#REF!</definedName>
    <definedName name="_HSH2" localSheetId="20">#REF!</definedName>
    <definedName name="_HSH2" localSheetId="18">#REF!</definedName>
    <definedName name="_HSH2" localSheetId="16">#REF!</definedName>
    <definedName name="_HSH2" localSheetId="19">#REF!</definedName>
    <definedName name="_HSH2" localSheetId="7">#REF!</definedName>
    <definedName name="_HSH2" localSheetId="9">#REF!</definedName>
    <definedName name="_HSH2" localSheetId="5">#REF!</definedName>
    <definedName name="_HSH2" localSheetId="10">#REF!</definedName>
    <definedName name="_HSH2" localSheetId="29">#REF!</definedName>
    <definedName name="_HSH2">#REF!</definedName>
    <definedName name="_JJ1" localSheetId="28">#REF!</definedName>
    <definedName name="_JJ1" localSheetId="25">#REF!</definedName>
    <definedName name="_JJ1" localSheetId="23">#REF!</definedName>
    <definedName name="_JJ1" localSheetId="21">#REF!</definedName>
    <definedName name="_JJ1" localSheetId="24">#REF!</definedName>
    <definedName name="_JJ1" localSheetId="20">#REF!</definedName>
    <definedName name="_JJ1" localSheetId="18">#REF!</definedName>
    <definedName name="_JJ1" localSheetId="16">#REF!</definedName>
    <definedName name="_JJ1" localSheetId="19">#REF!</definedName>
    <definedName name="_JJ1" localSheetId="7">#REF!</definedName>
    <definedName name="_JJ1" localSheetId="9">#REF!</definedName>
    <definedName name="_JJ1" localSheetId="5">#REF!</definedName>
    <definedName name="_JJ1" localSheetId="10">#REF!</definedName>
    <definedName name="_JJ1" localSheetId="29">#REF!</definedName>
    <definedName name="_JJ1">#REF!</definedName>
    <definedName name="_JJ2" localSheetId="28">#REF!</definedName>
    <definedName name="_JJ2" localSheetId="25">#REF!</definedName>
    <definedName name="_JJ2" localSheetId="23">#REF!</definedName>
    <definedName name="_JJ2" localSheetId="21">#REF!</definedName>
    <definedName name="_JJ2" localSheetId="24">#REF!</definedName>
    <definedName name="_JJ2" localSheetId="20">#REF!</definedName>
    <definedName name="_JJ2" localSheetId="18">#REF!</definedName>
    <definedName name="_JJ2" localSheetId="16">#REF!</definedName>
    <definedName name="_JJ2" localSheetId="19">#REF!</definedName>
    <definedName name="_JJ2" localSheetId="7">#REF!</definedName>
    <definedName name="_JJ2" localSheetId="9">#REF!</definedName>
    <definedName name="_JJ2" localSheetId="5">#REF!</definedName>
    <definedName name="_JJ2" localSheetId="10">#REF!</definedName>
    <definedName name="_JJ2" localSheetId="29">#REF!</definedName>
    <definedName name="_JJ2">#REF!</definedName>
    <definedName name="_K">#N/A</definedName>
    <definedName name="_K02">[4]일위대가!$732:$745=[4]일위대가!$A$732</definedName>
    <definedName name="_Key1" localSheetId="28" hidden="1">#REF!</definedName>
    <definedName name="_Key1" localSheetId="25" hidden="1">#REF!</definedName>
    <definedName name="_Key1" localSheetId="23" hidden="1">#REF!</definedName>
    <definedName name="_Key1" localSheetId="22" hidden="1">#REF!</definedName>
    <definedName name="_Key1" localSheetId="21" hidden="1">#REF!</definedName>
    <definedName name="_Key1" localSheetId="24" hidden="1">#REF!</definedName>
    <definedName name="_Key1" localSheetId="20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9" hidden="1">#REF!</definedName>
    <definedName name="_Key1" localSheetId="7" hidden="1">#REF!</definedName>
    <definedName name="_Key1" localSheetId="9" hidden="1">#REF!</definedName>
    <definedName name="_Key1" localSheetId="5" hidden="1">#REF!</definedName>
    <definedName name="_Key1" localSheetId="10" hidden="1">#REF!</definedName>
    <definedName name="_Key1" localSheetId="29" hidden="1">#REF!</definedName>
    <definedName name="_Key1" hidden="1">#REF!</definedName>
    <definedName name="_Key2" localSheetId="28" hidden="1">#REF!</definedName>
    <definedName name="_Key2" localSheetId="11" hidden="1">#REF!</definedName>
    <definedName name="_Key2" localSheetId="3" hidden="1">#REF!</definedName>
    <definedName name="_Key2" localSheetId="2" hidden="1">#REF!</definedName>
    <definedName name="_Key2" localSheetId="27" hidden="1">#REF!</definedName>
    <definedName name="_Key2" localSheetId="25" hidden="1">#REF!</definedName>
    <definedName name="_Key2" localSheetId="23" hidden="1">#REF!</definedName>
    <definedName name="_Key2" localSheetId="22" hidden="1">#REF!</definedName>
    <definedName name="_Key2" localSheetId="21" hidden="1">#REF!</definedName>
    <definedName name="_Key2" localSheetId="24" hidden="1">#REF!</definedName>
    <definedName name="_Key2" localSheetId="20" hidden="1">#REF!</definedName>
    <definedName name="_Key2" localSheetId="18" hidden="1">#REF!</definedName>
    <definedName name="_Key2" localSheetId="17" hidden="1">#REF!</definedName>
    <definedName name="_Key2" localSheetId="16" hidden="1">#REF!</definedName>
    <definedName name="_Key2" localSheetId="19" hidden="1">#REF!</definedName>
    <definedName name="_Key2" localSheetId="7" hidden="1">#REF!</definedName>
    <definedName name="_Key2" localSheetId="6" hidden="1">#REF!</definedName>
    <definedName name="_Key2" localSheetId="9" hidden="1">#REF!</definedName>
    <definedName name="_Key2" localSheetId="5" hidden="1">#REF!</definedName>
    <definedName name="_Key2" localSheetId="10" hidden="1">#REF!</definedName>
    <definedName name="_Key2" localSheetId="8" hidden="1">#REF!</definedName>
    <definedName name="_Key2" localSheetId="4" hidden="1">#REF!</definedName>
    <definedName name="_Key2" localSheetId="26" hidden="1">#REF!</definedName>
    <definedName name="_Key2" localSheetId="29" hidden="1">#REF!</definedName>
    <definedName name="_Key2" hidden="1">#REF!</definedName>
    <definedName name="_kfkf" localSheetId="28" hidden="1">#REF!</definedName>
    <definedName name="_kfkf" localSheetId="25" hidden="1">#REF!</definedName>
    <definedName name="_kfkf" localSheetId="23" hidden="1">#REF!</definedName>
    <definedName name="_kfkf" localSheetId="21" hidden="1">#REF!</definedName>
    <definedName name="_kfkf" localSheetId="24" hidden="1">#REF!</definedName>
    <definedName name="_kfkf" localSheetId="20" hidden="1">#REF!</definedName>
    <definedName name="_kfkf" localSheetId="18" hidden="1">#REF!</definedName>
    <definedName name="_kfkf" localSheetId="16" hidden="1">#REF!</definedName>
    <definedName name="_kfkf" localSheetId="19" hidden="1">#REF!</definedName>
    <definedName name="_kfkf" localSheetId="7" hidden="1">#REF!</definedName>
    <definedName name="_kfkf" localSheetId="9" hidden="1">#REF!</definedName>
    <definedName name="_kfkf" localSheetId="5" hidden="1">#REF!</definedName>
    <definedName name="_kfkf" localSheetId="10" hidden="1">#REF!</definedName>
    <definedName name="_kfkf" localSheetId="29" hidden="1">#REF!</definedName>
    <definedName name="_kfkf" hidden="1">#REF!</definedName>
    <definedName name="_lll1" localSheetId="10">[0]!BlankMacro1</definedName>
    <definedName name="_lll1">[0]!BlankMacro1</definedName>
    <definedName name="_LP1" localSheetId="10">#REF!</definedName>
    <definedName name="_LP1">#REF!</definedName>
    <definedName name="_LP2" localSheetId="10">#REF!</definedName>
    <definedName name="_LP2">#REF!</definedName>
    <definedName name="_LPB1" localSheetId="10">[5]부하계산서!#REF!</definedName>
    <definedName name="_LPB1">[5]부하계산서!#REF!</definedName>
    <definedName name="_LPK1" localSheetId="10">[5]부하계산서!#REF!</definedName>
    <definedName name="_LPK1">[5]부하계산서!#REF!</definedName>
    <definedName name="_LU1" localSheetId="10">'[6]부하(성남)'!#REF!</definedName>
    <definedName name="_LU1">'[6]부하(성남)'!#REF!</definedName>
    <definedName name="_LU2" localSheetId="10">'[6]부하(성남)'!#REF!</definedName>
    <definedName name="_LU2">'[6]부하(성남)'!#REF!</definedName>
    <definedName name="_LV01" localSheetId="10">'[6]부하(성남)'!#REF!</definedName>
    <definedName name="_LV01">'[6]부하(성남)'!#REF!</definedName>
    <definedName name="_NMB96" localSheetId="28">#REF!</definedName>
    <definedName name="_NMB96" localSheetId="25">#REF!</definedName>
    <definedName name="_NMB96" localSheetId="23">#REF!</definedName>
    <definedName name="_NMB96" localSheetId="21">#REF!</definedName>
    <definedName name="_NMB96" localSheetId="24">#REF!</definedName>
    <definedName name="_NMB96" localSheetId="20">#REF!</definedName>
    <definedName name="_NMB96" localSheetId="18">#REF!</definedName>
    <definedName name="_NMB96" localSheetId="16">#REF!</definedName>
    <definedName name="_NMB96" localSheetId="19">#REF!</definedName>
    <definedName name="_NMB96" localSheetId="7">#REF!</definedName>
    <definedName name="_NMB96" localSheetId="9">#REF!</definedName>
    <definedName name="_NMB96" localSheetId="5">#REF!</definedName>
    <definedName name="_NMB96" localSheetId="10">#REF!</definedName>
    <definedName name="_NMB96" localSheetId="29">#REF!</definedName>
    <definedName name="_NMB96">#REF!</definedName>
    <definedName name="_NP1" localSheetId="28">#REF!</definedName>
    <definedName name="_NP1" localSheetId="25">#REF!</definedName>
    <definedName name="_NP1" localSheetId="23">#REF!</definedName>
    <definedName name="_NP1" localSheetId="21">#REF!</definedName>
    <definedName name="_NP1" localSheetId="24">#REF!</definedName>
    <definedName name="_NP1" localSheetId="20">#REF!</definedName>
    <definedName name="_NP1" localSheetId="18">#REF!</definedName>
    <definedName name="_NP1" localSheetId="16">#REF!</definedName>
    <definedName name="_NP1" localSheetId="19">#REF!</definedName>
    <definedName name="_NP1" localSheetId="7">#REF!</definedName>
    <definedName name="_NP1" localSheetId="9">#REF!</definedName>
    <definedName name="_NP1" localSheetId="5">#REF!</definedName>
    <definedName name="_NP1" localSheetId="10">#REF!</definedName>
    <definedName name="_NP1" localSheetId="29">#REF!</definedName>
    <definedName name="_NP1">#REF!</definedName>
    <definedName name="_NP2" localSheetId="28">#REF!</definedName>
    <definedName name="_NP2" localSheetId="25">#REF!</definedName>
    <definedName name="_NP2" localSheetId="23">#REF!</definedName>
    <definedName name="_NP2" localSheetId="21">#REF!</definedName>
    <definedName name="_NP2" localSheetId="24">#REF!</definedName>
    <definedName name="_NP2" localSheetId="20">#REF!</definedName>
    <definedName name="_NP2" localSheetId="18">#REF!</definedName>
    <definedName name="_NP2" localSheetId="16">#REF!</definedName>
    <definedName name="_NP2" localSheetId="19">#REF!</definedName>
    <definedName name="_NP2" localSheetId="7">#REF!</definedName>
    <definedName name="_NP2" localSheetId="9">#REF!</definedName>
    <definedName name="_NP2" localSheetId="5">#REF!</definedName>
    <definedName name="_NP2" localSheetId="10">#REF!</definedName>
    <definedName name="_NP2" localSheetId="29">#REF!</definedName>
    <definedName name="_NP2">#REF!</definedName>
    <definedName name="_NSH1" localSheetId="28">#REF!</definedName>
    <definedName name="_NSH1" localSheetId="25">#REF!</definedName>
    <definedName name="_NSH1" localSheetId="23">#REF!</definedName>
    <definedName name="_NSH1" localSheetId="21">#REF!</definedName>
    <definedName name="_NSH1" localSheetId="24">#REF!</definedName>
    <definedName name="_NSH1" localSheetId="20">#REF!</definedName>
    <definedName name="_NSH1" localSheetId="18">#REF!</definedName>
    <definedName name="_NSH1" localSheetId="16">#REF!</definedName>
    <definedName name="_NSH1" localSheetId="19">#REF!</definedName>
    <definedName name="_NSH1" localSheetId="7">#REF!</definedName>
    <definedName name="_NSH1" localSheetId="9">#REF!</definedName>
    <definedName name="_NSH1" localSheetId="5">#REF!</definedName>
    <definedName name="_NSH1" localSheetId="10">#REF!</definedName>
    <definedName name="_NSH1" localSheetId="29">#REF!</definedName>
    <definedName name="_NSH1">#REF!</definedName>
    <definedName name="_NSH2" localSheetId="28">#REF!</definedName>
    <definedName name="_NSH2" localSheetId="25">#REF!</definedName>
    <definedName name="_NSH2" localSheetId="23">#REF!</definedName>
    <definedName name="_NSH2" localSheetId="21">#REF!</definedName>
    <definedName name="_NSH2" localSheetId="24">#REF!</definedName>
    <definedName name="_NSH2" localSheetId="20">#REF!</definedName>
    <definedName name="_NSH2" localSheetId="18">#REF!</definedName>
    <definedName name="_NSH2" localSheetId="16">#REF!</definedName>
    <definedName name="_NSH2" localSheetId="19">#REF!</definedName>
    <definedName name="_NSH2" localSheetId="7">#REF!</definedName>
    <definedName name="_NSH2" localSheetId="9">#REF!</definedName>
    <definedName name="_NSH2" localSheetId="5">#REF!</definedName>
    <definedName name="_NSH2" localSheetId="10">#REF!</definedName>
    <definedName name="_NSH2" localSheetId="29">#REF!</definedName>
    <definedName name="_NSH2">#REF!</definedName>
    <definedName name="_O03">[4]일위대가!$1516:$1529=[4]일위대가!$A$1516</definedName>
    <definedName name="_Order1" hidden="1">255</definedName>
    <definedName name="_Order2" hidden="1">255</definedName>
    <definedName name="_PB1" localSheetId="10">#REF!</definedName>
    <definedName name="_PB1">#REF!</definedName>
    <definedName name="_pl1" localSheetId="28">#REF!</definedName>
    <definedName name="_pl1" localSheetId="25">#REF!</definedName>
    <definedName name="_pl1" localSheetId="23">#REF!</definedName>
    <definedName name="_pl1" localSheetId="21">#REF!</definedName>
    <definedName name="_pl1" localSheetId="24">#REF!</definedName>
    <definedName name="_pl1" localSheetId="20">#REF!</definedName>
    <definedName name="_pl1" localSheetId="18">#REF!</definedName>
    <definedName name="_pl1" localSheetId="16">#REF!</definedName>
    <definedName name="_pl1" localSheetId="19">#REF!</definedName>
    <definedName name="_pl1" localSheetId="7">#REF!</definedName>
    <definedName name="_pl1" localSheetId="9">#REF!</definedName>
    <definedName name="_pl1" localSheetId="5">#REF!</definedName>
    <definedName name="_pl1" localSheetId="10">#REF!</definedName>
    <definedName name="_pl1" localSheetId="29">#REF!</definedName>
    <definedName name="_pl1">#REF!</definedName>
    <definedName name="_PL2" localSheetId="28">#REF!</definedName>
    <definedName name="_PL2" localSheetId="25">#REF!</definedName>
    <definedName name="_PL2" localSheetId="23">#REF!</definedName>
    <definedName name="_PL2" localSheetId="21">#REF!</definedName>
    <definedName name="_PL2" localSheetId="24">#REF!</definedName>
    <definedName name="_PL2" localSheetId="20">#REF!</definedName>
    <definedName name="_PL2" localSheetId="18">#REF!</definedName>
    <definedName name="_PL2" localSheetId="16">#REF!</definedName>
    <definedName name="_PL2" localSheetId="19">#REF!</definedName>
    <definedName name="_PL2" localSheetId="7">#REF!</definedName>
    <definedName name="_PL2" localSheetId="9">#REF!</definedName>
    <definedName name="_PL2" localSheetId="5">#REF!</definedName>
    <definedName name="_PL2" localSheetId="10">#REF!</definedName>
    <definedName name="_PL2" localSheetId="29">#REF!</definedName>
    <definedName name="_PL2">#REF!</definedName>
    <definedName name="_PL3" localSheetId="28">#REF!</definedName>
    <definedName name="_PL3" localSheetId="25">#REF!</definedName>
    <definedName name="_PL3" localSheetId="23">#REF!</definedName>
    <definedName name="_PL3" localSheetId="21">#REF!</definedName>
    <definedName name="_PL3" localSheetId="24">#REF!</definedName>
    <definedName name="_PL3" localSheetId="20">#REF!</definedName>
    <definedName name="_PL3" localSheetId="18">#REF!</definedName>
    <definedName name="_PL3" localSheetId="16">#REF!</definedName>
    <definedName name="_PL3" localSheetId="19">#REF!</definedName>
    <definedName name="_PL3" localSheetId="7">#REF!</definedName>
    <definedName name="_PL3" localSheetId="9">#REF!</definedName>
    <definedName name="_PL3" localSheetId="5">#REF!</definedName>
    <definedName name="_PL3" localSheetId="10">#REF!</definedName>
    <definedName name="_PL3" localSheetId="29">#REF!</definedName>
    <definedName name="_PL3">#REF!</definedName>
    <definedName name="_R10㎝" localSheetId="10">#REF!</definedName>
    <definedName name="_R10㎝">#REF!</definedName>
    <definedName name="_R12㎝" localSheetId="10">#REF!</definedName>
    <definedName name="_R12㎝">#REF!</definedName>
    <definedName name="_R15㎝" localSheetId="10">#REF!</definedName>
    <definedName name="_R15㎝">#REF!</definedName>
    <definedName name="_R18㎝" localSheetId="10">#REF!</definedName>
    <definedName name="_R18㎝">#REF!</definedName>
    <definedName name="_R20㎝" localSheetId="10">#REF!</definedName>
    <definedName name="_R20㎝">#REF!</definedName>
    <definedName name="_R25㎝" localSheetId="10">#REF!</definedName>
    <definedName name="_R25㎝">#REF!</definedName>
    <definedName name="_R30㎝" localSheetId="10">#REF!</definedName>
    <definedName name="_R30㎝">#REF!</definedName>
    <definedName name="_R4㎝이하" localSheetId="10">#REF!</definedName>
    <definedName name="_R4㎝이하">#REF!</definedName>
    <definedName name="_R5㎝" localSheetId="10">#REF!</definedName>
    <definedName name="_R5㎝">#REF!</definedName>
    <definedName name="_R6㎝" localSheetId="10">#REF!</definedName>
    <definedName name="_R6㎝">#REF!</definedName>
    <definedName name="_R7㎝" localSheetId="10">#REF!</definedName>
    <definedName name="_R7㎝">#REF!</definedName>
    <definedName name="_R8㎝" localSheetId="10">#REF!</definedName>
    <definedName name="_R8㎝">#REF!</definedName>
    <definedName name="_Regression_Int" hidden="1">1</definedName>
    <definedName name="_SAT14" localSheetId="28">#REF!</definedName>
    <definedName name="_SAT14" localSheetId="25">#REF!</definedName>
    <definedName name="_SAT14" localSheetId="23">#REF!</definedName>
    <definedName name="_SAT14" localSheetId="21">#REF!</definedName>
    <definedName name="_SAT14" localSheetId="24">#REF!</definedName>
    <definedName name="_SAT14" localSheetId="20">#REF!</definedName>
    <definedName name="_SAT14" localSheetId="18">#REF!</definedName>
    <definedName name="_SAT14" localSheetId="16">#REF!</definedName>
    <definedName name="_SAT14" localSheetId="19">#REF!</definedName>
    <definedName name="_SAT14" localSheetId="7">#REF!</definedName>
    <definedName name="_SAT14" localSheetId="9">#REF!</definedName>
    <definedName name="_SAT14" localSheetId="5">#REF!</definedName>
    <definedName name="_SAT14" localSheetId="10">#REF!</definedName>
    <definedName name="_SAT14" localSheetId="29">#REF!</definedName>
    <definedName name="_SAT14">#REF!</definedName>
    <definedName name="_SBB1" localSheetId="28">#REF!</definedName>
    <definedName name="_SBB1" localSheetId="25">#REF!</definedName>
    <definedName name="_SBB1" localSheetId="23">#REF!</definedName>
    <definedName name="_SBB1" localSheetId="21">#REF!</definedName>
    <definedName name="_SBB1" localSheetId="24">#REF!</definedName>
    <definedName name="_SBB1" localSheetId="20">#REF!</definedName>
    <definedName name="_SBB1" localSheetId="18">#REF!</definedName>
    <definedName name="_SBB1" localSheetId="16">#REF!</definedName>
    <definedName name="_SBB1" localSheetId="19">#REF!</definedName>
    <definedName name="_SBB1" localSheetId="7">#REF!</definedName>
    <definedName name="_SBB1" localSheetId="9">#REF!</definedName>
    <definedName name="_SBB1" localSheetId="5">#REF!</definedName>
    <definedName name="_SBB1" localSheetId="10">#REF!</definedName>
    <definedName name="_SBB1" localSheetId="29">#REF!</definedName>
    <definedName name="_SBB1">#REF!</definedName>
    <definedName name="_SBB2" localSheetId="28">#REF!</definedName>
    <definedName name="_SBB2" localSheetId="25">#REF!</definedName>
    <definedName name="_SBB2" localSheetId="23">#REF!</definedName>
    <definedName name="_SBB2" localSheetId="21">#REF!</definedName>
    <definedName name="_SBB2" localSheetId="24">#REF!</definedName>
    <definedName name="_SBB2" localSheetId="20">#REF!</definedName>
    <definedName name="_SBB2" localSheetId="18">#REF!</definedName>
    <definedName name="_SBB2" localSheetId="16">#REF!</definedName>
    <definedName name="_SBB2" localSheetId="19">#REF!</definedName>
    <definedName name="_SBB2" localSheetId="7">#REF!</definedName>
    <definedName name="_SBB2" localSheetId="9">#REF!</definedName>
    <definedName name="_SBB2" localSheetId="5">#REF!</definedName>
    <definedName name="_SBB2" localSheetId="10">#REF!</definedName>
    <definedName name="_SBB2" localSheetId="29">#REF!</definedName>
    <definedName name="_SBB2">#REF!</definedName>
    <definedName name="_SBB3" localSheetId="28">#REF!</definedName>
    <definedName name="_SBB3" localSheetId="25">#REF!</definedName>
    <definedName name="_SBB3" localSheetId="23">#REF!</definedName>
    <definedName name="_SBB3" localSheetId="21">#REF!</definedName>
    <definedName name="_SBB3" localSheetId="24">#REF!</definedName>
    <definedName name="_SBB3" localSheetId="20">#REF!</definedName>
    <definedName name="_SBB3" localSheetId="18">#REF!</definedName>
    <definedName name="_SBB3" localSheetId="16">#REF!</definedName>
    <definedName name="_SBB3" localSheetId="19">#REF!</definedName>
    <definedName name="_SBB3" localSheetId="7">#REF!</definedName>
    <definedName name="_SBB3" localSheetId="9">#REF!</definedName>
    <definedName name="_SBB3" localSheetId="5">#REF!</definedName>
    <definedName name="_SBB3" localSheetId="10">#REF!</definedName>
    <definedName name="_SBB3" localSheetId="29">#REF!</definedName>
    <definedName name="_SBB3">#REF!</definedName>
    <definedName name="_SBB4" localSheetId="28">#REF!</definedName>
    <definedName name="_SBB4" localSheetId="25">#REF!</definedName>
    <definedName name="_SBB4" localSheetId="23">#REF!</definedName>
    <definedName name="_SBB4" localSheetId="21">#REF!</definedName>
    <definedName name="_SBB4" localSheetId="24">#REF!</definedName>
    <definedName name="_SBB4" localSheetId="20">#REF!</definedName>
    <definedName name="_SBB4" localSheetId="18">#REF!</definedName>
    <definedName name="_SBB4" localSheetId="16">#REF!</definedName>
    <definedName name="_SBB4" localSheetId="19">#REF!</definedName>
    <definedName name="_SBB4" localSheetId="7">#REF!</definedName>
    <definedName name="_SBB4" localSheetId="9">#REF!</definedName>
    <definedName name="_SBB4" localSheetId="5">#REF!</definedName>
    <definedName name="_SBB4" localSheetId="10">#REF!</definedName>
    <definedName name="_SBB4" localSheetId="29">#REF!</definedName>
    <definedName name="_SBB4">#REF!</definedName>
    <definedName name="_SBB5" localSheetId="28">#REF!</definedName>
    <definedName name="_SBB5" localSheetId="25">#REF!</definedName>
    <definedName name="_SBB5" localSheetId="23">#REF!</definedName>
    <definedName name="_SBB5" localSheetId="21">#REF!</definedName>
    <definedName name="_SBB5" localSheetId="24">#REF!</definedName>
    <definedName name="_SBB5" localSheetId="20">#REF!</definedName>
    <definedName name="_SBB5" localSheetId="18">#REF!</definedName>
    <definedName name="_SBB5" localSheetId="16">#REF!</definedName>
    <definedName name="_SBB5" localSheetId="19">#REF!</definedName>
    <definedName name="_SBB5" localSheetId="7">#REF!</definedName>
    <definedName name="_SBB5" localSheetId="9">#REF!</definedName>
    <definedName name="_SBB5" localSheetId="5">#REF!</definedName>
    <definedName name="_SBB5" localSheetId="10">#REF!</definedName>
    <definedName name="_SBB5" localSheetId="29">#REF!</definedName>
    <definedName name="_SBB5">#REF!</definedName>
    <definedName name="_SEL1">#N/A</definedName>
    <definedName name="_SHH1" localSheetId="28">#REF!</definedName>
    <definedName name="_SHH1" localSheetId="25">#REF!</definedName>
    <definedName name="_SHH1" localSheetId="23">#REF!</definedName>
    <definedName name="_SHH1" localSheetId="21">#REF!</definedName>
    <definedName name="_SHH1" localSheetId="24">#REF!</definedName>
    <definedName name="_SHH1" localSheetId="20">#REF!</definedName>
    <definedName name="_SHH1" localSheetId="18">#REF!</definedName>
    <definedName name="_SHH1" localSheetId="16">#REF!</definedName>
    <definedName name="_SHH1" localSheetId="19">#REF!</definedName>
    <definedName name="_SHH1" localSheetId="7">#REF!</definedName>
    <definedName name="_SHH1" localSheetId="9">#REF!</definedName>
    <definedName name="_SHH1" localSheetId="5">#REF!</definedName>
    <definedName name="_SHH1" localSheetId="10">#REF!</definedName>
    <definedName name="_SHH1" localSheetId="29">#REF!</definedName>
    <definedName name="_SHH1">#REF!</definedName>
    <definedName name="_SHH2" localSheetId="28">#REF!</definedName>
    <definedName name="_SHH2" localSheetId="25">#REF!</definedName>
    <definedName name="_SHH2" localSheetId="23">#REF!</definedName>
    <definedName name="_SHH2" localSheetId="21">#REF!</definedName>
    <definedName name="_SHH2" localSheetId="24">#REF!</definedName>
    <definedName name="_SHH2" localSheetId="20">#REF!</definedName>
    <definedName name="_SHH2" localSheetId="18">#REF!</definedName>
    <definedName name="_SHH2" localSheetId="16">#REF!</definedName>
    <definedName name="_SHH2" localSheetId="19">#REF!</definedName>
    <definedName name="_SHH2" localSheetId="7">#REF!</definedName>
    <definedName name="_SHH2" localSheetId="9">#REF!</definedName>
    <definedName name="_SHH2" localSheetId="5">#REF!</definedName>
    <definedName name="_SHH2" localSheetId="10">#REF!</definedName>
    <definedName name="_SHH2" localSheetId="29">#REF!</definedName>
    <definedName name="_SHH2">#REF!</definedName>
    <definedName name="_SHH3" localSheetId="28">#REF!</definedName>
    <definedName name="_SHH3" localSheetId="25">#REF!</definedName>
    <definedName name="_SHH3" localSheetId="23">#REF!</definedName>
    <definedName name="_SHH3" localSheetId="21">#REF!</definedName>
    <definedName name="_SHH3" localSheetId="24">#REF!</definedName>
    <definedName name="_SHH3" localSheetId="20">#REF!</definedName>
    <definedName name="_SHH3" localSheetId="18">#REF!</definedName>
    <definedName name="_SHH3" localSheetId="16">#REF!</definedName>
    <definedName name="_SHH3" localSheetId="19">#REF!</definedName>
    <definedName name="_SHH3" localSheetId="7">#REF!</definedName>
    <definedName name="_SHH3" localSheetId="9">#REF!</definedName>
    <definedName name="_SHH3" localSheetId="5">#REF!</definedName>
    <definedName name="_SHH3" localSheetId="10">#REF!</definedName>
    <definedName name="_SHH3" localSheetId="29">#REF!</definedName>
    <definedName name="_SHH3">#REF!</definedName>
    <definedName name="_Sort" localSheetId="28" hidden="1">#REF!</definedName>
    <definedName name="_Sort" localSheetId="11" hidden="1">#REF!</definedName>
    <definedName name="_Sort" localSheetId="3" hidden="1">#REF!</definedName>
    <definedName name="_Sort" localSheetId="2" hidden="1">#REF!</definedName>
    <definedName name="_Sort" localSheetId="27" hidden="1">#REF!</definedName>
    <definedName name="_Sort" localSheetId="25" hidden="1">#REF!</definedName>
    <definedName name="_Sort" localSheetId="23" hidden="1">#REF!</definedName>
    <definedName name="_Sort" localSheetId="22" hidden="1">#REF!</definedName>
    <definedName name="_Sort" localSheetId="21" hidden="1">#REF!</definedName>
    <definedName name="_Sort" localSheetId="24" hidden="1">#REF!</definedName>
    <definedName name="_Sort" localSheetId="20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9" hidden="1">#REF!</definedName>
    <definedName name="_Sort" localSheetId="7" hidden="1">#REF!</definedName>
    <definedName name="_Sort" localSheetId="6" hidden="1">#REF!</definedName>
    <definedName name="_Sort" localSheetId="9" hidden="1">#REF!</definedName>
    <definedName name="_Sort" localSheetId="5" hidden="1">#REF!</definedName>
    <definedName name="_Sort" localSheetId="10" hidden="1">#REF!</definedName>
    <definedName name="_Sort" localSheetId="8" hidden="1">#REF!</definedName>
    <definedName name="_Sort" localSheetId="4" hidden="1">#REF!</definedName>
    <definedName name="_Sort" localSheetId="26" hidden="1">#REF!</definedName>
    <definedName name="_Sort" localSheetId="29" hidden="1">#REF!</definedName>
    <definedName name="_Sort" hidden="1">#REF!</definedName>
    <definedName name="_SS1" localSheetId="28">#REF!</definedName>
    <definedName name="_SS1" localSheetId="25">#REF!</definedName>
    <definedName name="_SS1" localSheetId="23">#REF!</definedName>
    <definedName name="_SS1" localSheetId="21">#REF!</definedName>
    <definedName name="_SS1" localSheetId="24">#REF!</definedName>
    <definedName name="_SS1" localSheetId="20">#REF!</definedName>
    <definedName name="_SS1" localSheetId="18">#REF!</definedName>
    <definedName name="_SS1" localSheetId="16">#REF!</definedName>
    <definedName name="_SS1" localSheetId="19">#REF!</definedName>
    <definedName name="_SS1" localSheetId="7">#REF!</definedName>
    <definedName name="_SS1" localSheetId="9">#REF!</definedName>
    <definedName name="_SS1" localSheetId="5">#REF!</definedName>
    <definedName name="_SS1" localSheetId="10">#REF!</definedName>
    <definedName name="_SS1" localSheetId="29">#REF!</definedName>
    <definedName name="_SS1">#REF!</definedName>
    <definedName name="_SS2" localSheetId="28">#REF!</definedName>
    <definedName name="_SS2" localSheetId="25">#REF!</definedName>
    <definedName name="_SS2" localSheetId="23">#REF!</definedName>
    <definedName name="_SS2" localSheetId="21">#REF!</definedName>
    <definedName name="_SS2" localSheetId="24">#REF!</definedName>
    <definedName name="_SS2" localSheetId="20">#REF!</definedName>
    <definedName name="_SS2" localSheetId="18">#REF!</definedName>
    <definedName name="_SS2" localSheetId="16">#REF!</definedName>
    <definedName name="_SS2" localSheetId="19">#REF!</definedName>
    <definedName name="_SS2" localSheetId="7">#REF!</definedName>
    <definedName name="_SS2" localSheetId="9">#REF!</definedName>
    <definedName name="_SS2" localSheetId="5">#REF!</definedName>
    <definedName name="_SS2" localSheetId="10">#REF!</definedName>
    <definedName name="_SS2" localSheetId="29">#REF!</definedName>
    <definedName name="_SS2">#REF!</definedName>
    <definedName name="_SS3" localSheetId="28">#REF!</definedName>
    <definedName name="_SS3" localSheetId="25">#REF!</definedName>
    <definedName name="_SS3" localSheetId="23">#REF!</definedName>
    <definedName name="_SS3" localSheetId="21">#REF!</definedName>
    <definedName name="_SS3" localSheetId="24">#REF!</definedName>
    <definedName name="_SS3" localSheetId="20">#REF!</definedName>
    <definedName name="_SS3" localSheetId="18">#REF!</definedName>
    <definedName name="_SS3" localSheetId="16">#REF!</definedName>
    <definedName name="_SS3" localSheetId="19">#REF!</definedName>
    <definedName name="_SS3" localSheetId="7">#REF!</definedName>
    <definedName name="_SS3" localSheetId="9">#REF!</definedName>
    <definedName name="_SS3" localSheetId="5">#REF!</definedName>
    <definedName name="_SS3" localSheetId="10">#REF!</definedName>
    <definedName name="_SS3" localSheetId="29">#REF!</definedName>
    <definedName name="_SS3">#REF!</definedName>
    <definedName name="_SS4" localSheetId="28">#REF!</definedName>
    <definedName name="_SS4" localSheetId="25">#REF!</definedName>
    <definedName name="_SS4" localSheetId="23">#REF!</definedName>
    <definedName name="_SS4" localSheetId="21">#REF!</definedName>
    <definedName name="_SS4" localSheetId="24">#REF!</definedName>
    <definedName name="_SS4" localSheetId="20">#REF!</definedName>
    <definedName name="_SS4" localSheetId="18">#REF!</definedName>
    <definedName name="_SS4" localSheetId="16">#REF!</definedName>
    <definedName name="_SS4" localSheetId="19">#REF!</definedName>
    <definedName name="_SS4" localSheetId="7">#REF!</definedName>
    <definedName name="_SS4" localSheetId="9">#REF!</definedName>
    <definedName name="_SS4" localSheetId="5">#REF!</definedName>
    <definedName name="_SS4" localSheetId="10">#REF!</definedName>
    <definedName name="_SS4" localSheetId="29">#REF!</definedName>
    <definedName name="_SS4">#REF!</definedName>
    <definedName name="_SS5" localSheetId="28">#REF!</definedName>
    <definedName name="_SS5" localSheetId="25">#REF!</definedName>
    <definedName name="_SS5" localSheetId="23">#REF!</definedName>
    <definedName name="_SS5" localSheetId="21">#REF!</definedName>
    <definedName name="_SS5" localSheetId="24">#REF!</definedName>
    <definedName name="_SS5" localSheetId="20">#REF!</definedName>
    <definedName name="_SS5" localSheetId="18">#REF!</definedName>
    <definedName name="_SS5" localSheetId="16">#REF!</definedName>
    <definedName name="_SS5" localSheetId="19">#REF!</definedName>
    <definedName name="_SS5" localSheetId="7">#REF!</definedName>
    <definedName name="_SS5" localSheetId="9">#REF!</definedName>
    <definedName name="_SS5" localSheetId="5">#REF!</definedName>
    <definedName name="_SS5" localSheetId="10">#REF!</definedName>
    <definedName name="_SS5" localSheetId="29">#REF!</definedName>
    <definedName name="_SS5">#REF!</definedName>
    <definedName name="_SS6" localSheetId="28">#REF!</definedName>
    <definedName name="_SS6" localSheetId="25">#REF!</definedName>
    <definedName name="_SS6" localSheetId="23">#REF!</definedName>
    <definedName name="_SS6" localSheetId="21">#REF!</definedName>
    <definedName name="_SS6" localSheetId="24">#REF!</definedName>
    <definedName name="_SS6" localSheetId="20">#REF!</definedName>
    <definedName name="_SS6" localSheetId="18">#REF!</definedName>
    <definedName name="_SS6" localSheetId="16">#REF!</definedName>
    <definedName name="_SS6" localSheetId="19">#REF!</definedName>
    <definedName name="_SS6" localSheetId="7">#REF!</definedName>
    <definedName name="_SS6" localSheetId="9">#REF!</definedName>
    <definedName name="_SS6" localSheetId="5">#REF!</definedName>
    <definedName name="_SS6" localSheetId="10">#REF!</definedName>
    <definedName name="_SS6" localSheetId="29">#REF!</definedName>
    <definedName name="_SS6">#REF!</definedName>
    <definedName name="_SS7" localSheetId="28">#REF!</definedName>
    <definedName name="_SS7" localSheetId="25">#REF!</definedName>
    <definedName name="_SS7" localSheetId="23">#REF!</definedName>
    <definedName name="_SS7" localSheetId="21">#REF!</definedName>
    <definedName name="_SS7" localSheetId="24">#REF!</definedName>
    <definedName name="_SS7" localSheetId="20">#REF!</definedName>
    <definedName name="_SS7" localSheetId="18">#REF!</definedName>
    <definedName name="_SS7" localSheetId="16">#REF!</definedName>
    <definedName name="_SS7" localSheetId="19">#REF!</definedName>
    <definedName name="_SS7" localSheetId="7">#REF!</definedName>
    <definedName name="_SS7" localSheetId="9">#REF!</definedName>
    <definedName name="_SS7" localSheetId="5">#REF!</definedName>
    <definedName name="_SS7" localSheetId="10">#REF!</definedName>
    <definedName name="_SS7" localSheetId="29">#REF!</definedName>
    <definedName name="_SS7">#REF!</definedName>
    <definedName name="_SS8" localSheetId="28">#REF!</definedName>
    <definedName name="_SS8" localSheetId="25">#REF!</definedName>
    <definedName name="_SS8" localSheetId="23">#REF!</definedName>
    <definedName name="_SS8" localSheetId="21">#REF!</definedName>
    <definedName name="_SS8" localSheetId="24">#REF!</definedName>
    <definedName name="_SS8" localSheetId="20">#REF!</definedName>
    <definedName name="_SS8" localSheetId="18">#REF!</definedName>
    <definedName name="_SS8" localSheetId="16">#REF!</definedName>
    <definedName name="_SS8" localSheetId="19">#REF!</definedName>
    <definedName name="_SS8" localSheetId="7">#REF!</definedName>
    <definedName name="_SS8" localSheetId="9">#REF!</definedName>
    <definedName name="_SS8" localSheetId="5">#REF!</definedName>
    <definedName name="_SS8" localSheetId="10">#REF!</definedName>
    <definedName name="_SS8" localSheetId="29">#REF!</definedName>
    <definedName name="_SS8">#REF!</definedName>
    <definedName name="_SS9" localSheetId="28">#REF!</definedName>
    <definedName name="_SS9" localSheetId="25">#REF!</definedName>
    <definedName name="_SS9" localSheetId="23">#REF!</definedName>
    <definedName name="_SS9" localSheetId="21">#REF!</definedName>
    <definedName name="_SS9" localSheetId="24">#REF!</definedName>
    <definedName name="_SS9" localSheetId="20">#REF!</definedName>
    <definedName name="_SS9" localSheetId="18">#REF!</definedName>
    <definedName name="_SS9" localSheetId="16">#REF!</definedName>
    <definedName name="_SS9" localSheetId="19">#REF!</definedName>
    <definedName name="_SS9" localSheetId="7">#REF!</definedName>
    <definedName name="_SS9" localSheetId="9">#REF!</definedName>
    <definedName name="_SS9" localSheetId="5">#REF!</definedName>
    <definedName name="_SS9" localSheetId="10">#REF!</definedName>
    <definedName name="_SS9" localSheetId="29">#REF!</definedName>
    <definedName name="_SS9">#REF!</definedName>
    <definedName name="_SSS1" localSheetId="28">#REF!</definedName>
    <definedName name="_SSS1" localSheetId="25">#REF!</definedName>
    <definedName name="_SSS1" localSheetId="23">#REF!</definedName>
    <definedName name="_SSS1" localSheetId="21">#REF!</definedName>
    <definedName name="_SSS1" localSheetId="24">#REF!</definedName>
    <definedName name="_SSS1" localSheetId="20">#REF!</definedName>
    <definedName name="_SSS1" localSheetId="18">#REF!</definedName>
    <definedName name="_SSS1" localSheetId="16">#REF!</definedName>
    <definedName name="_SSS1" localSheetId="19">#REF!</definedName>
    <definedName name="_SSS1" localSheetId="7">#REF!</definedName>
    <definedName name="_SSS1" localSheetId="9">#REF!</definedName>
    <definedName name="_SSS1" localSheetId="5">#REF!</definedName>
    <definedName name="_SSS1" localSheetId="10">#REF!</definedName>
    <definedName name="_SSS1" localSheetId="29">#REF!</definedName>
    <definedName name="_SSS1">#REF!</definedName>
    <definedName name="_STA15" localSheetId="28">#REF!</definedName>
    <definedName name="_STA15" localSheetId="25">#REF!</definedName>
    <definedName name="_STA15" localSheetId="23">#REF!</definedName>
    <definedName name="_STA15" localSheetId="21">#REF!</definedName>
    <definedName name="_STA15" localSheetId="24">#REF!</definedName>
    <definedName name="_STA15" localSheetId="20">#REF!</definedName>
    <definedName name="_STA15" localSheetId="18">#REF!</definedName>
    <definedName name="_STA15" localSheetId="16">#REF!</definedName>
    <definedName name="_STA15" localSheetId="19">#REF!</definedName>
    <definedName name="_STA15" localSheetId="7">#REF!</definedName>
    <definedName name="_STA15" localSheetId="9">#REF!</definedName>
    <definedName name="_STA15" localSheetId="5">#REF!</definedName>
    <definedName name="_STA15" localSheetId="10">#REF!</definedName>
    <definedName name="_STA15" localSheetId="29">#REF!</definedName>
    <definedName name="_STA15">#REF!</definedName>
    <definedName name="_TW2" localSheetId="28">#REF!</definedName>
    <definedName name="_TW2" localSheetId="25">#REF!</definedName>
    <definedName name="_TW2" localSheetId="23">#REF!</definedName>
    <definedName name="_TW2" localSheetId="21">#REF!</definedName>
    <definedName name="_TW2" localSheetId="24">#REF!</definedName>
    <definedName name="_TW2" localSheetId="20">#REF!</definedName>
    <definedName name="_TW2" localSheetId="18">#REF!</definedName>
    <definedName name="_TW2" localSheetId="16">#REF!</definedName>
    <definedName name="_TW2" localSheetId="19">#REF!</definedName>
    <definedName name="_TW2" localSheetId="7">#REF!</definedName>
    <definedName name="_TW2" localSheetId="9">#REF!</definedName>
    <definedName name="_TW2" localSheetId="5">#REF!</definedName>
    <definedName name="_TW2" localSheetId="10">#REF!</definedName>
    <definedName name="_TW2" localSheetId="29">#REF!</definedName>
    <definedName name="_TW2">#REF!</definedName>
    <definedName name="_UP1" localSheetId="10">[5]부하계산서!#REF!</definedName>
    <definedName name="_UP1">[5]부하계산서!#REF!</definedName>
    <definedName name="_UP2" localSheetId="10">[5]부하계산서!#REF!</definedName>
    <definedName name="_UP2">[5]부하계산서!#REF!</definedName>
    <definedName name="_woogi" localSheetId="28" hidden="1">#REF!</definedName>
    <definedName name="_woogi" localSheetId="25" hidden="1">#REF!</definedName>
    <definedName name="_woogi" localSheetId="23" hidden="1">#REF!</definedName>
    <definedName name="_woogi" localSheetId="21" hidden="1">#REF!</definedName>
    <definedName name="_woogi" localSheetId="24" hidden="1">#REF!</definedName>
    <definedName name="_woogi" localSheetId="20" hidden="1">#REF!</definedName>
    <definedName name="_woogi" localSheetId="18" hidden="1">#REF!</definedName>
    <definedName name="_woogi" localSheetId="16" hidden="1">#REF!</definedName>
    <definedName name="_woogi" localSheetId="19" hidden="1">#REF!</definedName>
    <definedName name="_woogi" localSheetId="7" hidden="1">#REF!</definedName>
    <definedName name="_woogi" localSheetId="9" hidden="1">#REF!</definedName>
    <definedName name="_woogi" localSheetId="5" hidden="1">#REF!</definedName>
    <definedName name="_woogi" localSheetId="10" hidden="1">#REF!</definedName>
    <definedName name="_woogi" localSheetId="29" hidden="1">#REF!</definedName>
    <definedName name="_woogi" hidden="1">#REF!</definedName>
    <definedName name="_woogi2" localSheetId="28" hidden="1">#REF!</definedName>
    <definedName name="_woogi2" localSheetId="25" hidden="1">#REF!</definedName>
    <definedName name="_woogi2" localSheetId="23" hidden="1">#REF!</definedName>
    <definedName name="_woogi2" localSheetId="21" hidden="1">#REF!</definedName>
    <definedName name="_woogi2" localSheetId="24" hidden="1">#REF!</definedName>
    <definedName name="_woogi2" localSheetId="20" hidden="1">#REF!</definedName>
    <definedName name="_woogi2" localSheetId="18" hidden="1">#REF!</definedName>
    <definedName name="_woogi2" localSheetId="16" hidden="1">#REF!</definedName>
    <definedName name="_woogi2" localSheetId="19" hidden="1">#REF!</definedName>
    <definedName name="_woogi2" localSheetId="7" hidden="1">#REF!</definedName>
    <definedName name="_woogi2" localSheetId="9" hidden="1">#REF!</definedName>
    <definedName name="_woogi2" localSheetId="5" hidden="1">#REF!</definedName>
    <definedName name="_woogi2" localSheetId="10" hidden="1">#REF!</definedName>
    <definedName name="_woogi2" localSheetId="29" hidden="1">#REF!</definedName>
    <definedName name="_woogi2" hidden="1">#REF!</definedName>
    <definedName name="_woogi24" localSheetId="28" hidden="1">#REF!</definedName>
    <definedName name="_woogi24" localSheetId="25" hidden="1">#REF!</definedName>
    <definedName name="_woogi24" localSheetId="23" hidden="1">#REF!</definedName>
    <definedName name="_woogi24" localSheetId="21" hidden="1">#REF!</definedName>
    <definedName name="_woogi24" localSheetId="24" hidden="1">#REF!</definedName>
    <definedName name="_woogi24" localSheetId="20" hidden="1">#REF!</definedName>
    <definedName name="_woogi24" localSheetId="18" hidden="1">#REF!</definedName>
    <definedName name="_woogi24" localSheetId="16" hidden="1">#REF!</definedName>
    <definedName name="_woogi24" localSheetId="19" hidden="1">#REF!</definedName>
    <definedName name="_woogi24" localSheetId="7" hidden="1">#REF!</definedName>
    <definedName name="_woogi24" localSheetId="9" hidden="1">#REF!</definedName>
    <definedName name="_woogi24" localSheetId="5" hidden="1">#REF!</definedName>
    <definedName name="_woogi24" localSheetId="10" hidden="1">#REF!</definedName>
    <definedName name="_woogi24" localSheetId="29" hidden="1">#REF!</definedName>
    <definedName name="_woogi24" hidden="1">#REF!</definedName>
    <definedName name="_woogi3" localSheetId="28" hidden="1">#REF!</definedName>
    <definedName name="_woogi3" localSheetId="25" hidden="1">#REF!</definedName>
    <definedName name="_woogi3" localSheetId="23" hidden="1">#REF!</definedName>
    <definedName name="_woogi3" localSheetId="21" hidden="1">#REF!</definedName>
    <definedName name="_woogi3" localSheetId="24" hidden="1">#REF!</definedName>
    <definedName name="_woogi3" localSheetId="20" hidden="1">#REF!</definedName>
    <definedName name="_woogi3" localSheetId="18" hidden="1">#REF!</definedName>
    <definedName name="_woogi3" localSheetId="16" hidden="1">#REF!</definedName>
    <definedName name="_woogi3" localSheetId="19" hidden="1">#REF!</definedName>
    <definedName name="_woogi3" localSheetId="7" hidden="1">#REF!</definedName>
    <definedName name="_woogi3" localSheetId="9" hidden="1">#REF!</definedName>
    <definedName name="_woogi3" localSheetId="5" hidden="1">#REF!</definedName>
    <definedName name="_woogi3" localSheetId="10" hidden="1">#REF!</definedName>
    <definedName name="_woogi3" localSheetId="29" hidden="1">#REF!</definedName>
    <definedName name="_woogi3" hidden="1">#REF!</definedName>
    <definedName name="_재ㅐ햐" localSheetId="28" hidden="1">#REF!</definedName>
    <definedName name="_재ㅐ햐" localSheetId="25" hidden="1">#REF!</definedName>
    <definedName name="_재ㅐ햐" localSheetId="23" hidden="1">#REF!</definedName>
    <definedName name="_재ㅐ햐" localSheetId="21" hidden="1">#REF!</definedName>
    <definedName name="_재ㅐ햐" localSheetId="24" hidden="1">#REF!</definedName>
    <definedName name="_재ㅐ햐" localSheetId="20" hidden="1">#REF!</definedName>
    <definedName name="_재ㅐ햐" localSheetId="18" hidden="1">#REF!</definedName>
    <definedName name="_재ㅐ햐" localSheetId="16" hidden="1">#REF!</definedName>
    <definedName name="_재ㅐ햐" localSheetId="19" hidden="1">#REF!</definedName>
    <definedName name="_재ㅐ햐" localSheetId="7" hidden="1">#REF!</definedName>
    <definedName name="_재ㅐ햐" localSheetId="9" hidden="1">#REF!</definedName>
    <definedName name="_재ㅐ햐" localSheetId="5" hidden="1">#REF!</definedName>
    <definedName name="_재ㅐ햐" localSheetId="10" hidden="1">#REF!</definedName>
    <definedName name="_재ㅐ햐" localSheetId="29" hidden="1">#REF!</definedName>
    <definedName name="_재ㅐ햐" hidden="1">#REF!</definedName>
    <definedName name="¤±8529" localSheetId="10">'[7]일위대가(가설)'!#REF!</definedName>
    <definedName name="¤±8529">'[7]일위대가(가설)'!#REF!</definedName>
    <definedName name="\\O" localSheetId="10">'[8]1단계'!#REF!</definedName>
    <definedName name="\\O">'[8]1단계'!#REF!</definedName>
    <definedName name="\a" localSheetId="28">#REF!</definedName>
    <definedName name="\a" localSheetId="11">#REF!</definedName>
    <definedName name="\a" localSheetId="3">#REF!</definedName>
    <definedName name="\a" localSheetId="2">#REF!</definedName>
    <definedName name="\a" localSheetId="27">#REF!</definedName>
    <definedName name="\a" localSheetId="20">#REF!</definedName>
    <definedName name="\a" localSheetId="18">#REF!</definedName>
    <definedName name="\a" localSheetId="17">#REF!</definedName>
    <definedName name="\a" localSheetId="16">#REF!</definedName>
    <definedName name="\a" localSheetId="19">#REF!</definedName>
    <definedName name="\a" localSheetId="7">#REF!</definedName>
    <definedName name="\a" localSheetId="6">#REF!</definedName>
    <definedName name="\a" localSheetId="9">#REF!</definedName>
    <definedName name="\a" localSheetId="5">#REF!</definedName>
    <definedName name="\a" localSheetId="10">#REF!</definedName>
    <definedName name="\a" localSheetId="8">#REF!</definedName>
    <definedName name="\a" localSheetId="4">#REF!</definedName>
    <definedName name="\a" localSheetId="26">#REF!</definedName>
    <definedName name="\a">#N/A</definedName>
    <definedName name="\b" localSheetId="28">#REF!</definedName>
    <definedName name="\b" localSheetId="25">#REF!</definedName>
    <definedName name="\b" localSheetId="23">#REF!</definedName>
    <definedName name="\b" localSheetId="22">#REF!</definedName>
    <definedName name="\b" localSheetId="21">#REF!</definedName>
    <definedName name="\b" localSheetId="24">#REF!</definedName>
    <definedName name="\b" localSheetId="20">#REF!</definedName>
    <definedName name="\b" localSheetId="18">#REF!</definedName>
    <definedName name="\b" localSheetId="16">#REF!</definedName>
    <definedName name="\b" localSheetId="19">#REF!</definedName>
    <definedName name="\b" localSheetId="7">#REF!</definedName>
    <definedName name="\b" localSheetId="9">#REF!</definedName>
    <definedName name="\b" localSheetId="5">#REF!</definedName>
    <definedName name="\b" localSheetId="10">#REF!</definedName>
    <definedName name="\b" localSheetId="29">#REF!</definedName>
    <definedName name="\b">#REF!</definedName>
    <definedName name="\c" localSheetId="28">#REF!</definedName>
    <definedName name="\c" localSheetId="11">#REF!</definedName>
    <definedName name="\c" localSheetId="3">#REF!</definedName>
    <definedName name="\c" localSheetId="2">#REF!</definedName>
    <definedName name="\c" localSheetId="27">#REF!</definedName>
    <definedName name="\c" localSheetId="20">#REF!</definedName>
    <definedName name="\c" localSheetId="18">#REF!</definedName>
    <definedName name="\c" localSheetId="17">#REF!</definedName>
    <definedName name="\c" localSheetId="16">#REF!</definedName>
    <definedName name="\c" localSheetId="19">#REF!</definedName>
    <definedName name="\c" localSheetId="7">#REF!</definedName>
    <definedName name="\c" localSheetId="6">#REF!</definedName>
    <definedName name="\c" localSheetId="9">#REF!</definedName>
    <definedName name="\c" localSheetId="5">#REF!</definedName>
    <definedName name="\c" localSheetId="10">#REF!</definedName>
    <definedName name="\c" localSheetId="8">#REF!</definedName>
    <definedName name="\c" localSheetId="4">#REF!</definedName>
    <definedName name="\c" localSheetId="26">#REF!</definedName>
    <definedName name="\c">#N/A</definedName>
    <definedName name="\d" localSheetId="28">#REF!</definedName>
    <definedName name="\d" localSheetId="11">#REF!</definedName>
    <definedName name="\d" localSheetId="3">#REF!</definedName>
    <definedName name="\d" localSheetId="2">#REF!</definedName>
    <definedName name="\d" localSheetId="27">#REF!</definedName>
    <definedName name="\d" localSheetId="25">#REF!</definedName>
    <definedName name="\d" localSheetId="23">#REF!</definedName>
    <definedName name="\d" localSheetId="22">#REF!</definedName>
    <definedName name="\d" localSheetId="21">#REF!</definedName>
    <definedName name="\d" localSheetId="24">#REF!</definedName>
    <definedName name="\d" localSheetId="20">#REF!</definedName>
    <definedName name="\d" localSheetId="18">#REF!</definedName>
    <definedName name="\d" localSheetId="17">#REF!</definedName>
    <definedName name="\d" localSheetId="16">#REF!</definedName>
    <definedName name="\d" localSheetId="19">#REF!</definedName>
    <definedName name="\d" localSheetId="7">#REF!</definedName>
    <definedName name="\d" localSheetId="6">#REF!</definedName>
    <definedName name="\d" localSheetId="9">#REF!</definedName>
    <definedName name="\d" localSheetId="5">#REF!</definedName>
    <definedName name="\d" localSheetId="10">#REF!</definedName>
    <definedName name="\d" localSheetId="8">#REF!</definedName>
    <definedName name="\d" localSheetId="4">#REF!</definedName>
    <definedName name="\d" localSheetId="26">#REF!</definedName>
    <definedName name="\d" localSheetId="29">#REF!</definedName>
    <definedName name="\d" localSheetId="12">#REF!</definedName>
    <definedName name="\d">#REF!</definedName>
    <definedName name="\e" localSheetId="28">#REF!</definedName>
    <definedName name="\e" localSheetId="25">#REF!</definedName>
    <definedName name="\e" localSheetId="23">#REF!</definedName>
    <definedName name="\e" localSheetId="22">#REF!</definedName>
    <definedName name="\e" localSheetId="21">#REF!</definedName>
    <definedName name="\e" localSheetId="24">#REF!</definedName>
    <definedName name="\e" localSheetId="20">#REF!</definedName>
    <definedName name="\e" localSheetId="18">#REF!</definedName>
    <definedName name="\e" localSheetId="16">#REF!</definedName>
    <definedName name="\e" localSheetId="19">#REF!</definedName>
    <definedName name="\e" localSheetId="7">#REF!</definedName>
    <definedName name="\e" localSheetId="9">#REF!</definedName>
    <definedName name="\e" localSheetId="5">#REF!</definedName>
    <definedName name="\e" localSheetId="10">#REF!</definedName>
    <definedName name="\e" localSheetId="29">#REF!</definedName>
    <definedName name="\e">#REF!</definedName>
    <definedName name="\f" localSheetId="28">#REF!</definedName>
    <definedName name="\f" localSheetId="11">#REF!</definedName>
    <definedName name="\f" localSheetId="3">#REF!</definedName>
    <definedName name="\f" localSheetId="2">#REF!</definedName>
    <definedName name="\f" localSheetId="27">#REF!</definedName>
    <definedName name="\f" localSheetId="25">#REF!</definedName>
    <definedName name="\f" localSheetId="23">#REF!</definedName>
    <definedName name="\f" localSheetId="22">#REF!</definedName>
    <definedName name="\f" localSheetId="21">#REF!</definedName>
    <definedName name="\f" localSheetId="24">#REF!</definedName>
    <definedName name="\f" localSheetId="20">#REF!</definedName>
    <definedName name="\f" localSheetId="18">#REF!</definedName>
    <definedName name="\f" localSheetId="17">#REF!</definedName>
    <definedName name="\f" localSheetId="16">#REF!</definedName>
    <definedName name="\f" localSheetId="19">#REF!</definedName>
    <definedName name="\f" localSheetId="7">#REF!</definedName>
    <definedName name="\f" localSheetId="6">#REF!</definedName>
    <definedName name="\f" localSheetId="9">#REF!</definedName>
    <definedName name="\f" localSheetId="5">#REF!</definedName>
    <definedName name="\f" localSheetId="10">#REF!</definedName>
    <definedName name="\f" localSheetId="8">#REF!</definedName>
    <definedName name="\f" localSheetId="4">#REF!</definedName>
    <definedName name="\f" localSheetId="26">#REF!</definedName>
    <definedName name="\f" localSheetId="29">#REF!</definedName>
    <definedName name="\f" localSheetId="12">#REF!</definedName>
    <definedName name="\f">#REF!</definedName>
    <definedName name="\g" localSheetId="28">#REF!</definedName>
    <definedName name="\g" localSheetId="25">#REF!</definedName>
    <definedName name="\g" localSheetId="23">#REF!</definedName>
    <definedName name="\g" localSheetId="22">#REF!</definedName>
    <definedName name="\g" localSheetId="21">#REF!</definedName>
    <definedName name="\g" localSheetId="24">#REF!</definedName>
    <definedName name="\g" localSheetId="20">#REF!</definedName>
    <definedName name="\g" localSheetId="18">#REF!</definedName>
    <definedName name="\g" localSheetId="16">#REF!</definedName>
    <definedName name="\g" localSheetId="19">#REF!</definedName>
    <definedName name="\g" localSheetId="7">#REF!</definedName>
    <definedName name="\g" localSheetId="9">#REF!</definedName>
    <definedName name="\g" localSheetId="5">#REF!</definedName>
    <definedName name="\g" localSheetId="10">#REF!</definedName>
    <definedName name="\g" localSheetId="29">#REF!</definedName>
    <definedName name="\g">#REF!</definedName>
    <definedName name="\h" localSheetId="28">#REF!</definedName>
    <definedName name="\h" localSheetId="25">#REF!</definedName>
    <definedName name="\h" localSheetId="23">#REF!</definedName>
    <definedName name="\h" localSheetId="22">#REF!</definedName>
    <definedName name="\h" localSheetId="21">#REF!</definedName>
    <definedName name="\h" localSheetId="24">#REF!</definedName>
    <definedName name="\h" localSheetId="20">#REF!</definedName>
    <definedName name="\h" localSheetId="18">#REF!</definedName>
    <definedName name="\h" localSheetId="16">#REF!</definedName>
    <definedName name="\h" localSheetId="19">#REF!</definedName>
    <definedName name="\h" localSheetId="7">#REF!</definedName>
    <definedName name="\h" localSheetId="9">#REF!</definedName>
    <definedName name="\h" localSheetId="5">#REF!</definedName>
    <definedName name="\h" localSheetId="10">#REF!</definedName>
    <definedName name="\h" localSheetId="29">#REF!</definedName>
    <definedName name="\h">#REF!</definedName>
    <definedName name="\i" localSheetId="28">#REF!</definedName>
    <definedName name="\i" localSheetId="25">#REF!</definedName>
    <definedName name="\i" localSheetId="23">#REF!</definedName>
    <definedName name="\i" localSheetId="22">#REF!</definedName>
    <definedName name="\i" localSheetId="21">#REF!</definedName>
    <definedName name="\i" localSheetId="24">#REF!</definedName>
    <definedName name="\i" localSheetId="20">#REF!</definedName>
    <definedName name="\i" localSheetId="18">#REF!</definedName>
    <definedName name="\i" localSheetId="16">#REF!</definedName>
    <definedName name="\i" localSheetId="19">#REF!</definedName>
    <definedName name="\i" localSheetId="7">#REF!</definedName>
    <definedName name="\i" localSheetId="9">#REF!</definedName>
    <definedName name="\i" localSheetId="5">#REF!</definedName>
    <definedName name="\i" localSheetId="10">#REF!</definedName>
    <definedName name="\i" localSheetId="29">#REF!</definedName>
    <definedName name="\i">#REF!</definedName>
    <definedName name="\j" localSheetId="28">#REF!</definedName>
    <definedName name="\j" localSheetId="25">#REF!</definedName>
    <definedName name="\j" localSheetId="23">#REF!</definedName>
    <definedName name="\j" localSheetId="22">#REF!</definedName>
    <definedName name="\j" localSheetId="21">#REF!</definedName>
    <definedName name="\j" localSheetId="24">#REF!</definedName>
    <definedName name="\j" localSheetId="20">#REF!</definedName>
    <definedName name="\j" localSheetId="18">#REF!</definedName>
    <definedName name="\j" localSheetId="16">#REF!</definedName>
    <definedName name="\j" localSheetId="19">#REF!</definedName>
    <definedName name="\j" localSheetId="7">#REF!</definedName>
    <definedName name="\j" localSheetId="9">#REF!</definedName>
    <definedName name="\j" localSheetId="5">#REF!</definedName>
    <definedName name="\j" localSheetId="10">#REF!</definedName>
    <definedName name="\j" localSheetId="29">#REF!</definedName>
    <definedName name="\j">#REF!</definedName>
    <definedName name="\k" localSheetId="28">#REF!</definedName>
    <definedName name="\k" localSheetId="25">#REF!</definedName>
    <definedName name="\k" localSheetId="23">#REF!</definedName>
    <definedName name="\k" localSheetId="22">#REF!</definedName>
    <definedName name="\k" localSheetId="21">#REF!</definedName>
    <definedName name="\k" localSheetId="24">#REF!</definedName>
    <definedName name="\k" localSheetId="20">#REF!</definedName>
    <definedName name="\k" localSheetId="18">#REF!</definedName>
    <definedName name="\k" localSheetId="16">#REF!</definedName>
    <definedName name="\k" localSheetId="19">#REF!</definedName>
    <definedName name="\k" localSheetId="7">#REF!</definedName>
    <definedName name="\k" localSheetId="9">#REF!</definedName>
    <definedName name="\k" localSheetId="5">#REF!</definedName>
    <definedName name="\k" localSheetId="10">#REF!</definedName>
    <definedName name="\k" localSheetId="29">#REF!</definedName>
    <definedName name="\k">#REF!</definedName>
    <definedName name="\l" localSheetId="28">#REF!</definedName>
    <definedName name="\l" localSheetId="11">#REF!</definedName>
    <definedName name="\l" localSheetId="3">#REF!</definedName>
    <definedName name="\l" localSheetId="2">#REF!</definedName>
    <definedName name="\l" localSheetId="27">#REF!</definedName>
    <definedName name="\l" localSheetId="25">#REF!</definedName>
    <definedName name="\l" localSheetId="23">#REF!</definedName>
    <definedName name="\l" localSheetId="22">#REF!</definedName>
    <definedName name="\l" localSheetId="21">#REF!</definedName>
    <definedName name="\l" localSheetId="24">#REF!</definedName>
    <definedName name="\l" localSheetId="20">#REF!</definedName>
    <definedName name="\l" localSheetId="18">#REF!</definedName>
    <definedName name="\l" localSheetId="17">#REF!</definedName>
    <definedName name="\l" localSheetId="16">#REF!</definedName>
    <definedName name="\l" localSheetId="19">#REF!</definedName>
    <definedName name="\l" localSheetId="7">#REF!</definedName>
    <definedName name="\l" localSheetId="6">#REF!</definedName>
    <definedName name="\l" localSheetId="9">#REF!</definedName>
    <definedName name="\l" localSheetId="5">#REF!</definedName>
    <definedName name="\l" localSheetId="10">#REF!</definedName>
    <definedName name="\l" localSheetId="8">#REF!</definedName>
    <definedName name="\l" localSheetId="4">#REF!</definedName>
    <definedName name="\l" localSheetId="26">#REF!</definedName>
    <definedName name="\l" localSheetId="29">#REF!</definedName>
    <definedName name="\l">#REF!</definedName>
    <definedName name="\m" localSheetId="28">#REF!</definedName>
    <definedName name="\m" localSheetId="11">#REF!</definedName>
    <definedName name="\m" localSheetId="3">#REF!</definedName>
    <definedName name="\m" localSheetId="2">#REF!</definedName>
    <definedName name="\m" localSheetId="27">#REF!</definedName>
    <definedName name="\m" localSheetId="25">#REF!</definedName>
    <definedName name="\m" localSheetId="23">#REF!</definedName>
    <definedName name="\m" localSheetId="22">#REF!</definedName>
    <definedName name="\m" localSheetId="21">#REF!</definedName>
    <definedName name="\m" localSheetId="24">#REF!</definedName>
    <definedName name="\m" localSheetId="20">#REF!</definedName>
    <definedName name="\m" localSheetId="18">#REF!</definedName>
    <definedName name="\m" localSheetId="17">#REF!</definedName>
    <definedName name="\m" localSheetId="16">#REF!</definedName>
    <definedName name="\m" localSheetId="19">#REF!</definedName>
    <definedName name="\m" localSheetId="7">#REF!</definedName>
    <definedName name="\m" localSheetId="6">#REF!</definedName>
    <definedName name="\m" localSheetId="9">#REF!</definedName>
    <definedName name="\m" localSheetId="5">#REF!</definedName>
    <definedName name="\m" localSheetId="10">#REF!</definedName>
    <definedName name="\m" localSheetId="8">#REF!</definedName>
    <definedName name="\m" localSheetId="4">#REF!</definedName>
    <definedName name="\m" localSheetId="26">#REF!</definedName>
    <definedName name="\m" localSheetId="29">#REF!</definedName>
    <definedName name="\m">#REF!</definedName>
    <definedName name="\n">#N/A</definedName>
    <definedName name="\o">#N/A</definedName>
    <definedName name="\P" localSheetId="28">#REF!</definedName>
    <definedName name="\P" localSheetId="25">#REF!</definedName>
    <definedName name="\P" localSheetId="23">#REF!</definedName>
    <definedName name="\P" localSheetId="22">#REF!</definedName>
    <definedName name="\P" localSheetId="21">#REF!</definedName>
    <definedName name="\P" localSheetId="24">#REF!</definedName>
    <definedName name="\P" localSheetId="20">#REF!</definedName>
    <definedName name="\P" localSheetId="18">#REF!</definedName>
    <definedName name="\P" localSheetId="16">#REF!</definedName>
    <definedName name="\P" localSheetId="19">#REF!</definedName>
    <definedName name="\P" localSheetId="7">#REF!</definedName>
    <definedName name="\P" localSheetId="9">#REF!</definedName>
    <definedName name="\P" localSheetId="5">#REF!</definedName>
    <definedName name="\P" localSheetId="10">#REF!</definedName>
    <definedName name="\P" localSheetId="29">#REF!</definedName>
    <definedName name="\P">#REF!</definedName>
    <definedName name="\q" localSheetId="28">#REF!</definedName>
    <definedName name="\q" localSheetId="11">#REF!</definedName>
    <definedName name="\q" localSheetId="3">#REF!</definedName>
    <definedName name="\q" localSheetId="2">#REF!</definedName>
    <definedName name="\q" localSheetId="27">#REF!</definedName>
    <definedName name="\q" localSheetId="20">#REF!</definedName>
    <definedName name="\q" localSheetId="18">#REF!</definedName>
    <definedName name="\q" localSheetId="17">#REF!</definedName>
    <definedName name="\q" localSheetId="16">#REF!</definedName>
    <definedName name="\q" localSheetId="19">#REF!</definedName>
    <definedName name="\q" localSheetId="7">#REF!</definedName>
    <definedName name="\q" localSheetId="6">#REF!</definedName>
    <definedName name="\q" localSheetId="9">#REF!</definedName>
    <definedName name="\q" localSheetId="5">#REF!</definedName>
    <definedName name="\q" localSheetId="10">#REF!</definedName>
    <definedName name="\q" localSheetId="8">#REF!</definedName>
    <definedName name="\q" localSheetId="4">#REF!</definedName>
    <definedName name="\q" localSheetId="26">#REF!</definedName>
    <definedName name="\q">#N/A</definedName>
    <definedName name="\r">#N/A</definedName>
    <definedName name="\s">#N/A</definedName>
    <definedName name="\v" localSheetId="10">'[8]1단계'!#REF!</definedName>
    <definedName name="\v">'[8]1단계'!#REF!</definedName>
    <definedName name="\w" localSheetId="10">'[8]1단계'!#REF!</definedName>
    <definedName name="\w">'[8]1단계'!#REF!</definedName>
    <definedName name="\x" localSheetId="28">#REF!</definedName>
    <definedName name="\x" localSheetId="11">#REF!</definedName>
    <definedName name="\x" localSheetId="3">#REF!</definedName>
    <definedName name="\x" localSheetId="2">#REF!</definedName>
    <definedName name="\x" localSheetId="27">#REF!</definedName>
    <definedName name="\X" localSheetId="25">#REF!</definedName>
    <definedName name="\X" localSheetId="23">#REF!</definedName>
    <definedName name="\X" localSheetId="22">#REF!</definedName>
    <definedName name="\X" localSheetId="21">#REF!</definedName>
    <definedName name="\X" localSheetId="24">#REF!</definedName>
    <definedName name="\x" localSheetId="20">#REF!</definedName>
    <definedName name="\x" localSheetId="18">#REF!</definedName>
    <definedName name="\x" localSheetId="17">#REF!</definedName>
    <definedName name="\x" localSheetId="16">#REF!</definedName>
    <definedName name="\x" localSheetId="19">#REF!</definedName>
    <definedName name="\x" localSheetId="7">#REF!</definedName>
    <definedName name="\x" localSheetId="6">#REF!</definedName>
    <definedName name="\x" localSheetId="9">#REF!</definedName>
    <definedName name="\x" localSheetId="5">#REF!</definedName>
    <definedName name="\x" localSheetId="10">#REF!</definedName>
    <definedName name="\x" localSheetId="8">#REF!</definedName>
    <definedName name="\x" localSheetId="4">#REF!</definedName>
    <definedName name="\x" localSheetId="26">#REF!</definedName>
    <definedName name="\X" localSheetId="29">#REF!</definedName>
    <definedName name="\X">#REF!</definedName>
    <definedName name="\y" localSheetId="28">#REF!</definedName>
    <definedName name="\y" localSheetId="25">#REF!</definedName>
    <definedName name="\y" localSheetId="21">#REF!</definedName>
    <definedName name="\y" localSheetId="24">#REF!</definedName>
    <definedName name="\y" localSheetId="20">#REF!</definedName>
    <definedName name="\y" localSheetId="16">#REF!</definedName>
    <definedName name="\y" localSheetId="7">#REF!</definedName>
    <definedName name="\y" localSheetId="9">#REF!</definedName>
    <definedName name="\y" localSheetId="5">#REF!</definedName>
    <definedName name="\y" localSheetId="10">#REF!</definedName>
    <definedName name="\y" localSheetId="29">#REF!</definedName>
    <definedName name="\y">#REF!</definedName>
    <definedName name="\z" localSheetId="28">#REF!</definedName>
    <definedName name="\z" localSheetId="11">#REF!</definedName>
    <definedName name="\z" localSheetId="3">#REF!</definedName>
    <definedName name="\z" localSheetId="2">#REF!</definedName>
    <definedName name="\z" localSheetId="27">#REF!</definedName>
    <definedName name="\z" localSheetId="20">#REF!</definedName>
    <definedName name="\z" localSheetId="18">#REF!</definedName>
    <definedName name="\z" localSheetId="17">#REF!</definedName>
    <definedName name="\z" localSheetId="16">#REF!</definedName>
    <definedName name="\z" localSheetId="19">#REF!</definedName>
    <definedName name="\z" localSheetId="7">#REF!</definedName>
    <definedName name="\z" localSheetId="6">#REF!</definedName>
    <definedName name="\z" localSheetId="9">#REF!</definedName>
    <definedName name="\z" localSheetId="5">#REF!</definedName>
    <definedName name="\z" localSheetId="10">#REF!</definedName>
    <definedName name="\z" localSheetId="8">#REF!</definedName>
    <definedName name="\z" localSheetId="4">#REF!</definedName>
    <definedName name="\z" localSheetId="26">#REF!</definedName>
    <definedName name="\z">#N/A</definedName>
    <definedName name="◈_수간_보호용_자재_수량표" localSheetId="28">#REF!</definedName>
    <definedName name="◈_수간_보호용_자재_수량표" localSheetId="25">#REF!</definedName>
    <definedName name="◈_수간_보호용_자재_수량표" localSheetId="23">#REF!</definedName>
    <definedName name="◈_수간_보호용_자재_수량표" localSheetId="21">#REF!</definedName>
    <definedName name="◈_수간_보호용_자재_수량표" localSheetId="24">#REF!</definedName>
    <definedName name="◈_수간_보호용_자재_수량표" localSheetId="20">#REF!</definedName>
    <definedName name="◈_수간_보호용_자재_수량표" localSheetId="18">#REF!</definedName>
    <definedName name="◈_수간_보호용_자재_수량표" localSheetId="16">#REF!</definedName>
    <definedName name="◈_수간_보호용_자재_수량표" localSheetId="19">#REF!</definedName>
    <definedName name="◈_수간_보호용_자재_수량표" localSheetId="7">#REF!</definedName>
    <definedName name="◈_수간_보호용_자재_수량표" localSheetId="9">#REF!</definedName>
    <definedName name="◈_수간_보호용_자재_수량표" localSheetId="5">#REF!</definedName>
    <definedName name="◈_수간_보호용_자재_수량표" localSheetId="10">#REF!</definedName>
    <definedName name="◈_수간_보호용_자재_수량표" localSheetId="29">#REF!</definedName>
    <definedName name="◈_수간_보호용_자재_수량표">#REF!</definedName>
    <definedName name="◈_이식_수목_적재량" localSheetId="28">#REF!</definedName>
    <definedName name="◈_이식_수목_적재량" localSheetId="25">#REF!</definedName>
    <definedName name="◈_이식_수목_적재량" localSheetId="23">#REF!</definedName>
    <definedName name="◈_이식_수목_적재량" localSheetId="22">#REF!</definedName>
    <definedName name="◈_이식_수목_적재량" localSheetId="21">#REF!</definedName>
    <definedName name="◈_이식_수목_적재량" localSheetId="24">#REF!</definedName>
    <definedName name="◈_이식_수목_적재량" localSheetId="20">#REF!</definedName>
    <definedName name="◈_이식_수목_적재량" localSheetId="18">#REF!</definedName>
    <definedName name="◈_이식_수목_적재량" localSheetId="16">#REF!</definedName>
    <definedName name="◈_이식_수목_적재량" localSheetId="19">#REF!</definedName>
    <definedName name="◈_이식_수목_적재량" localSheetId="7">#REF!</definedName>
    <definedName name="◈_이식_수목_적재량" localSheetId="9">#REF!</definedName>
    <definedName name="◈_이식_수목_적재량" localSheetId="5">#REF!</definedName>
    <definedName name="◈_이식_수목_적재량" localSheetId="10">#REF!</definedName>
    <definedName name="◈_이식_수목_적재량" localSheetId="29">#REF!</definedName>
    <definedName name="◈_이식_수목_적재량">#REF!</definedName>
    <definedName name="A" localSheetId="28">#REF!</definedName>
    <definedName name="A" localSheetId="11">#REF!</definedName>
    <definedName name="A" localSheetId="3">#REF!</definedName>
    <definedName name="A" localSheetId="2">#REF!</definedName>
    <definedName name="A" localSheetId="27">#REF!</definedName>
    <definedName name="a" localSheetId="25">#REF!</definedName>
    <definedName name="a" localSheetId="23">#REF!</definedName>
    <definedName name="a" localSheetId="22">#REF!</definedName>
    <definedName name="a" localSheetId="21">#REF!</definedName>
    <definedName name="a" localSheetId="24">#REF!</definedName>
    <definedName name="A" localSheetId="20">#REF!</definedName>
    <definedName name="A" localSheetId="18">#REF!</definedName>
    <definedName name="A" localSheetId="17">#REF!</definedName>
    <definedName name="A" localSheetId="16">#REF!</definedName>
    <definedName name="A" localSheetId="19">#REF!</definedName>
    <definedName name="A" localSheetId="7">#REF!</definedName>
    <definedName name="A" localSheetId="6">#REF!</definedName>
    <definedName name="A" localSheetId="9">#REF!</definedName>
    <definedName name="A" localSheetId="5">#REF!</definedName>
    <definedName name="A" localSheetId="10">#REF!</definedName>
    <definedName name="A" localSheetId="8">#REF!</definedName>
    <definedName name="A" localSheetId="4">#REF!</definedName>
    <definedName name="A" localSheetId="26">#REF!</definedName>
    <definedName name="a" localSheetId="29">#REF!</definedName>
    <definedName name="a">#REF!</definedName>
    <definedName name="A_HH" localSheetId="10">'[9]IMPEADENCE MAP 취수장'!#REF!,'[9]IMPEADENCE MAP 취수장'!#REF!,'[9]IMPEADENCE MAP 취수장'!#REF!,'[9]IMPEADENCE MAP 취수장'!#REF!,'[9]IMPEADENCE MAP 취수장'!$Q$19,'[9]IMPEADENCE MAP 취수장'!$R$19,'[9]IMPEADENCE MAP 취수장'!$S$19,'[9]IMPEADENCE MAP 취수장'!$T$19:$X$19,'[9]IMPEADENCE MAP 취수장'!$Z$19:$AA$19,'[9]IMPEADENCE MAP 취수장'!$AC$19</definedName>
    <definedName name="A_HH">'[9]IMPEADENCE MAP 취수장'!#REF!,'[9]IMPEADENCE MAP 취수장'!#REF!,'[9]IMPEADENCE MAP 취수장'!#REF!,'[9]IMPEADENCE MAP 취수장'!#REF!,'[9]IMPEADENCE MAP 취수장'!$Q$19,'[9]IMPEADENCE MAP 취수장'!$R$19,'[9]IMPEADENCE MAP 취수장'!$S$19,'[9]IMPEADENCE MAP 취수장'!$T$19:$X$19,'[9]IMPEADENCE MAP 취수장'!$Z$19:$AA$19,'[9]IMPEADENCE MAP 취수장'!$AC$19</definedName>
    <definedName name="A1." localSheetId="28">#REF!</definedName>
    <definedName name="A1." localSheetId="25">#REF!</definedName>
    <definedName name="A1." localSheetId="23">#REF!</definedName>
    <definedName name="A1." localSheetId="21">#REF!</definedName>
    <definedName name="A1." localSheetId="24">#REF!</definedName>
    <definedName name="A1." localSheetId="20">#REF!</definedName>
    <definedName name="A1." localSheetId="18">#REF!</definedName>
    <definedName name="A1." localSheetId="16">#REF!</definedName>
    <definedName name="A1." localSheetId="19">#REF!</definedName>
    <definedName name="A1." localSheetId="7">#REF!</definedName>
    <definedName name="A1." localSheetId="9">#REF!</definedName>
    <definedName name="A1." localSheetId="5">#REF!</definedName>
    <definedName name="A1." localSheetId="10">#REF!</definedName>
    <definedName name="A1." localSheetId="29">#REF!</definedName>
    <definedName name="A1.">#REF!</definedName>
    <definedName name="A315yoo1" localSheetId="28">#REF!</definedName>
    <definedName name="A315yoo1" localSheetId="25">#REF!</definedName>
    <definedName name="A315yoo1" localSheetId="23">#REF!</definedName>
    <definedName name="A315yoo1" localSheetId="22">#REF!</definedName>
    <definedName name="A315yoo1" localSheetId="21">#REF!</definedName>
    <definedName name="A315yoo1" localSheetId="24">#REF!</definedName>
    <definedName name="A315yoo1" localSheetId="20">#REF!</definedName>
    <definedName name="A315yoo1" localSheetId="18">#REF!</definedName>
    <definedName name="A315yoo1" localSheetId="16">#REF!</definedName>
    <definedName name="A315yoo1" localSheetId="19">#REF!</definedName>
    <definedName name="A315yoo1" localSheetId="7">#REF!</definedName>
    <definedName name="A315yoo1" localSheetId="9">#REF!</definedName>
    <definedName name="A315yoo1" localSheetId="5">#REF!</definedName>
    <definedName name="A315yoo1" localSheetId="10">#REF!</definedName>
    <definedName name="A315yoo1" localSheetId="29">#REF!</definedName>
    <definedName name="A315yoo1">#REF!</definedName>
    <definedName name="aa" localSheetId="28">#REF!</definedName>
    <definedName name="aa" localSheetId="11">#REF!</definedName>
    <definedName name="aa" localSheetId="3">#REF!</definedName>
    <definedName name="aa" localSheetId="2">#REF!</definedName>
    <definedName name="aa" localSheetId="27">#REF!</definedName>
    <definedName name="aa" localSheetId="25">#REF!</definedName>
    <definedName name="aa" localSheetId="23">#REF!</definedName>
    <definedName name="aa" localSheetId="21">#REF!</definedName>
    <definedName name="aa" localSheetId="24">#REF!</definedName>
    <definedName name="aa" localSheetId="20">#REF!</definedName>
    <definedName name="aa" localSheetId="18">#REF!</definedName>
    <definedName name="aa" localSheetId="17">#REF!</definedName>
    <definedName name="aa" localSheetId="16">#REF!</definedName>
    <definedName name="aa" localSheetId="19">#REF!</definedName>
    <definedName name="aa" localSheetId="7">#REF!</definedName>
    <definedName name="aa" localSheetId="6">#REF!</definedName>
    <definedName name="aa" localSheetId="9">#REF!</definedName>
    <definedName name="aa" localSheetId="5">#REF!</definedName>
    <definedName name="aa" localSheetId="10">#REF!</definedName>
    <definedName name="aa" localSheetId="8">#REF!</definedName>
    <definedName name="aa" localSheetId="4">#REF!</definedName>
    <definedName name="aa" localSheetId="26">#REF!</definedName>
    <definedName name="aa" localSheetId="29">#REF!</definedName>
    <definedName name="aa">#REF!</definedName>
    <definedName name="AAA">[10]EACT10!$A$1:$J$833</definedName>
    <definedName name="aaaa" localSheetId="28">#REF!</definedName>
    <definedName name="aaaa" localSheetId="25">#REF!</definedName>
    <definedName name="aaaa" localSheetId="23">#REF!</definedName>
    <definedName name="aaaa" localSheetId="21">#REF!</definedName>
    <definedName name="aaaa" localSheetId="24">#REF!</definedName>
    <definedName name="aaaa" localSheetId="20">#REF!</definedName>
    <definedName name="aaaa" localSheetId="18">#REF!</definedName>
    <definedName name="aaaa" localSheetId="16">#REF!</definedName>
    <definedName name="aaaa" localSheetId="19">#REF!</definedName>
    <definedName name="aaaa" localSheetId="7">#REF!</definedName>
    <definedName name="aaaa" localSheetId="9">#REF!</definedName>
    <definedName name="aaaa" localSheetId="5">#REF!</definedName>
    <definedName name="aaaa" localSheetId="10">#REF!</definedName>
    <definedName name="aaaa" localSheetId="29">#REF!</definedName>
    <definedName name="aaaa">#REF!</definedName>
    <definedName name="AAAAA" localSheetId="28">BlankMacro1</definedName>
    <definedName name="AAAAA" localSheetId="15">BlankMacro1</definedName>
    <definedName name="AAAAA" localSheetId="25">BlankMacro1</definedName>
    <definedName name="AAAAA" localSheetId="23">BlankMacro1</definedName>
    <definedName name="AAAAA" localSheetId="21">BlankMacro1</definedName>
    <definedName name="AAAAA" localSheetId="24">BlankMacro1</definedName>
    <definedName name="AAAAA" localSheetId="20">BlankMacro1</definedName>
    <definedName name="AAAAA" localSheetId="18">BlankMacro1</definedName>
    <definedName name="AAAAA" localSheetId="16">BlankMacro1</definedName>
    <definedName name="AAAAA" localSheetId="19">BlankMacro1</definedName>
    <definedName name="AAAAA" localSheetId="7">BlankMacro1</definedName>
    <definedName name="AAAAA" localSheetId="9">BlankMacro1</definedName>
    <definedName name="AAAAA" localSheetId="5">BlankMacro1</definedName>
    <definedName name="AAAAA" localSheetId="10">BlankMacro1</definedName>
    <definedName name="AAAAA" localSheetId="29">BlankMacro1</definedName>
    <definedName name="AAAAA">BlankMacro1</definedName>
    <definedName name="AAAAAA">[0]!AAAAAA</definedName>
    <definedName name="AAAAAAAAAAAAAA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AAAAAAAAAAAAA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AB" localSheetId="10">#REF!</definedName>
    <definedName name="AAB">#REF!</definedName>
    <definedName name="AB" localSheetId="10">#REF!</definedName>
    <definedName name="AB">#REF!</definedName>
    <definedName name="abc" localSheetId="28">#REF!</definedName>
    <definedName name="abc" localSheetId="25">#REF!</definedName>
    <definedName name="abc" localSheetId="23">#REF!</definedName>
    <definedName name="abc" localSheetId="21">#REF!</definedName>
    <definedName name="abc" localSheetId="24">#REF!</definedName>
    <definedName name="abc" localSheetId="20">#REF!</definedName>
    <definedName name="abc" localSheetId="18">#REF!</definedName>
    <definedName name="abc" localSheetId="16">#REF!</definedName>
    <definedName name="abc" localSheetId="19">#REF!</definedName>
    <definedName name="abc" localSheetId="7">#REF!</definedName>
    <definedName name="abc" localSheetId="9">#REF!</definedName>
    <definedName name="abc" localSheetId="5">#REF!</definedName>
    <definedName name="abc" localSheetId="10">#REF!</definedName>
    <definedName name="abc" localSheetId="29">#REF!</definedName>
    <definedName name="abc">#REF!</definedName>
    <definedName name="ad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dd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d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dfadwe">[0]!adfadwe</definedName>
    <definedName name="adfe">[0]!adfe</definedName>
    <definedName name="adfee">[0]!adfee</definedName>
    <definedName name="adfq">[0]!adfq</definedName>
    <definedName name="adfvvv" hidden="1">{"'Firr(선)'!$AS$1:$AY$62","'Firr(사)'!$AS$1:$AY$62","'Firr(회)'!$AS$1:$AY$62","'Firr(선)'!$L$1:$V$62","'Firr(사)'!$L$1:$V$62","'Firr(회)'!$L$1:$V$62"}</definedName>
    <definedName name="adfwer">[0]!adfwer</definedName>
    <definedName name="ae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e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eer">[0]!aeer</definedName>
    <definedName name="aer" localSheetId="10">#REF!,#REF!</definedName>
    <definedName name="aer">#REF!,#REF!</definedName>
    <definedName name="af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FC설비" localSheetId="10">#REF!</definedName>
    <definedName name="AFC설비">#REF!</definedName>
    <definedName name="aff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f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g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gg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g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h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h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hh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hh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kkdkdk">'[11]Y-WORK'!$D$19:$D$19,'[11]Y-WORK'!$F$19:$BD$19</definedName>
    <definedName name="amount" localSheetId="10">[12]견적사양비교표!#REF!</definedName>
    <definedName name="amount">[12]견적사양비교표!#REF!</definedName>
    <definedName name="an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n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nn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nn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nscount" hidden="1">1</definedName>
    <definedName name="ar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r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rr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rr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s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s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sfwe" hidden="1">{"'Firr(선)'!$AS$1:$AY$62","'Firr(사)'!$AS$1:$AY$62","'Firr(회)'!$AS$1:$AY$62","'Firr(선)'!$L$1:$V$62","'Firr(사)'!$L$1:$V$62","'Firr(회)'!$L$1:$V$62"}</definedName>
    <definedName name="ass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ss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T" localSheetId="10">[13]간선계산!#REF!</definedName>
    <definedName name="AT">[13]간선계산!#REF!</definedName>
    <definedName name="avvvv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vvvv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vvvvv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vvvvv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wer" hidden="1">{"'Firr(선)'!$AS$1:$AY$62","'Firr(사)'!$AS$1:$AY$62","'Firr(회)'!$AS$1:$AY$62","'Firr(선)'!$L$1:$V$62","'Firr(사)'!$L$1:$V$62","'Firr(회)'!$L$1:$V$62"}</definedName>
    <definedName name="B" localSheetId="28">#REF!</definedName>
    <definedName name="B" localSheetId="11">#REF!</definedName>
    <definedName name="B" localSheetId="3">#REF!</definedName>
    <definedName name="B" localSheetId="2">#REF!</definedName>
    <definedName name="B" localSheetId="27">#REF!</definedName>
    <definedName name="B" localSheetId="25">#REF!</definedName>
    <definedName name="B" localSheetId="23">#REF!</definedName>
    <definedName name="B" localSheetId="22">#REF!</definedName>
    <definedName name="B" localSheetId="21">#REF!</definedName>
    <definedName name="B" localSheetId="24">#REF!</definedName>
    <definedName name="B" localSheetId="20">#REF!</definedName>
    <definedName name="B" localSheetId="18">#REF!</definedName>
    <definedName name="B" localSheetId="17">#REF!</definedName>
    <definedName name="B" localSheetId="16">#REF!</definedName>
    <definedName name="B" localSheetId="19">#REF!</definedName>
    <definedName name="B" localSheetId="7">#REF!</definedName>
    <definedName name="B" localSheetId="6">#REF!</definedName>
    <definedName name="B" localSheetId="9">#REF!</definedName>
    <definedName name="B" localSheetId="5">#REF!</definedName>
    <definedName name="B" localSheetId="10">#REF!</definedName>
    <definedName name="B" localSheetId="8">#REF!</definedName>
    <definedName name="B" localSheetId="4">#REF!</definedName>
    <definedName name="B" localSheetId="26">#REF!</definedName>
    <definedName name="B" localSheetId="29">#REF!</definedName>
    <definedName name="B">#REF!</definedName>
    <definedName name="B10㎝" localSheetId="10">#REF!</definedName>
    <definedName name="B10㎝">#REF!</definedName>
    <definedName name="B12㎝" localSheetId="10">#REF!</definedName>
    <definedName name="B12㎝">#REF!</definedName>
    <definedName name="B15㎝" localSheetId="10">#REF!</definedName>
    <definedName name="B15㎝">#REF!</definedName>
    <definedName name="B18㎝" localSheetId="28">#REF!</definedName>
    <definedName name="B18㎝" localSheetId="11">#REF!</definedName>
    <definedName name="B18㎝" localSheetId="3">#REF!</definedName>
    <definedName name="B18㎝" localSheetId="2">#REF!</definedName>
    <definedName name="B18㎝" localSheetId="27">#REF!</definedName>
    <definedName name="B18㎝" localSheetId="25">#REF!</definedName>
    <definedName name="B18㎝" localSheetId="23">#REF!</definedName>
    <definedName name="B18㎝" localSheetId="21">#REF!</definedName>
    <definedName name="B18㎝" localSheetId="24">#REF!</definedName>
    <definedName name="B18㎝" localSheetId="20">#REF!</definedName>
    <definedName name="B18㎝" localSheetId="18">#REF!</definedName>
    <definedName name="B18㎝" localSheetId="16">#REF!</definedName>
    <definedName name="B18㎝" localSheetId="7">#REF!</definedName>
    <definedName name="B18㎝" localSheetId="6">#REF!</definedName>
    <definedName name="B18㎝" localSheetId="9">#REF!</definedName>
    <definedName name="B18㎝" localSheetId="5">#REF!</definedName>
    <definedName name="B18㎝" localSheetId="10">#REF!</definedName>
    <definedName name="B18㎝" localSheetId="8">#REF!</definedName>
    <definedName name="B18㎝" localSheetId="4">#REF!</definedName>
    <definedName name="B18㎝" localSheetId="26">#REF!</definedName>
    <definedName name="B18㎝" localSheetId="29">#REF!</definedName>
    <definedName name="B18㎝">#REF!</definedName>
    <definedName name="B1A" localSheetId="28">#REF!</definedName>
    <definedName name="B1A" localSheetId="25">#REF!</definedName>
    <definedName name="B1A" localSheetId="23">#REF!</definedName>
    <definedName name="B1A" localSheetId="21">#REF!</definedName>
    <definedName name="B1A" localSheetId="24">#REF!</definedName>
    <definedName name="B1A" localSheetId="20">#REF!</definedName>
    <definedName name="B1A" localSheetId="18">#REF!</definedName>
    <definedName name="B1A" localSheetId="16">#REF!</definedName>
    <definedName name="B1A" localSheetId="19">#REF!</definedName>
    <definedName name="B1A" localSheetId="7">#REF!</definedName>
    <definedName name="B1A" localSheetId="9">#REF!</definedName>
    <definedName name="B1A" localSheetId="5">#REF!</definedName>
    <definedName name="B1A" localSheetId="10">#REF!</definedName>
    <definedName name="B1A" localSheetId="29">#REF!</definedName>
    <definedName name="B1A">#REF!</definedName>
    <definedName name="B1B" localSheetId="28">#REF!</definedName>
    <definedName name="B1B" localSheetId="25">#REF!</definedName>
    <definedName name="B1B" localSheetId="23">#REF!</definedName>
    <definedName name="B1B" localSheetId="21">#REF!</definedName>
    <definedName name="B1B" localSheetId="24">#REF!</definedName>
    <definedName name="B1B" localSheetId="20">#REF!</definedName>
    <definedName name="B1B" localSheetId="18">#REF!</definedName>
    <definedName name="B1B" localSheetId="16">#REF!</definedName>
    <definedName name="B1B" localSheetId="19">#REF!</definedName>
    <definedName name="B1B" localSheetId="7">#REF!</definedName>
    <definedName name="B1B" localSheetId="9">#REF!</definedName>
    <definedName name="B1B" localSheetId="5">#REF!</definedName>
    <definedName name="B1B" localSheetId="10">#REF!</definedName>
    <definedName name="B1B" localSheetId="29">#REF!</definedName>
    <definedName name="B1B">#REF!</definedName>
    <definedName name="B1WL" localSheetId="28">#REF!</definedName>
    <definedName name="B1WL" localSheetId="25">#REF!</definedName>
    <definedName name="B1WL" localSheetId="23">#REF!</definedName>
    <definedName name="B1WL" localSheetId="21">#REF!</definedName>
    <definedName name="B1WL" localSheetId="24">#REF!</definedName>
    <definedName name="B1WL" localSheetId="20">#REF!</definedName>
    <definedName name="B1WL" localSheetId="18">#REF!</definedName>
    <definedName name="B1WL" localSheetId="16">#REF!</definedName>
    <definedName name="B1WL" localSheetId="19">#REF!</definedName>
    <definedName name="B1WL" localSheetId="7">#REF!</definedName>
    <definedName name="B1WL" localSheetId="9">#REF!</definedName>
    <definedName name="B1WL" localSheetId="5">#REF!</definedName>
    <definedName name="B1WL" localSheetId="10">#REF!</definedName>
    <definedName name="B1WL" localSheetId="29">#REF!</definedName>
    <definedName name="B1WL">#REF!</definedName>
    <definedName name="B1WR" localSheetId="28">#REF!</definedName>
    <definedName name="B1WR" localSheetId="25">#REF!</definedName>
    <definedName name="B1WR" localSheetId="23">#REF!</definedName>
    <definedName name="B1WR" localSheetId="21">#REF!</definedName>
    <definedName name="B1WR" localSheetId="24">#REF!</definedName>
    <definedName name="B1WR" localSheetId="20">#REF!</definedName>
    <definedName name="B1WR" localSheetId="18">#REF!</definedName>
    <definedName name="B1WR" localSheetId="16">#REF!</definedName>
    <definedName name="B1WR" localSheetId="19">#REF!</definedName>
    <definedName name="B1WR" localSheetId="7">#REF!</definedName>
    <definedName name="B1WR" localSheetId="9">#REF!</definedName>
    <definedName name="B1WR" localSheetId="5">#REF!</definedName>
    <definedName name="B1WR" localSheetId="10">#REF!</definedName>
    <definedName name="B1WR" localSheetId="29">#REF!</definedName>
    <definedName name="B1WR">#REF!</definedName>
    <definedName name="B20㎝" localSheetId="28">#REF!</definedName>
    <definedName name="B20㎝" localSheetId="11">#REF!</definedName>
    <definedName name="B20㎝" localSheetId="3">#REF!</definedName>
    <definedName name="B20㎝" localSheetId="2">#REF!</definedName>
    <definedName name="B20㎝" localSheetId="27">#REF!</definedName>
    <definedName name="B20㎝" localSheetId="25">#REF!</definedName>
    <definedName name="B20㎝" localSheetId="23">#REF!</definedName>
    <definedName name="B20㎝" localSheetId="21">#REF!</definedName>
    <definedName name="B20㎝" localSheetId="24">#REF!</definedName>
    <definedName name="B20㎝" localSheetId="20">#REF!</definedName>
    <definedName name="B20㎝" localSheetId="18">#REF!</definedName>
    <definedName name="B20㎝" localSheetId="16">#REF!</definedName>
    <definedName name="B20㎝" localSheetId="7">#REF!</definedName>
    <definedName name="B20㎝" localSheetId="6">#REF!</definedName>
    <definedName name="B20㎝" localSheetId="9">#REF!</definedName>
    <definedName name="B20㎝" localSheetId="5">#REF!</definedName>
    <definedName name="B20㎝" localSheetId="10">#REF!</definedName>
    <definedName name="B20㎝" localSheetId="8">#REF!</definedName>
    <definedName name="B20㎝" localSheetId="4">#REF!</definedName>
    <definedName name="B20㎝" localSheetId="26">#REF!</definedName>
    <definedName name="B20㎝" localSheetId="29">#REF!</definedName>
    <definedName name="B20㎝">#REF!</definedName>
    <definedName name="B25㎝" localSheetId="28">#REF!</definedName>
    <definedName name="B25㎝" localSheetId="11">#REF!</definedName>
    <definedName name="B25㎝" localSheetId="3">#REF!</definedName>
    <definedName name="B25㎝" localSheetId="2">#REF!</definedName>
    <definedName name="B25㎝" localSheetId="27">#REF!</definedName>
    <definedName name="B25㎝" localSheetId="25">#REF!</definedName>
    <definedName name="B25㎝" localSheetId="23">#REF!</definedName>
    <definedName name="B25㎝" localSheetId="21">#REF!</definedName>
    <definedName name="B25㎝" localSheetId="24">#REF!</definedName>
    <definedName name="B25㎝" localSheetId="20">#REF!</definedName>
    <definedName name="B25㎝" localSheetId="18">#REF!</definedName>
    <definedName name="B25㎝" localSheetId="16">#REF!</definedName>
    <definedName name="B25㎝" localSheetId="7">#REF!</definedName>
    <definedName name="B25㎝" localSheetId="6">#REF!</definedName>
    <definedName name="B25㎝" localSheetId="9">#REF!</definedName>
    <definedName name="B25㎝" localSheetId="5">#REF!</definedName>
    <definedName name="B25㎝" localSheetId="10">#REF!</definedName>
    <definedName name="B25㎝" localSheetId="8">#REF!</definedName>
    <definedName name="B25㎝" localSheetId="4">#REF!</definedName>
    <definedName name="B25㎝" localSheetId="26">#REF!</definedName>
    <definedName name="B25㎝" localSheetId="29">#REF!</definedName>
    <definedName name="B25㎝">#REF!</definedName>
    <definedName name="B2A" localSheetId="28">#REF!</definedName>
    <definedName name="B2A" localSheetId="25">#REF!</definedName>
    <definedName name="B2A" localSheetId="23">#REF!</definedName>
    <definedName name="B2A" localSheetId="21">#REF!</definedName>
    <definedName name="B2A" localSheetId="24">#REF!</definedName>
    <definedName name="B2A" localSheetId="20">#REF!</definedName>
    <definedName name="B2A" localSheetId="18">#REF!</definedName>
    <definedName name="B2A" localSheetId="16">#REF!</definedName>
    <definedName name="B2A" localSheetId="19">#REF!</definedName>
    <definedName name="B2A" localSheetId="7">#REF!</definedName>
    <definedName name="B2A" localSheetId="9">#REF!</definedName>
    <definedName name="B2A" localSheetId="5">#REF!</definedName>
    <definedName name="B2A" localSheetId="10">#REF!</definedName>
    <definedName name="B2A" localSheetId="29">#REF!</definedName>
    <definedName name="B2A">#REF!</definedName>
    <definedName name="B2B" localSheetId="28">#REF!</definedName>
    <definedName name="B2B" localSheetId="25">#REF!</definedName>
    <definedName name="B2B" localSheetId="23">#REF!</definedName>
    <definedName name="B2B" localSheetId="21">#REF!</definedName>
    <definedName name="B2B" localSheetId="24">#REF!</definedName>
    <definedName name="B2B" localSheetId="20">#REF!</definedName>
    <definedName name="B2B" localSheetId="18">#REF!</definedName>
    <definedName name="B2B" localSheetId="16">#REF!</definedName>
    <definedName name="B2B" localSheetId="19">#REF!</definedName>
    <definedName name="B2B" localSheetId="7">#REF!</definedName>
    <definedName name="B2B" localSheetId="9">#REF!</definedName>
    <definedName name="B2B" localSheetId="5">#REF!</definedName>
    <definedName name="B2B" localSheetId="10">#REF!</definedName>
    <definedName name="B2B" localSheetId="29">#REF!</definedName>
    <definedName name="B2B">#REF!</definedName>
    <definedName name="B2WL" localSheetId="28">#REF!</definedName>
    <definedName name="B2WL" localSheetId="25">#REF!</definedName>
    <definedName name="B2WL" localSheetId="23">#REF!</definedName>
    <definedName name="B2WL" localSheetId="21">#REF!</definedName>
    <definedName name="B2WL" localSheetId="24">#REF!</definedName>
    <definedName name="B2WL" localSheetId="20">#REF!</definedName>
    <definedName name="B2WL" localSheetId="18">#REF!</definedName>
    <definedName name="B2WL" localSheetId="16">#REF!</definedName>
    <definedName name="B2WL" localSheetId="19">#REF!</definedName>
    <definedName name="B2WL" localSheetId="7">#REF!</definedName>
    <definedName name="B2WL" localSheetId="9">#REF!</definedName>
    <definedName name="B2WL" localSheetId="5">#REF!</definedName>
    <definedName name="B2WL" localSheetId="10">#REF!</definedName>
    <definedName name="B2WL" localSheetId="29">#REF!</definedName>
    <definedName name="B2WL">#REF!</definedName>
    <definedName name="B2WR" localSheetId="28">#REF!</definedName>
    <definedName name="B2WR" localSheetId="25">#REF!</definedName>
    <definedName name="B2WR" localSheetId="23">#REF!</definedName>
    <definedName name="B2WR" localSheetId="21">#REF!</definedName>
    <definedName name="B2WR" localSheetId="24">#REF!</definedName>
    <definedName name="B2WR" localSheetId="20">#REF!</definedName>
    <definedName name="B2WR" localSheetId="18">#REF!</definedName>
    <definedName name="B2WR" localSheetId="16">#REF!</definedName>
    <definedName name="B2WR" localSheetId="19">#REF!</definedName>
    <definedName name="B2WR" localSheetId="7">#REF!</definedName>
    <definedName name="B2WR" localSheetId="9">#REF!</definedName>
    <definedName name="B2WR" localSheetId="5">#REF!</definedName>
    <definedName name="B2WR" localSheetId="10">#REF!</definedName>
    <definedName name="B2WR" localSheetId="29">#REF!</definedName>
    <definedName name="B2WR">#REF!</definedName>
    <definedName name="B30㎝" localSheetId="28">#REF!</definedName>
    <definedName name="B30㎝" localSheetId="11">#REF!</definedName>
    <definedName name="B30㎝" localSheetId="3">#REF!</definedName>
    <definedName name="B30㎝" localSheetId="2">#REF!</definedName>
    <definedName name="B30㎝" localSheetId="27">#REF!</definedName>
    <definedName name="B30㎝" localSheetId="25">#REF!</definedName>
    <definedName name="B30㎝" localSheetId="23">#REF!</definedName>
    <definedName name="B30㎝" localSheetId="21">#REF!</definedName>
    <definedName name="B30㎝" localSheetId="24">#REF!</definedName>
    <definedName name="B30㎝" localSheetId="20">#REF!</definedName>
    <definedName name="B30㎝" localSheetId="18">#REF!</definedName>
    <definedName name="B30㎝" localSheetId="16">#REF!</definedName>
    <definedName name="B30㎝" localSheetId="7">#REF!</definedName>
    <definedName name="B30㎝" localSheetId="6">#REF!</definedName>
    <definedName name="B30㎝" localSheetId="9">#REF!</definedName>
    <definedName name="B30㎝" localSheetId="5">#REF!</definedName>
    <definedName name="B30㎝" localSheetId="10">#REF!</definedName>
    <definedName name="B30㎝" localSheetId="8">#REF!</definedName>
    <definedName name="B30㎝" localSheetId="4">#REF!</definedName>
    <definedName name="B30㎝" localSheetId="26">#REF!</definedName>
    <definedName name="B30㎝" localSheetId="29">#REF!</definedName>
    <definedName name="B30㎝">#REF!</definedName>
    <definedName name="B3A" localSheetId="28">#REF!</definedName>
    <definedName name="B3A" localSheetId="25">#REF!</definedName>
    <definedName name="B3A" localSheetId="23">#REF!</definedName>
    <definedName name="B3A" localSheetId="21">#REF!</definedName>
    <definedName name="B3A" localSheetId="24">#REF!</definedName>
    <definedName name="B3A" localSheetId="20">#REF!</definedName>
    <definedName name="B3A" localSheetId="18">#REF!</definedName>
    <definedName name="B3A" localSheetId="16">#REF!</definedName>
    <definedName name="B3A" localSheetId="19">#REF!</definedName>
    <definedName name="B3A" localSheetId="7">#REF!</definedName>
    <definedName name="B3A" localSheetId="9">#REF!</definedName>
    <definedName name="B3A" localSheetId="5">#REF!</definedName>
    <definedName name="B3A" localSheetId="10">#REF!</definedName>
    <definedName name="B3A" localSheetId="29">#REF!</definedName>
    <definedName name="B3A">#REF!</definedName>
    <definedName name="B3B" localSheetId="28">#REF!</definedName>
    <definedName name="B3B" localSheetId="25">#REF!</definedName>
    <definedName name="B3B" localSheetId="23">#REF!</definedName>
    <definedName name="B3B" localSheetId="21">#REF!</definedName>
    <definedName name="B3B" localSheetId="24">#REF!</definedName>
    <definedName name="B3B" localSheetId="20">#REF!</definedName>
    <definedName name="B3B" localSheetId="18">#REF!</definedName>
    <definedName name="B3B" localSheetId="16">#REF!</definedName>
    <definedName name="B3B" localSheetId="19">#REF!</definedName>
    <definedName name="B3B" localSheetId="7">#REF!</definedName>
    <definedName name="B3B" localSheetId="9">#REF!</definedName>
    <definedName name="B3B" localSheetId="5">#REF!</definedName>
    <definedName name="B3B" localSheetId="10">#REF!</definedName>
    <definedName name="B3B" localSheetId="29">#REF!</definedName>
    <definedName name="B3B">#REF!</definedName>
    <definedName name="B4A" localSheetId="28">#REF!</definedName>
    <definedName name="B4A" localSheetId="25">#REF!</definedName>
    <definedName name="B4A" localSheetId="23">#REF!</definedName>
    <definedName name="B4A" localSheetId="21">#REF!</definedName>
    <definedName name="B4A" localSheetId="24">#REF!</definedName>
    <definedName name="B4A" localSheetId="20">#REF!</definedName>
    <definedName name="B4A" localSheetId="18">#REF!</definedName>
    <definedName name="B4A" localSheetId="16">#REF!</definedName>
    <definedName name="B4A" localSheetId="19">#REF!</definedName>
    <definedName name="B4A" localSheetId="7">#REF!</definedName>
    <definedName name="B4A" localSheetId="9">#REF!</definedName>
    <definedName name="B4A" localSheetId="5">#REF!</definedName>
    <definedName name="B4A" localSheetId="10">#REF!</definedName>
    <definedName name="B4A" localSheetId="29">#REF!</definedName>
    <definedName name="B4A">#REF!</definedName>
    <definedName name="B4B" localSheetId="28">#REF!</definedName>
    <definedName name="B4B" localSheetId="25">#REF!</definedName>
    <definedName name="B4B" localSheetId="23">#REF!</definedName>
    <definedName name="B4B" localSheetId="21">#REF!</definedName>
    <definedName name="B4B" localSheetId="24">#REF!</definedName>
    <definedName name="B4B" localSheetId="20">#REF!</definedName>
    <definedName name="B4B" localSheetId="18">#REF!</definedName>
    <definedName name="B4B" localSheetId="16">#REF!</definedName>
    <definedName name="B4B" localSheetId="19">#REF!</definedName>
    <definedName name="B4B" localSheetId="7">#REF!</definedName>
    <definedName name="B4B" localSheetId="9">#REF!</definedName>
    <definedName name="B4B" localSheetId="5">#REF!</definedName>
    <definedName name="B4B" localSheetId="10">#REF!</definedName>
    <definedName name="B4B" localSheetId="29">#REF!</definedName>
    <definedName name="B4B">#REF!</definedName>
    <definedName name="B4㎝이하" localSheetId="28">#REF!</definedName>
    <definedName name="B4㎝이하" localSheetId="11">#REF!</definedName>
    <definedName name="B4㎝이하" localSheetId="3">#REF!</definedName>
    <definedName name="B4㎝이하" localSheetId="2">#REF!</definedName>
    <definedName name="B4㎝이하" localSheetId="27">#REF!</definedName>
    <definedName name="B4㎝이하" localSheetId="25">#REF!</definedName>
    <definedName name="B4㎝이하" localSheetId="23">#REF!</definedName>
    <definedName name="B4㎝이하" localSheetId="21">#REF!</definedName>
    <definedName name="B4㎝이하" localSheetId="24">#REF!</definedName>
    <definedName name="B4㎝이하" localSheetId="20">#REF!</definedName>
    <definedName name="B4㎝이하" localSheetId="18">#REF!</definedName>
    <definedName name="B4㎝이하" localSheetId="16">#REF!</definedName>
    <definedName name="B4㎝이하" localSheetId="7">#REF!</definedName>
    <definedName name="B4㎝이하" localSheetId="6">#REF!</definedName>
    <definedName name="B4㎝이하" localSheetId="9">#REF!</definedName>
    <definedName name="B4㎝이하" localSheetId="5">#REF!</definedName>
    <definedName name="B4㎝이하" localSheetId="10">#REF!</definedName>
    <definedName name="B4㎝이하" localSheetId="8">#REF!</definedName>
    <definedName name="B4㎝이하" localSheetId="4">#REF!</definedName>
    <definedName name="B4㎝이하" localSheetId="26">#REF!</definedName>
    <definedName name="B4㎝이하" localSheetId="29">#REF!</definedName>
    <definedName name="B4㎝이하">#REF!</definedName>
    <definedName name="B5A" localSheetId="28">#REF!</definedName>
    <definedName name="B5A" localSheetId="25">#REF!</definedName>
    <definedName name="B5A" localSheetId="23">#REF!</definedName>
    <definedName name="B5A" localSheetId="21">#REF!</definedName>
    <definedName name="B5A" localSheetId="24">#REF!</definedName>
    <definedName name="B5A" localSheetId="20">#REF!</definedName>
    <definedName name="B5A" localSheetId="18">#REF!</definedName>
    <definedName name="B5A" localSheetId="16">#REF!</definedName>
    <definedName name="B5A" localSheetId="19">#REF!</definedName>
    <definedName name="B5A" localSheetId="7">#REF!</definedName>
    <definedName name="B5A" localSheetId="9">#REF!</definedName>
    <definedName name="B5A" localSheetId="5">#REF!</definedName>
    <definedName name="B5A" localSheetId="10">#REF!</definedName>
    <definedName name="B5A" localSheetId="29">#REF!</definedName>
    <definedName name="B5A">#REF!</definedName>
    <definedName name="B5B" localSheetId="28">#REF!</definedName>
    <definedName name="B5B" localSheetId="25">#REF!</definedName>
    <definedName name="B5B" localSheetId="23">#REF!</definedName>
    <definedName name="B5B" localSheetId="21">#REF!</definedName>
    <definedName name="B5B" localSheetId="24">#REF!</definedName>
    <definedName name="B5B" localSheetId="20">#REF!</definedName>
    <definedName name="B5B" localSheetId="18">#REF!</definedName>
    <definedName name="B5B" localSheetId="16">#REF!</definedName>
    <definedName name="B5B" localSheetId="19">#REF!</definedName>
    <definedName name="B5B" localSheetId="7">#REF!</definedName>
    <definedName name="B5B" localSheetId="9">#REF!</definedName>
    <definedName name="B5B" localSheetId="5">#REF!</definedName>
    <definedName name="B5B" localSheetId="10">#REF!</definedName>
    <definedName name="B5B" localSheetId="29">#REF!</definedName>
    <definedName name="B5B">#REF!</definedName>
    <definedName name="B5㎝" localSheetId="28">#REF!</definedName>
    <definedName name="B5㎝" localSheetId="11">#REF!</definedName>
    <definedName name="B5㎝" localSheetId="3">#REF!</definedName>
    <definedName name="B5㎝" localSheetId="2">#REF!</definedName>
    <definedName name="B5㎝" localSheetId="27">#REF!</definedName>
    <definedName name="B5㎝" localSheetId="25">#REF!</definedName>
    <definedName name="B5㎝" localSheetId="23">#REF!</definedName>
    <definedName name="B5㎝" localSheetId="21">#REF!</definedName>
    <definedName name="B5㎝" localSheetId="24">#REF!</definedName>
    <definedName name="B5㎝" localSheetId="20">#REF!</definedName>
    <definedName name="B5㎝" localSheetId="18">#REF!</definedName>
    <definedName name="B5㎝" localSheetId="16">#REF!</definedName>
    <definedName name="B5㎝" localSheetId="7">#REF!</definedName>
    <definedName name="B5㎝" localSheetId="6">#REF!</definedName>
    <definedName name="B5㎝" localSheetId="9">#REF!</definedName>
    <definedName name="B5㎝" localSheetId="5">#REF!</definedName>
    <definedName name="B5㎝" localSheetId="10">#REF!</definedName>
    <definedName name="B5㎝" localSheetId="8">#REF!</definedName>
    <definedName name="B5㎝" localSheetId="4">#REF!</definedName>
    <definedName name="B5㎝" localSheetId="26">#REF!</definedName>
    <definedName name="B5㎝" localSheetId="29">#REF!</definedName>
    <definedName name="B5㎝">#REF!</definedName>
    <definedName name="B6A" localSheetId="28">#REF!</definedName>
    <definedName name="B6A" localSheetId="25">#REF!</definedName>
    <definedName name="B6A" localSheetId="23">#REF!</definedName>
    <definedName name="B6A" localSheetId="21">#REF!</definedName>
    <definedName name="B6A" localSheetId="24">#REF!</definedName>
    <definedName name="B6A" localSheetId="20">#REF!</definedName>
    <definedName name="B6A" localSheetId="18">#REF!</definedName>
    <definedName name="B6A" localSheetId="16">#REF!</definedName>
    <definedName name="B6A" localSheetId="19">#REF!</definedName>
    <definedName name="B6A" localSheetId="7">#REF!</definedName>
    <definedName name="B6A" localSheetId="9">#REF!</definedName>
    <definedName name="B6A" localSheetId="5">#REF!</definedName>
    <definedName name="B6A" localSheetId="10">#REF!</definedName>
    <definedName name="B6A" localSheetId="29">#REF!</definedName>
    <definedName name="B6A">#REF!</definedName>
    <definedName name="B6B" localSheetId="28">#REF!</definedName>
    <definedName name="B6B" localSheetId="25">#REF!</definedName>
    <definedName name="B6B" localSheetId="23">#REF!</definedName>
    <definedName name="B6B" localSheetId="21">#REF!</definedName>
    <definedName name="B6B" localSheetId="24">#REF!</definedName>
    <definedName name="B6B" localSheetId="20">#REF!</definedName>
    <definedName name="B6B" localSheetId="18">#REF!</definedName>
    <definedName name="B6B" localSheetId="16">#REF!</definedName>
    <definedName name="B6B" localSheetId="19">#REF!</definedName>
    <definedName name="B6B" localSheetId="7">#REF!</definedName>
    <definedName name="B6B" localSheetId="9">#REF!</definedName>
    <definedName name="B6B" localSheetId="5">#REF!</definedName>
    <definedName name="B6B" localSheetId="10">#REF!</definedName>
    <definedName name="B6B" localSheetId="29">#REF!</definedName>
    <definedName name="B6B">#REF!</definedName>
    <definedName name="B6㎝" localSheetId="28">#REF!</definedName>
    <definedName name="B6㎝" localSheetId="11">#REF!</definedName>
    <definedName name="B6㎝" localSheetId="3">#REF!</definedName>
    <definedName name="B6㎝" localSheetId="2">#REF!</definedName>
    <definedName name="B6㎝" localSheetId="27">#REF!</definedName>
    <definedName name="B6㎝" localSheetId="25">#REF!</definedName>
    <definedName name="B6㎝" localSheetId="23">#REF!</definedName>
    <definedName name="B6㎝" localSheetId="21">#REF!</definedName>
    <definedName name="B6㎝" localSheetId="24">#REF!</definedName>
    <definedName name="B6㎝" localSheetId="20">#REF!</definedName>
    <definedName name="B6㎝" localSheetId="18">#REF!</definedName>
    <definedName name="B6㎝" localSheetId="16">#REF!</definedName>
    <definedName name="B6㎝" localSheetId="7">#REF!</definedName>
    <definedName name="B6㎝" localSheetId="6">#REF!</definedName>
    <definedName name="B6㎝" localSheetId="9">#REF!</definedName>
    <definedName name="B6㎝" localSheetId="5">#REF!</definedName>
    <definedName name="B6㎝" localSheetId="10">#REF!</definedName>
    <definedName name="B6㎝" localSheetId="8">#REF!</definedName>
    <definedName name="B6㎝" localSheetId="4">#REF!</definedName>
    <definedName name="B6㎝" localSheetId="26">#REF!</definedName>
    <definedName name="B6㎝" localSheetId="29">#REF!</definedName>
    <definedName name="B6㎝">#REF!</definedName>
    <definedName name="B7A" localSheetId="28">#REF!</definedName>
    <definedName name="B7A" localSheetId="25">#REF!</definedName>
    <definedName name="B7A" localSheetId="23">#REF!</definedName>
    <definedName name="B7A" localSheetId="21">#REF!</definedName>
    <definedName name="B7A" localSheetId="24">#REF!</definedName>
    <definedName name="B7A" localSheetId="20">#REF!</definedName>
    <definedName name="B7A" localSheetId="18">#REF!</definedName>
    <definedName name="B7A" localSheetId="16">#REF!</definedName>
    <definedName name="B7A" localSheetId="19">#REF!</definedName>
    <definedName name="B7A" localSheetId="7">#REF!</definedName>
    <definedName name="B7A" localSheetId="9">#REF!</definedName>
    <definedName name="B7A" localSheetId="5">#REF!</definedName>
    <definedName name="B7A" localSheetId="10">#REF!</definedName>
    <definedName name="B7A" localSheetId="29">#REF!</definedName>
    <definedName name="B7A">#REF!</definedName>
    <definedName name="B7B" localSheetId="28">#REF!</definedName>
    <definedName name="B7B" localSheetId="25">#REF!</definedName>
    <definedName name="B7B" localSheetId="23">#REF!</definedName>
    <definedName name="B7B" localSheetId="21">#REF!</definedName>
    <definedName name="B7B" localSheetId="24">#REF!</definedName>
    <definedName name="B7B" localSheetId="20">#REF!</definedName>
    <definedName name="B7B" localSheetId="18">#REF!</definedName>
    <definedName name="B7B" localSheetId="16">#REF!</definedName>
    <definedName name="B7B" localSheetId="19">#REF!</definedName>
    <definedName name="B7B" localSheetId="7">#REF!</definedName>
    <definedName name="B7B" localSheetId="9">#REF!</definedName>
    <definedName name="B7B" localSheetId="5">#REF!</definedName>
    <definedName name="B7B" localSheetId="10">#REF!</definedName>
    <definedName name="B7B" localSheetId="29">#REF!</definedName>
    <definedName name="B7B">#REF!</definedName>
    <definedName name="B7㎝" localSheetId="28">#REF!</definedName>
    <definedName name="B7㎝" localSheetId="11">#REF!</definedName>
    <definedName name="B7㎝" localSheetId="3">#REF!</definedName>
    <definedName name="B7㎝" localSheetId="2">#REF!</definedName>
    <definedName name="B7㎝" localSheetId="27">#REF!</definedName>
    <definedName name="B7㎝" localSheetId="25">#REF!</definedName>
    <definedName name="B7㎝" localSheetId="23">#REF!</definedName>
    <definedName name="B7㎝" localSheetId="21">#REF!</definedName>
    <definedName name="B7㎝" localSheetId="24">#REF!</definedName>
    <definedName name="B7㎝" localSheetId="20">#REF!</definedName>
    <definedName name="B7㎝" localSheetId="18">#REF!</definedName>
    <definedName name="B7㎝" localSheetId="16">#REF!</definedName>
    <definedName name="B7㎝" localSheetId="7">#REF!</definedName>
    <definedName name="B7㎝" localSheetId="6">#REF!</definedName>
    <definedName name="B7㎝" localSheetId="9">#REF!</definedName>
    <definedName name="B7㎝" localSheetId="5">#REF!</definedName>
    <definedName name="B7㎝" localSheetId="10">#REF!</definedName>
    <definedName name="B7㎝" localSheetId="8">#REF!</definedName>
    <definedName name="B7㎝" localSheetId="4">#REF!</definedName>
    <definedName name="B7㎝" localSheetId="26">#REF!</definedName>
    <definedName name="B7㎝" localSheetId="29">#REF!</definedName>
    <definedName name="B7㎝">#REF!</definedName>
    <definedName name="B8A" localSheetId="28">#REF!</definedName>
    <definedName name="B8A" localSheetId="25">#REF!</definedName>
    <definedName name="B8A" localSheetId="23">#REF!</definedName>
    <definedName name="B8A" localSheetId="21">#REF!</definedName>
    <definedName name="B8A" localSheetId="24">#REF!</definedName>
    <definedName name="B8A" localSheetId="20">#REF!</definedName>
    <definedName name="B8A" localSheetId="18">#REF!</definedName>
    <definedName name="B8A" localSheetId="16">#REF!</definedName>
    <definedName name="B8A" localSheetId="19">#REF!</definedName>
    <definedName name="B8A" localSheetId="7">#REF!</definedName>
    <definedName name="B8A" localSheetId="9">#REF!</definedName>
    <definedName name="B8A" localSheetId="5">#REF!</definedName>
    <definedName name="B8A" localSheetId="10">#REF!</definedName>
    <definedName name="B8A" localSheetId="29">#REF!</definedName>
    <definedName name="B8A">#REF!</definedName>
    <definedName name="B8㎝" localSheetId="28">#REF!</definedName>
    <definedName name="B8㎝" localSheetId="11">#REF!</definedName>
    <definedName name="B8㎝" localSheetId="3">#REF!</definedName>
    <definedName name="B8㎝" localSheetId="2">#REF!</definedName>
    <definedName name="B8㎝" localSheetId="27">#REF!</definedName>
    <definedName name="B8㎝" localSheetId="25">#REF!</definedName>
    <definedName name="B8㎝" localSheetId="23">#REF!</definedName>
    <definedName name="B8㎝" localSheetId="21">#REF!</definedName>
    <definedName name="B8㎝" localSheetId="24">#REF!</definedName>
    <definedName name="B8㎝" localSheetId="20">#REF!</definedName>
    <definedName name="B8㎝" localSheetId="18">#REF!</definedName>
    <definedName name="B8㎝" localSheetId="16">#REF!</definedName>
    <definedName name="B8㎝" localSheetId="7">#REF!</definedName>
    <definedName name="B8㎝" localSheetId="6">#REF!</definedName>
    <definedName name="B8㎝" localSheetId="9">#REF!</definedName>
    <definedName name="B8㎝" localSheetId="5">#REF!</definedName>
    <definedName name="B8㎝" localSheetId="10">#REF!</definedName>
    <definedName name="B8㎝" localSheetId="8">#REF!</definedName>
    <definedName name="B8㎝" localSheetId="4">#REF!</definedName>
    <definedName name="B8㎝" localSheetId="26">#REF!</definedName>
    <definedName name="B8㎝" localSheetId="29">#REF!</definedName>
    <definedName name="B8㎝">#REF!</definedName>
    <definedName name="BA" localSheetId="28">#REF!</definedName>
    <definedName name="BA" localSheetId="25">#REF!</definedName>
    <definedName name="BA" localSheetId="23">#REF!</definedName>
    <definedName name="BA" localSheetId="21">#REF!</definedName>
    <definedName name="BA" localSheetId="24">#REF!</definedName>
    <definedName name="BA" localSheetId="20">#REF!</definedName>
    <definedName name="BA" localSheetId="18">#REF!</definedName>
    <definedName name="BA" localSheetId="16">#REF!</definedName>
    <definedName name="BA" localSheetId="19">#REF!</definedName>
    <definedName name="BA" localSheetId="7">#REF!</definedName>
    <definedName name="BA" localSheetId="9">#REF!</definedName>
    <definedName name="BA" localSheetId="5">#REF!</definedName>
    <definedName name="BA" localSheetId="10">#REF!</definedName>
    <definedName name="BA" localSheetId="29">#REF!</definedName>
    <definedName name="BA">#REF!</definedName>
    <definedName name="baer">[0]!baer</definedName>
    <definedName name="baqw">[0]!baqw</definedName>
    <definedName name="BBB">[0]!BBB</definedName>
    <definedName name="BBBB">[0]!BBBB</definedName>
    <definedName name="BBBBB">[0]!BBBBB</definedName>
    <definedName name="BC" localSheetId="28">#REF!</definedName>
    <definedName name="BC" localSheetId="25">#REF!</definedName>
    <definedName name="BC" localSheetId="23">#REF!</definedName>
    <definedName name="BC" localSheetId="21">#REF!</definedName>
    <definedName name="BC" localSheetId="24">#REF!</definedName>
    <definedName name="BC" localSheetId="20">#REF!</definedName>
    <definedName name="BC" localSheetId="18">#REF!</definedName>
    <definedName name="BC" localSheetId="16">#REF!</definedName>
    <definedName name="BC" localSheetId="19">#REF!</definedName>
    <definedName name="BC" localSheetId="7">#REF!</definedName>
    <definedName name="BC" localSheetId="9">#REF!</definedName>
    <definedName name="BC" localSheetId="5">#REF!</definedName>
    <definedName name="BC" localSheetId="10">#REF!</definedName>
    <definedName name="BC" localSheetId="29">#REF!</definedName>
    <definedName name="BC">#REF!</definedName>
    <definedName name="bdfgdgr" localSheetId="10">[14]!Macro8</definedName>
    <definedName name="bdfgdgr">[14]!Macro8</definedName>
    <definedName name="bewew">[0]!bewew</definedName>
    <definedName name="BF" localSheetId="28">#REF!</definedName>
    <definedName name="BF" localSheetId="25">#REF!</definedName>
    <definedName name="BF" localSheetId="23">#REF!</definedName>
    <definedName name="BF" localSheetId="21">#REF!</definedName>
    <definedName name="BF" localSheetId="24">#REF!</definedName>
    <definedName name="BF" localSheetId="20">#REF!</definedName>
    <definedName name="BF" localSheetId="18">#REF!</definedName>
    <definedName name="BF" localSheetId="16">#REF!</definedName>
    <definedName name="BF" localSheetId="19">#REF!</definedName>
    <definedName name="BF" localSheetId="7">#REF!</definedName>
    <definedName name="BF" localSheetId="9">#REF!</definedName>
    <definedName name="BF" localSheetId="5">#REF!</definedName>
    <definedName name="BF" localSheetId="10">#REF!</definedName>
    <definedName name="BF" localSheetId="29">#REF!</definedName>
    <definedName name="BF">#REF!</definedName>
    <definedName name="BHU" localSheetId="28">#REF!</definedName>
    <definedName name="BHU" localSheetId="25">#REF!</definedName>
    <definedName name="BHU" localSheetId="23">#REF!</definedName>
    <definedName name="BHU" localSheetId="21">#REF!</definedName>
    <definedName name="BHU" localSheetId="24">#REF!</definedName>
    <definedName name="BHU" localSheetId="20">#REF!</definedName>
    <definedName name="BHU" localSheetId="18">#REF!</definedName>
    <definedName name="BHU" localSheetId="16">#REF!</definedName>
    <definedName name="BHU" localSheetId="19">#REF!</definedName>
    <definedName name="BHU" localSheetId="7">#REF!</definedName>
    <definedName name="BHU" localSheetId="9">#REF!</definedName>
    <definedName name="BHU" localSheetId="5">#REF!</definedName>
    <definedName name="BHU" localSheetId="10">#REF!</definedName>
    <definedName name="BHU" localSheetId="29">#REF!</definedName>
    <definedName name="BHU">#REF!</definedName>
    <definedName name="BMO" localSheetId="28">#REF!</definedName>
    <definedName name="BMO" localSheetId="25">#REF!</definedName>
    <definedName name="BMO" localSheetId="23">#REF!</definedName>
    <definedName name="BMO" localSheetId="21">#REF!</definedName>
    <definedName name="BMO" localSheetId="24">#REF!</definedName>
    <definedName name="BMO" localSheetId="20">#REF!</definedName>
    <definedName name="BMO" localSheetId="18">#REF!</definedName>
    <definedName name="BMO" localSheetId="16">#REF!</definedName>
    <definedName name="BMO" localSheetId="19">#REF!</definedName>
    <definedName name="BMO" localSheetId="7">#REF!</definedName>
    <definedName name="BMO" localSheetId="9">#REF!</definedName>
    <definedName name="BMO" localSheetId="5">#REF!</definedName>
    <definedName name="BMO" localSheetId="10">#REF!</definedName>
    <definedName name="BMO" localSheetId="29">#REF!</definedName>
    <definedName name="BMO">#REF!</definedName>
    <definedName name="box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box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brwe">[0]!brwe</definedName>
    <definedName name="bs_chekjum" localSheetId="28">#REF!</definedName>
    <definedName name="bs_chekjum" localSheetId="25">#REF!</definedName>
    <definedName name="bs_chekjum" localSheetId="23">#REF!</definedName>
    <definedName name="bs_chekjum" localSheetId="21">#REF!</definedName>
    <definedName name="bs_chekjum" localSheetId="24">#REF!</definedName>
    <definedName name="bs_chekjum" localSheetId="20">#REF!</definedName>
    <definedName name="bs_chekjum" localSheetId="18">#REF!</definedName>
    <definedName name="bs_chekjum" localSheetId="16">#REF!</definedName>
    <definedName name="bs_chekjum" localSheetId="19">#REF!</definedName>
    <definedName name="bs_chekjum" localSheetId="7">#REF!</definedName>
    <definedName name="bs_chekjum" localSheetId="9">#REF!</definedName>
    <definedName name="bs_chekjum" localSheetId="5">#REF!</definedName>
    <definedName name="bs_chekjum" localSheetId="10">#REF!</definedName>
    <definedName name="bs_chekjum" localSheetId="29">#REF!</definedName>
    <definedName name="bs_chekjum">#REF!</definedName>
    <definedName name="bs_chekplus" localSheetId="28">#REF!</definedName>
    <definedName name="bs_chekplus" localSheetId="25">#REF!</definedName>
    <definedName name="bs_chekplus" localSheetId="23">#REF!</definedName>
    <definedName name="bs_chekplus" localSheetId="21">#REF!</definedName>
    <definedName name="bs_chekplus" localSheetId="24">#REF!</definedName>
    <definedName name="bs_chekplus" localSheetId="20">#REF!</definedName>
    <definedName name="bs_chekplus" localSheetId="18">#REF!</definedName>
    <definedName name="bs_chekplus" localSheetId="16">#REF!</definedName>
    <definedName name="bs_chekplus" localSheetId="19">#REF!</definedName>
    <definedName name="bs_chekplus" localSheetId="7">#REF!</definedName>
    <definedName name="bs_chekplus" localSheetId="9">#REF!</definedName>
    <definedName name="bs_chekplus" localSheetId="5">#REF!</definedName>
    <definedName name="bs_chekplus" localSheetId="10">#REF!</definedName>
    <definedName name="bs_chekplus" localSheetId="29">#REF!</definedName>
    <definedName name="bs_chekplus">#REF!</definedName>
    <definedName name="bs_chekwave" localSheetId="28">#REF!</definedName>
    <definedName name="bs_chekwave" localSheetId="25">#REF!</definedName>
    <definedName name="bs_chekwave" localSheetId="23">#REF!</definedName>
    <definedName name="bs_chekwave" localSheetId="21">#REF!</definedName>
    <definedName name="bs_chekwave" localSheetId="24">#REF!</definedName>
    <definedName name="bs_chekwave" localSheetId="20">#REF!</definedName>
    <definedName name="bs_chekwave" localSheetId="18">#REF!</definedName>
    <definedName name="bs_chekwave" localSheetId="16">#REF!</definedName>
    <definedName name="bs_chekwave" localSheetId="19">#REF!</definedName>
    <definedName name="bs_chekwave" localSheetId="7">#REF!</definedName>
    <definedName name="bs_chekwave" localSheetId="9">#REF!</definedName>
    <definedName name="bs_chekwave" localSheetId="5">#REF!</definedName>
    <definedName name="bs_chekwave" localSheetId="10">#REF!</definedName>
    <definedName name="bs_chekwave" localSheetId="29">#REF!</definedName>
    <definedName name="bs_chekwave">#REF!</definedName>
    <definedName name="BSB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BSB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BSH" localSheetId="28">#REF!</definedName>
    <definedName name="BSH" localSheetId="25">#REF!</definedName>
    <definedName name="BSH" localSheetId="23">#REF!</definedName>
    <definedName name="BSH" localSheetId="21">#REF!</definedName>
    <definedName name="BSH" localSheetId="24">#REF!</definedName>
    <definedName name="BSH" localSheetId="20">#REF!</definedName>
    <definedName name="BSH" localSheetId="18">#REF!</definedName>
    <definedName name="BSH" localSheetId="16">#REF!</definedName>
    <definedName name="BSH" localSheetId="19">#REF!</definedName>
    <definedName name="BSH" localSheetId="7">#REF!</definedName>
    <definedName name="BSH" localSheetId="9">#REF!</definedName>
    <definedName name="BSH" localSheetId="5">#REF!</definedName>
    <definedName name="BSH" localSheetId="10">#REF!</definedName>
    <definedName name="BSH" localSheetId="29">#REF!</definedName>
    <definedName name="BSH">#REF!</definedName>
    <definedName name="C_" localSheetId="28">#REF!</definedName>
    <definedName name="C_" localSheetId="25">#REF!</definedName>
    <definedName name="C_" localSheetId="23">#REF!</definedName>
    <definedName name="C_" localSheetId="22">#REF!</definedName>
    <definedName name="C_" localSheetId="21">#REF!</definedName>
    <definedName name="C_" localSheetId="24">#REF!</definedName>
    <definedName name="C_" localSheetId="20">#REF!</definedName>
    <definedName name="C_" localSheetId="18">#REF!</definedName>
    <definedName name="C_" localSheetId="16">#REF!</definedName>
    <definedName name="C_" localSheetId="19">#REF!</definedName>
    <definedName name="C_" localSheetId="7">#REF!</definedName>
    <definedName name="C_" localSheetId="9">#REF!</definedName>
    <definedName name="C_" localSheetId="5">#REF!</definedName>
    <definedName name="C_" localSheetId="10">#REF!</definedName>
    <definedName name="C_" localSheetId="29">#REF!</definedName>
    <definedName name="C_">#REF!</definedName>
    <definedName name="cable" localSheetId="28">#REF!</definedName>
    <definedName name="cable" localSheetId="25">#REF!</definedName>
    <definedName name="cable" localSheetId="23">#REF!</definedName>
    <definedName name="cable" localSheetId="21">#REF!</definedName>
    <definedName name="cable" localSheetId="24">#REF!</definedName>
    <definedName name="cable" localSheetId="20">#REF!</definedName>
    <definedName name="cable" localSheetId="18">#REF!</definedName>
    <definedName name="cable" localSheetId="16">#REF!</definedName>
    <definedName name="cable" localSheetId="19">#REF!</definedName>
    <definedName name="cable" localSheetId="7">#REF!</definedName>
    <definedName name="cable" localSheetId="9">#REF!</definedName>
    <definedName name="cable" localSheetId="5">#REF!</definedName>
    <definedName name="cable" localSheetId="10">#REF!</definedName>
    <definedName name="cable" localSheetId="29">#REF!</definedName>
    <definedName name="cable">#REF!</definedName>
    <definedName name="CABLETRAY" localSheetId="10">#REF!</definedName>
    <definedName name="CABLETRAY">#REF!</definedName>
    <definedName name="camberWork">[0]!camberWork</definedName>
    <definedName name="CAPA" localSheetId="10">#REF!</definedName>
    <definedName name="CAPA">#REF!</definedName>
    <definedName name="carett">[0]!carett</definedName>
    <definedName name="ccbbry">[0]!ccbbry</definedName>
    <definedName name="CCC" localSheetId="28">#REF!</definedName>
    <definedName name="CCC" localSheetId="11">#REF!</definedName>
    <definedName name="CCC" localSheetId="3">#REF!</definedName>
    <definedName name="CCC" localSheetId="2">#REF!</definedName>
    <definedName name="CCC" localSheetId="27">#REF!</definedName>
    <definedName name="CCC" localSheetId="25">#REF!</definedName>
    <definedName name="CCC" localSheetId="23">#REF!</definedName>
    <definedName name="CCC" localSheetId="21">#REF!</definedName>
    <definedName name="CCC" localSheetId="24">#REF!</definedName>
    <definedName name="CCC" localSheetId="20">#REF!</definedName>
    <definedName name="CCC" localSheetId="18">#REF!</definedName>
    <definedName name="CCC" localSheetId="17">#REF!</definedName>
    <definedName name="CCC" localSheetId="16">#REF!</definedName>
    <definedName name="CCC" localSheetId="19">#REF!</definedName>
    <definedName name="CCC" localSheetId="7">#REF!</definedName>
    <definedName name="CCC" localSheetId="6">#REF!</definedName>
    <definedName name="CCC" localSheetId="9">#REF!</definedName>
    <definedName name="CCC" localSheetId="5">#REF!</definedName>
    <definedName name="CCC" localSheetId="10">#REF!</definedName>
    <definedName name="CCC" localSheetId="8">#REF!</definedName>
    <definedName name="CCC" localSheetId="4">#REF!</definedName>
    <definedName name="CCC" localSheetId="26">#REF!</definedName>
    <definedName name="CCC" localSheetId="29">#REF!</definedName>
    <definedName name="CCC">#REF!</definedName>
    <definedName name="CCCC">[0]!CCCC</definedName>
    <definedName name="CCCCC">[0]!CCCCC</definedName>
    <definedName name="CCTV설비" localSheetId="10">#REF!</definedName>
    <definedName name="CCTV설비">#REF!</definedName>
    <definedName name="cdd" localSheetId="10">BlankMacro1</definedName>
    <definedName name="cdd">BlankMacro1</definedName>
    <definedName name="cert">[0]!cert</definedName>
    <definedName name="CH" localSheetId="10">#REF!,#REF!</definedName>
    <definedName name="CH">#REF!,#REF!</definedName>
    <definedName name="CIRCUIT" localSheetId="10">#REF!</definedName>
    <definedName name="CIRCUIT">#REF!</definedName>
    <definedName name="CJFRMS" localSheetId="28">#REF!</definedName>
    <definedName name="CJFRMS" localSheetId="25">#REF!</definedName>
    <definedName name="CJFRMS" localSheetId="23">#REF!</definedName>
    <definedName name="CJFRMS" localSheetId="21">#REF!</definedName>
    <definedName name="CJFRMS" localSheetId="24">#REF!</definedName>
    <definedName name="CJFRMS" localSheetId="20">#REF!</definedName>
    <definedName name="CJFRMS" localSheetId="18">#REF!</definedName>
    <definedName name="CJFRMS" localSheetId="16">#REF!</definedName>
    <definedName name="CJFRMS" localSheetId="19">#REF!</definedName>
    <definedName name="CJFRMS" localSheetId="7">#REF!</definedName>
    <definedName name="CJFRMS" localSheetId="9">#REF!</definedName>
    <definedName name="CJFRMS" localSheetId="5">#REF!</definedName>
    <definedName name="CJFRMS" localSheetId="10">#REF!</definedName>
    <definedName name="CJFRMS" localSheetId="29">#REF!</definedName>
    <definedName name="CJFRMS">#REF!</definedName>
    <definedName name="CODE" localSheetId="28">#REF!</definedName>
    <definedName name="CODE" localSheetId="25">#REF!</definedName>
    <definedName name="CODE" localSheetId="23">#REF!</definedName>
    <definedName name="CODE" localSheetId="21">#REF!</definedName>
    <definedName name="CODE" localSheetId="24">#REF!</definedName>
    <definedName name="CODE" localSheetId="20">#REF!</definedName>
    <definedName name="CODE" localSheetId="18">#REF!</definedName>
    <definedName name="CODE" localSheetId="16">#REF!</definedName>
    <definedName name="CODE" localSheetId="19">#REF!</definedName>
    <definedName name="CODE" localSheetId="7">#REF!</definedName>
    <definedName name="CODE" localSheetId="9">#REF!</definedName>
    <definedName name="CODE" localSheetId="5">#REF!</definedName>
    <definedName name="CODE" localSheetId="10">#REF!</definedName>
    <definedName name="CODE" localSheetId="29">#REF!</definedName>
    <definedName name="CODE">#REF!</definedName>
    <definedName name="CONDUIT" localSheetId="10">#REF!</definedName>
    <definedName name="CONDUIT">#REF!</definedName>
    <definedName name="CPU시험기사" localSheetId="28">#REF!</definedName>
    <definedName name="CPU시험기사" localSheetId="25">#REF!</definedName>
    <definedName name="CPU시험기사" localSheetId="23">#REF!</definedName>
    <definedName name="CPU시험기사" localSheetId="21">#REF!</definedName>
    <definedName name="CPU시험기사" localSheetId="24">#REF!</definedName>
    <definedName name="CPU시험기사" localSheetId="20">#REF!</definedName>
    <definedName name="CPU시험기사" localSheetId="18">#REF!</definedName>
    <definedName name="CPU시험기사" localSheetId="16">#REF!</definedName>
    <definedName name="CPU시험기사" localSheetId="19">#REF!</definedName>
    <definedName name="CPU시험기사" localSheetId="7">#REF!</definedName>
    <definedName name="CPU시험기사" localSheetId="9">#REF!</definedName>
    <definedName name="CPU시험기사" localSheetId="5">#REF!</definedName>
    <definedName name="CPU시험기사" localSheetId="10">#REF!</definedName>
    <definedName name="CPU시험기사" localSheetId="29">#REF!</definedName>
    <definedName name="CPU시험기사">#REF!</definedName>
    <definedName name="_xlnm.Criteria" localSheetId="10">#REF!</definedName>
    <definedName name="_xlnm.Criteria">#REF!</definedName>
    <definedName name="cs">[0]!cs</definedName>
    <definedName name="CTC">[15]DATA!$H$30:$I$57</definedName>
    <definedName name="CURRENT" localSheetId="10">#REF!</definedName>
    <definedName name="CURRENT">#REF!</definedName>
    <definedName name="CV">[16]DATA!$F$4:$J$14</definedName>
    <definedName name="CV14_2C" localSheetId="10">[17]단가!#REF!</definedName>
    <definedName name="CV14_2C">[17]단가!#REF!</definedName>
    <definedName name="CV14_4C" localSheetId="10">[17]단가!#REF!</definedName>
    <definedName name="CV14_4C">[17]단가!#REF!</definedName>
    <definedName name="CV1C">[18]CABdata!$E$3:$F$18</definedName>
    <definedName name="CV2C">[18]CABdata!$G$3:$H$15</definedName>
    <definedName name="CV3C">[18]CABdata!$I$3:$J$15</definedName>
    <definedName name="CV4C">[18]CABdata!$K$3:$L$15</definedName>
    <definedName name="CV5.5_2" localSheetId="10">[17]단가!#REF!</definedName>
    <definedName name="CV5.5_2">[17]단가!#REF!</definedName>
    <definedName name="CV5.5_4C" localSheetId="10">[17]단가!#REF!</definedName>
    <definedName name="CV5.5_4C">[17]단가!#REF!</definedName>
    <definedName name="CV8_2C" localSheetId="10">[17]단가!#REF!</definedName>
    <definedName name="CV8_2C">[17]단가!#REF!</definedName>
    <definedName name="CV8_4C" localSheetId="10">[17]단가!#REF!</definedName>
    <definedName name="CV8_4C">[17]단가!#REF!</definedName>
    <definedName name="cve">[0]!cve</definedName>
    <definedName name="cwqq">[0]!cwqq</definedName>
    <definedName name="cxee" hidden="1">{"'Firr(선)'!$AS$1:$AY$62","'Firr(사)'!$AS$1:$AY$62","'Firr(회)'!$AS$1:$AY$62","'Firr(선)'!$L$1:$V$62","'Firr(사)'!$L$1:$V$62","'Firr(회)'!$L$1:$V$62"}</definedName>
    <definedName name="cxqqq">[0]!cxqqq</definedName>
    <definedName name="cxv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cxv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" localSheetId="28">#REF!</definedName>
    <definedName name="D" localSheetId="11">#REF!</definedName>
    <definedName name="D" localSheetId="3">#REF!</definedName>
    <definedName name="D" localSheetId="2">#REF!</definedName>
    <definedName name="D" localSheetId="27">#REF!</definedName>
    <definedName name="D" localSheetId="25">#REF!</definedName>
    <definedName name="D" localSheetId="23">#REF!</definedName>
    <definedName name="D" localSheetId="22">#REF!</definedName>
    <definedName name="D" localSheetId="21">#REF!</definedName>
    <definedName name="D" localSheetId="24">#REF!</definedName>
    <definedName name="D" localSheetId="20">#REF!</definedName>
    <definedName name="D" localSheetId="18">#REF!</definedName>
    <definedName name="D" localSheetId="17">#REF!</definedName>
    <definedName name="D" localSheetId="16">#REF!</definedName>
    <definedName name="D" localSheetId="19">#REF!</definedName>
    <definedName name="D" localSheetId="7">#REF!</definedName>
    <definedName name="D" localSheetId="6">#REF!</definedName>
    <definedName name="D" localSheetId="9">#REF!</definedName>
    <definedName name="D" localSheetId="5">#REF!</definedName>
    <definedName name="D" localSheetId="10">#REF!</definedName>
    <definedName name="D" localSheetId="8">#REF!</definedName>
    <definedName name="D" localSheetId="4">#REF!</definedName>
    <definedName name="D" localSheetId="26">#REF!</definedName>
    <definedName name="D" localSheetId="29">#REF!</definedName>
    <definedName name="D">#REF!</definedName>
    <definedName name="DANGA">'[19]Y-WORK'!$D$19:$D$19,'[19]Y-WORK'!$F$19:$BD$19</definedName>
    <definedName name="danga2" localSheetId="28">#REF!,#REF!</definedName>
    <definedName name="danga2" localSheetId="25">#REF!,#REF!</definedName>
    <definedName name="danga2" localSheetId="23">#REF!,#REF!</definedName>
    <definedName name="danga2" localSheetId="21">#REF!,#REF!</definedName>
    <definedName name="danga2" localSheetId="24">#REF!,#REF!</definedName>
    <definedName name="danga2" localSheetId="20">#REF!,#REF!</definedName>
    <definedName name="danga2" localSheetId="18">#REF!,#REF!</definedName>
    <definedName name="danga2" localSheetId="16">#REF!,#REF!</definedName>
    <definedName name="danga2" localSheetId="19">#REF!,#REF!</definedName>
    <definedName name="danga2" localSheetId="7">#REF!,#REF!</definedName>
    <definedName name="danga2" localSheetId="9">#REF!,#REF!</definedName>
    <definedName name="danga2" localSheetId="5">#REF!,#REF!</definedName>
    <definedName name="danga2" localSheetId="10">#REF!,#REF!</definedName>
    <definedName name="danga2" localSheetId="29">#REF!,#REF!</definedName>
    <definedName name="danga2">#REF!,#REF!</definedName>
    <definedName name="danka">[20]단가비교표!$A$3:$H$218</definedName>
    <definedName name="DATA">[21]WORK!$A$22:$BE$356</definedName>
    <definedName name="DATA_">[21]WORK!$A$22:$BE$402</definedName>
    <definedName name="_xlnm.Database" localSheetId="28">#REF!</definedName>
    <definedName name="_xlnm.Database" localSheetId="25">#REF!</definedName>
    <definedName name="_xlnm.Database" localSheetId="23">#REF!</definedName>
    <definedName name="_xlnm.Database" localSheetId="22">#REF!</definedName>
    <definedName name="_xlnm.Database" localSheetId="21">#REF!</definedName>
    <definedName name="_xlnm.Database" localSheetId="24">#REF!</definedName>
    <definedName name="_xlnm.Database" localSheetId="20">#REF!</definedName>
    <definedName name="_xlnm.Database" localSheetId="18">#REF!</definedName>
    <definedName name="_xlnm.Database" localSheetId="16">#REF!</definedName>
    <definedName name="_xlnm.Database" localSheetId="19">#REF!</definedName>
    <definedName name="_xlnm.Database" localSheetId="7">#REF!</definedName>
    <definedName name="_xlnm.Database" localSheetId="9">#REF!</definedName>
    <definedName name="_xlnm.Database" localSheetId="5">#REF!</definedName>
    <definedName name="_xlnm.Database" localSheetId="10">#REF!</definedName>
    <definedName name="_xlnm.Database" localSheetId="29">#REF!</definedName>
    <definedName name="_xlnm.Database">#REF!</definedName>
    <definedName name="database2" localSheetId="28">#REF!</definedName>
    <definedName name="database2" localSheetId="25">#REF!</definedName>
    <definedName name="database2" localSheetId="23">#REF!</definedName>
    <definedName name="database2" localSheetId="22">#REF!</definedName>
    <definedName name="database2" localSheetId="21">#REF!</definedName>
    <definedName name="database2" localSheetId="24">#REF!</definedName>
    <definedName name="database2" localSheetId="20">#REF!</definedName>
    <definedName name="database2" localSheetId="18">#REF!</definedName>
    <definedName name="database2" localSheetId="16">#REF!</definedName>
    <definedName name="database2" localSheetId="19">#REF!</definedName>
    <definedName name="database2" localSheetId="7">#REF!</definedName>
    <definedName name="database2" localSheetId="9">#REF!</definedName>
    <definedName name="database2" localSheetId="5">#REF!</definedName>
    <definedName name="database2" localSheetId="10">#REF!</definedName>
    <definedName name="database2" localSheetId="29">#REF!</definedName>
    <definedName name="database2">#REF!</definedName>
    <definedName name="dataww" localSheetId="28" hidden="1">#REF!</definedName>
    <definedName name="dataww" localSheetId="25" hidden="1">#REF!</definedName>
    <definedName name="dataww" localSheetId="23" hidden="1">#REF!</definedName>
    <definedName name="dataww" localSheetId="21" hidden="1">#REF!</definedName>
    <definedName name="dataww" localSheetId="24" hidden="1">#REF!</definedName>
    <definedName name="dataww" localSheetId="20" hidden="1">#REF!</definedName>
    <definedName name="dataww" localSheetId="18" hidden="1">#REF!</definedName>
    <definedName name="dataww" localSheetId="16" hidden="1">#REF!</definedName>
    <definedName name="dataww" localSheetId="19" hidden="1">#REF!</definedName>
    <definedName name="dataww" localSheetId="7" hidden="1">#REF!</definedName>
    <definedName name="dataww" localSheetId="9" hidden="1">#REF!</definedName>
    <definedName name="dataww" localSheetId="5" hidden="1">#REF!</definedName>
    <definedName name="dataww" localSheetId="10" hidden="1">#REF!</definedName>
    <definedName name="dataww" localSheetId="29" hidden="1">#REF!</definedName>
    <definedName name="dataww" hidden="1">#REF!</definedName>
    <definedName name="DC" localSheetId="28">#REF!</definedName>
    <definedName name="DC" localSheetId="25">#REF!</definedName>
    <definedName name="DC" localSheetId="23">#REF!</definedName>
    <definedName name="DC" localSheetId="21">#REF!</definedName>
    <definedName name="DC" localSheetId="24">#REF!</definedName>
    <definedName name="DC" localSheetId="20">#REF!</definedName>
    <definedName name="DC" localSheetId="18">#REF!</definedName>
    <definedName name="DC" localSheetId="16">#REF!</definedName>
    <definedName name="DC" localSheetId="19">#REF!</definedName>
    <definedName name="DC" localSheetId="7">#REF!</definedName>
    <definedName name="DC" localSheetId="9">#REF!</definedName>
    <definedName name="DC" localSheetId="5">#REF!</definedName>
    <definedName name="DC" localSheetId="10">#REF!</definedName>
    <definedName name="DC" localSheetId="29">#REF!</definedName>
    <definedName name="DC">#REF!</definedName>
    <definedName name="DCS" localSheetId="10">[12]견적사양비교표!#REF!</definedName>
    <definedName name="DCS">[12]견적사양비교표!#REF!</definedName>
    <definedName name="dd" localSheetId="28">#REF!</definedName>
    <definedName name="dd" localSheetId="25">#REF!</definedName>
    <definedName name="dd" localSheetId="23">#REF!</definedName>
    <definedName name="dd" localSheetId="21">#REF!</definedName>
    <definedName name="dd" localSheetId="24">#REF!</definedName>
    <definedName name="dd" localSheetId="20">#REF!</definedName>
    <definedName name="dd" localSheetId="18">#REF!</definedName>
    <definedName name="dd" localSheetId="16">#REF!</definedName>
    <definedName name="dd" localSheetId="19">#REF!</definedName>
    <definedName name="dd" localSheetId="7">#REF!</definedName>
    <definedName name="dd" localSheetId="9">#REF!</definedName>
    <definedName name="dd" localSheetId="5">#REF!</definedName>
    <definedName name="dd" localSheetId="10">#REF!</definedName>
    <definedName name="dd" localSheetId="29">#REF!</definedName>
    <definedName name="dd">#REF!</definedName>
    <definedName name="ddd" localSheetId="28">#REF!</definedName>
    <definedName name="ddd" localSheetId="25">#REF!</definedName>
    <definedName name="ddd" localSheetId="23">#REF!</definedName>
    <definedName name="ddd" localSheetId="21">#REF!</definedName>
    <definedName name="ddd" localSheetId="24">#REF!</definedName>
    <definedName name="ddd" localSheetId="20">#REF!</definedName>
    <definedName name="ddd" localSheetId="18">#REF!</definedName>
    <definedName name="ddd" localSheetId="16">#REF!</definedName>
    <definedName name="ddd" localSheetId="19">#REF!</definedName>
    <definedName name="ddd" localSheetId="7">#REF!</definedName>
    <definedName name="ddd" localSheetId="9">#REF!</definedName>
    <definedName name="ddd" localSheetId="5">#REF!</definedName>
    <definedName name="ddd" localSheetId="10">#REF!</definedName>
    <definedName name="ddd" localSheetId="29">#REF!</definedName>
    <definedName name="ddd">#REF!</definedName>
    <definedName name="dddd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dd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dddd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ddd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ddddd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dddd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dddddd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ddddd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DF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D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eeeer">[0]!deeeer</definedName>
    <definedName name="derwr" hidden="1">{"'Firr(선)'!$AS$1:$AY$62","'Firr(사)'!$AS$1:$AY$62","'Firr(회)'!$AS$1:$AY$62","'Firr(선)'!$L$1:$V$62","'Firr(사)'!$L$1:$V$62","'Firr(회)'!$L$1:$V$62"}</definedName>
    <definedName name="df" localSheetId="28">#REF!</definedName>
    <definedName name="df" localSheetId="25">#REF!</definedName>
    <definedName name="df" localSheetId="23">#REF!</definedName>
    <definedName name="df" localSheetId="22">#REF!</definedName>
    <definedName name="df" localSheetId="21">#REF!</definedName>
    <definedName name="df" localSheetId="24">#REF!</definedName>
    <definedName name="df" localSheetId="20">#REF!</definedName>
    <definedName name="df" localSheetId="18">#REF!</definedName>
    <definedName name="df" localSheetId="16">#REF!</definedName>
    <definedName name="df" localSheetId="19">#REF!</definedName>
    <definedName name="df" localSheetId="7">#REF!</definedName>
    <definedName name="df" localSheetId="9">#REF!</definedName>
    <definedName name="df" localSheetId="5">#REF!</definedName>
    <definedName name="df" localSheetId="10">#REF!</definedName>
    <definedName name="df" localSheetId="29">#REF!</definedName>
    <definedName name="df" localSheetId="12">#REF!</definedName>
    <definedName name="df">#REF!</definedName>
    <definedName name="dfdf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fd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fg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f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fggh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fggh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fsdf" localSheetId="10">BlankMacro1</definedName>
    <definedName name="dfsdf">BlankMacro1</definedName>
    <definedName name="dfwer" hidden="1">{"'Firr(선)'!$AS$1:$AY$62","'Firr(사)'!$AS$1:$AY$62","'Firr(회)'!$AS$1:$AY$62","'Firr(선)'!$L$1:$V$62","'Firr(사)'!$L$1:$V$62","'Firr(회)'!$L$1:$V$62"}</definedName>
    <definedName name="DG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GS">[22]data!$S$4:$T$32</definedName>
    <definedName name="dh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h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IA" localSheetId="28">#REF!</definedName>
    <definedName name="DIA" localSheetId="25">#REF!</definedName>
    <definedName name="DIA" localSheetId="23">#REF!</definedName>
    <definedName name="DIA" localSheetId="21">#REF!</definedName>
    <definedName name="DIA" localSheetId="24">#REF!</definedName>
    <definedName name="DIA" localSheetId="20">#REF!</definedName>
    <definedName name="DIA" localSheetId="18">#REF!</definedName>
    <definedName name="DIA" localSheetId="16">#REF!</definedName>
    <definedName name="DIA" localSheetId="19">#REF!</definedName>
    <definedName name="DIA" localSheetId="7">#REF!</definedName>
    <definedName name="DIA" localSheetId="9">#REF!</definedName>
    <definedName name="DIA" localSheetId="5">#REF!</definedName>
    <definedName name="DIA" localSheetId="10">#REF!</definedName>
    <definedName name="DIA" localSheetId="29">#REF!</definedName>
    <definedName name="DIA">#REF!</definedName>
    <definedName name="dj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j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k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k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kdkdk">'[23]Y-WORK'!$F$21:$M$891,'[23]Y-WORK'!$F$901:$M$929</definedName>
    <definedName name="dks" localSheetId="28">#REF!</definedName>
    <definedName name="dks" localSheetId="25">#REF!</definedName>
    <definedName name="dks" localSheetId="23">#REF!</definedName>
    <definedName name="dks" localSheetId="21">#REF!</definedName>
    <definedName name="dks" localSheetId="24">#REF!</definedName>
    <definedName name="dks" localSheetId="20">#REF!</definedName>
    <definedName name="dks" localSheetId="18">#REF!</definedName>
    <definedName name="dks" localSheetId="16">#REF!</definedName>
    <definedName name="dks" localSheetId="19">#REF!</definedName>
    <definedName name="dks" localSheetId="7">#REF!</definedName>
    <definedName name="dks" localSheetId="9">#REF!</definedName>
    <definedName name="dks" localSheetId="5">#REF!</definedName>
    <definedName name="dks" localSheetId="10">#REF!</definedName>
    <definedName name="dks" localSheetId="29">#REF!</definedName>
    <definedName name="dks">#REF!</definedName>
    <definedName name="DL" localSheetId="10">#REF!</definedName>
    <definedName name="DL">#REF!</definedName>
    <definedName name="DOGUB" localSheetId="28">#REF!</definedName>
    <definedName name="DOGUB" localSheetId="25">#REF!</definedName>
    <definedName name="DOGUB" localSheetId="23">#REF!</definedName>
    <definedName name="DOGUB" localSheetId="22">#REF!</definedName>
    <definedName name="DOGUB" localSheetId="21">#REF!</definedName>
    <definedName name="DOGUB" localSheetId="24">#REF!</definedName>
    <definedName name="DOGUB" localSheetId="20">#REF!</definedName>
    <definedName name="DOGUB" localSheetId="18">#REF!</definedName>
    <definedName name="DOGUB" localSheetId="16">#REF!</definedName>
    <definedName name="DOGUB" localSheetId="19">#REF!</definedName>
    <definedName name="DOGUB" localSheetId="7">#REF!</definedName>
    <definedName name="DOGUB" localSheetId="9">#REF!</definedName>
    <definedName name="DOGUB" localSheetId="5">#REF!</definedName>
    <definedName name="DOGUB" localSheetId="10">#REF!</definedName>
    <definedName name="DOGUB" localSheetId="29">#REF!</definedName>
    <definedName name="DOGUB">#REF!</definedName>
    <definedName name="DPI" localSheetId="28">#REF!</definedName>
    <definedName name="DPI" localSheetId="25">#REF!</definedName>
    <definedName name="DPI" localSheetId="23">#REF!</definedName>
    <definedName name="DPI" localSheetId="21">#REF!</definedName>
    <definedName name="DPI" localSheetId="24">#REF!</definedName>
    <definedName name="DPI" localSheetId="20">#REF!</definedName>
    <definedName name="DPI" localSheetId="18">#REF!</definedName>
    <definedName name="DPI" localSheetId="16">#REF!</definedName>
    <definedName name="DPI" localSheetId="19">#REF!</definedName>
    <definedName name="DPI" localSheetId="7">#REF!</definedName>
    <definedName name="DPI" localSheetId="9">#REF!</definedName>
    <definedName name="DPI" localSheetId="5">#REF!</definedName>
    <definedName name="DPI" localSheetId="10">#REF!</definedName>
    <definedName name="DPI" localSheetId="29">#REF!</definedName>
    <definedName name="DPI">#REF!</definedName>
    <definedName name="dsfewr">[0]!dsfewr</definedName>
    <definedName name="dsfweewww">[0]!dsfweewww</definedName>
    <definedName name="dsv" localSheetId="10">[0]!BlankMacro1</definedName>
    <definedName name="dsv">[0]!BlankMacro1</definedName>
    <definedName name="DWD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W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wre">[0]!dwre</definedName>
    <definedName name="e" localSheetId="28">[24]일위대가!#REF!</definedName>
    <definedName name="e" localSheetId="11">[24]일위대가!#REF!</definedName>
    <definedName name="e" localSheetId="3">[24]일위대가!#REF!</definedName>
    <definedName name="e" localSheetId="2">[24]일위대가!#REF!</definedName>
    <definedName name="e" localSheetId="27">[24]일위대가!#REF!</definedName>
    <definedName name="E" localSheetId="25">#REF!</definedName>
    <definedName name="E" localSheetId="23">#REF!</definedName>
    <definedName name="E" localSheetId="22">#REF!</definedName>
    <definedName name="E" localSheetId="21">#REF!</definedName>
    <definedName name="E" localSheetId="24">#REF!</definedName>
    <definedName name="E" localSheetId="20">#REF!</definedName>
    <definedName name="E" localSheetId="16">#REF!</definedName>
    <definedName name="e" localSheetId="7">[24]일위대가!#REF!</definedName>
    <definedName name="e" localSheetId="6">[24]일위대가!#REF!</definedName>
    <definedName name="e" localSheetId="9">[24]일위대가!#REF!</definedName>
    <definedName name="e" localSheetId="5">[24]일위대가!#REF!</definedName>
    <definedName name="e" localSheetId="10">[24]일위대가!#REF!</definedName>
    <definedName name="e" localSheetId="8">[24]일위대가!#REF!</definedName>
    <definedName name="e" localSheetId="4">[24]일위대가!#REF!</definedName>
    <definedName name="e" localSheetId="26">[24]일위대가!#REF!</definedName>
    <definedName name="E" localSheetId="29">#REF!</definedName>
    <definedName name="E">#REF!</definedName>
    <definedName name="E10M" localSheetId="10">#REF!</definedName>
    <definedName name="E10M">#REF!</definedName>
    <definedName name="E10P" localSheetId="10">#REF!</definedName>
    <definedName name="E10P">#REF!</definedName>
    <definedName name="E11M" localSheetId="10">#REF!</definedName>
    <definedName name="E11M">#REF!</definedName>
    <definedName name="E11P" localSheetId="10">#REF!</definedName>
    <definedName name="E11P">#REF!</definedName>
    <definedName name="E12M" localSheetId="10">#REF!</definedName>
    <definedName name="E12M">#REF!</definedName>
    <definedName name="E12P" localSheetId="10">#REF!</definedName>
    <definedName name="E12P">#REF!</definedName>
    <definedName name="E13M" localSheetId="10">#REF!</definedName>
    <definedName name="E13M">#REF!</definedName>
    <definedName name="E13P" localSheetId="10">#REF!</definedName>
    <definedName name="E13P">#REF!</definedName>
    <definedName name="E14M" localSheetId="10">#REF!</definedName>
    <definedName name="E14M">#REF!</definedName>
    <definedName name="E14P" localSheetId="10">#REF!</definedName>
    <definedName name="E14P">#REF!</definedName>
    <definedName name="E15M" localSheetId="10">#REF!</definedName>
    <definedName name="E15M">#REF!</definedName>
    <definedName name="E15P" localSheetId="10">#REF!</definedName>
    <definedName name="E15P">#REF!</definedName>
    <definedName name="E16M" localSheetId="10">#REF!</definedName>
    <definedName name="E16M">#REF!</definedName>
    <definedName name="E16P" localSheetId="10">#REF!</definedName>
    <definedName name="E16P">#REF!</definedName>
    <definedName name="E17M" localSheetId="10">#REF!</definedName>
    <definedName name="E17M">#REF!</definedName>
    <definedName name="E17P" localSheetId="10">#REF!</definedName>
    <definedName name="E17P">#REF!</definedName>
    <definedName name="E18M" localSheetId="10">#REF!</definedName>
    <definedName name="E18M">#REF!</definedName>
    <definedName name="E18P" localSheetId="10">#REF!</definedName>
    <definedName name="E18P">#REF!</definedName>
    <definedName name="E19M" localSheetId="10">#REF!</definedName>
    <definedName name="E19M">#REF!</definedName>
    <definedName name="E19P" localSheetId="10">#REF!</definedName>
    <definedName name="E19P">#REF!</definedName>
    <definedName name="E1E" localSheetId="10">#REF!</definedName>
    <definedName name="E1E">#REF!</definedName>
    <definedName name="E1M" localSheetId="10">#REF!</definedName>
    <definedName name="E1M">#REF!</definedName>
    <definedName name="E1P" localSheetId="10">#REF!</definedName>
    <definedName name="E1P">#REF!</definedName>
    <definedName name="E20M" localSheetId="10">#REF!</definedName>
    <definedName name="E20M">#REF!</definedName>
    <definedName name="E20P" localSheetId="10">#REF!</definedName>
    <definedName name="E20P">#REF!</definedName>
    <definedName name="E21M" localSheetId="10">#REF!</definedName>
    <definedName name="E21M">#REF!</definedName>
    <definedName name="E21P" localSheetId="10">#REF!</definedName>
    <definedName name="E21P">#REF!</definedName>
    <definedName name="E22M" localSheetId="10">#REF!</definedName>
    <definedName name="E22M">#REF!</definedName>
    <definedName name="E22P" localSheetId="10">#REF!</definedName>
    <definedName name="E22P">#REF!</definedName>
    <definedName name="E23M" localSheetId="10">#REF!</definedName>
    <definedName name="E23M">#REF!</definedName>
    <definedName name="E23P" localSheetId="10">#REF!</definedName>
    <definedName name="E23P">#REF!</definedName>
    <definedName name="E24M" localSheetId="10">#REF!</definedName>
    <definedName name="E24M">#REF!</definedName>
    <definedName name="E24P" localSheetId="10">#REF!</definedName>
    <definedName name="E24P">#REF!</definedName>
    <definedName name="E25M" localSheetId="10">#REF!</definedName>
    <definedName name="E25M">#REF!</definedName>
    <definedName name="E25P" localSheetId="10">#REF!</definedName>
    <definedName name="E25P">#REF!</definedName>
    <definedName name="E26E" localSheetId="10">#REF!</definedName>
    <definedName name="E26E">#REF!</definedName>
    <definedName name="E26M" localSheetId="10">#REF!</definedName>
    <definedName name="E26M">#REF!</definedName>
    <definedName name="E26P" localSheetId="10">#REF!</definedName>
    <definedName name="E26P">#REF!</definedName>
    <definedName name="E27E" localSheetId="10">#REF!</definedName>
    <definedName name="E27E">#REF!</definedName>
    <definedName name="E27M" localSheetId="10">#REF!</definedName>
    <definedName name="E27M">#REF!</definedName>
    <definedName name="E27P" localSheetId="10">#REF!</definedName>
    <definedName name="E27P">#REF!</definedName>
    <definedName name="E28E" localSheetId="10">#REF!</definedName>
    <definedName name="E28E">#REF!</definedName>
    <definedName name="E28M" localSheetId="10">#REF!</definedName>
    <definedName name="E28M">#REF!</definedName>
    <definedName name="E28P" localSheetId="10">#REF!</definedName>
    <definedName name="E28P">#REF!</definedName>
    <definedName name="E29M" localSheetId="10">#REF!</definedName>
    <definedName name="E29M">#REF!</definedName>
    <definedName name="E29P" localSheetId="10">#REF!</definedName>
    <definedName name="E29P">#REF!</definedName>
    <definedName name="E2E" localSheetId="10">#REF!</definedName>
    <definedName name="E2E">#REF!</definedName>
    <definedName name="E2M" localSheetId="10">#REF!</definedName>
    <definedName name="E2M">#REF!</definedName>
    <definedName name="E2P" localSheetId="10">#REF!</definedName>
    <definedName name="E2P">#REF!</definedName>
    <definedName name="E30M" localSheetId="10">#REF!</definedName>
    <definedName name="E30M">#REF!</definedName>
    <definedName name="E30P" localSheetId="10">#REF!</definedName>
    <definedName name="E30P">#REF!</definedName>
    <definedName name="E31E" localSheetId="10">#REF!</definedName>
    <definedName name="E31E">#REF!</definedName>
    <definedName name="E31M" localSheetId="10">#REF!</definedName>
    <definedName name="E31M">#REF!</definedName>
    <definedName name="E31P" localSheetId="10">#REF!</definedName>
    <definedName name="E31P">#REF!</definedName>
    <definedName name="E32E" localSheetId="10">#REF!</definedName>
    <definedName name="E32E">#REF!</definedName>
    <definedName name="E32M" localSheetId="10">#REF!</definedName>
    <definedName name="E32M">#REF!</definedName>
    <definedName name="E32P" localSheetId="10">#REF!</definedName>
    <definedName name="E32P">#REF!</definedName>
    <definedName name="E33E" localSheetId="10">#REF!</definedName>
    <definedName name="E33E">#REF!</definedName>
    <definedName name="E33M" localSheetId="10">#REF!</definedName>
    <definedName name="E33M">#REF!</definedName>
    <definedName name="E33P" localSheetId="10">#REF!</definedName>
    <definedName name="E33P">#REF!</definedName>
    <definedName name="E34E" localSheetId="10">#REF!</definedName>
    <definedName name="E34E">#REF!</definedName>
    <definedName name="E34M" localSheetId="10">#REF!</definedName>
    <definedName name="E34M">#REF!</definedName>
    <definedName name="E34P" localSheetId="10">#REF!</definedName>
    <definedName name="E34P">#REF!</definedName>
    <definedName name="E35M" localSheetId="10">#REF!</definedName>
    <definedName name="E35M">#REF!</definedName>
    <definedName name="E35P" localSheetId="10">#REF!</definedName>
    <definedName name="E35P">#REF!</definedName>
    <definedName name="E36M" localSheetId="10">#REF!</definedName>
    <definedName name="E36M">#REF!</definedName>
    <definedName name="E36P" localSheetId="10">#REF!</definedName>
    <definedName name="E36P">#REF!</definedName>
    <definedName name="E37M" localSheetId="10">#REF!</definedName>
    <definedName name="E37M">#REF!</definedName>
    <definedName name="E37P" localSheetId="10">#REF!</definedName>
    <definedName name="E37P">#REF!</definedName>
    <definedName name="E38M" localSheetId="10">#REF!</definedName>
    <definedName name="E38M">#REF!</definedName>
    <definedName name="E38P" localSheetId="10">#REF!</definedName>
    <definedName name="E38P">#REF!</definedName>
    <definedName name="E39M" localSheetId="10">#REF!</definedName>
    <definedName name="E39M">#REF!</definedName>
    <definedName name="E39P" localSheetId="10">#REF!</definedName>
    <definedName name="E39P">#REF!</definedName>
    <definedName name="E3P" localSheetId="10">#REF!</definedName>
    <definedName name="E3P">#REF!</definedName>
    <definedName name="E40M" localSheetId="28">#REF!</definedName>
    <definedName name="E40M" localSheetId="25">#REF!</definedName>
    <definedName name="E40M" localSheetId="21">#REF!</definedName>
    <definedName name="E40M" localSheetId="24">#REF!</definedName>
    <definedName name="E40M" localSheetId="20">#REF!</definedName>
    <definedName name="E40M" localSheetId="16">#REF!</definedName>
    <definedName name="E40M" localSheetId="7">#REF!</definedName>
    <definedName name="E40M" localSheetId="9">#REF!</definedName>
    <definedName name="E40M" localSheetId="5">#REF!</definedName>
    <definedName name="E40M" localSheetId="10">#REF!</definedName>
    <definedName name="E40M" localSheetId="29">#REF!</definedName>
    <definedName name="E40M">#REF!</definedName>
    <definedName name="E40P" localSheetId="10">#REF!</definedName>
    <definedName name="E40P">#REF!</definedName>
    <definedName name="E41M" localSheetId="28">#REF!</definedName>
    <definedName name="E41M" localSheetId="25">#REF!</definedName>
    <definedName name="E41M" localSheetId="21">#REF!</definedName>
    <definedName name="E41M" localSheetId="24">#REF!</definedName>
    <definedName name="E41M" localSheetId="20">#REF!</definedName>
    <definedName name="E41M" localSheetId="16">#REF!</definedName>
    <definedName name="E41M" localSheetId="7">#REF!</definedName>
    <definedName name="E41M" localSheetId="9">#REF!</definedName>
    <definedName name="E41M" localSheetId="5">#REF!</definedName>
    <definedName name="E41M" localSheetId="10">#REF!</definedName>
    <definedName name="E41M" localSheetId="29">#REF!</definedName>
    <definedName name="E41M">#REF!</definedName>
    <definedName name="E41P" localSheetId="10">#REF!</definedName>
    <definedName name="E41P">#REF!</definedName>
    <definedName name="E42M" localSheetId="28">#REF!</definedName>
    <definedName name="E42M" localSheetId="25">#REF!</definedName>
    <definedName name="E42M" localSheetId="21">#REF!</definedName>
    <definedName name="E42M" localSheetId="24">#REF!</definedName>
    <definedName name="E42M" localSheetId="20">#REF!</definedName>
    <definedName name="E42M" localSheetId="16">#REF!</definedName>
    <definedName name="E42M" localSheetId="7">#REF!</definedName>
    <definedName name="E42M" localSheetId="9">#REF!</definedName>
    <definedName name="E42M" localSheetId="5">#REF!</definedName>
    <definedName name="E42M" localSheetId="10">#REF!</definedName>
    <definedName name="E42M" localSheetId="29">#REF!</definedName>
    <definedName name="E42M">#REF!</definedName>
    <definedName name="E42P" localSheetId="28">#REF!</definedName>
    <definedName name="E42P" localSheetId="25">#REF!</definedName>
    <definedName name="E42P" localSheetId="21">#REF!</definedName>
    <definedName name="E42P" localSheetId="24">#REF!</definedName>
    <definedName name="E42P" localSheetId="20">#REF!</definedName>
    <definedName name="E42P" localSheetId="16">#REF!</definedName>
    <definedName name="E42P" localSheetId="7">#REF!</definedName>
    <definedName name="E42P" localSheetId="9">#REF!</definedName>
    <definedName name="E42P" localSheetId="5">#REF!</definedName>
    <definedName name="E42P" localSheetId="10">#REF!</definedName>
    <definedName name="E42P" localSheetId="29">#REF!</definedName>
    <definedName name="E42P">#REF!</definedName>
    <definedName name="E43M" localSheetId="28">#REF!</definedName>
    <definedName name="E43M" localSheetId="25">#REF!</definedName>
    <definedName name="E43M" localSheetId="21">#REF!</definedName>
    <definedName name="E43M" localSheetId="24">#REF!</definedName>
    <definedName name="E43M" localSheetId="20">#REF!</definedName>
    <definedName name="E43M" localSheetId="16">#REF!</definedName>
    <definedName name="E43M" localSheetId="7">#REF!</definedName>
    <definedName name="E43M" localSheetId="9">#REF!</definedName>
    <definedName name="E43M" localSheetId="5">#REF!</definedName>
    <definedName name="E43M" localSheetId="10">#REF!</definedName>
    <definedName name="E43M" localSheetId="29">#REF!</definedName>
    <definedName name="E43M">#REF!</definedName>
    <definedName name="E43P" localSheetId="28">#REF!</definedName>
    <definedName name="E43P" localSheetId="25">#REF!</definedName>
    <definedName name="E43P" localSheetId="21">#REF!</definedName>
    <definedName name="E43P" localSheetId="24">#REF!</definedName>
    <definedName name="E43P" localSheetId="20">#REF!</definedName>
    <definedName name="E43P" localSheetId="16">#REF!</definedName>
    <definedName name="E43P" localSheetId="7">#REF!</definedName>
    <definedName name="E43P" localSheetId="9">#REF!</definedName>
    <definedName name="E43P" localSheetId="5">#REF!</definedName>
    <definedName name="E43P" localSheetId="10">#REF!</definedName>
    <definedName name="E43P" localSheetId="29">#REF!</definedName>
    <definedName name="E43P">#REF!</definedName>
    <definedName name="E44M" localSheetId="28">#REF!</definedName>
    <definedName name="E44M" localSheetId="25">#REF!</definedName>
    <definedName name="E44M" localSheetId="21">#REF!</definedName>
    <definedName name="E44M" localSheetId="24">#REF!</definedName>
    <definedName name="E44M" localSheetId="20">#REF!</definedName>
    <definedName name="E44M" localSheetId="16">#REF!</definedName>
    <definedName name="E44M" localSheetId="7">#REF!</definedName>
    <definedName name="E44M" localSheetId="9">#REF!</definedName>
    <definedName name="E44M" localSheetId="5">#REF!</definedName>
    <definedName name="E44M" localSheetId="10">#REF!</definedName>
    <definedName name="E44M" localSheetId="29">#REF!</definedName>
    <definedName name="E44M">#REF!</definedName>
    <definedName name="E44P" localSheetId="28">#REF!</definedName>
    <definedName name="E44P" localSheetId="25">#REF!</definedName>
    <definedName name="E44P" localSheetId="21">#REF!</definedName>
    <definedName name="E44P" localSheetId="24">#REF!</definedName>
    <definedName name="E44P" localSheetId="20">#REF!</definedName>
    <definedName name="E44P" localSheetId="16">#REF!</definedName>
    <definedName name="E44P" localSheetId="7">#REF!</definedName>
    <definedName name="E44P" localSheetId="9">#REF!</definedName>
    <definedName name="E44P" localSheetId="5">#REF!</definedName>
    <definedName name="E44P" localSheetId="10">#REF!</definedName>
    <definedName name="E44P" localSheetId="29">#REF!</definedName>
    <definedName name="E44P">#REF!</definedName>
    <definedName name="E45M" localSheetId="28">#REF!</definedName>
    <definedName name="E45M" localSheetId="25">#REF!</definedName>
    <definedName name="E45M" localSheetId="21">#REF!</definedName>
    <definedName name="E45M" localSheetId="24">#REF!</definedName>
    <definedName name="E45M" localSheetId="20">#REF!</definedName>
    <definedName name="E45M" localSheetId="16">#REF!</definedName>
    <definedName name="E45M" localSheetId="7">#REF!</definedName>
    <definedName name="E45M" localSheetId="9">#REF!</definedName>
    <definedName name="E45M" localSheetId="5">#REF!</definedName>
    <definedName name="E45M" localSheetId="10">#REF!</definedName>
    <definedName name="E45M" localSheetId="29">#REF!</definedName>
    <definedName name="E45M">#REF!</definedName>
    <definedName name="E45P" localSheetId="28">#REF!</definedName>
    <definedName name="E45P" localSheetId="25">#REF!</definedName>
    <definedName name="E45P" localSheetId="21">#REF!</definedName>
    <definedName name="E45P" localSheetId="24">#REF!</definedName>
    <definedName name="E45P" localSheetId="20">#REF!</definedName>
    <definedName name="E45P" localSheetId="16">#REF!</definedName>
    <definedName name="E45P" localSheetId="7">#REF!</definedName>
    <definedName name="E45P" localSheetId="9">#REF!</definedName>
    <definedName name="E45P" localSheetId="5">#REF!</definedName>
    <definedName name="E45P" localSheetId="10">#REF!</definedName>
    <definedName name="E45P" localSheetId="29">#REF!</definedName>
    <definedName name="E45P">#REF!</definedName>
    <definedName name="E46M" localSheetId="28">#REF!</definedName>
    <definedName name="E46M" localSheetId="25">#REF!</definedName>
    <definedName name="E46M" localSheetId="21">#REF!</definedName>
    <definedName name="E46M" localSheetId="24">#REF!</definedName>
    <definedName name="E46M" localSheetId="20">#REF!</definedName>
    <definedName name="E46M" localSheetId="16">#REF!</definedName>
    <definedName name="E46M" localSheetId="7">#REF!</definedName>
    <definedName name="E46M" localSheetId="9">#REF!</definedName>
    <definedName name="E46M" localSheetId="5">#REF!</definedName>
    <definedName name="E46M" localSheetId="10">#REF!</definedName>
    <definedName name="E46M" localSheetId="29">#REF!</definedName>
    <definedName name="E46M">#REF!</definedName>
    <definedName name="E46P" localSheetId="28">#REF!</definedName>
    <definedName name="E46P" localSheetId="25">#REF!</definedName>
    <definedName name="E46P" localSheetId="21">#REF!</definedName>
    <definedName name="E46P" localSheetId="24">#REF!</definedName>
    <definedName name="E46P" localSheetId="20">#REF!</definedName>
    <definedName name="E46P" localSheetId="16">#REF!</definedName>
    <definedName name="E46P" localSheetId="7">#REF!</definedName>
    <definedName name="E46P" localSheetId="9">#REF!</definedName>
    <definedName name="E46P" localSheetId="5">#REF!</definedName>
    <definedName name="E46P" localSheetId="10">#REF!</definedName>
    <definedName name="E46P" localSheetId="29">#REF!</definedName>
    <definedName name="E46P">#REF!</definedName>
    <definedName name="E47M" localSheetId="28">#REF!</definedName>
    <definedName name="E47M" localSheetId="25">#REF!</definedName>
    <definedName name="E47M" localSheetId="21">#REF!</definedName>
    <definedName name="E47M" localSheetId="24">#REF!</definedName>
    <definedName name="E47M" localSheetId="20">#REF!</definedName>
    <definedName name="E47M" localSheetId="16">#REF!</definedName>
    <definedName name="E47M" localSheetId="7">#REF!</definedName>
    <definedName name="E47M" localSheetId="9">#REF!</definedName>
    <definedName name="E47M" localSheetId="5">#REF!</definedName>
    <definedName name="E47M" localSheetId="10">#REF!</definedName>
    <definedName name="E47M" localSheetId="29">#REF!</definedName>
    <definedName name="E47M">#REF!</definedName>
    <definedName name="E47P" localSheetId="28">#REF!</definedName>
    <definedName name="E47P" localSheetId="25">#REF!</definedName>
    <definedName name="E47P" localSheetId="21">#REF!</definedName>
    <definedName name="E47P" localSheetId="24">#REF!</definedName>
    <definedName name="E47P" localSheetId="20">#REF!</definedName>
    <definedName name="E47P" localSheetId="16">#REF!</definedName>
    <definedName name="E47P" localSheetId="7">#REF!</definedName>
    <definedName name="E47P" localSheetId="9">#REF!</definedName>
    <definedName name="E47P" localSheetId="5">#REF!</definedName>
    <definedName name="E47P" localSheetId="10">#REF!</definedName>
    <definedName name="E47P" localSheetId="29">#REF!</definedName>
    <definedName name="E47P">#REF!</definedName>
    <definedName name="E48M" localSheetId="28">#REF!</definedName>
    <definedName name="E48M" localSheetId="25">#REF!</definedName>
    <definedName name="E48M" localSheetId="21">#REF!</definedName>
    <definedName name="E48M" localSheetId="24">#REF!</definedName>
    <definedName name="E48M" localSheetId="20">#REF!</definedName>
    <definedName name="E48M" localSheetId="16">#REF!</definedName>
    <definedName name="E48M" localSheetId="7">#REF!</definedName>
    <definedName name="E48M" localSheetId="9">#REF!</definedName>
    <definedName name="E48M" localSheetId="5">#REF!</definedName>
    <definedName name="E48M" localSheetId="10">#REF!</definedName>
    <definedName name="E48M" localSheetId="29">#REF!</definedName>
    <definedName name="E48M">#REF!</definedName>
    <definedName name="E48P" localSheetId="28">#REF!</definedName>
    <definedName name="E48P" localSheetId="25">#REF!</definedName>
    <definedName name="E48P" localSheetId="21">#REF!</definedName>
    <definedName name="E48P" localSheetId="24">#REF!</definedName>
    <definedName name="E48P" localSheetId="20">#REF!</definedName>
    <definedName name="E48P" localSheetId="16">#REF!</definedName>
    <definedName name="E48P" localSheetId="7">#REF!</definedName>
    <definedName name="E48P" localSheetId="9">#REF!</definedName>
    <definedName name="E48P" localSheetId="5">#REF!</definedName>
    <definedName name="E48P" localSheetId="10">#REF!</definedName>
    <definedName name="E48P" localSheetId="29">#REF!</definedName>
    <definedName name="E48P">#REF!</definedName>
    <definedName name="E49M" localSheetId="28">#REF!</definedName>
    <definedName name="E49M" localSheetId="25">#REF!</definedName>
    <definedName name="E49M" localSheetId="21">#REF!</definedName>
    <definedName name="E49M" localSheetId="24">#REF!</definedName>
    <definedName name="E49M" localSheetId="20">#REF!</definedName>
    <definedName name="E49M" localSheetId="16">#REF!</definedName>
    <definedName name="E49M" localSheetId="7">#REF!</definedName>
    <definedName name="E49M" localSheetId="9">#REF!</definedName>
    <definedName name="E49M" localSheetId="5">#REF!</definedName>
    <definedName name="E49M" localSheetId="10">#REF!</definedName>
    <definedName name="E49M" localSheetId="29">#REF!</definedName>
    <definedName name="E49M">#REF!</definedName>
    <definedName name="E49P" localSheetId="28">#REF!</definedName>
    <definedName name="E49P" localSheetId="25">#REF!</definedName>
    <definedName name="E49P" localSheetId="21">#REF!</definedName>
    <definedName name="E49P" localSheetId="24">#REF!</definedName>
    <definedName name="E49P" localSheetId="20">#REF!</definedName>
    <definedName name="E49P" localSheetId="16">#REF!</definedName>
    <definedName name="E49P" localSheetId="7">#REF!</definedName>
    <definedName name="E49P" localSheetId="9">#REF!</definedName>
    <definedName name="E49P" localSheetId="5">#REF!</definedName>
    <definedName name="E49P" localSheetId="10">#REF!</definedName>
    <definedName name="E49P" localSheetId="29">#REF!</definedName>
    <definedName name="E49P">#REF!</definedName>
    <definedName name="E4M" localSheetId="28">#REF!</definedName>
    <definedName name="E4M" localSheetId="25">#REF!</definedName>
    <definedName name="E4M" localSheetId="21">#REF!</definedName>
    <definedName name="E4M" localSheetId="24">#REF!</definedName>
    <definedName name="E4M" localSheetId="20">#REF!</definedName>
    <definedName name="E4M" localSheetId="16">#REF!</definedName>
    <definedName name="E4M" localSheetId="7">#REF!</definedName>
    <definedName name="E4M" localSheetId="9">#REF!</definedName>
    <definedName name="E4M" localSheetId="5">#REF!</definedName>
    <definedName name="E4M" localSheetId="10">#REF!</definedName>
    <definedName name="E4M" localSheetId="29">#REF!</definedName>
    <definedName name="E4M">#REF!</definedName>
    <definedName name="E4P" localSheetId="28">#REF!</definedName>
    <definedName name="E4P" localSheetId="25">#REF!</definedName>
    <definedName name="E4P" localSheetId="21">#REF!</definedName>
    <definedName name="E4P" localSheetId="24">#REF!</definedName>
    <definedName name="E4P" localSheetId="20">#REF!</definedName>
    <definedName name="E4P" localSheetId="16">#REF!</definedName>
    <definedName name="E4P" localSheetId="7">#REF!</definedName>
    <definedName name="E4P" localSheetId="9">#REF!</definedName>
    <definedName name="E4P" localSheetId="5">#REF!</definedName>
    <definedName name="E4P" localSheetId="10">#REF!</definedName>
    <definedName name="E4P" localSheetId="29">#REF!</definedName>
    <definedName name="E4P">#REF!</definedName>
    <definedName name="E50M" localSheetId="28">#REF!</definedName>
    <definedName name="E50M" localSheetId="25">#REF!</definedName>
    <definedName name="E50M" localSheetId="21">#REF!</definedName>
    <definedName name="E50M" localSheetId="24">#REF!</definedName>
    <definedName name="E50M" localSheetId="20">#REF!</definedName>
    <definedName name="E50M" localSheetId="16">#REF!</definedName>
    <definedName name="E50M" localSheetId="7">#REF!</definedName>
    <definedName name="E50M" localSheetId="9">#REF!</definedName>
    <definedName name="E50M" localSheetId="5">#REF!</definedName>
    <definedName name="E50M" localSheetId="10">#REF!</definedName>
    <definedName name="E50M" localSheetId="29">#REF!</definedName>
    <definedName name="E50M">#REF!</definedName>
    <definedName name="E50P" localSheetId="28">#REF!</definedName>
    <definedName name="E50P" localSheetId="25">#REF!</definedName>
    <definedName name="E50P" localSheetId="21">#REF!</definedName>
    <definedName name="E50P" localSheetId="24">#REF!</definedName>
    <definedName name="E50P" localSheetId="20">#REF!</definedName>
    <definedName name="E50P" localSheetId="16">#REF!</definedName>
    <definedName name="E50P" localSheetId="7">#REF!</definedName>
    <definedName name="E50P" localSheetId="9">#REF!</definedName>
    <definedName name="E50P" localSheetId="5">#REF!</definedName>
    <definedName name="E50P" localSheetId="10">#REF!</definedName>
    <definedName name="E50P" localSheetId="29">#REF!</definedName>
    <definedName name="E50P">#REF!</definedName>
    <definedName name="E51E" localSheetId="28">#REF!</definedName>
    <definedName name="E51E" localSheetId="25">#REF!</definedName>
    <definedName name="E51E" localSheetId="21">#REF!</definedName>
    <definedName name="E51E" localSheetId="24">#REF!</definedName>
    <definedName name="E51E" localSheetId="20">#REF!</definedName>
    <definedName name="E51E" localSheetId="16">#REF!</definedName>
    <definedName name="E51E" localSheetId="7">#REF!</definedName>
    <definedName name="E51E" localSheetId="9">#REF!</definedName>
    <definedName name="E51E" localSheetId="5">#REF!</definedName>
    <definedName name="E51E" localSheetId="10">#REF!</definedName>
    <definedName name="E51E" localSheetId="29">#REF!</definedName>
    <definedName name="E51E">#REF!</definedName>
    <definedName name="E52M" localSheetId="28">#REF!</definedName>
    <definedName name="E52M" localSheetId="25">#REF!</definedName>
    <definedName name="E52M" localSheetId="21">#REF!</definedName>
    <definedName name="E52M" localSheetId="24">#REF!</definedName>
    <definedName name="E52M" localSheetId="20">#REF!</definedName>
    <definedName name="E52M" localSheetId="16">#REF!</definedName>
    <definedName name="E52M" localSheetId="7">#REF!</definedName>
    <definedName name="E52M" localSheetId="9">#REF!</definedName>
    <definedName name="E52M" localSheetId="5">#REF!</definedName>
    <definedName name="E52M" localSheetId="10">#REF!</definedName>
    <definedName name="E52M" localSheetId="29">#REF!</definedName>
    <definedName name="E52M">#REF!</definedName>
    <definedName name="E52P" localSheetId="28">#REF!</definedName>
    <definedName name="E52P" localSheetId="25">#REF!</definedName>
    <definedName name="E52P" localSheetId="21">#REF!</definedName>
    <definedName name="E52P" localSheetId="24">#REF!</definedName>
    <definedName name="E52P" localSheetId="20">#REF!</definedName>
    <definedName name="E52P" localSheetId="16">#REF!</definedName>
    <definedName name="E52P" localSheetId="7">#REF!</definedName>
    <definedName name="E52P" localSheetId="9">#REF!</definedName>
    <definedName name="E52P" localSheetId="5">#REF!</definedName>
    <definedName name="E52P" localSheetId="10">#REF!</definedName>
    <definedName name="E52P" localSheetId="29">#REF!</definedName>
    <definedName name="E52P">#REF!</definedName>
    <definedName name="E53M" localSheetId="28">#REF!</definedName>
    <definedName name="E53M" localSheetId="25">#REF!</definedName>
    <definedName name="E53M" localSheetId="21">#REF!</definedName>
    <definedName name="E53M" localSheetId="24">#REF!</definedName>
    <definedName name="E53M" localSheetId="20">#REF!</definedName>
    <definedName name="E53M" localSheetId="16">#REF!</definedName>
    <definedName name="E53M" localSheetId="7">#REF!</definedName>
    <definedName name="E53M" localSheetId="9">#REF!</definedName>
    <definedName name="E53M" localSheetId="5">#REF!</definedName>
    <definedName name="E53M" localSheetId="10">#REF!</definedName>
    <definedName name="E53M" localSheetId="29">#REF!</definedName>
    <definedName name="E53M">#REF!</definedName>
    <definedName name="E53P" localSheetId="28">#REF!</definedName>
    <definedName name="E53P" localSheetId="25">#REF!</definedName>
    <definedName name="E53P" localSheetId="21">#REF!</definedName>
    <definedName name="E53P" localSheetId="24">#REF!</definedName>
    <definedName name="E53P" localSheetId="20">#REF!</definedName>
    <definedName name="E53P" localSheetId="16">#REF!</definedName>
    <definedName name="E53P" localSheetId="7">#REF!</definedName>
    <definedName name="E53P" localSheetId="9">#REF!</definedName>
    <definedName name="E53P" localSheetId="5">#REF!</definedName>
    <definedName name="E53P" localSheetId="10">#REF!</definedName>
    <definedName name="E53P" localSheetId="29">#REF!</definedName>
    <definedName name="E53P">#REF!</definedName>
    <definedName name="E54M" localSheetId="28">#REF!</definedName>
    <definedName name="E54M" localSheetId="25">#REF!</definedName>
    <definedName name="E54M" localSheetId="21">#REF!</definedName>
    <definedName name="E54M" localSheetId="24">#REF!</definedName>
    <definedName name="E54M" localSheetId="20">#REF!</definedName>
    <definedName name="E54M" localSheetId="16">#REF!</definedName>
    <definedName name="E54M" localSheetId="7">#REF!</definedName>
    <definedName name="E54M" localSheetId="9">#REF!</definedName>
    <definedName name="E54M" localSheetId="5">#REF!</definedName>
    <definedName name="E54M" localSheetId="10">#REF!</definedName>
    <definedName name="E54M" localSheetId="29">#REF!</definedName>
    <definedName name="E54M">#REF!</definedName>
    <definedName name="E54P" localSheetId="28">#REF!</definedName>
    <definedName name="E54P" localSheetId="25">#REF!</definedName>
    <definedName name="E54P" localSheetId="21">#REF!</definedName>
    <definedName name="E54P" localSheetId="24">#REF!</definedName>
    <definedName name="E54P" localSheetId="20">#REF!</definedName>
    <definedName name="E54P" localSheetId="16">#REF!</definedName>
    <definedName name="E54P" localSheetId="7">#REF!</definedName>
    <definedName name="E54P" localSheetId="9">#REF!</definedName>
    <definedName name="E54P" localSheetId="5">#REF!</definedName>
    <definedName name="E54P" localSheetId="10">#REF!</definedName>
    <definedName name="E54P" localSheetId="29">#REF!</definedName>
    <definedName name="E54P">#REF!</definedName>
    <definedName name="E55M" localSheetId="28">#REF!</definedName>
    <definedName name="E55M" localSheetId="25">#REF!</definedName>
    <definedName name="E55M" localSheetId="21">#REF!</definedName>
    <definedName name="E55M" localSheetId="24">#REF!</definedName>
    <definedName name="E55M" localSheetId="20">#REF!</definedName>
    <definedName name="E55M" localSheetId="16">#REF!</definedName>
    <definedName name="E55M" localSheetId="7">#REF!</definedName>
    <definedName name="E55M" localSheetId="9">#REF!</definedName>
    <definedName name="E55M" localSheetId="5">#REF!</definedName>
    <definedName name="E55M" localSheetId="10">#REF!</definedName>
    <definedName name="E55M" localSheetId="29">#REF!</definedName>
    <definedName name="E55M">#REF!</definedName>
    <definedName name="E55P" localSheetId="28">#REF!</definedName>
    <definedName name="E55P" localSheetId="25">#REF!</definedName>
    <definedName name="E55P" localSheetId="21">#REF!</definedName>
    <definedName name="E55P" localSheetId="24">#REF!</definedName>
    <definedName name="E55P" localSheetId="20">#REF!</definedName>
    <definedName name="E55P" localSheetId="16">#REF!</definedName>
    <definedName name="E55P" localSheetId="7">#REF!</definedName>
    <definedName name="E55P" localSheetId="9">#REF!</definedName>
    <definedName name="E55P" localSheetId="5">#REF!</definedName>
    <definedName name="E55P" localSheetId="10">#REF!</definedName>
    <definedName name="E55P" localSheetId="29">#REF!</definedName>
    <definedName name="E55P">#REF!</definedName>
    <definedName name="E56M" localSheetId="28">#REF!</definedName>
    <definedName name="E56M" localSheetId="25">#REF!</definedName>
    <definedName name="E56M" localSheetId="21">#REF!</definedName>
    <definedName name="E56M" localSheetId="24">#REF!</definedName>
    <definedName name="E56M" localSheetId="20">#REF!</definedName>
    <definedName name="E56M" localSheetId="16">#REF!</definedName>
    <definedName name="E56M" localSheetId="7">#REF!</definedName>
    <definedName name="E56M" localSheetId="9">#REF!</definedName>
    <definedName name="E56M" localSheetId="5">#REF!</definedName>
    <definedName name="E56M" localSheetId="10">#REF!</definedName>
    <definedName name="E56M" localSheetId="29">#REF!</definedName>
    <definedName name="E56M">#REF!</definedName>
    <definedName name="E56P" localSheetId="28">#REF!</definedName>
    <definedName name="E56P" localSheetId="25">#REF!</definedName>
    <definedName name="E56P" localSheetId="21">#REF!</definedName>
    <definedName name="E56P" localSheetId="24">#REF!</definedName>
    <definedName name="E56P" localSheetId="20">#REF!</definedName>
    <definedName name="E56P" localSheetId="16">#REF!</definedName>
    <definedName name="E56P" localSheetId="7">#REF!</definedName>
    <definedName name="E56P" localSheetId="9">#REF!</definedName>
    <definedName name="E56P" localSheetId="5">#REF!</definedName>
    <definedName name="E56P" localSheetId="10">#REF!</definedName>
    <definedName name="E56P" localSheetId="29">#REF!</definedName>
    <definedName name="E56P">#REF!</definedName>
    <definedName name="E57M" localSheetId="28">#REF!</definedName>
    <definedName name="E57M" localSheetId="25">#REF!</definedName>
    <definedName name="E57M" localSheetId="21">#REF!</definedName>
    <definedName name="E57M" localSheetId="24">#REF!</definedName>
    <definedName name="E57M" localSheetId="20">#REF!</definedName>
    <definedName name="E57M" localSheetId="16">#REF!</definedName>
    <definedName name="E57M" localSheetId="7">#REF!</definedName>
    <definedName name="E57M" localSheetId="9">#REF!</definedName>
    <definedName name="E57M" localSheetId="5">#REF!</definedName>
    <definedName name="E57M" localSheetId="10">#REF!</definedName>
    <definedName name="E57M" localSheetId="29">#REF!</definedName>
    <definedName name="E57M">#REF!</definedName>
    <definedName name="E57P" localSheetId="28">#REF!</definedName>
    <definedName name="E57P" localSheetId="25">#REF!</definedName>
    <definedName name="E57P" localSheetId="21">#REF!</definedName>
    <definedName name="E57P" localSheetId="24">#REF!</definedName>
    <definedName name="E57P" localSheetId="20">#REF!</definedName>
    <definedName name="E57P" localSheetId="16">#REF!</definedName>
    <definedName name="E57P" localSheetId="7">#REF!</definedName>
    <definedName name="E57P" localSheetId="9">#REF!</definedName>
    <definedName name="E57P" localSheetId="5">#REF!</definedName>
    <definedName name="E57P" localSheetId="10">#REF!</definedName>
    <definedName name="E57P" localSheetId="29">#REF!</definedName>
    <definedName name="E57P">#REF!</definedName>
    <definedName name="E58M" localSheetId="28">#REF!</definedName>
    <definedName name="E58M" localSheetId="25">#REF!</definedName>
    <definedName name="E58M" localSheetId="21">#REF!</definedName>
    <definedName name="E58M" localSheetId="24">#REF!</definedName>
    <definedName name="E58M" localSheetId="20">#REF!</definedName>
    <definedName name="E58M" localSheetId="16">#REF!</definedName>
    <definedName name="E58M" localSheetId="7">#REF!</definedName>
    <definedName name="E58M" localSheetId="9">#REF!</definedName>
    <definedName name="E58M" localSheetId="5">#REF!</definedName>
    <definedName name="E58M" localSheetId="10">#REF!</definedName>
    <definedName name="E58M" localSheetId="29">#REF!</definedName>
    <definedName name="E58M">#REF!</definedName>
    <definedName name="E58P" localSheetId="28">#REF!</definedName>
    <definedName name="E58P" localSheetId="25">#REF!</definedName>
    <definedName name="E58P" localSheetId="21">#REF!</definedName>
    <definedName name="E58P" localSheetId="24">#REF!</definedName>
    <definedName name="E58P" localSheetId="20">#REF!</definedName>
    <definedName name="E58P" localSheetId="16">#REF!</definedName>
    <definedName name="E58P" localSheetId="7">#REF!</definedName>
    <definedName name="E58P" localSheetId="9">#REF!</definedName>
    <definedName name="E58P" localSheetId="5">#REF!</definedName>
    <definedName name="E58P" localSheetId="10">#REF!</definedName>
    <definedName name="E58P" localSheetId="29">#REF!</definedName>
    <definedName name="E58P">#REF!</definedName>
    <definedName name="E59M" localSheetId="28">#REF!</definedName>
    <definedName name="E59M" localSheetId="25">#REF!</definedName>
    <definedName name="E59M" localSheetId="21">#REF!</definedName>
    <definedName name="E59M" localSheetId="24">#REF!</definedName>
    <definedName name="E59M" localSheetId="20">#REF!</definedName>
    <definedName name="E59M" localSheetId="16">#REF!</definedName>
    <definedName name="E59M" localSheetId="7">#REF!</definedName>
    <definedName name="E59M" localSheetId="9">#REF!</definedName>
    <definedName name="E59M" localSheetId="5">#REF!</definedName>
    <definedName name="E59M" localSheetId="10">#REF!</definedName>
    <definedName name="E59M" localSheetId="29">#REF!</definedName>
    <definedName name="E59M">#REF!</definedName>
    <definedName name="E59P" localSheetId="28">#REF!</definedName>
    <definedName name="E59P" localSheetId="25">#REF!</definedName>
    <definedName name="E59P" localSheetId="21">#REF!</definedName>
    <definedName name="E59P" localSheetId="24">#REF!</definedName>
    <definedName name="E59P" localSheetId="20">#REF!</definedName>
    <definedName name="E59P" localSheetId="16">#REF!</definedName>
    <definedName name="E59P" localSheetId="7">#REF!</definedName>
    <definedName name="E59P" localSheetId="9">#REF!</definedName>
    <definedName name="E59P" localSheetId="5">#REF!</definedName>
    <definedName name="E59P" localSheetId="10">#REF!</definedName>
    <definedName name="E59P" localSheetId="29">#REF!</definedName>
    <definedName name="E59P">#REF!</definedName>
    <definedName name="E5M" localSheetId="28">#REF!</definedName>
    <definedName name="E5M" localSheetId="25">#REF!</definedName>
    <definedName name="E5M" localSheetId="21">#REF!</definedName>
    <definedName name="E5M" localSheetId="24">#REF!</definedName>
    <definedName name="E5M" localSheetId="20">#REF!</definedName>
    <definedName name="E5M" localSheetId="16">#REF!</definedName>
    <definedName name="E5M" localSheetId="7">#REF!</definedName>
    <definedName name="E5M" localSheetId="9">#REF!</definedName>
    <definedName name="E5M" localSheetId="5">#REF!</definedName>
    <definedName name="E5M" localSheetId="10">#REF!</definedName>
    <definedName name="E5M" localSheetId="29">#REF!</definedName>
    <definedName name="E5M">#REF!</definedName>
    <definedName name="E5P" localSheetId="28">#REF!</definedName>
    <definedName name="E5P" localSheetId="25">#REF!</definedName>
    <definedName name="E5P" localSheetId="21">#REF!</definedName>
    <definedName name="E5P" localSheetId="24">#REF!</definedName>
    <definedName name="E5P" localSheetId="20">#REF!</definedName>
    <definedName name="E5P" localSheetId="16">#REF!</definedName>
    <definedName name="E5P" localSheetId="7">#REF!</definedName>
    <definedName name="E5P" localSheetId="9">#REF!</definedName>
    <definedName name="E5P" localSheetId="5">#REF!</definedName>
    <definedName name="E5P" localSheetId="10">#REF!</definedName>
    <definedName name="E5P" localSheetId="29">#REF!</definedName>
    <definedName name="E5P">#REF!</definedName>
    <definedName name="E60M" localSheetId="28">#REF!</definedName>
    <definedName name="E60M" localSheetId="25">#REF!</definedName>
    <definedName name="E60M" localSheetId="21">#REF!</definedName>
    <definedName name="E60M" localSheetId="24">#REF!</definedName>
    <definedName name="E60M" localSheetId="20">#REF!</definedName>
    <definedName name="E60M" localSheetId="16">#REF!</definedName>
    <definedName name="E60M" localSheetId="7">#REF!</definedName>
    <definedName name="E60M" localSheetId="9">#REF!</definedName>
    <definedName name="E60M" localSheetId="5">#REF!</definedName>
    <definedName name="E60M" localSheetId="10">#REF!</definedName>
    <definedName name="E60M" localSheetId="29">#REF!</definedName>
    <definedName name="E60M">#REF!</definedName>
    <definedName name="E60P" localSheetId="28">#REF!</definedName>
    <definedName name="E60P" localSheetId="25">#REF!</definedName>
    <definedName name="E60P" localSheetId="21">#REF!</definedName>
    <definedName name="E60P" localSheetId="24">#REF!</definedName>
    <definedName name="E60P" localSheetId="20">#REF!</definedName>
    <definedName name="E60P" localSheetId="16">#REF!</definedName>
    <definedName name="E60P" localSheetId="7">#REF!</definedName>
    <definedName name="E60P" localSheetId="9">#REF!</definedName>
    <definedName name="E60P" localSheetId="5">#REF!</definedName>
    <definedName name="E60P" localSheetId="10">#REF!</definedName>
    <definedName name="E60P" localSheetId="29">#REF!</definedName>
    <definedName name="E60P">#REF!</definedName>
    <definedName name="E61M" localSheetId="28">#REF!</definedName>
    <definedName name="E61M" localSheetId="25">#REF!</definedName>
    <definedName name="E61M" localSheetId="21">#REF!</definedName>
    <definedName name="E61M" localSheetId="24">#REF!</definedName>
    <definedName name="E61M" localSheetId="20">#REF!</definedName>
    <definedName name="E61M" localSheetId="16">#REF!</definedName>
    <definedName name="E61M" localSheetId="7">#REF!</definedName>
    <definedName name="E61M" localSheetId="9">#REF!</definedName>
    <definedName name="E61M" localSheetId="5">#REF!</definedName>
    <definedName name="E61M" localSheetId="10">#REF!</definedName>
    <definedName name="E61M" localSheetId="29">#REF!</definedName>
    <definedName name="E61M">#REF!</definedName>
    <definedName name="E61P" localSheetId="28">#REF!</definedName>
    <definedName name="E61P" localSheetId="25">#REF!</definedName>
    <definedName name="E61P" localSheetId="21">#REF!</definedName>
    <definedName name="E61P" localSheetId="24">#REF!</definedName>
    <definedName name="E61P" localSheetId="20">#REF!</definedName>
    <definedName name="E61P" localSheetId="16">#REF!</definedName>
    <definedName name="E61P" localSheetId="7">#REF!</definedName>
    <definedName name="E61P" localSheetId="9">#REF!</definedName>
    <definedName name="E61P" localSheetId="5">#REF!</definedName>
    <definedName name="E61P" localSheetId="10">#REF!</definedName>
    <definedName name="E61P" localSheetId="29">#REF!</definedName>
    <definedName name="E61P">#REF!</definedName>
    <definedName name="E62M" localSheetId="28">#REF!</definedName>
    <definedName name="E62M" localSheetId="25">#REF!</definedName>
    <definedName name="E62M" localSheetId="21">#REF!</definedName>
    <definedName name="E62M" localSheetId="24">#REF!</definedName>
    <definedName name="E62M" localSheetId="20">#REF!</definedName>
    <definedName name="E62M" localSheetId="16">#REF!</definedName>
    <definedName name="E62M" localSheetId="7">#REF!</definedName>
    <definedName name="E62M" localSheetId="9">#REF!</definedName>
    <definedName name="E62M" localSheetId="5">#REF!</definedName>
    <definedName name="E62M" localSheetId="10">#REF!</definedName>
    <definedName name="E62M" localSheetId="29">#REF!</definedName>
    <definedName name="E62M">#REF!</definedName>
    <definedName name="E62P" localSheetId="28">#REF!</definedName>
    <definedName name="E62P" localSheetId="25">#REF!</definedName>
    <definedName name="E62P" localSheetId="21">#REF!</definedName>
    <definedName name="E62P" localSheetId="24">#REF!</definedName>
    <definedName name="E62P" localSheetId="20">#REF!</definedName>
    <definedName name="E62P" localSheetId="16">#REF!</definedName>
    <definedName name="E62P" localSheetId="7">#REF!</definedName>
    <definedName name="E62P" localSheetId="9">#REF!</definedName>
    <definedName name="E62P" localSheetId="5">#REF!</definedName>
    <definedName name="E62P" localSheetId="10">#REF!</definedName>
    <definedName name="E62P" localSheetId="29">#REF!</definedName>
    <definedName name="E62P">#REF!</definedName>
    <definedName name="E63M" localSheetId="28">#REF!</definedName>
    <definedName name="E63M" localSheetId="25">#REF!</definedName>
    <definedName name="E63M" localSheetId="21">#REF!</definedName>
    <definedName name="E63M" localSheetId="24">#REF!</definedName>
    <definedName name="E63M" localSheetId="20">#REF!</definedName>
    <definedName name="E63M" localSheetId="16">#REF!</definedName>
    <definedName name="E63M" localSheetId="7">#REF!</definedName>
    <definedName name="E63M" localSheetId="9">#REF!</definedName>
    <definedName name="E63M" localSheetId="5">#REF!</definedName>
    <definedName name="E63M" localSheetId="10">#REF!</definedName>
    <definedName name="E63M" localSheetId="29">#REF!</definedName>
    <definedName name="E63M">#REF!</definedName>
    <definedName name="E63P" localSheetId="28">#REF!</definedName>
    <definedName name="E63P" localSheetId="25">#REF!</definedName>
    <definedName name="E63P" localSheetId="21">#REF!</definedName>
    <definedName name="E63P" localSheetId="24">#REF!</definedName>
    <definedName name="E63P" localSheetId="20">#REF!</definedName>
    <definedName name="E63P" localSheetId="16">#REF!</definedName>
    <definedName name="E63P" localSheetId="7">#REF!</definedName>
    <definedName name="E63P" localSheetId="9">#REF!</definedName>
    <definedName name="E63P" localSheetId="5">#REF!</definedName>
    <definedName name="E63P" localSheetId="10">#REF!</definedName>
    <definedName name="E63P" localSheetId="29">#REF!</definedName>
    <definedName name="E63P">#REF!</definedName>
    <definedName name="E64M" localSheetId="28">#REF!</definedName>
    <definedName name="E64M" localSheetId="25">#REF!</definedName>
    <definedName name="E64M" localSheetId="21">#REF!</definedName>
    <definedName name="E64M" localSheetId="24">#REF!</definedName>
    <definedName name="E64M" localSheetId="20">#REF!</definedName>
    <definedName name="E64M" localSheetId="16">#REF!</definedName>
    <definedName name="E64M" localSheetId="7">#REF!</definedName>
    <definedName name="E64M" localSheetId="9">#REF!</definedName>
    <definedName name="E64M" localSheetId="5">#REF!</definedName>
    <definedName name="E64M" localSheetId="10">#REF!</definedName>
    <definedName name="E64M" localSheetId="29">#REF!</definedName>
    <definedName name="E64M">#REF!</definedName>
    <definedName name="E64P" localSheetId="28">#REF!</definedName>
    <definedName name="E64P" localSheetId="25">#REF!</definedName>
    <definedName name="E64P" localSheetId="21">#REF!</definedName>
    <definedName name="E64P" localSheetId="24">#REF!</definedName>
    <definedName name="E64P" localSheetId="20">#REF!</definedName>
    <definedName name="E64P" localSheetId="16">#REF!</definedName>
    <definedName name="E64P" localSheetId="7">#REF!</definedName>
    <definedName name="E64P" localSheetId="9">#REF!</definedName>
    <definedName name="E64P" localSheetId="5">#REF!</definedName>
    <definedName name="E64P" localSheetId="10">#REF!</definedName>
    <definedName name="E64P" localSheetId="29">#REF!</definedName>
    <definedName name="E64P">#REF!</definedName>
    <definedName name="E65M" localSheetId="28">#REF!</definedName>
    <definedName name="E65M" localSheetId="25">#REF!</definedName>
    <definedName name="E65M" localSheetId="21">#REF!</definedName>
    <definedName name="E65M" localSheetId="24">#REF!</definedName>
    <definedName name="E65M" localSheetId="20">#REF!</definedName>
    <definedName name="E65M" localSheetId="16">#REF!</definedName>
    <definedName name="E65M" localSheetId="7">#REF!</definedName>
    <definedName name="E65M" localSheetId="9">#REF!</definedName>
    <definedName name="E65M" localSheetId="5">#REF!</definedName>
    <definedName name="E65M" localSheetId="10">#REF!</definedName>
    <definedName name="E65M" localSheetId="29">#REF!</definedName>
    <definedName name="E65M">#REF!</definedName>
    <definedName name="E65P" localSheetId="28">#REF!</definedName>
    <definedName name="E65P" localSheetId="25">#REF!</definedName>
    <definedName name="E65P" localSheetId="21">#REF!</definedName>
    <definedName name="E65P" localSheetId="24">#REF!</definedName>
    <definedName name="E65P" localSheetId="20">#REF!</definedName>
    <definedName name="E65P" localSheetId="16">#REF!</definedName>
    <definedName name="E65P" localSheetId="7">#REF!</definedName>
    <definedName name="E65P" localSheetId="9">#REF!</definedName>
    <definedName name="E65P" localSheetId="5">#REF!</definedName>
    <definedName name="E65P" localSheetId="10">#REF!</definedName>
    <definedName name="E65P" localSheetId="29">#REF!</definedName>
    <definedName name="E65P">#REF!</definedName>
    <definedName name="E66M" localSheetId="28">#REF!</definedName>
    <definedName name="E66M" localSheetId="25">#REF!</definedName>
    <definedName name="E66M" localSheetId="21">#REF!</definedName>
    <definedName name="E66M" localSheetId="24">#REF!</definedName>
    <definedName name="E66M" localSheetId="20">#REF!</definedName>
    <definedName name="E66M" localSheetId="16">#REF!</definedName>
    <definedName name="E66M" localSheetId="7">#REF!</definedName>
    <definedName name="E66M" localSheetId="9">#REF!</definedName>
    <definedName name="E66M" localSheetId="5">#REF!</definedName>
    <definedName name="E66M" localSheetId="10">#REF!</definedName>
    <definedName name="E66M" localSheetId="29">#REF!</definedName>
    <definedName name="E66M">#REF!</definedName>
    <definedName name="E66P" localSheetId="28">#REF!</definedName>
    <definedName name="E66P" localSheetId="25">#REF!</definedName>
    <definedName name="E66P" localSheetId="21">#REF!</definedName>
    <definedName name="E66P" localSheetId="24">#REF!</definedName>
    <definedName name="E66P" localSheetId="20">#REF!</definedName>
    <definedName name="E66P" localSheetId="16">#REF!</definedName>
    <definedName name="E66P" localSheetId="7">#REF!</definedName>
    <definedName name="E66P" localSheetId="9">#REF!</definedName>
    <definedName name="E66P" localSheetId="5">#REF!</definedName>
    <definedName name="E66P" localSheetId="10">#REF!</definedName>
    <definedName name="E66P" localSheetId="29">#REF!</definedName>
    <definedName name="E66P">#REF!</definedName>
    <definedName name="E67M" localSheetId="28">#REF!</definedName>
    <definedName name="E67M" localSheetId="25">#REF!</definedName>
    <definedName name="E67M" localSheetId="21">#REF!</definedName>
    <definedName name="E67M" localSheetId="24">#REF!</definedName>
    <definedName name="E67M" localSheetId="20">#REF!</definedName>
    <definedName name="E67M" localSheetId="16">#REF!</definedName>
    <definedName name="E67M" localSheetId="7">#REF!</definedName>
    <definedName name="E67M" localSheetId="9">#REF!</definedName>
    <definedName name="E67M" localSheetId="5">#REF!</definedName>
    <definedName name="E67M" localSheetId="10">#REF!</definedName>
    <definedName name="E67M" localSheetId="29">#REF!</definedName>
    <definedName name="E67M">#REF!</definedName>
    <definedName name="E67P" localSheetId="28">#REF!</definedName>
    <definedName name="E67P" localSheetId="25">#REF!</definedName>
    <definedName name="E67P" localSheetId="21">#REF!</definedName>
    <definedName name="E67P" localSheetId="24">#REF!</definedName>
    <definedName name="E67P" localSheetId="20">#REF!</definedName>
    <definedName name="E67P" localSheetId="16">#REF!</definedName>
    <definedName name="E67P" localSheetId="7">#REF!</definedName>
    <definedName name="E67P" localSheetId="9">#REF!</definedName>
    <definedName name="E67P" localSheetId="5">#REF!</definedName>
    <definedName name="E67P" localSheetId="10">#REF!</definedName>
    <definedName name="E67P" localSheetId="29">#REF!</definedName>
    <definedName name="E67P">#REF!</definedName>
    <definedName name="E68M" localSheetId="28">#REF!</definedName>
    <definedName name="E68M" localSheetId="25">#REF!</definedName>
    <definedName name="E68M" localSheetId="21">#REF!</definedName>
    <definedName name="E68M" localSheetId="24">#REF!</definedName>
    <definedName name="E68M" localSheetId="20">#REF!</definedName>
    <definedName name="E68M" localSheetId="16">#REF!</definedName>
    <definedName name="E68M" localSheetId="7">#REF!</definedName>
    <definedName name="E68M" localSheetId="9">#REF!</definedName>
    <definedName name="E68M" localSheetId="5">#REF!</definedName>
    <definedName name="E68M" localSheetId="10">#REF!</definedName>
    <definedName name="E68M" localSheetId="29">#REF!</definedName>
    <definedName name="E68M">#REF!</definedName>
    <definedName name="E6M" localSheetId="28">#REF!</definedName>
    <definedName name="E6M" localSheetId="25">#REF!</definedName>
    <definedName name="E6M" localSheetId="21">#REF!</definedName>
    <definedName name="E6M" localSheetId="24">#REF!</definedName>
    <definedName name="E6M" localSheetId="20">#REF!</definedName>
    <definedName name="E6M" localSheetId="16">#REF!</definedName>
    <definedName name="E6M" localSheetId="7">#REF!</definedName>
    <definedName name="E6M" localSheetId="9">#REF!</definedName>
    <definedName name="E6M" localSheetId="5">#REF!</definedName>
    <definedName name="E6M" localSheetId="10">#REF!</definedName>
    <definedName name="E6M" localSheetId="29">#REF!</definedName>
    <definedName name="E6M">#REF!</definedName>
    <definedName name="E6P" localSheetId="28">#REF!</definedName>
    <definedName name="E6P" localSheetId="25">#REF!</definedName>
    <definedName name="E6P" localSheetId="21">#REF!</definedName>
    <definedName name="E6P" localSheetId="24">#REF!</definedName>
    <definedName name="E6P" localSheetId="20">#REF!</definedName>
    <definedName name="E6P" localSheetId="16">#REF!</definedName>
    <definedName name="E6P" localSheetId="7">#REF!</definedName>
    <definedName name="E6P" localSheetId="9">#REF!</definedName>
    <definedName name="E6P" localSheetId="5">#REF!</definedName>
    <definedName name="E6P" localSheetId="10">#REF!</definedName>
    <definedName name="E6P" localSheetId="29">#REF!</definedName>
    <definedName name="E6P">#REF!</definedName>
    <definedName name="E7M" localSheetId="28">#REF!</definedName>
    <definedName name="E7M" localSheetId="25">#REF!</definedName>
    <definedName name="E7M" localSheetId="21">#REF!</definedName>
    <definedName name="E7M" localSheetId="24">#REF!</definedName>
    <definedName name="E7M" localSheetId="20">#REF!</definedName>
    <definedName name="E7M" localSheetId="16">#REF!</definedName>
    <definedName name="E7M" localSheetId="7">#REF!</definedName>
    <definedName name="E7M" localSheetId="9">#REF!</definedName>
    <definedName name="E7M" localSheetId="5">#REF!</definedName>
    <definedName name="E7M" localSheetId="10">#REF!</definedName>
    <definedName name="E7M" localSheetId="29">#REF!</definedName>
    <definedName name="E7M">#REF!</definedName>
    <definedName name="E7P" localSheetId="28">#REF!</definedName>
    <definedName name="E7P" localSheetId="25">#REF!</definedName>
    <definedName name="E7P" localSheetId="21">#REF!</definedName>
    <definedName name="E7P" localSheetId="24">#REF!</definedName>
    <definedName name="E7P" localSheetId="20">#REF!</definedName>
    <definedName name="E7P" localSheetId="16">#REF!</definedName>
    <definedName name="E7P" localSheetId="7">#REF!</definedName>
    <definedName name="E7P" localSheetId="9">#REF!</definedName>
    <definedName name="E7P" localSheetId="5">#REF!</definedName>
    <definedName name="E7P" localSheetId="10">#REF!</definedName>
    <definedName name="E7P" localSheetId="29">#REF!</definedName>
    <definedName name="E7P">#REF!</definedName>
    <definedName name="E8M" localSheetId="28">#REF!</definedName>
    <definedName name="E8M" localSheetId="25">#REF!</definedName>
    <definedName name="E8M" localSheetId="21">#REF!</definedName>
    <definedName name="E8M" localSheetId="24">#REF!</definedName>
    <definedName name="E8M" localSheetId="20">#REF!</definedName>
    <definedName name="E8M" localSheetId="16">#REF!</definedName>
    <definedName name="E8M" localSheetId="7">#REF!</definedName>
    <definedName name="E8M" localSheetId="9">#REF!</definedName>
    <definedName name="E8M" localSheetId="5">#REF!</definedName>
    <definedName name="E8M" localSheetId="10">#REF!</definedName>
    <definedName name="E8M" localSheetId="29">#REF!</definedName>
    <definedName name="E8M">#REF!</definedName>
    <definedName name="E8P" localSheetId="28">#REF!</definedName>
    <definedName name="E8P" localSheetId="25">#REF!</definedName>
    <definedName name="E8P" localSheetId="21">#REF!</definedName>
    <definedName name="E8P" localSheetId="24">#REF!</definedName>
    <definedName name="E8P" localSheetId="20">#REF!</definedName>
    <definedName name="E8P" localSheetId="16">#REF!</definedName>
    <definedName name="E8P" localSheetId="7">#REF!</definedName>
    <definedName name="E8P" localSheetId="9">#REF!</definedName>
    <definedName name="E8P" localSheetId="5">#REF!</definedName>
    <definedName name="E8P" localSheetId="10">#REF!</definedName>
    <definedName name="E8P" localSheetId="29">#REF!</definedName>
    <definedName name="E8P">#REF!</definedName>
    <definedName name="E9M" localSheetId="28">#REF!</definedName>
    <definedName name="E9M" localSheetId="25">#REF!</definedName>
    <definedName name="E9M" localSheetId="21">#REF!</definedName>
    <definedName name="E9M" localSheetId="24">#REF!</definedName>
    <definedName name="E9M" localSheetId="20">#REF!</definedName>
    <definedName name="E9M" localSheetId="16">#REF!</definedName>
    <definedName name="E9M" localSheetId="7">#REF!</definedName>
    <definedName name="E9M" localSheetId="9">#REF!</definedName>
    <definedName name="E9M" localSheetId="5">#REF!</definedName>
    <definedName name="E9M" localSheetId="10">#REF!</definedName>
    <definedName name="E9M" localSheetId="29">#REF!</definedName>
    <definedName name="E9M">#REF!</definedName>
    <definedName name="E9P" localSheetId="28">#REF!</definedName>
    <definedName name="E9P" localSheetId="25">#REF!</definedName>
    <definedName name="E9P" localSheetId="21">#REF!</definedName>
    <definedName name="E9P" localSheetId="24">#REF!</definedName>
    <definedName name="E9P" localSheetId="20">#REF!</definedName>
    <definedName name="E9P" localSheetId="16">#REF!</definedName>
    <definedName name="E9P" localSheetId="7">#REF!</definedName>
    <definedName name="E9P" localSheetId="9">#REF!</definedName>
    <definedName name="E9P" localSheetId="5">#REF!</definedName>
    <definedName name="E9P" localSheetId="10">#REF!</definedName>
    <definedName name="E9P" localSheetId="29">#REF!</definedName>
    <definedName name="E9P">#REF!</definedName>
    <definedName name="eee" localSheetId="10">[0]!BlankMacro1</definedName>
    <definedName name="eee">[0]!BlankMacro1</definedName>
    <definedName name="EEEE">[0]!EEEE</definedName>
    <definedName name="EEEEE">[0]!EEEEE</definedName>
    <definedName name="EEEEEE">[0]!EEEEEE</definedName>
    <definedName name="eess">[0]!eess</definedName>
    <definedName name="efdd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efd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ELP" localSheetId="28">#REF!</definedName>
    <definedName name="ELP" localSheetId="25">#REF!</definedName>
    <definedName name="ELP" localSheetId="23">#REF!</definedName>
    <definedName name="ELP" localSheetId="21">#REF!</definedName>
    <definedName name="ELP" localSheetId="24">#REF!</definedName>
    <definedName name="ELP" localSheetId="20">#REF!</definedName>
    <definedName name="ELP" localSheetId="18">#REF!</definedName>
    <definedName name="ELP" localSheetId="16">#REF!</definedName>
    <definedName name="ELP" localSheetId="19">#REF!</definedName>
    <definedName name="ELP" localSheetId="7">#REF!</definedName>
    <definedName name="ELP" localSheetId="9">#REF!</definedName>
    <definedName name="ELP" localSheetId="5">#REF!</definedName>
    <definedName name="ELP" localSheetId="10">#REF!</definedName>
    <definedName name="ELP" localSheetId="29">#REF!</definedName>
    <definedName name="ELP">#REF!</definedName>
    <definedName name="ELP전선관_30Φ" localSheetId="10">[1]가로등기초!#REF!</definedName>
    <definedName name="ELP전선관_30Φ">[1]가로등기초!#REF!</definedName>
    <definedName name="END" localSheetId="10">#REF!</definedName>
    <definedName name="END">#REF!</definedName>
    <definedName name="ewq" hidden="1">{"'Firr(선)'!$AS$1:$AY$62","'Firr(사)'!$AS$1:$AY$62","'Firr(회)'!$AS$1:$AY$62","'Firr(선)'!$L$1:$V$62","'Firr(사)'!$L$1:$V$62","'Firr(회)'!$L$1:$V$62"}</definedName>
    <definedName name="_xlnm.Extract" localSheetId="28">#REF!</definedName>
    <definedName name="_xlnm.Extract" localSheetId="25">#REF!</definedName>
    <definedName name="_xlnm.Extract" localSheetId="23">#REF!</definedName>
    <definedName name="_xlnm.Extract" localSheetId="22">#REF!</definedName>
    <definedName name="_xlnm.Extract" localSheetId="21">#REF!</definedName>
    <definedName name="_xlnm.Extract" localSheetId="24">#REF!</definedName>
    <definedName name="_xlnm.Extract" localSheetId="20">#REF!</definedName>
    <definedName name="_xlnm.Extract" localSheetId="18">#REF!</definedName>
    <definedName name="_xlnm.Extract" localSheetId="16">#REF!</definedName>
    <definedName name="_xlnm.Extract" localSheetId="19">#REF!</definedName>
    <definedName name="_xlnm.Extract" localSheetId="7">#REF!</definedName>
    <definedName name="_xlnm.Extract" localSheetId="9">#REF!</definedName>
    <definedName name="_xlnm.Extract" localSheetId="5">#REF!</definedName>
    <definedName name="_xlnm.Extract" localSheetId="10">#REF!</definedName>
    <definedName name="_xlnm.Extract" localSheetId="29">#REF!</definedName>
    <definedName name="_xlnm.Extract">#REF!</definedName>
    <definedName name="F" localSheetId="28">#REF!</definedName>
    <definedName name="F" localSheetId="25">#REF!</definedName>
    <definedName name="F" localSheetId="23">#REF!</definedName>
    <definedName name="F" localSheetId="22">#REF!</definedName>
    <definedName name="F" localSheetId="21">#REF!</definedName>
    <definedName name="F" localSheetId="24">#REF!</definedName>
    <definedName name="F" localSheetId="20">#REF!</definedName>
    <definedName name="F" localSheetId="18">#REF!</definedName>
    <definedName name="F" localSheetId="16">#REF!</definedName>
    <definedName name="F" localSheetId="19">#REF!</definedName>
    <definedName name="F" localSheetId="7">#REF!</definedName>
    <definedName name="F" localSheetId="9">#REF!</definedName>
    <definedName name="F" localSheetId="5">#REF!</definedName>
    <definedName name="F" localSheetId="10">#REF!</definedName>
    <definedName name="F" localSheetId="29">#REF!</definedName>
    <definedName name="F">#REF!</definedName>
    <definedName name="F_CODE">#N/A</definedName>
    <definedName name="F_CODE1">#N/A</definedName>
    <definedName name="F_DES" localSheetId="28">#REF!</definedName>
    <definedName name="F_DES" localSheetId="25">#REF!</definedName>
    <definedName name="F_DES" localSheetId="23">#REF!</definedName>
    <definedName name="F_DES" localSheetId="21">#REF!</definedName>
    <definedName name="F_DES" localSheetId="24">#REF!</definedName>
    <definedName name="F_DES" localSheetId="20">#REF!</definedName>
    <definedName name="F_DES" localSheetId="18">#REF!</definedName>
    <definedName name="F_DES" localSheetId="16">#REF!</definedName>
    <definedName name="F_DES" localSheetId="19">#REF!</definedName>
    <definedName name="F_DES" localSheetId="7">#REF!</definedName>
    <definedName name="F_DES" localSheetId="9">#REF!</definedName>
    <definedName name="F_DES" localSheetId="5">#REF!</definedName>
    <definedName name="F_DES" localSheetId="10">#REF!</definedName>
    <definedName name="F_DES" localSheetId="29">#REF!</definedName>
    <definedName name="F_DES">#REF!</definedName>
    <definedName name="F_EQ">#N/A</definedName>
    <definedName name="F_EQ0" localSheetId="28">#REF!</definedName>
    <definedName name="F_EQ0" localSheetId="25">#REF!</definedName>
    <definedName name="F_EQ0" localSheetId="23">#REF!</definedName>
    <definedName name="F_EQ0" localSheetId="21">#REF!</definedName>
    <definedName name="F_EQ0" localSheetId="24">#REF!</definedName>
    <definedName name="F_EQ0" localSheetId="20">#REF!</definedName>
    <definedName name="F_EQ0" localSheetId="18">#REF!</definedName>
    <definedName name="F_EQ0" localSheetId="16">#REF!</definedName>
    <definedName name="F_EQ0" localSheetId="19">#REF!</definedName>
    <definedName name="F_EQ0" localSheetId="7">#REF!</definedName>
    <definedName name="F_EQ0" localSheetId="9">#REF!</definedName>
    <definedName name="F_EQ0" localSheetId="5">#REF!</definedName>
    <definedName name="F_EQ0" localSheetId="10">#REF!</definedName>
    <definedName name="F_EQ0" localSheetId="29">#REF!</definedName>
    <definedName name="F_EQ0">#REF!</definedName>
    <definedName name="F_FORM">#N/A</definedName>
    <definedName name="F_INT1">#N/A</definedName>
    <definedName name="F_LA">#N/A</definedName>
    <definedName name="F_LA0" localSheetId="28">#REF!</definedName>
    <definedName name="F_LA0" localSheetId="25">#REF!</definedName>
    <definedName name="F_LA0" localSheetId="23">#REF!</definedName>
    <definedName name="F_LA0" localSheetId="21">#REF!</definedName>
    <definedName name="F_LA0" localSheetId="24">#REF!</definedName>
    <definedName name="F_LA0" localSheetId="20">#REF!</definedName>
    <definedName name="F_LA0" localSheetId="18">#REF!</definedName>
    <definedName name="F_LA0" localSheetId="16">#REF!</definedName>
    <definedName name="F_LA0" localSheetId="19">#REF!</definedName>
    <definedName name="F_LA0" localSheetId="7">#REF!</definedName>
    <definedName name="F_LA0" localSheetId="9">#REF!</definedName>
    <definedName name="F_LA0" localSheetId="5">#REF!</definedName>
    <definedName name="F_LA0" localSheetId="10">#REF!</definedName>
    <definedName name="F_LA0" localSheetId="29">#REF!</definedName>
    <definedName name="F_LA0">#REF!</definedName>
    <definedName name="F_MA">#N/A</definedName>
    <definedName name="F_MA0" localSheetId="10">#REF!</definedName>
    <definedName name="F_MA0">#REF!</definedName>
    <definedName name="F_QINC">#N/A</definedName>
    <definedName name="F_QMOD">#N/A</definedName>
    <definedName name="F_QQTY" localSheetId="28">#REF!</definedName>
    <definedName name="F_QQTY" localSheetId="25">#REF!</definedName>
    <definedName name="F_QQTY" localSheetId="23">#REF!</definedName>
    <definedName name="F_QQTY" localSheetId="21">#REF!</definedName>
    <definedName name="F_QQTY" localSheetId="24">#REF!</definedName>
    <definedName name="F_QQTY" localSheetId="20">#REF!</definedName>
    <definedName name="F_QQTY" localSheetId="18">#REF!</definedName>
    <definedName name="F_QQTY" localSheetId="16">#REF!</definedName>
    <definedName name="F_QQTY" localSheetId="19">#REF!</definedName>
    <definedName name="F_QQTY" localSheetId="7">#REF!</definedName>
    <definedName name="F_QQTY" localSheetId="9">#REF!</definedName>
    <definedName name="F_QQTY" localSheetId="5">#REF!</definedName>
    <definedName name="F_QQTY" localSheetId="10">#REF!</definedName>
    <definedName name="F_QQTY" localSheetId="29">#REF!</definedName>
    <definedName name="F_QQTY">#REF!</definedName>
    <definedName name="F_QUNIT" localSheetId="28">#REF!</definedName>
    <definedName name="F_QUNIT" localSheetId="25">#REF!</definedName>
    <definedName name="F_QUNIT" localSheetId="23">#REF!</definedName>
    <definedName name="F_QUNIT" localSheetId="21">#REF!</definedName>
    <definedName name="F_QUNIT" localSheetId="24">#REF!</definedName>
    <definedName name="F_QUNIT" localSheetId="20">#REF!</definedName>
    <definedName name="F_QUNIT" localSheetId="18">#REF!</definedName>
    <definedName name="F_QUNIT" localSheetId="16">#REF!</definedName>
    <definedName name="F_QUNIT" localSheetId="19">#REF!</definedName>
    <definedName name="F_QUNIT" localSheetId="7">#REF!</definedName>
    <definedName name="F_QUNIT" localSheetId="9">#REF!</definedName>
    <definedName name="F_QUNIT" localSheetId="5">#REF!</definedName>
    <definedName name="F_QUNIT" localSheetId="10">#REF!</definedName>
    <definedName name="F_QUNIT" localSheetId="29">#REF!</definedName>
    <definedName name="F_QUNIT">#REF!</definedName>
    <definedName name="F_QVAL">#N/A</definedName>
    <definedName name="F_SEQ">#N/A</definedName>
    <definedName name="F_SIZE" localSheetId="28">#REF!</definedName>
    <definedName name="F_SIZE" localSheetId="25">#REF!</definedName>
    <definedName name="F_SIZE" localSheetId="23">#REF!</definedName>
    <definedName name="F_SIZE" localSheetId="21">#REF!</definedName>
    <definedName name="F_SIZE" localSheetId="24">#REF!</definedName>
    <definedName name="F_SIZE" localSheetId="20">#REF!</definedName>
    <definedName name="F_SIZE" localSheetId="18">#REF!</definedName>
    <definedName name="F_SIZE" localSheetId="16">#REF!</definedName>
    <definedName name="F_SIZE" localSheetId="19">#REF!</definedName>
    <definedName name="F_SIZE" localSheetId="7">#REF!</definedName>
    <definedName name="F_SIZE" localSheetId="9">#REF!</definedName>
    <definedName name="F_SIZE" localSheetId="5">#REF!</definedName>
    <definedName name="F_SIZE" localSheetId="10">#REF!</definedName>
    <definedName name="F_SIZE" localSheetId="29">#REF!</definedName>
    <definedName name="F_SIZE">#REF!</definedName>
    <definedName name="F_SOS">#N/A</definedName>
    <definedName name="F_TMOD">#N/A</definedName>
    <definedName name="F_TQTY">#N/A</definedName>
    <definedName name="F_TUNIT">#N/A</definedName>
    <definedName name="F1F" localSheetId="28">#REF!</definedName>
    <definedName name="F1F" localSheetId="25">#REF!</definedName>
    <definedName name="F1F" localSheetId="23">#REF!</definedName>
    <definedName name="F1F" localSheetId="21">#REF!</definedName>
    <definedName name="F1F" localSheetId="24">#REF!</definedName>
    <definedName name="F1F" localSheetId="20">#REF!</definedName>
    <definedName name="F1F" localSheetId="18">#REF!</definedName>
    <definedName name="F1F" localSheetId="16">#REF!</definedName>
    <definedName name="F1F" localSheetId="19">#REF!</definedName>
    <definedName name="F1F" localSheetId="7">#REF!</definedName>
    <definedName name="F1F" localSheetId="9">#REF!</definedName>
    <definedName name="F1F" localSheetId="5">#REF!</definedName>
    <definedName name="F1F" localSheetId="10">#REF!</definedName>
    <definedName name="F1F" localSheetId="29">#REF!</definedName>
    <definedName name="F1F">#REF!</definedName>
    <definedName name="F2F" localSheetId="28">#REF!</definedName>
    <definedName name="F2F" localSheetId="25">#REF!</definedName>
    <definedName name="F2F" localSheetId="23">#REF!</definedName>
    <definedName name="F2F" localSheetId="21">#REF!</definedName>
    <definedName name="F2F" localSheetId="24">#REF!</definedName>
    <definedName name="F2F" localSheetId="20">#REF!</definedName>
    <definedName name="F2F" localSheetId="18">#REF!</definedName>
    <definedName name="F2F" localSheetId="16">#REF!</definedName>
    <definedName name="F2F" localSheetId="19">#REF!</definedName>
    <definedName name="F2F" localSheetId="7">#REF!</definedName>
    <definedName name="F2F" localSheetId="9">#REF!</definedName>
    <definedName name="F2F" localSheetId="5">#REF!</definedName>
    <definedName name="F2F" localSheetId="10">#REF!</definedName>
    <definedName name="F2F" localSheetId="29">#REF!</definedName>
    <definedName name="F2F">#REF!</definedName>
    <definedName name="F3F" localSheetId="28">#REF!</definedName>
    <definedName name="F3F" localSheetId="25">#REF!</definedName>
    <definedName name="F3F" localSheetId="23">#REF!</definedName>
    <definedName name="F3F" localSheetId="21">#REF!</definedName>
    <definedName name="F3F" localSheetId="24">#REF!</definedName>
    <definedName name="F3F" localSheetId="20">#REF!</definedName>
    <definedName name="F3F" localSheetId="18">#REF!</definedName>
    <definedName name="F3F" localSheetId="16">#REF!</definedName>
    <definedName name="F3F" localSheetId="19">#REF!</definedName>
    <definedName name="F3F" localSheetId="7">#REF!</definedName>
    <definedName name="F3F" localSheetId="9">#REF!</definedName>
    <definedName name="F3F" localSheetId="5">#REF!</definedName>
    <definedName name="F3F" localSheetId="10">#REF!</definedName>
    <definedName name="F3F" localSheetId="29">#REF!</definedName>
    <definedName name="F3F">#REF!</definedName>
    <definedName name="fact" localSheetId="10">#REF!</definedName>
    <definedName name="fact">#REF!</definedName>
    <definedName name="FD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fd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f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fdfd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fdf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fe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fe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S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S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EE" localSheetId="10">#REF!</definedName>
    <definedName name="FEE">#REF!</definedName>
    <definedName name="FEEL" localSheetId="28">#REF!</definedName>
    <definedName name="FEEL" localSheetId="11">#REF!</definedName>
    <definedName name="FEEL" localSheetId="3">#REF!</definedName>
    <definedName name="FEEL" localSheetId="2">#REF!</definedName>
    <definedName name="FEEL" localSheetId="27">#REF!</definedName>
    <definedName name="FEEL" localSheetId="25">#REF!</definedName>
    <definedName name="FEEL" localSheetId="23">#REF!</definedName>
    <definedName name="FEEL" localSheetId="21">#REF!</definedName>
    <definedName name="FEEL" localSheetId="24">#REF!</definedName>
    <definedName name="FEEL" localSheetId="20">#REF!</definedName>
    <definedName name="FEEL" localSheetId="18">#REF!</definedName>
    <definedName name="FEEL" localSheetId="17">#REF!</definedName>
    <definedName name="FEEL" localSheetId="16">#REF!</definedName>
    <definedName name="FEEL" localSheetId="19">#REF!</definedName>
    <definedName name="FEEL" localSheetId="7">#REF!</definedName>
    <definedName name="FEEL" localSheetId="6">#REF!</definedName>
    <definedName name="FEEL" localSheetId="9">#REF!</definedName>
    <definedName name="FEEL" localSheetId="5">#REF!</definedName>
    <definedName name="FEEL" localSheetId="10">#REF!</definedName>
    <definedName name="FEEL" localSheetId="8">#REF!</definedName>
    <definedName name="FEEL" localSheetId="4">#REF!</definedName>
    <definedName name="FEEL" localSheetId="26">#REF!</definedName>
    <definedName name="FEEL" localSheetId="29">#REF!</definedName>
    <definedName name="FEEL">#REF!</definedName>
    <definedName name="FEF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E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EFE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EFE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F" localSheetId="10">#REF!</definedName>
    <definedName name="FF">#REF!</definedName>
    <definedName name="FFF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F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fff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ff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FFFF">[0]!FFFFF</definedName>
    <definedName name="ffffff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ffff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fffffff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ffffff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fk" localSheetId="28" hidden="1">#REF!</definedName>
    <definedName name="ffk" localSheetId="25" hidden="1">#REF!</definedName>
    <definedName name="ffk" localSheetId="23" hidden="1">#REF!</definedName>
    <definedName name="ffk" localSheetId="21" hidden="1">#REF!</definedName>
    <definedName name="ffk" localSheetId="24" hidden="1">#REF!</definedName>
    <definedName name="ffk" localSheetId="20" hidden="1">#REF!</definedName>
    <definedName name="ffk" localSheetId="18" hidden="1">#REF!</definedName>
    <definedName name="ffk" localSheetId="16" hidden="1">#REF!</definedName>
    <definedName name="ffk" localSheetId="19" hidden="1">#REF!</definedName>
    <definedName name="ffk" localSheetId="7" hidden="1">#REF!</definedName>
    <definedName name="ffk" localSheetId="9" hidden="1">#REF!</definedName>
    <definedName name="ffk" localSheetId="5" hidden="1">#REF!</definedName>
    <definedName name="ffk" localSheetId="10" hidden="1">#REF!</definedName>
    <definedName name="ffk" localSheetId="29" hidden="1">#REF!</definedName>
    <definedName name="ffk" hidden="1">#REF!</definedName>
    <definedName name="fg" localSheetId="10">'[25]1단계'!#REF!</definedName>
    <definedName name="fg">'[25]1단계'!#REF!</definedName>
    <definedName name="FGF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G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IX" localSheetId="10">#REF!</definedName>
    <definedName name="FIX">#REF!</definedName>
    <definedName name="FIXT">[26]데이타!$U$23:$V$50</definedName>
    <definedName name="FN" localSheetId="28">#REF!</definedName>
    <definedName name="FN" localSheetId="25">#REF!</definedName>
    <definedName name="FN" localSheetId="23">#REF!</definedName>
    <definedName name="FN" localSheetId="21">#REF!</definedName>
    <definedName name="FN" localSheetId="24">#REF!</definedName>
    <definedName name="FN" localSheetId="20">#REF!</definedName>
    <definedName name="FN" localSheetId="18">#REF!</definedName>
    <definedName name="FN" localSheetId="16">#REF!</definedName>
    <definedName name="FN" localSheetId="19">#REF!</definedName>
    <definedName name="FN" localSheetId="7">#REF!</definedName>
    <definedName name="FN" localSheetId="9">#REF!</definedName>
    <definedName name="FN" localSheetId="5">#REF!</definedName>
    <definedName name="FN" localSheetId="10">#REF!</definedName>
    <definedName name="FN" localSheetId="29">#REF!</definedName>
    <definedName name="FN">#REF!</definedName>
    <definedName name="fsg" localSheetId="10">'[25]1단계'!#REF!</definedName>
    <definedName name="fsg">'[25]1단계'!#REF!</definedName>
    <definedName name="G" localSheetId="28">#REF!</definedName>
    <definedName name="G" localSheetId="25">#REF!</definedName>
    <definedName name="G" localSheetId="23">#REF!</definedName>
    <definedName name="G" localSheetId="22">#REF!</definedName>
    <definedName name="G" localSheetId="21">#REF!</definedName>
    <definedName name="G" localSheetId="24">#REF!</definedName>
    <definedName name="G" localSheetId="20">#REF!</definedName>
    <definedName name="G" localSheetId="18">#REF!</definedName>
    <definedName name="G" localSheetId="16">#REF!</definedName>
    <definedName name="G" localSheetId="19">#REF!</definedName>
    <definedName name="G" localSheetId="7">#REF!</definedName>
    <definedName name="G" localSheetId="9">#REF!</definedName>
    <definedName name="G" localSheetId="5">#REF!</definedName>
    <definedName name="G" localSheetId="10">#REF!</definedName>
    <definedName name="G" localSheetId="29">#REF!</definedName>
    <definedName name="G">#REF!</definedName>
    <definedName name="gbc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bc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EMCO" localSheetId="28" hidden="1">#REF!</definedName>
    <definedName name="GEMCO" localSheetId="25" hidden="1">#REF!</definedName>
    <definedName name="GEMCO" localSheetId="23" hidden="1">#REF!</definedName>
    <definedName name="GEMCO" localSheetId="22" hidden="1">#REF!</definedName>
    <definedName name="GEMCO" localSheetId="21" hidden="1">#REF!</definedName>
    <definedName name="GEMCO" localSheetId="24" hidden="1">#REF!</definedName>
    <definedName name="GEMCO" localSheetId="20" hidden="1">#REF!</definedName>
    <definedName name="GEMCO" localSheetId="18" hidden="1">#REF!</definedName>
    <definedName name="GEMCO" localSheetId="16" hidden="1">#REF!</definedName>
    <definedName name="GEMCO" localSheetId="19" hidden="1">#REF!</definedName>
    <definedName name="GEMCO" localSheetId="7" hidden="1">#REF!</definedName>
    <definedName name="GEMCO" localSheetId="9" hidden="1">#REF!</definedName>
    <definedName name="GEMCO" localSheetId="5" hidden="1">#REF!</definedName>
    <definedName name="GEMCO" localSheetId="10" hidden="1">#REF!</definedName>
    <definedName name="GEMCO" localSheetId="29" hidden="1">#REF!</definedName>
    <definedName name="GEMCO" hidden="1">#REF!</definedName>
    <definedName name="GEW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EW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FG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F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fgfg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fgf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g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GG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G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ggg">[0]!gggg</definedName>
    <definedName name="GGGGG">[0]!GGGGG</definedName>
    <definedName name="GGGGGG">[0]!GGGGGG</definedName>
    <definedName name="gggh" localSheetId="10">BlankMacro1</definedName>
    <definedName name="gggh">BlankMacro1</definedName>
    <definedName name="gu" localSheetId="28">#REF!,#REF!</definedName>
    <definedName name="gu" localSheetId="25">#REF!,#REF!</definedName>
    <definedName name="gu" localSheetId="21">#REF!,#REF!</definedName>
    <definedName name="gu" localSheetId="24">#REF!,#REF!</definedName>
    <definedName name="gu" localSheetId="20">#REF!,#REF!</definedName>
    <definedName name="gu" localSheetId="16">#REF!,#REF!</definedName>
    <definedName name="gu" localSheetId="7">#REF!,#REF!</definedName>
    <definedName name="gu" localSheetId="9">#REF!,#REF!</definedName>
    <definedName name="gu" localSheetId="5">#REF!,#REF!</definedName>
    <definedName name="gu" localSheetId="10">#REF!,#REF!</definedName>
    <definedName name="gu" localSheetId="29">#REF!,#REF!</definedName>
    <definedName name="gu">#REF!,#REF!</definedName>
    <definedName name="H" localSheetId="28">#REF!</definedName>
    <definedName name="H" localSheetId="25">#REF!</definedName>
    <definedName name="H" localSheetId="23">#REF!</definedName>
    <definedName name="H" localSheetId="21">#REF!</definedName>
    <definedName name="H" localSheetId="24">#REF!</definedName>
    <definedName name="H" localSheetId="20">#REF!</definedName>
    <definedName name="H" localSheetId="18">#REF!</definedName>
    <definedName name="H" localSheetId="16">#REF!</definedName>
    <definedName name="H" localSheetId="19">#REF!</definedName>
    <definedName name="H" localSheetId="7">#REF!</definedName>
    <definedName name="H" localSheetId="9">#REF!</definedName>
    <definedName name="H" localSheetId="5">#REF!</definedName>
    <definedName name="H" localSheetId="10">#REF!</definedName>
    <definedName name="H" localSheetId="29">#REF!</definedName>
    <definedName name="H">#REF!</definedName>
    <definedName name="H_W_설치기사" localSheetId="28">#REF!</definedName>
    <definedName name="H_W_설치기사" localSheetId="25">#REF!</definedName>
    <definedName name="H_W_설치기사" localSheetId="23">#REF!</definedName>
    <definedName name="H_W_설치기사" localSheetId="21">#REF!</definedName>
    <definedName name="H_W_설치기사" localSheetId="24">#REF!</definedName>
    <definedName name="H_W_설치기사" localSheetId="20">#REF!</definedName>
    <definedName name="H_W_설치기사" localSheetId="18">#REF!</definedName>
    <definedName name="H_W_설치기사" localSheetId="16">#REF!</definedName>
    <definedName name="H_W_설치기사" localSheetId="19">#REF!</definedName>
    <definedName name="H_W_설치기사" localSheetId="7">#REF!</definedName>
    <definedName name="H_W_설치기사" localSheetId="9">#REF!</definedName>
    <definedName name="H_W_설치기사" localSheetId="5">#REF!</definedName>
    <definedName name="H_W_설치기사" localSheetId="10">#REF!</definedName>
    <definedName name="H_W_설치기사" localSheetId="29">#REF!</definedName>
    <definedName name="H_W_설치기사">#REF!</definedName>
    <definedName name="H_W_시험기사" localSheetId="28">#REF!</definedName>
    <definedName name="H_W_시험기사" localSheetId="25">#REF!</definedName>
    <definedName name="H_W_시험기사" localSheetId="23">#REF!</definedName>
    <definedName name="H_W_시험기사" localSheetId="21">#REF!</definedName>
    <definedName name="H_W_시험기사" localSheetId="24">#REF!</definedName>
    <definedName name="H_W_시험기사" localSheetId="20">#REF!</definedName>
    <definedName name="H_W_시험기사" localSheetId="18">#REF!</definedName>
    <definedName name="H_W_시험기사" localSheetId="16">#REF!</definedName>
    <definedName name="H_W_시험기사" localSheetId="19">#REF!</definedName>
    <definedName name="H_W_시험기사" localSheetId="7">#REF!</definedName>
    <definedName name="H_W_시험기사" localSheetId="9">#REF!</definedName>
    <definedName name="H_W_시험기사" localSheetId="5">#REF!</definedName>
    <definedName name="H_W_시험기사" localSheetId="10">#REF!</definedName>
    <definedName name="H_W_시험기사" localSheetId="29">#REF!</definedName>
    <definedName name="H_W_시험기사">#REF!</definedName>
    <definedName name="H_W_시험사" localSheetId="10">#REF!</definedName>
    <definedName name="H_W_시험사">#REF!</definedName>
    <definedName name="H1.0m이하" localSheetId="28">#REF!</definedName>
    <definedName name="H1.0m이하" localSheetId="11">#REF!</definedName>
    <definedName name="H1.0m이하" localSheetId="3">#REF!</definedName>
    <definedName name="H1.0m이하" localSheetId="2">#REF!</definedName>
    <definedName name="H1.0m이하" localSheetId="27">#REF!</definedName>
    <definedName name="H1.0m이하" localSheetId="25">#REF!</definedName>
    <definedName name="H1.0m이하" localSheetId="23">#REF!</definedName>
    <definedName name="H1.0m이하" localSheetId="21">#REF!</definedName>
    <definedName name="H1.0m이하" localSheetId="24">#REF!</definedName>
    <definedName name="H1.0m이하" localSheetId="20">#REF!</definedName>
    <definedName name="H1.0m이하" localSheetId="18">#REF!</definedName>
    <definedName name="H1.0m이하" localSheetId="16">#REF!</definedName>
    <definedName name="H1.0m이하" localSheetId="7">#REF!</definedName>
    <definedName name="H1.0m이하" localSheetId="6">#REF!</definedName>
    <definedName name="H1.0m이하" localSheetId="9">#REF!</definedName>
    <definedName name="H1.0m이하" localSheetId="5">#REF!</definedName>
    <definedName name="H1.0m이하" localSheetId="10">#REF!</definedName>
    <definedName name="H1.0m이하" localSheetId="8">#REF!</definedName>
    <definedName name="H1.0m이하" localSheetId="4">#REF!</definedName>
    <definedName name="H1.0m이하" localSheetId="26">#REF!</definedName>
    <definedName name="H1.0m이하" localSheetId="29">#REF!</definedName>
    <definedName name="H1.0m이하">#REF!</definedName>
    <definedName name="H1.2m" localSheetId="28">#REF!</definedName>
    <definedName name="H1.2m" localSheetId="11">#REF!</definedName>
    <definedName name="H1.2m" localSheetId="3">#REF!</definedName>
    <definedName name="H1.2m" localSheetId="2">#REF!</definedName>
    <definedName name="H1.2m" localSheetId="27">#REF!</definedName>
    <definedName name="H1.2m" localSheetId="25">#REF!</definedName>
    <definedName name="H1.2m" localSheetId="23">#REF!</definedName>
    <definedName name="H1.2m" localSheetId="21">#REF!</definedName>
    <definedName name="H1.2m" localSheetId="24">#REF!</definedName>
    <definedName name="H1.2m" localSheetId="20">#REF!</definedName>
    <definedName name="H1.2m" localSheetId="18">#REF!</definedName>
    <definedName name="H1.2m" localSheetId="16">#REF!</definedName>
    <definedName name="H1.2m" localSheetId="7">#REF!</definedName>
    <definedName name="H1.2m" localSheetId="6">#REF!</definedName>
    <definedName name="H1.2m" localSheetId="9">#REF!</definedName>
    <definedName name="H1.2m" localSheetId="5">#REF!</definedName>
    <definedName name="H1.2m" localSheetId="10">#REF!</definedName>
    <definedName name="H1.2m" localSheetId="8">#REF!</definedName>
    <definedName name="H1.2m" localSheetId="4">#REF!</definedName>
    <definedName name="H1.2m" localSheetId="26">#REF!</definedName>
    <definedName name="H1.2m" localSheetId="29">#REF!</definedName>
    <definedName name="H1.2m">#REF!</definedName>
    <definedName name="H1.5m" localSheetId="28">#REF!</definedName>
    <definedName name="H1.5m" localSheetId="11">#REF!</definedName>
    <definedName name="H1.5m" localSheetId="3">#REF!</definedName>
    <definedName name="H1.5m" localSheetId="2">#REF!</definedName>
    <definedName name="H1.5m" localSheetId="27">#REF!</definedName>
    <definedName name="H1.5m" localSheetId="25">#REF!</definedName>
    <definedName name="H1.5m" localSheetId="23">#REF!</definedName>
    <definedName name="H1.5m" localSheetId="21">#REF!</definedName>
    <definedName name="H1.5m" localSheetId="24">#REF!</definedName>
    <definedName name="H1.5m" localSheetId="20">#REF!</definedName>
    <definedName name="H1.5m" localSheetId="18">#REF!</definedName>
    <definedName name="H1.5m" localSheetId="16">#REF!</definedName>
    <definedName name="H1.5m" localSheetId="7">#REF!</definedName>
    <definedName name="H1.5m" localSheetId="6">#REF!</definedName>
    <definedName name="H1.5m" localSheetId="9">#REF!</definedName>
    <definedName name="H1.5m" localSheetId="5">#REF!</definedName>
    <definedName name="H1.5m" localSheetId="10">#REF!</definedName>
    <definedName name="H1.5m" localSheetId="8">#REF!</definedName>
    <definedName name="H1.5m" localSheetId="4">#REF!</definedName>
    <definedName name="H1.5m" localSheetId="26">#REF!</definedName>
    <definedName name="H1.5m" localSheetId="29">#REF!</definedName>
    <definedName name="H1.5m">#REF!</definedName>
    <definedName name="H1.8m" localSheetId="28">#REF!</definedName>
    <definedName name="H1.8m" localSheetId="11">#REF!</definedName>
    <definedName name="H1.8m" localSheetId="3">#REF!</definedName>
    <definedName name="H1.8m" localSheetId="2">#REF!</definedName>
    <definedName name="H1.8m" localSheetId="27">#REF!</definedName>
    <definedName name="H1.8m" localSheetId="25">#REF!</definedName>
    <definedName name="H1.8m" localSheetId="23">#REF!</definedName>
    <definedName name="H1.8m" localSheetId="21">#REF!</definedName>
    <definedName name="H1.8m" localSheetId="24">#REF!</definedName>
    <definedName name="H1.8m" localSheetId="20">#REF!</definedName>
    <definedName name="H1.8m" localSheetId="18">#REF!</definedName>
    <definedName name="H1.8m" localSheetId="16">#REF!</definedName>
    <definedName name="H1.8m" localSheetId="7">#REF!</definedName>
    <definedName name="H1.8m" localSheetId="6">#REF!</definedName>
    <definedName name="H1.8m" localSheetId="9">#REF!</definedName>
    <definedName name="H1.8m" localSheetId="5">#REF!</definedName>
    <definedName name="H1.8m" localSheetId="10">#REF!</definedName>
    <definedName name="H1.8m" localSheetId="8">#REF!</definedName>
    <definedName name="H1.8m" localSheetId="4">#REF!</definedName>
    <definedName name="H1.8m" localSheetId="26">#REF!</definedName>
    <definedName name="H1.8m" localSheetId="29">#REF!</definedName>
    <definedName name="H1.8m">#REF!</definedName>
    <definedName name="H100x100x6x8t_단중" localSheetId="28">#REF!</definedName>
    <definedName name="H100x100x6x8t_단중" localSheetId="25">#REF!</definedName>
    <definedName name="H100x100x6x8t_단중" localSheetId="23">#REF!</definedName>
    <definedName name="H100x100x6x8t_단중" localSheetId="21">#REF!</definedName>
    <definedName name="H100x100x6x8t_단중" localSheetId="24">#REF!</definedName>
    <definedName name="H100x100x6x8t_단중" localSheetId="20">#REF!</definedName>
    <definedName name="H100x100x6x8t_단중" localSheetId="18">#REF!</definedName>
    <definedName name="H100x100x6x8t_단중" localSheetId="16">#REF!</definedName>
    <definedName name="H100x100x6x8t_단중" localSheetId="19">#REF!</definedName>
    <definedName name="H100x100x6x8t_단중" localSheetId="7">#REF!</definedName>
    <definedName name="H100x100x6x8t_단중" localSheetId="9">#REF!</definedName>
    <definedName name="H100x100x6x8t_단중" localSheetId="5">#REF!</definedName>
    <definedName name="H100x100x6x8t_단중" localSheetId="10">#REF!</definedName>
    <definedName name="H100x100x6x8t_단중" localSheetId="29">#REF!</definedName>
    <definedName name="H100x100x6x8t_단중">#REF!</definedName>
    <definedName name="H125x125x6.5x9t_단중" localSheetId="28">#REF!</definedName>
    <definedName name="H125x125x6.5x9t_단중" localSheetId="25">#REF!</definedName>
    <definedName name="H125x125x6.5x9t_단중" localSheetId="23">#REF!</definedName>
    <definedName name="H125x125x6.5x9t_단중" localSheetId="21">#REF!</definedName>
    <definedName name="H125x125x6.5x9t_단중" localSheetId="24">#REF!</definedName>
    <definedName name="H125x125x6.5x9t_단중" localSheetId="20">#REF!</definedName>
    <definedName name="H125x125x6.5x9t_단중" localSheetId="18">#REF!</definedName>
    <definedName name="H125x125x6.5x9t_단중" localSheetId="16">#REF!</definedName>
    <definedName name="H125x125x6.5x9t_단중" localSheetId="19">#REF!</definedName>
    <definedName name="H125x125x6.5x9t_단중" localSheetId="7">#REF!</definedName>
    <definedName name="H125x125x6.5x9t_단중" localSheetId="9">#REF!</definedName>
    <definedName name="H125x125x6.5x9t_단중" localSheetId="5">#REF!</definedName>
    <definedName name="H125x125x6.5x9t_단중" localSheetId="10">#REF!</definedName>
    <definedName name="H125x125x6.5x9t_단중" localSheetId="29">#REF!</definedName>
    <definedName name="H125x125x6.5x9t_단중">#REF!</definedName>
    <definedName name="H150x100x6x9t_단중" localSheetId="28">#REF!</definedName>
    <definedName name="H150x100x6x9t_단중" localSheetId="25">#REF!</definedName>
    <definedName name="H150x100x6x9t_단중" localSheetId="23">#REF!</definedName>
    <definedName name="H150x100x6x9t_단중" localSheetId="21">#REF!</definedName>
    <definedName name="H150x100x6x9t_단중" localSheetId="24">#REF!</definedName>
    <definedName name="H150x100x6x9t_단중" localSheetId="20">#REF!</definedName>
    <definedName name="H150x100x6x9t_단중" localSheetId="18">#REF!</definedName>
    <definedName name="H150x100x6x9t_단중" localSheetId="16">#REF!</definedName>
    <definedName name="H150x100x6x9t_단중" localSheetId="19">#REF!</definedName>
    <definedName name="H150x100x6x9t_단중" localSheetId="7">#REF!</definedName>
    <definedName name="H150x100x6x9t_단중" localSheetId="9">#REF!</definedName>
    <definedName name="H150x100x6x9t_단중" localSheetId="5">#REF!</definedName>
    <definedName name="H150x100x6x9t_단중" localSheetId="10">#REF!</definedName>
    <definedName name="H150x100x6x9t_단중" localSheetId="29">#REF!</definedName>
    <definedName name="H150x100x6x9t_단중">#REF!</definedName>
    <definedName name="H1C" localSheetId="28">#REF!</definedName>
    <definedName name="H1C" localSheetId="25">#REF!</definedName>
    <definedName name="H1C" localSheetId="23">#REF!</definedName>
    <definedName name="H1C" localSheetId="21">#REF!</definedName>
    <definedName name="H1C" localSheetId="24">#REF!</definedName>
    <definedName name="H1C" localSheetId="20">#REF!</definedName>
    <definedName name="H1C" localSheetId="18">#REF!</definedName>
    <definedName name="H1C" localSheetId="16">#REF!</definedName>
    <definedName name="H1C" localSheetId="19">#REF!</definedName>
    <definedName name="H1C" localSheetId="7">#REF!</definedName>
    <definedName name="H1C" localSheetId="9">#REF!</definedName>
    <definedName name="H1C" localSheetId="5">#REF!</definedName>
    <definedName name="H1C" localSheetId="10">#REF!</definedName>
    <definedName name="H1C" localSheetId="29">#REF!</definedName>
    <definedName name="H1C">#REF!</definedName>
    <definedName name="H1H" localSheetId="28">#REF!</definedName>
    <definedName name="H1H" localSheetId="25">#REF!</definedName>
    <definedName name="H1H" localSheetId="23">#REF!</definedName>
    <definedName name="H1H" localSheetId="21">#REF!</definedName>
    <definedName name="H1H" localSheetId="24">#REF!</definedName>
    <definedName name="H1H" localSheetId="20">#REF!</definedName>
    <definedName name="H1H" localSheetId="18">#REF!</definedName>
    <definedName name="H1H" localSheetId="16">#REF!</definedName>
    <definedName name="H1H" localSheetId="19">#REF!</definedName>
    <definedName name="H1H" localSheetId="7">#REF!</definedName>
    <definedName name="H1H" localSheetId="9">#REF!</definedName>
    <definedName name="H1H" localSheetId="5">#REF!</definedName>
    <definedName name="H1H" localSheetId="10">#REF!</definedName>
    <definedName name="H1H" localSheetId="29">#REF!</definedName>
    <definedName name="H1H">#REF!</definedName>
    <definedName name="H1L" localSheetId="28">#REF!</definedName>
    <definedName name="H1L" localSheetId="25">#REF!</definedName>
    <definedName name="H1L" localSheetId="23">#REF!</definedName>
    <definedName name="H1L" localSheetId="21">#REF!</definedName>
    <definedName name="H1L" localSheetId="24">#REF!</definedName>
    <definedName name="H1L" localSheetId="20">#REF!</definedName>
    <definedName name="H1L" localSheetId="18">#REF!</definedName>
    <definedName name="H1L" localSheetId="16">#REF!</definedName>
    <definedName name="H1L" localSheetId="19">#REF!</definedName>
    <definedName name="H1L" localSheetId="7">#REF!</definedName>
    <definedName name="H1L" localSheetId="9">#REF!</definedName>
    <definedName name="H1L" localSheetId="5">#REF!</definedName>
    <definedName name="H1L" localSheetId="10">#REF!</definedName>
    <definedName name="H1L" localSheetId="29">#REF!</definedName>
    <definedName name="H1L">#REF!</definedName>
    <definedName name="H1R" localSheetId="28">#REF!</definedName>
    <definedName name="H1R" localSheetId="25">#REF!</definedName>
    <definedName name="H1R" localSheetId="23">#REF!</definedName>
    <definedName name="H1R" localSheetId="21">#REF!</definedName>
    <definedName name="H1R" localSheetId="24">#REF!</definedName>
    <definedName name="H1R" localSheetId="20">#REF!</definedName>
    <definedName name="H1R" localSheetId="18">#REF!</definedName>
    <definedName name="H1R" localSheetId="16">#REF!</definedName>
    <definedName name="H1R" localSheetId="19">#REF!</definedName>
    <definedName name="H1R" localSheetId="7">#REF!</definedName>
    <definedName name="H1R" localSheetId="9">#REF!</definedName>
    <definedName name="H1R" localSheetId="5">#REF!</definedName>
    <definedName name="H1R" localSheetId="10">#REF!</definedName>
    <definedName name="H1R" localSheetId="29">#REF!</definedName>
    <definedName name="H1R">#REF!</definedName>
    <definedName name="H1WL" localSheetId="28">#REF!</definedName>
    <definedName name="H1WL" localSheetId="25">#REF!</definedName>
    <definedName name="H1WL" localSheetId="23">#REF!</definedName>
    <definedName name="H1WL" localSheetId="21">#REF!</definedName>
    <definedName name="H1WL" localSheetId="24">#REF!</definedName>
    <definedName name="H1WL" localSheetId="20">#REF!</definedName>
    <definedName name="H1WL" localSheetId="18">#REF!</definedName>
    <definedName name="H1WL" localSheetId="16">#REF!</definedName>
    <definedName name="H1WL" localSheetId="19">#REF!</definedName>
    <definedName name="H1WL" localSheetId="7">#REF!</definedName>
    <definedName name="H1WL" localSheetId="9">#REF!</definedName>
    <definedName name="H1WL" localSheetId="5">#REF!</definedName>
    <definedName name="H1WL" localSheetId="10">#REF!</definedName>
    <definedName name="H1WL" localSheetId="29">#REF!</definedName>
    <definedName name="H1WL">#REF!</definedName>
    <definedName name="H1WR" localSheetId="28">#REF!</definedName>
    <definedName name="H1WR" localSheetId="25">#REF!</definedName>
    <definedName name="H1WR" localSheetId="23">#REF!</definedName>
    <definedName name="H1WR" localSheetId="21">#REF!</definedName>
    <definedName name="H1WR" localSheetId="24">#REF!</definedName>
    <definedName name="H1WR" localSheetId="20">#REF!</definedName>
    <definedName name="H1WR" localSheetId="18">#REF!</definedName>
    <definedName name="H1WR" localSheetId="16">#REF!</definedName>
    <definedName name="H1WR" localSheetId="19">#REF!</definedName>
    <definedName name="H1WR" localSheetId="7">#REF!</definedName>
    <definedName name="H1WR" localSheetId="9">#REF!</definedName>
    <definedName name="H1WR" localSheetId="5">#REF!</definedName>
    <definedName name="H1WR" localSheetId="10">#REF!</definedName>
    <definedName name="H1WR" localSheetId="29">#REF!</definedName>
    <definedName name="H1WR">#REF!</definedName>
    <definedName name="H2.0m" localSheetId="28">#REF!</definedName>
    <definedName name="H2.0m" localSheetId="11">#REF!</definedName>
    <definedName name="H2.0m" localSheetId="3">#REF!</definedName>
    <definedName name="H2.0m" localSheetId="2">#REF!</definedName>
    <definedName name="H2.0m" localSheetId="27">#REF!</definedName>
    <definedName name="H2.0m" localSheetId="25">#REF!</definedName>
    <definedName name="H2.0m" localSheetId="23">#REF!</definedName>
    <definedName name="H2.0m" localSheetId="21">#REF!</definedName>
    <definedName name="H2.0m" localSheetId="24">#REF!</definedName>
    <definedName name="H2.0m" localSheetId="20">#REF!</definedName>
    <definedName name="H2.0m" localSheetId="18">#REF!</definedName>
    <definedName name="H2.0m" localSheetId="16">#REF!</definedName>
    <definedName name="H2.0m" localSheetId="7">#REF!</definedName>
    <definedName name="H2.0m" localSheetId="6">#REF!</definedName>
    <definedName name="H2.0m" localSheetId="9">#REF!</definedName>
    <definedName name="H2.0m" localSheetId="5">#REF!</definedName>
    <definedName name="H2.0m" localSheetId="10">#REF!</definedName>
    <definedName name="H2.0m" localSheetId="8">#REF!</definedName>
    <definedName name="H2.0m" localSheetId="4">#REF!</definedName>
    <definedName name="H2.0m" localSheetId="26">#REF!</definedName>
    <definedName name="H2.0m" localSheetId="29">#REF!</definedName>
    <definedName name="H2.0m">#REF!</definedName>
    <definedName name="H2.5m" localSheetId="28">#REF!</definedName>
    <definedName name="H2.5m" localSheetId="11">#REF!</definedName>
    <definedName name="H2.5m" localSheetId="3">#REF!</definedName>
    <definedName name="H2.5m" localSheetId="2">#REF!</definedName>
    <definedName name="H2.5m" localSheetId="27">#REF!</definedName>
    <definedName name="H2.5m" localSheetId="25">#REF!</definedName>
    <definedName name="H2.5m" localSheetId="23">#REF!</definedName>
    <definedName name="H2.5m" localSheetId="21">#REF!</definedName>
    <definedName name="H2.5m" localSheetId="24">#REF!</definedName>
    <definedName name="H2.5m" localSheetId="20">#REF!</definedName>
    <definedName name="H2.5m" localSheetId="18">#REF!</definedName>
    <definedName name="H2.5m" localSheetId="16">#REF!</definedName>
    <definedName name="H2.5m" localSheetId="7">#REF!</definedName>
    <definedName name="H2.5m" localSheetId="6">#REF!</definedName>
    <definedName name="H2.5m" localSheetId="9">#REF!</definedName>
    <definedName name="H2.5m" localSheetId="5">#REF!</definedName>
    <definedName name="H2.5m" localSheetId="10">#REF!</definedName>
    <definedName name="H2.5m" localSheetId="8">#REF!</definedName>
    <definedName name="H2.5m" localSheetId="4">#REF!</definedName>
    <definedName name="H2.5m" localSheetId="26">#REF!</definedName>
    <definedName name="H2.5m" localSheetId="29">#REF!</definedName>
    <definedName name="H2.5m">#REF!</definedName>
    <definedName name="H2C" localSheetId="28">#REF!</definedName>
    <definedName name="H2C" localSheetId="25">#REF!</definedName>
    <definedName name="H2C" localSheetId="23">#REF!</definedName>
    <definedName name="H2C" localSheetId="21">#REF!</definedName>
    <definedName name="H2C" localSheetId="24">#REF!</definedName>
    <definedName name="H2C" localSheetId="20">#REF!</definedName>
    <definedName name="H2C" localSheetId="18">#REF!</definedName>
    <definedName name="H2C" localSheetId="16">#REF!</definedName>
    <definedName name="H2C" localSheetId="19">#REF!</definedName>
    <definedName name="H2C" localSheetId="7">#REF!</definedName>
    <definedName name="H2C" localSheetId="9">#REF!</definedName>
    <definedName name="H2C" localSheetId="5">#REF!</definedName>
    <definedName name="H2C" localSheetId="10">#REF!</definedName>
    <definedName name="H2C" localSheetId="29">#REF!</definedName>
    <definedName name="H2C">#REF!</definedName>
    <definedName name="H2H" localSheetId="28">#REF!</definedName>
    <definedName name="H2H" localSheetId="25">#REF!</definedName>
    <definedName name="H2H" localSheetId="23">#REF!</definedName>
    <definedName name="H2H" localSheetId="21">#REF!</definedName>
    <definedName name="H2H" localSheetId="24">#REF!</definedName>
    <definedName name="H2H" localSheetId="20">#REF!</definedName>
    <definedName name="H2H" localSheetId="18">#REF!</definedName>
    <definedName name="H2H" localSheetId="16">#REF!</definedName>
    <definedName name="H2H" localSheetId="19">#REF!</definedName>
    <definedName name="H2H" localSheetId="7">#REF!</definedName>
    <definedName name="H2H" localSheetId="9">#REF!</definedName>
    <definedName name="H2H" localSheetId="5">#REF!</definedName>
    <definedName name="H2H" localSheetId="10">#REF!</definedName>
    <definedName name="H2H" localSheetId="29">#REF!</definedName>
    <definedName name="H2H">#REF!</definedName>
    <definedName name="H2L" localSheetId="28">#REF!</definedName>
    <definedName name="H2L" localSheetId="25">#REF!</definedName>
    <definedName name="H2L" localSheetId="23">#REF!</definedName>
    <definedName name="H2L" localSheetId="21">#REF!</definedName>
    <definedName name="H2L" localSheetId="24">#REF!</definedName>
    <definedName name="H2L" localSheetId="20">#REF!</definedName>
    <definedName name="H2L" localSheetId="18">#REF!</definedName>
    <definedName name="H2L" localSheetId="16">#REF!</definedName>
    <definedName name="H2L" localSheetId="19">#REF!</definedName>
    <definedName name="H2L" localSheetId="7">#REF!</definedName>
    <definedName name="H2L" localSheetId="9">#REF!</definedName>
    <definedName name="H2L" localSheetId="5">#REF!</definedName>
    <definedName name="H2L" localSheetId="10">#REF!</definedName>
    <definedName name="H2L" localSheetId="29">#REF!</definedName>
    <definedName name="H2L">#REF!</definedName>
    <definedName name="H2R" localSheetId="28">#REF!</definedName>
    <definedName name="H2R" localSheetId="25">#REF!</definedName>
    <definedName name="H2R" localSheetId="23">#REF!</definedName>
    <definedName name="H2R" localSheetId="21">#REF!</definedName>
    <definedName name="H2R" localSheetId="24">#REF!</definedName>
    <definedName name="H2R" localSheetId="20">#REF!</definedName>
    <definedName name="H2R" localSheetId="18">#REF!</definedName>
    <definedName name="H2R" localSheetId="16">#REF!</definedName>
    <definedName name="H2R" localSheetId="19">#REF!</definedName>
    <definedName name="H2R" localSheetId="7">#REF!</definedName>
    <definedName name="H2R" localSheetId="9">#REF!</definedName>
    <definedName name="H2R" localSheetId="5">#REF!</definedName>
    <definedName name="H2R" localSheetId="10">#REF!</definedName>
    <definedName name="H2R" localSheetId="29">#REF!</definedName>
    <definedName name="H2R">#REF!</definedName>
    <definedName name="H2WL" localSheetId="28">#REF!</definedName>
    <definedName name="H2WL" localSheetId="25">#REF!</definedName>
    <definedName name="H2WL" localSheetId="23">#REF!</definedName>
    <definedName name="H2WL" localSheetId="21">#REF!</definedName>
    <definedName name="H2WL" localSheetId="24">#REF!</definedName>
    <definedName name="H2WL" localSheetId="20">#REF!</definedName>
    <definedName name="H2WL" localSheetId="18">#REF!</definedName>
    <definedName name="H2WL" localSheetId="16">#REF!</definedName>
    <definedName name="H2WL" localSheetId="19">#REF!</definedName>
    <definedName name="H2WL" localSheetId="7">#REF!</definedName>
    <definedName name="H2WL" localSheetId="9">#REF!</definedName>
    <definedName name="H2WL" localSheetId="5">#REF!</definedName>
    <definedName name="H2WL" localSheetId="10">#REF!</definedName>
    <definedName name="H2WL" localSheetId="29">#REF!</definedName>
    <definedName name="H2WL">#REF!</definedName>
    <definedName name="H2WR" localSheetId="28">#REF!</definedName>
    <definedName name="H2WR" localSheetId="25">#REF!</definedName>
    <definedName name="H2WR" localSheetId="23">#REF!</definedName>
    <definedName name="H2WR" localSheetId="21">#REF!</definedName>
    <definedName name="H2WR" localSheetId="24">#REF!</definedName>
    <definedName name="H2WR" localSheetId="20">#REF!</definedName>
    <definedName name="H2WR" localSheetId="18">#REF!</definedName>
    <definedName name="H2WR" localSheetId="16">#REF!</definedName>
    <definedName name="H2WR" localSheetId="19">#REF!</definedName>
    <definedName name="H2WR" localSheetId="7">#REF!</definedName>
    <definedName name="H2WR" localSheetId="9">#REF!</definedName>
    <definedName name="H2WR" localSheetId="5">#REF!</definedName>
    <definedName name="H2WR" localSheetId="10">#REF!</definedName>
    <definedName name="H2WR" localSheetId="29">#REF!</definedName>
    <definedName name="H2WR">#REF!</definedName>
    <definedName name="H3.0m" localSheetId="28">#REF!</definedName>
    <definedName name="H3.0m" localSheetId="11">#REF!</definedName>
    <definedName name="H3.0m" localSheetId="3">#REF!</definedName>
    <definedName name="H3.0m" localSheetId="2">#REF!</definedName>
    <definedName name="H3.0m" localSheetId="27">#REF!</definedName>
    <definedName name="H3.0m" localSheetId="25">#REF!</definedName>
    <definedName name="H3.0m" localSheetId="23">#REF!</definedName>
    <definedName name="H3.0m" localSheetId="21">#REF!</definedName>
    <definedName name="H3.0m" localSheetId="24">#REF!</definedName>
    <definedName name="H3.0m" localSheetId="20">#REF!</definedName>
    <definedName name="H3.0m" localSheetId="18">#REF!</definedName>
    <definedName name="H3.0m" localSheetId="16">#REF!</definedName>
    <definedName name="H3.0m" localSheetId="7">#REF!</definedName>
    <definedName name="H3.0m" localSheetId="6">#REF!</definedName>
    <definedName name="H3.0m" localSheetId="9">#REF!</definedName>
    <definedName name="H3.0m" localSheetId="5">#REF!</definedName>
    <definedName name="H3.0m" localSheetId="10">#REF!</definedName>
    <definedName name="H3.0m" localSheetId="8">#REF!</definedName>
    <definedName name="H3.0m" localSheetId="4">#REF!</definedName>
    <definedName name="H3.0m" localSheetId="26">#REF!</definedName>
    <definedName name="H3.0m" localSheetId="29">#REF!</definedName>
    <definedName name="H3.0m">#REF!</definedName>
    <definedName name="H3.5m" localSheetId="28">#REF!</definedName>
    <definedName name="H3.5m" localSheetId="11">#REF!</definedName>
    <definedName name="H3.5m" localSheetId="3">#REF!</definedName>
    <definedName name="H3.5m" localSheetId="2">#REF!</definedName>
    <definedName name="H3.5m" localSheetId="27">#REF!</definedName>
    <definedName name="H3.5m" localSheetId="25">#REF!</definedName>
    <definedName name="H3.5m" localSheetId="23">#REF!</definedName>
    <definedName name="H3.5m" localSheetId="21">#REF!</definedName>
    <definedName name="H3.5m" localSheetId="24">#REF!</definedName>
    <definedName name="H3.5m" localSheetId="20">#REF!</definedName>
    <definedName name="H3.5m" localSheetId="18">#REF!</definedName>
    <definedName name="H3.5m" localSheetId="16">#REF!</definedName>
    <definedName name="H3.5m" localSheetId="7">#REF!</definedName>
    <definedName name="H3.5m" localSheetId="6">#REF!</definedName>
    <definedName name="H3.5m" localSheetId="9">#REF!</definedName>
    <definedName name="H3.5m" localSheetId="5">#REF!</definedName>
    <definedName name="H3.5m" localSheetId="10">#REF!</definedName>
    <definedName name="H3.5m" localSheetId="8">#REF!</definedName>
    <definedName name="H3.5m" localSheetId="4">#REF!</definedName>
    <definedName name="H3.5m" localSheetId="26">#REF!</definedName>
    <definedName name="H3.5m" localSheetId="29">#REF!</definedName>
    <definedName name="H3.5m">#REF!</definedName>
    <definedName name="H3H" localSheetId="28">#REF!</definedName>
    <definedName name="H3H" localSheetId="25">#REF!</definedName>
    <definedName name="H3H" localSheetId="23">#REF!</definedName>
    <definedName name="H3H" localSheetId="21">#REF!</definedName>
    <definedName name="H3H" localSheetId="24">#REF!</definedName>
    <definedName name="H3H" localSheetId="20">#REF!</definedName>
    <definedName name="H3H" localSheetId="18">#REF!</definedName>
    <definedName name="H3H" localSheetId="16">#REF!</definedName>
    <definedName name="H3H" localSheetId="19">#REF!</definedName>
    <definedName name="H3H" localSheetId="7">#REF!</definedName>
    <definedName name="H3H" localSheetId="9">#REF!</definedName>
    <definedName name="H3H" localSheetId="5">#REF!</definedName>
    <definedName name="H3H" localSheetId="10">#REF!</definedName>
    <definedName name="H3H" localSheetId="29">#REF!</definedName>
    <definedName name="H3H">#REF!</definedName>
    <definedName name="H3L" localSheetId="28">#REF!</definedName>
    <definedName name="H3L" localSheetId="25">#REF!</definedName>
    <definedName name="H3L" localSheetId="23">#REF!</definedName>
    <definedName name="H3L" localSheetId="21">#REF!</definedName>
    <definedName name="H3L" localSheetId="24">#REF!</definedName>
    <definedName name="H3L" localSheetId="20">#REF!</definedName>
    <definedName name="H3L" localSheetId="18">#REF!</definedName>
    <definedName name="H3L" localSheetId="16">#REF!</definedName>
    <definedName name="H3L" localSheetId="19">#REF!</definedName>
    <definedName name="H3L" localSheetId="7">#REF!</definedName>
    <definedName name="H3L" localSheetId="9">#REF!</definedName>
    <definedName name="H3L" localSheetId="5">#REF!</definedName>
    <definedName name="H3L" localSheetId="10">#REF!</definedName>
    <definedName name="H3L" localSheetId="29">#REF!</definedName>
    <definedName name="H3L">#REF!</definedName>
    <definedName name="H3R" localSheetId="28">#REF!</definedName>
    <definedName name="H3R" localSheetId="25">#REF!</definedName>
    <definedName name="H3R" localSheetId="23">#REF!</definedName>
    <definedName name="H3R" localSheetId="21">#REF!</definedName>
    <definedName name="H3R" localSheetId="24">#REF!</definedName>
    <definedName name="H3R" localSheetId="20">#REF!</definedName>
    <definedName name="H3R" localSheetId="18">#REF!</definedName>
    <definedName name="H3R" localSheetId="16">#REF!</definedName>
    <definedName name="H3R" localSheetId="19">#REF!</definedName>
    <definedName name="H3R" localSheetId="7">#REF!</definedName>
    <definedName name="H3R" localSheetId="9">#REF!</definedName>
    <definedName name="H3R" localSheetId="5">#REF!</definedName>
    <definedName name="H3R" localSheetId="10">#REF!</definedName>
    <definedName name="H3R" localSheetId="29">#REF!</definedName>
    <definedName name="H3R">#REF!</definedName>
    <definedName name="H3WL" localSheetId="28">#REF!</definedName>
    <definedName name="H3WL" localSheetId="25">#REF!</definedName>
    <definedName name="H3WL" localSheetId="23">#REF!</definedName>
    <definedName name="H3WL" localSheetId="21">#REF!</definedName>
    <definedName name="H3WL" localSheetId="24">#REF!</definedName>
    <definedName name="H3WL" localSheetId="20">#REF!</definedName>
    <definedName name="H3WL" localSheetId="18">#REF!</definedName>
    <definedName name="H3WL" localSheetId="16">#REF!</definedName>
    <definedName name="H3WL" localSheetId="19">#REF!</definedName>
    <definedName name="H3WL" localSheetId="7">#REF!</definedName>
    <definedName name="H3WL" localSheetId="9">#REF!</definedName>
    <definedName name="H3WL" localSheetId="5">#REF!</definedName>
    <definedName name="H3WL" localSheetId="10">#REF!</definedName>
    <definedName name="H3WL" localSheetId="29">#REF!</definedName>
    <definedName name="H3WL">#REF!</definedName>
    <definedName name="H3WR" localSheetId="28">#REF!</definedName>
    <definedName name="H3WR" localSheetId="25">#REF!</definedName>
    <definedName name="H3WR" localSheetId="23">#REF!</definedName>
    <definedName name="H3WR" localSheetId="21">#REF!</definedName>
    <definedName name="H3WR" localSheetId="24">#REF!</definedName>
    <definedName name="H3WR" localSheetId="20">#REF!</definedName>
    <definedName name="H3WR" localSheetId="18">#REF!</definedName>
    <definedName name="H3WR" localSheetId="16">#REF!</definedName>
    <definedName name="H3WR" localSheetId="19">#REF!</definedName>
    <definedName name="H3WR" localSheetId="7">#REF!</definedName>
    <definedName name="H3WR" localSheetId="9">#REF!</definedName>
    <definedName name="H3WR" localSheetId="5">#REF!</definedName>
    <definedName name="H3WR" localSheetId="10">#REF!</definedName>
    <definedName name="H3WR" localSheetId="29">#REF!</definedName>
    <definedName name="H3WR">#REF!</definedName>
    <definedName name="H4.0m" localSheetId="28">#REF!</definedName>
    <definedName name="H4.0m" localSheetId="11">#REF!</definedName>
    <definedName name="H4.0m" localSheetId="3">#REF!</definedName>
    <definedName name="H4.0m" localSheetId="2">#REF!</definedName>
    <definedName name="H4.0m" localSheetId="27">#REF!</definedName>
    <definedName name="H4.0m" localSheetId="25">#REF!</definedName>
    <definedName name="H4.0m" localSheetId="23">#REF!</definedName>
    <definedName name="H4.0m" localSheetId="21">#REF!</definedName>
    <definedName name="H4.0m" localSheetId="24">#REF!</definedName>
    <definedName name="H4.0m" localSheetId="20">#REF!</definedName>
    <definedName name="H4.0m" localSheetId="18">#REF!</definedName>
    <definedName name="H4.0m" localSheetId="16">#REF!</definedName>
    <definedName name="H4.0m" localSheetId="7">#REF!</definedName>
    <definedName name="H4.0m" localSheetId="6">#REF!</definedName>
    <definedName name="H4.0m" localSheetId="9">#REF!</definedName>
    <definedName name="H4.0m" localSheetId="5">#REF!</definedName>
    <definedName name="H4.0m" localSheetId="10">#REF!</definedName>
    <definedName name="H4.0m" localSheetId="8">#REF!</definedName>
    <definedName name="H4.0m" localSheetId="4">#REF!</definedName>
    <definedName name="H4.0m" localSheetId="26">#REF!</definedName>
    <definedName name="H4.0m" localSheetId="29">#REF!</definedName>
    <definedName name="H4.0m">#REF!</definedName>
    <definedName name="H4.5m" localSheetId="28">#REF!</definedName>
    <definedName name="H4.5m" localSheetId="11">#REF!</definedName>
    <definedName name="H4.5m" localSheetId="3">#REF!</definedName>
    <definedName name="H4.5m" localSheetId="2">#REF!</definedName>
    <definedName name="H4.5m" localSheetId="27">#REF!</definedName>
    <definedName name="H4.5m" localSheetId="25">#REF!</definedName>
    <definedName name="H4.5m" localSheetId="23">#REF!</definedName>
    <definedName name="H4.5m" localSheetId="21">#REF!</definedName>
    <definedName name="H4.5m" localSheetId="24">#REF!</definedName>
    <definedName name="H4.5m" localSheetId="20">#REF!</definedName>
    <definedName name="H4.5m" localSheetId="18">#REF!</definedName>
    <definedName name="H4.5m" localSheetId="16">#REF!</definedName>
    <definedName name="H4.5m" localSheetId="7">#REF!</definedName>
    <definedName name="H4.5m" localSheetId="6">#REF!</definedName>
    <definedName name="H4.5m" localSheetId="9">#REF!</definedName>
    <definedName name="H4.5m" localSheetId="5">#REF!</definedName>
    <definedName name="H4.5m" localSheetId="10">#REF!</definedName>
    <definedName name="H4.5m" localSheetId="8">#REF!</definedName>
    <definedName name="H4.5m" localSheetId="4">#REF!</definedName>
    <definedName name="H4.5m" localSheetId="26">#REF!</definedName>
    <definedName name="H4.5m" localSheetId="29">#REF!</definedName>
    <definedName name="H4.5m">#REF!</definedName>
    <definedName name="H4H" localSheetId="28">#REF!</definedName>
    <definedName name="H4H" localSheetId="25">#REF!</definedName>
    <definedName name="H4H" localSheetId="23">#REF!</definedName>
    <definedName name="H4H" localSheetId="21">#REF!</definedName>
    <definedName name="H4H" localSheetId="24">#REF!</definedName>
    <definedName name="H4H" localSheetId="20">#REF!</definedName>
    <definedName name="H4H" localSheetId="18">#REF!</definedName>
    <definedName name="H4H" localSheetId="16">#REF!</definedName>
    <definedName name="H4H" localSheetId="19">#REF!</definedName>
    <definedName name="H4H" localSheetId="7">#REF!</definedName>
    <definedName name="H4H" localSheetId="9">#REF!</definedName>
    <definedName name="H4H" localSheetId="5">#REF!</definedName>
    <definedName name="H4H" localSheetId="10">#REF!</definedName>
    <definedName name="H4H" localSheetId="29">#REF!</definedName>
    <definedName name="H4H">#REF!</definedName>
    <definedName name="H4L" localSheetId="28">#REF!</definedName>
    <definedName name="H4L" localSheetId="25">#REF!</definedName>
    <definedName name="H4L" localSheetId="23">#REF!</definedName>
    <definedName name="H4L" localSheetId="21">#REF!</definedName>
    <definedName name="H4L" localSheetId="24">#REF!</definedName>
    <definedName name="H4L" localSheetId="20">#REF!</definedName>
    <definedName name="H4L" localSheetId="18">#REF!</definedName>
    <definedName name="H4L" localSheetId="16">#REF!</definedName>
    <definedName name="H4L" localSheetId="19">#REF!</definedName>
    <definedName name="H4L" localSheetId="7">#REF!</definedName>
    <definedName name="H4L" localSheetId="9">#REF!</definedName>
    <definedName name="H4L" localSheetId="5">#REF!</definedName>
    <definedName name="H4L" localSheetId="10">#REF!</definedName>
    <definedName name="H4L" localSheetId="29">#REF!</definedName>
    <definedName name="H4L">#REF!</definedName>
    <definedName name="H4R" localSheetId="28">#REF!</definedName>
    <definedName name="H4R" localSheetId="25">#REF!</definedName>
    <definedName name="H4R" localSheetId="23">#REF!</definedName>
    <definedName name="H4R" localSheetId="21">#REF!</definedName>
    <definedName name="H4R" localSheetId="24">#REF!</definedName>
    <definedName name="H4R" localSheetId="20">#REF!</definedName>
    <definedName name="H4R" localSheetId="18">#REF!</definedName>
    <definedName name="H4R" localSheetId="16">#REF!</definedName>
    <definedName name="H4R" localSheetId="19">#REF!</definedName>
    <definedName name="H4R" localSheetId="7">#REF!</definedName>
    <definedName name="H4R" localSheetId="9">#REF!</definedName>
    <definedName name="H4R" localSheetId="5">#REF!</definedName>
    <definedName name="H4R" localSheetId="10">#REF!</definedName>
    <definedName name="H4R" localSheetId="29">#REF!</definedName>
    <definedName name="H4R">#REF!</definedName>
    <definedName name="H5.0m" localSheetId="28">#REF!</definedName>
    <definedName name="H5.0m" localSheetId="11">#REF!</definedName>
    <definedName name="H5.0m" localSheetId="3">#REF!</definedName>
    <definedName name="H5.0m" localSheetId="2">#REF!</definedName>
    <definedName name="H5.0m" localSheetId="27">#REF!</definedName>
    <definedName name="H5.0m" localSheetId="25">#REF!</definedName>
    <definedName name="H5.0m" localSheetId="23">#REF!</definedName>
    <definedName name="H5.0m" localSheetId="21">#REF!</definedName>
    <definedName name="H5.0m" localSheetId="24">#REF!</definedName>
    <definedName name="H5.0m" localSheetId="20">#REF!</definedName>
    <definedName name="H5.0m" localSheetId="18">#REF!</definedName>
    <definedName name="H5.0m" localSheetId="16">#REF!</definedName>
    <definedName name="H5.0m" localSheetId="7">#REF!</definedName>
    <definedName name="H5.0m" localSheetId="6">#REF!</definedName>
    <definedName name="H5.0m" localSheetId="9">#REF!</definedName>
    <definedName name="H5.0m" localSheetId="5">#REF!</definedName>
    <definedName name="H5.0m" localSheetId="10">#REF!</definedName>
    <definedName name="H5.0m" localSheetId="8">#REF!</definedName>
    <definedName name="H5.0m" localSheetId="4">#REF!</definedName>
    <definedName name="H5.0m" localSheetId="26">#REF!</definedName>
    <definedName name="H5.0m" localSheetId="29">#REF!</definedName>
    <definedName name="H5.0m">#REF!</definedName>
    <definedName name="H5L" localSheetId="28">#REF!</definedName>
    <definedName name="H5L" localSheetId="25">#REF!</definedName>
    <definedName name="H5L" localSheetId="23">#REF!</definedName>
    <definedName name="H5L" localSheetId="21">#REF!</definedName>
    <definedName name="H5L" localSheetId="24">#REF!</definedName>
    <definedName name="H5L" localSheetId="20">#REF!</definedName>
    <definedName name="H5L" localSheetId="18">#REF!</definedName>
    <definedName name="H5L" localSheetId="16">#REF!</definedName>
    <definedName name="H5L" localSheetId="19">#REF!</definedName>
    <definedName name="H5L" localSheetId="7">#REF!</definedName>
    <definedName name="H5L" localSheetId="9">#REF!</definedName>
    <definedName name="H5L" localSheetId="5">#REF!</definedName>
    <definedName name="H5L" localSheetId="10">#REF!</definedName>
    <definedName name="H5L" localSheetId="29">#REF!</definedName>
    <definedName name="H5L">#REF!</definedName>
    <definedName name="H5R" localSheetId="28">#REF!</definedName>
    <definedName name="H5R" localSheetId="25">#REF!</definedName>
    <definedName name="H5R" localSheetId="23">#REF!</definedName>
    <definedName name="H5R" localSheetId="21">#REF!</definedName>
    <definedName name="H5R" localSheetId="24">#REF!</definedName>
    <definedName name="H5R" localSheetId="20">#REF!</definedName>
    <definedName name="H5R" localSheetId="18">#REF!</definedName>
    <definedName name="H5R" localSheetId="16">#REF!</definedName>
    <definedName name="H5R" localSheetId="19">#REF!</definedName>
    <definedName name="H5R" localSheetId="7">#REF!</definedName>
    <definedName name="H5R" localSheetId="9">#REF!</definedName>
    <definedName name="H5R" localSheetId="5">#REF!</definedName>
    <definedName name="H5R" localSheetId="10">#REF!</definedName>
    <definedName name="H5R" localSheetId="29">#REF!</definedName>
    <definedName name="H5R">#REF!</definedName>
    <definedName name="H6L" localSheetId="28">#REF!</definedName>
    <definedName name="H6L" localSheetId="25">#REF!</definedName>
    <definedName name="H6L" localSheetId="23">#REF!</definedName>
    <definedName name="H6L" localSheetId="21">#REF!</definedName>
    <definedName name="H6L" localSheetId="24">#REF!</definedName>
    <definedName name="H6L" localSheetId="20">#REF!</definedName>
    <definedName name="H6L" localSheetId="18">#REF!</definedName>
    <definedName name="H6L" localSheetId="16">#REF!</definedName>
    <definedName name="H6L" localSheetId="19">#REF!</definedName>
    <definedName name="H6L" localSheetId="7">#REF!</definedName>
    <definedName name="H6L" localSheetId="9">#REF!</definedName>
    <definedName name="H6L" localSheetId="5">#REF!</definedName>
    <definedName name="H6L" localSheetId="10">#REF!</definedName>
    <definedName name="H6L" localSheetId="29">#REF!</definedName>
    <definedName name="H6L">#REF!</definedName>
    <definedName name="H6R" localSheetId="28">#REF!</definedName>
    <definedName name="H6R" localSheetId="25">#REF!</definedName>
    <definedName name="H6R" localSheetId="23">#REF!</definedName>
    <definedName name="H6R" localSheetId="21">#REF!</definedName>
    <definedName name="H6R" localSheetId="24">#REF!</definedName>
    <definedName name="H6R" localSheetId="20">#REF!</definedName>
    <definedName name="H6R" localSheetId="18">#REF!</definedName>
    <definedName name="H6R" localSheetId="16">#REF!</definedName>
    <definedName name="H6R" localSheetId="19">#REF!</definedName>
    <definedName name="H6R" localSheetId="7">#REF!</definedName>
    <definedName name="H6R" localSheetId="9">#REF!</definedName>
    <definedName name="H6R" localSheetId="5">#REF!</definedName>
    <definedName name="H6R" localSheetId="10">#REF!</definedName>
    <definedName name="H6R" localSheetId="29">#REF!</definedName>
    <definedName name="H6R">#REF!</definedName>
    <definedName name="H7L" localSheetId="28">#REF!</definedName>
    <definedName name="H7L" localSheetId="25">#REF!</definedName>
    <definedName name="H7L" localSheetId="23">#REF!</definedName>
    <definedName name="H7L" localSheetId="21">#REF!</definedName>
    <definedName name="H7L" localSheetId="24">#REF!</definedName>
    <definedName name="H7L" localSheetId="20">#REF!</definedName>
    <definedName name="H7L" localSheetId="18">#REF!</definedName>
    <definedName name="H7L" localSheetId="16">#REF!</definedName>
    <definedName name="H7L" localSheetId="19">#REF!</definedName>
    <definedName name="H7L" localSheetId="7">#REF!</definedName>
    <definedName name="H7L" localSheetId="9">#REF!</definedName>
    <definedName name="H7L" localSheetId="5">#REF!</definedName>
    <definedName name="H7L" localSheetId="10">#REF!</definedName>
    <definedName name="H7L" localSheetId="29">#REF!</definedName>
    <definedName name="H7L">#REF!</definedName>
    <definedName name="H7R" localSheetId="28">#REF!</definedName>
    <definedName name="H7R" localSheetId="25">#REF!</definedName>
    <definedName name="H7R" localSheetId="23">#REF!</definedName>
    <definedName name="H7R" localSheetId="21">#REF!</definedName>
    <definedName name="H7R" localSheetId="24">#REF!</definedName>
    <definedName name="H7R" localSheetId="20">#REF!</definedName>
    <definedName name="H7R" localSheetId="18">#REF!</definedName>
    <definedName name="H7R" localSheetId="16">#REF!</definedName>
    <definedName name="H7R" localSheetId="19">#REF!</definedName>
    <definedName name="H7R" localSheetId="7">#REF!</definedName>
    <definedName name="H7R" localSheetId="9">#REF!</definedName>
    <definedName name="H7R" localSheetId="5">#REF!</definedName>
    <definedName name="H7R" localSheetId="10">#REF!</definedName>
    <definedName name="H7R" localSheetId="29">#REF!</definedName>
    <definedName name="H7R">#REF!</definedName>
    <definedName name="H9A" localSheetId="28">#REF!</definedName>
    <definedName name="H9A" localSheetId="25">#REF!</definedName>
    <definedName name="H9A" localSheetId="23">#REF!</definedName>
    <definedName name="H9A" localSheetId="21">#REF!</definedName>
    <definedName name="H9A" localSheetId="24">#REF!</definedName>
    <definedName name="H9A" localSheetId="20">#REF!</definedName>
    <definedName name="H9A" localSheetId="18">#REF!</definedName>
    <definedName name="H9A" localSheetId="16">#REF!</definedName>
    <definedName name="H9A" localSheetId="19">#REF!</definedName>
    <definedName name="H9A" localSheetId="7">#REF!</definedName>
    <definedName name="H9A" localSheetId="9">#REF!</definedName>
    <definedName name="H9A" localSheetId="5">#REF!</definedName>
    <definedName name="H9A" localSheetId="10">#REF!</definedName>
    <definedName name="H9A" localSheetId="29">#REF!</definedName>
    <definedName name="H9A">#REF!</definedName>
    <definedName name="hardwar" localSheetId="28" hidden="1">#REF!</definedName>
    <definedName name="hardwar" localSheetId="25" hidden="1">#REF!</definedName>
    <definedName name="hardwar" localSheetId="23" hidden="1">#REF!</definedName>
    <definedName name="hardwar" localSheetId="22" hidden="1">#REF!</definedName>
    <definedName name="hardwar" localSheetId="21" hidden="1">#REF!</definedName>
    <definedName name="hardwar" localSheetId="24" hidden="1">#REF!</definedName>
    <definedName name="hardwar" localSheetId="20" hidden="1">#REF!</definedName>
    <definedName name="hardwar" localSheetId="18" hidden="1">#REF!</definedName>
    <definedName name="hardwar" localSheetId="16" hidden="1">#REF!</definedName>
    <definedName name="hardwar" localSheetId="19" hidden="1">#REF!</definedName>
    <definedName name="hardwar" localSheetId="7" hidden="1">#REF!</definedName>
    <definedName name="hardwar" localSheetId="9" hidden="1">#REF!</definedName>
    <definedName name="hardwar" localSheetId="5" hidden="1">#REF!</definedName>
    <definedName name="hardwar" localSheetId="10" hidden="1">#REF!</definedName>
    <definedName name="hardwar" localSheetId="29" hidden="1">#REF!</definedName>
    <definedName name="hardwar" hidden="1">#REF!</definedName>
    <definedName name="HDGBGD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DGBG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F" localSheetId="28">#REF!</definedName>
    <definedName name="HF" localSheetId="25">#REF!</definedName>
    <definedName name="HF" localSheetId="23">#REF!</definedName>
    <definedName name="HF" localSheetId="21">#REF!</definedName>
    <definedName name="HF" localSheetId="24">#REF!</definedName>
    <definedName name="HF" localSheetId="20">#REF!</definedName>
    <definedName name="HF" localSheetId="18">#REF!</definedName>
    <definedName name="HF" localSheetId="16">#REF!</definedName>
    <definedName name="HF" localSheetId="19">#REF!</definedName>
    <definedName name="HF" localSheetId="7">#REF!</definedName>
    <definedName name="HF" localSheetId="9">#REF!</definedName>
    <definedName name="HF" localSheetId="5">#REF!</definedName>
    <definedName name="HF" localSheetId="10">#REF!</definedName>
    <definedName name="HF" localSheetId="29">#REF!</definedName>
    <definedName name="HF">#REF!</definedName>
    <definedName name="hgf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g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gjy">[0]!hgjy</definedName>
    <definedName name="HH" localSheetId="28">#REF!</definedName>
    <definedName name="HH" localSheetId="25">#REF!</definedName>
    <definedName name="HH" localSheetId="23">#REF!</definedName>
    <definedName name="HH" localSheetId="22">#REF!</definedName>
    <definedName name="HH" localSheetId="21">#REF!</definedName>
    <definedName name="HH" localSheetId="24">#REF!</definedName>
    <definedName name="HH" localSheetId="20">#REF!</definedName>
    <definedName name="HH" localSheetId="18">#REF!</definedName>
    <definedName name="HH" localSheetId="16">#REF!</definedName>
    <definedName name="HH" localSheetId="19">#REF!</definedName>
    <definedName name="HH" localSheetId="7">#REF!</definedName>
    <definedName name="HH" localSheetId="9">#REF!</definedName>
    <definedName name="HH" localSheetId="5">#REF!</definedName>
    <definedName name="HH" localSheetId="10">#REF!</definedName>
    <definedName name="HH" localSheetId="29">#REF!</definedName>
    <definedName name="HH">#REF!</definedName>
    <definedName name="HHH">[0]!HHH</definedName>
    <definedName name="HHHHH">[0]!HHHHH</definedName>
    <definedName name="hhhhhh">#N/A</definedName>
    <definedName name="hidden">[27]TABLE!$H$1,[27]TABLE!$J$1,[27]TABLE!$K$1</definedName>
    <definedName name="HL" localSheetId="28">#REF!</definedName>
    <definedName name="HL" localSheetId="25">#REF!</definedName>
    <definedName name="HL" localSheetId="23">#REF!</definedName>
    <definedName name="HL" localSheetId="21">#REF!</definedName>
    <definedName name="HL" localSheetId="24">#REF!</definedName>
    <definedName name="HL" localSheetId="20">#REF!</definedName>
    <definedName name="HL" localSheetId="18">#REF!</definedName>
    <definedName name="HL" localSheetId="16">#REF!</definedName>
    <definedName name="HL" localSheetId="19">#REF!</definedName>
    <definedName name="HL" localSheetId="7">#REF!</definedName>
    <definedName name="HL" localSheetId="9">#REF!</definedName>
    <definedName name="HL" localSheetId="5">#REF!</definedName>
    <definedName name="HL" localSheetId="10">#REF!</definedName>
    <definedName name="HL" localSheetId="29">#REF!</definedName>
    <definedName name="HL">#REF!</definedName>
    <definedName name="HMHM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MHM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P" localSheetId="28">#REF!</definedName>
    <definedName name="HP" localSheetId="25">#REF!</definedName>
    <definedName name="HP" localSheetId="23">#REF!</definedName>
    <definedName name="HP" localSheetId="21">#REF!</definedName>
    <definedName name="HP" localSheetId="24">#REF!</definedName>
    <definedName name="HP" localSheetId="20">#REF!</definedName>
    <definedName name="HP" localSheetId="18">#REF!</definedName>
    <definedName name="HP" localSheetId="16">#REF!</definedName>
    <definedName name="HP" localSheetId="19">#REF!</definedName>
    <definedName name="HP" localSheetId="7">#REF!</definedName>
    <definedName name="HP" localSheetId="9">#REF!</definedName>
    <definedName name="HP" localSheetId="5">#REF!</definedName>
    <definedName name="HP" localSheetId="10">#REF!</definedName>
    <definedName name="HP" localSheetId="29">#REF!</definedName>
    <definedName name="HP">#REF!</definedName>
    <definedName name="HR" localSheetId="28">#REF!</definedName>
    <definedName name="HR" localSheetId="25">#REF!</definedName>
    <definedName name="HR" localSheetId="23">#REF!</definedName>
    <definedName name="HR" localSheetId="21">#REF!</definedName>
    <definedName name="HR" localSheetId="24">#REF!</definedName>
    <definedName name="HR" localSheetId="20">#REF!</definedName>
    <definedName name="HR" localSheetId="18">#REF!</definedName>
    <definedName name="HR" localSheetId="16">#REF!</definedName>
    <definedName name="HR" localSheetId="19">#REF!</definedName>
    <definedName name="HR" localSheetId="7">#REF!</definedName>
    <definedName name="HR" localSheetId="9">#REF!</definedName>
    <definedName name="HR" localSheetId="5">#REF!</definedName>
    <definedName name="HR" localSheetId="10">#REF!</definedName>
    <definedName name="HR" localSheetId="29">#REF!</definedName>
    <definedName name="HR">#REF!</definedName>
    <definedName name="HS" localSheetId="28">#REF!</definedName>
    <definedName name="HS" localSheetId="25">#REF!</definedName>
    <definedName name="HS" localSheetId="23">#REF!</definedName>
    <definedName name="HS" localSheetId="21">#REF!</definedName>
    <definedName name="HS" localSheetId="24">#REF!</definedName>
    <definedName name="HS" localSheetId="20">#REF!</definedName>
    <definedName name="HS" localSheetId="18">#REF!</definedName>
    <definedName name="HS" localSheetId="16">#REF!</definedName>
    <definedName name="HS" localSheetId="19">#REF!</definedName>
    <definedName name="HS" localSheetId="7">#REF!</definedName>
    <definedName name="HS" localSheetId="9">#REF!</definedName>
    <definedName name="HS" localSheetId="5">#REF!</definedName>
    <definedName name="HS" localSheetId="10">#REF!</definedName>
    <definedName name="HS" localSheetId="29">#REF!</definedName>
    <definedName name="HS">#REF!</definedName>
    <definedName name="HSGS">[28]DATA!$G$30:$H$35</definedName>
    <definedName name="HSH" localSheetId="28">#REF!</definedName>
    <definedName name="HSH" localSheetId="25">#REF!</definedName>
    <definedName name="HSH" localSheetId="23">#REF!</definedName>
    <definedName name="HSH" localSheetId="21">#REF!</definedName>
    <definedName name="HSH" localSheetId="24">#REF!</definedName>
    <definedName name="HSH" localSheetId="20">#REF!</definedName>
    <definedName name="HSH" localSheetId="18">#REF!</definedName>
    <definedName name="HSH" localSheetId="16">#REF!</definedName>
    <definedName name="HSH" localSheetId="19">#REF!</definedName>
    <definedName name="HSH" localSheetId="7">#REF!</definedName>
    <definedName name="HSH" localSheetId="9">#REF!</definedName>
    <definedName name="HSH" localSheetId="5">#REF!</definedName>
    <definedName name="HSH" localSheetId="10">#REF!</definedName>
    <definedName name="HSH" localSheetId="29">#REF!</definedName>
    <definedName name="HSH">#REF!</definedName>
    <definedName name="HTHT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THT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TML_CodePage" hidden="1">949</definedName>
    <definedName name="HTML_Control" localSheetId="15" hidden="1">{"'지천댐 사업비 내역(C.C.R.D)'!$A$2:$S$26"}</definedName>
    <definedName name="HTML_Control" hidden="1">{"'지천댐 사업비 내역(C.C.R.D)'!$A$2:$S$26"}</definedName>
    <definedName name="HTML_Description" hidden="1">""</definedName>
    <definedName name="HTML_Email" hidden="1">""</definedName>
    <definedName name="HTML_Header" hidden="1">"지천댐 사업비 내역(C.C.R.D)"</definedName>
    <definedName name="HTML_LastUpdate" hidden="1">"99-06-15"</definedName>
    <definedName name="HTML_LineAfter" hidden="1">FALSE</definedName>
    <definedName name="HTML_LineBefore" hidden="1">FALSE</definedName>
    <definedName name="HTML_Name" hidden="1">"김 익 경"</definedName>
    <definedName name="HTML_OBDlg2" hidden="1">TRUE</definedName>
    <definedName name="HTML_OBDlg4" hidden="1">TRUE</definedName>
    <definedName name="HTML_OS" hidden="1">0</definedName>
    <definedName name="HTML_PathFile" hidden="1">"D:\project of 之川\5차\수량\댐정고1.htm"</definedName>
    <definedName name="HTML_Title" hidden="1">"댐정고비교"</definedName>
    <definedName name="HWL" localSheetId="28">#REF!</definedName>
    <definedName name="HWL" localSheetId="25">#REF!</definedName>
    <definedName name="HWL" localSheetId="23">#REF!</definedName>
    <definedName name="HWL" localSheetId="21">#REF!</definedName>
    <definedName name="HWL" localSheetId="24">#REF!</definedName>
    <definedName name="HWL" localSheetId="20">#REF!</definedName>
    <definedName name="HWL" localSheetId="18">#REF!</definedName>
    <definedName name="HWL" localSheetId="16">#REF!</definedName>
    <definedName name="HWL" localSheetId="19">#REF!</definedName>
    <definedName name="HWL" localSheetId="7">#REF!</definedName>
    <definedName name="HWL" localSheetId="9">#REF!</definedName>
    <definedName name="HWL" localSheetId="5">#REF!</definedName>
    <definedName name="HWL" localSheetId="10">#REF!</definedName>
    <definedName name="HWL" localSheetId="29">#REF!</definedName>
    <definedName name="HWL">#REF!</definedName>
    <definedName name="HWR" localSheetId="28">#REF!</definedName>
    <definedName name="HWR" localSheetId="25">#REF!</definedName>
    <definedName name="HWR" localSheetId="23">#REF!</definedName>
    <definedName name="HWR" localSheetId="21">#REF!</definedName>
    <definedName name="HWR" localSheetId="24">#REF!</definedName>
    <definedName name="HWR" localSheetId="20">#REF!</definedName>
    <definedName name="HWR" localSheetId="18">#REF!</definedName>
    <definedName name="HWR" localSheetId="16">#REF!</definedName>
    <definedName name="HWR" localSheetId="19">#REF!</definedName>
    <definedName name="HWR" localSheetId="7">#REF!</definedName>
    <definedName name="HWR" localSheetId="9">#REF!</definedName>
    <definedName name="HWR" localSheetId="5">#REF!</definedName>
    <definedName name="HWR" localSheetId="10">#REF!</definedName>
    <definedName name="HWR" localSheetId="29">#REF!</definedName>
    <definedName name="HWR">#REF!</definedName>
    <definedName name="IB" localSheetId="10">#REF!</definedName>
    <definedName name="IB">#REF!</definedName>
    <definedName name="IB_1" localSheetId="10">#REF!</definedName>
    <definedName name="IB_1">#REF!</definedName>
    <definedName name="IB_2" localSheetId="10">'[9]IMPEADENCE MAP 취수장'!#REF!</definedName>
    <definedName name="IB_2">'[9]IMPEADENCE MAP 취수장'!#REF!</definedName>
    <definedName name="ID">'[19]Y-WORK'!$I$136:$I$365,'[19]Y-WORK'!$I$375:$I$400</definedName>
    <definedName name="ii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i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ii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iii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i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iiii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ii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u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u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LA">[29]일위대가!$A$2:$P$5566</definedName>
    <definedName name="ilwi" localSheetId="10">#REF!</definedName>
    <definedName name="ilwi">#REF!</definedName>
    <definedName name="INPUT">[30]WORK!$A$22:$BE$381</definedName>
    <definedName name="INTPUT" localSheetId="28">#REF!</definedName>
    <definedName name="INTPUT" localSheetId="25">#REF!</definedName>
    <definedName name="INTPUT" localSheetId="23">#REF!</definedName>
    <definedName name="INTPUT" localSheetId="21">#REF!</definedName>
    <definedName name="INTPUT" localSheetId="24">#REF!</definedName>
    <definedName name="INTPUT" localSheetId="20">#REF!</definedName>
    <definedName name="INTPUT" localSheetId="18">#REF!</definedName>
    <definedName name="INTPUT" localSheetId="16">#REF!</definedName>
    <definedName name="INTPUT" localSheetId="19">#REF!</definedName>
    <definedName name="INTPUT" localSheetId="7">#REF!</definedName>
    <definedName name="INTPUT" localSheetId="9">#REF!</definedName>
    <definedName name="INTPUT" localSheetId="5">#REF!</definedName>
    <definedName name="INTPUT" localSheetId="10">#REF!</definedName>
    <definedName name="INTPUT" localSheetId="29">#REF!</definedName>
    <definedName name="INTPUT">#REF!</definedName>
    <definedName name="INTPUTDATA" localSheetId="28">#REF!</definedName>
    <definedName name="INTPUTDATA" localSheetId="25">#REF!</definedName>
    <definedName name="INTPUTDATA" localSheetId="23">#REF!</definedName>
    <definedName name="INTPUTDATA" localSheetId="21">#REF!</definedName>
    <definedName name="INTPUTDATA" localSheetId="24">#REF!</definedName>
    <definedName name="INTPUTDATA" localSheetId="20">#REF!</definedName>
    <definedName name="INTPUTDATA" localSheetId="18">#REF!</definedName>
    <definedName name="INTPUTDATA" localSheetId="16">#REF!</definedName>
    <definedName name="INTPUTDATA" localSheetId="19">#REF!</definedName>
    <definedName name="INTPUTDATA" localSheetId="7">#REF!</definedName>
    <definedName name="INTPUTDATA" localSheetId="9">#REF!</definedName>
    <definedName name="INTPUTDATA" localSheetId="5">#REF!</definedName>
    <definedName name="INTPUTDATA" localSheetId="10">#REF!</definedName>
    <definedName name="INTPUTDATA" localSheetId="29">#REF!</definedName>
    <definedName name="INTPUTDATA">#REF!</definedName>
    <definedName name="ISO_정렬" localSheetId="10">[31]!ISO_정렬</definedName>
    <definedName name="ISO_정렬">[31]!ISO_정렬</definedName>
    <definedName name="ITEM" localSheetId="10">[32]ITEM!#REF!</definedName>
    <definedName name="ITEM">[32]ITEM!#REF!</definedName>
    <definedName name="ITEM_">[21]WORK!$22:$401</definedName>
    <definedName name="iu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u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uuu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uuu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J" localSheetId="28">#REF!</definedName>
    <definedName name="J" localSheetId="25">#REF!</definedName>
    <definedName name="J" localSheetId="23">#REF!</definedName>
    <definedName name="J" localSheetId="21">#REF!</definedName>
    <definedName name="J" localSheetId="24">#REF!</definedName>
    <definedName name="J" localSheetId="20">#REF!</definedName>
    <definedName name="J" localSheetId="18">#REF!</definedName>
    <definedName name="J" localSheetId="16">#REF!</definedName>
    <definedName name="J" localSheetId="19">#REF!</definedName>
    <definedName name="J" localSheetId="7">#REF!</definedName>
    <definedName name="J" localSheetId="9">#REF!</definedName>
    <definedName name="J" localSheetId="5">#REF!</definedName>
    <definedName name="J" localSheetId="10">#REF!</definedName>
    <definedName name="J" localSheetId="29">#REF!</definedName>
    <definedName name="J">#REF!</definedName>
    <definedName name="J_D" localSheetId="10">#REF!</definedName>
    <definedName name="J_D">#REF!</definedName>
    <definedName name="JH" localSheetId="28">#REF!</definedName>
    <definedName name="JH" localSheetId="25">#REF!</definedName>
    <definedName name="JH" localSheetId="23">#REF!</definedName>
    <definedName name="JH" localSheetId="22">#REF!</definedName>
    <definedName name="JH" localSheetId="21">#REF!</definedName>
    <definedName name="JH" localSheetId="24">#REF!</definedName>
    <definedName name="JH" localSheetId="20">#REF!</definedName>
    <definedName name="JH" localSheetId="18">#REF!</definedName>
    <definedName name="JH" localSheetId="16">#REF!</definedName>
    <definedName name="JH" localSheetId="19">#REF!</definedName>
    <definedName name="JH" localSheetId="7">#REF!</definedName>
    <definedName name="JH" localSheetId="9">#REF!</definedName>
    <definedName name="JH" localSheetId="5">#REF!</definedName>
    <definedName name="JH" localSheetId="10">#REF!</definedName>
    <definedName name="JH" localSheetId="29">#REF!</definedName>
    <definedName name="JH">#REF!</definedName>
    <definedName name="JJ" localSheetId="28">#REF!</definedName>
    <definedName name="JJ" localSheetId="25">#REF!</definedName>
    <definedName name="JJ" localSheetId="23">#REF!</definedName>
    <definedName name="JJ" localSheetId="22">#REF!</definedName>
    <definedName name="JJ" localSheetId="21">#REF!</definedName>
    <definedName name="JJ" localSheetId="24">#REF!</definedName>
    <definedName name="JJ" localSheetId="20">#REF!</definedName>
    <definedName name="JJ" localSheetId="18">#REF!</definedName>
    <definedName name="JJ" localSheetId="16">#REF!</definedName>
    <definedName name="JJ" localSheetId="19">#REF!</definedName>
    <definedName name="JJ" localSheetId="7">#REF!</definedName>
    <definedName name="JJ" localSheetId="9">#REF!</definedName>
    <definedName name="JJ" localSheetId="5">#REF!</definedName>
    <definedName name="JJ" localSheetId="10">#REF!</definedName>
    <definedName name="JJ" localSheetId="29">#REF!</definedName>
    <definedName name="JJ">#REF!</definedName>
    <definedName name="JJJ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JJJ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JJJJJ">[0]!JJJJJ</definedName>
    <definedName name="JJJJJJ">[0]!JJJJJJ</definedName>
    <definedName name="JODO">[22]data!$AA$4:$AE$14</definedName>
    <definedName name="JYH" localSheetId="28">#REF!</definedName>
    <definedName name="JYH" localSheetId="25">#REF!</definedName>
    <definedName name="JYH" localSheetId="23">#REF!</definedName>
    <definedName name="JYH" localSheetId="21">#REF!</definedName>
    <definedName name="JYH" localSheetId="24">#REF!</definedName>
    <definedName name="JYH" localSheetId="20">#REF!</definedName>
    <definedName name="JYH" localSheetId="18">#REF!</definedName>
    <definedName name="JYH" localSheetId="16">#REF!</definedName>
    <definedName name="JYH" localSheetId="19">#REF!</definedName>
    <definedName name="JYH" localSheetId="7">#REF!</definedName>
    <definedName name="JYH" localSheetId="9">#REF!</definedName>
    <definedName name="JYH" localSheetId="5">#REF!</definedName>
    <definedName name="JYH" localSheetId="10">#REF!</definedName>
    <definedName name="JYH" localSheetId="29">#REF!</definedName>
    <definedName name="JYH">#REF!</definedName>
    <definedName name="JYJY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JYJY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k" localSheetId="10">[14]!Macro12</definedName>
    <definedName name="k">[14]!Macro12</definedName>
    <definedName name="KA">[33]MOTOR!$B$61:$E$68</definedName>
    <definedName name="kd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k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kf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k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KK" localSheetId="28">#REF!</definedName>
    <definedName name="KK" localSheetId="25">#REF!</definedName>
    <definedName name="KK" localSheetId="23">#REF!</definedName>
    <definedName name="KK" localSheetId="22">#REF!</definedName>
    <definedName name="KK" localSheetId="21">#REF!</definedName>
    <definedName name="KK" localSheetId="24">#REF!</definedName>
    <definedName name="KK" localSheetId="20">#REF!</definedName>
    <definedName name="KK" localSheetId="18">#REF!</definedName>
    <definedName name="KK" localSheetId="16">#REF!</definedName>
    <definedName name="KK" localSheetId="19">#REF!</definedName>
    <definedName name="KK" localSheetId="7">#REF!</definedName>
    <definedName name="KK" localSheetId="9">#REF!</definedName>
    <definedName name="KK" localSheetId="5">#REF!</definedName>
    <definedName name="KK" localSheetId="10">#REF!</definedName>
    <definedName name="KK" localSheetId="29">#REF!</definedName>
    <definedName name="KK">#REF!</definedName>
    <definedName name="kkk" localSheetId="28">#REF!</definedName>
    <definedName name="kkk" localSheetId="25">#REF!</definedName>
    <definedName name="kkk" localSheetId="23">#REF!</definedName>
    <definedName name="kkk" localSheetId="22">#REF!</definedName>
    <definedName name="kkk" localSheetId="21">#REF!</definedName>
    <definedName name="kkk" localSheetId="24">#REF!</definedName>
    <definedName name="kkk" localSheetId="20">#REF!</definedName>
    <definedName name="kkk" localSheetId="18">#REF!</definedName>
    <definedName name="kkk" localSheetId="16">#REF!</definedName>
    <definedName name="kkk" localSheetId="19">#REF!</definedName>
    <definedName name="kkk" localSheetId="7">#REF!</definedName>
    <definedName name="kkk" localSheetId="9">#REF!</definedName>
    <definedName name="kkk" localSheetId="5">#REF!</definedName>
    <definedName name="kkk" localSheetId="10">#REF!</definedName>
    <definedName name="kkk" localSheetId="29">#REF!</definedName>
    <definedName name="kkk">#REF!</definedName>
    <definedName name="kkkk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kkkk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KKKKK">[0]!KKKKK</definedName>
    <definedName name="KKKKKK">[0]!KKKKKK</definedName>
    <definedName name="klkl" localSheetId="10">[0]!BlankMacro1</definedName>
    <definedName name="klkl">[0]!BlankMacro1</definedName>
    <definedName name="ktf" localSheetId="28" hidden="1">#REF!</definedName>
    <definedName name="ktf" localSheetId="25" hidden="1">#REF!</definedName>
    <definedName name="ktf" localSheetId="23" hidden="1">#REF!</definedName>
    <definedName name="ktf" localSheetId="21" hidden="1">#REF!</definedName>
    <definedName name="ktf" localSheetId="24" hidden="1">#REF!</definedName>
    <definedName name="ktf" localSheetId="20" hidden="1">#REF!</definedName>
    <definedName name="ktf" localSheetId="18" hidden="1">#REF!</definedName>
    <definedName name="ktf" localSheetId="16" hidden="1">#REF!</definedName>
    <definedName name="ktf" localSheetId="19" hidden="1">#REF!</definedName>
    <definedName name="ktf" localSheetId="7" hidden="1">#REF!</definedName>
    <definedName name="ktf" localSheetId="9" hidden="1">#REF!</definedName>
    <definedName name="ktf" localSheetId="5" hidden="1">#REF!</definedName>
    <definedName name="ktf" localSheetId="10" hidden="1">#REF!</definedName>
    <definedName name="ktf" localSheetId="29" hidden="1">#REF!</definedName>
    <definedName name="ktf" hidden="1">#REF!</definedName>
    <definedName name="kty" localSheetId="28" hidden="1">#REF!</definedName>
    <definedName name="kty" localSheetId="25" hidden="1">#REF!</definedName>
    <definedName name="kty" localSheetId="23" hidden="1">#REF!</definedName>
    <definedName name="kty" localSheetId="21" hidden="1">#REF!</definedName>
    <definedName name="kty" localSheetId="24" hidden="1">#REF!</definedName>
    <definedName name="kty" localSheetId="20" hidden="1">#REF!</definedName>
    <definedName name="kty" localSheetId="18" hidden="1">#REF!</definedName>
    <definedName name="kty" localSheetId="16" hidden="1">#REF!</definedName>
    <definedName name="kty" localSheetId="19" hidden="1">#REF!</definedName>
    <definedName name="kty" localSheetId="7" hidden="1">#REF!</definedName>
    <definedName name="kty" localSheetId="9" hidden="1">#REF!</definedName>
    <definedName name="kty" localSheetId="5" hidden="1">#REF!</definedName>
    <definedName name="kty" localSheetId="10" hidden="1">#REF!</definedName>
    <definedName name="kty" localSheetId="29" hidden="1">#REF!</definedName>
    <definedName name="kty" hidden="1">#REF!</definedName>
    <definedName name="KUK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KUK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l" localSheetId="10">[14]!Macro13</definedName>
    <definedName name="l">[14]!Macro13</definedName>
    <definedName name="L1L" localSheetId="28">#REF!</definedName>
    <definedName name="L1L" localSheetId="25">#REF!</definedName>
    <definedName name="L1L" localSheetId="23">#REF!</definedName>
    <definedName name="L1L" localSheetId="21">#REF!</definedName>
    <definedName name="L1L" localSheetId="24">#REF!</definedName>
    <definedName name="L1L" localSheetId="20">#REF!</definedName>
    <definedName name="L1L" localSheetId="18">#REF!</definedName>
    <definedName name="L1L" localSheetId="16">#REF!</definedName>
    <definedName name="L1L" localSheetId="19">#REF!</definedName>
    <definedName name="L1L" localSheetId="7">#REF!</definedName>
    <definedName name="L1L" localSheetId="9">#REF!</definedName>
    <definedName name="L1L" localSheetId="5">#REF!</definedName>
    <definedName name="L1L" localSheetId="10">#REF!</definedName>
    <definedName name="L1L" localSheetId="29">#REF!</definedName>
    <definedName name="L1L">#REF!</definedName>
    <definedName name="L2L" localSheetId="28">#REF!</definedName>
    <definedName name="L2L" localSheetId="25">#REF!</definedName>
    <definedName name="L2L" localSheetId="23">#REF!</definedName>
    <definedName name="L2L" localSheetId="21">#REF!</definedName>
    <definedName name="L2L" localSheetId="24">#REF!</definedName>
    <definedName name="L2L" localSheetId="20">#REF!</definedName>
    <definedName name="L2L" localSheetId="18">#REF!</definedName>
    <definedName name="L2L" localSheetId="16">#REF!</definedName>
    <definedName name="L2L" localSheetId="19">#REF!</definedName>
    <definedName name="L2L" localSheetId="7">#REF!</definedName>
    <definedName name="L2L" localSheetId="9">#REF!</definedName>
    <definedName name="L2L" localSheetId="5">#REF!</definedName>
    <definedName name="L2L" localSheetId="10">#REF!</definedName>
    <definedName name="L2L" localSheetId="29">#REF!</definedName>
    <definedName name="L2L">#REF!</definedName>
    <definedName name="L3L" localSheetId="28">#REF!</definedName>
    <definedName name="L3L" localSheetId="25">#REF!</definedName>
    <definedName name="L3L" localSheetId="23">#REF!</definedName>
    <definedName name="L3L" localSheetId="21">#REF!</definedName>
    <definedName name="L3L" localSheetId="24">#REF!</definedName>
    <definedName name="L3L" localSheetId="20">#REF!</definedName>
    <definedName name="L3L" localSheetId="18">#REF!</definedName>
    <definedName name="L3L" localSheetId="16">#REF!</definedName>
    <definedName name="L3L" localSheetId="19">#REF!</definedName>
    <definedName name="L3L" localSheetId="7">#REF!</definedName>
    <definedName name="L3L" localSheetId="9">#REF!</definedName>
    <definedName name="L3L" localSheetId="5">#REF!</definedName>
    <definedName name="L3L" localSheetId="10">#REF!</definedName>
    <definedName name="L3L" localSheetId="29">#REF!</definedName>
    <definedName name="L3L">#REF!</definedName>
    <definedName name="L4L" localSheetId="28">#REF!</definedName>
    <definedName name="L4L" localSheetId="25">#REF!</definedName>
    <definedName name="L4L" localSheetId="23">#REF!</definedName>
    <definedName name="L4L" localSheetId="21">#REF!</definedName>
    <definedName name="L4L" localSheetId="24">#REF!</definedName>
    <definedName name="L4L" localSheetId="20">#REF!</definedName>
    <definedName name="L4L" localSheetId="18">#REF!</definedName>
    <definedName name="L4L" localSheetId="16">#REF!</definedName>
    <definedName name="L4L" localSheetId="19">#REF!</definedName>
    <definedName name="L4L" localSheetId="7">#REF!</definedName>
    <definedName name="L4L" localSheetId="9">#REF!</definedName>
    <definedName name="L4L" localSheetId="5">#REF!</definedName>
    <definedName name="L4L" localSheetId="10">#REF!</definedName>
    <definedName name="L4L" localSheetId="29">#REF!</definedName>
    <definedName name="L4L">#REF!</definedName>
    <definedName name="LA" localSheetId="28">#REF!</definedName>
    <definedName name="LA" localSheetId="25">#REF!</definedName>
    <definedName name="LA" localSheetId="23">#REF!</definedName>
    <definedName name="LA" localSheetId="21">#REF!</definedName>
    <definedName name="LA" localSheetId="24">#REF!</definedName>
    <definedName name="LA" localSheetId="20">#REF!</definedName>
    <definedName name="LA" localSheetId="18">#REF!</definedName>
    <definedName name="LA" localSheetId="16">#REF!</definedName>
    <definedName name="LA" localSheetId="19">#REF!</definedName>
    <definedName name="LA" localSheetId="7">#REF!</definedName>
    <definedName name="LA" localSheetId="9">#REF!</definedName>
    <definedName name="LA" localSheetId="5">#REF!</definedName>
    <definedName name="LA" localSheetId="10">#REF!</definedName>
    <definedName name="LA" localSheetId="29">#REF!</definedName>
    <definedName name="LA">#REF!</definedName>
    <definedName name="LAST" localSheetId="10">#REF!</definedName>
    <definedName name="LAST">#REF!</definedName>
    <definedName name="lg" localSheetId="28">#REF!</definedName>
    <definedName name="lg" localSheetId="25">#REF!</definedName>
    <definedName name="lg" localSheetId="23">#REF!</definedName>
    <definedName name="lg" localSheetId="21">#REF!</definedName>
    <definedName name="lg" localSheetId="24">#REF!</definedName>
    <definedName name="lg" localSheetId="20">#REF!</definedName>
    <definedName name="lg" localSheetId="18">#REF!</definedName>
    <definedName name="lg" localSheetId="16">#REF!</definedName>
    <definedName name="lg" localSheetId="19">#REF!</definedName>
    <definedName name="lg" localSheetId="7">#REF!</definedName>
    <definedName name="lg" localSheetId="9">#REF!</definedName>
    <definedName name="lg" localSheetId="5">#REF!</definedName>
    <definedName name="lg" localSheetId="10">#REF!</definedName>
    <definedName name="lg" localSheetId="29">#REF!</definedName>
    <definedName name="lg">#REF!</definedName>
    <definedName name="list1">'[34]일위대가(원본)'!$A$159:$Q$1426</definedName>
    <definedName name="ljg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lj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ll" localSheetId="28">#REF!</definedName>
    <definedName name="ll" localSheetId="25">#REF!</definedName>
    <definedName name="ll" localSheetId="23">#REF!</definedName>
    <definedName name="ll" localSheetId="21">#REF!</definedName>
    <definedName name="ll" localSheetId="24">#REF!</definedName>
    <definedName name="ll" localSheetId="20">#REF!</definedName>
    <definedName name="ll" localSheetId="18">#REF!</definedName>
    <definedName name="ll" localSheetId="16">#REF!</definedName>
    <definedName name="ll" localSheetId="19">#REF!</definedName>
    <definedName name="ll" localSheetId="7">#REF!</definedName>
    <definedName name="ll" localSheetId="9">#REF!</definedName>
    <definedName name="ll" localSheetId="5">#REF!</definedName>
    <definedName name="ll" localSheetId="10">#REF!</definedName>
    <definedName name="ll" localSheetId="29">#REF!</definedName>
    <definedName name="ll">#REF!</definedName>
    <definedName name="lll" localSheetId="28">#REF!</definedName>
    <definedName name="lll" localSheetId="25">#REF!</definedName>
    <definedName name="lll" localSheetId="23">#REF!</definedName>
    <definedName name="lll" localSheetId="22">#REF!</definedName>
    <definedName name="lll" localSheetId="21">#REF!</definedName>
    <definedName name="lll" localSheetId="24">#REF!</definedName>
    <definedName name="lll" localSheetId="20">#REF!</definedName>
    <definedName name="lll" localSheetId="18">#REF!</definedName>
    <definedName name="lll" localSheetId="16">#REF!</definedName>
    <definedName name="lll" localSheetId="19">#REF!</definedName>
    <definedName name="lll" localSheetId="7">#REF!</definedName>
    <definedName name="lll" localSheetId="9">#REF!</definedName>
    <definedName name="lll" localSheetId="5">#REF!</definedName>
    <definedName name="lll" localSheetId="10">#REF!</definedName>
    <definedName name="lll" localSheetId="29">#REF!</definedName>
    <definedName name="lll">#REF!</definedName>
    <definedName name="LLLL" localSheetId="28">#REF!</definedName>
    <definedName name="LLLL" localSheetId="25">#REF!</definedName>
    <definedName name="LLLL" localSheetId="23">#REF!</definedName>
    <definedName name="LLLL" localSheetId="21">#REF!</definedName>
    <definedName name="LLLL" localSheetId="24">#REF!</definedName>
    <definedName name="LLLL" localSheetId="20">#REF!</definedName>
    <definedName name="LLLL" localSheetId="18">#REF!</definedName>
    <definedName name="LLLL" localSheetId="16">#REF!</definedName>
    <definedName name="LLLL" localSheetId="19">#REF!</definedName>
    <definedName name="LLLL" localSheetId="7">#REF!</definedName>
    <definedName name="LLLL" localSheetId="9">#REF!</definedName>
    <definedName name="LLLL" localSheetId="5">#REF!</definedName>
    <definedName name="LLLL" localSheetId="10">#REF!</definedName>
    <definedName name="LLLL" localSheetId="29">#REF!</definedName>
    <definedName name="LLLL">#REF!</definedName>
    <definedName name="LLLLL">[0]!LLLLL</definedName>
    <definedName name="LLLLLL">[0]!LLLLLL</definedName>
    <definedName name="lllllll" localSheetId="28">#REF!</definedName>
    <definedName name="lllllll" localSheetId="25">#REF!</definedName>
    <definedName name="lllllll" localSheetId="23">#REF!</definedName>
    <definedName name="lllllll" localSheetId="22">#REF!</definedName>
    <definedName name="lllllll" localSheetId="21">#REF!</definedName>
    <definedName name="lllllll" localSheetId="24">#REF!</definedName>
    <definedName name="lllllll" localSheetId="20">#REF!</definedName>
    <definedName name="lllllll" localSheetId="18">#REF!</definedName>
    <definedName name="lllllll" localSheetId="16">#REF!</definedName>
    <definedName name="lllllll" localSheetId="19">#REF!</definedName>
    <definedName name="lllllll" localSheetId="7">#REF!</definedName>
    <definedName name="lllllll" localSheetId="9">#REF!</definedName>
    <definedName name="lllllll" localSheetId="5">#REF!</definedName>
    <definedName name="lllllll" localSheetId="10">#REF!</definedName>
    <definedName name="lllllll" localSheetId="29">#REF!</definedName>
    <definedName name="lllllll">#REF!</definedName>
    <definedName name="LLLLLLLLLLL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LLLLLLLLLLL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llllllllllllllllllllllllllllllll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llllllllllllllllllllllllllllllll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lllllllllllllllllllllllllllllllllllllllllll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lllllllllllllllllllllllllllllllllllllllllll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LMO" localSheetId="28">#REF!</definedName>
    <definedName name="LMO" localSheetId="25">#REF!</definedName>
    <definedName name="LMO" localSheetId="23">#REF!</definedName>
    <definedName name="LMO" localSheetId="21">#REF!</definedName>
    <definedName name="LMO" localSheetId="24">#REF!</definedName>
    <definedName name="LMO" localSheetId="20">#REF!</definedName>
    <definedName name="LMO" localSheetId="18">#REF!</definedName>
    <definedName name="LMO" localSheetId="16">#REF!</definedName>
    <definedName name="LMO" localSheetId="19">#REF!</definedName>
    <definedName name="LMO" localSheetId="7">#REF!</definedName>
    <definedName name="LMO" localSheetId="9">#REF!</definedName>
    <definedName name="LMO" localSheetId="5">#REF!</definedName>
    <definedName name="LMO" localSheetId="10">#REF!</definedName>
    <definedName name="LMO" localSheetId="29">#REF!</definedName>
    <definedName name="LMO">#REF!</definedName>
    <definedName name="LOP">[35]LOPCALC!$A$4:$J$8</definedName>
    <definedName name="LP___4" localSheetId="10">#REF!</definedName>
    <definedName name="LP___4">#REF!</definedName>
    <definedName name="LP1A" localSheetId="10">'[6]부하(성남)'!#REF!</definedName>
    <definedName name="LP1A">'[6]부하(성남)'!#REF!</definedName>
    <definedName name="LP1B" localSheetId="10">[5]부하계산서!#REF!</definedName>
    <definedName name="LP1B">[5]부하계산서!#REF!</definedName>
    <definedName name="LP3A" localSheetId="10">'[6]부하(성남)'!#REF!</definedName>
    <definedName name="LP3A">'[6]부하(성남)'!#REF!</definedName>
    <definedName name="LPB" localSheetId="10">'[6]부하(성남)'!#REF!</definedName>
    <definedName name="LPB">'[6]부하(성남)'!#REF!</definedName>
    <definedName name="LPBA" localSheetId="10">[5]부하계산서!#REF!</definedName>
    <definedName name="LPBA">[5]부하계산서!#REF!</definedName>
    <definedName name="LPI" localSheetId="28">#REF!</definedName>
    <definedName name="LPI" localSheetId="25">#REF!</definedName>
    <definedName name="LPI" localSheetId="23">#REF!</definedName>
    <definedName name="LPI" localSheetId="21">#REF!</definedName>
    <definedName name="LPI" localSheetId="24">#REF!</definedName>
    <definedName name="LPI" localSheetId="20">#REF!</definedName>
    <definedName name="LPI" localSheetId="18">#REF!</definedName>
    <definedName name="LPI" localSheetId="16">#REF!</definedName>
    <definedName name="LPI" localSheetId="19">#REF!</definedName>
    <definedName name="LPI" localSheetId="7">#REF!</definedName>
    <definedName name="LPI" localSheetId="9">#REF!</definedName>
    <definedName name="LPI" localSheetId="5">#REF!</definedName>
    <definedName name="LPI" localSheetId="10">#REF!</definedName>
    <definedName name="LPI" localSheetId="29">#REF!</definedName>
    <definedName name="LPI">#REF!</definedName>
    <definedName name="LPKA" localSheetId="10">[5]부하계산서!#REF!</definedName>
    <definedName name="LPKA">[5]부하계산서!#REF!</definedName>
    <definedName name="LPKB" localSheetId="10">[5]부하계산서!#REF!</definedName>
    <definedName name="LPKB">[5]부하계산서!#REF!</definedName>
    <definedName name="LPM" localSheetId="10">[5]부하계산서!#REF!</definedName>
    <definedName name="LPM">[5]부하계산서!#REF!</definedName>
    <definedName name="LPMA" localSheetId="10">[5]부하계산서!#REF!</definedName>
    <definedName name="LPMA">[5]부하계산서!#REF!</definedName>
    <definedName name="LPO" localSheetId="10">[5]부하계산서!#REF!</definedName>
    <definedName name="LPO">[5]부하계산서!#REF!</definedName>
    <definedName name="LPOA" localSheetId="10">[5]부하계산서!#REF!</definedName>
    <definedName name="LPOA">[5]부하계산서!#REF!</definedName>
    <definedName name="LSH" localSheetId="28">#REF!</definedName>
    <definedName name="LSH" localSheetId="25">#REF!</definedName>
    <definedName name="LSH" localSheetId="23">#REF!</definedName>
    <definedName name="LSH" localSheetId="21">#REF!</definedName>
    <definedName name="LSH" localSheetId="24">#REF!</definedName>
    <definedName name="LSH" localSheetId="20">#REF!</definedName>
    <definedName name="LSH" localSheetId="18">#REF!</definedName>
    <definedName name="LSH" localSheetId="16">#REF!</definedName>
    <definedName name="LSH" localSheetId="19">#REF!</definedName>
    <definedName name="LSH" localSheetId="7">#REF!</definedName>
    <definedName name="LSH" localSheetId="9">#REF!</definedName>
    <definedName name="LSH" localSheetId="5">#REF!</definedName>
    <definedName name="LSH" localSheetId="10">#REF!</definedName>
    <definedName name="LSH" localSheetId="29">#REF!</definedName>
    <definedName name="LSH">#REF!</definedName>
    <definedName name="LV02A" localSheetId="10">[5]부하계산서!#REF!</definedName>
    <definedName name="LV02A">[5]부하계산서!#REF!</definedName>
    <definedName name="LV02B" localSheetId="10">[5]부하계산서!#REF!</definedName>
    <definedName name="LV02B">[5]부하계산서!#REF!</definedName>
    <definedName name="LV04A" localSheetId="10">[5]부하계산서!#REF!</definedName>
    <definedName name="LV04A">[5]부하계산서!#REF!</definedName>
    <definedName name="LV04B" localSheetId="10">[5]부하계산서!#REF!</definedName>
    <definedName name="LV04B">[5]부하계산서!#REF!</definedName>
    <definedName name="L형측구" localSheetId="28">#REF!</definedName>
    <definedName name="L형측구" localSheetId="25">#REF!</definedName>
    <definedName name="L형측구" localSheetId="23">#REF!</definedName>
    <definedName name="L형측구" localSheetId="21">#REF!</definedName>
    <definedName name="L형측구" localSheetId="24">#REF!</definedName>
    <definedName name="L형측구" localSheetId="20">#REF!</definedName>
    <definedName name="L형측구" localSheetId="18">#REF!</definedName>
    <definedName name="L형측구" localSheetId="16">#REF!</definedName>
    <definedName name="L형측구" localSheetId="19">#REF!</definedName>
    <definedName name="L형측구" localSheetId="7">#REF!</definedName>
    <definedName name="L형측구" localSheetId="9">#REF!</definedName>
    <definedName name="L형측구" localSheetId="5">#REF!</definedName>
    <definedName name="L형측구" localSheetId="10">#REF!</definedName>
    <definedName name="L형측구" localSheetId="29">#REF!</definedName>
    <definedName name="L형측구">#REF!</definedName>
    <definedName name="m" localSheetId="10">#REF!</definedName>
    <definedName name="m">#REF!</definedName>
    <definedName name="M_TR" localSheetId="10">#REF!</definedName>
    <definedName name="M_TR">#REF!</definedName>
    <definedName name="Macro1" localSheetId="10">[36]!Macro1</definedName>
    <definedName name="Macro1">[36]!Macro1</definedName>
    <definedName name="Macro10" localSheetId="10">[36]!Macro10</definedName>
    <definedName name="Macro10">[36]!Macro10</definedName>
    <definedName name="Macro11" localSheetId="10">[36]!Macro11</definedName>
    <definedName name="Macro11">[36]!Macro11</definedName>
    <definedName name="Macro12" localSheetId="10">[36]!Macro12</definedName>
    <definedName name="Macro12">[36]!Macro12</definedName>
    <definedName name="Macro13" localSheetId="10">[36]!Macro13</definedName>
    <definedName name="Macro13">[36]!Macro13</definedName>
    <definedName name="Macro14" localSheetId="10">[36]!Macro14</definedName>
    <definedName name="Macro14">[36]!Macro14</definedName>
    <definedName name="Macro2" localSheetId="10">[36]!Macro2</definedName>
    <definedName name="Macro2">[36]!Macro2</definedName>
    <definedName name="Macro3" localSheetId="10">[36]!Macro3</definedName>
    <definedName name="Macro3">[36]!Macro3</definedName>
    <definedName name="Macro4" localSheetId="10">[36]!Macro4</definedName>
    <definedName name="Macro4">[36]!Macro4</definedName>
    <definedName name="Macro5" localSheetId="10">[36]!Macro5</definedName>
    <definedName name="Macro5">[36]!Macro5</definedName>
    <definedName name="Macro6" localSheetId="10">[36]!Macro6</definedName>
    <definedName name="Macro6">[36]!Macro6</definedName>
    <definedName name="Macro7" localSheetId="10">[36]!Macro7</definedName>
    <definedName name="Macro7">[36]!Macro7</definedName>
    <definedName name="Macro8" localSheetId="10">[36]!Macro8</definedName>
    <definedName name="Macro8">[36]!Macro8</definedName>
    <definedName name="Macro9" localSheetId="10">[36]!Macro9</definedName>
    <definedName name="Macro9">[36]!Macro9</definedName>
    <definedName name="MAIN_COM_소계" localSheetId="10">#REF!</definedName>
    <definedName name="MAIN_COM_소계">#REF!</definedName>
    <definedName name="MCC">[37]DATA!$A$30:$D$53</definedName>
    <definedName name="MCCB">[15]DATA!$A$30:$E$52</definedName>
    <definedName name="MCCEA" localSheetId="10">[5]부하계산서!#REF!</definedName>
    <definedName name="MCCEA">[5]부하계산서!#REF!</definedName>
    <definedName name="MCCEB" localSheetId="10">[5]부하계산서!#REF!</definedName>
    <definedName name="MCCEB">[5]부하계산서!#REF!</definedName>
    <definedName name="MCCF" localSheetId="10">[5]부하계산서!#REF!</definedName>
    <definedName name="MCCF">[5]부하계산서!#REF!</definedName>
    <definedName name="MCCN" localSheetId="10">'[6]부하(성남)'!#REF!</definedName>
    <definedName name="MCCN">'[6]부하(성남)'!#REF!</definedName>
    <definedName name="MCCP" localSheetId="10">[5]부하계산서!#REF!</definedName>
    <definedName name="MCCP">[5]부하계산서!#REF!</definedName>
    <definedName name="MCCS" localSheetId="10">[5]부하계산서!#REF!</definedName>
    <definedName name="MCCS">[5]부하계산서!#REF!</definedName>
    <definedName name="MECH" localSheetId="10">#REF!</definedName>
    <definedName name="MECH">#REF!</definedName>
    <definedName name="MH" localSheetId="10">#REF!</definedName>
    <definedName name="MH">#REF!</definedName>
    <definedName name="mhu">[0]!mhu</definedName>
    <definedName name="MMM">[0]!MMM</definedName>
    <definedName name="MMMM">[0]!MMMM</definedName>
    <definedName name="MMMMM">[0]!MMMMM</definedName>
    <definedName name="mmmmmmmmmmm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mmmmmmmmmmm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mmtrrtyrt">[0]!mmtrrtyrt</definedName>
    <definedName name="MNHL">[36]Sheet1!$A$4:$H$5</definedName>
    <definedName name="MONEY">'[19]Y-WORK'!$F$21:$M$365,'[19]Y-WORK'!$F$375:$M$400</definedName>
    <definedName name="MS" localSheetId="10">#REF!</definedName>
    <definedName name="MS">#REF!</definedName>
    <definedName name="N1S" localSheetId="28">#REF!</definedName>
    <definedName name="N1S" localSheetId="25">#REF!</definedName>
    <definedName name="N1S" localSheetId="23">#REF!</definedName>
    <definedName name="N1S" localSheetId="21">#REF!</definedName>
    <definedName name="N1S" localSheetId="24">#REF!</definedName>
    <definedName name="N1S" localSheetId="20">#REF!</definedName>
    <definedName name="N1S" localSheetId="18">#REF!</definedName>
    <definedName name="N1S" localSheetId="16">#REF!</definedName>
    <definedName name="N1S" localSheetId="19">#REF!</definedName>
    <definedName name="N1S" localSheetId="7">#REF!</definedName>
    <definedName name="N1S" localSheetId="9">#REF!</definedName>
    <definedName name="N1S" localSheetId="5">#REF!</definedName>
    <definedName name="N1S" localSheetId="10">#REF!</definedName>
    <definedName name="N1S" localSheetId="29">#REF!</definedName>
    <definedName name="N1S">#REF!</definedName>
    <definedName name="N2S" localSheetId="28">#REF!</definedName>
    <definedName name="N2S" localSheetId="25">#REF!</definedName>
    <definedName name="N2S" localSheetId="23">#REF!</definedName>
    <definedName name="N2S" localSheetId="21">#REF!</definedName>
    <definedName name="N2S" localSheetId="24">#REF!</definedName>
    <definedName name="N2S" localSheetId="20">#REF!</definedName>
    <definedName name="N2S" localSheetId="18">#REF!</definedName>
    <definedName name="N2S" localSheetId="16">#REF!</definedName>
    <definedName name="N2S" localSheetId="19">#REF!</definedName>
    <definedName name="N2S" localSheetId="7">#REF!</definedName>
    <definedName name="N2S" localSheetId="9">#REF!</definedName>
    <definedName name="N2S" localSheetId="5">#REF!</definedName>
    <definedName name="N2S" localSheetId="10">#REF!</definedName>
    <definedName name="N2S" localSheetId="29">#REF!</definedName>
    <definedName name="N2S">#REF!</definedName>
    <definedName name="N3S" localSheetId="28">#REF!</definedName>
    <definedName name="N3S" localSheetId="25">#REF!</definedName>
    <definedName name="N3S" localSheetId="23">#REF!</definedName>
    <definedName name="N3S" localSheetId="21">#REF!</definedName>
    <definedName name="N3S" localSheetId="24">#REF!</definedName>
    <definedName name="N3S" localSheetId="20">#REF!</definedName>
    <definedName name="N3S" localSheetId="18">#REF!</definedName>
    <definedName name="N3S" localSheetId="16">#REF!</definedName>
    <definedName name="N3S" localSheetId="19">#REF!</definedName>
    <definedName name="N3S" localSheetId="7">#REF!</definedName>
    <definedName name="N3S" localSheetId="9">#REF!</definedName>
    <definedName name="N3S" localSheetId="5">#REF!</definedName>
    <definedName name="N3S" localSheetId="10">#REF!</definedName>
    <definedName name="N3S" localSheetId="29">#REF!</definedName>
    <definedName name="N3S">#REF!</definedName>
    <definedName name="NA" localSheetId="28">#REF!</definedName>
    <definedName name="NA" localSheetId="25">#REF!</definedName>
    <definedName name="NA" localSheetId="23">#REF!</definedName>
    <definedName name="NA" localSheetId="21">#REF!</definedName>
    <definedName name="NA" localSheetId="24">#REF!</definedName>
    <definedName name="NA" localSheetId="20">#REF!</definedName>
    <definedName name="NA" localSheetId="18">#REF!</definedName>
    <definedName name="NA" localSheetId="16">#REF!</definedName>
    <definedName name="NA" localSheetId="19">#REF!</definedName>
    <definedName name="NA" localSheetId="7">#REF!</definedName>
    <definedName name="NA" localSheetId="9">#REF!</definedName>
    <definedName name="NA" localSheetId="5">#REF!</definedName>
    <definedName name="NA" localSheetId="10">#REF!</definedName>
    <definedName name="NA" localSheetId="29">#REF!</definedName>
    <definedName name="NA">#REF!</definedName>
    <definedName name="NDO" localSheetId="28">#REF!</definedName>
    <definedName name="NDO" localSheetId="25">#REF!</definedName>
    <definedName name="NDO" localSheetId="23">#REF!</definedName>
    <definedName name="NDO" localSheetId="21">#REF!</definedName>
    <definedName name="NDO" localSheetId="24">#REF!</definedName>
    <definedName name="NDO" localSheetId="20">#REF!</definedName>
    <definedName name="NDO" localSheetId="18">#REF!</definedName>
    <definedName name="NDO" localSheetId="16">#REF!</definedName>
    <definedName name="NDO" localSheetId="19">#REF!</definedName>
    <definedName name="NDO" localSheetId="7">#REF!</definedName>
    <definedName name="NDO" localSheetId="9">#REF!</definedName>
    <definedName name="NDO" localSheetId="5">#REF!</definedName>
    <definedName name="NDO" localSheetId="10">#REF!</definedName>
    <definedName name="NDO" localSheetId="29">#REF!</definedName>
    <definedName name="NDO">#REF!</definedName>
    <definedName name="Network" localSheetId="10">[12]견적사양비교표!#REF!</definedName>
    <definedName name="Network">[12]견적사양비교표!#REF!</definedName>
    <definedName name="ngf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ng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NH" localSheetId="10">#REF!</definedName>
    <definedName name="NH">#REF!</definedName>
    <definedName name="NHL">[38]터널조도!$AR$19:$AT$25</definedName>
    <definedName name="NMB" localSheetId="10">[39]일위대가!#REF!</definedName>
    <definedName name="NMB">[39]일위대가!#REF!</definedName>
    <definedName name="NNN">[0]!NNN</definedName>
    <definedName name="NNNN">[0]!NNNN</definedName>
    <definedName name="NNNNN">[0]!NNNNN</definedName>
    <definedName name="nnryry">[0]!nnryry</definedName>
    <definedName name="nnwerer">[0]!nnwerer</definedName>
    <definedName name="NOMU">[40]NOMUBI!$B$3:$H$39</definedName>
    <definedName name="NOMUBY" localSheetId="28">#REF!</definedName>
    <definedName name="NOMUBY" localSheetId="25">#REF!</definedName>
    <definedName name="NOMUBY" localSheetId="23">#REF!</definedName>
    <definedName name="NOMUBY" localSheetId="21">#REF!</definedName>
    <definedName name="NOMUBY" localSheetId="24">#REF!</definedName>
    <definedName name="NOMUBY" localSheetId="20">#REF!</definedName>
    <definedName name="NOMUBY" localSheetId="18">#REF!</definedName>
    <definedName name="NOMUBY" localSheetId="16">#REF!</definedName>
    <definedName name="NOMUBY" localSheetId="19">#REF!</definedName>
    <definedName name="NOMUBY" localSheetId="7">#REF!</definedName>
    <definedName name="NOMUBY" localSheetId="9">#REF!</definedName>
    <definedName name="NOMUBY" localSheetId="5">#REF!</definedName>
    <definedName name="NOMUBY" localSheetId="10">#REF!</definedName>
    <definedName name="NOMUBY" localSheetId="29">#REF!</definedName>
    <definedName name="NOMUBY">#REF!</definedName>
    <definedName name="NPI" localSheetId="28">#REF!</definedName>
    <definedName name="NPI" localSheetId="25">#REF!</definedName>
    <definedName name="NPI" localSheetId="23">#REF!</definedName>
    <definedName name="NPI" localSheetId="21">#REF!</definedName>
    <definedName name="NPI" localSheetId="24">#REF!</definedName>
    <definedName name="NPI" localSheetId="20">#REF!</definedName>
    <definedName name="NPI" localSheetId="18">#REF!</definedName>
    <definedName name="NPI" localSheetId="16">#REF!</definedName>
    <definedName name="NPI" localSheetId="19">#REF!</definedName>
    <definedName name="NPI" localSheetId="7">#REF!</definedName>
    <definedName name="NPI" localSheetId="9">#REF!</definedName>
    <definedName name="NPI" localSheetId="5">#REF!</definedName>
    <definedName name="NPI" localSheetId="10">#REF!</definedName>
    <definedName name="NPI" localSheetId="29">#REF!</definedName>
    <definedName name="NPI">#REF!</definedName>
    <definedName name="nrtyrt">[0]!nrtyrt</definedName>
    <definedName name="NS" localSheetId="28">#REF!</definedName>
    <definedName name="NS" localSheetId="25">#REF!</definedName>
    <definedName name="NS" localSheetId="23">#REF!</definedName>
    <definedName name="NS" localSheetId="21">#REF!</definedName>
    <definedName name="NS" localSheetId="24">#REF!</definedName>
    <definedName name="NS" localSheetId="20">#REF!</definedName>
    <definedName name="NS" localSheetId="18">#REF!</definedName>
    <definedName name="NS" localSheetId="16">#REF!</definedName>
    <definedName name="NS" localSheetId="19">#REF!</definedName>
    <definedName name="NS" localSheetId="7">#REF!</definedName>
    <definedName name="NS" localSheetId="9">#REF!</definedName>
    <definedName name="NS" localSheetId="5">#REF!</definedName>
    <definedName name="NS" localSheetId="10">#REF!</definedName>
    <definedName name="NS" localSheetId="29">#REF!</definedName>
    <definedName name="NS">#REF!</definedName>
    <definedName name="NSH" localSheetId="28">#REF!</definedName>
    <definedName name="NSH" localSheetId="25">#REF!</definedName>
    <definedName name="NSH" localSheetId="23">#REF!</definedName>
    <definedName name="NSH" localSheetId="21">#REF!</definedName>
    <definedName name="NSH" localSheetId="24">#REF!</definedName>
    <definedName name="NSH" localSheetId="20">#REF!</definedName>
    <definedName name="NSH" localSheetId="18">#REF!</definedName>
    <definedName name="NSH" localSheetId="16">#REF!</definedName>
    <definedName name="NSH" localSheetId="19">#REF!</definedName>
    <definedName name="NSH" localSheetId="7">#REF!</definedName>
    <definedName name="NSH" localSheetId="9">#REF!</definedName>
    <definedName name="NSH" localSheetId="5">#REF!</definedName>
    <definedName name="NSH" localSheetId="10">#REF!</definedName>
    <definedName name="NSH" localSheetId="29">#REF!</definedName>
    <definedName name="NSH">#REF!</definedName>
    <definedName name="NSO" localSheetId="28">#REF!</definedName>
    <definedName name="NSO" localSheetId="25">#REF!</definedName>
    <definedName name="NSO" localSheetId="23">#REF!</definedName>
    <definedName name="NSO" localSheetId="21">#REF!</definedName>
    <definedName name="NSO" localSheetId="24">#REF!</definedName>
    <definedName name="NSO" localSheetId="20">#REF!</definedName>
    <definedName name="NSO" localSheetId="18">#REF!</definedName>
    <definedName name="NSO" localSheetId="16">#REF!</definedName>
    <definedName name="NSO" localSheetId="19">#REF!</definedName>
    <definedName name="NSO" localSheetId="7">#REF!</definedName>
    <definedName name="NSO" localSheetId="9">#REF!</definedName>
    <definedName name="NSO" localSheetId="5">#REF!</definedName>
    <definedName name="NSO" localSheetId="10">#REF!</definedName>
    <definedName name="NSO" localSheetId="29">#REF!</definedName>
    <definedName name="NSO">#REF!</definedName>
    <definedName name="ok" localSheetId="10">#REF!</definedName>
    <definedName name="ok">#REF!</definedName>
    <definedName name="OOO" localSheetId="28">#REF!</definedName>
    <definedName name="OOO" localSheetId="11">#REF!</definedName>
    <definedName name="OOO" localSheetId="3">#REF!</definedName>
    <definedName name="OOO" localSheetId="2">#REF!</definedName>
    <definedName name="OOO" localSheetId="27">#REF!</definedName>
    <definedName name="OOO" localSheetId="25">#REF!</definedName>
    <definedName name="OOO" localSheetId="23">#REF!</definedName>
    <definedName name="OOO" localSheetId="21">#REF!</definedName>
    <definedName name="OOO" localSheetId="24">#REF!</definedName>
    <definedName name="OOO" localSheetId="20">#REF!</definedName>
    <definedName name="OOO" localSheetId="18">#REF!</definedName>
    <definedName name="OOO" localSheetId="17">#REF!</definedName>
    <definedName name="OOO" localSheetId="16">#REF!</definedName>
    <definedName name="OOO" localSheetId="19">#REF!</definedName>
    <definedName name="OOO" localSheetId="7">#REF!</definedName>
    <definedName name="OOO" localSheetId="6">#REF!</definedName>
    <definedName name="OOO" localSheetId="9">#REF!</definedName>
    <definedName name="OOO" localSheetId="5">#REF!</definedName>
    <definedName name="OOO" localSheetId="10">#REF!</definedName>
    <definedName name="OOO" localSheetId="8">#REF!</definedName>
    <definedName name="OOO" localSheetId="4">#REF!</definedName>
    <definedName name="OOO" localSheetId="26">#REF!</definedName>
    <definedName name="OOO" localSheetId="29">#REF!</definedName>
    <definedName name="OOO">#REF!</definedName>
    <definedName name="OOOO">[0]!OOOO</definedName>
    <definedName name="OOOOO">[0]!OOOOO</definedName>
    <definedName name="OOOOOO">[0]!OOOOOO</definedName>
    <definedName name="oooooooooooooooooooooo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oooooooooooooooooooooo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P">[41]Sheet2!$F$140,[41]Sheet2!$F$140:$F$142,[41]Sheet2!$F$160</definedName>
    <definedName name="pai" localSheetId="28">#REF!</definedName>
    <definedName name="pai" localSheetId="25">#REF!</definedName>
    <definedName name="pai" localSheetId="23">#REF!</definedName>
    <definedName name="pai" localSheetId="21">#REF!</definedName>
    <definedName name="pai" localSheetId="24">#REF!</definedName>
    <definedName name="pai" localSheetId="20">#REF!</definedName>
    <definedName name="pai" localSheetId="18">#REF!</definedName>
    <definedName name="pai" localSheetId="16">#REF!</definedName>
    <definedName name="pai" localSheetId="19">#REF!</definedName>
    <definedName name="pai" localSheetId="7">#REF!</definedName>
    <definedName name="pai" localSheetId="9">#REF!</definedName>
    <definedName name="pai" localSheetId="5">#REF!</definedName>
    <definedName name="pai" localSheetId="10">#REF!</definedName>
    <definedName name="pai" localSheetId="29">#REF!</definedName>
    <definedName name="pai">#REF!</definedName>
    <definedName name="PASS" localSheetId="10">#REF!</definedName>
    <definedName name="PASS">#REF!</definedName>
    <definedName name="PB" localSheetId="10">#REF!</definedName>
    <definedName name="PB">#REF!</definedName>
    <definedName name="PB_2" localSheetId="10">'[9]IMPEADENCE MAP 취수장'!#REF!</definedName>
    <definedName name="PB_2">'[9]IMPEADENCE MAP 취수장'!#REF!</definedName>
    <definedName name="PE" localSheetId="28">#REF!</definedName>
    <definedName name="PE" localSheetId="25">#REF!</definedName>
    <definedName name="PE" localSheetId="23">#REF!</definedName>
    <definedName name="PE" localSheetId="21">#REF!</definedName>
    <definedName name="PE" localSheetId="24">#REF!</definedName>
    <definedName name="PE" localSheetId="20">#REF!</definedName>
    <definedName name="PE" localSheetId="18">#REF!</definedName>
    <definedName name="PE" localSheetId="16">#REF!</definedName>
    <definedName name="PE" localSheetId="19">#REF!</definedName>
    <definedName name="PE" localSheetId="7">#REF!</definedName>
    <definedName name="PE" localSheetId="9">#REF!</definedName>
    <definedName name="PE" localSheetId="5">#REF!</definedName>
    <definedName name="PE" localSheetId="10">#REF!</definedName>
    <definedName name="PE" localSheetId="29">#REF!</definedName>
    <definedName name="PE">#REF!</definedName>
    <definedName name="PE100C" localSheetId="10">[17]단가!#REF!</definedName>
    <definedName name="PE100C">[17]단가!#REF!</definedName>
    <definedName name="PE16C" localSheetId="10">[17]단가!#REF!</definedName>
    <definedName name="PE16C">[17]단가!#REF!</definedName>
    <definedName name="PE22C" localSheetId="10">[17]단가!#REF!</definedName>
    <definedName name="PE22C">[17]단가!#REF!</definedName>
    <definedName name="PE28C" localSheetId="10">[17]단가!#REF!</definedName>
    <definedName name="PE28C">[17]단가!#REF!</definedName>
    <definedName name="PE36C" localSheetId="10">[17]단가!#REF!</definedName>
    <definedName name="PE36C">[17]단가!#REF!</definedName>
    <definedName name="PE42C" localSheetId="10">[17]단가!#REF!</definedName>
    <definedName name="PE42C">[17]단가!#REF!</definedName>
    <definedName name="PE54C" localSheetId="10">[17]단가!#REF!</definedName>
    <definedName name="PE54C">[17]단가!#REF!</definedName>
    <definedName name="PEE">[16]DATA!$N$4:$P$12</definedName>
    <definedName name="PH" localSheetId="28">#REF!</definedName>
    <definedName name="PH" localSheetId="25">#REF!</definedName>
    <definedName name="PH" localSheetId="23">#REF!</definedName>
    <definedName name="PH" localSheetId="21">#REF!</definedName>
    <definedName name="PH" localSheetId="24">#REF!</definedName>
    <definedName name="PH" localSheetId="20">#REF!</definedName>
    <definedName name="PH" localSheetId="18">#REF!</definedName>
    <definedName name="PH" localSheetId="16">#REF!</definedName>
    <definedName name="PH" localSheetId="19">#REF!</definedName>
    <definedName name="PH" localSheetId="7">#REF!</definedName>
    <definedName name="PH" localSheetId="9">#REF!</definedName>
    <definedName name="PH" localSheetId="5">#REF!</definedName>
    <definedName name="PH" localSheetId="10">#REF!</definedName>
    <definedName name="PH" localSheetId="29">#REF!</definedName>
    <definedName name="PH">#REF!</definedName>
    <definedName name="PL" localSheetId="28">#REF!</definedName>
    <definedName name="PL" localSheetId="25">#REF!</definedName>
    <definedName name="PL" localSheetId="23">#REF!</definedName>
    <definedName name="PL" localSheetId="21">#REF!</definedName>
    <definedName name="PL" localSheetId="24">#REF!</definedName>
    <definedName name="PL" localSheetId="20">#REF!</definedName>
    <definedName name="PL" localSheetId="18">#REF!</definedName>
    <definedName name="PL" localSheetId="16">#REF!</definedName>
    <definedName name="PL" localSheetId="19">#REF!</definedName>
    <definedName name="PL" localSheetId="7">#REF!</definedName>
    <definedName name="PL" localSheetId="9">#REF!</definedName>
    <definedName name="PL" localSheetId="5">#REF!</definedName>
    <definedName name="PL" localSheetId="10">#REF!</definedName>
    <definedName name="PL" localSheetId="29">#REF!</definedName>
    <definedName name="PL">#REF!</definedName>
    <definedName name="PLATE_12t_단중" localSheetId="28">#REF!</definedName>
    <definedName name="PLATE_12t_단중" localSheetId="25">#REF!</definedName>
    <definedName name="PLATE_12t_단중" localSheetId="23">#REF!</definedName>
    <definedName name="PLATE_12t_단중" localSheetId="21">#REF!</definedName>
    <definedName name="PLATE_12t_단중" localSheetId="24">#REF!</definedName>
    <definedName name="PLATE_12t_단중" localSheetId="20">#REF!</definedName>
    <definedName name="PLATE_12t_단중" localSheetId="18">#REF!</definedName>
    <definedName name="PLATE_12t_단중" localSheetId="16">#REF!</definedName>
    <definedName name="PLATE_12t_단중" localSheetId="19">#REF!</definedName>
    <definedName name="PLATE_12t_단중" localSheetId="7">#REF!</definedName>
    <definedName name="PLATE_12t_단중" localSheetId="9">#REF!</definedName>
    <definedName name="PLATE_12t_단중" localSheetId="5">#REF!</definedName>
    <definedName name="PLATE_12t_단중" localSheetId="10">#REF!</definedName>
    <definedName name="PLATE_12t_단중" localSheetId="29">#REF!</definedName>
    <definedName name="PLATE_12t_단중">#REF!</definedName>
    <definedName name="PLATE_19t_단중" localSheetId="28">#REF!</definedName>
    <definedName name="PLATE_19t_단중" localSheetId="25">#REF!</definedName>
    <definedName name="PLATE_19t_단중" localSheetId="23">#REF!</definedName>
    <definedName name="PLATE_19t_단중" localSheetId="21">#REF!</definedName>
    <definedName name="PLATE_19t_단중" localSheetId="24">#REF!</definedName>
    <definedName name="PLATE_19t_단중" localSheetId="20">#REF!</definedName>
    <definedName name="PLATE_19t_단중" localSheetId="18">#REF!</definedName>
    <definedName name="PLATE_19t_단중" localSheetId="16">#REF!</definedName>
    <definedName name="PLATE_19t_단중" localSheetId="19">#REF!</definedName>
    <definedName name="PLATE_19t_단중" localSheetId="7">#REF!</definedName>
    <definedName name="PLATE_19t_단중" localSheetId="9">#REF!</definedName>
    <definedName name="PLATE_19t_단중" localSheetId="5">#REF!</definedName>
    <definedName name="PLATE_19t_단중" localSheetId="10">#REF!</definedName>
    <definedName name="PLATE_19t_단중" localSheetId="29">#REF!</definedName>
    <definedName name="PLATE_19t_단중">#REF!</definedName>
    <definedName name="PLATE_6t_단중" localSheetId="28">#REF!</definedName>
    <definedName name="PLATE_6t_단중" localSheetId="25">#REF!</definedName>
    <definedName name="PLATE_6t_단중" localSheetId="23">#REF!</definedName>
    <definedName name="PLATE_6t_단중" localSheetId="21">#REF!</definedName>
    <definedName name="PLATE_6t_단중" localSheetId="24">#REF!</definedName>
    <definedName name="PLATE_6t_단중" localSheetId="20">#REF!</definedName>
    <definedName name="PLATE_6t_단중" localSheetId="18">#REF!</definedName>
    <definedName name="PLATE_6t_단중" localSheetId="16">#REF!</definedName>
    <definedName name="PLATE_6t_단중" localSheetId="19">#REF!</definedName>
    <definedName name="PLATE_6t_단중" localSheetId="7">#REF!</definedName>
    <definedName name="PLATE_6t_단중" localSheetId="9">#REF!</definedName>
    <definedName name="PLATE_6t_단중" localSheetId="5">#REF!</definedName>
    <definedName name="PLATE_6t_단중" localSheetId="10">#REF!</definedName>
    <definedName name="PLATE_6t_단중" localSheetId="29">#REF!</definedName>
    <definedName name="PLATE_6t_단중">#REF!</definedName>
    <definedName name="PLATE_9t_단중" localSheetId="28">#REF!</definedName>
    <definedName name="PLATE_9t_단중" localSheetId="25">#REF!</definedName>
    <definedName name="PLATE_9t_단중" localSheetId="23">#REF!</definedName>
    <definedName name="PLATE_9t_단중" localSheetId="21">#REF!</definedName>
    <definedName name="PLATE_9t_단중" localSheetId="24">#REF!</definedName>
    <definedName name="PLATE_9t_단중" localSheetId="20">#REF!</definedName>
    <definedName name="PLATE_9t_단중" localSheetId="18">#REF!</definedName>
    <definedName name="PLATE_9t_단중" localSheetId="16">#REF!</definedName>
    <definedName name="PLATE_9t_단중" localSheetId="19">#REF!</definedName>
    <definedName name="PLATE_9t_단중" localSheetId="7">#REF!</definedName>
    <definedName name="PLATE_9t_단중" localSheetId="9">#REF!</definedName>
    <definedName name="PLATE_9t_단중" localSheetId="5">#REF!</definedName>
    <definedName name="PLATE_9t_단중" localSheetId="10">#REF!</definedName>
    <definedName name="PLATE_9t_단중" localSheetId="29">#REF!</definedName>
    <definedName name="PLATE_9t_단중">#REF!</definedName>
    <definedName name="PN" localSheetId="28">#REF!</definedName>
    <definedName name="PN" localSheetId="25">#REF!</definedName>
    <definedName name="PN" localSheetId="23">#REF!</definedName>
    <definedName name="PN" localSheetId="21">#REF!</definedName>
    <definedName name="PN" localSheetId="24">#REF!</definedName>
    <definedName name="PN" localSheetId="20">#REF!</definedName>
    <definedName name="PN" localSheetId="18">#REF!</definedName>
    <definedName name="PN" localSheetId="16">#REF!</definedName>
    <definedName name="PN" localSheetId="19">#REF!</definedName>
    <definedName name="PN" localSheetId="7">#REF!</definedName>
    <definedName name="PN" localSheetId="9">#REF!</definedName>
    <definedName name="PN" localSheetId="5">#REF!</definedName>
    <definedName name="PN" localSheetId="10">#REF!</definedName>
    <definedName name="PN" localSheetId="29">#REF!</definedName>
    <definedName name="PN">#REF!</definedName>
    <definedName name="PNLW10" localSheetId="10">[5]부하계산서!#REF!</definedName>
    <definedName name="PNLW10">[5]부하계산서!#REF!</definedName>
    <definedName name="PNLW8" localSheetId="10">[5]부하계산서!#REF!</definedName>
    <definedName name="PNLW8">[5]부하계산서!#REF!</definedName>
    <definedName name="pp" localSheetId="10">#REF!,#REF!</definedName>
    <definedName name="pp">#REF!,#REF!</definedName>
    <definedName name="PPP" localSheetId="28">#REF!</definedName>
    <definedName name="PPP" localSheetId="11">#REF!</definedName>
    <definedName name="PPP" localSheetId="3">#REF!</definedName>
    <definedName name="PPP" localSheetId="2">#REF!</definedName>
    <definedName name="PPP" localSheetId="27">#REF!</definedName>
    <definedName name="PPP" localSheetId="25">#REF!</definedName>
    <definedName name="PPP" localSheetId="23">#REF!</definedName>
    <definedName name="PPP" localSheetId="21">#REF!</definedName>
    <definedName name="PPP" localSheetId="24">#REF!</definedName>
    <definedName name="PPP" localSheetId="20">#REF!</definedName>
    <definedName name="PPP" localSheetId="18">#REF!</definedName>
    <definedName name="PPP" localSheetId="17">#REF!</definedName>
    <definedName name="PPP" localSheetId="16">#REF!</definedName>
    <definedName name="PPP" localSheetId="19">#REF!</definedName>
    <definedName name="PPP" localSheetId="7">#REF!</definedName>
    <definedName name="PPP" localSheetId="6">#REF!</definedName>
    <definedName name="PPP" localSheetId="9">#REF!</definedName>
    <definedName name="PPP" localSheetId="5">#REF!</definedName>
    <definedName name="PPP" localSheetId="10">#REF!</definedName>
    <definedName name="PPP" localSheetId="8">#REF!</definedName>
    <definedName name="PPP" localSheetId="4">#REF!</definedName>
    <definedName name="PPP" localSheetId="26">#REF!</definedName>
    <definedName name="PPP" localSheetId="29">#REF!</definedName>
    <definedName name="PPP">#REF!</definedName>
    <definedName name="PPPP">[0]!PPPP</definedName>
    <definedName name="PPPPP">[0]!PPPPP</definedName>
    <definedName name="ppppppp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ppppppp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PRICE">[42]Sheet1!$B$2:$H$95</definedName>
    <definedName name="PRINT" localSheetId="28">#REF!</definedName>
    <definedName name="PRINT" localSheetId="25">#REF!</definedName>
    <definedName name="PRINT" localSheetId="23">#REF!</definedName>
    <definedName name="PRINT" localSheetId="21">#REF!</definedName>
    <definedName name="PRINT" localSheetId="24">#REF!</definedName>
    <definedName name="PRINT" localSheetId="20">#REF!</definedName>
    <definedName name="PRINT" localSheetId="18">#REF!</definedName>
    <definedName name="PRINT" localSheetId="16">#REF!</definedName>
    <definedName name="PRINT" localSheetId="19">#REF!</definedName>
    <definedName name="PRINT" localSheetId="7">#REF!</definedName>
    <definedName name="PRINT" localSheetId="9">#REF!</definedName>
    <definedName name="PRINT" localSheetId="5">#REF!</definedName>
    <definedName name="PRINT" localSheetId="10">#REF!</definedName>
    <definedName name="PRINT" localSheetId="29">#REF!</definedName>
    <definedName name="PRINT">#REF!</definedName>
    <definedName name="_xlnm.Print_Area" localSheetId="28">경비!$A$1:$I$19</definedName>
    <definedName name="_xlnm.Print_Area" localSheetId="11">기초일위!$A$1:$N$179</definedName>
    <definedName name="_xlnm.Print_Area" localSheetId="3">내역!$A$1:$M$87</definedName>
    <definedName name="_xlnm.Print_Area" localSheetId="2">내역합계!$A$1:$M$17</definedName>
    <definedName name="_xlnm.Print_Area" localSheetId="27">노임단가!$A$1:$H$21</definedName>
    <definedName name="_xlnm.Print_Area" localSheetId="32">단가산출목록!$A$1:$J$20</definedName>
    <definedName name="_xlnm.Print_Area" localSheetId="33">단가산출서!$A$1:$F$210</definedName>
    <definedName name="_xlnm.Print_Area" localSheetId="0">설계서!$A$1:$M$20</definedName>
    <definedName name="_xlnm.Print_Area" localSheetId="25">'수량(배수,텃밭)'!$A$1:$E$22</definedName>
    <definedName name="_xlnm.Print_Area" localSheetId="23">'수량(시설물)'!$A$1:$E$17</definedName>
    <definedName name="_xlnm.Print_Area" localSheetId="22">'수량(식재)'!$A$1:$J$44</definedName>
    <definedName name="_xlnm.Print_Area" localSheetId="21">'수량(철거)'!$A$1:$E$23</definedName>
    <definedName name="_xlnm.Print_Area" localSheetId="24">'수량(포장)'!$A$1:$E$23</definedName>
    <definedName name="_xlnm.Print_Area" localSheetId="20">'수량산출(배수)'!$A$1:$G$70</definedName>
    <definedName name="_xlnm.Print_Area" localSheetId="18">'수량산출(시설물)'!$A$1:$G$140</definedName>
    <definedName name="_xlnm.Print_Area" localSheetId="17">'수량산출(식재)'!$A$1:$G$69</definedName>
    <definedName name="_xlnm.Print_Area" localSheetId="16">'수량산출(철거)'!$A$1:$G$35</definedName>
    <definedName name="_xlnm.Print_Area" localSheetId="19">'수량산출(포장)'!$A$1:$G$210</definedName>
    <definedName name="_xlnm.Print_Area" localSheetId="1">원가계산!$A$1:$O$24</definedName>
    <definedName name="_xlnm.Print_Area" localSheetId="7">'일위대가-시설물'!$A$1:$N$41</definedName>
    <definedName name="_xlnm.Print_Area" localSheetId="6">'일위대가-식재'!$A$1:$N$104</definedName>
    <definedName name="_xlnm.Print_Area" localSheetId="9">'일위대가-우배수'!$A$1:$N$28</definedName>
    <definedName name="_xlnm.Print_Area" localSheetId="5">'일위대가-철거'!$A$1:$N$28</definedName>
    <definedName name="_xlnm.Print_Area" localSheetId="10">'일위대가-텃밭기반'!$A$1:$N$7</definedName>
    <definedName name="_xlnm.Print_Area" localSheetId="8">'일위대가-포장'!$A$1:$N$55</definedName>
    <definedName name="_xlnm.Print_Area" localSheetId="4">일위목록!$A$1:$N$91</definedName>
    <definedName name="_xlnm.Print_Area" localSheetId="26">자재단가!$A$1:$O$83</definedName>
    <definedName name="_xlnm.Print_Area" localSheetId="29">중기기초자료!$A$1:$I$24</definedName>
    <definedName name="_xlnm.Print_Area" localSheetId="30">중기목록표!$A$1:$J$23</definedName>
    <definedName name="_xlnm.Print_Area" localSheetId="31">중기사용료!$A$1:$G$296</definedName>
    <definedName name="_xlnm.Print_Area" localSheetId="12">'철거 집계표'!$A$1:$L$16</definedName>
    <definedName name="_xlnm.Print_Area" localSheetId="14">토공량집계!$A$1:$H$24</definedName>
    <definedName name="_xlnm.Print_Area">#REF!</definedName>
    <definedName name="PRINT_AREA_MI" localSheetId="28">#REF!</definedName>
    <definedName name="PRINT_AREA_MI" localSheetId="25">#REF!</definedName>
    <definedName name="PRINT_AREA_MI" localSheetId="23">#REF!</definedName>
    <definedName name="PRINT_AREA_MI" localSheetId="22">#REF!</definedName>
    <definedName name="PRINT_AREA_MI" localSheetId="21">#REF!</definedName>
    <definedName name="PRINT_AREA_MI" localSheetId="24">#REF!</definedName>
    <definedName name="PRINT_AREA_MI" localSheetId="20">#REF!</definedName>
    <definedName name="PRINT_AREA_MI" localSheetId="18">#REF!</definedName>
    <definedName name="PRINT_AREA_MI" localSheetId="16">#REF!</definedName>
    <definedName name="PRINT_AREA_MI" localSheetId="19">#REF!</definedName>
    <definedName name="PRINT_AREA_MI" localSheetId="7">#REF!</definedName>
    <definedName name="PRINT_AREA_MI" localSheetId="9">#REF!</definedName>
    <definedName name="PRINT_AREA_MI" localSheetId="5">#REF!</definedName>
    <definedName name="PRINT_AREA_MI" localSheetId="10">#REF!</definedName>
    <definedName name="PRINT_AREA_MI" localSheetId="29">#REF!</definedName>
    <definedName name="PRINT_AREA_MI">#REF!</definedName>
    <definedName name="Print_Area1" localSheetId="28">#REF!</definedName>
    <definedName name="Print_Area1" localSheetId="25">#REF!</definedName>
    <definedName name="Print_Area1" localSheetId="23">#REF!</definedName>
    <definedName name="Print_Area1" localSheetId="21">#REF!</definedName>
    <definedName name="Print_Area1" localSheetId="24">#REF!</definedName>
    <definedName name="Print_Area1" localSheetId="20">#REF!</definedName>
    <definedName name="Print_Area1" localSheetId="18">#REF!</definedName>
    <definedName name="Print_Area1" localSheetId="16">#REF!</definedName>
    <definedName name="Print_Area1" localSheetId="19">#REF!</definedName>
    <definedName name="Print_Area1" localSheetId="7">#REF!</definedName>
    <definedName name="Print_Area1" localSheetId="9">#REF!</definedName>
    <definedName name="Print_Area1" localSheetId="5">#REF!</definedName>
    <definedName name="Print_Area1" localSheetId="10">#REF!</definedName>
    <definedName name="Print_Area1" localSheetId="29">#REF!</definedName>
    <definedName name="Print_Area1">#REF!</definedName>
    <definedName name="PRINT_TILIES" localSheetId="28">#REF!,#REF!,#REF!,#REF!,#REF!</definedName>
    <definedName name="PRINT_TILIES" localSheetId="25">#REF!,#REF!,#REF!,#REF!,#REF!</definedName>
    <definedName name="PRINT_TILIES" localSheetId="23">#REF!,#REF!,#REF!,#REF!,#REF!</definedName>
    <definedName name="PRINT_TILIES" localSheetId="21">#REF!,#REF!,#REF!,#REF!,#REF!</definedName>
    <definedName name="PRINT_TILIES" localSheetId="24">#REF!,#REF!,#REF!,#REF!,#REF!</definedName>
    <definedName name="PRINT_TILIES" localSheetId="20">#REF!,#REF!,#REF!,#REF!,#REF!</definedName>
    <definedName name="PRINT_TILIES" localSheetId="18">#REF!,#REF!,#REF!,#REF!,#REF!</definedName>
    <definedName name="PRINT_TILIES" localSheetId="16">#REF!,#REF!,#REF!,#REF!,#REF!</definedName>
    <definedName name="PRINT_TILIES" localSheetId="19">#REF!,#REF!,#REF!,#REF!,#REF!</definedName>
    <definedName name="PRINT_TILIES" localSheetId="7">#REF!,#REF!,#REF!,#REF!,#REF!</definedName>
    <definedName name="PRINT_TILIES" localSheetId="9">#REF!,#REF!,#REF!,#REF!,#REF!</definedName>
    <definedName name="PRINT_TILIES" localSheetId="5">#REF!,#REF!,#REF!,#REF!,#REF!</definedName>
    <definedName name="PRINT_TILIES" localSheetId="10">#REF!,#REF!,#REF!,#REF!,#REF!</definedName>
    <definedName name="PRINT_TILIES" localSheetId="29">#REF!,#REF!,#REF!,#REF!,#REF!</definedName>
    <definedName name="PRINT_TILIES">#REF!,#REF!,#REF!,#REF!,#REF!</definedName>
    <definedName name="PRINT_TILTES" localSheetId="10">#REF!</definedName>
    <definedName name="PRINT_TILTES">#REF!</definedName>
    <definedName name="print_title" localSheetId="28">#REF!</definedName>
    <definedName name="print_title" localSheetId="25">#REF!</definedName>
    <definedName name="print_title" localSheetId="23">#REF!</definedName>
    <definedName name="print_title" localSheetId="21">#REF!</definedName>
    <definedName name="print_title" localSheetId="24">#REF!</definedName>
    <definedName name="print_title" localSheetId="20">#REF!</definedName>
    <definedName name="print_title" localSheetId="18">#REF!</definedName>
    <definedName name="print_title" localSheetId="16">#REF!</definedName>
    <definedName name="print_title" localSheetId="19">#REF!</definedName>
    <definedName name="print_title" localSheetId="7">#REF!</definedName>
    <definedName name="print_title" localSheetId="9">#REF!</definedName>
    <definedName name="print_title" localSheetId="5">#REF!</definedName>
    <definedName name="print_title" localSheetId="10">#REF!</definedName>
    <definedName name="print_title" localSheetId="29">#REF!</definedName>
    <definedName name="print_title">#REF!</definedName>
    <definedName name="_xlnm.Print_Titles" localSheetId="28">경비!$2:$2</definedName>
    <definedName name="_xlnm.Print_Titles" localSheetId="11">기초일위!$1:$2</definedName>
    <definedName name="_xlnm.Print_Titles" localSheetId="3">내역!$1:$2</definedName>
    <definedName name="_xlnm.Print_Titles" localSheetId="2">[43]공량산출서!$1:$1</definedName>
    <definedName name="_xlnm.Print_Titles" localSheetId="27">노임단가!$2:$2</definedName>
    <definedName name="_xlnm.Print_Titles" localSheetId="25">'수량(배수,텃밭)'!$2:$3</definedName>
    <definedName name="_xlnm.Print_Titles" localSheetId="23">'수량(시설물)'!$2:$3</definedName>
    <definedName name="_xlnm.Print_Titles" localSheetId="21">'수량(철거)'!$2:$3</definedName>
    <definedName name="_xlnm.Print_Titles" localSheetId="24">'수량(포장)'!$2:$3</definedName>
    <definedName name="_xlnm.Print_Titles" localSheetId="20">#REF!</definedName>
    <definedName name="_xlnm.Print_Titles" localSheetId="18">#REF!</definedName>
    <definedName name="_xlnm.Print_Titles" localSheetId="17">#REF!</definedName>
    <definedName name="_xlnm.Print_Titles" localSheetId="16">#REF!</definedName>
    <definedName name="_xlnm.Print_Titles" localSheetId="19">#REF!</definedName>
    <definedName name="_xlnm.Print_Titles" localSheetId="7">'일위대가-시설물'!$1:$2</definedName>
    <definedName name="_xlnm.Print_Titles" localSheetId="6">'일위대가-식재'!$1:$2</definedName>
    <definedName name="_xlnm.Print_Titles" localSheetId="9">'일위대가-우배수'!$1:$2</definedName>
    <definedName name="_xlnm.Print_Titles" localSheetId="5">'일위대가-철거'!$1:$2</definedName>
    <definedName name="_xlnm.Print_Titles" localSheetId="10">'일위대가-텃밭기반'!$1:$2</definedName>
    <definedName name="_xlnm.Print_Titles" localSheetId="8">'일위대가-포장'!$1:$2</definedName>
    <definedName name="_xlnm.Print_Titles" localSheetId="4">일위목록!$1:$2</definedName>
    <definedName name="_xlnm.Print_Titles" localSheetId="26">자재단가!$2:$3</definedName>
    <definedName name="_xlnm.Print_Titles" localSheetId="29">#REF!</definedName>
    <definedName name="_xlnm.Print_Titles" localSheetId="12">'철거 집계표'!$1:$3</definedName>
    <definedName name="_xlnm.Print_Titles">#REF!</definedName>
    <definedName name="PRINT_TITLES_MI" localSheetId="28">#REF!</definedName>
    <definedName name="PRINT_TITLES_MI" localSheetId="25">#REF!</definedName>
    <definedName name="PRINT_TITLES_MI" localSheetId="23">#REF!</definedName>
    <definedName name="PRINT_TITLES_MI" localSheetId="22">#REF!</definedName>
    <definedName name="PRINT_TITLES_MI" localSheetId="21">#REF!</definedName>
    <definedName name="PRINT_TITLES_MI" localSheetId="24">#REF!</definedName>
    <definedName name="PRINT_TITLES_MI" localSheetId="20">#REF!</definedName>
    <definedName name="PRINT_TITLES_MI" localSheetId="18">#REF!</definedName>
    <definedName name="PRINT_TITLES_MI" localSheetId="16">#REF!</definedName>
    <definedName name="PRINT_TITLES_MI" localSheetId="19">#REF!</definedName>
    <definedName name="PRINT_TITLES_MI" localSheetId="7">#REF!</definedName>
    <definedName name="PRINT_TITLES_MI" localSheetId="9">#REF!</definedName>
    <definedName name="PRINT_TITLES_MI" localSheetId="5">#REF!</definedName>
    <definedName name="PRINT_TITLES_MI" localSheetId="10">#REF!</definedName>
    <definedName name="PRINT_TITLES_MI" localSheetId="29">#REF!</definedName>
    <definedName name="PRINT_TITLES_MI">#REF!</definedName>
    <definedName name="printer" localSheetId="10">#REF!</definedName>
    <definedName name="printer">#REF!</definedName>
    <definedName name="PRINTER_AREA" localSheetId="10">#REF!</definedName>
    <definedName name="PRINTER_AREA">#REF!</definedName>
    <definedName name="printer_Titles" localSheetId="10">#REF!</definedName>
    <definedName name="printer_Titles">#REF!</definedName>
    <definedName name="printer_ttitle" localSheetId="10">#REF!</definedName>
    <definedName name="printer_ttitle">#REF!</definedName>
    <definedName name="PT" localSheetId="28">#REF!</definedName>
    <definedName name="PT" localSheetId="25">#REF!</definedName>
    <definedName name="PT" localSheetId="23">#REF!</definedName>
    <definedName name="PT" localSheetId="21">#REF!</definedName>
    <definedName name="PT" localSheetId="24">#REF!</definedName>
    <definedName name="PT" localSheetId="20">#REF!</definedName>
    <definedName name="PT" localSheetId="18">#REF!</definedName>
    <definedName name="PT" localSheetId="16">#REF!</definedName>
    <definedName name="PT" localSheetId="19">#REF!</definedName>
    <definedName name="PT" localSheetId="7">#REF!</definedName>
    <definedName name="PT" localSheetId="9">#REF!</definedName>
    <definedName name="PT" localSheetId="5">#REF!</definedName>
    <definedName name="PT" localSheetId="10">#REF!</definedName>
    <definedName name="PT" localSheetId="29">#REF!</definedName>
    <definedName name="PT">#REF!</definedName>
    <definedName name="Q" localSheetId="28">#REF!</definedName>
    <definedName name="Q" localSheetId="25">#REF!</definedName>
    <definedName name="Q" localSheetId="23">#REF!</definedName>
    <definedName name="Q" localSheetId="21">#REF!</definedName>
    <definedName name="Q" localSheetId="24">#REF!</definedName>
    <definedName name="Q" localSheetId="20">#REF!</definedName>
    <definedName name="Q" localSheetId="18">#REF!</definedName>
    <definedName name="Q" localSheetId="16">#REF!</definedName>
    <definedName name="Q" localSheetId="19">#REF!</definedName>
    <definedName name="Q" localSheetId="7">#REF!</definedName>
    <definedName name="Q" localSheetId="9">#REF!</definedName>
    <definedName name="Q" localSheetId="5">#REF!</definedName>
    <definedName name="Q" localSheetId="10">#REF!</definedName>
    <definedName name="Q" localSheetId="29">#REF!</definedName>
    <definedName name="Q">#REF!</definedName>
    <definedName name="qerqwer">[0]!qerqwer</definedName>
    <definedName name="QK" localSheetId="10">#REF!</definedName>
    <definedName name="QK">#REF!</definedName>
    <definedName name="QLQL" localSheetId="10">#REF!</definedName>
    <definedName name="QLQL">#REF!</definedName>
    <definedName name="qq" localSheetId="28">#REF!</definedName>
    <definedName name="qq" localSheetId="11">#REF!</definedName>
    <definedName name="qq" localSheetId="3">#REF!</definedName>
    <definedName name="qq" localSheetId="2">#REF!</definedName>
    <definedName name="qq" localSheetId="27">#REF!</definedName>
    <definedName name="qq" localSheetId="25">#REF!</definedName>
    <definedName name="qq" localSheetId="23">#REF!</definedName>
    <definedName name="qq" localSheetId="21">#REF!</definedName>
    <definedName name="qq" localSheetId="24">#REF!</definedName>
    <definedName name="qq" localSheetId="20">#REF!</definedName>
    <definedName name="qq" localSheetId="18">#REF!</definedName>
    <definedName name="qq" localSheetId="17">#REF!</definedName>
    <definedName name="qq" localSheetId="16">#REF!</definedName>
    <definedName name="qq" localSheetId="19">#REF!</definedName>
    <definedName name="qq" localSheetId="7">#REF!</definedName>
    <definedName name="qq" localSheetId="6">#REF!</definedName>
    <definedName name="qq" localSheetId="9">#REF!</definedName>
    <definedName name="qq" localSheetId="5">#REF!</definedName>
    <definedName name="qq" localSheetId="10">#REF!</definedName>
    <definedName name="qq" localSheetId="8">#REF!</definedName>
    <definedName name="qq" localSheetId="4">#REF!</definedName>
    <definedName name="qq" localSheetId="26">#REF!</definedName>
    <definedName name="qq" localSheetId="29">#REF!</definedName>
    <definedName name="qq">#REF!</definedName>
    <definedName name="QQQ">[0]!QQQ</definedName>
    <definedName name="QQQQ">[0]!QQQQ</definedName>
    <definedName name="QQQQQ">[0]!QQQQQ</definedName>
    <definedName name="QQQQQQ">[0]!QQQQQQ</definedName>
    <definedName name="qqqqqqqqqq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qqqqqqqqqq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qqqqqqqqqqqq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qqqqqqqqqqqq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qsdf" hidden="1">{"'Firr(선)'!$AS$1:$AY$62","'Firr(사)'!$AS$1:$AY$62","'Firr(회)'!$AS$1:$AY$62","'Firr(선)'!$L$1:$V$62","'Firr(사)'!$L$1:$V$62","'Firr(회)'!$L$1:$V$62"}</definedName>
    <definedName name="R_" localSheetId="28">#REF!</definedName>
    <definedName name="R_" localSheetId="25">#REF!</definedName>
    <definedName name="R_" localSheetId="23">#REF!</definedName>
    <definedName name="R_" localSheetId="22">#REF!</definedName>
    <definedName name="R_" localSheetId="21">#REF!</definedName>
    <definedName name="R_" localSheetId="24">#REF!</definedName>
    <definedName name="R_" localSheetId="20">#REF!</definedName>
    <definedName name="R_" localSheetId="18">#REF!</definedName>
    <definedName name="R_" localSheetId="16">#REF!</definedName>
    <definedName name="R_" localSheetId="19">#REF!</definedName>
    <definedName name="R_" localSheetId="7">#REF!</definedName>
    <definedName name="R_" localSheetId="9">#REF!</definedName>
    <definedName name="R_" localSheetId="5">#REF!</definedName>
    <definedName name="R_" localSheetId="10">#REF!</definedName>
    <definedName name="R_" localSheetId="29">#REF!</definedName>
    <definedName name="R_">#REF!</definedName>
    <definedName name="_xlnm.Recorder" localSheetId="28">#REF!</definedName>
    <definedName name="_xlnm.Recorder" localSheetId="11">#REF!</definedName>
    <definedName name="_xlnm.Recorder" localSheetId="3">#REF!</definedName>
    <definedName name="_xlnm.Recorder" localSheetId="2">#REF!</definedName>
    <definedName name="_xlnm.Recorder" localSheetId="27">#REF!</definedName>
    <definedName name="_xlnm.Recorder" localSheetId="25">#REF!</definedName>
    <definedName name="_xlnm.Recorder" localSheetId="23">#REF!</definedName>
    <definedName name="_xlnm.Recorder" localSheetId="21">#REF!</definedName>
    <definedName name="_xlnm.Recorder" localSheetId="24">#REF!</definedName>
    <definedName name="_xlnm.Recorder" localSheetId="20">#REF!</definedName>
    <definedName name="_xlnm.Recorder" localSheetId="18">#REF!</definedName>
    <definedName name="_xlnm.Recorder" localSheetId="16">#REF!</definedName>
    <definedName name="_xlnm.Recorder" localSheetId="7">#REF!</definedName>
    <definedName name="_xlnm.Recorder" localSheetId="6">#REF!</definedName>
    <definedName name="_xlnm.Recorder" localSheetId="9">#REF!</definedName>
    <definedName name="_xlnm.Recorder" localSheetId="5">#REF!</definedName>
    <definedName name="_xlnm.Recorder" localSheetId="10">#REF!</definedName>
    <definedName name="_xlnm.Recorder" localSheetId="8">#REF!</definedName>
    <definedName name="_xlnm.Recorder" localSheetId="4">#REF!</definedName>
    <definedName name="_xlnm.Recorder" localSheetId="26">#REF!</definedName>
    <definedName name="_xlnm.Recorder" localSheetId="29">#REF!</definedName>
    <definedName name="_xlnm.Recorder">#REF!</definedName>
    <definedName name="RF" localSheetId="28">BlankMacro1</definedName>
    <definedName name="RF" localSheetId="15">BlankMacro1</definedName>
    <definedName name="RF" localSheetId="25">BlankMacro1</definedName>
    <definedName name="RF" localSheetId="23">BlankMacro1</definedName>
    <definedName name="RF" localSheetId="22">BlankMacro1</definedName>
    <definedName name="RF" localSheetId="21">BlankMacro1</definedName>
    <definedName name="RF" localSheetId="24">BlankMacro1</definedName>
    <definedName name="RF" localSheetId="20">BlankMacro1</definedName>
    <definedName name="RF" localSheetId="18">BlankMacro1</definedName>
    <definedName name="RF" localSheetId="16">BlankMacro1</definedName>
    <definedName name="RF" localSheetId="19">BlankMacro1</definedName>
    <definedName name="RF" localSheetId="7">BlankMacro1</definedName>
    <definedName name="RF" localSheetId="9">BlankMacro1</definedName>
    <definedName name="RF" localSheetId="5">BlankMacro1</definedName>
    <definedName name="RF" localSheetId="10">BlankMacro1</definedName>
    <definedName name="RF" localSheetId="29">BlankMacro1</definedName>
    <definedName name="RF">BlankMacro1</definedName>
    <definedName name="RG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R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RGRG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RGR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RHDDNJS">[0]!RHDDNJS</definedName>
    <definedName name="RJRJ" localSheetId="28">BlankMacro1</definedName>
    <definedName name="RJRJ" localSheetId="15">BlankMacro1</definedName>
    <definedName name="RJRJ" localSheetId="25">BlankMacro1</definedName>
    <definedName name="RJRJ" localSheetId="23">BlankMacro1</definedName>
    <definedName name="RJRJ" localSheetId="22">BlankMacro1</definedName>
    <definedName name="RJRJ" localSheetId="21">BlankMacro1</definedName>
    <definedName name="RJRJ" localSheetId="24">BlankMacro1</definedName>
    <definedName name="RJRJ" localSheetId="20">BlankMacro1</definedName>
    <definedName name="RJRJ" localSheetId="18">BlankMacro1</definedName>
    <definedName name="RJRJ" localSheetId="16">BlankMacro1</definedName>
    <definedName name="RJRJ" localSheetId="19">BlankMacro1</definedName>
    <definedName name="RJRJ" localSheetId="7">BlankMacro1</definedName>
    <definedName name="RJRJ" localSheetId="9">BlankMacro1</definedName>
    <definedName name="RJRJ" localSheetId="5">BlankMacro1</definedName>
    <definedName name="RJRJ" localSheetId="10">BlankMacro1</definedName>
    <definedName name="RJRJ" localSheetId="29">BlankMacro1</definedName>
    <definedName name="RJRJ">BlankMacro1</definedName>
    <definedName name="RJRKJRKJR" localSheetId="28">BlankMacro1</definedName>
    <definedName name="RJRKJRKJR" localSheetId="15">BlankMacro1</definedName>
    <definedName name="RJRKJRKJR" localSheetId="25">BlankMacro1</definedName>
    <definedName name="RJRKJRKJR" localSheetId="23">BlankMacro1</definedName>
    <definedName name="RJRKJRKJR" localSheetId="22">BlankMacro1</definedName>
    <definedName name="RJRKJRKJR" localSheetId="21">BlankMacro1</definedName>
    <definedName name="RJRKJRKJR" localSheetId="24">BlankMacro1</definedName>
    <definedName name="RJRKJRKJR" localSheetId="20">BlankMacro1</definedName>
    <definedName name="RJRKJRKJR" localSheetId="18">BlankMacro1</definedName>
    <definedName name="RJRKJRKJR" localSheetId="16">BlankMacro1</definedName>
    <definedName name="RJRKJRKJR" localSheetId="19">BlankMacro1</definedName>
    <definedName name="RJRKJRKJR" localSheetId="7">BlankMacro1</definedName>
    <definedName name="RJRKJRKJR" localSheetId="9">BlankMacro1</definedName>
    <definedName name="RJRKJRKJR" localSheetId="5">BlankMacro1</definedName>
    <definedName name="RJRKJRKJR" localSheetId="10">BlankMacro1</definedName>
    <definedName name="RJRKJRKJR" localSheetId="29">BlankMacro1</definedName>
    <definedName name="RJRKJRKJR">BlankMacro1</definedName>
    <definedName name="rk">[0]!rk</definedName>
    <definedName name="RL" localSheetId="28">BlankMacro1</definedName>
    <definedName name="RL" localSheetId="15">BlankMacro1</definedName>
    <definedName name="RL" localSheetId="25">BlankMacro1</definedName>
    <definedName name="RL" localSheetId="23">BlankMacro1</definedName>
    <definedName name="RL" localSheetId="22">BlankMacro1</definedName>
    <definedName name="RL" localSheetId="21">BlankMacro1</definedName>
    <definedName name="RL" localSheetId="24">BlankMacro1</definedName>
    <definedName name="RL" localSheetId="20">BlankMacro1</definedName>
    <definedName name="RL" localSheetId="18">BlankMacro1</definedName>
    <definedName name="RL" localSheetId="16">BlankMacro1</definedName>
    <definedName name="RL" localSheetId="19">BlankMacro1</definedName>
    <definedName name="RL" localSheetId="7">BlankMacro1</definedName>
    <definedName name="RL" localSheetId="9">BlankMacro1</definedName>
    <definedName name="RL" localSheetId="5">BlankMacro1</definedName>
    <definedName name="RL" localSheetId="10">BlankMacro1</definedName>
    <definedName name="RL" localSheetId="29">BlankMacro1</definedName>
    <definedName name="RL">BlankMacro1</definedName>
    <definedName name="RLTJD" localSheetId="28">BlankMacro1</definedName>
    <definedName name="RLTJD" localSheetId="15">BlankMacro1</definedName>
    <definedName name="RLTJD" localSheetId="25">BlankMacro1</definedName>
    <definedName name="RLTJD" localSheetId="23">BlankMacro1</definedName>
    <definedName name="RLTJD" localSheetId="22">BlankMacro1</definedName>
    <definedName name="RLTJD" localSheetId="21">BlankMacro1</definedName>
    <definedName name="RLTJD" localSheetId="24">BlankMacro1</definedName>
    <definedName name="RLTJD" localSheetId="20">BlankMacro1</definedName>
    <definedName name="RLTJD" localSheetId="18">BlankMacro1</definedName>
    <definedName name="RLTJD" localSheetId="16">BlankMacro1</definedName>
    <definedName name="RLTJD" localSheetId="19">BlankMacro1</definedName>
    <definedName name="RLTJD" localSheetId="7">BlankMacro1</definedName>
    <definedName name="RLTJD" localSheetId="9">BlankMacro1</definedName>
    <definedName name="RLTJD" localSheetId="5">BlankMacro1</definedName>
    <definedName name="RLTJD" localSheetId="10">BlankMacro1</definedName>
    <definedName name="RLTJD" localSheetId="29">BlankMacro1</definedName>
    <definedName name="RLTJD">BlankMacro1</definedName>
    <definedName name="RRR" localSheetId="28">#REF!</definedName>
    <definedName name="RRR" localSheetId="11">#REF!</definedName>
    <definedName name="RRR" localSheetId="3">#REF!</definedName>
    <definedName name="RRR" localSheetId="2">#REF!</definedName>
    <definedName name="RRR" localSheetId="27">#REF!</definedName>
    <definedName name="RRR" localSheetId="25">#REF!</definedName>
    <definedName name="RRR" localSheetId="23">#REF!</definedName>
    <definedName name="RRR" localSheetId="21">#REF!</definedName>
    <definedName name="RRR" localSheetId="24">#REF!</definedName>
    <definedName name="RRR" localSheetId="20">#REF!</definedName>
    <definedName name="RRR" localSheetId="18">#REF!</definedName>
    <definedName name="RRR" localSheetId="17">#REF!</definedName>
    <definedName name="RRR" localSheetId="16">#REF!</definedName>
    <definedName name="RRR" localSheetId="19">#REF!</definedName>
    <definedName name="RRR" localSheetId="7">#REF!</definedName>
    <definedName name="RRR" localSheetId="6">#REF!</definedName>
    <definedName name="RRR" localSheetId="9">#REF!</definedName>
    <definedName name="RRR" localSheetId="5">#REF!</definedName>
    <definedName name="RRR" localSheetId="10">#REF!</definedName>
    <definedName name="RRR" localSheetId="8">#REF!</definedName>
    <definedName name="RRR" localSheetId="4">#REF!</definedName>
    <definedName name="RRR" localSheetId="26">#REF!</definedName>
    <definedName name="RRR" localSheetId="29">#REF!</definedName>
    <definedName name="RRR">#REF!</definedName>
    <definedName name="RRRR">[0]!RRRR</definedName>
    <definedName name="RRRRR">[0]!RRRRR</definedName>
    <definedName name="RRRRRR">[0]!RRRRRR</definedName>
    <definedName name="RT" localSheetId="28">#REF!,#REF!,#REF!</definedName>
    <definedName name="RT" localSheetId="25">#REF!,#REF!,#REF!</definedName>
    <definedName name="RT" localSheetId="21">#REF!,#REF!,#REF!</definedName>
    <definedName name="RT" localSheetId="24">#REF!,#REF!,#REF!</definedName>
    <definedName name="RT" localSheetId="20">#REF!,#REF!,#REF!</definedName>
    <definedName name="RT" localSheetId="16">#REF!,#REF!,#REF!</definedName>
    <definedName name="RT" localSheetId="7">#REF!,#REF!,#REF!</definedName>
    <definedName name="RT" localSheetId="9">#REF!,#REF!,#REF!</definedName>
    <definedName name="RT" localSheetId="5">#REF!,#REF!,#REF!</definedName>
    <definedName name="RT" localSheetId="10">#REF!,#REF!,#REF!</definedName>
    <definedName name="RT" localSheetId="29">#REF!,#REF!,#REF!</definedName>
    <definedName name="RT">#REF!,#REF!,#REF!</definedName>
    <definedName name="rtwertw">[0]!rtwertw</definedName>
    <definedName name="rty" localSheetId="28">#REF!,#REF!</definedName>
    <definedName name="rty" localSheetId="25">#REF!,#REF!</definedName>
    <definedName name="rty" localSheetId="21">#REF!,#REF!</definedName>
    <definedName name="rty" localSheetId="24">#REF!,#REF!</definedName>
    <definedName name="rty" localSheetId="20">#REF!,#REF!</definedName>
    <definedName name="rty" localSheetId="16">#REF!,#REF!</definedName>
    <definedName name="rty" localSheetId="7">#REF!,#REF!</definedName>
    <definedName name="rty" localSheetId="9">#REF!,#REF!</definedName>
    <definedName name="rty" localSheetId="5">#REF!,#REF!</definedName>
    <definedName name="rty" localSheetId="10">#REF!,#REF!</definedName>
    <definedName name="rty" localSheetId="29">#REF!,#REF!</definedName>
    <definedName name="rty">#REF!,#REF!</definedName>
    <definedName name="Rx" localSheetId="10">#REF!</definedName>
    <definedName name="Rx">#REF!</definedName>
    <definedName name="s" localSheetId="28">[24]일위대가!#REF!</definedName>
    <definedName name="s" localSheetId="25">[24]일위대가!#REF!</definedName>
    <definedName name="s" localSheetId="21">[24]일위대가!#REF!</definedName>
    <definedName name="s" localSheetId="24">[24]일위대가!#REF!</definedName>
    <definedName name="s" localSheetId="20">[24]일위대가!#REF!</definedName>
    <definedName name="s" localSheetId="16">[24]일위대가!#REF!</definedName>
    <definedName name="s" localSheetId="7">[24]일위대가!#REF!</definedName>
    <definedName name="s" localSheetId="9">[24]일위대가!#REF!</definedName>
    <definedName name="s" localSheetId="5">[24]일위대가!#REF!</definedName>
    <definedName name="s" localSheetId="10">[24]일위대가!#REF!</definedName>
    <definedName name="s" localSheetId="29">[24]일위대가!#REF!</definedName>
    <definedName name="s">[24]일위대가!#REF!</definedName>
    <definedName name="S_B" localSheetId="10">#REF!</definedName>
    <definedName name="S_B">#REF!</definedName>
    <definedName name="S_B1" localSheetId="10">'[9]IMPEADENCE MAP 취수장'!#REF!</definedName>
    <definedName name="S_B1">'[9]IMPEADENCE MAP 취수장'!#REF!</definedName>
    <definedName name="S_B2" localSheetId="10">#REF!</definedName>
    <definedName name="S_B2">#REF!</definedName>
    <definedName name="S_B3" localSheetId="10">#REF!</definedName>
    <definedName name="S_B3">#REF!</definedName>
    <definedName name="S_G" localSheetId="10">#REF!</definedName>
    <definedName name="S_G">#REF!</definedName>
    <definedName name="S_G1" localSheetId="10">'[9]IMPEADENCE MAP 취수장'!#REF!</definedName>
    <definedName name="S_G1">'[9]IMPEADENCE MAP 취수장'!#REF!</definedName>
    <definedName name="S_G2" localSheetId="10">#REF!</definedName>
    <definedName name="S_G2">#REF!</definedName>
    <definedName name="S_G3" localSheetId="10">#REF!</definedName>
    <definedName name="S_G3">#REF!</definedName>
    <definedName name="S_R" localSheetId="10">#REF!</definedName>
    <definedName name="S_R">#REF!</definedName>
    <definedName name="S_R1" localSheetId="10">'[9]IMPEADENCE MAP 취수장'!#REF!</definedName>
    <definedName name="S_R1">'[9]IMPEADENCE MAP 취수장'!#REF!</definedName>
    <definedName name="S_R2" localSheetId="10">#REF!</definedName>
    <definedName name="S_R2">#REF!</definedName>
    <definedName name="S_W_시험기사" localSheetId="28">#REF!</definedName>
    <definedName name="S_W_시험기사" localSheetId="25">#REF!</definedName>
    <definedName name="S_W_시험기사" localSheetId="23">#REF!</definedName>
    <definedName name="S_W_시험기사" localSheetId="21">#REF!</definedName>
    <definedName name="S_W_시험기사" localSheetId="24">#REF!</definedName>
    <definedName name="S_W_시험기사" localSheetId="20">#REF!</definedName>
    <definedName name="S_W_시험기사" localSheetId="18">#REF!</definedName>
    <definedName name="S_W_시험기사" localSheetId="16">#REF!</definedName>
    <definedName name="S_W_시험기사" localSheetId="19">#REF!</definedName>
    <definedName name="S_W_시험기사" localSheetId="7">#REF!</definedName>
    <definedName name="S_W_시험기사" localSheetId="9">#REF!</definedName>
    <definedName name="S_W_시험기사" localSheetId="5">#REF!</definedName>
    <definedName name="S_W_시험기사" localSheetId="10">#REF!</definedName>
    <definedName name="S_W_시험기사" localSheetId="29">#REF!</definedName>
    <definedName name="S_W_시험기사">#REF!</definedName>
    <definedName name="S_W개발제외노무비" localSheetId="10">#REF!</definedName>
    <definedName name="S_W개발제외노무비">#REF!</definedName>
    <definedName name="S_X" localSheetId="10">#REF!</definedName>
    <definedName name="S_X">#REF!</definedName>
    <definedName name="S_X1" localSheetId="10">'[9]IMPEADENCE MAP 취수장'!#REF!</definedName>
    <definedName name="S_X1">'[9]IMPEADENCE MAP 취수장'!#REF!</definedName>
    <definedName name="S_X2" localSheetId="10">#REF!</definedName>
    <definedName name="S_X2">#REF!</definedName>
    <definedName name="S_Y" localSheetId="10">#REF!</definedName>
    <definedName name="S_Y">#REF!</definedName>
    <definedName name="S_Y1" localSheetId="10">'[9]IMPEADENCE MAP 취수장'!#REF!</definedName>
    <definedName name="S_Y1">'[9]IMPEADENCE MAP 취수장'!#REF!</definedName>
    <definedName name="S_Y2" localSheetId="10">#REF!</definedName>
    <definedName name="S_Y2">#REF!</definedName>
    <definedName name="S_Z" localSheetId="10">#REF!</definedName>
    <definedName name="S_Z">#REF!</definedName>
    <definedName name="S_Z1" localSheetId="10">'[9]IMPEADENCE MAP 취수장'!#REF!</definedName>
    <definedName name="S_Z1">'[9]IMPEADENCE MAP 취수장'!#REF!</definedName>
    <definedName name="S_Z2" localSheetId="10">#REF!</definedName>
    <definedName name="S_Z2">#REF!</definedName>
    <definedName name="S2L" localSheetId="28">#REF!</definedName>
    <definedName name="S2L" localSheetId="25">#REF!</definedName>
    <definedName name="S2L" localSheetId="23">#REF!</definedName>
    <definedName name="S2L" localSheetId="21">#REF!</definedName>
    <definedName name="S2L" localSheetId="24">#REF!</definedName>
    <definedName name="S2L" localSheetId="20">#REF!</definedName>
    <definedName name="S2L" localSheetId="18">#REF!</definedName>
    <definedName name="S2L" localSheetId="16">#REF!</definedName>
    <definedName name="S2L" localSheetId="19">#REF!</definedName>
    <definedName name="S2L" localSheetId="7">#REF!</definedName>
    <definedName name="S2L" localSheetId="9">#REF!</definedName>
    <definedName name="S2L" localSheetId="5">#REF!</definedName>
    <definedName name="S2L" localSheetId="10">#REF!</definedName>
    <definedName name="S2L" localSheetId="29">#REF!</definedName>
    <definedName name="S2L">#REF!</definedName>
    <definedName name="SA" localSheetId="28">#REF!</definedName>
    <definedName name="SA" localSheetId="25">#REF!</definedName>
    <definedName name="SA" localSheetId="21">#REF!</definedName>
    <definedName name="SA" localSheetId="24">#REF!</definedName>
    <definedName name="SA" localSheetId="20">#REF!</definedName>
    <definedName name="SA" localSheetId="16">#REF!</definedName>
    <definedName name="SA" localSheetId="7">#REF!</definedName>
    <definedName name="SA" localSheetId="9">#REF!</definedName>
    <definedName name="SA" localSheetId="5">#REF!</definedName>
    <definedName name="SA" localSheetId="10">#REF!</definedName>
    <definedName name="SA" localSheetId="29">#REF!</definedName>
    <definedName name="SA">#REF!</definedName>
    <definedName name="sanch_2" localSheetId="28">#REF!</definedName>
    <definedName name="sanch_2" localSheetId="25">#REF!</definedName>
    <definedName name="sanch_2" localSheetId="21">#REF!</definedName>
    <definedName name="sanch_2" localSheetId="24">#REF!</definedName>
    <definedName name="sanch_2" localSheetId="20">#REF!</definedName>
    <definedName name="sanch_2" localSheetId="16">#REF!</definedName>
    <definedName name="sanch_2" localSheetId="7">#REF!</definedName>
    <definedName name="sanch_2" localSheetId="9">#REF!</definedName>
    <definedName name="sanch_2" localSheetId="5">#REF!</definedName>
    <definedName name="sanch_2" localSheetId="10">#REF!</definedName>
    <definedName name="sanch_2" localSheetId="29">#REF!</definedName>
    <definedName name="sanch_2">#REF!</definedName>
    <definedName name="sanch_3" localSheetId="28">#REF!</definedName>
    <definedName name="sanch_3" localSheetId="25">#REF!</definedName>
    <definedName name="sanch_3" localSheetId="21">#REF!</definedName>
    <definedName name="sanch_3" localSheetId="24">#REF!</definedName>
    <definedName name="sanch_3" localSheetId="20">#REF!</definedName>
    <definedName name="sanch_3" localSheetId="16">#REF!</definedName>
    <definedName name="sanch_3" localSheetId="7">#REF!</definedName>
    <definedName name="sanch_3" localSheetId="9">#REF!</definedName>
    <definedName name="sanch_3" localSheetId="5">#REF!</definedName>
    <definedName name="sanch_3" localSheetId="10">#REF!</definedName>
    <definedName name="sanch_3" localSheetId="29">#REF!</definedName>
    <definedName name="sanch_3">#REF!</definedName>
    <definedName name="sanch_4" localSheetId="28">#REF!</definedName>
    <definedName name="sanch_4" localSheetId="25">#REF!</definedName>
    <definedName name="sanch_4" localSheetId="21">#REF!</definedName>
    <definedName name="sanch_4" localSheetId="24">#REF!</definedName>
    <definedName name="sanch_4" localSheetId="20">#REF!</definedName>
    <definedName name="sanch_4" localSheetId="16">#REF!</definedName>
    <definedName name="sanch_4" localSheetId="7">#REF!</definedName>
    <definedName name="sanch_4" localSheetId="9">#REF!</definedName>
    <definedName name="sanch_4" localSheetId="5">#REF!</definedName>
    <definedName name="sanch_4" localSheetId="10">#REF!</definedName>
    <definedName name="sanch_4" localSheetId="29">#REF!</definedName>
    <definedName name="sanch_4">#REF!</definedName>
    <definedName name="sd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s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SDAS" hidden="1">{"'Firr(선)'!$AS$1:$AY$62","'Firr(사)'!$AS$1:$AY$62","'Firr(회)'!$AS$1:$AY$62","'Firr(선)'!$L$1:$V$62","'Firr(사)'!$L$1:$V$62","'Firr(회)'!$L$1:$V$62"}</definedName>
    <definedName name="SDFGFGDFGDFGDFG" localSheetId="28">#REF!</definedName>
    <definedName name="SDFGFGDFGDFGDFG" localSheetId="25">#REF!</definedName>
    <definedName name="SDFGFGDFGDFGDFG" localSheetId="23">#REF!</definedName>
    <definedName name="SDFGFGDFGDFGDFG" localSheetId="22">#REF!</definedName>
    <definedName name="SDFGFGDFGDFGDFG" localSheetId="21">#REF!</definedName>
    <definedName name="SDFGFGDFGDFGDFG" localSheetId="24">#REF!</definedName>
    <definedName name="SDFGFGDFGDFGDFG" localSheetId="20">#REF!</definedName>
    <definedName name="SDFGFGDFGDFGDFG" localSheetId="18">#REF!</definedName>
    <definedName name="SDFGFGDFGDFGDFG" localSheetId="16">#REF!</definedName>
    <definedName name="SDFGFGDFGDFGDFG" localSheetId="19">#REF!</definedName>
    <definedName name="SDFGFGDFGDFGDFG" localSheetId="7">#REF!</definedName>
    <definedName name="SDFGFGDFGDFGDFG" localSheetId="9">#REF!</definedName>
    <definedName name="SDFGFGDFGDFGDFG" localSheetId="5">#REF!</definedName>
    <definedName name="SDFGFGDFGDFGDFG" localSheetId="10">#REF!</definedName>
    <definedName name="SDFGFGDFGDFGDFG" localSheetId="29">#REF!</definedName>
    <definedName name="SDFGFGDFGDFGDFG">#REF!</definedName>
    <definedName name="sdsss" localSheetId="28">#REF!</definedName>
    <definedName name="sdsss" localSheetId="25">#REF!</definedName>
    <definedName name="sdsss" localSheetId="23">#REF!</definedName>
    <definedName name="sdsss" localSheetId="22">#REF!</definedName>
    <definedName name="sdsss" localSheetId="21">#REF!</definedName>
    <definedName name="sdsss" localSheetId="24">#REF!</definedName>
    <definedName name="sdsss" localSheetId="20">#REF!</definedName>
    <definedName name="sdsss" localSheetId="18">#REF!</definedName>
    <definedName name="sdsss" localSheetId="16">#REF!</definedName>
    <definedName name="sdsss" localSheetId="19">#REF!</definedName>
    <definedName name="sdsss" localSheetId="7">#REF!</definedName>
    <definedName name="sdsss" localSheetId="9">#REF!</definedName>
    <definedName name="sdsss" localSheetId="5">#REF!</definedName>
    <definedName name="sdsss" localSheetId="10">#REF!</definedName>
    <definedName name="sdsss" localSheetId="29">#REF!</definedName>
    <definedName name="sdsss">#REF!</definedName>
    <definedName name="sewrwettt">[0]!sewrwettt</definedName>
    <definedName name="sfdbd" localSheetId="10">[14]!Macro9</definedName>
    <definedName name="sfdbd">[14]!Macro9</definedName>
    <definedName name="SG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S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SHEET56" localSheetId="28">#REF!</definedName>
    <definedName name="SHEET56" localSheetId="25">#REF!</definedName>
    <definedName name="SHEET56" localSheetId="21">#REF!</definedName>
    <definedName name="SHEET56" localSheetId="24">#REF!</definedName>
    <definedName name="SHEET56" localSheetId="20">#REF!</definedName>
    <definedName name="SHEET56" localSheetId="16">#REF!</definedName>
    <definedName name="SHEET56" localSheetId="7">#REF!</definedName>
    <definedName name="SHEET56" localSheetId="9">#REF!</definedName>
    <definedName name="SHEET56" localSheetId="5">#REF!</definedName>
    <definedName name="SHEET56" localSheetId="10">#REF!</definedName>
    <definedName name="SHEET56" localSheetId="29">#REF!</definedName>
    <definedName name="SHEET56">#REF!</definedName>
    <definedName name="SHT" localSheetId="28">#REF!</definedName>
    <definedName name="SHT" localSheetId="25">#REF!</definedName>
    <definedName name="SHT" localSheetId="23">#REF!</definedName>
    <definedName name="SHT" localSheetId="21">#REF!</definedName>
    <definedName name="SHT" localSheetId="24">#REF!</definedName>
    <definedName name="SHT" localSheetId="20">#REF!</definedName>
    <definedName name="SHT" localSheetId="18">#REF!</definedName>
    <definedName name="SHT" localSheetId="16">#REF!</definedName>
    <definedName name="SHT" localSheetId="19">#REF!</definedName>
    <definedName name="SHT" localSheetId="7">#REF!</definedName>
    <definedName name="SHT" localSheetId="9">#REF!</definedName>
    <definedName name="SHT" localSheetId="5">#REF!</definedName>
    <definedName name="SHT" localSheetId="10">#REF!</definedName>
    <definedName name="SHT" localSheetId="29">#REF!</definedName>
    <definedName name="SHT">#REF!</definedName>
    <definedName name="SIL">[26]데이타!$R$23:$S$32</definedName>
    <definedName name="sinchook" localSheetId="28">#REF!</definedName>
    <definedName name="sinchook" localSheetId="25">#REF!</definedName>
    <definedName name="sinchook" localSheetId="23">#REF!</definedName>
    <definedName name="sinchook" localSheetId="21">#REF!</definedName>
    <definedName name="sinchook" localSheetId="24">#REF!</definedName>
    <definedName name="sinchook" localSheetId="20">#REF!</definedName>
    <definedName name="sinchook" localSheetId="18">#REF!</definedName>
    <definedName name="sinchook" localSheetId="16">#REF!</definedName>
    <definedName name="sinchook" localSheetId="19">#REF!</definedName>
    <definedName name="sinchook" localSheetId="7">#REF!</definedName>
    <definedName name="sinchook" localSheetId="9">#REF!</definedName>
    <definedName name="sinchook" localSheetId="5">#REF!</definedName>
    <definedName name="sinchook" localSheetId="10">#REF!</definedName>
    <definedName name="sinchook" localSheetId="29">#REF!</definedName>
    <definedName name="sinchook">#REF!</definedName>
    <definedName name="size" localSheetId="10">#REF!</definedName>
    <definedName name="size">#REF!</definedName>
    <definedName name="SJS">[22]data!$P$4:$Q$13</definedName>
    <definedName name="SK" localSheetId="28">#REF!</definedName>
    <definedName name="SK" localSheetId="25">#REF!</definedName>
    <definedName name="SK" localSheetId="23">#REF!</definedName>
    <definedName name="SK" localSheetId="21">#REF!</definedName>
    <definedName name="SK" localSheetId="24">#REF!</definedName>
    <definedName name="SK" localSheetId="20">#REF!</definedName>
    <definedName name="SK" localSheetId="18">#REF!</definedName>
    <definedName name="SK" localSheetId="16">#REF!</definedName>
    <definedName name="SK" localSheetId="19">#REF!</definedName>
    <definedName name="SK" localSheetId="7">#REF!</definedName>
    <definedName name="SK" localSheetId="9">#REF!</definedName>
    <definedName name="SK" localSheetId="5">#REF!</definedName>
    <definedName name="SK" localSheetId="10">#REF!</definedName>
    <definedName name="SK" localSheetId="29">#REF!</definedName>
    <definedName name="SK">#REF!</definedName>
    <definedName name="SKE" localSheetId="28">#REF!</definedName>
    <definedName name="SKE" localSheetId="25">#REF!</definedName>
    <definedName name="SKE" localSheetId="23">#REF!</definedName>
    <definedName name="SKE" localSheetId="21">#REF!</definedName>
    <definedName name="SKE" localSheetId="24">#REF!</definedName>
    <definedName name="SKE" localSheetId="20">#REF!</definedName>
    <definedName name="SKE" localSheetId="18">#REF!</definedName>
    <definedName name="SKE" localSheetId="16">#REF!</definedName>
    <definedName name="SKE" localSheetId="19">#REF!</definedName>
    <definedName name="SKE" localSheetId="7">#REF!</definedName>
    <definedName name="SKE" localSheetId="9">#REF!</definedName>
    <definedName name="SKE" localSheetId="5">#REF!</definedName>
    <definedName name="SKE" localSheetId="10">#REF!</definedName>
    <definedName name="SKE" localSheetId="29">#REF!</definedName>
    <definedName name="SKE">#REF!</definedName>
    <definedName name="SPP_100A" localSheetId="10">[44]단가산출서!#REF!</definedName>
    <definedName name="SPP_100A">[44]단가산출서!#REF!</definedName>
    <definedName name="SPP_150A" localSheetId="10">[44]단가산출서!#REF!</definedName>
    <definedName name="SPP_150A">[44]단가산출서!#REF!</definedName>
    <definedName name="SPP_200A" localSheetId="10">[44]단가산출서!#REF!</definedName>
    <definedName name="SPP_200A">[44]단가산출서!#REF!</definedName>
    <definedName name="SPP_300A" localSheetId="10">[44]단가산출서!#REF!</definedName>
    <definedName name="SPP_300A">[44]단가산출서!#REF!</definedName>
    <definedName name="SPP_80A" localSheetId="10">[44]단가산출서!#REF!</definedName>
    <definedName name="SPP_80A">[44]단가산출서!#REF!</definedName>
    <definedName name="SPP_백__PIPE_100A_단중" localSheetId="28">#REF!</definedName>
    <definedName name="SPP_백__PIPE_100A_단중" localSheetId="25">#REF!</definedName>
    <definedName name="SPP_백__PIPE_100A_단중" localSheetId="23">#REF!</definedName>
    <definedName name="SPP_백__PIPE_100A_단중" localSheetId="21">#REF!</definedName>
    <definedName name="SPP_백__PIPE_100A_단중" localSheetId="24">#REF!</definedName>
    <definedName name="SPP_백__PIPE_100A_단중" localSheetId="20">#REF!</definedName>
    <definedName name="SPP_백__PIPE_100A_단중" localSheetId="18">#REF!</definedName>
    <definedName name="SPP_백__PIPE_100A_단중" localSheetId="16">#REF!</definedName>
    <definedName name="SPP_백__PIPE_100A_단중" localSheetId="19">#REF!</definedName>
    <definedName name="SPP_백__PIPE_100A_단중" localSheetId="7">#REF!</definedName>
    <definedName name="SPP_백__PIPE_100A_단중" localSheetId="9">#REF!</definedName>
    <definedName name="SPP_백__PIPE_100A_단중" localSheetId="5">#REF!</definedName>
    <definedName name="SPP_백__PIPE_100A_단중" localSheetId="10">#REF!</definedName>
    <definedName name="SPP_백__PIPE_100A_단중" localSheetId="29">#REF!</definedName>
    <definedName name="SPP_백__PIPE_100A_단중">#REF!</definedName>
    <definedName name="SPP_백__PIPE_125A_단중" localSheetId="28">#REF!</definedName>
    <definedName name="SPP_백__PIPE_125A_단중" localSheetId="25">#REF!</definedName>
    <definedName name="SPP_백__PIPE_125A_단중" localSheetId="23">#REF!</definedName>
    <definedName name="SPP_백__PIPE_125A_단중" localSheetId="21">#REF!</definedName>
    <definedName name="SPP_백__PIPE_125A_단중" localSheetId="24">#REF!</definedName>
    <definedName name="SPP_백__PIPE_125A_단중" localSheetId="20">#REF!</definedName>
    <definedName name="SPP_백__PIPE_125A_단중" localSheetId="18">#REF!</definedName>
    <definedName name="SPP_백__PIPE_125A_단중" localSheetId="16">#REF!</definedName>
    <definedName name="SPP_백__PIPE_125A_단중" localSheetId="19">#REF!</definedName>
    <definedName name="SPP_백__PIPE_125A_단중" localSheetId="7">#REF!</definedName>
    <definedName name="SPP_백__PIPE_125A_단중" localSheetId="9">#REF!</definedName>
    <definedName name="SPP_백__PIPE_125A_단중" localSheetId="5">#REF!</definedName>
    <definedName name="SPP_백__PIPE_125A_단중" localSheetId="10">#REF!</definedName>
    <definedName name="SPP_백__PIPE_125A_단중" localSheetId="29">#REF!</definedName>
    <definedName name="SPP_백__PIPE_125A_단중">#REF!</definedName>
    <definedName name="SPP_백__PIPE_150A_단중" localSheetId="28">#REF!</definedName>
    <definedName name="SPP_백__PIPE_150A_단중" localSheetId="25">#REF!</definedName>
    <definedName name="SPP_백__PIPE_150A_단중" localSheetId="23">#REF!</definedName>
    <definedName name="SPP_백__PIPE_150A_단중" localSheetId="21">#REF!</definedName>
    <definedName name="SPP_백__PIPE_150A_단중" localSheetId="24">#REF!</definedName>
    <definedName name="SPP_백__PIPE_150A_단중" localSheetId="20">#REF!</definedName>
    <definedName name="SPP_백__PIPE_150A_단중" localSheetId="18">#REF!</definedName>
    <definedName name="SPP_백__PIPE_150A_단중" localSheetId="16">#REF!</definedName>
    <definedName name="SPP_백__PIPE_150A_단중" localSheetId="19">#REF!</definedName>
    <definedName name="SPP_백__PIPE_150A_단중" localSheetId="7">#REF!</definedName>
    <definedName name="SPP_백__PIPE_150A_단중" localSheetId="9">#REF!</definedName>
    <definedName name="SPP_백__PIPE_150A_단중" localSheetId="5">#REF!</definedName>
    <definedName name="SPP_백__PIPE_150A_단중" localSheetId="10">#REF!</definedName>
    <definedName name="SPP_백__PIPE_150A_단중" localSheetId="29">#REF!</definedName>
    <definedName name="SPP_백__PIPE_150A_단중">#REF!</definedName>
    <definedName name="SPP_백__PIPE_15A_단중" localSheetId="28">#REF!</definedName>
    <definedName name="SPP_백__PIPE_15A_단중" localSheetId="25">#REF!</definedName>
    <definedName name="SPP_백__PIPE_15A_단중" localSheetId="23">#REF!</definedName>
    <definedName name="SPP_백__PIPE_15A_단중" localSheetId="21">#REF!</definedName>
    <definedName name="SPP_백__PIPE_15A_단중" localSheetId="24">#REF!</definedName>
    <definedName name="SPP_백__PIPE_15A_단중" localSheetId="20">#REF!</definedName>
    <definedName name="SPP_백__PIPE_15A_단중" localSheetId="18">#REF!</definedName>
    <definedName name="SPP_백__PIPE_15A_단중" localSheetId="16">#REF!</definedName>
    <definedName name="SPP_백__PIPE_15A_단중" localSheetId="19">#REF!</definedName>
    <definedName name="SPP_백__PIPE_15A_단중" localSheetId="7">#REF!</definedName>
    <definedName name="SPP_백__PIPE_15A_단중" localSheetId="9">#REF!</definedName>
    <definedName name="SPP_백__PIPE_15A_단중" localSheetId="5">#REF!</definedName>
    <definedName name="SPP_백__PIPE_15A_단중" localSheetId="10">#REF!</definedName>
    <definedName name="SPP_백__PIPE_15A_단중" localSheetId="29">#REF!</definedName>
    <definedName name="SPP_백__PIPE_15A_단중">#REF!</definedName>
    <definedName name="SPP_백__PIPE_200A_단중" localSheetId="28">#REF!</definedName>
    <definedName name="SPP_백__PIPE_200A_단중" localSheetId="25">#REF!</definedName>
    <definedName name="SPP_백__PIPE_200A_단중" localSheetId="23">#REF!</definedName>
    <definedName name="SPP_백__PIPE_200A_단중" localSheetId="21">#REF!</definedName>
    <definedName name="SPP_백__PIPE_200A_단중" localSheetId="24">#REF!</definedName>
    <definedName name="SPP_백__PIPE_200A_단중" localSheetId="20">#REF!</definedName>
    <definedName name="SPP_백__PIPE_200A_단중" localSheetId="18">#REF!</definedName>
    <definedName name="SPP_백__PIPE_200A_단중" localSheetId="16">#REF!</definedName>
    <definedName name="SPP_백__PIPE_200A_단중" localSheetId="19">#REF!</definedName>
    <definedName name="SPP_백__PIPE_200A_단중" localSheetId="7">#REF!</definedName>
    <definedName name="SPP_백__PIPE_200A_단중" localSheetId="9">#REF!</definedName>
    <definedName name="SPP_백__PIPE_200A_단중" localSheetId="5">#REF!</definedName>
    <definedName name="SPP_백__PIPE_200A_단중" localSheetId="10">#REF!</definedName>
    <definedName name="SPP_백__PIPE_200A_단중" localSheetId="29">#REF!</definedName>
    <definedName name="SPP_백__PIPE_200A_단중">#REF!</definedName>
    <definedName name="SPP_백__PIPE_20A_단중" localSheetId="28">#REF!</definedName>
    <definedName name="SPP_백__PIPE_20A_단중" localSheetId="25">#REF!</definedName>
    <definedName name="SPP_백__PIPE_20A_단중" localSheetId="23">#REF!</definedName>
    <definedName name="SPP_백__PIPE_20A_단중" localSheetId="21">#REF!</definedName>
    <definedName name="SPP_백__PIPE_20A_단중" localSheetId="24">#REF!</definedName>
    <definedName name="SPP_백__PIPE_20A_단중" localSheetId="20">#REF!</definedName>
    <definedName name="SPP_백__PIPE_20A_단중" localSheetId="18">#REF!</definedName>
    <definedName name="SPP_백__PIPE_20A_단중" localSheetId="16">#REF!</definedName>
    <definedName name="SPP_백__PIPE_20A_단중" localSheetId="19">#REF!</definedName>
    <definedName name="SPP_백__PIPE_20A_단중" localSheetId="7">#REF!</definedName>
    <definedName name="SPP_백__PIPE_20A_단중" localSheetId="9">#REF!</definedName>
    <definedName name="SPP_백__PIPE_20A_단중" localSheetId="5">#REF!</definedName>
    <definedName name="SPP_백__PIPE_20A_단중" localSheetId="10">#REF!</definedName>
    <definedName name="SPP_백__PIPE_20A_단중" localSheetId="29">#REF!</definedName>
    <definedName name="SPP_백__PIPE_20A_단중">#REF!</definedName>
    <definedName name="SPP_백__PIPE_250A_단중" localSheetId="28">#REF!</definedName>
    <definedName name="SPP_백__PIPE_250A_단중" localSheetId="25">#REF!</definedName>
    <definedName name="SPP_백__PIPE_250A_단중" localSheetId="23">#REF!</definedName>
    <definedName name="SPP_백__PIPE_250A_단중" localSheetId="21">#REF!</definedName>
    <definedName name="SPP_백__PIPE_250A_단중" localSheetId="24">#REF!</definedName>
    <definedName name="SPP_백__PIPE_250A_단중" localSheetId="20">#REF!</definedName>
    <definedName name="SPP_백__PIPE_250A_단중" localSheetId="18">#REF!</definedName>
    <definedName name="SPP_백__PIPE_250A_단중" localSheetId="16">#REF!</definedName>
    <definedName name="SPP_백__PIPE_250A_단중" localSheetId="19">#REF!</definedName>
    <definedName name="SPP_백__PIPE_250A_단중" localSheetId="7">#REF!</definedName>
    <definedName name="SPP_백__PIPE_250A_단중" localSheetId="9">#REF!</definedName>
    <definedName name="SPP_백__PIPE_250A_단중" localSheetId="5">#REF!</definedName>
    <definedName name="SPP_백__PIPE_250A_단중" localSheetId="10">#REF!</definedName>
    <definedName name="SPP_백__PIPE_250A_단중" localSheetId="29">#REF!</definedName>
    <definedName name="SPP_백__PIPE_250A_단중">#REF!</definedName>
    <definedName name="SPP_백__PIPE_25A_단중" localSheetId="28">#REF!</definedName>
    <definedName name="SPP_백__PIPE_25A_단중" localSheetId="25">#REF!</definedName>
    <definedName name="SPP_백__PIPE_25A_단중" localSheetId="23">#REF!</definedName>
    <definedName name="SPP_백__PIPE_25A_단중" localSheetId="21">#REF!</definedName>
    <definedName name="SPP_백__PIPE_25A_단중" localSheetId="24">#REF!</definedName>
    <definedName name="SPP_백__PIPE_25A_단중" localSheetId="20">#REF!</definedName>
    <definedName name="SPP_백__PIPE_25A_단중" localSheetId="18">#REF!</definedName>
    <definedName name="SPP_백__PIPE_25A_단중" localSheetId="16">#REF!</definedName>
    <definedName name="SPP_백__PIPE_25A_단중" localSheetId="19">#REF!</definedName>
    <definedName name="SPP_백__PIPE_25A_단중" localSheetId="7">#REF!</definedName>
    <definedName name="SPP_백__PIPE_25A_단중" localSheetId="9">#REF!</definedName>
    <definedName name="SPP_백__PIPE_25A_단중" localSheetId="5">#REF!</definedName>
    <definedName name="SPP_백__PIPE_25A_단중" localSheetId="10">#REF!</definedName>
    <definedName name="SPP_백__PIPE_25A_단중" localSheetId="29">#REF!</definedName>
    <definedName name="SPP_백__PIPE_25A_단중">#REF!</definedName>
    <definedName name="SPP_백__PIPE_300A_단중" localSheetId="28">#REF!</definedName>
    <definedName name="SPP_백__PIPE_300A_단중" localSheetId="25">#REF!</definedName>
    <definedName name="SPP_백__PIPE_300A_단중" localSheetId="23">#REF!</definedName>
    <definedName name="SPP_백__PIPE_300A_단중" localSheetId="21">#REF!</definedName>
    <definedName name="SPP_백__PIPE_300A_단중" localSheetId="24">#REF!</definedName>
    <definedName name="SPP_백__PIPE_300A_단중" localSheetId="20">#REF!</definedName>
    <definedName name="SPP_백__PIPE_300A_단중" localSheetId="18">#REF!</definedName>
    <definedName name="SPP_백__PIPE_300A_단중" localSheetId="16">#REF!</definedName>
    <definedName name="SPP_백__PIPE_300A_단중" localSheetId="19">#REF!</definedName>
    <definedName name="SPP_백__PIPE_300A_단중" localSheetId="7">#REF!</definedName>
    <definedName name="SPP_백__PIPE_300A_단중" localSheetId="9">#REF!</definedName>
    <definedName name="SPP_백__PIPE_300A_단중" localSheetId="5">#REF!</definedName>
    <definedName name="SPP_백__PIPE_300A_단중" localSheetId="10">#REF!</definedName>
    <definedName name="SPP_백__PIPE_300A_단중" localSheetId="29">#REF!</definedName>
    <definedName name="SPP_백__PIPE_300A_단중">#REF!</definedName>
    <definedName name="SPP_백__PIPE_32A_단중" localSheetId="28">#REF!</definedName>
    <definedName name="SPP_백__PIPE_32A_단중" localSheetId="25">#REF!</definedName>
    <definedName name="SPP_백__PIPE_32A_단중" localSheetId="23">#REF!</definedName>
    <definedName name="SPP_백__PIPE_32A_단중" localSheetId="21">#REF!</definedName>
    <definedName name="SPP_백__PIPE_32A_단중" localSheetId="24">#REF!</definedName>
    <definedName name="SPP_백__PIPE_32A_단중" localSheetId="20">#REF!</definedName>
    <definedName name="SPP_백__PIPE_32A_단중" localSheetId="18">#REF!</definedName>
    <definedName name="SPP_백__PIPE_32A_단중" localSheetId="16">#REF!</definedName>
    <definedName name="SPP_백__PIPE_32A_단중" localSheetId="19">#REF!</definedName>
    <definedName name="SPP_백__PIPE_32A_단중" localSheetId="7">#REF!</definedName>
    <definedName name="SPP_백__PIPE_32A_단중" localSheetId="9">#REF!</definedName>
    <definedName name="SPP_백__PIPE_32A_단중" localSheetId="5">#REF!</definedName>
    <definedName name="SPP_백__PIPE_32A_단중" localSheetId="10">#REF!</definedName>
    <definedName name="SPP_백__PIPE_32A_단중" localSheetId="29">#REF!</definedName>
    <definedName name="SPP_백__PIPE_32A_단중">#REF!</definedName>
    <definedName name="SPP_백__PIPE_350A_단중" localSheetId="28">#REF!</definedName>
    <definedName name="SPP_백__PIPE_350A_단중" localSheetId="25">#REF!</definedName>
    <definedName name="SPP_백__PIPE_350A_단중" localSheetId="23">#REF!</definedName>
    <definedName name="SPP_백__PIPE_350A_단중" localSheetId="21">#REF!</definedName>
    <definedName name="SPP_백__PIPE_350A_단중" localSheetId="24">#REF!</definedName>
    <definedName name="SPP_백__PIPE_350A_단중" localSheetId="20">#REF!</definedName>
    <definedName name="SPP_백__PIPE_350A_단중" localSheetId="18">#REF!</definedName>
    <definedName name="SPP_백__PIPE_350A_단중" localSheetId="16">#REF!</definedName>
    <definedName name="SPP_백__PIPE_350A_단중" localSheetId="19">#REF!</definedName>
    <definedName name="SPP_백__PIPE_350A_단중" localSheetId="7">#REF!</definedName>
    <definedName name="SPP_백__PIPE_350A_단중" localSheetId="9">#REF!</definedName>
    <definedName name="SPP_백__PIPE_350A_단중" localSheetId="5">#REF!</definedName>
    <definedName name="SPP_백__PIPE_350A_단중" localSheetId="10">#REF!</definedName>
    <definedName name="SPP_백__PIPE_350A_단중" localSheetId="29">#REF!</definedName>
    <definedName name="SPP_백__PIPE_350A_단중">#REF!</definedName>
    <definedName name="SPP_백__PIPE_400A_단중" localSheetId="28">#REF!</definedName>
    <definedName name="SPP_백__PIPE_400A_단중" localSheetId="25">#REF!</definedName>
    <definedName name="SPP_백__PIPE_400A_단중" localSheetId="23">#REF!</definedName>
    <definedName name="SPP_백__PIPE_400A_단중" localSheetId="21">#REF!</definedName>
    <definedName name="SPP_백__PIPE_400A_단중" localSheetId="24">#REF!</definedName>
    <definedName name="SPP_백__PIPE_400A_단중" localSheetId="20">#REF!</definedName>
    <definedName name="SPP_백__PIPE_400A_단중" localSheetId="18">#REF!</definedName>
    <definedName name="SPP_백__PIPE_400A_단중" localSheetId="16">#REF!</definedName>
    <definedName name="SPP_백__PIPE_400A_단중" localSheetId="19">#REF!</definedName>
    <definedName name="SPP_백__PIPE_400A_단중" localSheetId="7">#REF!</definedName>
    <definedName name="SPP_백__PIPE_400A_단중" localSheetId="9">#REF!</definedName>
    <definedName name="SPP_백__PIPE_400A_단중" localSheetId="5">#REF!</definedName>
    <definedName name="SPP_백__PIPE_400A_단중" localSheetId="10">#REF!</definedName>
    <definedName name="SPP_백__PIPE_400A_단중" localSheetId="29">#REF!</definedName>
    <definedName name="SPP_백__PIPE_400A_단중">#REF!</definedName>
    <definedName name="SPP_백__PIPE_40A_단중" localSheetId="28">#REF!</definedName>
    <definedName name="SPP_백__PIPE_40A_단중" localSheetId="25">#REF!</definedName>
    <definedName name="SPP_백__PIPE_40A_단중" localSheetId="23">#REF!</definedName>
    <definedName name="SPP_백__PIPE_40A_단중" localSheetId="21">#REF!</definedName>
    <definedName name="SPP_백__PIPE_40A_단중" localSheetId="24">#REF!</definedName>
    <definedName name="SPP_백__PIPE_40A_단중" localSheetId="20">#REF!</definedName>
    <definedName name="SPP_백__PIPE_40A_단중" localSheetId="18">#REF!</definedName>
    <definedName name="SPP_백__PIPE_40A_단중" localSheetId="16">#REF!</definedName>
    <definedName name="SPP_백__PIPE_40A_단중" localSheetId="19">#REF!</definedName>
    <definedName name="SPP_백__PIPE_40A_단중" localSheetId="7">#REF!</definedName>
    <definedName name="SPP_백__PIPE_40A_단중" localSheetId="9">#REF!</definedName>
    <definedName name="SPP_백__PIPE_40A_단중" localSheetId="5">#REF!</definedName>
    <definedName name="SPP_백__PIPE_40A_단중" localSheetId="10">#REF!</definedName>
    <definedName name="SPP_백__PIPE_40A_단중" localSheetId="29">#REF!</definedName>
    <definedName name="SPP_백__PIPE_40A_단중">#REF!</definedName>
    <definedName name="SPP_백__PIPE_450A_단중" localSheetId="28">#REF!</definedName>
    <definedName name="SPP_백__PIPE_450A_단중" localSheetId="25">#REF!</definedName>
    <definedName name="SPP_백__PIPE_450A_단중" localSheetId="23">#REF!</definedName>
    <definedName name="SPP_백__PIPE_450A_단중" localSheetId="21">#REF!</definedName>
    <definedName name="SPP_백__PIPE_450A_단중" localSheetId="24">#REF!</definedName>
    <definedName name="SPP_백__PIPE_450A_단중" localSheetId="20">#REF!</definedName>
    <definedName name="SPP_백__PIPE_450A_단중" localSheetId="18">#REF!</definedName>
    <definedName name="SPP_백__PIPE_450A_단중" localSheetId="16">#REF!</definedName>
    <definedName name="SPP_백__PIPE_450A_단중" localSheetId="19">#REF!</definedName>
    <definedName name="SPP_백__PIPE_450A_단중" localSheetId="7">#REF!</definedName>
    <definedName name="SPP_백__PIPE_450A_단중" localSheetId="9">#REF!</definedName>
    <definedName name="SPP_백__PIPE_450A_단중" localSheetId="5">#REF!</definedName>
    <definedName name="SPP_백__PIPE_450A_단중" localSheetId="10">#REF!</definedName>
    <definedName name="SPP_백__PIPE_450A_단중" localSheetId="29">#REF!</definedName>
    <definedName name="SPP_백__PIPE_450A_단중">#REF!</definedName>
    <definedName name="SPP_백__PIPE_500A_단중" localSheetId="28">#REF!</definedName>
    <definedName name="SPP_백__PIPE_500A_단중" localSheetId="25">#REF!</definedName>
    <definedName name="SPP_백__PIPE_500A_단중" localSheetId="23">#REF!</definedName>
    <definedName name="SPP_백__PIPE_500A_단중" localSheetId="21">#REF!</definedName>
    <definedName name="SPP_백__PIPE_500A_단중" localSheetId="24">#REF!</definedName>
    <definedName name="SPP_백__PIPE_500A_단중" localSheetId="20">#REF!</definedName>
    <definedName name="SPP_백__PIPE_500A_단중" localSheetId="18">#REF!</definedName>
    <definedName name="SPP_백__PIPE_500A_단중" localSheetId="16">#REF!</definedName>
    <definedName name="SPP_백__PIPE_500A_단중" localSheetId="19">#REF!</definedName>
    <definedName name="SPP_백__PIPE_500A_단중" localSheetId="7">#REF!</definedName>
    <definedName name="SPP_백__PIPE_500A_단중" localSheetId="9">#REF!</definedName>
    <definedName name="SPP_백__PIPE_500A_단중" localSheetId="5">#REF!</definedName>
    <definedName name="SPP_백__PIPE_500A_단중" localSheetId="10">#REF!</definedName>
    <definedName name="SPP_백__PIPE_500A_단중" localSheetId="29">#REF!</definedName>
    <definedName name="SPP_백__PIPE_500A_단중">#REF!</definedName>
    <definedName name="SPP_백__PIPE_50A_단중" localSheetId="28">#REF!</definedName>
    <definedName name="SPP_백__PIPE_50A_단중" localSheetId="25">#REF!</definedName>
    <definedName name="SPP_백__PIPE_50A_단중" localSheetId="23">#REF!</definedName>
    <definedName name="SPP_백__PIPE_50A_단중" localSheetId="21">#REF!</definedName>
    <definedName name="SPP_백__PIPE_50A_단중" localSheetId="24">#REF!</definedName>
    <definedName name="SPP_백__PIPE_50A_단중" localSheetId="20">#REF!</definedName>
    <definedName name="SPP_백__PIPE_50A_단중" localSheetId="18">#REF!</definedName>
    <definedName name="SPP_백__PIPE_50A_단중" localSheetId="16">#REF!</definedName>
    <definedName name="SPP_백__PIPE_50A_단중" localSheetId="19">#REF!</definedName>
    <definedName name="SPP_백__PIPE_50A_단중" localSheetId="7">#REF!</definedName>
    <definedName name="SPP_백__PIPE_50A_단중" localSheetId="9">#REF!</definedName>
    <definedName name="SPP_백__PIPE_50A_단중" localSheetId="5">#REF!</definedName>
    <definedName name="SPP_백__PIPE_50A_단중" localSheetId="10">#REF!</definedName>
    <definedName name="SPP_백__PIPE_50A_단중" localSheetId="29">#REF!</definedName>
    <definedName name="SPP_백__PIPE_50A_단중">#REF!</definedName>
    <definedName name="SPP_백__PIPE_65A_단중" localSheetId="28">#REF!</definedName>
    <definedName name="SPP_백__PIPE_65A_단중" localSheetId="25">#REF!</definedName>
    <definedName name="SPP_백__PIPE_65A_단중" localSheetId="23">#REF!</definedName>
    <definedName name="SPP_백__PIPE_65A_단중" localSheetId="21">#REF!</definedName>
    <definedName name="SPP_백__PIPE_65A_단중" localSheetId="24">#REF!</definedName>
    <definedName name="SPP_백__PIPE_65A_단중" localSheetId="20">#REF!</definedName>
    <definedName name="SPP_백__PIPE_65A_단중" localSheetId="18">#REF!</definedName>
    <definedName name="SPP_백__PIPE_65A_단중" localSheetId="16">#REF!</definedName>
    <definedName name="SPP_백__PIPE_65A_단중" localSheetId="19">#REF!</definedName>
    <definedName name="SPP_백__PIPE_65A_단중" localSheetId="7">#REF!</definedName>
    <definedName name="SPP_백__PIPE_65A_단중" localSheetId="9">#REF!</definedName>
    <definedName name="SPP_백__PIPE_65A_단중" localSheetId="5">#REF!</definedName>
    <definedName name="SPP_백__PIPE_65A_단중" localSheetId="10">#REF!</definedName>
    <definedName name="SPP_백__PIPE_65A_단중" localSheetId="29">#REF!</definedName>
    <definedName name="SPP_백__PIPE_65A_단중">#REF!</definedName>
    <definedName name="SPP_백__PIPE_80A_단중" localSheetId="28">#REF!</definedName>
    <definedName name="SPP_백__PIPE_80A_단중" localSheetId="25">#REF!</definedName>
    <definedName name="SPP_백__PIPE_80A_단중" localSheetId="23">#REF!</definedName>
    <definedName name="SPP_백__PIPE_80A_단중" localSheetId="21">#REF!</definedName>
    <definedName name="SPP_백__PIPE_80A_단중" localSheetId="24">#REF!</definedName>
    <definedName name="SPP_백__PIPE_80A_단중" localSheetId="20">#REF!</definedName>
    <definedName name="SPP_백__PIPE_80A_단중" localSheetId="18">#REF!</definedName>
    <definedName name="SPP_백__PIPE_80A_단중" localSheetId="16">#REF!</definedName>
    <definedName name="SPP_백__PIPE_80A_단중" localSheetId="19">#REF!</definedName>
    <definedName name="SPP_백__PIPE_80A_단중" localSheetId="7">#REF!</definedName>
    <definedName name="SPP_백__PIPE_80A_단중" localSheetId="9">#REF!</definedName>
    <definedName name="SPP_백__PIPE_80A_단중" localSheetId="5">#REF!</definedName>
    <definedName name="SPP_백__PIPE_80A_단중" localSheetId="10">#REF!</definedName>
    <definedName name="SPP_백__PIPE_80A_단중" localSheetId="29">#REF!</definedName>
    <definedName name="SPP_백__PIPE_80A_단중">#REF!</definedName>
    <definedName name="SPPS_PIPE_100A_40S_단중" localSheetId="28">#REF!</definedName>
    <definedName name="SPPS_PIPE_100A_40S_단중" localSheetId="25">#REF!</definedName>
    <definedName name="SPPS_PIPE_100A_40S_단중" localSheetId="23">#REF!</definedName>
    <definedName name="SPPS_PIPE_100A_40S_단중" localSheetId="21">#REF!</definedName>
    <definedName name="SPPS_PIPE_100A_40S_단중" localSheetId="24">#REF!</definedName>
    <definedName name="SPPS_PIPE_100A_40S_단중" localSheetId="20">#REF!</definedName>
    <definedName name="SPPS_PIPE_100A_40S_단중" localSheetId="18">#REF!</definedName>
    <definedName name="SPPS_PIPE_100A_40S_단중" localSheetId="16">#REF!</definedName>
    <definedName name="SPPS_PIPE_100A_40S_단중" localSheetId="19">#REF!</definedName>
    <definedName name="SPPS_PIPE_100A_40S_단중" localSheetId="7">#REF!</definedName>
    <definedName name="SPPS_PIPE_100A_40S_단중" localSheetId="9">#REF!</definedName>
    <definedName name="SPPS_PIPE_100A_40S_단중" localSheetId="5">#REF!</definedName>
    <definedName name="SPPS_PIPE_100A_40S_단중" localSheetId="10">#REF!</definedName>
    <definedName name="SPPS_PIPE_100A_40S_단중" localSheetId="29">#REF!</definedName>
    <definedName name="SPPS_PIPE_100A_40S_단중">#REF!</definedName>
    <definedName name="SPPS_PIPE_125A_40S_단중" localSheetId="28">#REF!</definedName>
    <definedName name="SPPS_PIPE_125A_40S_단중" localSheetId="25">#REF!</definedName>
    <definedName name="SPPS_PIPE_125A_40S_단중" localSheetId="23">#REF!</definedName>
    <definedName name="SPPS_PIPE_125A_40S_단중" localSheetId="21">#REF!</definedName>
    <definedName name="SPPS_PIPE_125A_40S_단중" localSheetId="24">#REF!</definedName>
    <definedName name="SPPS_PIPE_125A_40S_단중" localSheetId="20">#REF!</definedName>
    <definedName name="SPPS_PIPE_125A_40S_단중" localSheetId="18">#REF!</definedName>
    <definedName name="SPPS_PIPE_125A_40S_단중" localSheetId="16">#REF!</definedName>
    <definedName name="SPPS_PIPE_125A_40S_단중" localSheetId="19">#REF!</definedName>
    <definedName name="SPPS_PIPE_125A_40S_단중" localSheetId="7">#REF!</definedName>
    <definedName name="SPPS_PIPE_125A_40S_단중" localSheetId="9">#REF!</definedName>
    <definedName name="SPPS_PIPE_125A_40S_단중" localSheetId="5">#REF!</definedName>
    <definedName name="SPPS_PIPE_125A_40S_단중" localSheetId="10">#REF!</definedName>
    <definedName name="SPPS_PIPE_125A_40S_단중" localSheetId="29">#REF!</definedName>
    <definedName name="SPPS_PIPE_125A_40S_단중">#REF!</definedName>
    <definedName name="SPPS_PIPE_150A_40S_단중" localSheetId="28">#REF!</definedName>
    <definedName name="SPPS_PIPE_150A_40S_단중" localSheetId="25">#REF!</definedName>
    <definedName name="SPPS_PIPE_150A_40S_단중" localSheetId="23">#REF!</definedName>
    <definedName name="SPPS_PIPE_150A_40S_단중" localSheetId="21">#REF!</definedName>
    <definedName name="SPPS_PIPE_150A_40S_단중" localSheetId="24">#REF!</definedName>
    <definedName name="SPPS_PIPE_150A_40S_단중" localSheetId="20">#REF!</definedName>
    <definedName name="SPPS_PIPE_150A_40S_단중" localSheetId="18">#REF!</definedName>
    <definedName name="SPPS_PIPE_150A_40S_단중" localSheetId="16">#REF!</definedName>
    <definedName name="SPPS_PIPE_150A_40S_단중" localSheetId="19">#REF!</definedName>
    <definedName name="SPPS_PIPE_150A_40S_단중" localSheetId="7">#REF!</definedName>
    <definedName name="SPPS_PIPE_150A_40S_단중" localSheetId="9">#REF!</definedName>
    <definedName name="SPPS_PIPE_150A_40S_단중" localSheetId="5">#REF!</definedName>
    <definedName name="SPPS_PIPE_150A_40S_단중" localSheetId="10">#REF!</definedName>
    <definedName name="SPPS_PIPE_150A_40S_단중" localSheetId="29">#REF!</definedName>
    <definedName name="SPPS_PIPE_150A_40S_단중">#REF!</definedName>
    <definedName name="SPPS_PIPE_15A_40S_단중" localSheetId="28">#REF!</definedName>
    <definedName name="SPPS_PIPE_15A_40S_단중" localSheetId="25">#REF!</definedName>
    <definedName name="SPPS_PIPE_15A_40S_단중" localSheetId="23">#REF!</definedName>
    <definedName name="SPPS_PIPE_15A_40S_단중" localSheetId="21">#REF!</definedName>
    <definedName name="SPPS_PIPE_15A_40S_단중" localSheetId="24">#REF!</definedName>
    <definedName name="SPPS_PIPE_15A_40S_단중" localSheetId="20">#REF!</definedName>
    <definedName name="SPPS_PIPE_15A_40S_단중" localSheetId="18">#REF!</definedName>
    <definedName name="SPPS_PIPE_15A_40S_단중" localSheetId="16">#REF!</definedName>
    <definedName name="SPPS_PIPE_15A_40S_단중" localSheetId="19">#REF!</definedName>
    <definedName name="SPPS_PIPE_15A_40S_단중" localSheetId="7">#REF!</definedName>
    <definedName name="SPPS_PIPE_15A_40S_단중" localSheetId="9">#REF!</definedName>
    <definedName name="SPPS_PIPE_15A_40S_단중" localSheetId="5">#REF!</definedName>
    <definedName name="SPPS_PIPE_15A_40S_단중" localSheetId="10">#REF!</definedName>
    <definedName name="SPPS_PIPE_15A_40S_단중" localSheetId="29">#REF!</definedName>
    <definedName name="SPPS_PIPE_15A_40S_단중">#REF!</definedName>
    <definedName name="SPPS_PIPE_200A_40S_단중" localSheetId="28">#REF!</definedName>
    <definedName name="SPPS_PIPE_200A_40S_단중" localSheetId="25">#REF!</definedName>
    <definedName name="SPPS_PIPE_200A_40S_단중" localSheetId="23">#REF!</definedName>
    <definedName name="SPPS_PIPE_200A_40S_단중" localSheetId="21">#REF!</definedName>
    <definedName name="SPPS_PIPE_200A_40S_단중" localSheetId="24">#REF!</definedName>
    <definedName name="SPPS_PIPE_200A_40S_단중" localSheetId="20">#REF!</definedName>
    <definedName name="SPPS_PIPE_200A_40S_단중" localSheetId="18">#REF!</definedName>
    <definedName name="SPPS_PIPE_200A_40S_단중" localSheetId="16">#REF!</definedName>
    <definedName name="SPPS_PIPE_200A_40S_단중" localSheetId="19">#REF!</definedName>
    <definedName name="SPPS_PIPE_200A_40S_단중" localSheetId="7">#REF!</definedName>
    <definedName name="SPPS_PIPE_200A_40S_단중" localSheetId="9">#REF!</definedName>
    <definedName name="SPPS_PIPE_200A_40S_단중" localSheetId="5">#REF!</definedName>
    <definedName name="SPPS_PIPE_200A_40S_단중" localSheetId="10">#REF!</definedName>
    <definedName name="SPPS_PIPE_200A_40S_단중" localSheetId="29">#REF!</definedName>
    <definedName name="SPPS_PIPE_200A_40S_단중">#REF!</definedName>
    <definedName name="SPPS_PIPE_20A_40S_단중" localSheetId="28">#REF!</definedName>
    <definedName name="SPPS_PIPE_20A_40S_단중" localSheetId="25">#REF!</definedName>
    <definedName name="SPPS_PIPE_20A_40S_단중" localSheetId="23">#REF!</definedName>
    <definedName name="SPPS_PIPE_20A_40S_단중" localSheetId="21">#REF!</definedName>
    <definedName name="SPPS_PIPE_20A_40S_단중" localSheetId="24">#REF!</definedName>
    <definedName name="SPPS_PIPE_20A_40S_단중" localSheetId="20">#REF!</definedName>
    <definedName name="SPPS_PIPE_20A_40S_단중" localSheetId="18">#REF!</definedName>
    <definedName name="SPPS_PIPE_20A_40S_단중" localSheetId="16">#REF!</definedName>
    <definedName name="SPPS_PIPE_20A_40S_단중" localSheetId="19">#REF!</definedName>
    <definedName name="SPPS_PIPE_20A_40S_단중" localSheetId="7">#REF!</definedName>
    <definedName name="SPPS_PIPE_20A_40S_단중" localSheetId="9">#REF!</definedName>
    <definedName name="SPPS_PIPE_20A_40S_단중" localSheetId="5">#REF!</definedName>
    <definedName name="SPPS_PIPE_20A_40S_단중" localSheetId="10">#REF!</definedName>
    <definedName name="SPPS_PIPE_20A_40S_단중" localSheetId="29">#REF!</definedName>
    <definedName name="SPPS_PIPE_20A_40S_단중">#REF!</definedName>
    <definedName name="SPPS_PIPE_250A_40S_단중" localSheetId="28">#REF!</definedName>
    <definedName name="SPPS_PIPE_250A_40S_단중" localSheetId="25">#REF!</definedName>
    <definedName name="SPPS_PIPE_250A_40S_단중" localSheetId="23">#REF!</definedName>
    <definedName name="SPPS_PIPE_250A_40S_단중" localSheetId="21">#REF!</definedName>
    <definedName name="SPPS_PIPE_250A_40S_단중" localSheetId="24">#REF!</definedName>
    <definedName name="SPPS_PIPE_250A_40S_단중" localSheetId="20">#REF!</definedName>
    <definedName name="SPPS_PIPE_250A_40S_단중" localSheetId="18">#REF!</definedName>
    <definedName name="SPPS_PIPE_250A_40S_단중" localSheetId="16">#REF!</definedName>
    <definedName name="SPPS_PIPE_250A_40S_단중" localSheetId="19">#REF!</definedName>
    <definedName name="SPPS_PIPE_250A_40S_단중" localSheetId="7">#REF!</definedName>
    <definedName name="SPPS_PIPE_250A_40S_단중" localSheetId="9">#REF!</definedName>
    <definedName name="SPPS_PIPE_250A_40S_단중" localSheetId="5">#REF!</definedName>
    <definedName name="SPPS_PIPE_250A_40S_단중" localSheetId="10">#REF!</definedName>
    <definedName name="SPPS_PIPE_250A_40S_단중" localSheetId="29">#REF!</definedName>
    <definedName name="SPPS_PIPE_250A_40S_단중">#REF!</definedName>
    <definedName name="SPPS_PIPE_25A_40S_단중" localSheetId="28">#REF!</definedName>
    <definedName name="SPPS_PIPE_25A_40S_단중" localSheetId="25">#REF!</definedName>
    <definedName name="SPPS_PIPE_25A_40S_단중" localSheetId="23">#REF!</definedName>
    <definedName name="SPPS_PIPE_25A_40S_단중" localSheetId="21">#REF!</definedName>
    <definedName name="SPPS_PIPE_25A_40S_단중" localSheetId="24">#REF!</definedName>
    <definedName name="SPPS_PIPE_25A_40S_단중" localSheetId="20">#REF!</definedName>
    <definedName name="SPPS_PIPE_25A_40S_단중" localSheetId="18">#REF!</definedName>
    <definedName name="SPPS_PIPE_25A_40S_단중" localSheetId="16">#REF!</definedName>
    <definedName name="SPPS_PIPE_25A_40S_단중" localSheetId="19">#REF!</definedName>
    <definedName name="SPPS_PIPE_25A_40S_단중" localSheetId="7">#REF!</definedName>
    <definedName name="SPPS_PIPE_25A_40S_단중" localSheetId="9">#REF!</definedName>
    <definedName name="SPPS_PIPE_25A_40S_단중" localSheetId="5">#REF!</definedName>
    <definedName name="SPPS_PIPE_25A_40S_단중" localSheetId="10">#REF!</definedName>
    <definedName name="SPPS_PIPE_25A_40S_단중" localSheetId="29">#REF!</definedName>
    <definedName name="SPPS_PIPE_25A_40S_단중">#REF!</definedName>
    <definedName name="SPPS_PIPE_300A_40S_단중" localSheetId="28">#REF!</definedName>
    <definedName name="SPPS_PIPE_300A_40S_단중" localSheetId="25">#REF!</definedName>
    <definedName name="SPPS_PIPE_300A_40S_단중" localSheetId="23">#REF!</definedName>
    <definedName name="SPPS_PIPE_300A_40S_단중" localSheetId="21">#REF!</definedName>
    <definedName name="SPPS_PIPE_300A_40S_단중" localSheetId="24">#REF!</definedName>
    <definedName name="SPPS_PIPE_300A_40S_단중" localSheetId="20">#REF!</definedName>
    <definedName name="SPPS_PIPE_300A_40S_단중" localSheetId="18">#REF!</definedName>
    <definedName name="SPPS_PIPE_300A_40S_단중" localSheetId="16">#REF!</definedName>
    <definedName name="SPPS_PIPE_300A_40S_단중" localSheetId="19">#REF!</definedName>
    <definedName name="SPPS_PIPE_300A_40S_단중" localSheetId="7">#REF!</definedName>
    <definedName name="SPPS_PIPE_300A_40S_단중" localSheetId="9">#REF!</definedName>
    <definedName name="SPPS_PIPE_300A_40S_단중" localSheetId="5">#REF!</definedName>
    <definedName name="SPPS_PIPE_300A_40S_단중" localSheetId="10">#REF!</definedName>
    <definedName name="SPPS_PIPE_300A_40S_단중" localSheetId="29">#REF!</definedName>
    <definedName name="SPPS_PIPE_300A_40S_단중">#REF!</definedName>
    <definedName name="SPPS_PIPE_32A_40S_단중" localSheetId="28">#REF!</definedName>
    <definedName name="SPPS_PIPE_32A_40S_단중" localSheetId="25">#REF!</definedName>
    <definedName name="SPPS_PIPE_32A_40S_단중" localSheetId="23">#REF!</definedName>
    <definedName name="SPPS_PIPE_32A_40S_단중" localSheetId="21">#REF!</definedName>
    <definedName name="SPPS_PIPE_32A_40S_단중" localSheetId="24">#REF!</definedName>
    <definedName name="SPPS_PIPE_32A_40S_단중" localSheetId="20">#REF!</definedName>
    <definedName name="SPPS_PIPE_32A_40S_단중" localSheetId="18">#REF!</definedName>
    <definedName name="SPPS_PIPE_32A_40S_단중" localSheetId="16">#REF!</definedName>
    <definedName name="SPPS_PIPE_32A_40S_단중" localSheetId="19">#REF!</definedName>
    <definedName name="SPPS_PIPE_32A_40S_단중" localSheetId="7">#REF!</definedName>
    <definedName name="SPPS_PIPE_32A_40S_단중" localSheetId="9">#REF!</definedName>
    <definedName name="SPPS_PIPE_32A_40S_단중" localSheetId="5">#REF!</definedName>
    <definedName name="SPPS_PIPE_32A_40S_단중" localSheetId="10">#REF!</definedName>
    <definedName name="SPPS_PIPE_32A_40S_단중" localSheetId="29">#REF!</definedName>
    <definedName name="SPPS_PIPE_32A_40S_단중">#REF!</definedName>
    <definedName name="SPPS_PIPE_350A_40S_단중" localSheetId="28">#REF!</definedName>
    <definedName name="SPPS_PIPE_350A_40S_단중" localSheetId="25">#REF!</definedName>
    <definedName name="SPPS_PIPE_350A_40S_단중" localSheetId="23">#REF!</definedName>
    <definedName name="SPPS_PIPE_350A_40S_단중" localSheetId="21">#REF!</definedName>
    <definedName name="SPPS_PIPE_350A_40S_단중" localSheetId="24">#REF!</definedName>
    <definedName name="SPPS_PIPE_350A_40S_단중" localSheetId="20">#REF!</definedName>
    <definedName name="SPPS_PIPE_350A_40S_단중" localSheetId="18">#REF!</definedName>
    <definedName name="SPPS_PIPE_350A_40S_단중" localSheetId="16">#REF!</definedName>
    <definedName name="SPPS_PIPE_350A_40S_단중" localSheetId="19">#REF!</definedName>
    <definedName name="SPPS_PIPE_350A_40S_단중" localSheetId="7">#REF!</definedName>
    <definedName name="SPPS_PIPE_350A_40S_단중" localSheetId="9">#REF!</definedName>
    <definedName name="SPPS_PIPE_350A_40S_단중" localSheetId="5">#REF!</definedName>
    <definedName name="SPPS_PIPE_350A_40S_단중" localSheetId="10">#REF!</definedName>
    <definedName name="SPPS_PIPE_350A_40S_단중" localSheetId="29">#REF!</definedName>
    <definedName name="SPPS_PIPE_350A_40S_단중">#REF!</definedName>
    <definedName name="SPPS_PIPE_400A_40S_단중" localSheetId="28">#REF!</definedName>
    <definedName name="SPPS_PIPE_400A_40S_단중" localSheetId="25">#REF!</definedName>
    <definedName name="SPPS_PIPE_400A_40S_단중" localSheetId="23">#REF!</definedName>
    <definedName name="SPPS_PIPE_400A_40S_단중" localSheetId="21">#REF!</definedName>
    <definedName name="SPPS_PIPE_400A_40S_단중" localSheetId="24">#REF!</definedName>
    <definedName name="SPPS_PIPE_400A_40S_단중" localSheetId="20">#REF!</definedName>
    <definedName name="SPPS_PIPE_400A_40S_단중" localSheetId="18">#REF!</definedName>
    <definedName name="SPPS_PIPE_400A_40S_단중" localSheetId="16">#REF!</definedName>
    <definedName name="SPPS_PIPE_400A_40S_단중" localSheetId="19">#REF!</definedName>
    <definedName name="SPPS_PIPE_400A_40S_단중" localSheetId="7">#REF!</definedName>
    <definedName name="SPPS_PIPE_400A_40S_단중" localSheetId="9">#REF!</definedName>
    <definedName name="SPPS_PIPE_400A_40S_단중" localSheetId="5">#REF!</definedName>
    <definedName name="SPPS_PIPE_400A_40S_단중" localSheetId="10">#REF!</definedName>
    <definedName name="SPPS_PIPE_400A_40S_단중" localSheetId="29">#REF!</definedName>
    <definedName name="SPPS_PIPE_400A_40S_단중">#REF!</definedName>
    <definedName name="SPPS_PIPE_40A_40S_단중" localSheetId="28">#REF!</definedName>
    <definedName name="SPPS_PIPE_40A_40S_단중" localSheetId="25">#REF!</definedName>
    <definedName name="SPPS_PIPE_40A_40S_단중" localSheetId="23">#REF!</definedName>
    <definedName name="SPPS_PIPE_40A_40S_단중" localSheetId="21">#REF!</definedName>
    <definedName name="SPPS_PIPE_40A_40S_단중" localSheetId="24">#REF!</definedName>
    <definedName name="SPPS_PIPE_40A_40S_단중" localSheetId="20">#REF!</definedName>
    <definedName name="SPPS_PIPE_40A_40S_단중" localSheetId="18">#REF!</definedName>
    <definedName name="SPPS_PIPE_40A_40S_단중" localSheetId="16">#REF!</definedName>
    <definedName name="SPPS_PIPE_40A_40S_단중" localSheetId="19">#REF!</definedName>
    <definedName name="SPPS_PIPE_40A_40S_단중" localSheetId="7">#REF!</definedName>
    <definedName name="SPPS_PIPE_40A_40S_단중" localSheetId="9">#REF!</definedName>
    <definedName name="SPPS_PIPE_40A_40S_단중" localSheetId="5">#REF!</definedName>
    <definedName name="SPPS_PIPE_40A_40S_단중" localSheetId="10">#REF!</definedName>
    <definedName name="SPPS_PIPE_40A_40S_단중" localSheetId="29">#REF!</definedName>
    <definedName name="SPPS_PIPE_40A_40S_단중">#REF!</definedName>
    <definedName name="SPPS_PIPE_450A_40S_단중" localSheetId="28">#REF!</definedName>
    <definedName name="SPPS_PIPE_450A_40S_단중" localSheetId="25">#REF!</definedName>
    <definedName name="SPPS_PIPE_450A_40S_단중" localSheetId="23">#REF!</definedName>
    <definedName name="SPPS_PIPE_450A_40S_단중" localSheetId="21">#REF!</definedName>
    <definedName name="SPPS_PIPE_450A_40S_단중" localSheetId="24">#REF!</definedName>
    <definedName name="SPPS_PIPE_450A_40S_단중" localSheetId="20">#REF!</definedName>
    <definedName name="SPPS_PIPE_450A_40S_단중" localSheetId="18">#REF!</definedName>
    <definedName name="SPPS_PIPE_450A_40S_단중" localSheetId="16">#REF!</definedName>
    <definedName name="SPPS_PIPE_450A_40S_단중" localSheetId="19">#REF!</definedName>
    <definedName name="SPPS_PIPE_450A_40S_단중" localSheetId="7">#REF!</definedName>
    <definedName name="SPPS_PIPE_450A_40S_단중" localSheetId="9">#REF!</definedName>
    <definedName name="SPPS_PIPE_450A_40S_단중" localSheetId="5">#REF!</definedName>
    <definedName name="SPPS_PIPE_450A_40S_단중" localSheetId="10">#REF!</definedName>
    <definedName name="SPPS_PIPE_450A_40S_단중" localSheetId="29">#REF!</definedName>
    <definedName name="SPPS_PIPE_450A_40S_단중">#REF!</definedName>
    <definedName name="SPPS_PIPE_500A_40S_단중" localSheetId="28">#REF!</definedName>
    <definedName name="SPPS_PIPE_500A_40S_단중" localSheetId="25">#REF!</definedName>
    <definedName name="SPPS_PIPE_500A_40S_단중" localSheetId="23">#REF!</definedName>
    <definedName name="SPPS_PIPE_500A_40S_단중" localSheetId="21">#REF!</definedName>
    <definedName name="SPPS_PIPE_500A_40S_단중" localSheetId="24">#REF!</definedName>
    <definedName name="SPPS_PIPE_500A_40S_단중" localSheetId="20">#REF!</definedName>
    <definedName name="SPPS_PIPE_500A_40S_단중" localSheetId="18">#REF!</definedName>
    <definedName name="SPPS_PIPE_500A_40S_단중" localSheetId="16">#REF!</definedName>
    <definedName name="SPPS_PIPE_500A_40S_단중" localSheetId="19">#REF!</definedName>
    <definedName name="SPPS_PIPE_500A_40S_단중" localSheetId="7">#REF!</definedName>
    <definedName name="SPPS_PIPE_500A_40S_단중" localSheetId="9">#REF!</definedName>
    <definedName name="SPPS_PIPE_500A_40S_단중" localSheetId="5">#REF!</definedName>
    <definedName name="SPPS_PIPE_500A_40S_단중" localSheetId="10">#REF!</definedName>
    <definedName name="SPPS_PIPE_500A_40S_단중" localSheetId="29">#REF!</definedName>
    <definedName name="SPPS_PIPE_500A_40S_단중">#REF!</definedName>
    <definedName name="SPPS_PIPE_50A_40S_단중" localSheetId="28">#REF!</definedName>
    <definedName name="SPPS_PIPE_50A_40S_단중" localSheetId="25">#REF!</definedName>
    <definedName name="SPPS_PIPE_50A_40S_단중" localSheetId="23">#REF!</definedName>
    <definedName name="SPPS_PIPE_50A_40S_단중" localSheetId="21">#REF!</definedName>
    <definedName name="SPPS_PIPE_50A_40S_단중" localSheetId="24">#REF!</definedName>
    <definedName name="SPPS_PIPE_50A_40S_단중" localSheetId="20">#REF!</definedName>
    <definedName name="SPPS_PIPE_50A_40S_단중" localSheetId="18">#REF!</definedName>
    <definedName name="SPPS_PIPE_50A_40S_단중" localSheetId="16">#REF!</definedName>
    <definedName name="SPPS_PIPE_50A_40S_단중" localSheetId="19">#REF!</definedName>
    <definedName name="SPPS_PIPE_50A_40S_단중" localSheetId="7">#REF!</definedName>
    <definedName name="SPPS_PIPE_50A_40S_단중" localSheetId="9">#REF!</definedName>
    <definedName name="SPPS_PIPE_50A_40S_단중" localSheetId="5">#REF!</definedName>
    <definedName name="SPPS_PIPE_50A_40S_단중" localSheetId="10">#REF!</definedName>
    <definedName name="SPPS_PIPE_50A_40S_단중" localSheetId="29">#REF!</definedName>
    <definedName name="SPPS_PIPE_50A_40S_단중">#REF!</definedName>
    <definedName name="SPPS_PIPE_65A_40S_단중" localSheetId="28">#REF!</definedName>
    <definedName name="SPPS_PIPE_65A_40S_단중" localSheetId="25">#REF!</definedName>
    <definedName name="SPPS_PIPE_65A_40S_단중" localSheetId="23">#REF!</definedName>
    <definedName name="SPPS_PIPE_65A_40S_단중" localSheetId="21">#REF!</definedName>
    <definedName name="SPPS_PIPE_65A_40S_단중" localSheetId="24">#REF!</definedName>
    <definedName name="SPPS_PIPE_65A_40S_단중" localSheetId="20">#REF!</definedName>
    <definedName name="SPPS_PIPE_65A_40S_단중" localSheetId="18">#REF!</definedName>
    <definedName name="SPPS_PIPE_65A_40S_단중" localSheetId="16">#REF!</definedName>
    <definedName name="SPPS_PIPE_65A_40S_단중" localSheetId="19">#REF!</definedName>
    <definedName name="SPPS_PIPE_65A_40S_단중" localSheetId="7">#REF!</definedName>
    <definedName name="SPPS_PIPE_65A_40S_단중" localSheetId="9">#REF!</definedName>
    <definedName name="SPPS_PIPE_65A_40S_단중" localSheetId="5">#REF!</definedName>
    <definedName name="SPPS_PIPE_65A_40S_단중" localSheetId="10">#REF!</definedName>
    <definedName name="SPPS_PIPE_65A_40S_단중" localSheetId="29">#REF!</definedName>
    <definedName name="SPPS_PIPE_65A_40S_단중">#REF!</definedName>
    <definedName name="SPPS_PIPE_80A_40S_단중" localSheetId="28">#REF!</definedName>
    <definedName name="SPPS_PIPE_80A_40S_단중" localSheetId="25">#REF!</definedName>
    <definedName name="SPPS_PIPE_80A_40S_단중" localSheetId="23">#REF!</definedName>
    <definedName name="SPPS_PIPE_80A_40S_단중" localSheetId="21">#REF!</definedName>
    <definedName name="SPPS_PIPE_80A_40S_단중" localSheetId="24">#REF!</definedName>
    <definedName name="SPPS_PIPE_80A_40S_단중" localSheetId="20">#REF!</definedName>
    <definedName name="SPPS_PIPE_80A_40S_단중" localSheetId="18">#REF!</definedName>
    <definedName name="SPPS_PIPE_80A_40S_단중" localSheetId="16">#REF!</definedName>
    <definedName name="SPPS_PIPE_80A_40S_단중" localSheetId="19">#REF!</definedName>
    <definedName name="SPPS_PIPE_80A_40S_단중" localSheetId="7">#REF!</definedName>
    <definedName name="SPPS_PIPE_80A_40S_단중" localSheetId="9">#REF!</definedName>
    <definedName name="SPPS_PIPE_80A_40S_단중" localSheetId="5">#REF!</definedName>
    <definedName name="SPPS_PIPE_80A_40S_단중" localSheetId="10">#REF!</definedName>
    <definedName name="SPPS_PIPE_80A_40S_단중" localSheetId="29">#REF!</definedName>
    <definedName name="SPPS_PIPE_80A_40S_단중">#REF!</definedName>
    <definedName name="sr" localSheetId="28">#REF!,#REF!</definedName>
    <definedName name="sr" localSheetId="25">#REF!,#REF!</definedName>
    <definedName name="sr" localSheetId="21">#REF!,#REF!</definedName>
    <definedName name="sr" localSheetId="24">#REF!,#REF!</definedName>
    <definedName name="sr" localSheetId="20">#REF!,#REF!</definedName>
    <definedName name="sr" localSheetId="16">#REF!,#REF!</definedName>
    <definedName name="sr" localSheetId="7">#REF!,#REF!</definedName>
    <definedName name="sr" localSheetId="9">#REF!,#REF!</definedName>
    <definedName name="sr" localSheetId="5">#REF!,#REF!</definedName>
    <definedName name="sr" localSheetId="10">#REF!,#REF!</definedName>
    <definedName name="sr" localSheetId="29">#REF!,#REF!</definedName>
    <definedName name="sr">#REF!,#REF!</definedName>
    <definedName name="ss" localSheetId="28">#REF!</definedName>
    <definedName name="ss" localSheetId="11">#REF!</definedName>
    <definedName name="ss" localSheetId="3">#REF!</definedName>
    <definedName name="ss" localSheetId="2">#REF!</definedName>
    <definedName name="ss" localSheetId="27">#REF!</definedName>
    <definedName name="ss" localSheetId="25">#REF!</definedName>
    <definedName name="ss" localSheetId="23">#REF!</definedName>
    <definedName name="ss" localSheetId="21">#REF!</definedName>
    <definedName name="ss" localSheetId="24">#REF!</definedName>
    <definedName name="ss" localSheetId="20">#REF!</definedName>
    <definedName name="ss" localSheetId="18">#REF!</definedName>
    <definedName name="ss" localSheetId="17">#REF!</definedName>
    <definedName name="ss" localSheetId="16">#REF!</definedName>
    <definedName name="ss" localSheetId="19">#REF!</definedName>
    <definedName name="ss" localSheetId="7">#REF!</definedName>
    <definedName name="ss" localSheetId="6">#REF!</definedName>
    <definedName name="ss" localSheetId="9">#REF!</definedName>
    <definedName name="ss" localSheetId="5">#REF!</definedName>
    <definedName name="ss" localSheetId="10">#REF!</definedName>
    <definedName name="ss" localSheetId="8">#REF!</definedName>
    <definedName name="ss" localSheetId="4">#REF!</definedName>
    <definedName name="ss" localSheetId="26">#REF!</definedName>
    <definedName name="ss" localSheetId="29">#REF!</definedName>
    <definedName name="ss">#REF!</definedName>
    <definedName name="SSS" localSheetId="28">#REF!</definedName>
    <definedName name="SSS" localSheetId="25">#REF!</definedName>
    <definedName name="SSS" localSheetId="23">#REF!</definedName>
    <definedName name="SSS" localSheetId="21">#REF!</definedName>
    <definedName name="SSS" localSheetId="24">#REF!</definedName>
    <definedName name="SSS" localSheetId="20">#REF!</definedName>
    <definedName name="SSS" localSheetId="18">#REF!</definedName>
    <definedName name="SSS" localSheetId="16">#REF!</definedName>
    <definedName name="SSS" localSheetId="19">#REF!</definedName>
    <definedName name="SSS" localSheetId="7">#REF!</definedName>
    <definedName name="SSS" localSheetId="9">#REF!</definedName>
    <definedName name="SSS" localSheetId="5">#REF!</definedName>
    <definedName name="SSS" localSheetId="10">#REF!</definedName>
    <definedName name="SSS" localSheetId="29">#REF!</definedName>
    <definedName name="SSS">#REF!</definedName>
    <definedName name="SSSS">[0]!SSSS</definedName>
    <definedName name="SSSSS">[0]!SSSSS</definedName>
    <definedName name="SSSSSS">[0]!SSSSSS</definedName>
    <definedName name="STS_PIPE_100A_10S_단중" localSheetId="28">#REF!</definedName>
    <definedName name="STS_PIPE_100A_10S_단중" localSheetId="25">#REF!</definedName>
    <definedName name="STS_PIPE_100A_10S_단중" localSheetId="23">#REF!</definedName>
    <definedName name="STS_PIPE_100A_10S_단중" localSheetId="21">#REF!</definedName>
    <definedName name="STS_PIPE_100A_10S_단중" localSheetId="24">#REF!</definedName>
    <definedName name="STS_PIPE_100A_10S_단중" localSheetId="20">#REF!</definedName>
    <definedName name="STS_PIPE_100A_10S_단중" localSheetId="18">#REF!</definedName>
    <definedName name="STS_PIPE_100A_10S_단중" localSheetId="16">#REF!</definedName>
    <definedName name="STS_PIPE_100A_10S_단중" localSheetId="19">#REF!</definedName>
    <definedName name="STS_PIPE_100A_10S_단중" localSheetId="7">#REF!</definedName>
    <definedName name="STS_PIPE_100A_10S_단중" localSheetId="9">#REF!</definedName>
    <definedName name="STS_PIPE_100A_10S_단중" localSheetId="5">#REF!</definedName>
    <definedName name="STS_PIPE_100A_10S_단중" localSheetId="10">#REF!</definedName>
    <definedName name="STS_PIPE_100A_10S_단중" localSheetId="29">#REF!</definedName>
    <definedName name="STS_PIPE_100A_10S_단중">#REF!</definedName>
    <definedName name="STS_PIPE_10A_10S_단중" localSheetId="28">#REF!</definedName>
    <definedName name="STS_PIPE_10A_10S_단중" localSheetId="25">#REF!</definedName>
    <definedName name="STS_PIPE_10A_10S_단중" localSheetId="23">#REF!</definedName>
    <definedName name="STS_PIPE_10A_10S_단중" localSheetId="21">#REF!</definedName>
    <definedName name="STS_PIPE_10A_10S_단중" localSheetId="24">#REF!</definedName>
    <definedName name="STS_PIPE_10A_10S_단중" localSheetId="20">#REF!</definedName>
    <definedName name="STS_PIPE_10A_10S_단중" localSheetId="18">#REF!</definedName>
    <definedName name="STS_PIPE_10A_10S_단중" localSheetId="16">#REF!</definedName>
    <definedName name="STS_PIPE_10A_10S_단중" localSheetId="19">#REF!</definedName>
    <definedName name="STS_PIPE_10A_10S_단중" localSheetId="7">#REF!</definedName>
    <definedName name="STS_PIPE_10A_10S_단중" localSheetId="9">#REF!</definedName>
    <definedName name="STS_PIPE_10A_10S_단중" localSheetId="5">#REF!</definedName>
    <definedName name="STS_PIPE_10A_10S_단중" localSheetId="10">#REF!</definedName>
    <definedName name="STS_PIPE_10A_10S_단중" localSheetId="29">#REF!</definedName>
    <definedName name="STS_PIPE_10A_10S_단중">#REF!</definedName>
    <definedName name="STS_PIPE_125A_10S_단중" localSheetId="28">#REF!</definedName>
    <definedName name="STS_PIPE_125A_10S_단중" localSheetId="25">#REF!</definedName>
    <definedName name="STS_PIPE_125A_10S_단중" localSheetId="23">#REF!</definedName>
    <definedName name="STS_PIPE_125A_10S_단중" localSheetId="21">#REF!</definedName>
    <definedName name="STS_PIPE_125A_10S_단중" localSheetId="24">#REF!</definedName>
    <definedName name="STS_PIPE_125A_10S_단중" localSheetId="20">#REF!</definedName>
    <definedName name="STS_PIPE_125A_10S_단중" localSheetId="18">#REF!</definedName>
    <definedName name="STS_PIPE_125A_10S_단중" localSheetId="16">#REF!</definedName>
    <definedName name="STS_PIPE_125A_10S_단중" localSheetId="19">#REF!</definedName>
    <definedName name="STS_PIPE_125A_10S_단중" localSheetId="7">#REF!</definedName>
    <definedName name="STS_PIPE_125A_10S_단중" localSheetId="9">#REF!</definedName>
    <definedName name="STS_PIPE_125A_10S_단중" localSheetId="5">#REF!</definedName>
    <definedName name="STS_PIPE_125A_10S_단중" localSheetId="10">#REF!</definedName>
    <definedName name="STS_PIPE_125A_10S_단중" localSheetId="29">#REF!</definedName>
    <definedName name="STS_PIPE_125A_10S_단중">#REF!</definedName>
    <definedName name="STS_PIPE_150A_10S_단중" localSheetId="28">#REF!</definedName>
    <definedName name="STS_PIPE_150A_10S_단중" localSheetId="25">#REF!</definedName>
    <definedName name="STS_PIPE_150A_10S_단중" localSheetId="23">#REF!</definedName>
    <definedName name="STS_PIPE_150A_10S_단중" localSheetId="21">#REF!</definedName>
    <definedName name="STS_PIPE_150A_10S_단중" localSheetId="24">#REF!</definedName>
    <definedName name="STS_PIPE_150A_10S_단중" localSheetId="20">#REF!</definedName>
    <definedName name="STS_PIPE_150A_10S_단중" localSheetId="18">#REF!</definedName>
    <definedName name="STS_PIPE_150A_10S_단중" localSheetId="16">#REF!</definedName>
    <definedName name="STS_PIPE_150A_10S_단중" localSheetId="19">#REF!</definedName>
    <definedName name="STS_PIPE_150A_10S_단중" localSheetId="7">#REF!</definedName>
    <definedName name="STS_PIPE_150A_10S_단중" localSheetId="9">#REF!</definedName>
    <definedName name="STS_PIPE_150A_10S_단중" localSheetId="5">#REF!</definedName>
    <definedName name="STS_PIPE_150A_10S_단중" localSheetId="10">#REF!</definedName>
    <definedName name="STS_PIPE_150A_10S_단중" localSheetId="29">#REF!</definedName>
    <definedName name="STS_PIPE_150A_10S_단중">#REF!</definedName>
    <definedName name="STS_PIPE_15A_10S_단중" localSheetId="28">#REF!</definedName>
    <definedName name="STS_PIPE_15A_10S_단중" localSheetId="25">#REF!</definedName>
    <definedName name="STS_PIPE_15A_10S_단중" localSheetId="23">#REF!</definedName>
    <definedName name="STS_PIPE_15A_10S_단중" localSheetId="21">#REF!</definedName>
    <definedName name="STS_PIPE_15A_10S_단중" localSheetId="24">#REF!</definedName>
    <definedName name="STS_PIPE_15A_10S_단중" localSheetId="20">#REF!</definedName>
    <definedName name="STS_PIPE_15A_10S_단중" localSheetId="18">#REF!</definedName>
    <definedName name="STS_PIPE_15A_10S_단중" localSheetId="16">#REF!</definedName>
    <definedName name="STS_PIPE_15A_10S_단중" localSheetId="19">#REF!</definedName>
    <definedName name="STS_PIPE_15A_10S_단중" localSheetId="7">#REF!</definedName>
    <definedName name="STS_PIPE_15A_10S_단중" localSheetId="9">#REF!</definedName>
    <definedName name="STS_PIPE_15A_10S_단중" localSheetId="5">#REF!</definedName>
    <definedName name="STS_PIPE_15A_10S_단중" localSheetId="10">#REF!</definedName>
    <definedName name="STS_PIPE_15A_10S_단중" localSheetId="29">#REF!</definedName>
    <definedName name="STS_PIPE_15A_10S_단중">#REF!</definedName>
    <definedName name="STS_PIPE_200A_10S_단중" localSheetId="28">#REF!</definedName>
    <definedName name="STS_PIPE_200A_10S_단중" localSheetId="25">#REF!</definedName>
    <definedName name="STS_PIPE_200A_10S_단중" localSheetId="23">#REF!</definedName>
    <definedName name="STS_PIPE_200A_10S_단중" localSheetId="21">#REF!</definedName>
    <definedName name="STS_PIPE_200A_10S_단중" localSheetId="24">#REF!</definedName>
    <definedName name="STS_PIPE_200A_10S_단중" localSheetId="20">#REF!</definedName>
    <definedName name="STS_PIPE_200A_10S_단중" localSheetId="18">#REF!</definedName>
    <definedName name="STS_PIPE_200A_10S_단중" localSheetId="16">#REF!</definedName>
    <definedName name="STS_PIPE_200A_10S_단중" localSheetId="19">#REF!</definedName>
    <definedName name="STS_PIPE_200A_10S_단중" localSheetId="7">#REF!</definedName>
    <definedName name="STS_PIPE_200A_10S_단중" localSheetId="9">#REF!</definedName>
    <definedName name="STS_PIPE_200A_10S_단중" localSheetId="5">#REF!</definedName>
    <definedName name="STS_PIPE_200A_10S_단중" localSheetId="10">#REF!</definedName>
    <definedName name="STS_PIPE_200A_10S_단중" localSheetId="29">#REF!</definedName>
    <definedName name="STS_PIPE_200A_10S_단중">#REF!</definedName>
    <definedName name="STS_PIPE_20A_10S_단중" localSheetId="28">#REF!</definedName>
    <definedName name="STS_PIPE_20A_10S_단중" localSheetId="25">#REF!</definedName>
    <definedName name="STS_PIPE_20A_10S_단중" localSheetId="23">#REF!</definedName>
    <definedName name="STS_PIPE_20A_10S_단중" localSheetId="21">#REF!</definedName>
    <definedName name="STS_PIPE_20A_10S_단중" localSheetId="24">#REF!</definedName>
    <definedName name="STS_PIPE_20A_10S_단중" localSheetId="20">#REF!</definedName>
    <definedName name="STS_PIPE_20A_10S_단중" localSheetId="18">#REF!</definedName>
    <definedName name="STS_PIPE_20A_10S_단중" localSheetId="16">#REF!</definedName>
    <definedName name="STS_PIPE_20A_10S_단중" localSheetId="19">#REF!</definedName>
    <definedName name="STS_PIPE_20A_10S_단중" localSheetId="7">#REF!</definedName>
    <definedName name="STS_PIPE_20A_10S_단중" localSheetId="9">#REF!</definedName>
    <definedName name="STS_PIPE_20A_10S_단중" localSheetId="5">#REF!</definedName>
    <definedName name="STS_PIPE_20A_10S_단중" localSheetId="10">#REF!</definedName>
    <definedName name="STS_PIPE_20A_10S_단중" localSheetId="29">#REF!</definedName>
    <definedName name="STS_PIPE_20A_10S_단중">#REF!</definedName>
    <definedName name="STS_PIPE_250A_10S_단중" localSheetId="28">#REF!</definedName>
    <definedName name="STS_PIPE_250A_10S_단중" localSheetId="25">#REF!</definedName>
    <definedName name="STS_PIPE_250A_10S_단중" localSheetId="23">#REF!</definedName>
    <definedName name="STS_PIPE_250A_10S_단중" localSheetId="21">#REF!</definedName>
    <definedName name="STS_PIPE_250A_10S_단중" localSheetId="24">#REF!</definedName>
    <definedName name="STS_PIPE_250A_10S_단중" localSheetId="20">#REF!</definedName>
    <definedName name="STS_PIPE_250A_10S_단중" localSheetId="18">#REF!</definedName>
    <definedName name="STS_PIPE_250A_10S_단중" localSheetId="16">#REF!</definedName>
    <definedName name="STS_PIPE_250A_10S_단중" localSheetId="19">#REF!</definedName>
    <definedName name="STS_PIPE_250A_10S_단중" localSheetId="7">#REF!</definedName>
    <definedName name="STS_PIPE_250A_10S_단중" localSheetId="9">#REF!</definedName>
    <definedName name="STS_PIPE_250A_10S_단중" localSheetId="5">#REF!</definedName>
    <definedName name="STS_PIPE_250A_10S_단중" localSheetId="10">#REF!</definedName>
    <definedName name="STS_PIPE_250A_10S_단중" localSheetId="29">#REF!</definedName>
    <definedName name="STS_PIPE_250A_10S_단중">#REF!</definedName>
    <definedName name="STS_PIPE_25A_10S_단중" localSheetId="28">#REF!</definedName>
    <definedName name="STS_PIPE_25A_10S_단중" localSheetId="25">#REF!</definedName>
    <definedName name="STS_PIPE_25A_10S_단중" localSheetId="23">#REF!</definedName>
    <definedName name="STS_PIPE_25A_10S_단중" localSheetId="21">#REF!</definedName>
    <definedName name="STS_PIPE_25A_10S_단중" localSheetId="24">#REF!</definedName>
    <definedName name="STS_PIPE_25A_10S_단중" localSheetId="20">#REF!</definedName>
    <definedName name="STS_PIPE_25A_10S_단중" localSheetId="18">#REF!</definedName>
    <definedName name="STS_PIPE_25A_10S_단중" localSheetId="16">#REF!</definedName>
    <definedName name="STS_PIPE_25A_10S_단중" localSheetId="19">#REF!</definedName>
    <definedName name="STS_PIPE_25A_10S_단중" localSheetId="7">#REF!</definedName>
    <definedName name="STS_PIPE_25A_10S_단중" localSheetId="9">#REF!</definedName>
    <definedName name="STS_PIPE_25A_10S_단중" localSheetId="5">#REF!</definedName>
    <definedName name="STS_PIPE_25A_10S_단중" localSheetId="10">#REF!</definedName>
    <definedName name="STS_PIPE_25A_10S_단중" localSheetId="29">#REF!</definedName>
    <definedName name="STS_PIPE_25A_10S_단중">#REF!</definedName>
    <definedName name="STS_PIPE_300A_10S_단중" localSheetId="28">#REF!</definedName>
    <definedName name="STS_PIPE_300A_10S_단중" localSheetId="25">#REF!</definedName>
    <definedName name="STS_PIPE_300A_10S_단중" localSheetId="23">#REF!</definedName>
    <definedName name="STS_PIPE_300A_10S_단중" localSheetId="21">#REF!</definedName>
    <definedName name="STS_PIPE_300A_10S_단중" localSheetId="24">#REF!</definedName>
    <definedName name="STS_PIPE_300A_10S_단중" localSheetId="20">#REF!</definedName>
    <definedName name="STS_PIPE_300A_10S_단중" localSheetId="18">#REF!</definedName>
    <definedName name="STS_PIPE_300A_10S_단중" localSheetId="16">#REF!</definedName>
    <definedName name="STS_PIPE_300A_10S_단중" localSheetId="19">#REF!</definedName>
    <definedName name="STS_PIPE_300A_10S_단중" localSheetId="7">#REF!</definedName>
    <definedName name="STS_PIPE_300A_10S_단중" localSheetId="9">#REF!</definedName>
    <definedName name="STS_PIPE_300A_10S_단중" localSheetId="5">#REF!</definedName>
    <definedName name="STS_PIPE_300A_10S_단중" localSheetId="10">#REF!</definedName>
    <definedName name="STS_PIPE_300A_10S_단중" localSheetId="29">#REF!</definedName>
    <definedName name="STS_PIPE_300A_10S_단중">#REF!</definedName>
    <definedName name="STS_PIPE_32A_10S_단중" localSheetId="28">#REF!</definedName>
    <definedName name="STS_PIPE_32A_10S_단중" localSheetId="25">#REF!</definedName>
    <definedName name="STS_PIPE_32A_10S_단중" localSheetId="23">#REF!</definedName>
    <definedName name="STS_PIPE_32A_10S_단중" localSheetId="21">#REF!</definedName>
    <definedName name="STS_PIPE_32A_10S_단중" localSheetId="24">#REF!</definedName>
    <definedName name="STS_PIPE_32A_10S_단중" localSheetId="20">#REF!</definedName>
    <definedName name="STS_PIPE_32A_10S_단중" localSheetId="18">#REF!</definedName>
    <definedName name="STS_PIPE_32A_10S_단중" localSheetId="16">#REF!</definedName>
    <definedName name="STS_PIPE_32A_10S_단중" localSheetId="19">#REF!</definedName>
    <definedName name="STS_PIPE_32A_10S_단중" localSheetId="7">#REF!</definedName>
    <definedName name="STS_PIPE_32A_10S_단중" localSheetId="9">#REF!</definedName>
    <definedName name="STS_PIPE_32A_10S_단중" localSheetId="5">#REF!</definedName>
    <definedName name="STS_PIPE_32A_10S_단중" localSheetId="10">#REF!</definedName>
    <definedName name="STS_PIPE_32A_10S_단중" localSheetId="29">#REF!</definedName>
    <definedName name="STS_PIPE_32A_10S_단중">#REF!</definedName>
    <definedName name="STS_PIPE_350A_10S_단중" localSheetId="28">#REF!</definedName>
    <definedName name="STS_PIPE_350A_10S_단중" localSheetId="25">#REF!</definedName>
    <definedName name="STS_PIPE_350A_10S_단중" localSheetId="23">#REF!</definedName>
    <definedName name="STS_PIPE_350A_10S_단중" localSheetId="21">#REF!</definedName>
    <definedName name="STS_PIPE_350A_10S_단중" localSheetId="24">#REF!</definedName>
    <definedName name="STS_PIPE_350A_10S_단중" localSheetId="20">#REF!</definedName>
    <definedName name="STS_PIPE_350A_10S_단중" localSheetId="18">#REF!</definedName>
    <definedName name="STS_PIPE_350A_10S_단중" localSheetId="16">#REF!</definedName>
    <definedName name="STS_PIPE_350A_10S_단중" localSheetId="19">#REF!</definedName>
    <definedName name="STS_PIPE_350A_10S_단중" localSheetId="7">#REF!</definedName>
    <definedName name="STS_PIPE_350A_10S_단중" localSheetId="9">#REF!</definedName>
    <definedName name="STS_PIPE_350A_10S_단중" localSheetId="5">#REF!</definedName>
    <definedName name="STS_PIPE_350A_10S_단중" localSheetId="10">#REF!</definedName>
    <definedName name="STS_PIPE_350A_10S_단중" localSheetId="29">#REF!</definedName>
    <definedName name="STS_PIPE_350A_10S_단중">#REF!</definedName>
    <definedName name="STS_PIPE_400A_10S_단중" localSheetId="28">#REF!</definedName>
    <definedName name="STS_PIPE_400A_10S_단중" localSheetId="25">#REF!</definedName>
    <definedName name="STS_PIPE_400A_10S_단중" localSheetId="23">#REF!</definedName>
    <definedName name="STS_PIPE_400A_10S_단중" localSheetId="21">#REF!</definedName>
    <definedName name="STS_PIPE_400A_10S_단중" localSheetId="24">#REF!</definedName>
    <definedName name="STS_PIPE_400A_10S_단중" localSheetId="20">#REF!</definedName>
    <definedName name="STS_PIPE_400A_10S_단중" localSheetId="18">#REF!</definedName>
    <definedName name="STS_PIPE_400A_10S_단중" localSheetId="16">#REF!</definedName>
    <definedName name="STS_PIPE_400A_10S_단중" localSheetId="19">#REF!</definedName>
    <definedName name="STS_PIPE_400A_10S_단중" localSheetId="7">#REF!</definedName>
    <definedName name="STS_PIPE_400A_10S_단중" localSheetId="9">#REF!</definedName>
    <definedName name="STS_PIPE_400A_10S_단중" localSheetId="5">#REF!</definedName>
    <definedName name="STS_PIPE_400A_10S_단중" localSheetId="10">#REF!</definedName>
    <definedName name="STS_PIPE_400A_10S_단중" localSheetId="29">#REF!</definedName>
    <definedName name="STS_PIPE_400A_10S_단중">#REF!</definedName>
    <definedName name="STS_PIPE_40A_10S_단중" localSheetId="28">#REF!</definedName>
    <definedName name="STS_PIPE_40A_10S_단중" localSheetId="25">#REF!</definedName>
    <definedName name="STS_PIPE_40A_10S_단중" localSheetId="23">#REF!</definedName>
    <definedName name="STS_PIPE_40A_10S_단중" localSheetId="21">#REF!</definedName>
    <definedName name="STS_PIPE_40A_10S_단중" localSheetId="24">#REF!</definedName>
    <definedName name="STS_PIPE_40A_10S_단중" localSheetId="20">#REF!</definedName>
    <definedName name="STS_PIPE_40A_10S_단중" localSheetId="18">#REF!</definedName>
    <definedName name="STS_PIPE_40A_10S_단중" localSheetId="16">#REF!</definedName>
    <definedName name="STS_PIPE_40A_10S_단중" localSheetId="19">#REF!</definedName>
    <definedName name="STS_PIPE_40A_10S_단중" localSheetId="7">#REF!</definedName>
    <definedName name="STS_PIPE_40A_10S_단중" localSheetId="9">#REF!</definedName>
    <definedName name="STS_PIPE_40A_10S_단중" localSheetId="5">#REF!</definedName>
    <definedName name="STS_PIPE_40A_10S_단중" localSheetId="10">#REF!</definedName>
    <definedName name="STS_PIPE_40A_10S_단중" localSheetId="29">#REF!</definedName>
    <definedName name="STS_PIPE_40A_10S_단중">#REF!</definedName>
    <definedName name="STS_PIPE_50A_10S_단중" localSheetId="28">#REF!</definedName>
    <definedName name="STS_PIPE_50A_10S_단중" localSheetId="25">#REF!</definedName>
    <definedName name="STS_PIPE_50A_10S_단중" localSheetId="23">#REF!</definedName>
    <definedName name="STS_PIPE_50A_10S_단중" localSheetId="21">#REF!</definedName>
    <definedName name="STS_PIPE_50A_10S_단중" localSheetId="24">#REF!</definedName>
    <definedName name="STS_PIPE_50A_10S_단중" localSheetId="20">#REF!</definedName>
    <definedName name="STS_PIPE_50A_10S_단중" localSheetId="18">#REF!</definedName>
    <definedName name="STS_PIPE_50A_10S_단중" localSheetId="16">#REF!</definedName>
    <definedName name="STS_PIPE_50A_10S_단중" localSheetId="19">#REF!</definedName>
    <definedName name="STS_PIPE_50A_10S_단중" localSheetId="7">#REF!</definedName>
    <definedName name="STS_PIPE_50A_10S_단중" localSheetId="9">#REF!</definedName>
    <definedName name="STS_PIPE_50A_10S_단중" localSheetId="5">#REF!</definedName>
    <definedName name="STS_PIPE_50A_10S_단중" localSheetId="10">#REF!</definedName>
    <definedName name="STS_PIPE_50A_10S_단중" localSheetId="29">#REF!</definedName>
    <definedName name="STS_PIPE_50A_10S_단중">#REF!</definedName>
    <definedName name="STS_PIPE_65A_10S_단중" localSheetId="28">#REF!</definedName>
    <definedName name="STS_PIPE_65A_10S_단중" localSheetId="25">#REF!</definedName>
    <definedName name="STS_PIPE_65A_10S_단중" localSheetId="23">#REF!</definedName>
    <definedName name="STS_PIPE_65A_10S_단중" localSheetId="21">#REF!</definedName>
    <definedName name="STS_PIPE_65A_10S_단중" localSheetId="24">#REF!</definedName>
    <definedName name="STS_PIPE_65A_10S_단중" localSheetId="20">#REF!</definedName>
    <definedName name="STS_PIPE_65A_10S_단중" localSheetId="18">#REF!</definedName>
    <definedName name="STS_PIPE_65A_10S_단중" localSheetId="16">#REF!</definedName>
    <definedName name="STS_PIPE_65A_10S_단중" localSheetId="19">#REF!</definedName>
    <definedName name="STS_PIPE_65A_10S_단중" localSheetId="7">#REF!</definedName>
    <definedName name="STS_PIPE_65A_10S_단중" localSheetId="9">#REF!</definedName>
    <definedName name="STS_PIPE_65A_10S_단중" localSheetId="5">#REF!</definedName>
    <definedName name="STS_PIPE_65A_10S_단중" localSheetId="10">#REF!</definedName>
    <definedName name="STS_PIPE_65A_10S_단중" localSheetId="29">#REF!</definedName>
    <definedName name="STS_PIPE_65A_10S_단중">#REF!</definedName>
    <definedName name="STS_PIPE_80A_10S_단중" localSheetId="28">#REF!</definedName>
    <definedName name="STS_PIPE_80A_10S_단중" localSheetId="25">#REF!</definedName>
    <definedName name="STS_PIPE_80A_10S_단중" localSheetId="23">#REF!</definedName>
    <definedName name="STS_PIPE_80A_10S_단중" localSheetId="21">#REF!</definedName>
    <definedName name="STS_PIPE_80A_10S_단중" localSheetId="24">#REF!</definedName>
    <definedName name="STS_PIPE_80A_10S_단중" localSheetId="20">#REF!</definedName>
    <definedName name="STS_PIPE_80A_10S_단중" localSheetId="18">#REF!</definedName>
    <definedName name="STS_PIPE_80A_10S_단중" localSheetId="16">#REF!</definedName>
    <definedName name="STS_PIPE_80A_10S_단중" localSheetId="19">#REF!</definedName>
    <definedName name="STS_PIPE_80A_10S_단중" localSheetId="7">#REF!</definedName>
    <definedName name="STS_PIPE_80A_10S_단중" localSheetId="9">#REF!</definedName>
    <definedName name="STS_PIPE_80A_10S_단중" localSheetId="5">#REF!</definedName>
    <definedName name="STS_PIPE_80A_10S_단중" localSheetId="10">#REF!</definedName>
    <definedName name="STS_PIPE_80A_10S_단중" localSheetId="29">#REF!</definedName>
    <definedName name="STS_PIPE_80A_10S_단중">#REF!</definedName>
    <definedName name="STS_PIPE_90A_10S_단중" localSheetId="28">#REF!</definedName>
    <definedName name="STS_PIPE_90A_10S_단중" localSheetId="25">#REF!</definedName>
    <definedName name="STS_PIPE_90A_10S_단중" localSheetId="23">#REF!</definedName>
    <definedName name="STS_PIPE_90A_10S_단중" localSheetId="21">#REF!</definedName>
    <definedName name="STS_PIPE_90A_10S_단중" localSheetId="24">#REF!</definedName>
    <definedName name="STS_PIPE_90A_10S_단중" localSheetId="20">#REF!</definedName>
    <definedName name="STS_PIPE_90A_10S_단중" localSheetId="18">#REF!</definedName>
    <definedName name="STS_PIPE_90A_10S_단중" localSheetId="16">#REF!</definedName>
    <definedName name="STS_PIPE_90A_10S_단중" localSheetId="19">#REF!</definedName>
    <definedName name="STS_PIPE_90A_10S_단중" localSheetId="7">#REF!</definedName>
    <definedName name="STS_PIPE_90A_10S_단중" localSheetId="9">#REF!</definedName>
    <definedName name="STS_PIPE_90A_10S_단중" localSheetId="5">#REF!</definedName>
    <definedName name="STS_PIPE_90A_10S_단중" localSheetId="10">#REF!</definedName>
    <definedName name="STS_PIPE_90A_10S_단중" localSheetId="29">#REF!</definedName>
    <definedName name="STS_PIPE_90A_10S_단중">#REF!</definedName>
    <definedName name="ST산출" localSheetId="10">[0]!BlankMacro1</definedName>
    <definedName name="ST산출">[0]!BlankMacro1</definedName>
    <definedName name="st산출1" localSheetId="10">[0]!BlankMacro1</definedName>
    <definedName name="st산출1">[0]!BlankMacro1</definedName>
    <definedName name="SVSV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SVSV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SWL" localSheetId="28">#REF!</definedName>
    <definedName name="SWL" localSheetId="25">#REF!</definedName>
    <definedName name="SWL" localSheetId="23">#REF!</definedName>
    <definedName name="SWL" localSheetId="21">#REF!</definedName>
    <definedName name="SWL" localSheetId="24">#REF!</definedName>
    <definedName name="SWL" localSheetId="20">#REF!</definedName>
    <definedName name="SWL" localSheetId="18">#REF!</definedName>
    <definedName name="SWL" localSheetId="16">#REF!</definedName>
    <definedName name="SWL" localSheetId="19">#REF!</definedName>
    <definedName name="SWL" localSheetId="7">#REF!</definedName>
    <definedName name="SWL" localSheetId="9">#REF!</definedName>
    <definedName name="SWL" localSheetId="5">#REF!</definedName>
    <definedName name="SWL" localSheetId="10">#REF!</definedName>
    <definedName name="SWL" localSheetId="29">#REF!</definedName>
    <definedName name="SWL">#REF!</definedName>
    <definedName name="SWR" localSheetId="28">#REF!</definedName>
    <definedName name="SWR" localSheetId="25">#REF!</definedName>
    <definedName name="SWR" localSheetId="23">#REF!</definedName>
    <definedName name="SWR" localSheetId="21">#REF!</definedName>
    <definedName name="SWR" localSheetId="24">#REF!</definedName>
    <definedName name="SWR" localSheetId="20">#REF!</definedName>
    <definedName name="SWR" localSheetId="18">#REF!</definedName>
    <definedName name="SWR" localSheetId="16">#REF!</definedName>
    <definedName name="SWR" localSheetId="19">#REF!</definedName>
    <definedName name="SWR" localSheetId="7">#REF!</definedName>
    <definedName name="SWR" localSheetId="9">#REF!</definedName>
    <definedName name="SWR" localSheetId="5">#REF!</definedName>
    <definedName name="SWR" localSheetId="10">#REF!</definedName>
    <definedName name="SWR" localSheetId="29">#REF!</definedName>
    <definedName name="SWR">#REF!</definedName>
    <definedName name="T" localSheetId="28">#REF!</definedName>
    <definedName name="T" localSheetId="25">#REF!</definedName>
    <definedName name="T" localSheetId="23">#REF!</definedName>
    <definedName name="T" localSheetId="21">#REF!</definedName>
    <definedName name="T" localSheetId="24">#REF!</definedName>
    <definedName name="T" localSheetId="20">#REF!</definedName>
    <definedName name="T" localSheetId="18">#REF!</definedName>
    <definedName name="T" localSheetId="16">#REF!</definedName>
    <definedName name="T" localSheetId="19">#REF!</definedName>
    <definedName name="T" localSheetId="7">#REF!</definedName>
    <definedName name="T" localSheetId="9">#REF!</definedName>
    <definedName name="T" localSheetId="5">#REF!</definedName>
    <definedName name="T" localSheetId="10">#REF!</definedName>
    <definedName name="T" localSheetId="29">#REF!</definedName>
    <definedName name="T">#REF!</definedName>
    <definedName name="T10M" localSheetId="28">#REF!</definedName>
    <definedName name="T10M" localSheetId="25">#REF!</definedName>
    <definedName name="T10M" localSheetId="21">#REF!</definedName>
    <definedName name="T10M" localSheetId="24">#REF!</definedName>
    <definedName name="T10M" localSheetId="20">#REF!</definedName>
    <definedName name="T10M" localSheetId="16">#REF!</definedName>
    <definedName name="T10M" localSheetId="7">#REF!</definedName>
    <definedName name="T10M" localSheetId="9">#REF!</definedName>
    <definedName name="T10M" localSheetId="5">#REF!</definedName>
    <definedName name="T10M" localSheetId="10">#REF!</definedName>
    <definedName name="T10M" localSheetId="29">#REF!</definedName>
    <definedName name="T10M">#REF!</definedName>
    <definedName name="T10P" localSheetId="28">#REF!</definedName>
    <definedName name="T10P" localSheetId="25">#REF!</definedName>
    <definedName name="T10P" localSheetId="21">#REF!</definedName>
    <definedName name="T10P" localSheetId="24">#REF!</definedName>
    <definedName name="T10P" localSheetId="20">#REF!</definedName>
    <definedName name="T10P" localSheetId="16">#REF!</definedName>
    <definedName name="T10P" localSheetId="7">#REF!</definedName>
    <definedName name="T10P" localSheetId="9">#REF!</definedName>
    <definedName name="T10P" localSheetId="5">#REF!</definedName>
    <definedName name="T10P" localSheetId="10">#REF!</definedName>
    <definedName name="T10P" localSheetId="29">#REF!</definedName>
    <definedName name="T10P">#REF!</definedName>
    <definedName name="T11M" localSheetId="28">#REF!</definedName>
    <definedName name="T11M" localSheetId="25">#REF!</definedName>
    <definedName name="T11M" localSheetId="21">#REF!</definedName>
    <definedName name="T11M" localSheetId="24">#REF!</definedName>
    <definedName name="T11M" localSheetId="20">#REF!</definedName>
    <definedName name="T11M" localSheetId="16">#REF!</definedName>
    <definedName name="T11M" localSheetId="7">#REF!</definedName>
    <definedName name="T11M" localSheetId="9">#REF!</definedName>
    <definedName name="T11M" localSheetId="5">#REF!</definedName>
    <definedName name="T11M" localSheetId="10">#REF!</definedName>
    <definedName name="T11M" localSheetId="29">#REF!</definedName>
    <definedName name="T11M">#REF!</definedName>
    <definedName name="T11P" localSheetId="28">#REF!</definedName>
    <definedName name="T11P" localSheetId="25">#REF!</definedName>
    <definedName name="T11P" localSheetId="21">#REF!</definedName>
    <definedName name="T11P" localSheetId="24">#REF!</definedName>
    <definedName name="T11P" localSheetId="20">#REF!</definedName>
    <definedName name="T11P" localSheetId="16">#REF!</definedName>
    <definedName name="T11P" localSheetId="7">#REF!</definedName>
    <definedName name="T11P" localSheetId="9">#REF!</definedName>
    <definedName name="T11P" localSheetId="5">#REF!</definedName>
    <definedName name="T11P" localSheetId="10">#REF!</definedName>
    <definedName name="T11P" localSheetId="29">#REF!</definedName>
    <definedName name="T11P">#REF!</definedName>
    <definedName name="T12M" localSheetId="28">#REF!</definedName>
    <definedName name="T12M" localSheetId="25">#REF!</definedName>
    <definedName name="T12M" localSheetId="21">#REF!</definedName>
    <definedName name="T12M" localSheetId="24">#REF!</definedName>
    <definedName name="T12M" localSheetId="20">#REF!</definedName>
    <definedName name="T12M" localSheetId="16">#REF!</definedName>
    <definedName name="T12M" localSheetId="7">#REF!</definedName>
    <definedName name="T12M" localSheetId="9">#REF!</definedName>
    <definedName name="T12M" localSheetId="5">#REF!</definedName>
    <definedName name="T12M" localSheetId="10">#REF!</definedName>
    <definedName name="T12M" localSheetId="29">#REF!</definedName>
    <definedName name="T12M">#REF!</definedName>
    <definedName name="T12P" localSheetId="28">#REF!</definedName>
    <definedName name="T12P" localSheetId="25">#REF!</definedName>
    <definedName name="T12P" localSheetId="21">#REF!</definedName>
    <definedName name="T12P" localSheetId="24">#REF!</definedName>
    <definedName name="T12P" localSheetId="20">#REF!</definedName>
    <definedName name="T12P" localSheetId="16">#REF!</definedName>
    <definedName name="T12P" localSheetId="7">#REF!</definedName>
    <definedName name="T12P" localSheetId="9">#REF!</definedName>
    <definedName name="T12P" localSheetId="5">#REF!</definedName>
    <definedName name="T12P" localSheetId="10">#REF!</definedName>
    <definedName name="T12P" localSheetId="29">#REF!</definedName>
    <definedName name="T12P">#REF!</definedName>
    <definedName name="T13M" localSheetId="28">#REF!</definedName>
    <definedName name="T13M" localSheetId="25">#REF!</definedName>
    <definedName name="T13M" localSheetId="21">#REF!</definedName>
    <definedName name="T13M" localSheetId="24">#REF!</definedName>
    <definedName name="T13M" localSheetId="20">#REF!</definedName>
    <definedName name="T13M" localSheetId="16">#REF!</definedName>
    <definedName name="T13M" localSheetId="7">#REF!</definedName>
    <definedName name="T13M" localSheetId="9">#REF!</definedName>
    <definedName name="T13M" localSheetId="5">#REF!</definedName>
    <definedName name="T13M" localSheetId="10">#REF!</definedName>
    <definedName name="T13M" localSheetId="29">#REF!</definedName>
    <definedName name="T13M">#REF!</definedName>
    <definedName name="T13P" localSheetId="28">#REF!</definedName>
    <definedName name="T13P" localSheetId="25">#REF!</definedName>
    <definedName name="T13P" localSheetId="21">#REF!</definedName>
    <definedName name="T13P" localSheetId="24">#REF!</definedName>
    <definedName name="T13P" localSheetId="20">#REF!</definedName>
    <definedName name="T13P" localSheetId="16">#REF!</definedName>
    <definedName name="T13P" localSheetId="7">#REF!</definedName>
    <definedName name="T13P" localSheetId="9">#REF!</definedName>
    <definedName name="T13P" localSheetId="5">#REF!</definedName>
    <definedName name="T13P" localSheetId="10">#REF!</definedName>
    <definedName name="T13P" localSheetId="29">#REF!</definedName>
    <definedName name="T13P">#REF!</definedName>
    <definedName name="T14M" localSheetId="28">#REF!</definedName>
    <definedName name="T14M" localSheetId="25">#REF!</definedName>
    <definedName name="T14M" localSheetId="21">#REF!</definedName>
    <definedName name="T14M" localSheetId="24">#REF!</definedName>
    <definedName name="T14M" localSheetId="20">#REF!</definedName>
    <definedName name="T14M" localSheetId="16">#REF!</definedName>
    <definedName name="T14M" localSheetId="7">#REF!</definedName>
    <definedName name="T14M" localSheetId="9">#REF!</definedName>
    <definedName name="T14M" localSheetId="5">#REF!</definedName>
    <definedName name="T14M" localSheetId="10">#REF!</definedName>
    <definedName name="T14M" localSheetId="29">#REF!</definedName>
    <definedName name="T14M">#REF!</definedName>
    <definedName name="T14P" localSheetId="28">#REF!</definedName>
    <definedName name="T14P" localSheetId="25">#REF!</definedName>
    <definedName name="T14P" localSheetId="21">#REF!</definedName>
    <definedName name="T14P" localSheetId="24">#REF!</definedName>
    <definedName name="T14P" localSheetId="20">#REF!</definedName>
    <definedName name="T14P" localSheetId="16">#REF!</definedName>
    <definedName name="T14P" localSheetId="7">#REF!</definedName>
    <definedName name="T14P" localSheetId="9">#REF!</definedName>
    <definedName name="T14P" localSheetId="5">#REF!</definedName>
    <definedName name="T14P" localSheetId="10">#REF!</definedName>
    <definedName name="T14P" localSheetId="29">#REF!</definedName>
    <definedName name="T14P">#REF!</definedName>
    <definedName name="T15M" localSheetId="28">#REF!</definedName>
    <definedName name="T15M" localSheetId="25">#REF!</definedName>
    <definedName name="T15M" localSheetId="21">#REF!</definedName>
    <definedName name="T15M" localSheetId="24">#REF!</definedName>
    <definedName name="T15M" localSheetId="20">#REF!</definedName>
    <definedName name="T15M" localSheetId="16">#REF!</definedName>
    <definedName name="T15M" localSheetId="7">#REF!</definedName>
    <definedName name="T15M" localSheetId="9">#REF!</definedName>
    <definedName name="T15M" localSheetId="5">#REF!</definedName>
    <definedName name="T15M" localSheetId="10">#REF!</definedName>
    <definedName name="T15M" localSheetId="29">#REF!</definedName>
    <definedName name="T15M">#REF!</definedName>
    <definedName name="T15P" localSheetId="28">#REF!</definedName>
    <definedName name="T15P" localSheetId="25">#REF!</definedName>
    <definedName name="T15P" localSheetId="21">#REF!</definedName>
    <definedName name="T15P" localSheetId="24">#REF!</definedName>
    <definedName name="T15P" localSheetId="20">#REF!</definedName>
    <definedName name="T15P" localSheetId="16">#REF!</definedName>
    <definedName name="T15P" localSheetId="7">#REF!</definedName>
    <definedName name="T15P" localSheetId="9">#REF!</definedName>
    <definedName name="T15P" localSheetId="5">#REF!</definedName>
    <definedName name="T15P" localSheetId="10">#REF!</definedName>
    <definedName name="T15P" localSheetId="29">#REF!</definedName>
    <definedName name="T15P">#REF!</definedName>
    <definedName name="T16M" localSheetId="28">#REF!</definedName>
    <definedName name="T16M" localSheetId="25">#REF!</definedName>
    <definedName name="T16M" localSheetId="21">#REF!</definedName>
    <definedName name="T16M" localSheetId="24">#REF!</definedName>
    <definedName name="T16M" localSheetId="20">#REF!</definedName>
    <definedName name="T16M" localSheetId="16">#REF!</definedName>
    <definedName name="T16M" localSheetId="7">#REF!</definedName>
    <definedName name="T16M" localSheetId="9">#REF!</definedName>
    <definedName name="T16M" localSheetId="5">#REF!</definedName>
    <definedName name="T16M" localSheetId="10">#REF!</definedName>
    <definedName name="T16M" localSheetId="29">#REF!</definedName>
    <definedName name="T16M">#REF!</definedName>
    <definedName name="T16P" localSheetId="10">#REF!</definedName>
    <definedName name="T16P">#REF!</definedName>
    <definedName name="T17M" localSheetId="10">#REF!</definedName>
    <definedName name="T17M">#REF!</definedName>
    <definedName name="T17P" localSheetId="10">#REF!</definedName>
    <definedName name="T17P">#REF!</definedName>
    <definedName name="T18M" localSheetId="10">#REF!</definedName>
    <definedName name="T18M">#REF!</definedName>
    <definedName name="T18P" localSheetId="10">#REF!</definedName>
    <definedName name="T18P">#REF!</definedName>
    <definedName name="T19M" localSheetId="10">#REF!</definedName>
    <definedName name="T19M">#REF!</definedName>
    <definedName name="T19P" localSheetId="10">#REF!</definedName>
    <definedName name="T19P">#REF!</definedName>
    <definedName name="T1E" localSheetId="10">#REF!</definedName>
    <definedName name="T1E">#REF!</definedName>
    <definedName name="T1M" localSheetId="10">#REF!</definedName>
    <definedName name="T1M">#REF!</definedName>
    <definedName name="T1P" localSheetId="10">#REF!</definedName>
    <definedName name="T1P">#REF!</definedName>
    <definedName name="T1S" localSheetId="28">#REF!</definedName>
    <definedName name="T1S" localSheetId="25">#REF!</definedName>
    <definedName name="T1S" localSheetId="23">#REF!</definedName>
    <definedName name="T1S" localSheetId="21">#REF!</definedName>
    <definedName name="T1S" localSheetId="24">#REF!</definedName>
    <definedName name="T1S" localSheetId="20">#REF!</definedName>
    <definedName name="T1S" localSheetId="18">#REF!</definedName>
    <definedName name="T1S" localSheetId="16">#REF!</definedName>
    <definedName name="T1S" localSheetId="19">#REF!</definedName>
    <definedName name="T1S" localSheetId="7">#REF!</definedName>
    <definedName name="T1S" localSheetId="9">#REF!</definedName>
    <definedName name="T1S" localSheetId="5">#REF!</definedName>
    <definedName name="T1S" localSheetId="10">#REF!</definedName>
    <definedName name="T1S" localSheetId="29">#REF!</definedName>
    <definedName name="T1S">#REF!</definedName>
    <definedName name="T20M" localSheetId="10">#REF!</definedName>
    <definedName name="T20M">#REF!</definedName>
    <definedName name="T20P" localSheetId="10">#REF!</definedName>
    <definedName name="T20P">#REF!</definedName>
    <definedName name="T21M" localSheetId="10">#REF!</definedName>
    <definedName name="T21M">#REF!</definedName>
    <definedName name="T21P" localSheetId="10">#REF!</definedName>
    <definedName name="T21P">#REF!</definedName>
    <definedName name="T22E" localSheetId="10">#REF!</definedName>
    <definedName name="T22E">#REF!</definedName>
    <definedName name="T23M" localSheetId="10">#REF!</definedName>
    <definedName name="T23M">#REF!</definedName>
    <definedName name="T23P" localSheetId="10">#REF!</definedName>
    <definedName name="T23P">#REF!</definedName>
    <definedName name="T24M" localSheetId="10">#REF!</definedName>
    <definedName name="T24M">#REF!</definedName>
    <definedName name="T24P" localSheetId="10">#REF!</definedName>
    <definedName name="T24P">#REF!</definedName>
    <definedName name="T2E" localSheetId="10">#REF!</definedName>
    <definedName name="T2E">#REF!</definedName>
    <definedName name="T2M" localSheetId="10">#REF!</definedName>
    <definedName name="T2M">#REF!</definedName>
    <definedName name="T2P" localSheetId="10">#REF!</definedName>
    <definedName name="T2P">#REF!</definedName>
    <definedName name="T2S" localSheetId="28">#REF!</definedName>
    <definedName name="T2S" localSheetId="25">#REF!</definedName>
    <definedName name="T2S" localSheetId="23">#REF!</definedName>
    <definedName name="T2S" localSheetId="21">#REF!</definedName>
    <definedName name="T2S" localSheetId="24">#REF!</definedName>
    <definedName name="T2S" localSheetId="20">#REF!</definedName>
    <definedName name="T2S" localSheetId="18">#REF!</definedName>
    <definedName name="T2S" localSheetId="16">#REF!</definedName>
    <definedName name="T2S" localSheetId="19">#REF!</definedName>
    <definedName name="T2S" localSheetId="7">#REF!</definedName>
    <definedName name="T2S" localSheetId="9">#REF!</definedName>
    <definedName name="T2S" localSheetId="5">#REF!</definedName>
    <definedName name="T2S" localSheetId="10">#REF!</definedName>
    <definedName name="T2S" localSheetId="29">#REF!</definedName>
    <definedName name="T2S">#REF!</definedName>
    <definedName name="T3P" localSheetId="10">#REF!</definedName>
    <definedName name="T3P">#REF!</definedName>
    <definedName name="T3S" localSheetId="28">#REF!</definedName>
    <definedName name="T3S" localSheetId="25">#REF!</definedName>
    <definedName name="T3S" localSheetId="23">#REF!</definedName>
    <definedName name="T3S" localSheetId="21">#REF!</definedName>
    <definedName name="T3S" localSheetId="24">#REF!</definedName>
    <definedName name="T3S" localSheetId="20">#REF!</definedName>
    <definedName name="T3S" localSheetId="18">#REF!</definedName>
    <definedName name="T3S" localSheetId="16">#REF!</definedName>
    <definedName name="T3S" localSheetId="19">#REF!</definedName>
    <definedName name="T3S" localSheetId="7">#REF!</definedName>
    <definedName name="T3S" localSheetId="9">#REF!</definedName>
    <definedName name="T3S" localSheetId="5">#REF!</definedName>
    <definedName name="T3S" localSheetId="10">#REF!</definedName>
    <definedName name="T3S" localSheetId="29">#REF!</definedName>
    <definedName name="T3S">#REF!</definedName>
    <definedName name="T4M" localSheetId="10">#REF!</definedName>
    <definedName name="T4M">#REF!</definedName>
    <definedName name="T4P" localSheetId="10">#REF!</definedName>
    <definedName name="T4P">#REF!</definedName>
    <definedName name="T5M" localSheetId="10">#REF!</definedName>
    <definedName name="T5M">#REF!</definedName>
    <definedName name="T5P" localSheetId="10">#REF!</definedName>
    <definedName name="T5P">#REF!</definedName>
    <definedName name="T6M" localSheetId="10">#REF!</definedName>
    <definedName name="T6M">#REF!</definedName>
    <definedName name="T6P" localSheetId="10">#REF!</definedName>
    <definedName name="T6P">#REF!</definedName>
    <definedName name="T7M" localSheetId="10">#REF!</definedName>
    <definedName name="T7M">#REF!</definedName>
    <definedName name="T7P" localSheetId="10">#REF!</definedName>
    <definedName name="T7P">#REF!</definedName>
    <definedName name="T8M" localSheetId="10">#REF!</definedName>
    <definedName name="T8M">#REF!</definedName>
    <definedName name="T8P" localSheetId="10">#REF!</definedName>
    <definedName name="T8P">#REF!</definedName>
    <definedName name="T9M" localSheetId="10">#REF!</definedName>
    <definedName name="T9M">#REF!</definedName>
    <definedName name="T9P" localSheetId="10">#REF!</definedName>
    <definedName name="T9P">#REF!</definedName>
    <definedName name="text1" localSheetId="10">[45]가도공!#REF!</definedName>
    <definedName name="text1">[45]가도공!#REF!</definedName>
    <definedName name="TIFFKFK">[0]!TIFFKFK</definedName>
    <definedName name="TIT" localSheetId="10">#REF!</definedName>
    <definedName name="TIT">#REF!</definedName>
    <definedName name="TITLE" localSheetId="28">#REF!</definedName>
    <definedName name="TITLE" localSheetId="25">#REF!</definedName>
    <definedName name="TITLE" localSheetId="23">#REF!</definedName>
    <definedName name="TITLE" localSheetId="22">#REF!</definedName>
    <definedName name="TITLE" localSheetId="21">#REF!</definedName>
    <definedName name="TITLE" localSheetId="24">#REF!</definedName>
    <definedName name="TITLE" localSheetId="20">#REF!</definedName>
    <definedName name="TITLE" localSheetId="18">#REF!</definedName>
    <definedName name="TITLE" localSheetId="16">#REF!</definedName>
    <definedName name="TITLE" localSheetId="19">#REF!</definedName>
    <definedName name="TITLE" localSheetId="7">#REF!</definedName>
    <definedName name="TITLE" localSheetId="9">#REF!</definedName>
    <definedName name="TITLE" localSheetId="5">#REF!</definedName>
    <definedName name="TITLE" localSheetId="10">#REF!</definedName>
    <definedName name="TITLE" localSheetId="29">#REF!</definedName>
    <definedName name="TITLE">#REF!</definedName>
    <definedName name="TMO" localSheetId="28">#REF!</definedName>
    <definedName name="TMO" localSheetId="25">#REF!</definedName>
    <definedName name="TMO" localSheetId="23">#REF!</definedName>
    <definedName name="TMO" localSheetId="21">#REF!</definedName>
    <definedName name="TMO" localSheetId="24">#REF!</definedName>
    <definedName name="TMO" localSheetId="20">#REF!</definedName>
    <definedName name="TMO" localSheetId="18">#REF!</definedName>
    <definedName name="TMO" localSheetId="16">#REF!</definedName>
    <definedName name="TMO" localSheetId="19">#REF!</definedName>
    <definedName name="TMO" localSheetId="7">#REF!</definedName>
    <definedName name="TMO" localSheetId="9">#REF!</definedName>
    <definedName name="TMO" localSheetId="5">#REF!</definedName>
    <definedName name="TMO" localSheetId="10">#REF!</definedName>
    <definedName name="TMO" localSheetId="29">#REF!</definedName>
    <definedName name="TMO">#REF!</definedName>
    <definedName name="TR_R" localSheetId="10">#REF!</definedName>
    <definedName name="TR_R">#REF!</definedName>
    <definedName name="TR_R1" localSheetId="10">#REF!</definedName>
    <definedName name="TR_R1">#REF!</definedName>
    <definedName name="TR_X" localSheetId="10">#REF!</definedName>
    <definedName name="TR_X">#REF!</definedName>
    <definedName name="TR_X1" localSheetId="10">#REF!</definedName>
    <definedName name="TR_X1">#REF!</definedName>
    <definedName name="TT" localSheetId="10">#REF!</definedName>
    <definedName name="TT">#REF!</definedName>
    <definedName name="TTT" localSheetId="28">#REF!</definedName>
    <definedName name="TTT" localSheetId="11">#REF!</definedName>
    <definedName name="TTT" localSheetId="3">#REF!</definedName>
    <definedName name="TTT" localSheetId="2">#REF!</definedName>
    <definedName name="TTT" localSheetId="27">#REF!</definedName>
    <definedName name="TTT" localSheetId="25">#REF!</definedName>
    <definedName name="TTT" localSheetId="23">#REF!</definedName>
    <definedName name="TTT" localSheetId="21">#REF!</definedName>
    <definedName name="TTT" localSheetId="24">#REF!</definedName>
    <definedName name="TTT" localSheetId="20">#REF!</definedName>
    <definedName name="TTT" localSheetId="18">#REF!</definedName>
    <definedName name="TTT" localSheetId="17">#REF!</definedName>
    <definedName name="TTT" localSheetId="16">#REF!</definedName>
    <definedName name="TTT" localSheetId="19">#REF!</definedName>
    <definedName name="TTT" localSheetId="7">#REF!</definedName>
    <definedName name="TTT" localSheetId="6">#REF!</definedName>
    <definedName name="TTT" localSheetId="9">#REF!</definedName>
    <definedName name="TTT" localSheetId="5">#REF!</definedName>
    <definedName name="TTT" localSheetId="10">#REF!</definedName>
    <definedName name="TTT" localSheetId="8">#REF!</definedName>
    <definedName name="TTT" localSheetId="4">#REF!</definedName>
    <definedName name="TTT" localSheetId="26">#REF!</definedName>
    <definedName name="TTT" localSheetId="29">#REF!</definedName>
    <definedName name="TTT">#REF!</definedName>
    <definedName name="TTTT">[0]!TTTT</definedName>
    <definedName name="TTTTT">[0]!TTTTT</definedName>
    <definedName name="TTTTTT">[0]!TTTTTT</definedName>
    <definedName name="TV">[0]!TV</definedName>
    <definedName name="TW" localSheetId="28">#REF!</definedName>
    <definedName name="TW" localSheetId="25">#REF!</definedName>
    <definedName name="TW" localSheetId="23">#REF!</definedName>
    <definedName name="TW" localSheetId="21">#REF!</definedName>
    <definedName name="TW" localSheetId="24">#REF!</definedName>
    <definedName name="TW" localSheetId="20">#REF!</definedName>
    <definedName name="TW" localSheetId="18">#REF!</definedName>
    <definedName name="TW" localSheetId="16">#REF!</definedName>
    <definedName name="TW" localSheetId="19">#REF!</definedName>
    <definedName name="TW" localSheetId="7">#REF!</definedName>
    <definedName name="TW" localSheetId="9">#REF!</definedName>
    <definedName name="TW" localSheetId="5">#REF!</definedName>
    <definedName name="TW" localSheetId="10">#REF!</definedName>
    <definedName name="TW" localSheetId="29">#REF!</definedName>
    <definedName name="TW">#REF!</definedName>
    <definedName name="TWI" localSheetId="28">#REF!</definedName>
    <definedName name="TWI" localSheetId="25">#REF!</definedName>
    <definedName name="TWI" localSheetId="23">#REF!</definedName>
    <definedName name="TWI" localSheetId="21">#REF!</definedName>
    <definedName name="TWI" localSheetId="24">#REF!</definedName>
    <definedName name="TWI" localSheetId="20">#REF!</definedName>
    <definedName name="TWI" localSheetId="18">#REF!</definedName>
    <definedName name="TWI" localSheetId="16">#REF!</definedName>
    <definedName name="TWI" localSheetId="19">#REF!</definedName>
    <definedName name="TWI" localSheetId="7">#REF!</definedName>
    <definedName name="TWI" localSheetId="9">#REF!</definedName>
    <definedName name="TWI" localSheetId="5">#REF!</definedName>
    <definedName name="TWI" localSheetId="10">#REF!</definedName>
    <definedName name="TWI" localSheetId="29">#REF!</definedName>
    <definedName name="TWI">#REF!</definedName>
    <definedName name="TWL" localSheetId="28">#REF!</definedName>
    <definedName name="TWL" localSheetId="25">#REF!</definedName>
    <definedName name="TWL" localSheetId="23">#REF!</definedName>
    <definedName name="TWL" localSheetId="21">#REF!</definedName>
    <definedName name="TWL" localSheetId="24">#REF!</definedName>
    <definedName name="TWL" localSheetId="20">#REF!</definedName>
    <definedName name="TWL" localSheetId="18">#REF!</definedName>
    <definedName name="TWL" localSheetId="16">#REF!</definedName>
    <definedName name="TWL" localSheetId="19">#REF!</definedName>
    <definedName name="TWL" localSheetId="7">#REF!</definedName>
    <definedName name="TWL" localSheetId="9">#REF!</definedName>
    <definedName name="TWL" localSheetId="5">#REF!</definedName>
    <definedName name="TWL" localSheetId="10">#REF!</definedName>
    <definedName name="TWL" localSheetId="29">#REF!</definedName>
    <definedName name="TWL">#REF!</definedName>
    <definedName name="TWR" localSheetId="28">#REF!</definedName>
    <definedName name="TWR" localSheetId="25">#REF!</definedName>
    <definedName name="TWR" localSheetId="23">#REF!</definedName>
    <definedName name="TWR" localSheetId="21">#REF!</definedName>
    <definedName name="TWR" localSheetId="24">#REF!</definedName>
    <definedName name="TWR" localSheetId="20">#REF!</definedName>
    <definedName name="TWR" localSheetId="18">#REF!</definedName>
    <definedName name="TWR" localSheetId="16">#REF!</definedName>
    <definedName name="TWR" localSheetId="19">#REF!</definedName>
    <definedName name="TWR" localSheetId="7">#REF!</definedName>
    <definedName name="TWR" localSheetId="9">#REF!</definedName>
    <definedName name="TWR" localSheetId="5">#REF!</definedName>
    <definedName name="TWR" localSheetId="10">#REF!</definedName>
    <definedName name="TWR" localSheetId="29">#REF!</definedName>
    <definedName name="TWR">#REF!</definedName>
    <definedName name="TYPE" localSheetId="28">#REF!</definedName>
    <definedName name="TYPE" localSheetId="25">#REF!</definedName>
    <definedName name="TYPE" localSheetId="23">#REF!</definedName>
    <definedName name="TYPE" localSheetId="21">#REF!</definedName>
    <definedName name="TYPE" localSheetId="24">#REF!</definedName>
    <definedName name="TYPE" localSheetId="20">#REF!</definedName>
    <definedName name="TYPE" localSheetId="18">#REF!</definedName>
    <definedName name="TYPE" localSheetId="16">#REF!</definedName>
    <definedName name="TYPE" localSheetId="19">#REF!</definedName>
    <definedName name="TYPE" localSheetId="7">#REF!</definedName>
    <definedName name="TYPE" localSheetId="9">#REF!</definedName>
    <definedName name="TYPE" localSheetId="5">#REF!</definedName>
    <definedName name="TYPE" localSheetId="10">#REF!</definedName>
    <definedName name="TYPE" localSheetId="29">#REF!</definedName>
    <definedName name="TYPE">#REF!</definedName>
    <definedName name="U_CHANNEL_41×41×2.6T_200L" localSheetId="10">#REF!</definedName>
    <definedName name="U_CHANNEL_41×41×2.6T_200L">#REF!</definedName>
    <definedName name="U_CHANNEL_41×41×2.6T_300L" localSheetId="10">#REF!</definedName>
    <definedName name="U_CHANNEL_41×41×2.6T_300L">#REF!</definedName>
    <definedName name="UNITA" localSheetId="10">[5]부하계산서!#REF!</definedName>
    <definedName name="UNITA">[5]부하계산서!#REF!</definedName>
    <definedName name="UNITAA" localSheetId="10">[5]부하계산서!#REF!</definedName>
    <definedName name="UNITAA">[5]부하계산서!#REF!</definedName>
    <definedName name="UNITB" localSheetId="10">[5]부하계산서!#REF!</definedName>
    <definedName name="UNITB">[5]부하계산서!#REF!</definedName>
    <definedName name="UNITBB" localSheetId="10">[5]부하계산서!#REF!</definedName>
    <definedName name="UNITBB">[5]부하계산서!#REF!</definedName>
    <definedName name="UNITC" localSheetId="10">[5]부하계산서!#REF!</definedName>
    <definedName name="UNITC">[5]부하계산서!#REF!</definedName>
    <definedName name="UNITC1" localSheetId="10">[5]부하계산서!#REF!</definedName>
    <definedName name="UNITC1">[5]부하계산서!#REF!</definedName>
    <definedName name="UNITCA" localSheetId="10">[5]부하계산서!#REF!</definedName>
    <definedName name="UNITCA">[5]부하계산서!#REF!</definedName>
    <definedName name="UNITD" localSheetId="10">[5]부하계산서!#REF!</definedName>
    <definedName name="UNITD">[5]부하계산서!#REF!</definedName>
    <definedName name="UNITDA" localSheetId="10">[5]부하계산서!#REF!</definedName>
    <definedName name="UNITDA">[5]부하계산서!#REF!</definedName>
    <definedName name="UPS" localSheetId="10">[12]견적사양비교표!#REF!</definedName>
    <definedName name="UPS">[12]견적사양비교표!#REF!</definedName>
    <definedName name="UPSR" localSheetId="10">[5]부하계산서!#REF!</definedName>
    <definedName name="UPSR">[5]부하계산서!#REF!</definedName>
    <definedName name="uu">[46]DATA!$B$4:$F$495</definedName>
    <definedName name="UUU">[0]!UUU</definedName>
    <definedName name="UUUU">[0]!UUUU</definedName>
    <definedName name="UUUUU">[0]!UUUUU</definedName>
    <definedName name="UUUUUU">[0]!UUUUUU</definedName>
    <definedName name="U볼트_150A" localSheetId="10">[44]단가산출서!#REF!</definedName>
    <definedName name="U볼트_150A">[44]단가산출서!#REF!</definedName>
    <definedName name="U볼트_300A" localSheetId="10">[44]단가산출서!#REF!</definedName>
    <definedName name="U볼트_300A">[44]단가산출서!#REF!</definedName>
    <definedName name="V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V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VA">'[47]DATA-UPS'!$A$1:$B$25</definedName>
    <definedName name="VB" localSheetId="10">#REF!</definedName>
    <definedName name="VB">#REF!</definedName>
    <definedName name="VB_1" localSheetId="10">#REF!</definedName>
    <definedName name="VB_1">#REF!</definedName>
    <definedName name="VB_2" localSheetId="10">'[9]IMPEADENCE MAP 취수장'!#REF!</definedName>
    <definedName name="VB_2">'[9]IMPEADENCE MAP 취수장'!#REF!</definedName>
    <definedName name="vbbb" localSheetId="10">BlankMacro1</definedName>
    <definedName name="vbbb">BlankMacro1</definedName>
    <definedName name="vbdfgg" localSheetId="10">[14]!Macro7</definedName>
    <definedName name="vbdfgg">[14]!Macro7</definedName>
    <definedName name="vcr">[0]!vcr</definedName>
    <definedName name="ve" hidden="1">{"'Firr(선)'!$AS$1:$AY$62","'Firr(사)'!$AS$1:$AY$62","'Firr(회)'!$AS$1:$AY$62","'Firr(선)'!$L$1:$V$62","'Firr(사)'!$L$1:$V$62","'Firr(회)'!$L$1:$V$62"}</definedName>
    <definedName name="VIP" localSheetId="10">[48]!Macro9</definedName>
    <definedName name="VIP">[48]!Macro9</definedName>
    <definedName name="VIR" localSheetId="10">[48]!Macro7</definedName>
    <definedName name="VIR">[48]!Macro7</definedName>
    <definedName name="VIS" localSheetId="10">[48]!Macro9</definedName>
    <definedName name="VIS">[48]!Macro9</definedName>
    <definedName name="VSVS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VSVS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VVV" localSheetId="28">#REF!</definedName>
    <definedName name="VVV" localSheetId="11">#REF!</definedName>
    <definedName name="VVV" localSheetId="3">#REF!</definedName>
    <definedName name="VVV" localSheetId="2">#REF!</definedName>
    <definedName name="VVV" localSheetId="27">#REF!</definedName>
    <definedName name="VVV" localSheetId="25">#REF!</definedName>
    <definedName name="VVV" localSheetId="23">#REF!</definedName>
    <definedName name="VVV" localSheetId="21">#REF!</definedName>
    <definedName name="VVV" localSheetId="24">#REF!</definedName>
    <definedName name="VVV" localSheetId="20">#REF!</definedName>
    <definedName name="VVV" localSheetId="18">#REF!</definedName>
    <definedName name="VVV" localSheetId="17">#REF!</definedName>
    <definedName name="VVV" localSheetId="16">#REF!</definedName>
    <definedName name="VVV" localSheetId="19">#REF!</definedName>
    <definedName name="VVV" localSheetId="7">#REF!</definedName>
    <definedName name="VVV" localSheetId="6">#REF!</definedName>
    <definedName name="VVV" localSheetId="9">#REF!</definedName>
    <definedName name="VVV" localSheetId="5">#REF!</definedName>
    <definedName name="VVV" localSheetId="10">#REF!</definedName>
    <definedName name="VVV" localSheetId="8">#REF!</definedName>
    <definedName name="VVV" localSheetId="4">#REF!</definedName>
    <definedName name="VVV" localSheetId="26">#REF!</definedName>
    <definedName name="VVV" localSheetId="29">#REF!</definedName>
    <definedName name="VVV">#REF!</definedName>
    <definedName name="VVVV">[0]!VVVV</definedName>
    <definedName name="VVVVV">[0]!VVVVV</definedName>
    <definedName name="vvvvvvvvvvv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vvvvvvvvvvv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" localSheetId="28">#REF!</definedName>
    <definedName name="W" localSheetId="25">#REF!</definedName>
    <definedName name="W" localSheetId="21">#REF!</definedName>
    <definedName name="W" localSheetId="24">#REF!</definedName>
    <definedName name="W" localSheetId="20">#REF!</definedName>
    <definedName name="W" localSheetId="16">#REF!</definedName>
    <definedName name="W" localSheetId="7">#REF!</definedName>
    <definedName name="W" localSheetId="9">#REF!</definedName>
    <definedName name="W" localSheetId="5">#REF!</definedName>
    <definedName name="W" localSheetId="10">#REF!</definedName>
    <definedName name="W" localSheetId="29">#REF!</definedName>
    <definedName name="W">#REF!</definedName>
    <definedName name="WA" localSheetId="28">#REF!</definedName>
    <definedName name="WA" localSheetId="25">#REF!</definedName>
    <definedName name="WA" localSheetId="23">#REF!</definedName>
    <definedName name="WA" localSheetId="21">#REF!</definedName>
    <definedName name="WA" localSheetId="24">#REF!</definedName>
    <definedName name="WA" localSheetId="20">#REF!</definedName>
    <definedName name="WA" localSheetId="18">#REF!</definedName>
    <definedName name="WA" localSheetId="16">#REF!</definedName>
    <definedName name="WA" localSheetId="19">#REF!</definedName>
    <definedName name="WA" localSheetId="7">#REF!</definedName>
    <definedName name="WA" localSheetId="9">#REF!</definedName>
    <definedName name="WA" localSheetId="5">#REF!</definedName>
    <definedName name="WA" localSheetId="10">#REF!</definedName>
    <definedName name="WA" localSheetId="29">#REF!</definedName>
    <definedName name="WA">#REF!</definedName>
    <definedName name="WB" localSheetId="28">#REF!</definedName>
    <definedName name="WB" localSheetId="25">#REF!</definedName>
    <definedName name="WB" localSheetId="23">#REF!</definedName>
    <definedName name="WB" localSheetId="21">#REF!</definedName>
    <definedName name="WB" localSheetId="24">#REF!</definedName>
    <definedName name="WB" localSheetId="20">#REF!</definedName>
    <definedName name="WB" localSheetId="18">#REF!</definedName>
    <definedName name="WB" localSheetId="16">#REF!</definedName>
    <definedName name="WB" localSheetId="19">#REF!</definedName>
    <definedName name="WB" localSheetId="7">#REF!</definedName>
    <definedName name="WB" localSheetId="9">#REF!</definedName>
    <definedName name="WB" localSheetId="5">#REF!</definedName>
    <definedName name="WB" localSheetId="10">#REF!</definedName>
    <definedName name="WB" localSheetId="29">#REF!</definedName>
    <definedName name="WB">#REF!</definedName>
    <definedName name="WBB" localSheetId="28">#REF!</definedName>
    <definedName name="WBB" localSheetId="25">#REF!</definedName>
    <definedName name="WBB" localSheetId="23">#REF!</definedName>
    <definedName name="WBB" localSheetId="21">#REF!</definedName>
    <definedName name="WBB" localSheetId="24">#REF!</definedName>
    <definedName name="WBB" localSheetId="20">#REF!</definedName>
    <definedName name="WBB" localSheetId="18">#REF!</definedName>
    <definedName name="WBB" localSheetId="16">#REF!</definedName>
    <definedName name="WBB" localSheetId="19">#REF!</definedName>
    <definedName name="WBB" localSheetId="7">#REF!</definedName>
    <definedName name="WBB" localSheetId="9">#REF!</definedName>
    <definedName name="WBB" localSheetId="5">#REF!</definedName>
    <definedName name="WBB" localSheetId="10">#REF!</definedName>
    <definedName name="WBB" localSheetId="29">#REF!</definedName>
    <definedName name="WBB">#REF!</definedName>
    <definedName name="WC" localSheetId="28">#REF!</definedName>
    <definedName name="WC" localSheetId="25">#REF!</definedName>
    <definedName name="WC" localSheetId="23">#REF!</definedName>
    <definedName name="WC" localSheetId="21">#REF!</definedName>
    <definedName name="WC" localSheetId="24">#REF!</definedName>
    <definedName name="WC" localSheetId="20">#REF!</definedName>
    <definedName name="WC" localSheetId="18">#REF!</definedName>
    <definedName name="WC" localSheetId="16">#REF!</definedName>
    <definedName name="WC" localSheetId="19">#REF!</definedName>
    <definedName name="WC" localSheetId="7">#REF!</definedName>
    <definedName name="WC" localSheetId="9">#REF!</definedName>
    <definedName name="WC" localSheetId="5">#REF!</definedName>
    <definedName name="WC" localSheetId="10">#REF!</definedName>
    <definedName name="WC" localSheetId="29">#REF!</definedName>
    <definedName name="WC">#REF!</definedName>
    <definedName name="wer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er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ert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ert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erwre">[0]!werwre</definedName>
    <definedName name="wes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es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ewe">[0]!wewe</definedName>
    <definedName name="WF" localSheetId="28">#REF!</definedName>
    <definedName name="WF" localSheetId="25">#REF!</definedName>
    <definedName name="WF" localSheetId="23">#REF!</definedName>
    <definedName name="WF" localSheetId="21">#REF!</definedName>
    <definedName name="WF" localSheetId="24">#REF!</definedName>
    <definedName name="WF" localSheetId="20">#REF!</definedName>
    <definedName name="WF" localSheetId="18">#REF!</definedName>
    <definedName name="WF" localSheetId="16">#REF!</definedName>
    <definedName name="WF" localSheetId="19">#REF!</definedName>
    <definedName name="WF" localSheetId="7">#REF!</definedName>
    <definedName name="WF" localSheetId="9">#REF!</definedName>
    <definedName name="WF" localSheetId="5">#REF!</definedName>
    <definedName name="WF" localSheetId="10">#REF!</definedName>
    <definedName name="WF" localSheetId="29">#REF!</definedName>
    <definedName name="WF">#REF!</definedName>
    <definedName name="WH" localSheetId="28">#REF!</definedName>
    <definedName name="WH" localSheetId="25">#REF!</definedName>
    <definedName name="WH" localSheetId="23">#REF!</definedName>
    <definedName name="WH" localSheetId="21">#REF!</definedName>
    <definedName name="WH" localSheetId="24">#REF!</definedName>
    <definedName name="WH" localSheetId="20">#REF!</definedName>
    <definedName name="WH" localSheetId="18">#REF!</definedName>
    <definedName name="WH" localSheetId="16">#REF!</definedName>
    <definedName name="WH" localSheetId="19">#REF!</definedName>
    <definedName name="WH" localSheetId="7">#REF!</definedName>
    <definedName name="WH" localSheetId="9">#REF!</definedName>
    <definedName name="WH" localSheetId="5">#REF!</definedName>
    <definedName name="WH" localSheetId="10">#REF!</definedName>
    <definedName name="WH" localSheetId="29">#REF!</definedName>
    <definedName name="WH">#REF!</definedName>
    <definedName name="wkqcjf" localSheetId="28">#REF!</definedName>
    <definedName name="wkqcjf" localSheetId="25">#REF!</definedName>
    <definedName name="wkqcjf" localSheetId="23">#REF!</definedName>
    <definedName name="wkqcjf" localSheetId="22">#REF!</definedName>
    <definedName name="wkqcjf" localSheetId="21">#REF!</definedName>
    <definedName name="wkqcjf" localSheetId="24">#REF!</definedName>
    <definedName name="wkqcjf" localSheetId="20">#REF!</definedName>
    <definedName name="wkqcjf" localSheetId="18">#REF!</definedName>
    <definedName name="wkqcjf" localSheetId="16">#REF!</definedName>
    <definedName name="wkqcjf" localSheetId="19">#REF!</definedName>
    <definedName name="wkqcjf" localSheetId="7">#REF!</definedName>
    <definedName name="wkqcjf" localSheetId="9">#REF!</definedName>
    <definedName name="wkqcjf" localSheetId="5">#REF!</definedName>
    <definedName name="wkqcjf" localSheetId="10">#REF!</definedName>
    <definedName name="wkqcjf" localSheetId="29">#REF!</definedName>
    <definedName name="wkqcjf">#REF!</definedName>
    <definedName name="WL" localSheetId="28">#REF!</definedName>
    <definedName name="WL" localSheetId="25">#REF!</definedName>
    <definedName name="WL" localSheetId="23">#REF!</definedName>
    <definedName name="WL" localSheetId="21">#REF!</definedName>
    <definedName name="WL" localSheetId="24">#REF!</definedName>
    <definedName name="WL" localSheetId="20">#REF!</definedName>
    <definedName name="WL" localSheetId="18">#REF!</definedName>
    <definedName name="WL" localSheetId="16">#REF!</definedName>
    <definedName name="WL" localSheetId="19">#REF!</definedName>
    <definedName name="WL" localSheetId="7">#REF!</definedName>
    <definedName name="WL" localSheetId="9">#REF!</definedName>
    <definedName name="WL" localSheetId="5">#REF!</definedName>
    <definedName name="WL" localSheetId="10">#REF!</definedName>
    <definedName name="WL" localSheetId="29">#REF!</definedName>
    <definedName name="WL">#REF!</definedName>
    <definedName name="WN" localSheetId="28">#REF!</definedName>
    <definedName name="WN" localSheetId="25">#REF!</definedName>
    <definedName name="WN" localSheetId="23">#REF!</definedName>
    <definedName name="WN" localSheetId="21">#REF!</definedName>
    <definedName name="WN" localSheetId="24">#REF!</definedName>
    <definedName name="WN" localSheetId="20">#REF!</definedName>
    <definedName name="WN" localSheetId="18">#REF!</definedName>
    <definedName name="WN" localSheetId="16">#REF!</definedName>
    <definedName name="WN" localSheetId="19">#REF!</definedName>
    <definedName name="WN" localSheetId="7">#REF!</definedName>
    <definedName name="WN" localSheetId="9">#REF!</definedName>
    <definedName name="WN" localSheetId="5">#REF!</definedName>
    <definedName name="WN" localSheetId="10">#REF!</definedName>
    <definedName name="WN" localSheetId="29">#REF!</definedName>
    <definedName name="WN">#REF!</definedName>
    <definedName name="WQW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QW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rn.교대구조계산.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rn.교대구조계산.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SO" localSheetId="28">#REF!</definedName>
    <definedName name="WSO" localSheetId="25">#REF!</definedName>
    <definedName name="WSO" localSheetId="23">#REF!</definedName>
    <definedName name="WSO" localSheetId="21">#REF!</definedName>
    <definedName name="WSO" localSheetId="24">#REF!</definedName>
    <definedName name="WSO" localSheetId="20">#REF!</definedName>
    <definedName name="WSO" localSheetId="18">#REF!</definedName>
    <definedName name="WSO" localSheetId="16">#REF!</definedName>
    <definedName name="WSO" localSheetId="19">#REF!</definedName>
    <definedName name="WSO" localSheetId="7">#REF!</definedName>
    <definedName name="WSO" localSheetId="9">#REF!</definedName>
    <definedName name="WSO" localSheetId="5">#REF!</definedName>
    <definedName name="WSO" localSheetId="10">#REF!</definedName>
    <definedName name="WSO" localSheetId="29">#REF!</definedName>
    <definedName name="WSO">#REF!</definedName>
    <definedName name="WW" localSheetId="28">#REF!</definedName>
    <definedName name="WW" localSheetId="11">#REF!</definedName>
    <definedName name="WW" localSheetId="3">#REF!</definedName>
    <definedName name="WW" localSheetId="2">#REF!</definedName>
    <definedName name="WW" localSheetId="27">#REF!</definedName>
    <definedName name="WW" localSheetId="25">#REF!</definedName>
    <definedName name="WW" localSheetId="23">#REF!</definedName>
    <definedName name="WW" localSheetId="21">#REF!</definedName>
    <definedName name="WW" localSheetId="24">#REF!</definedName>
    <definedName name="WW" localSheetId="20">#REF!</definedName>
    <definedName name="WW" localSheetId="18">#REF!</definedName>
    <definedName name="WW" localSheetId="17">#REF!</definedName>
    <definedName name="WW" localSheetId="16">#REF!</definedName>
    <definedName name="WW" localSheetId="19">#REF!</definedName>
    <definedName name="WW" localSheetId="7">#REF!</definedName>
    <definedName name="WW" localSheetId="6">#REF!</definedName>
    <definedName name="WW" localSheetId="9">#REF!</definedName>
    <definedName name="WW" localSheetId="5">#REF!</definedName>
    <definedName name="WW" localSheetId="10">#REF!</definedName>
    <definedName name="WW" localSheetId="8">#REF!</definedName>
    <definedName name="WW" localSheetId="4">#REF!</definedName>
    <definedName name="WW" localSheetId="26">#REF!</definedName>
    <definedName name="WW" localSheetId="29">#REF!</definedName>
    <definedName name="WW">#REF!</definedName>
    <definedName name="WWW">[0]!WWW</definedName>
    <definedName name="wwww" localSheetId="28">#REF!</definedName>
    <definedName name="wwww" localSheetId="25">#REF!</definedName>
    <definedName name="wwww" localSheetId="23">#REF!</definedName>
    <definedName name="wwww" localSheetId="22">#REF!</definedName>
    <definedName name="wwww" localSheetId="21">#REF!</definedName>
    <definedName name="wwww" localSheetId="24">#REF!</definedName>
    <definedName name="wwww" localSheetId="20">#REF!</definedName>
    <definedName name="wwww" localSheetId="18">#REF!</definedName>
    <definedName name="wwww" localSheetId="16">#REF!</definedName>
    <definedName name="wwww" localSheetId="19">#REF!</definedName>
    <definedName name="wwww" localSheetId="7">#REF!</definedName>
    <definedName name="wwww" localSheetId="9">#REF!</definedName>
    <definedName name="wwww" localSheetId="5">#REF!</definedName>
    <definedName name="wwww" localSheetId="10">#REF!</definedName>
    <definedName name="wwww" localSheetId="29">#REF!</definedName>
    <definedName name="wwww">#REF!</definedName>
    <definedName name="WWWWW">[0]!WWWWW</definedName>
    <definedName name="WWWWWW">[0]!WWWWWW</definedName>
    <definedName name="wwwwwwwwwwwwwwwww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wwwwwwwwwwwwwwww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X9701D_일위대가_List" localSheetId="10">#REF!</definedName>
    <definedName name="X9701D_일위대가_List">#REF!</definedName>
    <definedName name="xee">[0]!xee</definedName>
    <definedName name="xnret">[0]!xnret</definedName>
    <definedName name="xvnqwe">[0]!xvnqwe</definedName>
    <definedName name="XX" localSheetId="28">#REF!</definedName>
    <definedName name="XX" localSheetId="25">#REF!</definedName>
    <definedName name="XX" localSheetId="23">#REF!</definedName>
    <definedName name="XX" localSheetId="21">#REF!</definedName>
    <definedName name="XX" localSheetId="24">#REF!</definedName>
    <definedName name="XX" localSheetId="20">#REF!</definedName>
    <definedName name="XX" localSheetId="18">#REF!</definedName>
    <definedName name="XX" localSheetId="16">#REF!</definedName>
    <definedName name="XX" localSheetId="19">#REF!</definedName>
    <definedName name="XX" localSheetId="7">#REF!</definedName>
    <definedName name="XX" localSheetId="9">#REF!</definedName>
    <definedName name="XX" localSheetId="5">#REF!</definedName>
    <definedName name="XX" localSheetId="10">#REF!</definedName>
    <definedName name="XX" localSheetId="29">#REF!</definedName>
    <definedName name="XX">#REF!</definedName>
    <definedName name="xxca" hidden="1">{"'Firr(선)'!$AS$1:$AY$62","'Firr(사)'!$AS$1:$AY$62","'Firr(회)'!$AS$1:$AY$62","'Firr(선)'!$L$1:$V$62","'Firr(사)'!$L$1:$V$62","'Firr(회)'!$L$1:$V$62"}</definedName>
    <definedName name="xxvvvbb">[0]!xxvvvbb</definedName>
    <definedName name="xxx" localSheetId="28">#REF!</definedName>
    <definedName name="xxx" localSheetId="11">#REF!</definedName>
    <definedName name="xxx" localSheetId="3">#REF!</definedName>
    <definedName name="xxx" localSheetId="2">#REF!</definedName>
    <definedName name="xxx" localSheetId="27">#REF!</definedName>
    <definedName name="xxx" localSheetId="25">#REF!</definedName>
    <definedName name="xxx" localSheetId="23">#REF!</definedName>
    <definedName name="xxx" localSheetId="21">#REF!</definedName>
    <definedName name="xxx" localSheetId="24">#REF!</definedName>
    <definedName name="xxx" localSheetId="20">#REF!</definedName>
    <definedName name="xxx" localSheetId="18">#REF!</definedName>
    <definedName name="xxx" localSheetId="17">#REF!</definedName>
    <definedName name="xxx" localSheetId="16">#REF!</definedName>
    <definedName name="xxx" localSheetId="19">#REF!</definedName>
    <definedName name="xxx" localSheetId="7">#REF!</definedName>
    <definedName name="xxx" localSheetId="6">#REF!</definedName>
    <definedName name="xxx" localSheetId="9">#REF!</definedName>
    <definedName name="xxx" localSheetId="5">#REF!</definedName>
    <definedName name="xxx" localSheetId="10">#REF!</definedName>
    <definedName name="xxx" localSheetId="8">#REF!</definedName>
    <definedName name="xxx" localSheetId="4">#REF!</definedName>
    <definedName name="xxx" localSheetId="26">#REF!</definedName>
    <definedName name="xxx" localSheetId="29">#REF!</definedName>
    <definedName name="xxx">#REF!</definedName>
    <definedName name="XXXX">[0]!XXXX</definedName>
    <definedName name="XXXXX">[0]!XXXXX</definedName>
    <definedName name="Y" localSheetId="10">[49]밸브설치!#REF!</definedName>
    <definedName name="Y">[49]밸브설치!#REF!</definedName>
    <definedName name="Y.S.KIM" localSheetId="28">#REF!,#REF!,#REF!,#REF!,#REF!,#REF!,#REF!,#REF!,#REF!,#REF!,#REF!,#REF!,#REF!,#REF!,#REF!,#REF!,#REF!,#REF!,#REF!</definedName>
    <definedName name="Y.S.KIM" localSheetId="25">#REF!,#REF!,#REF!,#REF!,#REF!,#REF!,#REF!,#REF!,#REF!,#REF!,#REF!,#REF!,#REF!,#REF!,#REF!,#REF!,#REF!,#REF!,#REF!</definedName>
    <definedName name="Y.S.KIM" localSheetId="23">#REF!,#REF!,#REF!,#REF!,#REF!,#REF!,#REF!,#REF!,#REF!,#REF!,#REF!,#REF!,#REF!,#REF!,#REF!,#REF!,#REF!,#REF!,#REF!</definedName>
    <definedName name="Y.S.KIM" localSheetId="22">#REF!,#REF!,#REF!,#REF!,#REF!,#REF!,#REF!,#REF!,#REF!,#REF!,#REF!,#REF!,#REF!,#REF!,#REF!,#REF!,#REF!,#REF!,#REF!</definedName>
    <definedName name="Y.S.KIM" localSheetId="21">#REF!,#REF!,#REF!,#REF!,#REF!,#REF!,#REF!,#REF!,#REF!,#REF!,#REF!,#REF!,#REF!,#REF!,#REF!,#REF!,#REF!,#REF!,#REF!</definedName>
    <definedName name="Y.S.KIM" localSheetId="24">#REF!,#REF!,#REF!,#REF!,#REF!,#REF!,#REF!,#REF!,#REF!,#REF!,#REF!,#REF!,#REF!,#REF!,#REF!,#REF!,#REF!,#REF!,#REF!</definedName>
    <definedName name="Y.S.KIM" localSheetId="20">#REF!,#REF!,#REF!,#REF!,#REF!,#REF!,#REF!,#REF!,#REF!,#REF!,#REF!,#REF!,#REF!,#REF!,#REF!,#REF!,#REF!,#REF!,#REF!</definedName>
    <definedName name="Y.S.KIM" localSheetId="18">#REF!,#REF!,#REF!,#REF!,#REF!,#REF!,#REF!,#REF!,#REF!,#REF!,#REF!,#REF!,#REF!,#REF!,#REF!,#REF!,#REF!,#REF!,#REF!</definedName>
    <definedName name="Y.S.KIM" localSheetId="16">#REF!,#REF!,#REF!,#REF!,#REF!,#REF!,#REF!,#REF!,#REF!,#REF!,#REF!,#REF!,#REF!,#REF!,#REF!,#REF!,#REF!,#REF!,#REF!</definedName>
    <definedName name="Y.S.KIM" localSheetId="19">#REF!,#REF!,#REF!,#REF!,#REF!,#REF!,#REF!,#REF!,#REF!,#REF!,#REF!,#REF!,#REF!,#REF!,#REF!,#REF!,#REF!,#REF!,#REF!</definedName>
    <definedName name="Y.S.KIM" localSheetId="7">#REF!,#REF!,#REF!,#REF!,#REF!,#REF!,#REF!,#REF!,#REF!,#REF!,#REF!,#REF!,#REF!,#REF!,#REF!,#REF!,#REF!,#REF!,#REF!</definedName>
    <definedName name="Y.S.KIM" localSheetId="9">#REF!,#REF!,#REF!,#REF!,#REF!,#REF!,#REF!,#REF!,#REF!,#REF!,#REF!,#REF!,#REF!,#REF!,#REF!,#REF!,#REF!,#REF!,#REF!</definedName>
    <definedName name="Y.S.KIM" localSheetId="5">#REF!,#REF!,#REF!,#REF!,#REF!,#REF!,#REF!,#REF!,#REF!,#REF!,#REF!,#REF!,#REF!,#REF!,#REF!,#REF!,#REF!,#REF!,#REF!</definedName>
    <definedName name="Y.S.KIM" localSheetId="10">#REF!,#REF!,#REF!,#REF!,#REF!,#REF!,#REF!,#REF!,#REF!,#REF!,#REF!,#REF!,#REF!,#REF!,#REF!,#REF!,#REF!,#REF!,#REF!</definedName>
    <definedName name="Y.S.KIM" localSheetId="29">#REF!,#REF!,#REF!,#REF!,#REF!,#REF!,#REF!,#REF!,#REF!,#REF!,#REF!,#REF!,#REF!,#REF!,#REF!,#REF!,#REF!,#REF!,#REF!</definedName>
    <definedName name="Y.S.KIM">#REF!,#REF!,#REF!,#REF!,#REF!,#REF!,#REF!,#REF!,#REF!,#REF!,#REF!,#REF!,#REF!,#REF!,#REF!,#REF!,#REF!,#REF!,#REF!</definedName>
    <definedName name="ycx">[0]!ycx</definedName>
    <definedName name="yoo10" localSheetId="28">#REF!</definedName>
    <definedName name="yoo10" localSheetId="25">#REF!</definedName>
    <definedName name="yoo10" localSheetId="23">#REF!</definedName>
    <definedName name="yoo10" localSheetId="22">#REF!</definedName>
    <definedName name="yoo10" localSheetId="21">#REF!</definedName>
    <definedName name="yoo10" localSheetId="24">#REF!</definedName>
    <definedName name="yoo10" localSheetId="20">#REF!</definedName>
    <definedName name="yoo10" localSheetId="18">#REF!</definedName>
    <definedName name="yoo10" localSheetId="16">#REF!</definedName>
    <definedName name="yoo10" localSheetId="19">#REF!</definedName>
    <definedName name="yoo10" localSheetId="7">#REF!</definedName>
    <definedName name="yoo10" localSheetId="9">#REF!</definedName>
    <definedName name="yoo10" localSheetId="5">#REF!</definedName>
    <definedName name="yoo10" localSheetId="10">#REF!</definedName>
    <definedName name="yoo10" localSheetId="29">#REF!</definedName>
    <definedName name="yoo10">#REF!</definedName>
    <definedName name="yoo2" localSheetId="28">#REF!</definedName>
    <definedName name="yoo2" localSheetId="25">#REF!</definedName>
    <definedName name="yoo2" localSheetId="23">#REF!</definedName>
    <definedName name="yoo2" localSheetId="22">#REF!</definedName>
    <definedName name="yoo2" localSheetId="21">#REF!</definedName>
    <definedName name="yoo2" localSheetId="24">#REF!</definedName>
    <definedName name="yoo2" localSheetId="20">#REF!</definedName>
    <definedName name="yoo2" localSheetId="18">#REF!</definedName>
    <definedName name="yoo2" localSheetId="16">#REF!</definedName>
    <definedName name="yoo2" localSheetId="19">#REF!</definedName>
    <definedName name="yoo2" localSheetId="7">#REF!</definedName>
    <definedName name="yoo2" localSheetId="9">#REF!</definedName>
    <definedName name="yoo2" localSheetId="5">#REF!</definedName>
    <definedName name="yoo2" localSheetId="10">#REF!</definedName>
    <definedName name="yoo2" localSheetId="29">#REF!</definedName>
    <definedName name="yoo2">#REF!</definedName>
    <definedName name="yoo3" localSheetId="28">#REF!</definedName>
    <definedName name="yoo3" localSheetId="25">#REF!</definedName>
    <definedName name="yoo3" localSheetId="23">#REF!</definedName>
    <definedName name="yoo3" localSheetId="22">#REF!</definedName>
    <definedName name="yoo3" localSheetId="21">#REF!</definedName>
    <definedName name="yoo3" localSheetId="24">#REF!</definedName>
    <definedName name="yoo3" localSheetId="20">#REF!</definedName>
    <definedName name="yoo3" localSheetId="18">#REF!</definedName>
    <definedName name="yoo3" localSheetId="16">#REF!</definedName>
    <definedName name="yoo3" localSheetId="19">#REF!</definedName>
    <definedName name="yoo3" localSheetId="7">#REF!</definedName>
    <definedName name="yoo3" localSheetId="9">#REF!</definedName>
    <definedName name="yoo3" localSheetId="5">#REF!</definedName>
    <definedName name="yoo3" localSheetId="10">#REF!</definedName>
    <definedName name="yoo3" localSheetId="29">#REF!</definedName>
    <definedName name="yoo3">#REF!</definedName>
    <definedName name="yoo4" localSheetId="28">#REF!</definedName>
    <definedName name="yoo4" localSheetId="25">#REF!</definedName>
    <definedName name="yoo4" localSheetId="23">#REF!</definedName>
    <definedName name="yoo4" localSheetId="22">#REF!</definedName>
    <definedName name="yoo4" localSheetId="21">#REF!</definedName>
    <definedName name="yoo4" localSheetId="24">#REF!</definedName>
    <definedName name="yoo4" localSheetId="20">#REF!</definedName>
    <definedName name="yoo4" localSheetId="18">#REF!</definedName>
    <definedName name="yoo4" localSheetId="16">#REF!</definedName>
    <definedName name="yoo4" localSheetId="19">#REF!</definedName>
    <definedName name="yoo4" localSheetId="7">#REF!</definedName>
    <definedName name="yoo4" localSheetId="9">#REF!</definedName>
    <definedName name="yoo4" localSheetId="5">#REF!</definedName>
    <definedName name="yoo4" localSheetId="10">#REF!</definedName>
    <definedName name="yoo4" localSheetId="29">#REF!</definedName>
    <definedName name="yoo4">#REF!</definedName>
    <definedName name="yoo8" localSheetId="28">#REF!</definedName>
    <definedName name="yoo8" localSheetId="25">#REF!</definedName>
    <definedName name="yoo8" localSheetId="23">#REF!</definedName>
    <definedName name="yoo8" localSheetId="22">#REF!</definedName>
    <definedName name="yoo8" localSheetId="21">#REF!</definedName>
    <definedName name="yoo8" localSheetId="24">#REF!</definedName>
    <definedName name="yoo8" localSheetId="20">#REF!</definedName>
    <definedName name="yoo8" localSheetId="18">#REF!</definedName>
    <definedName name="yoo8" localSheetId="16">#REF!</definedName>
    <definedName name="yoo8" localSheetId="19">#REF!</definedName>
    <definedName name="yoo8" localSheetId="7">#REF!</definedName>
    <definedName name="yoo8" localSheetId="9">#REF!</definedName>
    <definedName name="yoo8" localSheetId="5">#REF!</definedName>
    <definedName name="yoo8" localSheetId="10">#REF!</definedName>
    <definedName name="yoo8" localSheetId="29">#REF!</definedName>
    <definedName name="yoo8">#REF!</definedName>
    <definedName name="yruty">[0]!yruty</definedName>
    <definedName name="YYY" localSheetId="28">#REF!</definedName>
    <definedName name="YYY" localSheetId="25">#REF!</definedName>
    <definedName name="YYY" localSheetId="23">#REF!</definedName>
    <definedName name="YYY" localSheetId="22">#REF!</definedName>
    <definedName name="YYY" localSheetId="21">#REF!</definedName>
    <definedName name="YYY" localSheetId="24">#REF!</definedName>
    <definedName name="YYY" localSheetId="20">#REF!</definedName>
    <definedName name="YYY" localSheetId="18">#REF!</definedName>
    <definedName name="YYY" localSheetId="16">#REF!</definedName>
    <definedName name="YYY" localSheetId="19">#REF!</definedName>
    <definedName name="YYY" localSheetId="7">#REF!</definedName>
    <definedName name="YYY" localSheetId="9">#REF!</definedName>
    <definedName name="YYY" localSheetId="5">#REF!</definedName>
    <definedName name="YYY" localSheetId="10">#REF!</definedName>
    <definedName name="YYY" localSheetId="29">#REF!</definedName>
    <definedName name="YYY">#REF!</definedName>
    <definedName name="YYYY">[0]!YYYY</definedName>
    <definedName name="YYYYY">[0]!YYYYY</definedName>
    <definedName name="YYYYYY">[0]!YYYYYY</definedName>
    <definedName name="Z" localSheetId="10">#REF!</definedName>
    <definedName name="Z">#REF!</definedName>
    <definedName name="ZB" localSheetId="10">#REF!</definedName>
    <definedName name="ZB">#REF!</definedName>
    <definedName name="ZB_1" localSheetId="10">#REF!</definedName>
    <definedName name="ZB_1">#REF!</definedName>
    <definedName name="ZB_2" localSheetId="10">'[9]IMPEADENCE MAP 취수장'!#REF!</definedName>
    <definedName name="ZB_2">'[9]IMPEADENCE MAP 취수장'!#REF!</definedName>
    <definedName name="zcv">[0]!zcv</definedName>
    <definedName name="ZP" localSheetId="28">#REF!</definedName>
    <definedName name="ZP" localSheetId="25">#REF!</definedName>
    <definedName name="ZP" localSheetId="23">#REF!</definedName>
    <definedName name="ZP" localSheetId="21">#REF!</definedName>
    <definedName name="ZP" localSheetId="24">#REF!</definedName>
    <definedName name="ZP" localSheetId="20">#REF!</definedName>
    <definedName name="ZP" localSheetId="18">#REF!</definedName>
    <definedName name="ZP" localSheetId="16">#REF!</definedName>
    <definedName name="ZP" localSheetId="19">#REF!</definedName>
    <definedName name="ZP" localSheetId="7">#REF!</definedName>
    <definedName name="ZP" localSheetId="9">#REF!</definedName>
    <definedName name="ZP" localSheetId="5">#REF!</definedName>
    <definedName name="ZP" localSheetId="10">#REF!</definedName>
    <definedName name="ZP" localSheetId="29">#REF!</definedName>
    <definedName name="ZP">#REF!</definedName>
    <definedName name="zv">[0]!zv</definedName>
    <definedName name="zve">[0]!zve</definedName>
    <definedName name="zxcv">[0]!zxcv</definedName>
    <definedName name="ZZZ">[0]!ZZZ</definedName>
    <definedName name="ZZZZ">[0]!ZZZZ</definedName>
    <definedName name="ZZZZZ">[0]!ZZZZZ</definedName>
    <definedName name="ZZZZZZZZZZZZZZZZ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ZZZZZZZZZZZZZZZZ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ㄱ">#N/A</definedName>
    <definedName name="ㄱ1" localSheetId="28">#REF!</definedName>
    <definedName name="ㄱ1" localSheetId="25">#REF!</definedName>
    <definedName name="ㄱ1" localSheetId="23">#REF!</definedName>
    <definedName name="ㄱ1" localSheetId="21">#REF!</definedName>
    <definedName name="ㄱ1" localSheetId="24">#REF!</definedName>
    <definedName name="ㄱ1" localSheetId="20">#REF!</definedName>
    <definedName name="ㄱ1" localSheetId="18">#REF!</definedName>
    <definedName name="ㄱ1" localSheetId="16">#REF!</definedName>
    <definedName name="ㄱ1" localSheetId="19">#REF!</definedName>
    <definedName name="ㄱ1" localSheetId="7">#REF!</definedName>
    <definedName name="ㄱ1" localSheetId="9">#REF!</definedName>
    <definedName name="ㄱ1" localSheetId="5">#REF!</definedName>
    <definedName name="ㄱ1" localSheetId="10">#REF!</definedName>
    <definedName name="ㄱ1" localSheetId="29">#REF!</definedName>
    <definedName name="ㄱ1">#REF!</definedName>
    <definedName name="ㄱ10">#N/A</definedName>
    <definedName name="ㄱ11">#N/A</definedName>
    <definedName name="ㄱ12">#N/A</definedName>
    <definedName name="ㄱ13">#N/A</definedName>
    <definedName name="ㄱ14">#N/A</definedName>
    <definedName name="ㄱ15">#N/A</definedName>
    <definedName name="ㄱ16">#N/A</definedName>
    <definedName name="ㄱ17">#N/A</definedName>
    <definedName name="ㄱ2" localSheetId="28">#REF!</definedName>
    <definedName name="ㄱ2" localSheetId="25">#REF!</definedName>
    <definedName name="ㄱ2" localSheetId="23">#REF!</definedName>
    <definedName name="ㄱ2" localSheetId="21">#REF!</definedName>
    <definedName name="ㄱ2" localSheetId="24">#REF!</definedName>
    <definedName name="ㄱ2" localSheetId="20">#REF!</definedName>
    <definedName name="ㄱ2" localSheetId="18">#REF!</definedName>
    <definedName name="ㄱ2" localSheetId="16">#REF!</definedName>
    <definedName name="ㄱ2" localSheetId="19">#REF!</definedName>
    <definedName name="ㄱ2" localSheetId="7">#REF!</definedName>
    <definedName name="ㄱ2" localSheetId="9">#REF!</definedName>
    <definedName name="ㄱ2" localSheetId="5">#REF!</definedName>
    <definedName name="ㄱ2" localSheetId="10">#REF!</definedName>
    <definedName name="ㄱ2" localSheetId="29">#REF!</definedName>
    <definedName name="ㄱ2">#REF!</definedName>
    <definedName name="ㄱ25x25x3t_단중" localSheetId="28">#REF!</definedName>
    <definedName name="ㄱ25x25x3t_단중" localSheetId="25">#REF!</definedName>
    <definedName name="ㄱ25x25x3t_단중" localSheetId="23">#REF!</definedName>
    <definedName name="ㄱ25x25x3t_단중" localSheetId="21">#REF!</definedName>
    <definedName name="ㄱ25x25x3t_단중" localSheetId="24">#REF!</definedName>
    <definedName name="ㄱ25x25x3t_단중" localSheetId="20">#REF!</definedName>
    <definedName name="ㄱ25x25x3t_단중" localSheetId="18">#REF!</definedName>
    <definedName name="ㄱ25x25x3t_단중" localSheetId="16">#REF!</definedName>
    <definedName name="ㄱ25x25x3t_단중" localSheetId="19">#REF!</definedName>
    <definedName name="ㄱ25x25x3t_단중" localSheetId="7">#REF!</definedName>
    <definedName name="ㄱ25x25x3t_단중" localSheetId="9">#REF!</definedName>
    <definedName name="ㄱ25x25x3t_단중" localSheetId="5">#REF!</definedName>
    <definedName name="ㄱ25x25x3t_단중" localSheetId="10">#REF!</definedName>
    <definedName name="ㄱ25x25x3t_단중" localSheetId="29">#REF!</definedName>
    <definedName name="ㄱ25x25x3t_단중">#REF!</definedName>
    <definedName name="ㄱ3">#N/A</definedName>
    <definedName name="ㄱ30x30x5t_단중" localSheetId="28">#REF!</definedName>
    <definedName name="ㄱ30x30x5t_단중" localSheetId="25">#REF!</definedName>
    <definedName name="ㄱ30x30x5t_단중" localSheetId="23">#REF!</definedName>
    <definedName name="ㄱ30x30x5t_단중" localSheetId="21">#REF!</definedName>
    <definedName name="ㄱ30x30x5t_단중" localSheetId="24">#REF!</definedName>
    <definedName name="ㄱ30x30x5t_단중" localSheetId="20">#REF!</definedName>
    <definedName name="ㄱ30x30x5t_단중" localSheetId="18">#REF!</definedName>
    <definedName name="ㄱ30x30x5t_단중" localSheetId="16">#REF!</definedName>
    <definedName name="ㄱ30x30x5t_단중" localSheetId="19">#REF!</definedName>
    <definedName name="ㄱ30x30x5t_단중" localSheetId="7">#REF!</definedName>
    <definedName name="ㄱ30x30x5t_단중" localSheetId="9">#REF!</definedName>
    <definedName name="ㄱ30x30x5t_단중" localSheetId="5">#REF!</definedName>
    <definedName name="ㄱ30x30x5t_단중" localSheetId="10">#REF!</definedName>
    <definedName name="ㄱ30x30x5t_단중" localSheetId="29">#REF!</definedName>
    <definedName name="ㄱ30x30x5t_단중">#REF!</definedName>
    <definedName name="ㄱ4">#N/A</definedName>
    <definedName name="ㄱ40x40x5t_단중" localSheetId="28">#REF!</definedName>
    <definedName name="ㄱ40x40x5t_단중" localSheetId="25">#REF!</definedName>
    <definedName name="ㄱ40x40x5t_단중" localSheetId="23">#REF!</definedName>
    <definedName name="ㄱ40x40x5t_단중" localSheetId="21">#REF!</definedName>
    <definedName name="ㄱ40x40x5t_단중" localSheetId="24">#REF!</definedName>
    <definedName name="ㄱ40x40x5t_단중" localSheetId="20">#REF!</definedName>
    <definedName name="ㄱ40x40x5t_단중" localSheetId="18">#REF!</definedName>
    <definedName name="ㄱ40x40x5t_단중" localSheetId="16">#REF!</definedName>
    <definedName name="ㄱ40x40x5t_단중" localSheetId="19">#REF!</definedName>
    <definedName name="ㄱ40x40x5t_단중" localSheetId="7">#REF!</definedName>
    <definedName name="ㄱ40x40x5t_단중" localSheetId="9">#REF!</definedName>
    <definedName name="ㄱ40x40x5t_단중" localSheetId="5">#REF!</definedName>
    <definedName name="ㄱ40x40x5t_단중" localSheetId="10">#REF!</definedName>
    <definedName name="ㄱ40x40x5t_단중" localSheetId="29">#REF!</definedName>
    <definedName name="ㄱ40x40x5t_단중">#REF!</definedName>
    <definedName name="ㄱ5">#N/A</definedName>
    <definedName name="ㄱ50x50x6t_단중" localSheetId="28">#REF!</definedName>
    <definedName name="ㄱ50x50x6t_단중" localSheetId="25">#REF!</definedName>
    <definedName name="ㄱ50x50x6t_단중" localSheetId="23">#REF!</definedName>
    <definedName name="ㄱ50x50x6t_단중" localSheetId="21">#REF!</definedName>
    <definedName name="ㄱ50x50x6t_단중" localSheetId="24">#REF!</definedName>
    <definedName name="ㄱ50x50x6t_단중" localSheetId="20">#REF!</definedName>
    <definedName name="ㄱ50x50x6t_단중" localSheetId="18">#REF!</definedName>
    <definedName name="ㄱ50x50x6t_단중" localSheetId="16">#REF!</definedName>
    <definedName name="ㄱ50x50x6t_단중" localSheetId="19">#REF!</definedName>
    <definedName name="ㄱ50x50x6t_단중" localSheetId="7">#REF!</definedName>
    <definedName name="ㄱ50x50x6t_단중" localSheetId="9">#REF!</definedName>
    <definedName name="ㄱ50x50x6t_단중" localSheetId="5">#REF!</definedName>
    <definedName name="ㄱ50x50x6t_단중" localSheetId="10">#REF!</definedName>
    <definedName name="ㄱ50x50x6t_단중" localSheetId="29">#REF!</definedName>
    <definedName name="ㄱ50x50x6t_단중">#REF!</definedName>
    <definedName name="ㄱ6">#N/A</definedName>
    <definedName name="ㄱ60x60x6t_단중" localSheetId="28">#REF!</definedName>
    <definedName name="ㄱ60x60x6t_단중" localSheetId="25">#REF!</definedName>
    <definedName name="ㄱ60x60x6t_단중" localSheetId="23">#REF!</definedName>
    <definedName name="ㄱ60x60x6t_단중" localSheetId="21">#REF!</definedName>
    <definedName name="ㄱ60x60x6t_단중" localSheetId="24">#REF!</definedName>
    <definedName name="ㄱ60x60x6t_단중" localSheetId="20">#REF!</definedName>
    <definedName name="ㄱ60x60x6t_단중" localSheetId="18">#REF!</definedName>
    <definedName name="ㄱ60x60x6t_단중" localSheetId="16">#REF!</definedName>
    <definedName name="ㄱ60x60x6t_단중" localSheetId="19">#REF!</definedName>
    <definedName name="ㄱ60x60x6t_단중" localSheetId="7">#REF!</definedName>
    <definedName name="ㄱ60x60x6t_단중" localSheetId="9">#REF!</definedName>
    <definedName name="ㄱ60x60x6t_단중" localSheetId="5">#REF!</definedName>
    <definedName name="ㄱ60x60x6t_단중" localSheetId="10">#REF!</definedName>
    <definedName name="ㄱ60x60x6t_단중" localSheetId="29">#REF!</definedName>
    <definedName name="ㄱ60x60x6t_단중">#REF!</definedName>
    <definedName name="ㄱ65x65x6t_단중" localSheetId="28">#REF!</definedName>
    <definedName name="ㄱ65x65x6t_단중" localSheetId="25">#REF!</definedName>
    <definedName name="ㄱ65x65x6t_단중" localSheetId="23">#REF!</definedName>
    <definedName name="ㄱ65x65x6t_단중" localSheetId="21">#REF!</definedName>
    <definedName name="ㄱ65x65x6t_단중" localSheetId="24">#REF!</definedName>
    <definedName name="ㄱ65x65x6t_단중" localSheetId="20">#REF!</definedName>
    <definedName name="ㄱ65x65x6t_단중" localSheetId="18">#REF!</definedName>
    <definedName name="ㄱ65x65x6t_단중" localSheetId="16">#REF!</definedName>
    <definedName name="ㄱ65x65x6t_단중" localSheetId="19">#REF!</definedName>
    <definedName name="ㄱ65x65x6t_단중" localSheetId="7">#REF!</definedName>
    <definedName name="ㄱ65x65x6t_단중" localSheetId="9">#REF!</definedName>
    <definedName name="ㄱ65x65x6t_단중" localSheetId="5">#REF!</definedName>
    <definedName name="ㄱ65x65x6t_단중" localSheetId="10">#REF!</definedName>
    <definedName name="ㄱ65x65x6t_단중" localSheetId="29">#REF!</definedName>
    <definedName name="ㄱ65x65x6t_단중">#REF!</definedName>
    <definedName name="ㄱ7">#N/A</definedName>
    <definedName name="ㄱ75x75x9t_단중" localSheetId="28">#REF!</definedName>
    <definedName name="ㄱ75x75x9t_단중" localSheetId="25">#REF!</definedName>
    <definedName name="ㄱ75x75x9t_단중" localSheetId="23">#REF!</definedName>
    <definedName name="ㄱ75x75x9t_단중" localSheetId="21">#REF!</definedName>
    <definedName name="ㄱ75x75x9t_단중" localSheetId="24">#REF!</definedName>
    <definedName name="ㄱ75x75x9t_단중" localSheetId="20">#REF!</definedName>
    <definedName name="ㄱ75x75x9t_단중" localSheetId="18">#REF!</definedName>
    <definedName name="ㄱ75x75x9t_단중" localSheetId="16">#REF!</definedName>
    <definedName name="ㄱ75x75x9t_단중" localSheetId="19">#REF!</definedName>
    <definedName name="ㄱ75x75x9t_단중" localSheetId="7">#REF!</definedName>
    <definedName name="ㄱ75x75x9t_단중" localSheetId="9">#REF!</definedName>
    <definedName name="ㄱ75x75x9t_단중" localSheetId="5">#REF!</definedName>
    <definedName name="ㄱ75x75x9t_단중" localSheetId="10">#REF!</definedName>
    <definedName name="ㄱ75x75x9t_단중" localSheetId="29">#REF!</definedName>
    <definedName name="ㄱ75x75x9t_단중">#REF!</definedName>
    <definedName name="ㄱ8">#N/A</definedName>
    <definedName name="ㄱ9">#N/A</definedName>
    <definedName name="ㄱㄱ">[0]!ㄱㄱ</definedName>
    <definedName name="ㄱㄱㄱ" localSheetId="10">#REF!</definedName>
    <definedName name="ㄱㄱㄱ">#REF!</definedName>
    <definedName name="ㄱㄱㄱㄱ">[50]노임단가!$B$1:$C$131</definedName>
    <definedName name="ㄱ단가" localSheetId="28">#REF!</definedName>
    <definedName name="ㄱ단가" localSheetId="25">#REF!</definedName>
    <definedName name="ㄱ단가" localSheetId="23">#REF!</definedName>
    <definedName name="ㄱ단가" localSheetId="21">#REF!</definedName>
    <definedName name="ㄱ단가" localSheetId="24">#REF!</definedName>
    <definedName name="ㄱ단가" localSheetId="20">#REF!</definedName>
    <definedName name="ㄱ단가" localSheetId="18">#REF!</definedName>
    <definedName name="ㄱ단가" localSheetId="16">#REF!</definedName>
    <definedName name="ㄱ단가" localSheetId="19">#REF!</definedName>
    <definedName name="ㄱ단가" localSheetId="7">#REF!</definedName>
    <definedName name="ㄱ단가" localSheetId="9">#REF!</definedName>
    <definedName name="ㄱ단가" localSheetId="5">#REF!</definedName>
    <definedName name="ㄱ단가" localSheetId="10">#REF!</definedName>
    <definedName name="ㄱ단가" localSheetId="29">#REF!</definedName>
    <definedName name="ㄱ단가">#REF!</definedName>
    <definedName name="ㄱ단목" localSheetId="28">#REF!</definedName>
    <definedName name="ㄱ단목" localSheetId="25">#REF!</definedName>
    <definedName name="ㄱ단목" localSheetId="23">#REF!</definedName>
    <definedName name="ㄱ단목" localSheetId="21">#REF!</definedName>
    <definedName name="ㄱ단목" localSheetId="24">#REF!</definedName>
    <definedName name="ㄱ단목" localSheetId="20">#REF!</definedName>
    <definedName name="ㄱ단목" localSheetId="18">#REF!</definedName>
    <definedName name="ㄱ단목" localSheetId="16">#REF!</definedName>
    <definedName name="ㄱ단목" localSheetId="19">#REF!</definedName>
    <definedName name="ㄱ단목" localSheetId="7">#REF!</definedName>
    <definedName name="ㄱ단목" localSheetId="9">#REF!</definedName>
    <definedName name="ㄱ단목" localSheetId="5">#REF!</definedName>
    <definedName name="ㄱ단목" localSheetId="10">#REF!</definedName>
    <definedName name="ㄱ단목" localSheetId="29">#REF!</definedName>
    <definedName name="ㄱ단목">#REF!</definedName>
    <definedName name="ㄱ단산" localSheetId="28">#REF!</definedName>
    <definedName name="ㄱ단산" localSheetId="25">#REF!</definedName>
    <definedName name="ㄱ단산" localSheetId="23">#REF!</definedName>
    <definedName name="ㄱ단산" localSheetId="21">#REF!</definedName>
    <definedName name="ㄱ단산" localSheetId="24">#REF!</definedName>
    <definedName name="ㄱ단산" localSheetId="20">#REF!</definedName>
    <definedName name="ㄱ단산" localSheetId="18">#REF!</definedName>
    <definedName name="ㄱ단산" localSheetId="16">#REF!</definedName>
    <definedName name="ㄱ단산" localSheetId="19">#REF!</definedName>
    <definedName name="ㄱ단산" localSheetId="7">#REF!</definedName>
    <definedName name="ㄱ단산" localSheetId="9">#REF!</definedName>
    <definedName name="ㄱ단산" localSheetId="5">#REF!</definedName>
    <definedName name="ㄱ단산" localSheetId="10">#REF!</definedName>
    <definedName name="ㄱ단산" localSheetId="29">#REF!</definedName>
    <definedName name="ㄱ단산">#REF!</definedName>
    <definedName name="ㄱ일위" localSheetId="28">#REF!</definedName>
    <definedName name="ㄱ일위" localSheetId="25">#REF!</definedName>
    <definedName name="ㄱ일위" localSheetId="23">#REF!</definedName>
    <definedName name="ㄱ일위" localSheetId="21">#REF!</definedName>
    <definedName name="ㄱ일위" localSheetId="24">#REF!</definedName>
    <definedName name="ㄱ일위" localSheetId="20">#REF!</definedName>
    <definedName name="ㄱ일위" localSheetId="18">#REF!</definedName>
    <definedName name="ㄱ일위" localSheetId="16">#REF!</definedName>
    <definedName name="ㄱ일위" localSheetId="19">#REF!</definedName>
    <definedName name="ㄱ일위" localSheetId="7">#REF!</definedName>
    <definedName name="ㄱ일위" localSheetId="9">#REF!</definedName>
    <definedName name="ㄱ일위" localSheetId="5">#REF!</definedName>
    <definedName name="ㄱ일위" localSheetId="10">#REF!</definedName>
    <definedName name="ㄱ일위" localSheetId="29">#REF!</definedName>
    <definedName name="ㄱ일위">#REF!</definedName>
    <definedName name="ㄱ중기" localSheetId="28">#REF!</definedName>
    <definedName name="ㄱ중기" localSheetId="25">#REF!</definedName>
    <definedName name="ㄱ중기" localSheetId="23">#REF!</definedName>
    <definedName name="ㄱ중기" localSheetId="21">#REF!</definedName>
    <definedName name="ㄱ중기" localSheetId="24">#REF!</definedName>
    <definedName name="ㄱ중기" localSheetId="20">#REF!</definedName>
    <definedName name="ㄱ중기" localSheetId="18">#REF!</definedName>
    <definedName name="ㄱ중기" localSheetId="16">#REF!</definedName>
    <definedName name="ㄱ중기" localSheetId="19">#REF!</definedName>
    <definedName name="ㄱ중기" localSheetId="7">#REF!</definedName>
    <definedName name="ㄱ중기" localSheetId="9">#REF!</definedName>
    <definedName name="ㄱ중기" localSheetId="5">#REF!</definedName>
    <definedName name="ㄱ중기" localSheetId="10">#REF!</definedName>
    <definedName name="ㄱ중기" localSheetId="29">#REF!</definedName>
    <definedName name="ㄱ중기">#REF!</definedName>
    <definedName name="가">#N/A</definedName>
    <definedName name="가격" localSheetId="10">[51]일위집계표!#REF!</definedName>
    <definedName name="가격">[51]일위집계표!#REF!</definedName>
    <definedName name="가노" localSheetId="28">#REF!</definedName>
    <definedName name="가노" localSheetId="11">#REF!</definedName>
    <definedName name="가노" localSheetId="3">#REF!</definedName>
    <definedName name="가노" localSheetId="2">#REF!</definedName>
    <definedName name="가노" localSheetId="27">#REF!</definedName>
    <definedName name="가노" localSheetId="25">#REF!</definedName>
    <definedName name="가노" localSheetId="23">#REF!</definedName>
    <definedName name="가노" localSheetId="21">#REF!</definedName>
    <definedName name="가노" localSheetId="24">#REF!</definedName>
    <definedName name="가노" localSheetId="20">#REF!</definedName>
    <definedName name="가노" localSheetId="18">#REF!</definedName>
    <definedName name="가노" localSheetId="16">#REF!</definedName>
    <definedName name="가노" localSheetId="19">#REF!</definedName>
    <definedName name="가노" localSheetId="7">#REF!</definedName>
    <definedName name="가노" localSheetId="6">#REF!</definedName>
    <definedName name="가노" localSheetId="9">#REF!</definedName>
    <definedName name="가노" localSheetId="5">#REF!</definedName>
    <definedName name="가노" localSheetId="10">#REF!</definedName>
    <definedName name="가노" localSheetId="8">#REF!</definedName>
    <definedName name="가노" localSheetId="4">#REF!</definedName>
    <definedName name="가노" localSheetId="26">#REF!</definedName>
    <definedName name="가노" localSheetId="29">#REF!</definedName>
    <definedName name="가노">#REF!</definedName>
    <definedName name="가로등">[0]!가로등</definedName>
    <definedName name="가로등부표1" localSheetId="10">[14]!Macro13</definedName>
    <definedName name="가로등부표1">[14]!Macro13</definedName>
    <definedName name="가로등부표2" localSheetId="10">#REF!,#REF!</definedName>
    <definedName name="가로등부표2">#REF!,#REF!</definedName>
    <definedName name="가로등입력">[0]!가로등입력</definedName>
    <definedName name="가로등주" localSheetId="10">#REF!</definedName>
    <definedName name="가로등주">#REF!</definedName>
    <definedName name="가설공사비" localSheetId="10">#REF!</definedName>
    <definedName name="가설공사비">#REF!</definedName>
    <definedName name="가시나무R4">[52]데이타!$E$2</definedName>
    <definedName name="가시나무R5">[52]데이타!$E$3</definedName>
    <definedName name="가시나무R6">[52]데이타!$E$4</definedName>
    <definedName name="가시나무R8">[52]데이타!$E$5</definedName>
    <definedName name="가이즈까향1204">[52]데이타!$E$6</definedName>
    <definedName name="가이즈까향1505">[52]데이타!$E$7</definedName>
    <definedName name="가이즈까향2006">[52]데이타!$E$8</definedName>
    <definedName name="가이즈까향2008">[52]데이타!$E$9</definedName>
    <definedName name="가이즈까향2510">[52]데이타!$E$10</definedName>
    <definedName name="가중나무B10">[52]데이타!$E$19</definedName>
    <definedName name="가중나무B4">[52]데이타!$E$15</definedName>
    <definedName name="가중나무B5">[52]데이타!$E$16</definedName>
    <definedName name="가중나무B6">[52]데이타!$E$17</definedName>
    <definedName name="가중나무B8">[52]데이타!$E$18</definedName>
    <definedName name="각종단가" localSheetId="28">#REF!</definedName>
    <definedName name="각종단가" localSheetId="25">#REF!</definedName>
    <definedName name="각종단가" localSheetId="23">#REF!</definedName>
    <definedName name="각종단가" localSheetId="21">#REF!</definedName>
    <definedName name="각종단가" localSheetId="24">#REF!</definedName>
    <definedName name="각종단가" localSheetId="20">#REF!</definedName>
    <definedName name="각종단가" localSheetId="18">#REF!</definedName>
    <definedName name="각종단가" localSheetId="16">#REF!</definedName>
    <definedName name="각종단가" localSheetId="19">#REF!</definedName>
    <definedName name="각종단가" localSheetId="7">#REF!</definedName>
    <definedName name="각종단가" localSheetId="9">#REF!</definedName>
    <definedName name="각종단가" localSheetId="5">#REF!</definedName>
    <definedName name="각종단가" localSheetId="10">#REF!</definedName>
    <definedName name="각종단가" localSheetId="29">#REF!</definedName>
    <definedName name="각종단가">#REF!</definedName>
    <definedName name="간노" localSheetId="28">#REF!</definedName>
    <definedName name="간노" localSheetId="11">#REF!</definedName>
    <definedName name="간노" localSheetId="3">#REF!</definedName>
    <definedName name="간노" localSheetId="2">#REF!</definedName>
    <definedName name="간노" localSheetId="27">#REF!</definedName>
    <definedName name="간노" localSheetId="25">#REF!</definedName>
    <definedName name="간노" localSheetId="23">#REF!</definedName>
    <definedName name="간노" localSheetId="21">#REF!</definedName>
    <definedName name="간노" localSheetId="24">#REF!</definedName>
    <definedName name="간노" localSheetId="20">#REF!</definedName>
    <definedName name="간노" localSheetId="18">#REF!</definedName>
    <definedName name="간노" localSheetId="16">#REF!</definedName>
    <definedName name="간노" localSheetId="19">#REF!</definedName>
    <definedName name="간노" localSheetId="7">#REF!</definedName>
    <definedName name="간노" localSheetId="6">#REF!</definedName>
    <definedName name="간노" localSheetId="9">#REF!</definedName>
    <definedName name="간노" localSheetId="5">#REF!</definedName>
    <definedName name="간노" localSheetId="10">#REF!</definedName>
    <definedName name="간노" localSheetId="8">#REF!</definedName>
    <definedName name="간노" localSheetId="4">#REF!</definedName>
    <definedName name="간노" localSheetId="26">#REF!</definedName>
    <definedName name="간노" localSheetId="29">#REF!</definedName>
    <definedName name="간노">#REF!</definedName>
    <definedName name="간접공사비" localSheetId="10">#REF!</definedName>
    <definedName name="간접공사비">#REF!</definedName>
    <definedName name="간접노무비" localSheetId="28">#REF!</definedName>
    <definedName name="간접노무비" localSheetId="25">#REF!</definedName>
    <definedName name="간접노무비" localSheetId="23">#REF!</definedName>
    <definedName name="간접노무비" localSheetId="21">#REF!</definedName>
    <definedName name="간접노무비" localSheetId="24">#REF!</definedName>
    <definedName name="간접노무비" localSheetId="20">#REF!</definedName>
    <definedName name="간접노무비" localSheetId="18">#REF!</definedName>
    <definedName name="간접노무비" localSheetId="16">#REF!</definedName>
    <definedName name="간접노무비" localSheetId="19">#REF!</definedName>
    <definedName name="간접노무비" localSheetId="7">#REF!</definedName>
    <definedName name="간접노무비" localSheetId="9">#REF!</definedName>
    <definedName name="간접노무비" localSheetId="5">#REF!</definedName>
    <definedName name="간접노무비" localSheetId="10">#REF!</definedName>
    <definedName name="간접노무비" localSheetId="29">#REF!</definedName>
    <definedName name="간접노무비">#REF!</definedName>
    <definedName name="간접재료비" localSheetId="10">#REF!</definedName>
    <definedName name="간접재료비">#REF!</definedName>
    <definedName name="간지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간지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감R10">[52]데이타!$E$24</definedName>
    <definedName name="감R12">[52]데이타!$E$25</definedName>
    <definedName name="감R15">[52]데이타!$E$26</definedName>
    <definedName name="감R5">[52]데이타!$E$20</definedName>
    <definedName name="감R6">[52]데이타!$E$21</definedName>
    <definedName name="감R7">[52]데이타!$E$22</definedName>
    <definedName name="감R8">[52]데이타!$E$23</definedName>
    <definedName name="감나무" localSheetId="28">#REF!</definedName>
    <definedName name="감나무" localSheetId="25">#REF!</definedName>
    <definedName name="감나무" localSheetId="23">#REF!</definedName>
    <definedName name="감나무" localSheetId="22">#REF!</definedName>
    <definedName name="감나무" localSheetId="21">#REF!</definedName>
    <definedName name="감나무" localSheetId="24">#REF!</definedName>
    <definedName name="감나무" localSheetId="20">#REF!</definedName>
    <definedName name="감나무" localSheetId="18">#REF!</definedName>
    <definedName name="감나무" localSheetId="16">#REF!</definedName>
    <definedName name="감나무" localSheetId="19">#REF!</definedName>
    <definedName name="감나무" localSheetId="7">#REF!</definedName>
    <definedName name="감나무" localSheetId="9">#REF!</definedName>
    <definedName name="감나무" localSheetId="5">#REF!</definedName>
    <definedName name="감나무" localSheetId="10">#REF!</definedName>
    <definedName name="감나무" localSheetId="29">#REF!</definedName>
    <definedName name="감나무" localSheetId="12">#REF!</definedName>
    <definedName name="감나무">#REF!</definedName>
    <definedName name="감속턱수량" localSheetId="28">#REF!</definedName>
    <definedName name="감속턱수량" localSheetId="25">#REF!</definedName>
    <definedName name="감속턱수량" localSheetId="23">#REF!</definedName>
    <definedName name="감속턱수량" localSheetId="21">#REF!</definedName>
    <definedName name="감속턱수량" localSheetId="24">#REF!</definedName>
    <definedName name="감속턱수량" localSheetId="20">#REF!</definedName>
    <definedName name="감속턱수량" localSheetId="18">#REF!</definedName>
    <definedName name="감속턱수량" localSheetId="16">#REF!</definedName>
    <definedName name="감속턱수량" localSheetId="19">#REF!</definedName>
    <definedName name="감속턱수량" localSheetId="7">#REF!</definedName>
    <definedName name="감속턱수량" localSheetId="9">#REF!</definedName>
    <definedName name="감속턱수량" localSheetId="5">#REF!</definedName>
    <definedName name="감속턱수량" localSheetId="10">#REF!</definedName>
    <definedName name="감속턱수량" localSheetId="29">#REF!</definedName>
    <definedName name="감속턱수량">#REF!</definedName>
    <definedName name="감시제어설비설치공사" localSheetId="10">#REF!</definedName>
    <definedName name="감시제어설비설치공사">#REF!</definedName>
    <definedName name="강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강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개나리" localSheetId="28">#REF!</definedName>
    <definedName name="개나리" localSheetId="25">#REF!</definedName>
    <definedName name="개나리" localSheetId="23">#REF!</definedName>
    <definedName name="개나리" localSheetId="22">#REF!</definedName>
    <definedName name="개나리" localSheetId="21">#REF!</definedName>
    <definedName name="개나리" localSheetId="24">#REF!</definedName>
    <definedName name="개나리" localSheetId="20">#REF!</definedName>
    <definedName name="개나리" localSheetId="18">#REF!</definedName>
    <definedName name="개나리" localSheetId="16">#REF!</definedName>
    <definedName name="개나리" localSheetId="19">#REF!</definedName>
    <definedName name="개나리" localSheetId="7">#REF!</definedName>
    <definedName name="개나리" localSheetId="9">#REF!</definedName>
    <definedName name="개나리" localSheetId="5">#REF!</definedName>
    <definedName name="개나리" localSheetId="10">#REF!</definedName>
    <definedName name="개나리" localSheetId="29">#REF!</definedName>
    <definedName name="개나리" localSheetId="12">#REF!</definedName>
    <definedName name="개나리">#REF!</definedName>
    <definedName name="개나리12">[52]데이타!$E$31</definedName>
    <definedName name="개나리3">[52]데이타!$E$27</definedName>
    <definedName name="개나리5">[52]데이타!$E$28</definedName>
    <definedName name="개나리7">[52]데이타!$E$29</definedName>
    <definedName name="개나리9">[52]데이타!$E$30</definedName>
    <definedName name="개소" localSheetId="10">#REF!</definedName>
    <definedName name="개소">#REF!</definedName>
    <definedName name="개소당" localSheetId="10">#REF!</definedName>
    <definedName name="개소당">#REF!</definedName>
    <definedName name="개쉬땅1204">[52]데이타!$E$32</definedName>
    <definedName name="개쉬땅1506">[52]데이타!$E$33</definedName>
    <definedName name="갱부" localSheetId="28">'[53]00노임기준'!#REF!</definedName>
    <definedName name="갱부" localSheetId="11">'[53]00노임기준'!#REF!</definedName>
    <definedName name="갱부" localSheetId="3">'[53]00노임기준'!#REF!</definedName>
    <definedName name="갱부" localSheetId="2">'[53]00노임기준'!#REF!</definedName>
    <definedName name="갱부" localSheetId="27">'[53]00노임기준'!#REF!</definedName>
    <definedName name="갱부" localSheetId="25">#REF!</definedName>
    <definedName name="갱부" localSheetId="23">#REF!</definedName>
    <definedName name="갱부" localSheetId="21">#REF!</definedName>
    <definedName name="갱부" localSheetId="24">#REF!</definedName>
    <definedName name="갱부" localSheetId="20">#REF!</definedName>
    <definedName name="갱부" localSheetId="16">#REF!</definedName>
    <definedName name="갱부" localSheetId="7">'[53]00노임기준'!#REF!</definedName>
    <definedName name="갱부" localSheetId="6">'[53]00노임기준'!#REF!</definedName>
    <definedName name="갱부" localSheetId="9">'[53]00노임기준'!#REF!</definedName>
    <definedName name="갱부" localSheetId="5">'[53]00노임기준'!#REF!</definedName>
    <definedName name="갱부" localSheetId="10">'[53]00노임기준'!#REF!</definedName>
    <definedName name="갱부" localSheetId="8">'[53]00노임기준'!#REF!</definedName>
    <definedName name="갱부" localSheetId="4">'[53]00노임기준'!#REF!</definedName>
    <definedName name="갱부" localSheetId="26">'[53]00노임기준'!#REF!</definedName>
    <definedName name="갱부" localSheetId="29">#REF!</definedName>
    <definedName name="갱부" localSheetId="31">#REF!</definedName>
    <definedName name="갱부">#REF!</definedName>
    <definedName name="갸">[0]!갸</definedName>
    <definedName name="거리에서" localSheetId="28">BlankMacro1</definedName>
    <definedName name="거리에서" localSheetId="15">BlankMacro1</definedName>
    <definedName name="거리에서" localSheetId="25">BlankMacro1</definedName>
    <definedName name="거리에서" localSheetId="23">BlankMacro1</definedName>
    <definedName name="거리에서" localSheetId="21">BlankMacro1</definedName>
    <definedName name="거리에서" localSheetId="24">BlankMacro1</definedName>
    <definedName name="거리에서" localSheetId="20">BlankMacro1</definedName>
    <definedName name="거리에서" localSheetId="18">BlankMacro1</definedName>
    <definedName name="거리에서" localSheetId="16">BlankMacro1</definedName>
    <definedName name="거리에서" localSheetId="19">BlankMacro1</definedName>
    <definedName name="거리에서" localSheetId="7">BlankMacro1</definedName>
    <definedName name="거리에서" localSheetId="9">BlankMacro1</definedName>
    <definedName name="거리에서" localSheetId="5">BlankMacro1</definedName>
    <definedName name="거리에서" localSheetId="10">BlankMacro1</definedName>
    <definedName name="거리에서" localSheetId="29">BlankMacro1</definedName>
    <definedName name="거리에서">BlankMacro1</definedName>
    <definedName name="건설기계운전기사" localSheetId="28">#REF!</definedName>
    <definedName name="건설기계운전기사" localSheetId="25">#REF!</definedName>
    <definedName name="건설기계운전기사" localSheetId="23">#REF!</definedName>
    <definedName name="건설기계운전기사" localSheetId="21">#REF!</definedName>
    <definedName name="건설기계운전기사" localSheetId="24">#REF!</definedName>
    <definedName name="건설기계운전기사" localSheetId="20">#REF!</definedName>
    <definedName name="건설기계운전기사" localSheetId="18">#REF!</definedName>
    <definedName name="건설기계운전기사" localSheetId="16">#REF!</definedName>
    <definedName name="건설기계운전기사" localSheetId="19">#REF!</definedName>
    <definedName name="건설기계운전기사" localSheetId="7">#REF!</definedName>
    <definedName name="건설기계운전기사" localSheetId="9">#REF!</definedName>
    <definedName name="건설기계운전기사" localSheetId="5">#REF!</definedName>
    <definedName name="건설기계운전기사" localSheetId="10">#REF!</definedName>
    <definedName name="건설기계운전기사" localSheetId="29">#REF!</definedName>
    <definedName name="건설기계운전기사">#REF!</definedName>
    <definedName name="건설기계운전조수" localSheetId="28">#REF!</definedName>
    <definedName name="건설기계운전조수" localSheetId="25">#REF!</definedName>
    <definedName name="건설기계운전조수" localSheetId="23">#REF!</definedName>
    <definedName name="건설기계운전조수" localSheetId="21">#REF!</definedName>
    <definedName name="건설기계운전조수" localSheetId="24">#REF!</definedName>
    <definedName name="건설기계운전조수" localSheetId="20">#REF!</definedName>
    <definedName name="건설기계운전조수" localSheetId="18">#REF!</definedName>
    <definedName name="건설기계운전조수" localSheetId="16">#REF!</definedName>
    <definedName name="건설기계운전조수" localSheetId="19">#REF!</definedName>
    <definedName name="건설기계운전조수" localSheetId="7">#REF!</definedName>
    <definedName name="건설기계운전조수" localSheetId="9">#REF!</definedName>
    <definedName name="건설기계운전조수" localSheetId="5">#REF!</definedName>
    <definedName name="건설기계운전조수" localSheetId="10">#REF!</definedName>
    <definedName name="건설기계운전조수" localSheetId="29">#REF!</definedName>
    <definedName name="건설기계운전조수">#REF!</definedName>
    <definedName name="건설기계조장" localSheetId="28">#REF!</definedName>
    <definedName name="건설기계조장" localSheetId="25">#REF!</definedName>
    <definedName name="건설기계조장" localSheetId="23">#REF!</definedName>
    <definedName name="건설기계조장" localSheetId="21">#REF!</definedName>
    <definedName name="건설기계조장" localSheetId="24">#REF!</definedName>
    <definedName name="건설기계조장" localSheetId="20">#REF!</definedName>
    <definedName name="건설기계조장" localSheetId="18">#REF!</definedName>
    <definedName name="건설기계조장" localSheetId="16">#REF!</definedName>
    <definedName name="건설기계조장" localSheetId="19">#REF!</definedName>
    <definedName name="건설기계조장" localSheetId="7">#REF!</definedName>
    <definedName name="건설기계조장" localSheetId="9">#REF!</definedName>
    <definedName name="건설기계조장" localSheetId="5">#REF!</definedName>
    <definedName name="건설기계조장" localSheetId="10">#REF!</definedName>
    <definedName name="건설기계조장" localSheetId="29">#REF!</definedName>
    <definedName name="건설기계조장">#REF!</definedName>
    <definedName name="건축목공" localSheetId="28">#REF!</definedName>
    <definedName name="건축목공" localSheetId="11">#REF!</definedName>
    <definedName name="건축목공" localSheetId="3">#REF!</definedName>
    <definedName name="건축목공" localSheetId="2">#REF!</definedName>
    <definedName name="건축목공" localSheetId="27">#REF!</definedName>
    <definedName name="건축목공" localSheetId="25">#REF!</definedName>
    <definedName name="건축목공" localSheetId="23">#REF!</definedName>
    <definedName name="건축목공" localSheetId="21">#REF!</definedName>
    <definedName name="건축목공" localSheetId="24">#REF!</definedName>
    <definedName name="건축목공" localSheetId="20">#REF!</definedName>
    <definedName name="건축목공" localSheetId="18">#REF!</definedName>
    <definedName name="건축목공" localSheetId="17">#REF!</definedName>
    <definedName name="건축목공" localSheetId="16">#REF!</definedName>
    <definedName name="건축목공" localSheetId="19">#REF!</definedName>
    <definedName name="건축목공" localSheetId="7">#REF!</definedName>
    <definedName name="건축목공" localSheetId="6">#REF!</definedName>
    <definedName name="건축목공" localSheetId="9">#REF!</definedName>
    <definedName name="건축목공" localSheetId="5">#REF!</definedName>
    <definedName name="건축목공" localSheetId="10">#REF!</definedName>
    <definedName name="건축목공" localSheetId="8">#REF!</definedName>
    <definedName name="건축목공" localSheetId="4">#REF!</definedName>
    <definedName name="건축목공" localSheetId="26">#REF!</definedName>
    <definedName name="건축목공" localSheetId="29">#REF!</definedName>
    <definedName name="건축목공">#REF!</definedName>
    <definedName name="건축원가" hidden="1">[54]전기!$B$4:$B$163</definedName>
    <definedName name="검조부" localSheetId="28">#REF!</definedName>
    <definedName name="검조부" localSheetId="25">#REF!</definedName>
    <definedName name="검조부" localSheetId="23">#REF!</definedName>
    <definedName name="검조부" localSheetId="21">#REF!</definedName>
    <definedName name="검조부" localSheetId="24">#REF!</definedName>
    <definedName name="검조부" localSheetId="20">#REF!</definedName>
    <definedName name="검조부" localSheetId="18">#REF!</definedName>
    <definedName name="검조부" localSheetId="16">#REF!</definedName>
    <definedName name="검조부" localSheetId="19">#REF!</definedName>
    <definedName name="검조부" localSheetId="7">#REF!</definedName>
    <definedName name="검조부" localSheetId="9">#REF!</definedName>
    <definedName name="검조부" localSheetId="5">#REF!</definedName>
    <definedName name="검조부" localSheetId="10">#REF!</definedName>
    <definedName name="검조부" localSheetId="29">#REF!</definedName>
    <definedName name="검조부">#REF!</definedName>
    <definedName name="겨">[0]!겨</definedName>
    <definedName name="견" localSheetId="10">#REF!,#REF!</definedName>
    <definedName name="견">#REF!,#REF!</definedName>
    <definedName name="견적" localSheetId="10">#REF!</definedName>
    <definedName name="견적">#REF!</definedName>
    <definedName name="견적단가" localSheetId="10">#REF!</definedName>
    <definedName name="견적단가">#REF!</definedName>
    <definedName name="견적대비권" localSheetId="28">#REF!</definedName>
    <definedName name="견적대비권" localSheetId="25">#REF!</definedName>
    <definedName name="견적대비권" localSheetId="23">#REF!</definedName>
    <definedName name="견적대비권" localSheetId="22">#REF!</definedName>
    <definedName name="견적대비권" localSheetId="21">#REF!</definedName>
    <definedName name="견적대비권" localSheetId="24">#REF!</definedName>
    <definedName name="견적대비권" localSheetId="20">#REF!</definedName>
    <definedName name="견적대비권" localSheetId="18">#REF!</definedName>
    <definedName name="견적대비권" localSheetId="16">#REF!</definedName>
    <definedName name="견적대비권" localSheetId="19">#REF!</definedName>
    <definedName name="견적대비권" localSheetId="7">#REF!</definedName>
    <definedName name="견적대비권" localSheetId="9">#REF!</definedName>
    <definedName name="견적대비권" localSheetId="5">#REF!</definedName>
    <definedName name="견적대비권" localSheetId="10">#REF!</definedName>
    <definedName name="견적대비권" localSheetId="29">#REF!</definedName>
    <definedName name="견적대비권">#REF!</definedName>
    <definedName name="견적대비표" localSheetId="10">#REF!</definedName>
    <definedName name="견적대비표">#REF!</definedName>
    <definedName name="견출공" localSheetId="28">#REF!</definedName>
    <definedName name="견출공" localSheetId="25">#REF!</definedName>
    <definedName name="견출공" localSheetId="23">#REF!</definedName>
    <definedName name="견출공" localSheetId="21">#REF!</definedName>
    <definedName name="견출공" localSheetId="24">#REF!</definedName>
    <definedName name="견출공" localSheetId="20">#REF!</definedName>
    <definedName name="견출공" localSheetId="18">#REF!</definedName>
    <definedName name="견출공" localSheetId="16">#REF!</definedName>
    <definedName name="견출공" localSheetId="19">#REF!</definedName>
    <definedName name="견출공" localSheetId="7">#REF!</definedName>
    <definedName name="견출공" localSheetId="9">#REF!</definedName>
    <definedName name="견출공" localSheetId="5">#REF!</definedName>
    <definedName name="견출공" localSheetId="10">#REF!</definedName>
    <definedName name="견출공" localSheetId="29">#REF!</definedName>
    <definedName name="견출공">#REF!</definedName>
    <definedName name="결정치" localSheetId="10">#REF!</definedName>
    <definedName name="결정치">#REF!</definedName>
    <definedName name="겹동백1002">[52]데이타!$E$145</definedName>
    <definedName name="겹동백1204">[52]데이타!$E$146</definedName>
    <definedName name="겹동백1506">[52]데이타!$E$147</definedName>
    <definedName name="겹벗R6">[52]데이타!$E$34</definedName>
    <definedName name="겹벗R8">[52]데이타!$E$35</definedName>
    <definedName name="겹철쭉0304">[52]데이타!$E$36</definedName>
    <definedName name="겹철쭉0506">[52]데이타!$E$37</definedName>
    <definedName name="겹철쭉0608">[52]데이타!$E$38</definedName>
    <definedName name="겹철쭉0810">[52]데이타!$E$39</definedName>
    <definedName name="겹철쭉0812">[52]데이타!$E$40</definedName>
    <definedName name="경" localSheetId="10">#REF!</definedName>
    <definedName name="경">#REF!</definedName>
    <definedName name="경기노임" localSheetId="10">#REF!</definedName>
    <definedName name="경기노임">#REF!</definedName>
    <definedName name="경비" localSheetId="10">#REF!</definedName>
    <definedName name="경비">#REF!</definedName>
    <definedName name="경사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경사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경사계단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경사계단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경사계단기초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경사계단기초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경사로계단구조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경사로계단구조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경유" localSheetId="28">[55]단가대비표!#REF!</definedName>
    <definedName name="경유" localSheetId="25">[55]단가대비표!#REF!</definedName>
    <definedName name="경유" localSheetId="21">[55]단가대비표!#REF!</definedName>
    <definedName name="경유" localSheetId="24">[55]단가대비표!#REF!</definedName>
    <definedName name="경유" localSheetId="20">[55]단가대비표!#REF!</definedName>
    <definedName name="경유" localSheetId="16">[55]단가대비표!#REF!</definedName>
    <definedName name="경유" localSheetId="7">[55]단가대비표!#REF!</definedName>
    <definedName name="경유" localSheetId="9">[55]단가대비표!#REF!</definedName>
    <definedName name="경유" localSheetId="5">[55]단가대비표!#REF!</definedName>
    <definedName name="경유" localSheetId="10">[55]단가대비표!#REF!</definedName>
    <definedName name="경유" localSheetId="29">[55]단가대비표!#REF!</definedName>
    <definedName name="경유" localSheetId="31">#REF!</definedName>
    <definedName name="경유">[55]단가대비표!#REF!</definedName>
    <definedName name="계" localSheetId="28">#REF!</definedName>
    <definedName name="계" localSheetId="25">#REF!</definedName>
    <definedName name="계" localSheetId="23">#REF!</definedName>
    <definedName name="계" localSheetId="22">#REF!</definedName>
    <definedName name="계" localSheetId="21">#REF!</definedName>
    <definedName name="계" localSheetId="24">#REF!</definedName>
    <definedName name="계" localSheetId="20">#REF!</definedName>
    <definedName name="계" localSheetId="18">#REF!</definedName>
    <definedName name="계" localSheetId="16">#REF!</definedName>
    <definedName name="계" localSheetId="19">#REF!</definedName>
    <definedName name="계" localSheetId="7">#REF!</definedName>
    <definedName name="계" localSheetId="9">#REF!</definedName>
    <definedName name="계" localSheetId="5">#REF!</definedName>
    <definedName name="계" localSheetId="10">#REF!</definedName>
    <definedName name="계" localSheetId="29">#REF!</definedName>
    <definedName name="계" localSheetId="12">#REF!</definedName>
    <definedName name="계">#REF!</definedName>
    <definedName name="계_장_공" localSheetId="28">#REF!</definedName>
    <definedName name="계_장_공" localSheetId="25">#REF!</definedName>
    <definedName name="계_장_공" localSheetId="23">#REF!</definedName>
    <definedName name="계_장_공" localSheetId="21">#REF!</definedName>
    <definedName name="계_장_공" localSheetId="24">#REF!</definedName>
    <definedName name="계_장_공" localSheetId="20">#REF!</definedName>
    <definedName name="계_장_공" localSheetId="18">#REF!</definedName>
    <definedName name="계_장_공" localSheetId="16">#REF!</definedName>
    <definedName name="계_장_공" localSheetId="19">#REF!</definedName>
    <definedName name="계_장_공" localSheetId="7">#REF!</definedName>
    <definedName name="계_장_공" localSheetId="9">#REF!</definedName>
    <definedName name="계_장_공" localSheetId="5">#REF!</definedName>
    <definedName name="계_장_공" localSheetId="10">#REF!</definedName>
    <definedName name="계_장_공" localSheetId="29">#REF!</definedName>
    <definedName name="계_장_공">#REF!</definedName>
    <definedName name="계량시설1" localSheetId="28">#REF!</definedName>
    <definedName name="계량시설1" localSheetId="25">#REF!</definedName>
    <definedName name="계량시설1" localSheetId="23">#REF!</definedName>
    <definedName name="계량시설1" localSheetId="21">#REF!</definedName>
    <definedName name="계량시설1" localSheetId="24">#REF!</definedName>
    <definedName name="계량시설1" localSheetId="20">#REF!</definedName>
    <definedName name="계량시설1" localSheetId="18">#REF!</definedName>
    <definedName name="계량시설1" localSheetId="16">#REF!</definedName>
    <definedName name="계량시설1" localSheetId="19">#REF!</definedName>
    <definedName name="계량시설1" localSheetId="7">#REF!</definedName>
    <definedName name="계량시설1" localSheetId="9">#REF!</definedName>
    <definedName name="계량시설1" localSheetId="5">#REF!</definedName>
    <definedName name="계량시설1" localSheetId="10">#REF!</definedName>
    <definedName name="계량시설1" localSheetId="29">#REF!</definedName>
    <definedName name="계량시설1">#REF!</definedName>
    <definedName name="계령공" localSheetId="28">#REF!</definedName>
    <definedName name="계령공" localSheetId="25">#REF!</definedName>
    <definedName name="계령공" localSheetId="23">#REF!</definedName>
    <definedName name="계령공" localSheetId="21">#REF!</definedName>
    <definedName name="계령공" localSheetId="24">#REF!</definedName>
    <definedName name="계령공" localSheetId="20">#REF!</definedName>
    <definedName name="계령공" localSheetId="18">#REF!</definedName>
    <definedName name="계령공" localSheetId="16">#REF!</definedName>
    <definedName name="계령공" localSheetId="19">#REF!</definedName>
    <definedName name="계령공" localSheetId="7">#REF!</definedName>
    <definedName name="계령공" localSheetId="9">#REF!</definedName>
    <definedName name="계령공" localSheetId="5">#REF!</definedName>
    <definedName name="계령공" localSheetId="10">#REF!</definedName>
    <definedName name="계령공" localSheetId="29">#REF!</definedName>
    <definedName name="계령공">#REF!</definedName>
    <definedName name="계수B5">[52]데이타!$E$41</definedName>
    <definedName name="계수B6">[52]데이타!$E$42</definedName>
    <definedName name="계수B8">[52]데이타!$E$43</definedName>
    <definedName name="계약공기" localSheetId="28">#REF!</definedName>
    <definedName name="계약공기" localSheetId="25">#REF!</definedName>
    <definedName name="계약공기" localSheetId="23">#REF!</definedName>
    <definedName name="계약공기" localSheetId="22">#REF!</definedName>
    <definedName name="계약공기" localSheetId="21">#REF!</definedName>
    <definedName name="계약공기" localSheetId="24">#REF!</definedName>
    <definedName name="계약공기" localSheetId="20">#REF!</definedName>
    <definedName name="계약공기" localSheetId="18">#REF!</definedName>
    <definedName name="계약공기" localSheetId="16">#REF!</definedName>
    <definedName name="계약공기" localSheetId="19">#REF!</definedName>
    <definedName name="계약공기" localSheetId="7">#REF!</definedName>
    <definedName name="계약공기" localSheetId="9">#REF!</definedName>
    <definedName name="계약공기" localSheetId="5">#REF!</definedName>
    <definedName name="계약공기" localSheetId="10">#REF!</definedName>
    <definedName name="계약공기" localSheetId="29">#REF!</definedName>
    <definedName name="계약공기">#REF!</definedName>
    <definedName name="계장" localSheetId="10">[56]노무!#REF!</definedName>
    <definedName name="계장">[56]노무!#REF!</definedName>
    <definedName name="계장공" localSheetId="28">#REF!</definedName>
    <definedName name="계장공" localSheetId="25">#REF!</definedName>
    <definedName name="계장공" localSheetId="23">#REF!</definedName>
    <definedName name="계장공" localSheetId="21">#REF!</definedName>
    <definedName name="계장공" localSheetId="24">#REF!</definedName>
    <definedName name="계장공" localSheetId="20">#REF!</definedName>
    <definedName name="계장공" localSheetId="18">#REF!</definedName>
    <definedName name="계장공" localSheetId="16">#REF!</definedName>
    <definedName name="계장공" localSheetId="19">#REF!</definedName>
    <definedName name="계장공" localSheetId="7">#REF!</definedName>
    <definedName name="계장공" localSheetId="9">#REF!</definedName>
    <definedName name="계장공" localSheetId="5">#REF!</definedName>
    <definedName name="계장공" localSheetId="10">#REF!</definedName>
    <definedName name="계장공" localSheetId="29">#REF!</definedName>
    <definedName name="계장공">#REF!</definedName>
    <definedName name="고">[0]!고</definedName>
    <definedName name="고광3">[52]데이타!$E$44</definedName>
    <definedName name="고광5">[52]데이타!$E$45</definedName>
    <definedName name="고급선원" localSheetId="28">#REF!</definedName>
    <definedName name="고급선원" localSheetId="25">#REF!</definedName>
    <definedName name="고급선원" localSheetId="23">#REF!</definedName>
    <definedName name="고급선원" localSheetId="21">#REF!</definedName>
    <definedName name="고급선원" localSheetId="24">#REF!</definedName>
    <definedName name="고급선원" localSheetId="20">#REF!</definedName>
    <definedName name="고급선원" localSheetId="18">#REF!</definedName>
    <definedName name="고급선원" localSheetId="16">#REF!</definedName>
    <definedName name="고급선원" localSheetId="19">#REF!</definedName>
    <definedName name="고급선원" localSheetId="7">#REF!</definedName>
    <definedName name="고급선원" localSheetId="9">#REF!</definedName>
    <definedName name="고급선원" localSheetId="5">#REF!</definedName>
    <definedName name="고급선원" localSheetId="10">#REF!</definedName>
    <definedName name="고급선원" localSheetId="29">#REF!</definedName>
    <definedName name="고급선원">#REF!</definedName>
    <definedName name="고급원자력비파괴시험" localSheetId="28">#REF!</definedName>
    <definedName name="고급원자력비파괴시험" localSheetId="25">#REF!</definedName>
    <definedName name="고급원자력비파괴시험" localSheetId="23">#REF!</definedName>
    <definedName name="고급원자력비파괴시험" localSheetId="21">#REF!</definedName>
    <definedName name="고급원자력비파괴시험" localSheetId="24">#REF!</definedName>
    <definedName name="고급원자력비파괴시험" localSheetId="20">#REF!</definedName>
    <definedName name="고급원자력비파괴시험" localSheetId="18">#REF!</definedName>
    <definedName name="고급원자력비파괴시험" localSheetId="16">#REF!</definedName>
    <definedName name="고급원자력비파괴시험" localSheetId="19">#REF!</definedName>
    <definedName name="고급원자력비파괴시험" localSheetId="7">#REF!</definedName>
    <definedName name="고급원자력비파괴시험" localSheetId="9">#REF!</definedName>
    <definedName name="고급원자력비파괴시험" localSheetId="5">#REF!</definedName>
    <definedName name="고급원자력비파괴시험" localSheetId="10">#REF!</definedName>
    <definedName name="고급원자력비파괴시험" localSheetId="29">#REF!</definedName>
    <definedName name="고급원자력비파괴시험">#REF!</definedName>
    <definedName name="고무패킹_150A" localSheetId="10">[44]단가산출서!#REF!</definedName>
    <definedName name="고무패킹_150A">[44]단가산출서!#REF!</definedName>
    <definedName name="고무패킹_300A" localSheetId="10">[44]단가산출서!#REF!</definedName>
    <definedName name="고무패킹_300A">[44]단가산출서!#REF!</definedName>
    <definedName name="고무패킹_80A" localSheetId="10">[44]단가산출서!#REF!</definedName>
    <definedName name="고무패킹_80A">[44]단가산출서!#REF!</definedName>
    <definedName name="고압" localSheetId="10">#REF!</definedName>
    <definedName name="고압">#REF!</definedName>
    <definedName name="고압블럭수량" localSheetId="28">#REF!</definedName>
    <definedName name="고압블럭수량" localSheetId="25">#REF!</definedName>
    <definedName name="고압블럭수량" localSheetId="23">#REF!</definedName>
    <definedName name="고압블럭수량" localSheetId="21">#REF!</definedName>
    <definedName name="고압블럭수량" localSheetId="24">#REF!</definedName>
    <definedName name="고압블럭수량" localSheetId="20">#REF!</definedName>
    <definedName name="고압블럭수량" localSheetId="18">#REF!</definedName>
    <definedName name="고압블럭수량" localSheetId="16">#REF!</definedName>
    <definedName name="고압블럭수량" localSheetId="19">#REF!</definedName>
    <definedName name="고압블럭수량" localSheetId="7">#REF!</definedName>
    <definedName name="고압블럭수량" localSheetId="9">#REF!</definedName>
    <definedName name="고압블럭수량" localSheetId="5">#REF!</definedName>
    <definedName name="고압블럭수량" localSheetId="10">#REF!</definedName>
    <definedName name="고압블럭수량" localSheetId="29">#REF!</definedName>
    <definedName name="고압블럭수량">#REF!</definedName>
    <definedName name="고압케이블전공" localSheetId="28">#REF!</definedName>
    <definedName name="고압케이블전공" localSheetId="25">#REF!</definedName>
    <definedName name="고압케이블전공" localSheetId="23">#REF!</definedName>
    <definedName name="고압케이블전공" localSheetId="21">#REF!</definedName>
    <definedName name="고압케이블전공" localSheetId="24">#REF!</definedName>
    <definedName name="고압케이블전공" localSheetId="20">#REF!</definedName>
    <definedName name="고압케이블전공" localSheetId="18">#REF!</definedName>
    <definedName name="고압케이블전공" localSheetId="16">#REF!</definedName>
    <definedName name="고압케이블전공" localSheetId="19">#REF!</definedName>
    <definedName name="고압케이블전공" localSheetId="7">#REF!</definedName>
    <definedName name="고압케이블전공" localSheetId="9">#REF!</definedName>
    <definedName name="고압케이블전공" localSheetId="5">#REF!</definedName>
    <definedName name="고압케이블전공" localSheetId="10">#REF!</definedName>
    <definedName name="고압케이블전공" localSheetId="29">#REF!</definedName>
    <definedName name="고압케이블전공">#REF!</definedName>
    <definedName name="고용보험료">'[57]3.고용보험료산출근거'!$J$26</definedName>
    <definedName name="고재" localSheetId="28">#REF!</definedName>
    <definedName name="고재" localSheetId="25">#REF!</definedName>
    <definedName name="고재" localSheetId="23">#REF!</definedName>
    <definedName name="고재" localSheetId="21">#REF!</definedName>
    <definedName name="고재" localSheetId="24">#REF!</definedName>
    <definedName name="고재" localSheetId="20">#REF!</definedName>
    <definedName name="고재" localSheetId="18">#REF!</definedName>
    <definedName name="고재" localSheetId="16">#REF!</definedName>
    <definedName name="고재" localSheetId="19">#REF!</definedName>
    <definedName name="고재" localSheetId="7">#REF!</definedName>
    <definedName name="고재" localSheetId="9">#REF!</definedName>
    <definedName name="고재" localSheetId="5">#REF!</definedName>
    <definedName name="고재" localSheetId="10">#REF!</definedName>
    <definedName name="고재" localSheetId="29">#REF!</definedName>
    <definedName name="고재">#REF!</definedName>
    <definedName name="고철" localSheetId="10">[58]물가대비표!#REF!</definedName>
    <definedName name="고철">[58]물가대비표!#REF!</definedName>
    <definedName name="고케" localSheetId="28">#REF!</definedName>
    <definedName name="고케" localSheetId="25">#REF!</definedName>
    <definedName name="고케" localSheetId="23">#REF!</definedName>
    <definedName name="고케" localSheetId="21">#REF!</definedName>
    <definedName name="고케" localSheetId="24">#REF!</definedName>
    <definedName name="고케" localSheetId="20">#REF!</definedName>
    <definedName name="고케" localSheetId="18">#REF!</definedName>
    <definedName name="고케" localSheetId="16">#REF!</definedName>
    <definedName name="고케" localSheetId="19">#REF!</definedName>
    <definedName name="고케" localSheetId="7">#REF!</definedName>
    <definedName name="고케" localSheetId="9">#REF!</definedName>
    <definedName name="고케" localSheetId="5">#REF!</definedName>
    <definedName name="고케" localSheetId="10">#REF!</definedName>
    <definedName name="고케" localSheetId="29">#REF!</definedName>
    <definedName name="고케">#REF!</definedName>
    <definedName name="곡동" hidden="1">{"'Firr(선)'!$AS$1:$AY$62","'Firr(사)'!$AS$1:$AY$62","'Firr(회)'!$AS$1:$AY$62","'Firr(선)'!$L$1:$V$62","'Firr(사)'!$L$1:$V$62","'Firr(회)'!$L$1:$V$62"}</definedName>
    <definedName name="골조" localSheetId="28">#REF!</definedName>
    <definedName name="골조" localSheetId="25">#REF!</definedName>
    <definedName name="골조" localSheetId="23">#REF!</definedName>
    <definedName name="골조" localSheetId="22">#REF!</definedName>
    <definedName name="골조" localSheetId="21">#REF!</definedName>
    <definedName name="골조" localSheetId="24">#REF!</definedName>
    <definedName name="골조" localSheetId="20">#REF!</definedName>
    <definedName name="골조" localSheetId="18">#REF!</definedName>
    <definedName name="골조" localSheetId="16">#REF!</definedName>
    <definedName name="골조" localSheetId="19">#REF!</definedName>
    <definedName name="골조" localSheetId="7">#REF!</definedName>
    <definedName name="골조" localSheetId="9">#REF!</definedName>
    <definedName name="골조" localSheetId="5">#REF!</definedName>
    <definedName name="골조" localSheetId="10">#REF!</definedName>
    <definedName name="골조" localSheetId="29">#REF!</definedName>
    <definedName name="골조">#REF!</definedName>
    <definedName name="곰솔2508">[59]데이타!$E$46</definedName>
    <definedName name="곰솔3010">[52]데이타!$E$47</definedName>
    <definedName name="곰솔R10">[52]데이타!$E$48</definedName>
    <definedName name="곰솔R12">[52]데이타!$E$49</definedName>
    <definedName name="곰솔R15">[52]데이타!$E$50</definedName>
    <definedName name="공" localSheetId="28">#REF!</definedName>
    <definedName name="공" localSheetId="25">#REF!</definedName>
    <definedName name="공" localSheetId="23">#REF!</definedName>
    <definedName name="공" localSheetId="22">#REF!</definedName>
    <definedName name="공" localSheetId="21">#REF!</definedName>
    <definedName name="공" localSheetId="24">#REF!</definedName>
    <definedName name="공" localSheetId="20">#REF!</definedName>
    <definedName name="공" localSheetId="18">#REF!</definedName>
    <definedName name="공" localSheetId="16">#REF!</definedName>
    <definedName name="공" localSheetId="19">#REF!</definedName>
    <definedName name="공" localSheetId="7">#REF!</definedName>
    <definedName name="공" localSheetId="9">#REF!</definedName>
    <definedName name="공" localSheetId="5">#REF!</definedName>
    <definedName name="공" localSheetId="10">#REF!</definedName>
    <definedName name="공" localSheetId="29">#REF!</definedName>
    <definedName name="공">#REF!</definedName>
    <definedName name="공_____종" localSheetId="28">[24]일위대가!#REF!</definedName>
    <definedName name="공_____종" localSheetId="25">[24]일위대가!#REF!</definedName>
    <definedName name="공_____종" localSheetId="21">[24]일위대가!#REF!</definedName>
    <definedName name="공_____종" localSheetId="24">[24]일위대가!#REF!</definedName>
    <definedName name="공_____종" localSheetId="20">[24]일위대가!#REF!</definedName>
    <definedName name="공_____종" localSheetId="16">[24]일위대가!#REF!</definedName>
    <definedName name="공_____종" localSheetId="7">[24]일위대가!#REF!</definedName>
    <definedName name="공_____종" localSheetId="9">[24]일위대가!#REF!</definedName>
    <definedName name="공_____종" localSheetId="5">[24]일위대가!#REF!</definedName>
    <definedName name="공_____종" localSheetId="10">[24]일위대가!#REF!</definedName>
    <definedName name="공_____종" localSheetId="29">[24]일위대가!#REF!</definedName>
    <definedName name="공_____종">[24]일위대가!#REF!</definedName>
    <definedName name="공구및예비품" localSheetId="10">#REF!</definedName>
    <definedName name="공구및예비품">#REF!</definedName>
    <definedName name="공구손료" localSheetId="10">#REF!</definedName>
    <definedName name="공구손료">#REF!</definedName>
    <definedName name="공급가액" localSheetId="28">#REF!</definedName>
    <definedName name="공급가액" localSheetId="25">#REF!</definedName>
    <definedName name="공급가액" localSheetId="23">#REF!</definedName>
    <definedName name="공급가액" localSheetId="21">#REF!</definedName>
    <definedName name="공급가액" localSheetId="24">#REF!</definedName>
    <definedName name="공급가액" localSheetId="20">#REF!</definedName>
    <definedName name="공급가액" localSheetId="18">#REF!</definedName>
    <definedName name="공급가액" localSheetId="16">#REF!</definedName>
    <definedName name="공급가액" localSheetId="19">#REF!</definedName>
    <definedName name="공급가액" localSheetId="7">#REF!</definedName>
    <definedName name="공급가액" localSheetId="9">#REF!</definedName>
    <definedName name="공급가액" localSheetId="5">#REF!</definedName>
    <definedName name="공급가액" localSheetId="10">#REF!</definedName>
    <definedName name="공급가액" localSheetId="29">#REF!</definedName>
    <definedName name="공급가액">#REF!</definedName>
    <definedName name="공기" localSheetId="28">#REF!</definedName>
    <definedName name="공기" localSheetId="25">#REF!</definedName>
    <definedName name="공기" localSheetId="23">#REF!</definedName>
    <definedName name="공기" localSheetId="22">#REF!</definedName>
    <definedName name="공기" localSheetId="21">#REF!</definedName>
    <definedName name="공기" localSheetId="24">#REF!</definedName>
    <definedName name="공기" localSheetId="20">#REF!</definedName>
    <definedName name="공기" localSheetId="18">#REF!</definedName>
    <definedName name="공기" localSheetId="16">#REF!</definedName>
    <definedName name="공기" localSheetId="19">#REF!</definedName>
    <definedName name="공기" localSheetId="7">#REF!</definedName>
    <definedName name="공기" localSheetId="9">#REF!</definedName>
    <definedName name="공기" localSheetId="5">#REF!</definedName>
    <definedName name="공기" localSheetId="10">#REF!</definedName>
    <definedName name="공기" localSheetId="29">#REF!</definedName>
    <definedName name="공기">#REF!</definedName>
    <definedName name="공동구공" localSheetId="28">#REF!</definedName>
    <definedName name="공동구공" localSheetId="25">#REF!</definedName>
    <definedName name="공동구공" localSheetId="23">#REF!</definedName>
    <definedName name="공동구공" localSheetId="21">#REF!</definedName>
    <definedName name="공동구공" localSheetId="24">#REF!</definedName>
    <definedName name="공동구공" localSheetId="20">#REF!</definedName>
    <definedName name="공동구공" localSheetId="18">#REF!</definedName>
    <definedName name="공동구공" localSheetId="16">#REF!</definedName>
    <definedName name="공동구공" localSheetId="19">#REF!</definedName>
    <definedName name="공동구공" localSheetId="7">#REF!</definedName>
    <definedName name="공동구공" localSheetId="9">#REF!</definedName>
    <definedName name="공동구공" localSheetId="5">#REF!</definedName>
    <definedName name="공동구공" localSheetId="10">#REF!</definedName>
    <definedName name="공동구공" localSheetId="29">#REF!</definedName>
    <definedName name="공동구공">#REF!</definedName>
    <definedName name="공동구공집계표" localSheetId="28">#REF!</definedName>
    <definedName name="공동구공집계표" localSheetId="25">#REF!</definedName>
    <definedName name="공동구공집계표" localSheetId="23">#REF!</definedName>
    <definedName name="공동구공집계표" localSheetId="21">#REF!</definedName>
    <definedName name="공동구공집계표" localSheetId="24">#REF!</definedName>
    <definedName name="공동구공집계표" localSheetId="20">#REF!</definedName>
    <definedName name="공동구공집계표" localSheetId="18">#REF!</definedName>
    <definedName name="공동구공집계표" localSheetId="16">#REF!</definedName>
    <definedName name="공동구공집계표" localSheetId="19">#REF!</definedName>
    <definedName name="공동구공집계표" localSheetId="7">#REF!</definedName>
    <definedName name="공동구공집계표" localSheetId="9">#REF!</definedName>
    <definedName name="공동구공집계표" localSheetId="5">#REF!</definedName>
    <definedName name="공동구공집계표" localSheetId="10">#REF!</definedName>
    <definedName name="공동구공집계표" localSheetId="29">#REF!</definedName>
    <definedName name="공동구공집계표">#REF!</definedName>
    <definedName name="공량산출서">'[60]원가계산서 '!$D$4</definedName>
    <definedName name="공명">[61]도급예산내역서봉투!$C$5</definedName>
    <definedName name="공문" localSheetId="28">#REF!</definedName>
    <definedName name="공문" localSheetId="25">#REF!</definedName>
    <definedName name="공문" localSheetId="23">#REF!</definedName>
    <definedName name="공문" localSheetId="22">#REF!</definedName>
    <definedName name="공문" localSheetId="21">#REF!</definedName>
    <definedName name="공문" localSheetId="24">#REF!</definedName>
    <definedName name="공문" localSheetId="20">#REF!</definedName>
    <definedName name="공문" localSheetId="18">#REF!</definedName>
    <definedName name="공문" localSheetId="16">#REF!</definedName>
    <definedName name="공문" localSheetId="19">#REF!</definedName>
    <definedName name="공문" localSheetId="7">#REF!</definedName>
    <definedName name="공문" localSheetId="9">#REF!</definedName>
    <definedName name="공문" localSheetId="5">#REF!</definedName>
    <definedName name="공문" localSheetId="10">#REF!</definedName>
    <definedName name="공문" localSheetId="29">#REF!</definedName>
    <definedName name="공문">#REF!</definedName>
    <definedName name="공비" localSheetId="10">#REF!</definedName>
    <definedName name="공비">#REF!</definedName>
    <definedName name="공사감독자" localSheetId="10">#REF!</definedName>
    <definedName name="공사감독자">#REF!</definedName>
    <definedName name="공사명" localSheetId="28">#REF!</definedName>
    <definedName name="공사명" localSheetId="25">#REF!</definedName>
    <definedName name="공사명" localSheetId="23">#REF!</definedName>
    <definedName name="공사명" localSheetId="21">#REF!</definedName>
    <definedName name="공사명" localSheetId="24">#REF!</definedName>
    <definedName name="공사명" localSheetId="20">#REF!</definedName>
    <definedName name="공사명" localSheetId="18">#REF!</definedName>
    <definedName name="공사명" localSheetId="16">#REF!</definedName>
    <definedName name="공사명" localSheetId="19">#REF!</definedName>
    <definedName name="공사명" localSheetId="7">#REF!</definedName>
    <definedName name="공사명" localSheetId="9">#REF!</definedName>
    <definedName name="공사명" localSheetId="5">#REF!</definedName>
    <definedName name="공사명" localSheetId="10">#REF!</definedName>
    <definedName name="공사명" localSheetId="29">#REF!</definedName>
    <definedName name="공사명">#REF!</definedName>
    <definedName name="공사비" localSheetId="28">#REF!</definedName>
    <definedName name="공사비" localSheetId="25">#REF!</definedName>
    <definedName name="공사비" localSheetId="23">#REF!</definedName>
    <definedName name="공사비" localSheetId="21">#REF!</definedName>
    <definedName name="공사비" localSheetId="24">#REF!</definedName>
    <definedName name="공사비" localSheetId="20">#REF!</definedName>
    <definedName name="공사비" localSheetId="18">#REF!</definedName>
    <definedName name="공사비" localSheetId="16">#REF!</definedName>
    <definedName name="공사비" localSheetId="19">#REF!</definedName>
    <definedName name="공사비" localSheetId="7">#REF!</definedName>
    <definedName name="공사비" localSheetId="9">#REF!</definedName>
    <definedName name="공사비" localSheetId="5">#REF!</definedName>
    <definedName name="공사비" localSheetId="10">#REF!</definedName>
    <definedName name="공사비" localSheetId="29">#REF!</definedName>
    <definedName name="공사비">#REF!</definedName>
    <definedName name="공사비집" localSheetId="28">#REF!</definedName>
    <definedName name="공사비집" localSheetId="25">#REF!</definedName>
    <definedName name="공사비집" localSheetId="23">#REF!</definedName>
    <definedName name="공사비집" localSheetId="22">#REF!</definedName>
    <definedName name="공사비집" localSheetId="21">#REF!</definedName>
    <definedName name="공사비집" localSheetId="24">#REF!</definedName>
    <definedName name="공사비집" localSheetId="20">#REF!</definedName>
    <definedName name="공사비집" localSheetId="18">#REF!</definedName>
    <definedName name="공사비집" localSheetId="16">#REF!</definedName>
    <definedName name="공사비집" localSheetId="19">#REF!</definedName>
    <definedName name="공사비집" localSheetId="7">#REF!</definedName>
    <definedName name="공사비집" localSheetId="9">#REF!</definedName>
    <definedName name="공사비집" localSheetId="5">#REF!</definedName>
    <definedName name="공사비집" localSheetId="10">#REF!</definedName>
    <definedName name="공사비집" localSheetId="29">#REF!</definedName>
    <definedName name="공사비집">#REF!</definedName>
    <definedName name="공사원가" localSheetId="10">#REF!</definedName>
    <definedName name="공사원가">#REF!</definedName>
    <definedName name="공사원가계산서경비소계">[61]공사원가계산서!$C$22</definedName>
    <definedName name="공사원가계산서노무비">[61]공사원가계산서!$C$9</definedName>
    <definedName name="공사원가계산서재료비">[61]공사원가계산서!$C$6</definedName>
    <definedName name="공사원가명세서" localSheetId="28">#REF!</definedName>
    <definedName name="공사원가명세서" localSheetId="25">#REF!</definedName>
    <definedName name="공사원가명세서" localSheetId="21">#REF!</definedName>
    <definedName name="공사원가명세서" localSheetId="24">#REF!</definedName>
    <definedName name="공사원가명세서" localSheetId="20">#REF!</definedName>
    <definedName name="공사원가명세서" localSheetId="16">#REF!</definedName>
    <definedName name="공사원가명세서" localSheetId="7">#REF!</definedName>
    <definedName name="공사원가명세서" localSheetId="9">#REF!</definedName>
    <definedName name="공사원가명세서" localSheetId="5">#REF!</definedName>
    <definedName name="공사원가명세서" localSheetId="10">#REF!</definedName>
    <definedName name="공사원가명세서" localSheetId="29">#REF!</definedName>
    <definedName name="공사원가명세서">#REF!</definedName>
    <definedName name="공압축3.5간재">'[62]기계경비(시간당)'!$H$248</definedName>
    <definedName name="공압축3.5노무">'[62]기계경비(시간당)'!$H$244</definedName>
    <definedName name="공압축3.5노무야간">'[62]기계경비(시간당)'!$H$245</definedName>
    <definedName name="공압축3.5손료">'[62]기계경비(시간당)'!$H$243</definedName>
    <definedName name="공압축7.1간재">'[62]기계경비(시간당)'!$H$256</definedName>
    <definedName name="공압축7.1노무">'[62]기계경비(시간당)'!$H$252</definedName>
    <definedName name="공압축7.1노무야간">'[62]기계경비(시간당)'!$H$253</definedName>
    <definedName name="공압축7.1손료">'[62]기계경비(시간당)'!$H$251</definedName>
    <definedName name="공일" localSheetId="10">#REF!</definedName>
    <definedName name="공일">#REF!</definedName>
    <definedName name="공정" localSheetId="10">#REF!</definedName>
    <definedName name="공정">#REF!</definedName>
    <definedName name="공종" localSheetId="10">'[63]효성CB 1P기초'!#REF!</definedName>
    <definedName name="공종">'[63]효성CB 1P기초'!#REF!</definedName>
    <definedName name="공종대가">[64]내역서01!$A$6:$N$600</definedName>
    <definedName name="공종별부분합계" localSheetId="10">#REF!</definedName>
    <definedName name="공종별부분합계">#REF!</definedName>
    <definedName name="공종별집계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공종별집계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공통일위" localSheetId="28">#REF!</definedName>
    <definedName name="공통일위" localSheetId="25">#REF!</definedName>
    <definedName name="공통일위" localSheetId="23">#REF!</definedName>
    <definedName name="공통일위" localSheetId="22">#REF!</definedName>
    <definedName name="공통일위" localSheetId="21">#REF!</definedName>
    <definedName name="공통일위" localSheetId="24">#REF!</definedName>
    <definedName name="공통일위" localSheetId="20">#REF!</definedName>
    <definedName name="공통일위" localSheetId="18">#REF!</definedName>
    <definedName name="공통일위" localSheetId="16">#REF!</definedName>
    <definedName name="공통일위" localSheetId="19">#REF!</definedName>
    <definedName name="공통일위" localSheetId="7">#REF!</definedName>
    <definedName name="공통일위" localSheetId="9">#REF!</definedName>
    <definedName name="공통일위" localSheetId="5">#REF!</definedName>
    <definedName name="공통일위" localSheetId="10">#REF!</definedName>
    <definedName name="공통일위" localSheetId="29">#REF!</definedName>
    <definedName name="공통일위">#REF!</definedName>
    <definedName name="곽동준" hidden="1">{"'Firr(선)'!$AS$1:$AY$62","'Firr(사)'!$AS$1:$AY$62","'Firr(회)'!$AS$1:$AY$62","'Firr(선)'!$L$1:$V$62","'Firr(사)'!$L$1:$V$62","'Firr(회)'!$L$1:$V$62"}</definedName>
    <definedName name="곽동중" hidden="1">{"'Firr(선)'!$AS$1:$AY$62","'Firr(사)'!$AS$1:$AY$62","'Firr(회)'!$AS$1:$AY$62","'Firr(선)'!$L$1:$V$62","'Firr(사)'!$L$1:$V$62","'Firr(회)'!$L$1:$V$62"}</definedName>
    <definedName name="관0.3_0.7" localSheetId="10">#REF!</definedName>
    <definedName name="관0.3_0.7">#REF!</definedName>
    <definedName name="관0.3m미만" localSheetId="10">#REF!</definedName>
    <definedName name="관0.3m미만">#REF!</definedName>
    <definedName name="관0.8_1.1" localSheetId="10">#REF!</definedName>
    <definedName name="관0.8_1.1">#REF!</definedName>
    <definedName name="관1.2_1.5" localSheetId="10">#REF!</definedName>
    <definedName name="관1.2_1.5">#REF!</definedName>
    <definedName name="관갉" localSheetId="28">#REF!,#REF!,#REF!</definedName>
    <definedName name="관갉" localSheetId="25">#REF!,#REF!,#REF!</definedName>
    <definedName name="관갉" localSheetId="23">#REF!,#REF!,#REF!</definedName>
    <definedName name="관갉" localSheetId="21">#REF!,#REF!,#REF!</definedName>
    <definedName name="관갉" localSheetId="24">#REF!,#REF!,#REF!</definedName>
    <definedName name="관갉" localSheetId="20">#REF!,#REF!,#REF!</definedName>
    <definedName name="관갉" localSheetId="18">#REF!,#REF!,#REF!</definedName>
    <definedName name="관갉" localSheetId="16">#REF!,#REF!,#REF!</definedName>
    <definedName name="관갉" localSheetId="19">#REF!,#REF!,#REF!</definedName>
    <definedName name="관갉" localSheetId="7">#REF!,#REF!,#REF!</definedName>
    <definedName name="관갉" localSheetId="9">#REF!,#REF!,#REF!</definedName>
    <definedName name="관갉" localSheetId="5">#REF!,#REF!,#REF!</definedName>
    <definedName name="관갉" localSheetId="10">#REF!,#REF!,#REF!</definedName>
    <definedName name="관갉" localSheetId="29">#REF!,#REF!,#REF!</definedName>
    <definedName name="관갉">#REF!,#REF!,#REF!</definedName>
    <definedName name="관급" localSheetId="28">#REF!,#REF!,#REF!</definedName>
    <definedName name="관급" localSheetId="25">#REF!,#REF!,#REF!</definedName>
    <definedName name="관급" localSheetId="23">#REF!,#REF!,#REF!</definedName>
    <definedName name="관급" localSheetId="21">#REF!,#REF!,#REF!</definedName>
    <definedName name="관급" localSheetId="24">#REF!,#REF!,#REF!</definedName>
    <definedName name="관급" localSheetId="20">#REF!,#REF!,#REF!</definedName>
    <definedName name="관급" localSheetId="18">#REF!,#REF!,#REF!</definedName>
    <definedName name="관급" localSheetId="16">#REF!,#REF!,#REF!</definedName>
    <definedName name="관급" localSheetId="19">#REF!,#REF!,#REF!</definedName>
    <definedName name="관급" localSheetId="7">#REF!,#REF!,#REF!</definedName>
    <definedName name="관급" localSheetId="9">#REF!,#REF!,#REF!</definedName>
    <definedName name="관급" localSheetId="5">#REF!,#REF!,#REF!</definedName>
    <definedName name="관급" localSheetId="10">#REF!,#REF!,#REF!</definedName>
    <definedName name="관급" localSheetId="29">#REF!,#REF!,#REF!</definedName>
    <definedName name="관급">#REF!,#REF!,#REF!</definedName>
    <definedName name="관급1" localSheetId="28">#REF!,#REF!,#REF!</definedName>
    <definedName name="관급1" localSheetId="25">#REF!,#REF!,#REF!</definedName>
    <definedName name="관급1" localSheetId="23">#REF!,#REF!,#REF!</definedName>
    <definedName name="관급1" localSheetId="21">#REF!,#REF!,#REF!</definedName>
    <definedName name="관급1" localSheetId="24">#REF!,#REF!,#REF!</definedName>
    <definedName name="관급1" localSheetId="20">#REF!,#REF!,#REF!</definedName>
    <definedName name="관급1" localSheetId="18">#REF!,#REF!,#REF!</definedName>
    <definedName name="관급1" localSheetId="16">#REF!,#REF!,#REF!</definedName>
    <definedName name="관급1" localSheetId="19">#REF!,#REF!,#REF!</definedName>
    <definedName name="관급1" localSheetId="7">#REF!,#REF!,#REF!</definedName>
    <definedName name="관급1" localSheetId="9">#REF!,#REF!,#REF!</definedName>
    <definedName name="관급1" localSheetId="5">#REF!,#REF!,#REF!</definedName>
    <definedName name="관급1" localSheetId="10">#REF!,#REF!,#REF!</definedName>
    <definedName name="관급1" localSheetId="29">#REF!,#REF!,#REF!</definedName>
    <definedName name="관급1">#REF!,#REF!,#REF!</definedName>
    <definedName name="관급단가" localSheetId="10">#REF!</definedName>
    <definedName name="관급단가">#REF!</definedName>
    <definedName name="관급자재" localSheetId="28">#REF!</definedName>
    <definedName name="관급자재" localSheetId="11">#REF!</definedName>
    <definedName name="관급자재" localSheetId="3">#REF!</definedName>
    <definedName name="관급자재" localSheetId="2">#REF!</definedName>
    <definedName name="관급자재" localSheetId="27">#REF!</definedName>
    <definedName name="관급자재" localSheetId="25">#REF!,#REF!,#REF!</definedName>
    <definedName name="관급자재" localSheetId="23">#REF!,#REF!,#REF!</definedName>
    <definedName name="관급자재" localSheetId="21">#REF!,#REF!,#REF!</definedName>
    <definedName name="관급자재" localSheetId="24">#REF!,#REF!,#REF!</definedName>
    <definedName name="관급자재" localSheetId="20">#REF!</definedName>
    <definedName name="관급자재" localSheetId="18">#REF!</definedName>
    <definedName name="관급자재" localSheetId="17">#REF!</definedName>
    <definedName name="관급자재" localSheetId="16">#REF!</definedName>
    <definedName name="관급자재" localSheetId="19">#REF!</definedName>
    <definedName name="관급자재" localSheetId="7">#REF!</definedName>
    <definedName name="관급자재" localSheetId="6">#REF!</definedName>
    <definedName name="관급자재" localSheetId="9">#REF!</definedName>
    <definedName name="관급자재" localSheetId="5">#REF!</definedName>
    <definedName name="관급자재" localSheetId="10">#REF!</definedName>
    <definedName name="관급자재" localSheetId="8">#REF!</definedName>
    <definedName name="관급자재" localSheetId="4">#REF!</definedName>
    <definedName name="관급자재" localSheetId="26">#REF!</definedName>
    <definedName name="관급자재" localSheetId="29">#REF!,#REF!,#REF!</definedName>
    <definedName name="관급자재">#REF!,#REF!,#REF!</definedName>
    <definedName name="관급자재비" localSheetId="28">#REF!</definedName>
    <definedName name="관급자재비" localSheetId="25">#REF!</definedName>
    <definedName name="관급자재비" localSheetId="23">#REF!</definedName>
    <definedName name="관급자재비" localSheetId="21">#REF!</definedName>
    <definedName name="관급자재비" localSheetId="24">#REF!</definedName>
    <definedName name="관급자재비" localSheetId="20">#REF!</definedName>
    <definedName name="관급자재비" localSheetId="18">#REF!</definedName>
    <definedName name="관급자재비" localSheetId="16">#REF!</definedName>
    <definedName name="관급자재비" localSheetId="19">#REF!</definedName>
    <definedName name="관급자재비" localSheetId="7">#REF!</definedName>
    <definedName name="관급자재비" localSheetId="9">#REF!</definedName>
    <definedName name="관급자재비" localSheetId="5">#REF!</definedName>
    <definedName name="관급자재비" localSheetId="10">#REF!</definedName>
    <definedName name="관급자재비" localSheetId="29">#REF!</definedName>
    <definedName name="관급자재비">#REF!</definedName>
    <definedName name="관로터파기" localSheetId="10">[65]!돌아가기</definedName>
    <definedName name="관로터파기">[65]!돌아가기</definedName>
    <definedName name="관리동" localSheetId="28">#REF!</definedName>
    <definedName name="관리동" localSheetId="25">#REF!</definedName>
    <definedName name="관리동" localSheetId="23">#REF!</definedName>
    <definedName name="관리동" localSheetId="21">#REF!</definedName>
    <definedName name="관리동" localSheetId="24">#REF!</definedName>
    <definedName name="관리동" localSheetId="20">#REF!</definedName>
    <definedName name="관리동" localSheetId="18">#REF!</definedName>
    <definedName name="관리동" localSheetId="16">#REF!</definedName>
    <definedName name="관리동" localSheetId="19">#REF!</definedName>
    <definedName name="관리동" localSheetId="7">#REF!</definedName>
    <definedName name="관리동" localSheetId="9">#REF!</definedName>
    <definedName name="관리동" localSheetId="5">#REF!</definedName>
    <definedName name="관리동" localSheetId="10">#REF!</definedName>
    <definedName name="관리동" localSheetId="29">#REF!</definedName>
    <definedName name="관리동">#REF!</definedName>
    <definedName name="관목계" localSheetId="28">#REF!</definedName>
    <definedName name="관목계" localSheetId="25">#REF!</definedName>
    <definedName name="관목계" localSheetId="23">#REF!</definedName>
    <definedName name="관목계" localSheetId="22">#REF!</definedName>
    <definedName name="관목계" localSheetId="21">#REF!</definedName>
    <definedName name="관목계" localSheetId="24">#REF!</definedName>
    <definedName name="관목계" localSheetId="20">#REF!</definedName>
    <definedName name="관목계" localSheetId="18">#REF!</definedName>
    <definedName name="관목계" localSheetId="16">#REF!</definedName>
    <definedName name="관목계" localSheetId="19">#REF!</definedName>
    <definedName name="관목계" localSheetId="7">#REF!</definedName>
    <definedName name="관목계" localSheetId="9">#REF!</definedName>
    <definedName name="관목계" localSheetId="5">#REF!</definedName>
    <definedName name="관목계" localSheetId="10">#REF!</definedName>
    <definedName name="관목계" localSheetId="29">#REF!</definedName>
    <definedName name="관목계" localSheetId="12">#REF!</definedName>
    <definedName name="관목계">#REF!</definedName>
    <definedName name="광나무1003">[52]데이타!$E$51</definedName>
    <definedName name="광나무1203">[52]데이타!$E$52</definedName>
    <definedName name="광나무1506">[52]데이타!$E$53</definedName>
    <definedName name="광케이블기사" localSheetId="28">#REF!</definedName>
    <definedName name="광케이블기사" localSheetId="25">#REF!</definedName>
    <definedName name="광케이블기사" localSheetId="23">#REF!</definedName>
    <definedName name="광케이블기사" localSheetId="21">#REF!</definedName>
    <definedName name="광케이블기사" localSheetId="24">#REF!</definedName>
    <definedName name="광케이블기사" localSheetId="20">#REF!</definedName>
    <definedName name="광케이블기사" localSheetId="18">#REF!</definedName>
    <definedName name="광케이블기사" localSheetId="16">#REF!</definedName>
    <definedName name="광케이블기사" localSheetId="19">#REF!</definedName>
    <definedName name="광케이블기사" localSheetId="7">#REF!</definedName>
    <definedName name="광케이블기사" localSheetId="9">#REF!</definedName>
    <definedName name="광케이블기사" localSheetId="5">#REF!</definedName>
    <definedName name="광케이블기사" localSheetId="10">#REF!</definedName>
    <definedName name="광케이블기사" localSheetId="29">#REF!</definedName>
    <definedName name="광케이블기사">#REF!</definedName>
    <definedName name="광통신기사" localSheetId="28">#REF!</definedName>
    <definedName name="광통신기사" localSheetId="25">#REF!</definedName>
    <definedName name="광통신기사" localSheetId="23">#REF!</definedName>
    <definedName name="광통신기사" localSheetId="21">#REF!</definedName>
    <definedName name="광통신기사" localSheetId="24">#REF!</definedName>
    <definedName name="광통신기사" localSheetId="20">#REF!</definedName>
    <definedName name="광통신기사" localSheetId="18">#REF!</definedName>
    <definedName name="광통신기사" localSheetId="16">#REF!</definedName>
    <definedName name="광통신기사" localSheetId="19">#REF!</definedName>
    <definedName name="광통신기사" localSheetId="7">#REF!</definedName>
    <definedName name="광통신기사" localSheetId="9">#REF!</definedName>
    <definedName name="광통신기사" localSheetId="5">#REF!</definedName>
    <definedName name="광통신기사" localSheetId="10">#REF!</definedName>
    <definedName name="광통신기사" localSheetId="29">#REF!</definedName>
    <definedName name="광통신기사">#REF!</definedName>
    <definedName name="광편백0405">[52]데이타!$E$153</definedName>
    <definedName name="광편백0507">[52]데이타!$E$154</definedName>
    <definedName name="광편백0509">[52]데이타!$E$155</definedName>
    <definedName name="교목계" localSheetId="28">#REF!</definedName>
    <definedName name="교목계" localSheetId="25">#REF!</definedName>
    <definedName name="교목계" localSheetId="23">#REF!</definedName>
    <definedName name="교목계" localSheetId="22">#REF!</definedName>
    <definedName name="교목계" localSheetId="21">#REF!</definedName>
    <definedName name="교목계" localSheetId="24">#REF!</definedName>
    <definedName name="교목계" localSheetId="20">#REF!</definedName>
    <definedName name="교목계" localSheetId="18">#REF!</definedName>
    <definedName name="교목계" localSheetId="16">#REF!</definedName>
    <definedName name="교목계" localSheetId="19">#REF!</definedName>
    <definedName name="교목계" localSheetId="7">#REF!</definedName>
    <definedName name="교목계" localSheetId="9">#REF!</definedName>
    <definedName name="교목계" localSheetId="5">#REF!</definedName>
    <definedName name="교목계" localSheetId="10">#REF!</definedName>
    <definedName name="교목계" localSheetId="29">#REF!</definedName>
    <definedName name="교목계" localSheetId="12">#REF!</definedName>
    <definedName name="교목계">#REF!</definedName>
    <definedName name="구멍높이" localSheetId="10">#REF!</definedName>
    <definedName name="구멍높이">#REF!</definedName>
    <definedName name="구분" localSheetId="10">BlankMacro1</definedName>
    <definedName name="구분">BlankMacro1</definedName>
    <definedName name="구분1" localSheetId="10">BlankMacro1</definedName>
    <definedName name="구분1">BlankMacro1</definedName>
    <definedName name="구분12" localSheetId="10">BlankMacro1</definedName>
    <definedName name="구분12">BlankMacro1</definedName>
    <definedName name="구분2" localSheetId="10">BlankMacro1</definedName>
    <definedName name="구분2">BlankMacro1</definedName>
    <definedName name="구상나무1505">[52]데이타!$E$69</definedName>
    <definedName name="구상나무2008">[52]데이타!$E$70</definedName>
    <definedName name="구상나무2510">[52]데이타!$E$71</definedName>
    <definedName name="구상나무3012">[52]데이타!$E$72</definedName>
    <definedName name="굵기" localSheetId="10">[65]!굵기</definedName>
    <definedName name="굵기">[65]!굵기</definedName>
    <definedName name="궤도공" localSheetId="28">#REF!</definedName>
    <definedName name="궤도공" localSheetId="25">#REF!</definedName>
    <definedName name="궤도공" localSheetId="23">#REF!</definedName>
    <definedName name="궤도공" localSheetId="21">#REF!</definedName>
    <definedName name="궤도공" localSheetId="24">#REF!</definedName>
    <definedName name="궤도공" localSheetId="20">#REF!</definedName>
    <definedName name="궤도공" localSheetId="18">#REF!</definedName>
    <definedName name="궤도공" localSheetId="16">#REF!</definedName>
    <definedName name="궤도공" localSheetId="19">#REF!</definedName>
    <definedName name="궤도공" localSheetId="7">#REF!</definedName>
    <definedName name="궤도공" localSheetId="9">#REF!</definedName>
    <definedName name="궤도공" localSheetId="5">#REF!</definedName>
    <definedName name="궤도공" localSheetId="10">#REF!</definedName>
    <definedName name="궤도공" localSheetId="29">#REF!</definedName>
    <definedName name="궤도공">#REF!</definedName>
    <definedName name="규" localSheetId="10">[66]물가대비표!#REF!</definedName>
    <definedName name="규">[66]물가대비표!#REF!</definedName>
    <definedName name="그">[0]!그</definedName>
    <definedName name="그레이더속도" localSheetId="28">#REF!</definedName>
    <definedName name="그레이더속도" localSheetId="25">#REF!</definedName>
    <definedName name="그레이더속도" localSheetId="23">#REF!</definedName>
    <definedName name="그레이더속도" localSheetId="21">#REF!</definedName>
    <definedName name="그레이더속도" localSheetId="24">#REF!</definedName>
    <definedName name="그레이더속도" localSheetId="20">#REF!</definedName>
    <definedName name="그레이더속도" localSheetId="18">#REF!</definedName>
    <definedName name="그레이더속도" localSheetId="16">#REF!</definedName>
    <definedName name="그레이더속도" localSheetId="19">#REF!</definedName>
    <definedName name="그레이더속도" localSheetId="7">#REF!</definedName>
    <definedName name="그레이더속도" localSheetId="9">#REF!</definedName>
    <definedName name="그레이더속도" localSheetId="5">#REF!</definedName>
    <definedName name="그레이더속도" localSheetId="10">#REF!</definedName>
    <definedName name="그레이더속도" localSheetId="29">#REF!</definedName>
    <definedName name="그레이더속도">#REF!</definedName>
    <definedName name="그레이더효율" localSheetId="28">#REF!</definedName>
    <definedName name="그레이더효율" localSheetId="25">#REF!</definedName>
    <definedName name="그레이더효율" localSheetId="23">#REF!</definedName>
    <definedName name="그레이더효율" localSheetId="21">#REF!</definedName>
    <definedName name="그레이더효율" localSheetId="24">#REF!</definedName>
    <definedName name="그레이더효율" localSheetId="20">#REF!</definedName>
    <definedName name="그레이더효율" localSheetId="18">#REF!</definedName>
    <definedName name="그레이더효율" localSheetId="16">#REF!</definedName>
    <definedName name="그레이더효율" localSheetId="19">#REF!</definedName>
    <definedName name="그레이더효율" localSheetId="7">#REF!</definedName>
    <definedName name="그레이더효율" localSheetId="9">#REF!</definedName>
    <definedName name="그레이더효율" localSheetId="5">#REF!</definedName>
    <definedName name="그레이더효율" localSheetId="10">#REF!</definedName>
    <definedName name="그레이더효율" localSheetId="29">#REF!</definedName>
    <definedName name="그레이더효율">#REF!</definedName>
    <definedName name="극한모멘트" localSheetId="28">#REF!</definedName>
    <definedName name="극한모멘트" localSheetId="25">#REF!</definedName>
    <definedName name="극한모멘트" localSheetId="23">#REF!</definedName>
    <definedName name="극한모멘트" localSheetId="21">#REF!</definedName>
    <definedName name="극한모멘트" localSheetId="24">#REF!</definedName>
    <definedName name="극한모멘트" localSheetId="20">#REF!</definedName>
    <definedName name="극한모멘트" localSheetId="18">#REF!</definedName>
    <definedName name="극한모멘트" localSheetId="16">#REF!</definedName>
    <definedName name="극한모멘트" localSheetId="19">#REF!</definedName>
    <definedName name="극한모멘트" localSheetId="7">#REF!</definedName>
    <definedName name="극한모멘트" localSheetId="9">#REF!</definedName>
    <definedName name="극한모멘트" localSheetId="5">#REF!</definedName>
    <definedName name="극한모멘트" localSheetId="10">#REF!</definedName>
    <definedName name="극한모멘트" localSheetId="29">#REF!</definedName>
    <definedName name="극한모멘트">#REF!</definedName>
    <definedName name="금마타리" localSheetId="28">#REF!</definedName>
    <definedName name="금마타리" localSheetId="25">#REF!</definedName>
    <definedName name="금마타리" localSheetId="23">#REF!</definedName>
    <definedName name="금마타리" localSheetId="22">#REF!</definedName>
    <definedName name="금마타리" localSheetId="21">#REF!</definedName>
    <definedName name="금마타리" localSheetId="24">#REF!</definedName>
    <definedName name="금마타리" localSheetId="20">#REF!</definedName>
    <definedName name="금마타리" localSheetId="18">#REF!</definedName>
    <definedName name="금마타리" localSheetId="16">#REF!</definedName>
    <definedName name="금마타리" localSheetId="19">#REF!</definedName>
    <definedName name="금마타리" localSheetId="7">#REF!</definedName>
    <definedName name="금마타리" localSheetId="9">#REF!</definedName>
    <definedName name="금마타리" localSheetId="5">#REF!</definedName>
    <definedName name="금마타리" localSheetId="10">#REF!</definedName>
    <definedName name="금마타리" localSheetId="29">#REF!</definedName>
    <definedName name="금마타리" localSheetId="12">#REF!</definedName>
    <definedName name="금마타리">#REF!</definedName>
    <definedName name="금속앵카_M10×250L" localSheetId="10">#REF!</definedName>
    <definedName name="금속앵카_M10×250L">#REF!</definedName>
    <definedName name="금송1006">[52]데이타!$E$73</definedName>
    <definedName name="금송1208">[52]데이타!$E$74</definedName>
    <definedName name="금송1510">[52]데이타!$E$75</definedName>
    <definedName name="기">#N/A</definedName>
    <definedName name="기경" localSheetId="28">#REF!</definedName>
    <definedName name="기경" localSheetId="25">#REF!</definedName>
    <definedName name="기경" localSheetId="23">#REF!</definedName>
    <definedName name="기경" localSheetId="22">#REF!</definedName>
    <definedName name="기경" localSheetId="21">#REF!</definedName>
    <definedName name="기경" localSheetId="24">#REF!</definedName>
    <definedName name="기경" localSheetId="20">#REF!</definedName>
    <definedName name="기경" localSheetId="18">#REF!</definedName>
    <definedName name="기경" localSheetId="16">#REF!</definedName>
    <definedName name="기경" localSheetId="19">#REF!</definedName>
    <definedName name="기경" localSheetId="7">#REF!</definedName>
    <definedName name="기경" localSheetId="9">#REF!</definedName>
    <definedName name="기경" localSheetId="5">#REF!</definedName>
    <definedName name="기경" localSheetId="10">#REF!</definedName>
    <definedName name="기경" localSheetId="29">#REF!</definedName>
    <definedName name="기경">#REF!</definedName>
    <definedName name="기계" localSheetId="10">#REF!</definedName>
    <definedName name="기계">#REF!</definedName>
    <definedName name="기계3" localSheetId="28">BlankMacro1</definedName>
    <definedName name="기계3" localSheetId="15">BlankMacro1</definedName>
    <definedName name="기계3" localSheetId="25">BlankMacro1</definedName>
    <definedName name="기계3" localSheetId="23">BlankMacro1</definedName>
    <definedName name="기계3" localSheetId="22">BlankMacro1</definedName>
    <definedName name="기계3" localSheetId="21">BlankMacro1</definedName>
    <definedName name="기계3" localSheetId="24">BlankMacro1</definedName>
    <definedName name="기계3" localSheetId="20">BlankMacro1</definedName>
    <definedName name="기계3" localSheetId="18">BlankMacro1</definedName>
    <definedName name="기계3" localSheetId="16">BlankMacro1</definedName>
    <definedName name="기계3" localSheetId="19">BlankMacro1</definedName>
    <definedName name="기계3" localSheetId="7">BlankMacro1</definedName>
    <definedName name="기계3" localSheetId="9">BlankMacro1</definedName>
    <definedName name="기계3" localSheetId="5">BlankMacro1</definedName>
    <definedName name="기계3" localSheetId="10">BlankMacro1</definedName>
    <definedName name="기계3" localSheetId="29">BlankMacro1</definedName>
    <definedName name="기계3">BlankMacro1</definedName>
    <definedName name="기계4" localSheetId="10">BlankMacro1</definedName>
    <definedName name="기계4">BlankMacro1</definedName>
    <definedName name="기계공" localSheetId="28">#REF!</definedName>
    <definedName name="기계공" localSheetId="25">#REF!</definedName>
    <definedName name="기계공" localSheetId="23">#REF!</definedName>
    <definedName name="기계공" localSheetId="21">#REF!</definedName>
    <definedName name="기계공" localSheetId="24">#REF!</definedName>
    <definedName name="기계공" localSheetId="20">#REF!</definedName>
    <definedName name="기계공" localSheetId="18">#REF!</definedName>
    <definedName name="기계공" localSheetId="16">#REF!</definedName>
    <definedName name="기계공" localSheetId="19">#REF!</definedName>
    <definedName name="기계공" localSheetId="7">#REF!</definedName>
    <definedName name="기계공" localSheetId="9">#REF!</definedName>
    <definedName name="기계공" localSheetId="5">#REF!</definedName>
    <definedName name="기계공" localSheetId="10">#REF!</definedName>
    <definedName name="기계공" localSheetId="29">#REF!</definedName>
    <definedName name="기계공">#REF!</definedName>
    <definedName name="기계설치공" localSheetId="28">#REF!</definedName>
    <definedName name="기계설치공" localSheetId="25">#REF!</definedName>
    <definedName name="기계설치공" localSheetId="23">#REF!</definedName>
    <definedName name="기계설치공" localSheetId="21">#REF!</definedName>
    <definedName name="기계설치공" localSheetId="24">#REF!</definedName>
    <definedName name="기계설치공" localSheetId="20">#REF!</definedName>
    <definedName name="기계설치공" localSheetId="18">#REF!</definedName>
    <definedName name="기계설치공" localSheetId="16">#REF!</definedName>
    <definedName name="기계설치공" localSheetId="19">#REF!</definedName>
    <definedName name="기계설치공" localSheetId="7">#REF!</definedName>
    <definedName name="기계설치공" localSheetId="9">#REF!</definedName>
    <definedName name="기계설치공" localSheetId="5">#REF!</definedName>
    <definedName name="기계설치공" localSheetId="10">#REF!</definedName>
    <definedName name="기계설치공" localSheetId="29">#REF!</definedName>
    <definedName name="기계설치공">#REF!</definedName>
    <definedName name="기계운전기사" localSheetId="28">'[53]00노임기준'!#REF!</definedName>
    <definedName name="기계운전기사" localSheetId="25">'[53]00노임기준'!#REF!</definedName>
    <definedName name="기계운전기사" localSheetId="21">'[53]00노임기준'!#REF!</definedName>
    <definedName name="기계운전기사" localSheetId="24">'[53]00노임기준'!#REF!</definedName>
    <definedName name="기계운전기사" localSheetId="20">'[53]00노임기준'!#REF!</definedName>
    <definedName name="기계운전기사" localSheetId="16">'[53]00노임기준'!#REF!</definedName>
    <definedName name="기계운전기사" localSheetId="7">'[53]00노임기준'!#REF!</definedName>
    <definedName name="기계운전기사" localSheetId="9">'[53]00노임기준'!#REF!</definedName>
    <definedName name="기계운전기사" localSheetId="5">'[53]00노임기준'!#REF!</definedName>
    <definedName name="기계운전기사" localSheetId="10">'[53]00노임기준'!#REF!</definedName>
    <definedName name="기계운전기사" localSheetId="29">'[53]00노임기준'!#REF!</definedName>
    <definedName name="기계운전기사" localSheetId="31">#REF!</definedName>
    <definedName name="기계운전기사">'[53]00노임기준'!#REF!</definedName>
    <definedName name="기기신설" localSheetId="10">#REF!</definedName>
    <definedName name="기기신설">#REF!</definedName>
    <definedName name="기기철거" localSheetId="10">#REF!</definedName>
    <definedName name="기기철거">#REF!</definedName>
    <definedName name="기성품" localSheetId="28">BlankMacro1</definedName>
    <definedName name="기성품" localSheetId="15">BlankMacro1</definedName>
    <definedName name="기성품" localSheetId="25">BlankMacro1</definedName>
    <definedName name="기성품" localSheetId="23">BlankMacro1</definedName>
    <definedName name="기성품" localSheetId="22">BlankMacro1</definedName>
    <definedName name="기성품" localSheetId="21">BlankMacro1</definedName>
    <definedName name="기성품" localSheetId="24">BlankMacro1</definedName>
    <definedName name="기성품" localSheetId="20">BlankMacro1</definedName>
    <definedName name="기성품" localSheetId="18">BlankMacro1</definedName>
    <definedName name="기성품" localSheetId="16">BlankMacro1</definedName>
    <definedName name="기성품" localSheetId="19">BlankMacro1</definedName>
    <definedName name="기성품" localSheetId="7">BlankMacro1</definedName>
    <definedName name="기성품" localSheetId="9">BlankMacro1</definedName>
    <definedName name="기성품" localSheetId="5">BlankMacro1</definedName>
    <definedName name="기성품" localSheetId="10">BlankMacro1</definedName>
    <definedName name="기성품" localSheetId="29">BlankMacro1</definedName>
    <definedName name="기성품">BlankMacro1</definedName>
    <definedName name="기성품1" localSheetId="28">BlankMacro1</definedName>
    <definedName name="기성품1" localSheetId="15">BlankMacro1</definedName>
    <definedName name="기성품1" localSheetId="25">BlankMacro1</definedName>
    <definedName name="기성품1" localSheetId="23">BlankMacro1</definedName>
    <definedName name="기성품1" localSheetId="21">BlankMacro1</definedName>
    <definedName name="기성품1" localSheetId="24">BlankMacro1</definedName>
    <definedName name="기성품1" localSheetId="20">BlankMacro1</definedName>
    <definedName name="기성품1" localSheetId="18">BlankMacro1</definedName>
    <definedName name="기성품1" localSheetId="16">BlankMacro1</definedName>
    <definedName name="기성품1" localSheetId="19">BlankMacro1</definedName>
    <definedName name="기성품1" localSheetId="7">BlankMacro1</definedName>
    <definedName name="기성품1" localSheetId="9">BlankMacro1</definedName>
    <definedName name="기성품1" localSheetId="5">BlankMacro1</definedName>
    <definedName name="기성품1" localSheetId="10">BlankMacro1</definedName>
    <definedName name="기성품1" localSheetId="29">BlankMacro1</definedName>
    <definedName name="기성품1">BlankMacro1</definedName>
    <definedName name="기와공" localSheetId="28">#REF!</definedName>
    <definedName name="기와공" localSheetId="25">#REF!</definedName>
    <definedName name="기와공" localSheetId="23">#REF!</definedName>
    <definedName name="기와공" localSheetId="21">#REF!</definedName>
    <definedName name="기와공" localSheetId="24">#REF!</definedName>
    <definedName name="기와공" localSheetId="20">#REF!</definedName>
    <definedName name="기와공" localSheetId="18">#REF!</definedName>
    <definedName name="기와공" localSheetId="16">#REF!</definedName>
    <definedName name="기와공" localSheetId="19">#REF!</definedName>
    <definedName name="기와공" localSheetId="7">#REF!</definedName>
    <definedName name="기와공" localSheetId="9">#REF!</definedName>
    <definedName name="기와공" localSheetId="5">#REF!</definedName>
    <definedName name="기와공" localSheetId="10">#REF!</definedName>
    <definedName name="기와공" localSheetId="29">#REF!</definedName>
    <definedName name="기와공">#REF!</definedName>
    <definedName name="기자재단가산출">[67]기자재대비표!$A$4:$J$123</definedName>
    <definedName name="기초" localSheetId="28">#REF!</definedName>
    <definedName name="기초" localSheetId="11">#REF!</definedName>
    <definedName name="기초" localSheetId="3">#REF!</definedName>
    <definedName name="기초" localSheetId="2">#REF!</definedName>
    <definedName name="기초" localSheetId="27">#REF!</definedName>
    <definedName name="기초" localSheetId="25">#REF!</definedName>
    <definedName name="기초" localSheetId="23">#REF!</definedName>
    <definedName name="기초" localSheetId="21">#REF!</definedName>
    <definedName name="기초" localSheetId="24">#REF!</definedName>
    <definedName name="기초" localSheetId="20">#REF!</definedName>
    <definedName name="기초" localSheetId="18">#REF!</definedName>
    <definedName name="기초" localSheetId="17">#REF!</definedName>
    <definedName name="기초" localSheetId="16">#REF!</definedName>
    <definedName name="기초" localSheetId="19">#REF!</definedName>
    <definedName name="기초" localSheetId="7">#REF!</definedName>
    <definedName name="기초" localSheetId="6">#REF!</definedName>
    <definedName name="기초" localSheetId="9">#REF!</definedName>
    <definedName name="기초" localSheetId="5">#REF!</definedName>
    <definedName name="기초" localSheetId="10">#REF!</definedName>
    <definedName name="기초" localSheetId="8">#REF!</definedName>
    <definedName name="기초" localSheetId="4">#REF!</definedName>
    <definedName name="기초" localSheetId="26">#REF!</definedName>
    <definedName name="기초" localSheetId="29">#REF!</definedName>
    <definedName name="기초">#REF!</definedName>
    <definedName name="기초단가">[68]기초일위!$G$1:$M$65536</definedName>
    <definedName name="기초단가1">[68]기초일위!$B$1:$G$65536</definedName>
    <definedName name="기타" localSheetId="10">#REF!</definedName>
    <definedName name="기타">#REF!</definedName>
    <definedName name="기타경비" localSheetId="28">#REF!</definedName>
    <definedName name="기타경비" localSheetId="25">#REF!</definedName>
    <definedName name="기타경비" localSheetId="23">#REF!</definedName>
    <definedName name="기타경비" localSheetId="21">#REF!</definedName>
    <definedName name="기타경비" localSheetId="24">#REF!</definedName>
    <definedName name="기타경비" localSheetId="20">#REF!</definedName>
    <definedName name="기타경비" localSheetId="18">#REF!</definedName>
    <definedName name="기타경비" localSheetId="16">#REF!</definedName>
    <definedName name="기타경비" localSheetId="19">#REF!</definedName>
    <definedName name="기타경비" localSheetId="7">#REF!</definedName>
    <definedName name="기타경비" localSheetId="9">#REF!</definedName>
    <definedName name="기타경비" localSheetId="5">#REF!</definedName>
    <definedName name="기타경비" localSheetId="10">#REF!</definedName>
    <definedName name="기타경비" localSheetId="29">#REF!</definedName>
    <definedName name="기타경비">#REF!</definedName>
    <definedName name="기타자재">[0]!기타자재</definedName>
    <definedName name="길">[69]WORK!$A$22:$BE$381</definedName>
    <definedName name="길성">[0]!길성</definedName>
    <definedName name="길성천">[0]!길성천</definedName>
    <definedName name="길성천1">[0]!길성천1</definedName>
    <definedName name="길성천2">[0]!길성천2</definedName>
    <definedName name="길성촌3">[0]!길성촌3</definedName>
    <definedName name="길이" localSheetId="10">[70]관급!#REF!</definedName>
    <definedName name="길이">[70]관급!#REF!</definedName>
    <definedName name="김" localSheetId="28">#REF!</definedName>
    <definedName name="김" localSheetId="25">#REF!</definedName>
    <definedName name="김" localSheetId="23">#REF!</definedName>
    <definedName name="김" localSheetId="21">#REF!</definedName>
    <definedName name="김" localSheetId="24">#REF!</definedName>
    <definedName name="김" localSheetId="20">#REF!</definedName>
    <definedName name="김" localSheetId="18">#REF!</definedName>
    <definedName name="김" localSheetId="16">#REF!</definedName>
    <definedName name="김" localSheetId="19">#REF!</definedName>
    <definedName name="김" localSheetId="7">#REF!</definedName>
    <definedName name="김" localSheetId="9">#REF!</definedName>
    <definedName name="김" localSheetId="5">#REF!</definedName>
    <definedName name="김" localSheetId="10">#REF!</definedName>
    <definedName name="김" localSheetId="29">#REF!</definedName>
    <definedName name="김">#REF!</definedName>
    <definedName name="김1" hidden="1">{"'Firr(선)'!$AS$1:$AY$62","'Firr(사)'!$AS$1:$AY$62","'Firr(회)'!$AS$1:$AY$62","'Firr(선)'!$L$1:$V$62","'Firr(사)'!$L$1:$V$62","'Firr(회)'!$L$1:$V$62"}</definedName>
    <definedName name="김길" localSheetId="10">#REF!</definedName>
    <definedName name="김길">#REF!</definedName>
    <definedName name="김동" hidden="1">{"'Firr(선)'!$AS$1:$AY$62","'Firr(사)'!$AS$1:$AY$62","'Firr(회)'!$AS$1:$AY$62","'Firr(선)'!$L$1:$V$62","'Firr(사)'!$L$1:$V$62","'Firr(회)'!$L$1:$V$62"}</definedName>
    <definedName name="김동준" hidden="1">{"'Firr(선)'!$AS$1:$AY$62","'Firr(사)'!$AS$1:$AY$62","'Firr(회)'!$AS$1:$AY$62","'Firr(선)'!$L$1:$V$62","'Firr(사)'!$L$1:$V$62","'Firr(회)'!$L$1:$V$62"}</definedName>
    <definedName name="김성혁" localSheetId="28">#REF!,#REF!,#REF!,#REF!,#REF!,#REF!,#REF!,#REF!,#REF!,#REF!,#REF!,#REF!,#REF!,#REF!</definedName>
    <definedName name="김성혁" localSheetId="25">#REF!,#REF!,#REF!,#REF!,#REF!,#REF!,#REF!,#REF!,#REF!,#REF!,#REF!,#REF!,#REF!,#REF!</definedName>
    <definedName name="김성혁" localSheetId="23">#REF!,#REF!,#REF!,#REF!,#REF!,#REF!,#REF!,#REF!,#REF!,#REF!,#REF!,#REF!,#REF!,#REF!</definedName>
    <definedName name="김성혁" localSheetId="22">#REF!,#REF!,#REF!,#REF!,#REF!,#REF!,#REF!,#REF!,#REF!,#REF!,#REF!,#REF!,#REF!,#REF!</definedName>
    <definedName name="김성혁" localSheetId="21">#REF!,#REF!,#REF!,#REF!,#REF!,#REF!,#REF!,#REF!,#REF!,#REF!,#REF!,#REF!,#REF!,#REF!</definedName>
    <definedName name="김성혁" localSheetId="24">#REF!,#REF!,#REF!,#REF!,#REF!,#REF!,#REF!,#REF!,#REF!,#REF!,#REF!,#REF!,#REF!,#REF!</definedName>
    <definedName name="김성혁" localSheetId="20">#REF!,#REF!,#REF!,#REF!,#REF!,#REF!,#REF!,#REF!,#REF!,#REF!,#REF!,#REF!,#REF!,#REF!</definedName>
    <definedName name="김성혁" localSheetId="18">#REF!,#REF!,#REF!,#REF!,#REF!,#REF!,#REF!,#REF!,#REF!,#REF!,#REF!,#REF!,#REF!,#REF!</definedName>
    <definedName name="김성혁" localSheetId="16">#REF!,#REF!,#REF!,#REF!,#REF!,#REF!,#REF!,#REF!,#REF!,#REF!,#REF!,#REF!,#REF!,#REF!</definedName>
    <definedName name="김성혁" localSheetId="19">#REF!,#REF!,#REF!,#REF!,#REF!,#REF!,#REF!,#REF!,#REF!,#REF!,#REF!,#REF!,#REF!,#REF!</definedName>
    <definedName name="김성혁" localSheetId="7">#REF!,#REF!,#REF!,#REF!,#REF!,#REF!,#REF!,#REF!,#REF!,#REF!,#REF!,#REF!,#REF!,#REF!</definedName>
    <definedName name="김성혁" localSheetId="9">#REF!,#REF!,#REF!,#REF!,#REF!,#REF!,#REF!,#REF!,#REF!,#REF!,#REF!,#REF!,#REF!,#REF!</definedName>
    <definedName name="김성혁" localSheetId="5">#REF!,#REF!,#REF!,#REF!,#REF!,#REF!,#REF!,#REF!,#REF!,#REF!,#REF!,#REF!,#REF!,#REF!</definedName>
    <definedName name="김성혁" localSheetId="10">#REF!,#REF!,#REF!,#REF!,#REF!,#REF!,#REF!,#REF!,#REF!,#REF!,#REF!,#REF!,#REF!,#REF!</definedName>
    <definedName name="김성혁" localSheetId="29">#REF!,#REF!,#REF!,#REF!,#REF!,#REF!,#REF!,#REF!,#REF!,#REF!,#REF!,#REF!,#REF!,#REF!</definedName>
    <definedName name="김성혁">#REF!,#REF!,#REF!,#REF!,#REF!,#REF!,#REF!,#REF!,#REF!,#REF!,#REF!,#REF!,#REF!,#REF!</definedName>
    <definedName name="김양석" localSheetId="28">#REF!,#REF!,#REF!,#REF!,#REF!,#REF!,#REF!,#REF!,#REF!,#REF!,#REF!,#REF!,#REF!,#REF!,#REF!,#REF!,#REF!,#REF!,#REF!</definedName>
    <definedName name="김양석" localSheetId="25">#REF!,#REF!,#REF!,#REF!,#REF!,#REF!,#REF!,#REF!,#REF!,#REF!,#REF!,#REF!,#REF!,#REF!,#REF!,#REF!,#REF!,#REF!,#REF!</definedName>
    <definedName name="김양석" localSheetId="23">#REF!,#REF!,#REF!,#REF!,#REF!,#REF!,#REF!,#REF!,#REF!,#REF!,#REF!,#REF!,#REF!,#REF!,#REF!,#REF!,#REF!,#REF!,#REF!</definedName>
    <definedName name="김양석" localSheetId="22">#REF!,#REF!,#REF!,#REF!,#REF!,#REF!,#REF!,#REF!,#REF!,#REF!,#REF!,#REF!,#REF!,#REF!,#REF!,#REF!,#REF!,#REF!,#REF!</definedName>
    <definedName name="김양석" localSheetId="21">#REF!,#REF!,#REF!,#REF!,#REF!,#REF!,#REF!,#REF!,#REF!,#REF!,#REF!,#REF!,#REF!,#REF!,#REF!,#REF!,#REF!,#REF!,#REF!</definedName>
    <definedName name="김양석" localSheetId="24">#REF!,#REF!,#REF!,#REF!,#REF!,#REF!,#REF!,#REF!,#REF!,#REF!,#REF!,#REF!,#REF!,#REF!,#REF!,#REF!,#REF!,#REF!,#REF!</definedName>
    <definedName name="김양석" localSheetId="20">#REF!,#REF!,#REF!,#REF!,#REF!,#REF!,#REF!,#REF!,#REF!,#REF!,#REF!,#REF!,#REF!,#REF!,#REF!,#REF!,#REF!,#REF!,#REF!</definedName>
    <definedName name="김양석" localSheetId="18">#REF!,#REF!,#REF!,#REF!,#REF!,#REF!,#REF!,#REF!,#REF!,#REF!,#REF!,#REF!,#REF!,#REF!,#REF!,#REF!,#REF!,#REF!,#REF!</definedName>
    <definedName name="김양석" localSheetId="16">#REF!,#REF!,#REF!,#REF!,#REF!,#REF!,#REF!,#REF!,#REF!,#REF!,#REF!,#REF!,#REF!,#REF!,#REF!,#REF!,#REF!,#REF!,#REF!</definedName>
    <definedName name="김양석" localSheetId="19">#REF!,#REF!,#REF!,#REF!,#REF!,#REF!,#REF!,#REF!,#REF!,#REF!,#REF!,#REF!,#REF!,#REF!,#REF!,#REF!,#REF!,#REF!,#REF!</definedName>
    <definedName name="김양석" localSheetId="7">#REF!,#REF!,#REF!,#REF!,#REF!,#REF!,#REF!,#REF!,#REF!,#REF!,#REF!,#REF!,#REF!,#REF!,#REF!,#REF!,#REF!,#REF!,#REF!</definedName>
    <definedName name="김양석" localSheetId="9">#REF!,#REF!,#REF!,#REF!,#REF!,#REF!,#REF!,#REF!,#REF!,#REF!,#REF!,#REF!,#REF!,#REF!,#REF!,#REF!,#REF!,#REF!,#REF!</definedName>
    <definedName name="김양석" localSheetId="5">#REF!,#REF!,#REF!,#REF!,#REF!,#REF!,#REF!,#REF!,#REF!,#REF!,#REF!,#REF!,#REF!,#REF!,#REF!,#REF!,#REF!,#REF!,#REF!</definedName>
    <definedName name="김양석" localSheetId="10">#REF!,#REF!,#REF!,#REF!,#REF!,#REF!,#REF!,#REF!,#REF!,#REF!,#REF!,#REF!,#REF!,#REF!,#REF!,#REF!,#REF!,#REF!,#REF!</definedName>
    <definedName name="김양석" localSheetId="29">#REF!,#REF!,#REF!,#REF!,#REF!,#REF!,#REF!,#REF!,#REF!,#REF!,#REF!,#REF!,#REF!,#REF!,#REF!,#REF!,#REF!,#REF!,#REF!</definedName>
    <definedName name="김양석">#REF!,#REF!,#REF!,#REF!,#REF!,#REF!,#REF!,#REF!,#REF!,#REF!,#REF!,#REF!,#REF!,#REF!,#REF!,#REF!,#REF!,#REF!,#REF!</definedName>
    <definedName name="김원" localSheetId="10">[71]관급!#REF!</definedName>
    <definedName name="김원">[71]관급!#REF!</definedName>
    <definedName name="김원길" localSheetId="10">[71]관급!#REF!</definedName>
    <definedName name="김원길">[71]관급!#REF!</definedName>
    <definedName name="김태빈" localSheetId="10">[72]관급!#REF!</definedName>
    <definedName name="김태빈">[72]관급!#REF!</definedName>
    <definedName name="깊이" localSheetId="28">#REF!</definedName>
    <definedName name="깊이" localSheetId="25">#REF!</definedName>
    <definedName name="깊이" localSheetId="21">#REF!</definedName>
    <definedName name="깊이" localSheetId="24">#REF!</definedName>
    <definedName name="깊이" localSheetId="20">#REF!</definedName>
    <definedName name="깊이" localSheetId="16">#REF!</definedName>
    <definedName name="깊이" localSheetId="7">#REF!</definedName>
    <definedName name="깊이" localSheetId="9">#REF!</definedName>
    <definedName name="깊이" localSheetId="5">#REF!</definedName>
    <definedName name="깊이" localSheetId="10">#REF!</definedName>
    <definedName name="깊이" localSheetId="29">#REF!</definedName>
    <definedName name="깊이">#REF!</definedName>
    <definedName name="깨기" localSheetId="10">#REF!</definedName>
    <definedName name="깨기">#REF!</definedName>
    <definedName name="꽃복숭아R3">[52]데이타!$E$58</definedName>
    <definedName name="꽃복숭아R4">[52]데이타!$E$59</definedName>
    <definedName name="꽃복숭아R5">[52]데이타!$E$60</definedName>
    <definedName name="꽃사과R10">[52]데이타!$E$64</definedName>
    <definedName name="꽃사과R4">[52]데이타!$E$61</definedName>
    <definedName name="꽃사과R6">[52]데이타!$E$62</definedName>
    <definedName name="꽃사과R8">[52]데이타!$E$63</definedName>
    <definedName name="꽃아그배R10">[52]데이타!$E$68</definedName>
    <definedName name="꽃아그배R4">[52]데이타!$E$65</definedName>
    <definedName name="꽃아그배R6">[52]데이타!$E$66</definedName>
    <definedName name="꽃아그배R8">[52]데이타!$E$67</definedName>
    <definedName name="꽃창포" localSheetId="28">#REF!</definedName>
    <definedName name="꽃창포" localSheetId="25">#REF!</definedName>
    <definedName name="꽃창포" localSheetId="23">#REF!</definedName>
    <definedName name="꽃창포" localSheetId="22">#REF!</definedName>
    <definedName name="꽃창포" localSheetId="21">#REF!</definedName>
    <definedName name="꽃창포" localSheetId="24">#REF!</definedName>
    <definedName name="꽃창포" localSheetId="20">#REF!</definedName>
    <definedName name="꽃창포" localSheetId="18">#REF!</definedName>
    <definedName name="꽃창포" localSheetId="16">#REF!</definedName>
    <definedName name="꽃창포" localSheetId="19">#REF!</definedName>
    <definedName name="꽃창포" localSheetId="7">#REF!</definedName>
    <definedName name="꽃창포" localSheetId="9">#REF!</definedName>
    <definedName name="꽃창포" localSheetId="5">#REF!</definedName>
    <definedName name="꽃창포" localSheetId="10">#REF!</definedName>
    <definedName name="꽃창포" localSheetId="29">#REF!</definedName>
    <definedName name="꽃창포" localSheetId="12">#REF!</definedName>
    <definedName name="꽃창포">#REF!</definedName>
    <definedName name="꽃향유" localSheetId="28">#REF!</definedName>
    <definedName name="꽃향유" localSheetId="25">#REF!</definedName>
    <definedName name="꽃향유" localSheetId="23">#REF!</definedName>
    <definedName name="꽃향유" localSheetId="22">#REF!</definedName>
    <definedName name="꽃향유" localSheetId="21">#REF!</definedName>
    <definedName name="꽃향유" localSheetId="24">#REF!</definedName>
    <definedName name="꽃향유" localSheetId="20">#REF!</definedName>
    <definedName name="꽃향유" localSheetId="18">#REF!</definedName>
    <definedName name="꽃향유" localSheetId="16">#REF!</definedName>
    <definedName name="꽃향유" localSheetId="19">#REF!</definedName>
    <definedName name="꽃향유" localSheetId="7">#REF!</definedName>
    <definedName name="꽃향유" localSheetId="9">#REF!</definedName>
    <definedName name="꽃향유" localSheetId="5">#REF!</definedName>
    <definedName name="꽃향유" localSheetId="10">#REF!</definedName>
    <definedName name="꽃향유" localSheetId="29">#REF!</definedName>
    <definedName name="꽃향유" localSheetId="12">#REF!</definedName>
    <definedName name="꽃향유">#REF!</definedName>
    <definedName name="꽝꽝0304">[52]데이타!$E$54</definedName>
    <definedName name="꽝꽝0406">[52]데이타!$E$55</definedName>
    <definedName name="꽝꽝0508">[52]데이타!$E$56</definedName>
    <definedName name="꽝꽝0610">[52]데이타!$E$57</definedName>
    <definedName name="ㄴ">#N/A</definedName>
    <definedName name="ㄴ1" localSheetId="28">#REF!</definedName>
    <definedName name="ㄴ1" localSheetId="25">#REF!</definedName>
    <definedName name="ㄴ1" localSheetId="23">#REF!</definedName>
    <definedName name="ㄴ1" localSheetId="21">#REF!</definedName>
    <definedName name="ㄴ1" localSheetId="24">#REF!</definedName>
    <definedName name="ㄴ1" localSheetId="20">#REF!</definedName>
    <definedName name="ㄴ1" localSheetId="18">#REF!</definedName>
    <definedName name="ㄴ1" localSheetId="16">#REF!</definedName>
    <definedName name="ㄴ1" localSheetId="19">#REF!</definedName>
    <definedName name="ㄴ1" localSheetId="7">#REF!</definedName>
    <definedName name="ㄴ1" localSheetId="9">#REF!</definedName>
    <definedName name="ㄴ1" localSheetId="5">#REF!</definedName>
    <definedName name="ㄴ1" localSheetId="10">#REF!</definedName>
    <definedName name="ㄴ1" localSheetId="29">#REF!</definedName>
    <definedName name="ㄴ1">#REF!</definedName>
    <definedName name="ㄴ2" localSheetId="28">#REF!</definedName>
    <definedName name="ㄴ2" localSheetId="25">#REF!</definedName>
    <definedName name="ㄴ2" localSheetId="23">#REF!</definedName>
    <definedName name="ㄴ2" localSheetId="21">#REF!</definedName>
    <definedName name="ㄴ2" localSheetId="24">#REF!</definedName>
    <definedName name="ㄴ2" localSheetId="20">#REF!</definedName>
    <definedName name="ㄴ2" localSheetId="18">#REF!</definedName>
    <definedName name="ㄴ2" localSheetId="16">#REF!</definedName>
    <definedName name="ㄴ2" localSheetId="19">#REF!</definedName>
    <definedName name="ㄴ2" localSheetId="7">#REF!</definedName>
    <definedName name="ㄴ2" localSheetId="9">#REF!</definedName>
    <definedName name="ㄴ2" localSheetId="5">#REF!</definedName>
    <definedName name="ㄴ2" localSheetId="10">#REF!</definedName>
    <definedName name="ㄴ2" localSheetId="29">#REF!</definedName>
    <definedName name="ㄴ2">#REF!</definedName>
    <definedName name="ㄴ3">#N/A</definedName>
    <definedName name="ㄴ4">#N/A</definedName>
    <definedName name="ㄴ5">#N/A</definedName>
    <definedName name="ㄴ6">#N/A</definedName>
    <definedName name="ㄴㄴ">#N/A</definedName>
    <definedName name="ㄴㄴㄴ">[0]!ㄴㄴㄴ</definedName>
    <definedName name="ㄴㄴㄴㄴㄴ">[0]!ㄴㄴㄴㄴㄴ</definedName>
    <definedName name="ㄴㄴㄴㄴㄴㄴ" localSheetId="10">BlankMacro1</definedName>
    <definedName name="ㄴㄴㄴㄴㄴㄴ">BlankMacro1</definedName>
    <definedName name="ㄴㄹㄴㄹ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ㄴㄹㄴ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나" localSheetId="10">[73]!Macro10</definedName>
    <definedName name="나">[73]!Macro10</definedName>
    <definedName name="나무" localSheetId="28">#REF!</definedName>
    <definedName name="나무" localSheetId="11">#REF!</definedName>
    <definedName name="나무" localSheetId="3">#REF!</definedName>
    <definedName name="나무" localSheetId="2">#REF!</definedName>
    <definedName name="나무" localSheetId="27">#REF!</definedName>
    <definedName name="나무" localSheetId="25">#REF!</definedName>
    <definedName name="나무" localSheetId="23">#REF!</definedName>
    <definedName name="나무" localSheetId="21">#REF!</definedName>
    <definedName name="나무" localSheetId="24">#REF!</definedName>
    <definedName name="나무" localSheetId="20">#REF!</definedName>
    <definedName name="나무" localSheetId="18">#REF!</definedName>
    <definedName name="나무" localSheetId="17">#REF!</definedName>
    <definedName name="나무" localSheetId="16">#REF!</definedName>
    <definedName name="나무" localSheetId="19">#REF!</definedName>
    <definedName name="나무" localSheetId="7">#REF!</definedName>
    <definedName name="나무" localSheetId="6">#REF!</definedName>
    <definedName name="나무" localSheetId="9">#REF!</definedName>
    <definedName name="나무" localSheetId="5">#REF!</definedName>
    <definedName name="나무" localSheetId="10">#REF!</definedName>
    <definedName name="나무" localSheetId="8">#REF!</definedName>
    <definedName name="나무" localSheetId="4">#REF!</definedName>
    <definedName name="나무" localSheetId="26">#REF!</definedName>
    <definedName name="나무" localSheetId="29">#REF!</definedName>
    <definedName name="나무">#REF!</definedName>
    <definedName name="나야">[0]!나야</definedName>
    <definedName name="낙상홍1004">[52]데이타!$E$76</definedName>
    <definedName name="낙상홍1506">[52]데이타!$E$77</definedName>
    <definedName name="낙상홍1808">[52]데이타!$E$78</definedName>
    <definedName name="낙상홍2010">[52]데이타!$E$79</definedName>
    <definedName name="낙상홍2515">[52]데이타!$E$80</definedName>
    <definedName name="낙우송R10">[52]데이타!$E$84</definedName>
    <definedName name="낙우송R12">[52]데이타!$E$85</definedName>
    <definedName name="낙우송R5">[52]데이타!$E$81</definedName>
    <definedName name="낙우송R6">[52]데이타!$E$82</definedName>
    <definedName name="낙우송R8">[52]데이타!$E$83</definedName>
    <definedName name="난">[74]일위대가!$A$275:$L$322</definedName>
    <definedName name="난데">[0]!난데</definedName>
    <definedName name="날짜">[61]설계산출표지!$B$8</definedName>
    <definedName name="내">#N/A</definedName>
    <definedName name="내경" localSheetId="10">#REF!</definedName>
    <definedName name="내경">#REF!</definedName>
    <definedName name="내벽" localSheetId="28">#REF!</definedName>
    <definedName name="내벽" localSheetId="25">#REF!</definedName>
    <definedName name="내벽" localSheetId="23">#REF!</definedName>
    <definedName name="내벽" localSheetId="21">#REF!</definedName>
    <definedName name="내벽" localSheetId="24">#REF!</definedName>
    <definedName name="내벽" localSheetId="20">#REF!</definedName>
    <definedName name="내벽" localSheetId="18">#REF!</definedName>
    <definedName name="내벽" localSheetId="16">#REF!</definedName>
    <definedName name="내벽" localSheetId="19">#REF!</definedName>
    <definedName name="내벽" localSheetId="7">#REF!</definedName>
    <definedName name="내벽" localSheetId="9">#REF!</definedName>
    <definedName name="내벽" localSheetId="5">#REF!</definedName>
    <definedName name="내벽" localSheetId="10">#REF!</definedName>
    <definedName name="내벽" localSheetId="29">#REF!</definedName>
    <definedName name="내벽">#REF!</definedName>
    <definedName name="내부높이" localSheetId="10">#REF!</definedName>
    <definedName name="내부높이">#REF!</definedName>
    <definedName name="내부윗변" localSheetId="10">#REF!</definedName>
    <definedName name="내부윗변">#REF!</definedName>
    <definedName name="내부측변" localSheetId="10">#REF!</definedName>
    <definedName name="내부측변">#REF!</definedName>
    <definedName name="내선" localSheetId="10">[56]노무!#REF!</definedName>
    <definedName name="내선">[56]노무!#REF!</definedName>
    <definedName name="내선전공" localSheetId="28">#REF!</definedName>
    <definedName name="내선전공" localSheetId="25">#REF!</definedName>
    <definedName name="내선전공" localSheetId="23">#REF!</definedName>
    <definedName name="내선전공" localSheetId="21">#REF!</definedName>
    <definedName name="내선전공" localSheetId="24">#REF!</definedName>
    <definedName name="내선전공" localSheetId="20">#REF!</definedName>
    <definedName name="내선전공" localSheetId="18">#REF!</definedName>
    <definedName name="내선전공" localSheetId="16">#REF!</definedName>
    <definedName name="내선전공" localSheetId="19">#REF!</definedName>
    <definedName name="내선전공" localSheetId="7">#REF!</definedName>
    <definedName name="내선전공" localSheetId="9">#REF!</definedName>
    <definedName name="내선전공" localSheetId="5">#REF!</definedName>
    <definedName name="내선전공" localSheetId="10">#REF!</definedName>
    <definedName name="내선전공" localSheetId="29">#REF!</definedName>
    <definedName name="내선전공">#REF!</definedName>
    <definedName name="내역1" localSheetId="28">#REF!</definedName>
    <definedName name="내역1" localSheetId="25">#REF!</definedName>
    <definedName name="내역1" localSheetId="23">#REF!</definedName>
    <definedName name="내역1" localSheetId="22">#REF!</definedName>
    <definedName name="내역1" localSheetId="21">#REF!</definedName>
    <definedName name="내역1" localSheetId="24">#REF!</definedName>
    <definedName name="내역1" localSheetId="20">#REF!</definedName>
    <definedName name="내역1" localSheetId="18">#REF!</definedName>
    <definedName name="내역1" localSheetId="16">#REF!</definedName>
    <definedName name="내역1" localSheetId="19">#REF!</definedName>
    <definedName name="내역1" localSheetId="7">#REF!</definedName>
    <definedName name="내역1" localSheetId="9">#REF!</definedName>
    <definedName name="내역1" localSheetId="5">#REF!</definedName>
    <definedName name="내역1" localSheetId="10">#REF!</definedName>
    <definedName name="내역1" localSheetId="29">#REF!</definedName>
    <definedName name="내역1" localSheetId="12">#REF!</definedName>
    <definedName name="내역1">#REF!</definedName>
    <definedName name="내역서">[0]!내역서</definedName>
    <definedName name="내역서1" localSheetId="10">#REF!</definedName>
    <definedName name="내역서1">#REF!</definedName>
    <definedName name="내작품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내작품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내장공" localSheetId="28">#REF!</definedName>
    <definedName name="내장공" localSheetId="25">#REF!</definedName>
    <definedName name="내장공" localSheetId="23">#REF!</definedName>
    <definedName name="내장공" localSheetId="21">#REF!</definedName>
    <definedName name="내장공" localSheetId="24">#REF!</definedName>
    <definedName name="내장공" localSheetId="20">#REF!</definedName>
    <definedName name="내장공" localSheetId="18">#REF!</definedName>
    <definedName name="내장공" localSheetId="16">#REF!</definedName>
    <definedName name="내장공" localSheetId="19">#REF!</definedName>
    <definedName name="내장공" localSheetId="7">#REF!</definedName>
    <definedName name="내장공" localSheetId="9">#REF!</definedName>
    <definedName name="내장공" localSheetId="5">#REF!</definedName>
    <definedName name="내장공" localSheetId="10">#REF!</definedName>
    <definedName name="내장공" localSheetId="29">#REF!</definedName>
    <definedName name="내장공">#REF!</definedName>
    <definedName name="내전" localSheetId="28">#REF!</definedName>
    <definedName name="내전" localSheetId="25">#REF!</definedName>
    <definedName name="내전" localSheetId="23">#REF!</definedName>
    <definedName name="내전" localSheetId="21">#REF!</definedName>
    <definedName name="내전" localSheetId="24">#REF!</definedName>
    <definedName name="내전" localSheetId="20">#REF!</definedName>
    <definedName name="내전" localSheetId="18">#REF!</definedName>
    <definedName name="내전" localSheetId="16">#REF!</definedName>
    <definedName name="내전" localSheetId="19">#REF!</definedName>
    <definedName name="내전" localSheetId="7">#REF!</definedName>
    <definedName name="내전" localSheetId="9">#REF!</definedName>
    <definedName name="내전" localSheetId="5">#REF!</definedName>
    <definedName name="내전" localSheetId="10">#REF!</definedName>
    <definedName name="내전" localSheetId="29">#REF!</definedName>
    <definedName name="내전">#REF!</definedName>
    <definedName name="내전전공" localSheetId="10">#REF!</definedName>
    <definedName name="내전전공">#REF!</definedName>
    <definedName name="낵역4" localSheetId="28">#REF!</definedName>
    <definedName name="낵역4" localSheetId="25">#REF!</definedName>
    <definedName name="낵역4" localSheetId="23">#REF!</definedName>
    <definedName name="낵역4" localSheetId="22">#REF!</definedName>
    <definedName name="낵역4" localSheetId="21">#REF!</definedName>
    <definedName name="낵역4" localSheetId="24">#REF!</definedName>
    <definedName name="낵역4" localSheetId="20">#REF!</definedName>
    <definedName name="낵역4" localSheetId="18">#REF!</definedName>
    <definedName name="낵역4" localSheetId="16">#REF!</definedName>
    <definedName name="낵역4" localSheetId="19">#REF!</definedName>
    <definedName name="낵역4" localSheetId="7">#REF!</definedName>
    <definedName name="낵역4" localSheetId="9">#REF!</definedName>
    <definedName name="낵역4" localSheetId="5">#REF!</definedName>
    <definedName name="낵역4" localSheetId="10">#REF!</definedName>
    <definedName name="낵역4" localSheetId="29">#REF!</definedName>
    <definedName name="낵역4" localSheetId="12">#REF!</definedName>
    <definedName name="낵역4">#REF!</definedName>
    <definedName name="너">[0]!너</definedName>
    <definedName name="너트_22Φ용" localSheetId="10">#REF!</definedName>
    <definedName name="너트_22Φ용">#REF!</definedName>
    <definedName name="너트_M10용" localSheetId="10">#REF!</definedName>
    <definedName name="너트_M10용">#REF!</definedName>
    <definedName name="녀">[0]!녀</definedName>
    <definedName name="노르웨이R12">[52]데이타!$E$90</definedName>
    <definedName name="노르웨이R15">[52]데이타!$E$91</definedName>
    <definedName name="노르웨이R4">[52]데이타!$E$86</definedName>
    <definedName name="노르웨이R5">[52]데이타!$E$87</definedName>
    <definedName name="노르웨이R6">[52]데이타!$E$88</definedName>
    <definedName name="노르웨이R8">[52]데이타!$E$89</definedName>
    <definedName name="노무" localSheetId="28">#REF!</definedName>
    <definedName name="노무" localSheetId="11">#REF!</definedName>
    <definedName name="노무" localSheetId="3">#REF!</definedName>
    <definedName name="노무" localSheetId="2">#REF!</definedName>
    <definedName name="노무" localSheetId="27">#REF!</definedName>
    <definedName name="노무" localSheetId="25">#REF!</definedName>
    <definedName name="노무" localSheetId="23">#REF!</definedName>
    <definedName name="노무" localSheetId="21">#REF!</definedName>
    <definedName name="노무" localSheetId="24">#REF!</definedName>
    <definedName name="노무" localSheetId="20">#REF!</definedName>
    <definedName name="노무" localSheetId="18">#REF!</definedName>
    <definedName name="노무" localSheetId="17">#REF!</definedName>
    <definedName name="노무" localSheetId="16">#REF!</definedName>
    <definedName name="노무" localSheetId="19">#REF!</definedName>
    <definedName name="노무" localSheetId="7">#REF!</definedName>
    <definedName name="노무" localSheetId="6">#REF!</definedName>
    <definedName name="노무" localSheetId="9">#REF!</definedName>
    <definedName name="노무" localSheetId="5">#REF!</definedName>
    <definedName name="노무" localSheetId="10">#REF!</definedName>
    <definedName name="노무" localSheetId="8">#REF!</definedName>
    <definedName name="노무" localSheetId="4">#REF!</definedName>
    <definedName name="노무" localSheetId="26">#REF!</definedName>
    <definedName name="노무" localSheetId="29">#REF!</definedName>
    <definedName name="노무">#REF!</definedName>
    <definedName name="노무비" localSheetId="28">#REF!</definedName>
    <definedName name="노무비" localSheetId="25">#REF!</definedName>
    <definedName name="노무비" localSheetId="23">#REF!</definedName>
    <definedName name="노무비" localSheetId="22">#REF!</definedName>
    <definedName name="노무비" localSheetId="21">#REF!</definedName>
    <definedName name="노무비" localSheetId="24">#REF!</definedName>
    <definedName name="노무비" localSheetId="20">#REF!</definedName>
    <definedName name="노무비" localSheetId="18">#REF!</definedName>
    <definedName name="노무비" localSheetId="16">#REF!</definedName>
    <definedName name="노무비" localSheetId="19">#REF!</definedName>
    <definedName name="노무비" localSheetId="7">#REF!</definedName>
    <definedName name="노무비" localSheetId="9">#REF!</definedName>
    <definedName name="노무비" localSheetId="5">#REF!</definedName>
    <definedName name="노무비" localSheetId="10">#REF!</definedName>
    <definedName name="노무비" localSheetId="29">#REF!</definedName>
    <definedName name="노무비">#REF!</definedName>
    <definedName name="노무비1">[75]수목표준대가!$J:$J</definedName>
    <definedName name="노부비" localSheetId="10">#REF!</definedName>
    <definedName name="노부비">#REF!</definedName>
    <definedName name="노임" localSheetId="12">[76]노임단가!$B$1:$C$131</definedName>
    <definedName name="노임">[77]노임단가!$B$1:$C$131</definedName>
    <definedName name="노임1" localSheetId="10">BlankMacro1</definedName>
    <definedName name="노임1">BlankMacro1</definedName>
    <definedName name="노임2" localSheetId="10">BlankMacro1</definedName>
    <definedName name="노임2">BlankMacro1</definedName>
    <definedName name="노임3" localSheetId="10">BlankMacro1</definedName>
    <definedName name="노임3">BlankMacro1</definedName>
    <definedName name="노임단가" localSheetId="10">#REF!</definedName>
    <definedName name="노임단가">#REF!</definedName>
    <definedName name="노임단가1" localSheetId="28">#REF!</definedName>
    <definedName name="노임단가1" localSheetId="11">#REF!</definedName>
    <definedName name="노임단가1" localSheetId="3">#REF!</definedName>
    <definedName name="노임단가1" localSheetId="2">#REF!</definedName>
    <definedName name="노임단가1" localSheetId="27">#REF!</definedName>
    <definedName name="노임단가1" localSheetId="25">#REF!</definedName>
    <definedName name="노임단가1" localSheetId="23">#REF!</definedName>
    <definedName name="노임단가1" localSheetId="21">#REF!</definedName>
    <definedName name="노임단가1" localSheetId="24">#REF!</definedName>
    <definedName name="노임단가1" localSheetId="20">#REF!</definedName>
    <definedName name="노임단가1" localSheetId="18">#REF!</definedName>
    <definedName name="노임단가1" localSheetId="16">#REF!</definedName>
    <definedName name="노임단가1" localSheetId="7">#REF!</definedName>
    <definedName name="노임단가1" localSheetId="6">#REF!</definedName>
    <definedName name="노임단가1" localSheetId="9">#REF!</definedName>
    <definedName name="노임단가1" localSheetId="5">#REF!</definedName>
    <definedName name="노임단가1" localSheetId="10">#REF!</definedName>
    <definedName name="노임단가1" localSheetId="8">#REF!</definedName>
    <definedName name="노임단가1" localSheetId="4">#REF!</definedName>
    <definedName name="노임단가1" localSheetId="26">#REF!</definedName>
    <definedName name="노임단가1" localSheetId="29">#REF!</definedName>
    <definedName name="노임단가1">#REF!</definedName>
    <definedName name="노임전기">'[78]7단가'!$B$15:$L$19</definedName>
    <definedName name="노즐공" localSheetId="28">#REF!</definedName>
    <definedName name="노즐공" localSheetId="25">#REF!</definedName>
    <definedName name="노즐공" localSheetId="23">#REF!</definedName>
    <definedName name="노즐공" localSheetId="21">#REF!</definedName>
    <definedName name="노즐공" localSheetId="24">#REF!</definedName>
    <definedName name="노즐공" localSheetId="20">#REF!</definedName>
    <definedName name="노즐공" localSheetId="18">#REF!</definedName>
    <definedName name="노즐공" localSheetId="16">#REF!</definedName>
    <definedName name="노즐공" localSheetId="19">#REF!</definedName>
    <definedName name="노즐공" localSheetId="7">#REF!</definedName>
    <definedName name="노즐공" localSheetId="9">#REF!</definedName>
    <definedName name="노즐공" localSheetId="5">#REF!</definedName>
    <definedName name="노즐공" localSheetId="10">#REF!</definedName>
    <definedName name="노즐공" localSheetId="29">#REF!</definedName>
    <definedName name="노즐공">#REF!</definedName>
    <definedName name="노출직부" localSheetId="10">#REF!</definedName>
    <definedName name="노출직부">#REF!</definedName>
    <definedName name="노출형">[26]DATA!$E$50:$F$59</definedName>
    <definedName name="높이" localSheetId="10">#REF!</definedName>
    <definedName name="높이">#REF!</definedName>
    <definedName name="누">[0]!누</definedName>
    <definedName name="눈주목" localSheetId="28">#REF!</definedName>
    <definedName name="눈주목" localSheetId="25">#REF!</definedName>
    <definedName name="눈주목" localSheetId="23">#REF!</definedName>
    <definedName name="눈주목" localSheetId="22">#REF!</definedName>
    <definedName name="눈주목" localSheetId="21">#REF!</definedName>
    <definedName name="눈주목" localSheetId="24">#REF!</definedName>
    <definedName name="눈주목" localSheetId="20">#REF!</definedName>
    <definedName name="눈주목" localSheetId="18">#REF!</definedName>
    <definedName name="눈주목" localSheetId="16">#REF!</definedName>
    <definedName name="눈주목" localSheetId="19">#REF!</definedName>
    <definedName name="눈주목" localSheetId="7">#REF!</definedName>
    <definedName name="눈주목" localSheetId="9">#REF!</definedName>
    <definedName name="눈주목" localSheetId="5">#REF!</definedName>
    <definedName name="눈주목" localSheetId="10">#REF!</definedName>
    <definedName name="눈주목" localSheetId="29">#REF!</definedName>
    <definedName name="눈주목" localSheetId="12">#REF!</definedName>
    <definedName name="눈주목">#REF!</definedName>
    <definedName name="눈향L06">[52]데이타!$E$92</definedName>
    <definedName name="눈향L08">[52]데이타!$E$93</definedName>
    <definedName name="눈향L10">[52]데이타!$E$94</definedName>
    <definedName name="눈향L14">[52]데이타!$E$95</definedName>
    <definedName name="눈향L20">[52]데이타!$E$96</definedName>
    <definedName name="뉴">[0]!뉴</definedName>
    <definedName name="느릅R10">[52]데이타!$E$100</definedName>
    <definedName name="느릅R4">[52]데이타!$E$97</definedName>
    <definedName name="느릅R5">[52]데이타!$E$98</definedName>
    <definedName name="느릅R8">[59]데이타!$E$99</definedName>
    <definedName name="느티R10">[59]데이타!$E$104</definedName>
    <definedName name="느티R12">[52]데이타!$E$105</definedName>
    <definedName name="느티R15">[52]데이타!$E$106</definedName>
    <definedName name="느티R18">[52]데이타!$E$107</definedName>
    <definedName name="느티R20">[52]데이타!$E$108</definedName>
    <definedName name="느티R25">[52]데이타!$E$109</definedName>
    <definedName name="느티R30">[52]데이타!$E$110</definedName>
    <definedName name="느티R5">[52]데이타!$E$101</definedName>
    <definedName name="느티R6">[52]데이타!$E$102</definedName>
    <definedName name="느티R8">[52]데이타!$E$103</definedName>
    <definedName name="느티나무" localSheetId="28">#REF!</definedName>
    <definedName name="느티나무" localSheetId="25">#REF!</definedName>
    <definedName name="느티나무" localSheetId="23">#REF!</definedName>
    <definedName name="느티나무" localSheetId="22">#REF!</definedName>
    <definedName name="느티나무" localSheetId="21">#REF!</definedName>
    <definedName name="느티나무" localSheetId="24">#REF!</definedName>
    <definedName name="느티나무" localSheetId="20">#REF!</definedName>
    <definedName name="느티나무" localSheetId="18">#REF!</definedName>
    <definedName name="느티나무" localSheetId="16">#REF!</definedName>
    <definedName name="느티나무" localSheetId="19">#REF!</definedName>
    <definedName name="느티나무" localSheetId="7">#REF!</definedName>
    <definedName name="느티나무" localSheetId="9">#REF!</definedName>
    <definedName name="느티나무" localSheetId="5">#REF!</definedName>
    <definedName name="느티나무" localSheetId="10">#REF!</definedName>
    <definedName name="느티나무" localSheetId="29">#REF!</definedName>
    <definedName name="느티나무" localSheetId="12">#REF!</definedName>
    <definedName name="느티나무">#REF!</definedName>
    <definedName name="능소화R2">[52]데이타!$E$111</definedName>
    <definedName name="능소화R4">[52]데이타!$E$112</definedName>
    <definedName name="능소화R6">[52]데이타!$E$113</definedName>
    <definedName name="능형망철거">[0]!능형망철거</definedName>
    <definedName name="능형망철거1">#N/A</definedName>
    <definedName name="니">[0]!니</definedName>
    <definedName name="ㄷ">#N/A</definedName>
    <definedName name="ㄷ1" localSheetId="28">#REF!</definedName>
    <definedName name="ㄷ1" localSheetId="25">#REF!</definedName>
    <definedName name="ㄷ1" localSheetId="23">#REF!</definedName>
    <definedName name="ㄷ1" localSheetId="21">#REF!</definedName>
    <definedName name="ㄷ1" localSheetId="24">#REF!</definedName>
    <definedName name="ㄷ1" localSheetId="20">#REF!</definedName>
    <definedName name="ㄷ1" localSheetId="18">#REF!</definedName>
    <definedName name="ㄷ1" localSheetId="16">#REF!</definedName>
    <definedName name="ㄷ1" localSheetId="19">#REF!</definedName>
    <definedName name="ㄷ1" localSheetId="7">#REF!</definedName>
    <definedName name="ㄷ1" localSheetId="9">#REF!</definedName>
    <definedName name="ㄷ1" localSheetId="5">#REF!</definedName>
    <definedName name="ㄷ1" localSheetId="10">#REF!</definedName>
    <definedName name="ㄷ1" localSheetId="29">#REF!</definedName>
    <definedName name="ㄷ1">#REF!</definedName>
    <definedName name="ㄷ100x50x5x7.5t_단중" localSheetId="28">#REF!</definedName>
    <definedName name="ㄷ100x50x5x7.5t_단중" localSheetId="25">#REF!</definedName>
    <definedName name="ㄷ100x50x5x7.5t_단중" localSheetId="23">#REF!</definedName>
    <definedName name="ㄷ100x50x5x7.5t_단중" localSheetId="21">#REF!</definedName>
    <definedName name="ㄷ100x50x5x7.5t_단중" localSheetId="24">#REF!</definedName>
    <definedName name="ㄷ100x50x5x7.5t_단중" localSheetId="20">#REF!</definedName>
    <definedName name="ㄷ100x50x5x7.5t_단중" localSheetId="18">#REF!</definedName>
    <definedName name="ㄷ100x50x5x7.5t_단중" localSheetId="16">#REF!</definedName>
    <definedName name="ㄷ100x50x5x7.5t_단중" localSheetId="19">#REF!</definedName>
    <definedName name="ㄷ100x50x5x7.5t_단중" localSheetId="7">#REF!</definedName>
    <definedName name="ㄷ100x50x5x7.5t_단중" localSheetId="9">#REF!</definedName>
    <definedName name="ㄷ100x50x5x7.5t_단중" localSheetId="5">#REF!</definedName>
    <definedName name="ㄷ100x50x5x7.5t_단중" localSheetId="10">#REF!</definedName>
    <definedName name="ㄷ100x50x5x7.5t_단중" localSheetId="29">#REF!</definedName>
    <definedName name="ㄷ100x50x5x7.5t_단중">#REF!</definedName>
    <definedName name="ㄷ125x65x6x8t_단중" localSheetId="28">#REF!</definedName>
    <definedName name="ㄷ125x65x6x8t_단중" localSheetId="25">#REF!</definedName>
    <definedName name="ㄷ125x65x6x8t_단중" localSheetId="23">#REF!</definedName>
    <definedName name="ㄷ125x65x6x8t_단중" localSheetId="21">#REF!</definedName>
    <definedName name="ㄷ125x65x6x8t_단중" localSheetId="24">#REF!</definedName>
    <definedName name="ㄷ125x65x6x8t_단중" localSheetId="20">#REF!</definedName>
    <definedName name="ㄷ125x65x6x8t_단중" localSheetId="18">#REF!</definedName>
    <definedName name="ㄷ125x65x6x8t_단중" localSheetId="16">#REF!</definedName>
    <definedName name="ㄷ125x65x6x8t_단중" localSheetId="19">#REF!</definedName>
    <definedName name="ㄷ125x65x6x8t_단중" localSheetId="7">#REF!</definedName>
    <definedName name="ㄷ125x65x6x8t_단중" localSheetId="9">#REF!</definedName>
    <definedName name="ㄷ125x65x6x8t_단중" localSheetId="5">#REF!</definedName>
    <definedName name="ㄷ125x65x6x8t_단중" localSheetId="10">#REF!</definedName>
    <definedName name="ㄷ125x65x6x8t_단중" localSheetId="29">#REF!</definedName>
    <definedName name="ㄷ125x65x6x8t_단중">#REF!</definedName>
    <definedName name="ㄷ2" localSheetId="28">#REF!</definedName>
    <definedName name="ㄷ2" localSheetId="25">#REF!</definedName>
    <definedName name="ㄷ2" localSheetId="23">#REF!</definedName>
    <definedName name="ㄷ2" localSheetId="21">#REF!</definedName>
    <definedName name="ㄷ2" localSheetId="24">#REF!</definedName>
    <definedName name="ㄷ2" localSheetId="20">#REF!</definedName>
    <definedName name="ㄷ2" localSheetId="18">#REF!</definedName>
    <definedName name="ㄷ2" localSheetId="16">#REF!</definedName>
    <definedName name="ㄷ2" localSheetId="19">#REF!</definedName>
    <definedName name="ㄷ2" localSheetId="7">#REF!</definedName>
    <definedName name="ㄷ2" localSheetId="9">#REF!</definedName>
    <definedName name="ㄷ2" localSheetId="5">#REF!</definedName>
    <definedName name="ㄷ2" localSheetId="10">#REF!</definedName>
    <definedName name="ㄷ2" localSheetId="29">#REF!</definedName>
    <definedName name="ㄷ2">#REF!</definedName>
    <definedName name="ㄷ3">#N/A</definedName>
    <definedName name="ㄷ4">#N/A</definedName>
    <definedName name="ㄷ75x40x5x7t_단중" localSheetId="28">#REF!</definedName>
    <definedName name="ㄷ75x40x5x7t_단중" localSheetId="25">#REF!</definedName>
    <definedName name="ㄷ75x40x5x7t_단중" localSheetId="23">#REF!</definedName>
    <definedName name="ㄷ75x40x5x7t_단중" localSheetId="21">#REF!</definedName>
    <definedName name="ㄷ75x40x5x7t_단중" localSheetId="24">#REF!</definedName>
    <definedName name="ㄷ75x40x5x7t_단중" localSheetId="20">#REF!</definedName>
    <definedName name="ㄷ75x40x5x7t_단중" localSheetId="18">#REF!</definedName>
    <definedName name="ㄷ75x40x5x7t_단중" localSheetId="16">#REF!</definedName>
    <definedName name="ㄷ75x40x5x7t_단중" localSheetId="19">#REF!</definedName>
    <definedName name="ㄷ75x40x5x7t_단중" localSheetId="7">#REF!</definedName>
    <definedName name="ㄷ75x40x5x7t_단중" localSheetId="9">#REF!</definedName>
    <definedName name="ㄷ75x40x5x7t_단중" localSheetId="5">#REF!</definedName>
    <definedName name="ㄷ75x40x5x7t_단중" localSheetId="10">#REF!</definedName>
    <definedName name="ㄷ75x40x5x7t_단중" localSheetId="29">#REF!</definedName>
    <definedName name="ㄷ75x40x5x7t_단중">#REF!</definedName>
    <definedName name="ㄷ85" localSheetId="10">'[79]변압기 및 발전기 용량'!#REF!</definedName>
    <definedName name="ㄷ85">'[79]변압기 및 발전기 용량'!#REF!</definedName>
    <definedName name="ㄷㄱㄷㄱ" localSheetId="10">[0]!BlankMacro1</definedName>
    <definedName name="ㄷㄱㄷㄱ">[0]!BlankMacro1</definedName>
    <definedName name="ㄷㄱㄷㄱㄷㄱ" localSheetId="10">[0]!BlankMacro1</definedName>
    <definedName name="ㄷㄱㄷㄱㄷㄱ">[0]!BlankMacro1</definedName>
    <definedName name="ㄷㄷ" localSheetId="10">BlankMacro1</definedName>
    <definedName name="ㄷㄷ">BlankMacro1</definedName>
    <definedName name="ㄷㄷㄷ" localSheetId="10">BlankMacro1</definedName>
    <definedName name="ㄷㄷㄷ">BlankMacro1</definedName>
    <definedName name="ㄷㄷㄷㄷㄷㄷㄷㄷㄷㄷㄷㄷ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ㄷㄷㄷㄷㄷㄷㄷㄷㄷㄷㄷㄷ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ㄷㅅ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ㄷㅅ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ㄷㅎ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ㄷㅎ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ㄷㅎㄹㅇ" localSheetId="28" hidden="1">#REF!</definedName>
    <definedName name="ㄷㅎㄹㅇ" localSheetId="25" hidden="1">#REF!</definedName>
    <definedName name="ㄷㅎㄹㅇ" localSheetId="23" hidden="1">#REF!</definedName>
    <definedName name="ㄷㅎㄹㅇ" localSheetId="21" hidden="1">#REF!</definedName>
    <definedName name="ㄷㅎㄹㅇ" localSheetId="24" hidden="1">#REF!</definedName>
    <definedName name="ㄷㅎㄹㅇ" localSheetId="20" hidden="1">#REF!</definedName>
    <definedName name="ㄷㅎㄹㅇ" localSheetId="18" hidden="1">#REF!</definedName>
    <definedName name="ㄷㅎㄹㅇ" localSheetId="16" hidden="1">#REF!</definedName>
    <definedName name="ㄷㅎㄹㅇ" localSheetId="19" hidden="1">#REF!</definedName>
    <definedName name="ㄷㅎㄹㅇ" localSheetId="7" hidden="1">#REF!</definedName>
    <definedName name="ㄷㅎㄹㅇ" localSheetId="9" hidden="1">#REF!</definedName>
    <definedName name="ㄷㅎㄹㅇ" localSheetId="5" hidden="1">#REF!</definedName>
    <definedName name="ㄷㅎㄹㅇ" localSheetId="10" hidden="1">#REF!</definedName>
    <definedName name="ㄷㅎㄹㅇ" localSheetId="29" hidden="1">#REF!</definedName>
    <definedName name="ㄷㅎㄹㅇ" hidden="1">#REF!</definedName>
    <definedName name="다">#N/A</definedName>
    <definedName name="다짐" localSheetId="10">[80]단가산출!#REF!</definedName>
    <definedName name="다짐">[80]단가산출!#REF!</definedName>
    <definedName name="닥트공" localSheetId="28">#REF!</definedName>
    <definedName name="닥트공" localSheetId="25">#REF!</definedName>
    <definedName name="닥트공" localSheetId="23">#REF!</definedName>
    <definedName name="닥트공" localSheetId="21">#REF!</definedName>
    <definedName name="닥트공" localSheetId="24">#REF!</definedName>
    <definedName name="닥트공" localSheetId="20">#REF!</definedName>
    <definedName name="닥트공" localSheetId="18">#REF!</definedName>
    <definedName name="닥트공" localSheetId="16">#REF!</definedName>
    <definedName name="닥트공" localSheetId="19">#REF!</definedName>
    <definedName name="닥트공" localSheetId="7">#REF!</definedName>
    <definedName name="닥트공" localSheetId="9">#REF!</definedName>
    <definedName name="닥트공" localSheetId="5">#REF!</definedName>
    <definedName name="닥트공" localSheetId="10">#REF!</definedName>
    <definedName name="닥트공" localSheetId="29">#REF!</definedName>
    <definedName name="닥트공">#REF!</definedName>
    <definedName name="단가" localSheetId="28">#REF!</definedName>
    <definedName name="단가" localSheetId="11">#REF!</definedName>
    <definedName name="단가" localSheetId="3">#REF!</definedName>
    <definedName name="단가" localSheetId="2">#REF!</definedName>
    <definedName name="단가" localSheetId="27">#REF!</definedName>
    <definedName name="단가" localSheetId="25">#REF!</definedName>
    <definedName name="단가" localSheetId="23">#REF!</definedName>
    <definedName name="단가" localSheetId="22">#REF!</definedName>
    <definedName name="단가" localSheetId="21">#REF!</definedName>
    <definedName name="단가" localSheetId="24">#REF!</definedName>
    <definedName name="단가" localSheetId="20">#REF!</definedName>
    <definedName name="단가" localSheetId="18">#REF!</definedName>
    <definedName name="단가" localSheetId="17">#REF!</definedName>
    <definedName name="단가" localSheetId="16">#REF!</definedName>
    <definedName name="단가" localSheetId="19">#REF!</definedName>
    <definedName name="단가" localSheetId="7">#REF!</definedName>
    <definedName name="단가" localSheetId="6">#REF!</definedName>
    <definedName name="단가" localSheetId="9">#REF!</definedName>
    <definedName name="단가" localSheetId="5">#REF!</definedName>
    <definedName name="단가" localSheetId="10">#REF!</definedName>
    <definedName name="단가" localSheetId="8">#REF!</definedName>
    <definedName name="단가" localSheetId="4">#REF!</definedName>
    <definedName name="단가" localSheetId="26">#REF!</definedName>
    <definedName name="단가" localSheetId="29">#REF!</definedName>
    <definedName name="단가">#REF!</definedName>
    <definedName name="단가_1" localSheetId="10">#REF!</definedName>
    <definedName name="단가_1">#REF!</definedName>
    <definedName name="단가2" localSheetId="28">#REF!,#REF!</definedName>
    <definedName name="단가2" localSheetId="25">#REF!,#REF!</definedName>
    <definedName name="단가2" localSheetId="23">#REF!,#REF!</definedName>
    <definedName name="단가2" localSheetId="21">#REF!,#REF!</definedName>
    <definedName name="단가2" localSheetId="24">#REF!,#REF!</definedName>
    <definedName name="단가2" localSheetId="20">#REF!,#REF!</definedName>
    <definedName name="단가2" localSheetId="18">#REF!,#REF!</definedName>
    <definedName name="단가2" localSheetId="16">#REF!,#REF!</definedName>
    <definedName name="단가2" localSheetId="19">#REF!,#REF!</definedName>
    <definedName name="단가2" localSheetId="7">#REF!,#REF!</definedName>
    <definedName name="단가2" localSheetId="9">#REF!,#REF!</definedName>
    <definedName name="단가2" localSheetId="5">#REF!,#REF!</definedName>
    <definedName name="단가2" localSheetId="10">#REF!,#REF!</definedName>
    <definedName name="단가2" localSheetId="29">#REF!,#REF!</definedName>
    <definedName name="단가2">#REF!,#REF!</definedName>
    <definedName name="단가대비표" localSheetId="10">#REF!</definedName>
    <definedName name="단가대비표">#REF!</definedName>
    <definedName name="단가비교" localSheetId="10">#REF!</definedName>
    <definedName name="단가비교">#REF!</definedName>
    <definedName name="단가비교표" localSheetId="28">#REF!,#REF!</definedName>
    <definedName name="단가비교표" localSheetId="25">#REF!,#REF!</definedName>
    <definedName name="단가비교표" localSheetId="23">#REF!,#REF!</definedName>
    <definedName name="단가비교표" localSheetId="21">#REF!,#REF!</definedName>
    <definedName name="단가비교표" localSheetId="24">#REF!,#REF!</definedName>
    <definedName name="단가비교표" localSheetId="20">#REF!,#REF!</definedName>
    <definedName name="단가비교표" localSheetId="18">#REF!,#REF!</definedName>
    <definedName name="단가비교표" localSheetId="16">#REF!,#REF!</definedName>
    <definedName name="단가비교표" localSheetId="19">#REF!,#REF!</definedName>
    <definedName name="단가비교표" localSheetId="7">#REF!,#REF!</definedName>
    <definedName name="단가비교표" localSheetId="9">#REF!,#REF!</definedName>
    <definedName name="단가비교표" localSheetId="5">#REF!,#REF!</definedName>
    <definedName name="단가비교표" localSheetId="10">#REF!,#REF!</definedName>
    <definedName name="단가비교표" localSheetId="29">#REF!,#REF!</definedName>
    <definedName name="단가비교표">#REF!,#REF!</definedName>
    <definedName name="단가산출" localSheetId="28">#REF!</definedName>
    <definedName name="단가산출" localSheetId="25">#REF!</definedName>
    <definedName name="단가산출" localSheetId="23">#REF!</definedName>
    <definedName name="단가산출" localSheetId="21">#REF!</definedName>
    <definedName name="단가산출" localSheetId="24">#REF!</definedName>
    <definedName name="단가산출" localSheetId="20">#REF!</definedName>
    <definedName name="단가산출" localSheetId="18">#REF!</definedName>
    <definedName name="단가산출" localSheetId="16">#REF!</definedName>
    <definedName name="단가산출" localSheetId="19">#REF!</definedName>
    <definedName name="단가산출" localSheetId="7">#REF!</definedName>
    <definedName name="단가산출" localSheetId="9">#REF!</definedName>
    <definedName name="단가산출" localSheetId="5">#REF!</definedName>
    <definedName name="단가산출" localSheetId="10">#REF!</definedName>
    <definedName name="단가산출" localSheetId="29">#REF!</definedName>
    <definedName name="단가산출">#REF!</definedName>
    <definedName name="단가적용표" localSheetId="10">#REF!</definedName>
    <definedName name="단가적용표">#REF!</definedName>
    <definedName name="단가조사">[29]단가견적조사표!$A$4:$K$269</definedName>
    <definedName name="단가조사표" localSheetId="28">#REF!</definedName>
    <definedName name="단가조사표" localSheetId="25">#REF!</definedName>
    <definedName name="단가조사표" localSheetId="21">#REF!</definedName>
    <definedName name="단가조사표" localSheetId="24">#REF!</definedName>
    <definedName name="단가조사표" localSheetId="20">#REF!</definedName>
    <definedName name="단가조사표" localSheetId="16">#REF!</definedName>
    <definedName name="단가조사표" localSheetId="7">#REF!</definedName>
    <definedName name="단가조사표" localSheetId="9">#REF!</definedName>
    <definedName name="단가조사표" localSheetId="5">#REF!</definedName>
    <definedName name="단가조사표" localSheetId="10">#REF!</definedName>
    <definedName name="단가조사표" localSheetId="29">#REF!</definedName>
    <definedName name="단가조사표">#REF!</definedName>
    <definedName name="단가테이블">'[62]기계경비(시간당)'!$C$1:$F$58</definedName>
    <definedName name="단중입력" localSheetId="10">[81]!단중입력</definedName>
    <definedName name="단중입력">[81]!단중입력</definedName>
    <definedName name="담쟁이L03">[52]데이타!$E$114</definedName>
    <definedName name="당">[0]!당</definedName>
    <definedName name="대개소" localSheetId="28">#REF!</definedName>
    <definedName name="대개소" localSheetId="25">#REF!</definedName>
    <definedName name="대개소" localSheetId="23">#REF!</definedName>
    <definedName name="대개소" localSheetId="21">#REF!</definedName>
    <definedName name="대개소" localSheetId="24">#REF!</definedName>
    <definedName name="대개소" localSheetId="20">#REF!</definedName>
    <definedName name="대개소" localSheetId="18">#REF!</definedName>
    <definedName name="대개소" localSheetId="16">#REF!</definedName>
    <definedName name="대개소" localSheetId="19">#REF!</definedName>
    <definedName name="대개소" localSheetId="7">#REF!</definedName>
    <definedName name="대개소" localSheetId="9">#REF!</definedName>
    <definedName name="대개소" localSheetId="5">#REF!</definedName>
    <definedName name="대개소" localSheetId="10">#REF!</definedName>
    <definedName name="대개소" localSheetId="29">#REF!</definedName>
    <definedName name="대개소">#REF!</definedName>
    <definedName name="대관경" localSheetId="28">#REF!</definedName>
    <definedName name="대관경" localSheetId="25">#REF!</definedName>
    <definedName name="대관경" localSheetId="23">#REF!</definedName>
    <definedName name="대관경" localSheetId="21">#REF!</definedName>
    <definedName name="대관경" localSheetId="24">#REF!</definedName>
    <definedName name="대관경" localSheetId="20">#REF!</definedName>
    <definedName name="대관경" localSheetId="18">#REF!</definedName>
    <definedName name="대관경" localSheetId="16">#REF!</definedName>
    <definedName name="대관경" localSheetId="19">#REF!</definedName>
    <definedName name="대관경" localSheetId="7">#REF!</definedName>
    <definedName name="대관경" localSheetId="9">#REF!</definedName>
    <definedName name="대관경" localSheetId="5">#REF!</definedName>
    <definedName name="대관경" localSheetId="10">#REF!</definedName>
    <definedName name="대관경" localSheetId="29">#REF!</definedName>
    <definedName name="대관경">#REF!</definedName>
    <definedName name="대기영역" localSheetId="10">#REF!</definedName>
    <definedName name="대기영역">#REF!</definedName>
    <definedName name="대나무" localSheetId="28">[53]일위대가!#REF!</definedName>
    <definedName name="대나무" localSheetId="11">[53]일위대가!#REF!</definedName>
    <definedName name="대나무" localSheetId="3">[53]일위대가!#REF!</definedName>
    <definedName name="대나무" localSheetId="2">[53]일위대가!#REF!</definedName>
    <definedName name="대나무" localSheetId="27">[53]일위대가!#REF!</definedName>
    <definedName name="대나무" localSheetId="25">#REF!</definedName>
    <definedName name="대나무" localSheetId="23">#REF!</definedName>
    <definedName name="대나무" localSheetId="22">#REF!</definedName>
    <definedName name="대나무" localSheetId="21">#REF!</definedName>
    <definedName name="대나무" localSheetId="24">#REF!</definedName>
    <definedName name="대나무" localSheetId="20">#REF!</definedName>
    <definedName name="대나무" localSheetId="16">#REF!</definedName>
    <definedName name="대나무" localSheetId="7">[53]일위대가!#REF!</definedName>
    <definedName name="대나무" localSheetId="6">[53]일위대가!#REF!</definedName>
    <definedName name="대나무" localSheetId="9">[53]일위대가!#REF!</definedName>
    <definedName name="대나무" localSheetId="5">[53]일위대가!#REF!</definedName>
    <definedName name="대나무" localSheetId="10">[53]일위대가!#REF!</definedName>
    <definedName name="대나무" localSheetId="8">[53]일위대가!#REF!</definedName>
    <definedName name="대나무" localSheetId="4">[53]일위대가!#REF!</definedName>
    <definedName name="대나무" localSheetId="26">[53]일위대가!#REF!</definedName>
    <definedName name="대나무" localSheetId="29">#REF!</definedName>
    <definedName name="대나무" localSheetId="31">#REF!</definedName>
    <definedName name="대나무" localSheetId="12">#REF!</definedName>
    <definedName name="대나무">#REF!</definedName>
    <definedName name="대왕참R10">[52]데이타!$E$118</definedName>
    <definedName name="대왕참R4">[52]데이타!$E$115</definedName>
    <definedName name="대왕참R6">[52]데이타!$E$116</definedName>
    <definedName name="대왕참R8">[52]데이타!$E$117</definedName>
    <definedName name="대장공" localSheetId="28">#REF!</definedName>
    <definedName name="대장공" localSheetId="25">#REF!</definedName>
    <definedName name="대장공" localSheetId="23">#REF!</definedName>
    <definedName name="대장공" localSheetId="21">#REF!</definedName>
    <definedName name="대장공" localSheetId="24">#REF!</definedName>
    <definedName name="대장공" localSheetId="20">#REF!</definedName>
    <definedName name="대장공" localSheetId="18">#REF!</definedName>
    <definedName name="대장공" localSheetId="16">#REF!</definedName>
    <definedName name="대장공" localSheetId="19">#REF!</definedName>
    <definedName name="대장공" localSheetId="7">#REF!</definedName>
    <definedName name="대장공" localSheetId="9">#REF!</definedName>
    <definedName name="대장공" localSheetId="5">#REF!</definedName>
    <definedName name="대장공" localSheetId="10">#REF!</definedName>
    <definedName name="대장공" localSheetId="29">#REF!</definedName>
    <definedName name="대장공">#REF!</definedName>
    <definedName name="대추R10">[52]데이타!$E$123</definedName>
    <definedName name="대추R4">[52]데이타!$E$119</definedName>
    <definedName name="대추R5">[52]데이타!$E$120</definedName>
    <definedName name="대추R6">[52]데이타!$E$121</definedName>
    <definedName name="대추R8">[52]데이타!$E$122</definedName>
    <definedName name="댜">[0]!댜</definedName>
    <definedName name="더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더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덕_트_공" localSheetId="28">#REF!</definedName>
    <definedName name="덕_트_공" localSheetId="25">#REF!</definedName>
    <definedName name="덕_트_공" localSheetId="23">#REF!</definedName>
    <definedName name="덕_트_공" localSheetId="21">#REF!</definedName>
    <definedName name="덕_트_공" localSheetId="24">#REF!</definedName>
    <definedName name="덕_트_공" localSheetId="20">#REF!</definedName>
    <definedName name="덕_트_공" localSheetId="18">#REF!</definedName>
    <definedName name="덕_트_공" localSheetId="16">#REF!</definedName>
    <definedName name="덕_트_공" localSheetId="19">#REF!</definedName>
    <definedName name="덕_트_공" localSheetId="7">#REF!</definedName>
    <definedName name="덕_트_공" localSheetId="9">#REF!</definedName>
    <definedName name="덕_트_공" localSheetId="5">#REF!</definedName>
    <definedName name="덕_트_공" localSheetId="10">#REF!</definedName>
    <definedName name="덕_트_공" localSheetId="29">#REF!</definedName>
    <definedName name="덕_트_공">#REF!</definedName>
    <definedName name="덤프트럭대기시간" localSheetId="28">#REF!</definedName>
    <definedName name="덤프트럭대기시간" localSheetId="25">#REF!</definedName>
    <definedName name="덤프트럭대기시간" localSheetId="23">#REF!</definedName>
    <definedName name="덤프트럭대기시간" localSheetId="21">#REF!</definedName>
    <definedName name="덤프트럭대기시간" localSheetId="24">#REF!</definedName>
    <definedName name="덤프트럭대기시간" localSheetId="20">#REF!</definedName>
    <definedName name="덤프트럭대기시간" localSheetId="18">#REF!</definedName>
    <definedName name="덤프트럭대기시간" localSheetId="16">#REF!</definedName>
    <definedName name="덤프트럭대기시간" localSheetId="19">#REF!</definedName>
    <definedName name="덤프트럭대기시간" localSheetId="7">#REF!</definedName>
    <definedName name="덤프트럭대기시간" localSheetId="9">#REF!</definedName>
    <definedName name="덤프트럭대기시간" localSheetId="5">#REF!</definedName>
    <definedName name="덤프트럭대기시간" localSheetId="10">#REF!</definedName>
    <definedName name="덤프트럭대기시간" localSheetId="29">#REF!</definedName>
    <definedName name="덤프트럭대기시간">#REF!</definedName>
    <definedName name="덤프트럭속도" localSheetId="28">#REF!</definedName>
    <definedName name="덤프트럭속도" localSheetId="25">#REF!</definedName>
    <definedName name="덤프트럭속도" localSheetId="23">#REF!</definedName>
    <definedName name="덤프트럭속도" localSheetId="21">#REF!</definedName>
    <definedName name="덤프트럭속도" localSheetId="24">#REF!</definedName>
    <definedName name="덤프트럭속도" localSheetId="20">#REF!</definedName>
    <definedName name="덤프트럭속도" localSheetId="18">#REF!</definedName>
    <definedName name="덤프트럭속도" localSheetId="16">#REF!</definedName>
    <definedName name="덤프트럭속도" localSheetId="19">#REF!</definedName>
    <definedName name="덤프트럭속도" localSheetId="7">#REF!</definedName>
    <definedName name="덤프트럭속도" localSheetId="9">#REF!</definedName>
    <definedName name="덤프트럭속도" localSheetId="5">#REF!</definedName>
    <definedName name="덤프트럭속도" localSheetId="10">#REF!</definedName>
    <definedName name="덤프트럭속도" localSheetId="29">#REF!</definedName>
    <definedName name="덤프트럭속도">#REF!</definedName>
    <definedName name="덤프트럭적하시간" localSheetId="28">#REF!</definedName>
    <definedName name="덤프트럭적하시간" localSheetId="25">#REF!</definedName>
    <definedName name="덤프트럭적하시간" localSheetId="23">#REF!</definedName>
    <definedName name="덤프트럭적하시간" localSheetId="21">#REF!</definedName>
    <definedName name="덤프트럭적하시간" localSheetId="24">#REF!</definedName>
    <definedName name="덤프트럭적하시간" localSheetId="20">#REF!</definedName>
    <definedName name="덤프트럭적하시간" localSheetId="18">#REF!</definedName>
    <definedName name="덤프트럭적하시간" localSheetId="16">#REF!</definedName>
    <definedName name="덤프트럭적하시간" localSheetId="19">#REF!</definedName>
    <definedName name="덤프트럭적하시간" localSheetId="7">#REF!</definedName>
    <definedName name="덤프트럭적하시간" localSheetId="9">#REF!</definedName>
    <definedName name="덤프트럭적하시간" localSheetId="5">#REF!</definedName>
    <definedName name="덤프트럭적하시간" localSheetId="10">#REF!</definedName>
    <definedName name="덤프트럭적하시간" localSheetId="29">#REF!</definedName>
    <definedName name="덤프트럭적하시간">#REF!</definedName>
    <definedName name="덩굴장미3">[52]데이타!$E$128</definedName>
    <definedName name="덩굴장미4">[52]데이타!$E$129</definedName>
    <definedName name="덩굴장미5">[52]데이타!$E$130</definedName>
    <definedName name="데이타" localSheetId="28">#REF!</definedName>
    <definedName name="데이타" localSheetId="25">#REF!</definedName>
    <definedName name="데이타" localSheetId="23">#REF!</definedName>
    <definedName name="데이타" localSheetId="21">#REF!</definedName>
    <definedName name="데이타" localSheetId="24">#REF!</definedName>
    <definedName name="데이타" localSheetId="20">#REF!</definedName>
    <definedName name="데이타" localSheetId="18">#REF!</definedName>
    <definedName name="데이타" localSheetId="16">#REF!</definedName>
    <definedName name="데이타" localSheetId="19">#REF!</definedName>
    <definedName name="데이타" localSheetId="7">#REF!</definedName>
    <definedName name="데이타" localSheetId="9">#REF!</definedName>
    <definedName name="데이타" localSheetId="5">#REF!</definedName>
    <definedName name="데이타" localSheetId="10">#REF!</definedName>
    <definedName name="데이타" localSheetId="29">#REF!</definedName>
    <definedName name="데이타">#REF!</definedName>
    <definedName name="뎌">[0]!뎌</definedName>
    <definedName name="도">[0]!도</definedName>
    <definedName name="도_장_공" localSheetId="28">#REF!</definedName>
    <definedName name="도_장_공" localSheetId="25">#REF!</definedName>
    <definedName name="도_장_공" localSheetId="23">#REF!</definedName>
    <definedName name="도_장_공" localSheetId="21">#REF!</definedName>
    <definedName name="도_장_공" localSheetId="24">#REF!</definedName>
    <definedName name="도_장_공" localSheetId="20">#REF!</definedName>
    <definedName name="도_장_공" localSheetId="18">#REF!</definedName>
    <definedName name="도_장_공" localSheetId="16">#REF!</definedName>
    <definedName name="도_장_공" localSheetId="19">#REF!</definedName>
    <definedName name="도_장_공" localSheetId="7">#REF!</definedName>
    <definedName name="도_장_공" localSheetId="9">#REF!</definedName>
    <definedName name="도_장_공" localSheetId="5">#REF!</definedName>
    <definedName name="도_장_공" localSheetId="10">#REF!</definedName>
    <definedName name="도_장_공" localSheetId="29">#REF!</definedName>
    <definedName name="도_장_공">#REF!</definedName>
    <definedName name="도급가" localSheetId="28">#REF!</definedName>
    <definedName name="도급가" localSheetId="25">#REF!</definedName>
    <definedName name="도급가" localSheetId="23">#REF!</definedName>
    <definedName name="도급가" localSheetId="22">#REF!</definedName>
    <definedName name="도급가" localSheetId="21">#REF!</definedName>
    <definedName name="도급가" localSheetId="24">#REF!</definedName>
    <definedName name="도급가" localSheetId="20">#REF!</definedName>
    <definedName name="도급가" localSheetId="18">#REF!</definedName>
    <definedName name="도급가" localSheetId="16">#REF!</definedName>
    <definedName name="도급가" localSheetId="19">#REF!</definedName>
    <definedName name="도급가" localSheetId="7">#REF!</definedName>
    <definedName name="도급가" localSheetId="9">#REF!</definedName>
    <definedName name="도급가" localSheetId="5">#REF!</definedName>
    <definedName name="도급가" localSheetId="10">#REF!</definedName>
    <definedName name="도급가" localSheetId="29">#REF!</definedName>
    <definedName name="도급가">#REF!</definedName>
    <definedName name="도급공사" localSheetId="28">#REF!</definedName>
    <definedName name="도급공사" localSheetId="25">#REF!</definedName>
    <definedName name="도급공사" localSheetId="23">#REF!</definedName>
    <definedName name="도급공사" localSheetId="21">#REF!</definedName>
    <definedName name="도급공사" localSheetId="24">#REF!</definedName>
    <definedName name="도급공사" localSheetId="20">#REF!</definedName>
    <definedName name="도급공사" localSheetId="18">#REF!</definedName>
    <definedName name="도급공사" localSheetId="16">#REF!</definedName>
    <definedName name="도급공사" localSheetId="19">#REF!</definedName>
    <definedName name="도급공사" localSheetId="7">#REF!</definedName>
    <definedName name="도급공사" localSheetId="9">#REF!</definedName>
    <definedName name="도급공사" localSheetId="5">#REF!</definedName>
    <definedName name="도급공사" localSheetId="10">#REF!</definedName>
    <definedName name="도급공사" localSheetId="29">#REF!</definedName>
    <definedName name="도급공사">#REF!</definedName>
    <definedName name="도급공사비" localSheetId="28">'[82]2공구산출내역'!#REF!</definedName>
    <definedName name="도급공사비" localSheetId="25">'[82]2공구산출내역'!#REF!</definedName>
    <definedName name="도급공사비" localSheetId="21">'[82]2공구산출내역'!#REF!</definedName>
    <definedName name="도급공사비" localSheetId="24">'[82]2공구산출내역'!#REF!</definedName>
    <definedName name="도급공사비" localSheetId="20">'[82]2공구산출내역'!#REF!</definedName>
    <definedName name="도급공사비" localSheetId="16">'[82]2공구산출내역'!#REF!</definedName>
    <definedName name="도급공사비" localSheetId="7">'[82]2공구산출내역'!#REF!</definedName>
    <definedName name="도급공사비" localSheetId="9">'[82]2공구산출내역'!#REF!</definedName>
    <definedName name="도급공사비" localSheetId="5">'[82]2공구산출내역'!#REF!</definedName>
    <definedName name="도급공사비" localSheetId="10">'[82]2공구산출내역'!#REF!</definedName>
    <definedName name="도급공사비" localSheetId="29">'[82]2공구산출내역'!#REF!</definedName>
    <definedName name="도급공사비" localSheetId="12">'[82]2공구산출내역'!#REF!</definedName>
    <definedName name="도급공사비">'[82]2공구산출내역'!#REF!</definedName>
    <definedName name="도급단가" localSheetId="10">#REF!</definedName>
    <definedName name="도급단가">#REF!</definedName>
    <definedName name="도급예산내역서총괄표공구손료">[61]도급예산내역서총괄표!$G$21</definedName>
    <definedName name="도급예산내역서총괄표공비">[61]도급예산내역서총괄표!$H$21</definedName>
    <definedName name="도급예산내역서총괄표재료비">[61]도급예산내역서총괄표!$F$21</definedName>
    <definedName name="도급예산액" localSheetId="28">#REF!</definedName>
    <definedName name="도급예산액" localSheetId="25">#REF!</definedName>
    <definedName name="도급예산액" localSheetId="23">#REF!</definedName>
    <definedName name="도급예산액" localSheetId="21">#REF!</definedName>
    <definedName name="도급예산액" localSheetId="24">#REF!</definedName>
    <definedName name="도급예산액" localSheetId="20">#REF!</definedName>
    <definedName name="도급예산액" localSheetId="18">#REF!</definedName>
    <definedName name="도급예산액" localSheetId="16">#REF!</definedName>
    <definedName name="도급예산액" localSheetId="19">#REF!</definedName>
    <definedName name="도급예산액" localSheetId="7">#REF!</definedName>
    <definedName name="도급예산액" localSheetId="9">#REF!</definedName>
    <definedName name="도급예산액" localSheetId="5">#REF!</definedName>
    <definedName name="도급예산액" localSheetId="10">#REF!</definedName>
    <definedName name="도급예산액" localSheetId="29">#REF!</definedName>
    <definedName name="도급예산액">#REF!</definedName>
    <definedName name="도급예상액" localSheetId="28">#REF!</definedName>
    <definedName name="도급예상액" localSheetId="25">#REF!</definedName>
    <definedName name="도급예상액" localSheetId="23">#REF!</definedName>
    <definedName name="도급예상액" localSheetId="21">#REF!</definedName>
    <definedName name="도급예상액" localSheetId="24">#REF!</definedName>
    <definedName name="도급예상액" localSheetId="20">#REF!</definedName>
    <definedName name="도급예상액" localSheetId="18">#REF!</definedName>
    <definedName name="도급예상액" localSheetId="16">#REF!</definedName>
    <definedName name="도급예상액" localSheetId="19">#REF!</definedName>
    <definedName name="도급예상액" localSheetId="7">#REF!</definedName>
    <definedName name="도급예상액" localSheetId="9">#REF!</definedName>
    <definedName name="도급예상액" localSheetId="5">#REF!</definedName>
    <definedName name="도급예상액" localSheetId="10">#REF!</definedName>
    <definedName name="도급예상액" localSheetId="29">#REF!</definedName>
    <definedName name="도급예상액">#REF!</definedName>
    <definedName name="도로공토공수량집계" localSheetId="28">#REF!</definedName>
    <definedName name="도로공토공수량집계" localSheetId="25">#REF!</definedName>
    <definedName name="도로공토공수량집계" localSheetId="23">#REF!</definedName>
    <definedName name="도로공토공수량집계" localSheetId="21">#REF!</definedName>
    <definedName name="도로공토공수량집계" localSheetId="24">#REF!</definedName>
    <definedName name="도로공토공수량집계" localSheetId="20">#REF!</definedName>
    <definedName name="도로공토공수량집계" localSheetId="18">#REF!</definedName>
    <definedName name="도로공토공수량집계" localSheetId="16">#REF!</definedName>
    <definedName name="도로공토공수량집계" localSheetId="19">#REF!</definedName>
    <definedName name="도로공토공수량집계" localSheetId="7">#REF!</definedName>
    <definedName name="도로공토공수량집계" localSheetId="9">#REF!</definedName>
    <definedName name="도로공토공수량집계" localSheetId="5">#REF!</definedName>
    <definedName name="도로공토공수량집계" localSheetId="10">#REF!</definedName>
    <definedName name="도로공토공수량집계" localSheetId="29">#REF!</definedName>
    <definedName name="도로공토공수량집계">#REF!</definedName>
    <definedName name="도목수" localSheetId="28">#REF!</definedName>
    <definedName name="도목수" localSheetId="25">#REF!</definedName>
    <definedName name="도목수" localSheetId="23">#REF!</definedName>
    <definedName name="도목수" localSheetId="21">#REF!</definedName>
    <definedName name="도목수" localSheetId="24">#REF!</definedName>
    <definedName name="도목수" localSheetId="20">#REF!</definedName>
    <definedName name="도목수" localSheetId="18">#REF!</definedName>
    <definedName name="도목수" localSheetId="16">#REF!</definedName>
    <definedName name="도목수" localSheetId="19">#REF!</definedName>
    <definedName name="도목수" localSheetId="7">#REF!</definedName>
    <definedName name="도목수" localSheetId="9">#REF!</definedName>
    <definedName name="도목수" localSheetId="5">#REF!</definedName>
    <definedName name="도목수" localSheetId="10">#REF!</definedName>
    <definedName name="도목수" localSheetId="29">#REF!</definedName>
    <definedName name="도목수">#REF!</definedName>
    <definedName name="도배공" localSheetId="28">#REF!</definedName>
    <definedName name="도배공" localSheetId="25">#REF!</definedName>
    <definedName name="도배공" localSheetId="23">#REF!</definedName>
    <definedName name="도배공" localSheetId="21">#REF!</definedName>
    <definedName name="도배공" localSheetId="24">#REF!</definedName>
    <definedName name="도배공" localSheetId="20">#REF!</definedName>
    <definedName name="도배공" localSheetId="18">#REF!</definedName>
    <definedName name="도배공" localSheetId="16">#REF!</definedName>
    <definedName name="도배공" localSheetId="19">#REF!</definedName>
    <definedName name="도배공" localSheetId="7">#REF!</definedName>
    <definedName name="도배공" localSheetId="9">#REF!</definedName>
    <definedName name="도배공" localSheetId="5">#REF!</definedName>
    <definedName name="도배공" localSheetId="10">#REF!</definedName>
    <definedName name="도배공" localSheetId="29">#REF!</definedName>
    <definedName name="도배공">#REF!</definedName>
    <definedName name="도수로" localSheetId="28">#REF!</definedName>
    <definedName name="도수로" localSheetId="25">#REF!</definedName>
    <definedName name="도수로" localSheetId="23">#REF!</definedName>
    <definedName name="도수로" localSheetId="21">#REF!</definedName>
    <definedName name="도수로" localSheetId="24">#REF!</definedName>
    <definedName name="도수로" localSheetId="20">#REF!</definedName>
    <definedName name="도수로" localSheetId="18">#REF!</definedName>
    <definedName name="도수로" localSheetId="16">#REF!</definedName>
    <definedName name="도수로" localSheetId="19">#REF!</definedName>
    <definedName name="도수로" localSheetId="7">#REF!</definedName>
    <definedName name="도수로" localSheetId="9">#REF!</definedName>
    <definedName name="도수로" localSheetId="5">#REF!</definedName>
    <definedName name="도수로" localSheetId="10">#REF!</definedName>
    <definedName name="도수로" localSheetId="29">#REF!</definedName>
    <definedName name="도수로">#REF!</definedName>
    <definedName name="도장" localSheetId="10">[56]노무!#REF!</definedName>
    <definedName name="도장">[56]노무!#REF!</definedName>
    <definedName name="도장공" localSheetId="28">#REF!</definedName>
    <definedName name="도장공" localSheetId="11">#REF!</definedName>
    <definedName name="도장공" localSheetId="3">#REF!</definedName>
    <definedName name="도장공" localSheetId="2">#REF!</definedName>
    <definedName name="도장공" localSheetId="27">#REF!</definedName>
    <definedName name="도장공" localSheetId="25">#REF!</definedName>
    <definedName name="도장공" localSheetId="23">#REF!</definedName>
    <definedName name="도장공" localSheetId="21">#REF!</definedName>
    <definedName name="도장공" localSheetId="24">#REF!</definedName>
    <definedName name="도장공" localSheetId="20">#REF!</definedName>
    <definedName name="도장공" localSheetId="18">#REF!</definedName>
    <definedName name="도장공" localSheetId="17">#REF!</definedName>
    <definedName name="도장공" localSheetId="16">#REF!</definedName>
    <definedName name="도장공" localSheetId="19">#REF!</definedName>
    <definedName name="도장공" localSheetId="7">#REF!</definedName>
    <definedName name="도장공" localSheetId="6">#REF!</definedName>
    <definedName name="도장공" localSheetId="9">#REF!</definedName>
    <definedName name="도장공" localSheetId="5">#REF!</definedName>
    <definedName name="도장공" localSheetId="10">#REF!</definedName>
    <definedName name="도장공" localSheetId="8">#REF!</definedName>
    <definedName name="도장공" localSheetId="4">#REF!</definedName>
    <definedName name="도장공" localSheetId="26">#REF!</definedName>
    <definedName name="도장공" localSheetId="29">#REF!</definedName>
    <definedName name="도장공">#REF!</definedName>
    <definedName name="도편수" localSheetId="28">#REF!</definedName>
    <definedName name="도편수" localSheetId="25">#REF!</definedName>
    <definedName name="도편수" localSheetId="23">#REF!</definedName>
    <definedName name="도편수" localSheetId="21">#REF!</definedName>
    <definedName name="도편수" localSheetId="24">#REF!</definedName>
    <definedName name="도편수" localSheetId="20">#REF!</definedName>
    <definedName name="도편수" localSheetId="18">#REF!</definedName>
    <definedName name="도편수" localSheetId="16">#REF!</definedName>
    <definedName name="도편수" localSheetId="19">#REF!</definedName>
    <definedName name="도편수" localSheetId="7">#REF!</definedName>
    <definedName name="도편수" localSheetId="9">#REF!</definedName>
    <definedName name="도편수" localSheetId="5">#REF!</definedName>
    <definedName name="도편수" localSheetId="10">#REF!</definedName>
    <definedName name="도편수" localSheetId="29">#REF!</definedName>
    <definedName name="도편수">#REF!</definedName>
    <definedName name="도화">[83]일위대가!$O$1:$U$10756</definedName>
    <definedName name="독일가문비1206">[52]데이타!$E$131</definedName>
    <definedName name="독일가문비1508">[52]데이타!$E$132</definedName>
    <definedName name="독일가문비2010">[52]데이타!$E$133</definedName>
    <definedName name="독일가문비2512">[52]데이타!$E$134</definedName>
    <definedName name="독일가문비3015">[52]데이타!$E$135</definedName>
    <definedName name="독일가문비3518">[52]데이타!$E$136</definedName>
    <definedName name="돈나무0504">[52]데이타!$E$137</definedName>
    <definedName name="돈나무0805">[52]데이타!$E$138</definedName>
    <definedName name="돈나무1007">[52]데이타!$E$139</definedName>
    <definedName name="돈나무1210">[52]데이타!$E$140</definedName>
    <definedName name="돌단풍" localSheetId="28">#REF!</definedName>
    <definedName name="돌단풍" localSheetId="25">#REF!</definedName>
    <definedName name="돌단풍" localSheetId="23">#REF!</definedName>
    <definedName name="돌단풍" localSheetId="22">#REF!</definedName>
    <definedName name="돌단풍" localSheetId="21">#REF!</definedName>
    <definedName name="돌단풍" localSheetId="24">#REF!</definedName>
    <definedName name="돌단풍" localSheetId="20">#REF!</definedName>
    <definedName name="돌단풍" localSheetId="18">#REF!</definedName>
    <definedName name="돌단풍" localSheetId="16">#REF!</definedName>
    <definedName name="돌단풍" localSheetId="19">#REF!</definedName>
    <definedName name="돌단풍" localSheetId="7">#REF!</definedName>
    <definedName name="돌단풍" localSheetId="9">#REF!</definedName>
    <definedName name="돌단풍" localSheetId="5">#REF!</definedName>
    <definedName name="돌단풍" localSheetId="10">#REF!</definedName>
    <definedName name="돌단풍" localSheetId="29">#REF!</definedName>
    <definedName name="돌단풍" localSheetId="12">#REF!</definedName>
    <definedName name="돌단풍">#REF!</definedName>
    <definedName name="돌아가_교통" localSheetId="10">[65]!돌아가_교통</definedName>
    <definedName name="돌아가_교통">[65]!돌아가_교통</definedName>
    <definedName name="돌아가기" localSheetId="10">[65]!돌아가기</definedName>
    <definedName name="돌아가기">[65]!돌아가기</definedName>
    <definedName name="동" localSheetId="10">[84]물가대비표!#REF!</definedName>
    <definedName name="동">[84]물가대비표!#REF!</definedName>
    <definedName name="동발공_터널" localSheetId="28">#REF!</definedName>
    <definedName name="동발공_터널" localSheetId="25">#REF!</definedName>
    <definedName name="동발공_터널" localSheetId="23">#REF!</definedName>
    <definedName name="동발공_터널" localSheetId="21">#REF!</definedName>
    <definedName name="동발공_터널" localSheetId="24">#REF!</definedName>
    <definedName name="동발공_터널" localSheetId="20">#REF!</definedName>
    <definedName name="동발공_터널" localSheetId="18">#REF!</definedName>
    <definedName name="동발공_터널" localSheetId="16">#REF!</definedName>
    <definedName name="동발공_터널" localSheetId="19">#REF!</definedName>
    <definedName name="동발공_터널" localSheetId="7">#REF!</definedName>
    <definedName name="동발공_터널" localSheetId="9">#REF!</definedName>
    <definedName name="동발공_터널" localSheetId="5">#REF!</definedName>
    <definedName name="동발공_터널" localSheetId="10">#REF!</definedName>
    <definedName name="동발공_터널" localSheetId="29">#REF!</definedName>
    <definedName name="동발공_터널">#REF!</definedName>
    <definedName name="동백1002">[52]데이타!$E$141</definedName>
    <definedName name="동백1204">[52]데이타!$E$142</definedName>
    <definedName name="동백1506">[52]데이타!$E$143</definedName>
    <definedName name="동백1808">[52]데이타!$E$144</definedName>
    <definedName name="동원" localSheetId="10">#REF!</definedName>
    <definedName name="동원">#REF!</definedName>
    <definedName name="동원1" localSheetId="10">#REF!</definedName>
    <definedName name="동원1">#REF!</definedName>
    <definedName name="동준" hidden="1">{"'Firr(선)'!$AS$1:$AY$62","'Firr(사)'!$AS$1:$AY$62","'Firr(회)'!$AS$1:$AY$62","'Firr(선)'!$L$1:$V$62","'Firr(사)'!$L$1:$V$62","'Firr(회)'!$L$1:$V$62"}</definedName>
    <definedName name="동준친" hidden="1">{"'Firr(선)'!$AS$1:$AY$62","'Firr(사)'!$AS$1:$AY$62","'Firr(회)'!$AS$1:$AY$62","'Firr(선)'!$L$1:$V$62","'Firr(사)'!$L$1:$V$62","'Firr(회)'!$L$1:$V$62"}</definedName>
    <definedName name="되메우기">[0]!되메우기</definedName>
    <definedName name="되메우기_및_다짐" localSheetId="10">#REF!</definedName>
    <definedName name="되메우기_및_다짐">#REF!</definedName>
    <definedName name="드">[0]!드</definedName>
    <definedName name="드잡이공" localSheetId="28">#REF!</definedName>
    <definedName name="드잡이공" localSheetId="25">#REF!</definedName>
    <definedName name="드잡이공" localSheetId="23">#REF!</definedName>
    <definedName name="드잡이공" localSheetId="21">#REF!</definedName>
    <definedName name="드잡이공" localSheetId="24">#REF!</definedName>
    <definedName name="드잡이공" localSheetId="20">#REF!</definedName>
    <definedName name="드잡이공" localSheetId="18">#REF!</definedName>
    <definedName name="드잡이공" localSheetId="16">#REF!</definedName>
    <definedName name="드잡이공" localSheetId="19">#REF!</definedName>
    <definedName name="드잡이공" localSheetId="7">#REF!</definedName>
    <definedName name="드잡이공" localSheetId="9">#REF!</definedName>
    <definedName name="드잡이공" localSheetId="5">#REF!</definedName>
    <definedName name="드잡이공" localSheetId="10">#REF!</definedName>
    <definedName name="드잡이공" localSheetId="29">#REF!</definedName>
    <definedName name="드잡이공">#REF!</definedName>
    <definedName name="등R2">[52]데이타!$E$156</definedName>
    <definedName name="등R4">[52]데이타!$E$157</definedName>
    <definedName name="등R6">[52]데이타!$E$158</definedName>
    <definedName name="등R8">[52]데이타!$E$159</definedName>
    <definedName name="등가거리">'[85]전선 및 전선관'!$A$1:$F$3</definedName>
    <definedName name="등가도움" localSheetId="10">[65]!등가도움</definedName>
    <definedName name="등가도움">[65]!등가도움</definedName>
    <definedName name="등록_시작" localSheetId="10">[31]!등록_시작</definedName>
    <definedName name="등록_시작">[31]!등록_시작</definedName>
    <definedName name="등록_취소" localSheetId="10">[31]!등록_취소</definedName>
    <definedName name="등록_취소">[31]!등록_취소</definedName>
    <definedName name="디">[0]!디</definedName>
    <definedName name="때죽R10">[52]데이타!$E$127</definedName>
    <definedName name="때죽R4">[52]데이타!$E$124</definedName>
    <definedName name="때죽R6">[52]데이타!$E$125</definedName>
    <definedName name="때죽R8">[52]데이타!$E$126</definedName>
    <definedName name="ㄹ">[0]!ㄹ</definedName>
    <definedName name="ㄹ1" localSheetId="28">#REF!</definedName>
    <definedName name="ㄹ1" localSheetId="25">#REF!</definedName>
    <definedName name="ㄹ1" localSheetId="23">#REF!</definedName>
    <definedName name="ㄹ1" localSheetId="21">#REF!</definedName>
    <definedName name="ㄹ1" localSheetId="24">#REF!</definedName>
    <definedName name="ㄹ1" localSheetId="20">#REF!</definedName>
    <definedName name="ㄹ1" localSheetId="18">#REF!</definedName>
    <definedName name="ㄹ1" localSheetId="16">#REF!</definedName>
    <definedName name="ㄹ1" localSheetId="19">#REF!</definedName>
    <definedName name="ㄹ1" localSheetId="7">#REF!</definedName>
    <definedName name="ㄹ1" localSheetId="9">#REF!</definedName>
    <definedName name="ㄹ1" localSheetId="5">#REF!</definedName>
    <definedName name="ㄹ1" localSheetId="10">#REF!</definedName>
    <definedName name="ㄹ1" localSheetId="29">#REF!</definedName>
    <definedName name="ㄹ1">#REF!</definedName>
    <definedName name="ㄹ2" localSheetId="28">#REF!</definedName>
    <definedName name="ㄹ2" localSheetId="25">#REF!</definedName>
    <definedName name="ㄹ2" localSheetId="23">#REF!</definedName>
    <definedName name="ㄹ2" localSheetId="21">#REF!</definedName>
    <definedName name="ㄹ2" localSheetId="24">#REF!</definedName>
    <definedName name="ㄹ2" localSheetId="20">#REF!</definedName>
    <definedName name="ㄹ2" localSheetId="18">#REF!</definedName>
    <definedName name="ㄹ2" localSheetId="16">#REF!</definedName>
    <definedName name="ㄹ2" localSheetId="19">#REF!</definedName>
    <definedName name="ㄹ2" localSheetId="7">#REF!</definedName>
    <definedName name="ㄹ2" localSheetId="9">#REF!</definedName>
    <definedName name="ㄹ2" localSheetId="5">#REF!</definedName>
    <definedName name="ㄹ2" localSheetId="10">#REF!</definedName>
    <definedName name="ㄹ2" localSheetId="29">#REF!</definedName>
    <definedName name="ㄹ2">#REF!</definedName>
    <definedName name="ㄹ3">#N/A</definedName>
    <definedName name="ㄹ4">#N/A</definedName>
    <definedName name="ㄹㄷ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ㄷ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ㄹ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ㄹㄹ" localSheetId="28" hidden="1">#REF!</definedName>
    <definedName name="ㄹㄹㄹ" localSheetId="11" hidden="1">#REF!</definedName>
    <definedName name="ㄹㄹㄹ" localSheetId="3" hidden="1">#REF!</definedName>
    <definedName name="ㄹㄹㄹ" localSheetId="2" hidden="1">#REF!</definedName>
    <definedName name="ㄹㄹㄹ" localSheetId="27" hidden="1">#REF!</definedName>
    <definedName name="ㄹㄹㄹ" localSheetId="25" hidden="1">#REF!</definedName>
    <definedName name="ㄹㄹㄹ" localSheetId="23" hidden="1">#REF!</definedName>
    <definedName name="ㄹㄹㄹ" localSheetId="22" hidden="1">#REF!</definedName>
    <definedName name="ㄹㄹㄹ" localSheetId="21" hidden="1">#REF!</definedName>
    <definedName name="ㄹㄹㄹ" localSheetId="24" hidden="1">#REF!</definedName>
    <definedName name="ㄹㄹㄹ" localSheetId="20" hidden="1">#REF!</definedName>
    <definedName name="ㄹㄹㄹ" localSheetId="18" hidden="1">#REF!</definedName>
    <definedName name="ㄹㄹㄹ" localSheetId="17" hidden="1">#REF!</definedName>
    <definedName name="ㄹㄹㄹ" localSheetId="16" hidden="1">#REF!</definedName>
    <definedName name="ㄹㄹㄹ" localSheetId="19" hidden="1">#REF!</definedName>
    <definedName name="ㄹㄹㄹ" localSheetId="7" hidden="1">#REF!</definedName>
    <definedName name="ㄹㄹㄹ" localSheetId="6" hidden="1">#REF!</definedName>
    <definedName name="ㄹㄹㄹ" localSheetId="9" hidden="1">#REF!</definedName>
    <definedName name="ㄹㄹㄹ" localSheetId="5" hidden="1">#REF!</definedName>
    <definedName name="ㄹㄹㄹ" localSheetId="10" hidden="1">#REF!</definedName>
    <definedName name="ㄹㄹㄹ" localSheetId="8" hidden="1">#REF!</definedName>
    <definedName name="ㄹㄹㄹ" localSheetId="4" hidden="1">#REF!</definedName>
    <definedName name="ㄹㄹㄹ" localSheetId="26" hidden="1">#REF!</definedName>
    <definedName name="ㄹㄹㄹ" localSheetId="29" hidden="1">#REF!</definedName>
    <definedName name="ㄹㄹㄹ" hidden="1">#REF!</definedName>
    <definedName name="ㄹㄹㄹㄴ">[0]!ㄹㄹㄹㄴ</definedName>
    <definedName name="ㄹㄹㄹㄹ">[0]!ㄹㄹㄹㄹ</definedName>
    <definedName name="ㄹㄹㄹㄹㄹ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ㄹㄹㄹ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ㄹㄹㄹㄹㄹ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ㄹㄹㄹㄹ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ㅇㅇㅎㅇ" localSheetId="10">[0]!BlankMacro1</definedName>
    <definedName name="ㄹㅇㅇㅎㅇ">[0]!BlankMacro1</definedName>
    <definedName name="라">#N/A</definedName>
    <definedName name="라라라" localSheetId="10">#REF!</definedName>
    <definedName name="라라라">#REF!</definedName>
    <definedName name="램머Q간재">[62]램머!$D$20</definedName>
    <definedName name="램머Q간재10">[62]램머!$F$20</definedName>
    <definedName name="램머Q간재야간">[62]램머!$J$20</definedName>
    <definedName name="램머Q노무">[62]램머!$D$21</definedName>
    <definedName name="램머Q노무10">[62]램머!$F$21</definedName>
    <definedName name="램머Q노무야간">[62]램머!$J$21</definedName>
    <definedName name="램머Q손료">[62]램머!$D$22</definedName>
    <definedName name="램머Q손료10">[62]램머!$F$22</definedName>
    <definedName name="램머Q손료야간">[62]램머!$J$22</definedName>
    <definedName name="램머간재">'[62]기계경비(시간당)'!$H$170</definedName>
    <definedName name="램머노무">'[62]기계경비(시간당)'!$H$166</definedName>
    <definedName name="램머노무야간">'[62]기계경비(시간당)'!$H$167</definedName>
    <definedName name="램머손료">'[62]기계경비(시간당)'!$H$165</definedName>
    <definedName name="램프" localSheetId="10">[86]단가조사!#REF!</definedName>
    <definedName name="램프">[86]단가조사!#REF!</definedName>
    <definedName name="레미콘수운반DT">[0]!레미콘수운반DT</definedName>
    <definedName name="려">[0]!려</definedName>
    <definedName name="로더담는시간" localSheetId="28">#REF!</definedName>
    <definedName name="로더담는시간" localSheetId="25">#REF!</definedName>
    <definedName name="로더담는시간" localSheetId="23">#REF!</definedName>
    <definedName name="로더담는시간" localSheetId="21">#REF!</definedName>
    <definedName name="로더담는시간" localSheetId="24">#REF!</definedName>
    <definedName name="로더담는시간" localSheetId="20">#REF!</definedName>
    <definedName name="로더담는시간" localSheetId="18">#REF!</definedName>
    <definedName name="로더담는시간" localSheetId="16">#REF!</definedName>
    <definedName name="로더담는시간" localSheetId="19">#REF!</definedName>
    <definedName name="로더담는시간" localSheetId="7">#REF!</definedName>
    <definedName name="로더담는시간" localSheetId="9">#REF!</definedName>
    <definedName name="로더담는시간" localSheetId="5">#REF!</definedName>
    <definedName name="로더담는시간" localSheetId="10">#REF!</definedName>
    <definedName name="로더담는시간" localSheetId="29">#REF!</definedName>
    <definedName name="로더담는시간">#REF!</definedName>
    <definedName name="로더작업효율" localSheetId="28">#REF!</definedName>
    <definedName name="로더작업효율" localSheetId="25">#REF!</definedName>
    <definedName name="로더작업효율" localSheetId="23">#REF!</definedName>
    <definedName name="로더작업효율" localSheetId="21">#REF!</definedName>
    <definedName name="로더작업효율" localSheetId="24">#REF!</definedName>
    <definedName name="로더작업효율" localSheetId="20">#REF!</definedName>
    <definedName name="로더작업효율" localSheetId="18">#REF!</definedName>
    <definedName name="로더작업효율" localSheetId="16">#REF!</definedName>
    <definedName name="로더작업효율" localSheetId="19">#REF!</definedName>
    <definedName name="로더작업효율" localSheetId="7">#REF!</definedName>
    <definedName name="로더작업효율" localSheetId="9">#REF!</definedName>
    <definedName name="로더작업효율" localSheetId="5">#REF!</definedName>
    <definedName name="로더작업효율" localSheetId="10">#REF!</definedName>
    <definedName name="로더작업효율" localSheetId="29">#REF!</definedName>
    <definedName name="로더작업효율">#REF!</definedName>
    <definedName name="롤러소요다짐횟수_다짐두께" localSheetId="28">#REF!</definedName>
    <definedName name="롤러소요다짐횟수_다짐두께" localSheetId="25">#REF!</definedName>
    <definedName name="롤러소요다짐횟수_다짐두께" localSheetId="23">#REF!</definedName>
    <definedName name="롤러소요다짐횟수_다짐두께" localSheetId="21">#REF!</definedName>
    <definedName name="롤러소요다짐횟수_다짐두께" localSheetId="24">#REF!</definedName>
    <definedName name="롤러소요다짐횟수_다짐두께" localSheetId="20">#REF!</definedName>
    <definedName name="롤러소요다짐횟수_다짐두께" localSheetId="18">#REF!</definedName>
    <definedName name="롤러소요다짐횟수_다짐두께" localSheetId="16">#REF!</definedName>
    <definedName name="롤러소요다짐횟수_다짐두께" localSheetId="19">#REF!</definedName>
    <definedName name="롤러소요다짐횟수_다짐두께" localSheetId="7">#REF!</definedName>
    <definedName name="롤러소요다짐횟수_다짐두께" localSheetId="9">#REF!</definedName>
    <definedName name="롤러소요다짐횟수_다짐두께" localSheetId="5">#REF!</definedName>
    <definedName name="롤러소요다짐횟수_다짐두께" localSheetId="10">#REF!</definedName>
    <definedName name="롤러소요다짐횟수_다짐두께" localSheetId="29">#REF!</definedName>
    <definedName name="롤러소요다짐횟수_다짐두께">#REF!</definedName>
    <definedName name="롤러유효다짐폭_다짐속도" localSheetId="28">#REF!</definedName>
    <definedName name="롤러유효다짐폭_다짐속도" localSheetId="25">#REF!</definedName>
    <definedName name="롤러유효다짐폭_다짐속도" localSheetId="23">#REF!</definedName>
    <definedName name="롤러유효다짐폭_다짐속도" localSheetId="21">#REF!</definedName>
    <definedName name="롤러유효다짐폭_다짐속도" localSheetId="24">#REF!</definedName>
    <definedName name="롤러유효다짐폭_다짐속도" localSheetId="20">#REF!</definedName>
    <definedName name="롤러유효다짐폭_다짐속도" localSheetId="18">#REF!</definedName>
    <definedName name="롤러유효다짐폭_다짐속도" localSheetId="16">#REF!</definedName>
    <definedName name="롤러유효다짐폭_다짐속도" localSheetId="19">#REF!</definedName>
    <definedName name="롤러유효다짐폭_다짐속도" localSheetId="7">#REF!</definedName>
    <definedName name="롤러유효다짐폭_다짐속도" localSheetId="9">#REF!</definedName>
    <definedName name="롤러유효다짐폭_다짐속도" localSheetId="5">#REF!</definedName>
    <definedName name="롤러유효다짐폭_다짐속도" localSheetId="10">#REF!</definedName>
    <definedName name="롤러유효다짐폭_다짐속도" localSheetId="29">#REF!</definedName>
    <definedName name="롤러유효다짐폭_다짐속도">#REF!</definedName>
    <definedName name="롤러작업효율" localSheetId="28">#REF!</definedName>
    <definedName name="롤러작업효율" localSheetId="25">#REF!</definedName>
    <definedName name="롤러작업효율" localSheetId="23">#REF!</definedName>
    <definedName name="롤러작업효율" localSheetId="21">#REF!</definedName>
    <definedName name="롤러작업효율" localSheetId="24">#REF!</definedName>
    <definedName name="롤러작업효율" localSheetId="20">#REF!</definedName>
    <definedName name="롤러작업효율" localSheetId="18">#REF!</definedName>
    <definedName name="롤러작업효율" localSheetId="16">#REF!</definedName>
    <definedName name="롤러작업효율" localSheetId="19">#REF!</definedName>
    <definedName name="롤러작업효율" localSheetId="7">#REF!</definedName>
    <definedName name="롤러작업효율" localSheetId="9">#REF!</definedName>
    <definedName name="롤러작업효율" localSheetId="5">#REF!</definedName>
    <definedName name="롤러작업효율" localSheetId="10">#REF!</definedName>
    <definedName name="롤러작업효율" localSheetId="29">#REF!</definedName>
    <definedName name="롤러작업효율">#REF!</definedName>
    <definedName name="루핑공" localSheetId="28">#REF!</definedName>
    <definedName name="루핑공" localSheetId="25">#REF!</definedName>
    <definedName name="루핑공" localSheetId="23">#REF!</definedName>
    <definedName name="루핑공" localSheetId="21">#REF!</definedName>
    <definedName name="루핑공" localSheetId="24">#REF!</definedName>
    <definedName name="루핑공" localSheetId="20">#REF!</definedName>
    <definedName name="루핑공" localSheetId="18">#REF!</definedName>
    <definedName name="루핑공" localSheetId="16">#REF!</definedName>
    <definedName name="루핑공" localSheetId="19">#REF!</definedName>
    <definedName name="루핑공" localSheetId="7">#REF!</definedName>
    <definedName name="루핑공" localSheetId="9">#REF!</definedName>
    <definedName name="루핑공" localSheetId="5">#REF!</definedName>
    <definedName name="루핑공" localSheetId="10">#REF!</definedName>
    <definedName name="루핑공" localSheetId="29">#REF!</definedName>
    <definedName name="루핑공">#REF!</definedName>
    <definedName name="류효정" hidden="1">{"'Firr(선)'!$AS$1:$AY$62","'Firr(사)'!$AS$1:$AY$62","'Firr(회)'!$AS$1:$AY$62","'Firr(선)'!$L$1:$V$62","'Firr(사)'!$L$1:$V$62","'Firr(회)'!$L$1:$V$62"}</definedName>
    <definedName name="르">[0]!르</definedName>
    <definedName name="리">[0]!리</definedName>
    <definedName name="리리릴" localSheetId="10">#REF!</definedName>
    <definedName name="리리릴">#REF!</definedName>
    <definedName name="리벳공" localSheetId="28">#REF!</definedName>
    <definedName name="리벳공" localSheetId="25">#REF!</definedName>
    <definedName name="리벳공" localSheetId="23">#REF!</definedName>
    <definedName name="리벳공" localSheetId="21">#REF!</definedName>
    <definedName name="리벳공" localSheetId="24">#REF!</definedName>
    <definedName name="리벳공" localSheetId="20">#REF!</definedName>
    <definedName name="리벳공" localSheetId="18">#REF!</definedName>
    <definedName name="리벳공" localSheetId="16">#REF!</definedName>
    <definedName name="리벳공" localSheetId="19">#REF!</definedName>
    <definedName name="리벳공" localSheetId="7">#REF!</definedName>
    <definedName name="리벳공" localSheetId="9">#REF!</definedName>
    <definedName name="리벳공" localSheetId="5">#REF!</definedName>
    <definedName name="리벳공" localSheetId="10">#REF!</definedName>
    <definedName name="리벳공" localSheetId="29">#REF!</definedName>
    <definedName name="리벳공">#REF!</definedName>
    <definedName name="ㅀㅀ" hidden="1">{"'Firr(선)'!$AS$1:$AY$62","'Firr(사)'!$AS$1:$AY$62","'Firr(회)'!$AS$1:$AY$62","'Firr(선)'!$L$1:$V$62","'Firr(사)'!$L$1:$V$62","'Firr(회)'!$L$1:$V$62"}</definedName>
    <definedName name="ㅀㅀㄱ" localSheetId="10">[0]!BlankMacro1</definedName>
    <definedName name="ㅀㅀㄱ">[0]!BlankMacro1</definedName>
    <definedName name="ㅀㅀㄹ" localSheetId="10">[0]!BlankMacro1</definedName>
    <definedName name="ㅀㅀㄹ">[0]!BlankMacro1</definedName>
    <definedName name="ㅁ">#N/A</definedName>
    <definedName name="ㅁ1" localSheetId="28">#REF!</definedName>
    <definedName name="ㅁ1" localSheetId="25">#REF!</definedName>
    <definedName name="ㅁ1" localSheetId="23">#REF!</definedName>
    <definedName name="ㅁ1" localSheetId="22">#REF!</definedName>
    <definedName name="ㅁ1" localSheetId="21">#REF!</definedName>
    <definedName name="ㅁ1" localSheetId="24">#REF!</definedName>
    <definedName name="ㅁ1" localSheetId="20">#REF!</definedName>
    <definedName name="ㅁ1" localSheetId="18">#REF!</definedName>
    <definedName name="ㅁ1" localSheetId="16">#REF!</definedName>
    <definedName name="ㅁ1" localSheetId="19">#REF!</definedName>
    <definedName name="ㅁ1" localSheetId="7">#REF!</definedName>
    <definedName name="ㅁ1" localSheetId="9">#REF!</definedName>
    <definedName name="ㅁ1" localSheetId="5">#REF!</definedName>
    <definedName name="ㅁ1" localSheetId="10">#REF!</definedName>
    <definedName name="ㅁ1" localSheetId="29">#REF!</definedName>
    <definedName name="ㅁ1">#REF!</definedName>
    <definedName name="ㅁ101" localSheetId="10">[87]철거산출근거!#REF!</definedName>
    <definedName name="ㅁ101">[87]철거산출근거!#REF!</definedName>
    <definedName name="ㅁ1075" localSheetId="10">#REF!</definedName>
    <definedName name="ㅁ1075">#REF!</definedName>
    <definedName name="ㅁ1100" localSheetId="28">#REF!</definedName>
    <definedName name="ㅁ1100" localSheetId="25">#REF!</definedName>
    <definedName name="ㅁ1100" localSheetId="23">#REF!</definedName>
    <definedName name="ㅁ1100" localSheetId="22">#REF!</definedName>
    <definedName name="ㅁ1100" localSheetId="21">#REF!</definedName>
    <definedName name="ㅁ1100" localSheetId="24">#REF!</definedName>
    <definedName name="ㅁ1100" localSheetId="20">#REF!</definedName>
    <definedName name="ㅁ1100" localSheetId="18">#REF!</definedName>
    <definedName name="ㅁ1100" localSheetId="16">#REF!</definedName>
    <definedName name="ㅁ1100" localSheetId="19">#REF!</definedName>
    <definedName name="ㅁ1100" localSheetId="7">#REF!</definedName>
    <definedName name="ㅁ1100" localSheetId="9">#REF!</definedName>
    <definedName name="ㅁ1100" localSheetId="5">#REF!</definedName>
    <definedName name="ㅁ1100" localSheetId="10">#REF!</definedName>
    <definedName name="ㅁ1100" localSheetId="29">#REF!</definedName>
    <definedName name="ㅁ1100">#REF!</definedName>
    <definedName name="ㅁ1140" localSheetId="28">#REF!</definedName>
    <definedName name="ㅁ1140" localSheetId="25">#REF!</definedName>
    <definedName name="ㅁ1140" localSheetId="23">#REF!</definedName>
    <definedName name="ㅁ1140" localSheetId="22">#REF!</definedName>
    <definedName name="ㅁ1140" localSheetId="21">#REF!</definedName>
    <definedName name="ㅁ1140" localSheetId="24">#REF!</definedName>
    <definedName name="ㅁ1140" localSheetId="20">#REF!</definedName>
    <definedName name="ㅁ1140" localSheetId="18">#REF!</definedName>
    <definedName name="ㅁ1140" localSheetId="16">#REF!</definedName>
    <definedName name="ㅁ1140" localSheetId="19">#REF!</definedName>
    <definedName name="ㅁ1140" localSheetId="7">#REF!</definedName>
    <definedName name="ㅁ1140" localSheetId="9">#REF!</definedName>
    <definedName name="ㅁ1140" localSheetId="5">#REF!</definedName>
    <definedName name="ㅁ1140" localSheetId="10">#REF!</definedName>
    <definedName name="ㅁ1140" localSheetId="29">#REF!</definedName>
    <definedName name="ㅁ1140">#REF!</definedName>
    <definedName name="ㅁ1180" localSheetId="28">#REF!</definedName>
    <definedName name="ㅁ1180" localSheetId="25">#REF!</definedName>
    <definedName name="ㅁ1180" localSheetId="23">#REF!</definedName>
    <definedName name="ㅁ1180" localSheetId="21">#REF!</definedName>
    <definedName name="ㅁ1180" localSheetId="24">#REF!</definedName>
    <definedName name="ㅁ1180" localSheetId="20">#REF!</definedName>
    <definedName name="ㅁ1180" localSheetId="18">#REF!</definedName>
    <definedName name="ㅁ1180" localSheetId="16">#REF!</definedName>
    <definedName name="ㅁ1180" localSheetId="19">#REF!</definedName>
    <definedName name="ㅁ1180" localSheetId="7">#REF!</definedName>
    <definedName name="ㅁ1180" localSheetId="9">#REF!</definedName>
    <definedName name="ㅁ1180" localSheetId="5">#REF!</definedName>
    <definedName name="ㅁ1180" localSheetId="10">#REF!</definedName>
    <definedName name="ㅁ1180" localSheetId="29">#REF!</definedName>
    <definedName name="ㅁ1180">#REF!</definedName>
    <definedName name="ㅁ2" localSheetId="28">#REF!</definedName>
    <definedName name="ㅁ2" localSheetId="25">#REF!</definedName>
    <definedName name="ㅁ2" localSheetId="23">#REF!</definedName>
    <definedName name="ㅁ2" localSheetId="21">#REF!</definedName>
    <definedName name="ㅁ2" localSheetId="24">#REF!</definedName>
    <definedName name="ㅁ2" localSheetId="20">#REF!</definedName>
    <definedName name="ㅁ2" localSheetId="18">#REF!</definedName>
    <definedName name="ㅁ2" localSheetId="16">#REF!</definedName>
    <definedName name="ㅁ2" localSheetId="19">#REF!</definedName>
    <definedName name="ㅁ2" localSheetId="7">#REF!</definedName>
    <definedName name="ㅁ2" localSheetId="9">#REF!</definedName>
    <definedName name="ㅁ2" localSheetId="5">#REF!</definedName>
    <definedName name="ㅁ2" localSheetId="10">#REF!</definedName>
    <definedName name="ㅁ2" localSheetId="29">#REF!</definedName>
    <definedName name="ㅁ2">#REF!</definedName>
    <definedName name="ㅁ201" localSheetId="10">[87]철거산출근거!#REF!</definedName>
    <definedName name="ㅁ201">[87]철거산출근거!#REF!</definedName>
    <definedName name="ㅁ222" localSheetId="10">#REF!</definedName>
    <definedName name="ㅁ222">#REF!</definedName>
    <definedName name="ㅁ331" localSheetId="28">#REF!</definedName>
    <definedName name="ㅁ331" localSheetId="25">#REF!</definedName>
    <definedName name="ㅁ331" localSheetId="21">#REF!</definedName>
    <definedName name="ㅁ331" localSheetId="24">#REF!</definedName>
    <definedName name="ㅁ331" localSheetId="20">#REF!</definedName>
    <definedName name="ㅁ331" localSheetId="16">#REF!</definedName>
    <definedName name="ㅁ331" localSheetId="7">#REF!</definedName>
    <definedName name="ㅁ331" localSheetId="9">#REF!</definedName>
    <definedName name="ㅁ331" localSheetId="5">#REF!</definedName>
    <definedName name="ㅁ331" localSheetId="10">#REF!</definedName>
    <definedName name="ㅁ331" localSheetId="29">#REF!</definedName>
    <definedName name="ㅁ331">#REF!</definedName>
    <definedName name="ㅁ459" localSheetId="10">[88]일위대가!#REF!</definedName>
    <definedName name="ㅁ459">[88]일위대가!#REF!</definedName>
    <definedName name="ㅁ500" localSheetId="10">[89]Baby일위대가!#REF!</definedName>
    <definedName name="ㅁ500">[89]Baby일위대가!#REF!</definedName>
    <definedName name="ㅁ545" localSheetId="10">#REF!</definedName>
    <definedName name="ㅁ545">#REF!</definedName>
    <definedName name="ㅁ636" localSheetId="10">#REF!</definedName>
    <definedName name="ㅁ636">#REF!</definedName>
    <definedName name="ㅁ8529" localSheetId="28">#REF!</definedName>
    <definedName name="ㅁ8529" localSheetId="25">#REF!</definedName>
    <definedName name="ㅁ8529" localSheetId="23">#REF!</definedName>
    <definedName name="ㅁ8529" localSheetId="21">#REF!</definedName>
    <definedName name="ㅁ8529" localSheetId="24">#REF!</definedName>
    <definedName name="ㅁ8529" localSheetId="20">#REF!</definedName>
    <definedName name="ㅁ8529" localSheetId="18">#REF!</definedName>
    <definedName name="ㅁ8529" localSheetId="16">#REF!</definedName>
    <definedName name="ㅁ8529" localSheetId="19">#REF!</definedName>
    <definedName name="ㅁ8529" localSheetId="7">#REF!</definedName>
    <definedName name="ㅁ8529" localSheetId="9">#REF!</definedName>
    <definedName name="ㅁ8529" localSheetId="5">#REF!</definedName>
    <definedName name="ㅁ8529" localSheetId="10">#REF!</definedName>
    <definedName name="ㅁ8529" localSheetId="29">#REF!</definedName>
    <definedName name="ㅁ8529">#REF!</definedName>
    <definedName name="ㅁa1140" localSheetId="28">#REF!</definedName>
    <definedName name="ㅁa1140" localSheetId="25">#REF!</definedName>
    <definedName name="ㅁa1140" localSheetId="23">#REF!</definedName>
    <definedName name="ㅁa1140" localSheetId="22">#REF!</definedName>
    <definedName name="ㅁa1140" localSheetId="21">#REF!</definedName>
    <definedName name="ㅁa1140" localSheetId="24">#REF!</definedName>
    <definedName name="ㅁa1140" localSheetId="20">#REF!</definedName>
    <definedName name="ㅁa1140" localSheetId="18">#REF!</definedName>
    <definedName name="ㅁa1140" localSheetId="16">#REF!</definedName>
    <definedName name="ㅁa1140" localSheetId="19">#REF!</definedName>
    <definedName name="ㅁa1140" localSheetId="7">#REF!</definedName>
    <definedName name="ㅁa1140" localSheetId="9">#REF!</definedName>
    <definedName name="ㅁa1140" localSheetId="5">#REF!</definedName>
    <definedName name="ㅁa1140" localSheetId="10">#REF!</definedName>
    <definedName name="ㅁa1140" localSheetId="29">#REF!</definedName>
    <definedName name="ㅁa1140">#REF!</definedName>
    <definedName name="ㅁㄴ" localSheetId="28">#REF!</definedName>
    <definedName name="ㅁㄴ" localSheetId="25">#REF!</definedName>
    <definedName name="ㅁㄴ" localSheetId="23">#REF!</definedName>
    <definedName name="ㅁㄴ" localSheetId="21">#REF!</definedName>
    <definedName name="ㅁㄴ" localSheetId="24">#REF!</definedName>
    <definedName name="ㅁㄴ" localSheetId="20">#REF!</definedName>
    <definedName name="ㅁㄴ" localSheetId="18">#REF!</definedName>
    <definedName name="ㅁㄴ" localSheetId="16">#REF!</definedName>
    <definedName name="ㅁㄴ" localSheetId="19">#REF!</definedName>
    <definedName name="ㅁㄴ" localSheetId="7">#REF!</definedName>
    <definedName name="ㅁㄴ" localSheetId="9">#REF!</definedName>
    <definedName name="ㅁㄴ" localSheetId="5">#REF!</definedName>
    <definedName name="ㅁㄴ" localSheetId="10">#REF!</definedName>
    <definedName name="ㅁㄴ" localSheetId="29">#REF!</definedName>
    <definedName name="ㅁㄴ">#REF!</definedName>
    <definedName name="ㅁ느">[0]!ㅁ느</definedName>
    <definedName name="ㅁㄷㄱ">[0]!ㅁㄷㄱ</definedName>
    <definedName name="ㅁㅁ" localSheetId="28">#REF!</definedName>
    <definedName name="ㅁㅁ" localSheetId="25">#REF!</definedName>
    <definedName name="ㅁㅁ" localSheetId="21">#REF!</definedName>
    <definedName name="ㅁㅁ" localSheetId="24">#REF!</definedName>
    <definedName name="ㅁㅁ" localSheetId="20">#REF!</definedName>
    <definedName name="ㅁㅁ" localSheetId="16">#REF!</definedName>
    <definedName name="ㅁㅁ" localSheetId="7">#REF!</definedName>
    <definedName name="ㅁㅁ" localSheetId="9">#REF!</definedName>
    <definedName name="ㅁㅁ" localSheetId="5">#REF!</definedName>
    <definedName name="ㅁㅁ" localSheetId="10">#REF!</definedName>
    <definedName name="ㅁㅁ" localSheetId="29">#REF!</definedName>
    <definedName name="ㅁㅁ">#REF!</definedName>
    <definedName name="ㅁㅁ158" localSheetId="10">#REF!</definedName>
    <definedName name="ㅁㅁ158">#REF!</definedName>
    <definedName name="ㅁㅁㅁ" localSheetId="28">#REF!</definedName>
    <definedName name="ㅁㅁㅁ" localSheetId="25">#REF!</definedName>
    <definedName name="ㅁㅁㅁ" localSheetId="23">#REF!</definedName>
    <definedName name="ㅁㅁㅁ" localSheetId="22">#REF!</definedName>
    <definedName name="ㅁㅁㅁ" localSheetId="21">#REF!</definedName>
    <definedName name="ㅁㅁㅁ" localSheetId="24">#REF!</definedName>
    <definedName name="ㅁㅁㅁ" localSheetId="20">#REF!</definedName>
    <definedName name="ㅁㅁㅁ" localSheetId="18">#REF!</definedName>
    <definedName name="ㅁㅁㅁ" localSheetId="16">#REF!</definedName>
    <definedName name="ㅁㅁㅁ" localSheetId="19">#REF!</definedName>
    <definedName name="ㅁㅁㅁ" localSheetId="7">#REF!</definedName>
    <definedName name="ㅁㅁㅁ" localSheetId="9">#REF!</definedName>
    <definedName name="ㅁㅁㅁ" localSheetId="5">#REF!</definedName>
    <definedName name="ㅁㅁㅁ" localSheetId="10">#REF!</definedName>
    <definedName name="ㅁㅁㅁ" localSheetId="29">#REF!</definedName>
    <definedName name="ㅁㅁㅁ" localSheetId="12">#REF!</definedName>
    <definedName name="ㅁㅁㅁ">#REF!</definedName>
    <definedName name="ㅁㅁㅁㅁ" localSheetId="10">[0]!BlankMacro1</definedName>
    <definedName name="ㅁㅁㅁㅁ">[0]!BlankMacro1</definedName>
    <definedName name="ㅁㅁㅁㅁㅁ">[0]!ㅁㅁㅁㅁㅁ</definedName>
    <definedName name="ㅁㅁㅁㅁㅁㅁㅁㅁ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ㅁㅁㅁㅁㅁㅁㅁㅁ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ㅁㅎ" localSheetId="28">#REF!</definedName>
    <definedName name="ㅁㅎ" localSheetId="25">#REF!</definedName>
    <definedName name="ㅁㅎ" localSheetId="21">#REF!</definedName>
    <definedName name="ㅁㅎ" localSheetId="24">#REF!</definedName>
    <definedName name="ㅁㅎ" localSheetId="20">#REF!</definedName>
    <definedName name="ㅁㅎ" localSheetId="16">#REF!</definedName>
    <definedName name="ㅁㅎ" localSheetId="7">#REF!</definedName>
    <definedName name="ㅁㅎ" localSheetId="9">#REF!</definedName>
    <definedName name="ㅁㅎ" localSheetId="5">#REF!</definedName>
    <definedName name="ㅁㅎ" localSheetId="10">#REF!</definedName>
    <definedName name="ㅁㅎ" localSheetId="29">#REF!</definedName>
    <definedName name="ㅁㅎ">#REF!</definedName>
    <definedName name="마">#N/A</definedName>
    <definedName name="마가목R3">[52]데이타!$E$160</definedName>
    <definedName name="마가목R5">[52]데이타!$E$161</definedName>
    <definedName name="마가목R7">[52]데이타!$E$162</definedName>
    <definedName name="마감선" localSheetId="28">#REF!</definedName>
    <definedName name="마감선" localSheetId="25">#REF!</definedName>
    <definedName name="마감선" localSheetId="23">#REF!</definedName>
    <definedName name="마감선" localSheetId="21">#REF!</definedName>
    <definedName name="마감선" localSheetId="24">#REF!</definedName>
    <definedName name="마감선" localSheetId="20">#REF!</definedName>
    <definedName name="마감선" localSheetId="18">#REF!</definedName>
    <definedName name="마감선" localSheetId="16">#REF!</definedName>
    <definedName name="마감선" localSheetId="19">#REF!</definedName>
    <definedName name="마감선" localSheetId="7">#REF!</definedName>
    <definedName name="마감선" localSheetId="9">#REF!</definedName>
    <definedName name="마감선" localSheetId="5">#REF!</definedName>
    <definedName name="마감선" localSheetId="10">#REF!</definedName>
    <definedName name="마감선" localSheetId="29">#REF!</definedName>
    <definedName name="마감선">#REF!</definedName>
    <definedName name="마부_우마차포함" localSheetId="28">#REF!</definedName>
    <definedName name="마부_우마차포함" localSheetId="25">#REF!</definedName>
    <definedName name="마부_우마차포함" localSheetId="23">#REF!</definedName>
    <definedName name="마부_우마차포함" localSheetId="21">#REF!</definedName>
    <definedName name="마부_우마차포함" localSheetId="24">#REF!</definedName>
    <definedName name="마부_우마차포함" localSheetId="20">#REF!</definedName>
    <definedName name="마부_우마차포함" localSheetId="18">#REF!</definedName>
    <definedName name="마부_우마차포함" localSheetId="16">#REF!</definedName>
    <definedName name="마부_우마차포함" localSheetId="19">#REF!</definedName>
    <definedName name="마부_우마차포함" localSheetId="7">#REF!</definedName>
    <definedName name="마부_우마차포함" localSheetId="9">#REF!</definedName>
    <definedName name="마부_우마차포함" localSheetId="5">#REF!</definedName>
    <definedName name="마부_우마차포함" localSheetId="10">#REF!</definedName>
    <definedName name="마부_우마차포함" localSheetId="29">#REF!</definedName>
    <definedName name="마부_우마차포함">#REF!</definedName>
    <definedName name="마스콘수량" localSheetId="28">#REF!</definedName>
    <definedName name="마스콘수량" localSheetId="25">#REF!</definedName>
    <definedName name="마스콘수량" localSheetId="23">#REF!</definedName>
    <definedName name="마스콘수량" localSheetId="21">#REF!</definedName>
    <definedName name="마스콘수량" localSheetId="24">#REF!</definedName>
    <definedName name="마스콘수량" localSheetId="20">#REF!</definedName>
    <definedName name="마스콘수량" localSheetId="18">#REF!</definedName>
    <definedName name="마스콘수량" localSheetId="16">#REF!</definedName>
    <definedName name="마스콘수량" localSheetId="19">#REF!</definedName>
    <definedName name="마스콘수량" localSheetId="7">#REF!</definedName>
    <definedName name="마스콘수량" localSheetId="9">#REF!</definedName>
    <definedName name="마스콘수량" localSheetId="5">#REF!</definedName>
    <definedName name="마스콘수량" localSheetId="10">#REF!</definedName>
    <definedName name="마스콘수량" localSheetId="29">#REF!</definedName>
    <definedName name="마스콘수량">#REF!</definedName>
    <definedName name="말발도리1003">[52]데이타!$E$163</definedName>
    <definedName name="말발도리1204">[52]데이타!$E$164</definedName>
    <definedName name="말발도리1506">[52]데이타!$E$165</definedName>
    <definedName name="매입개방">[26]DATA!$E$6:$F$15</definedName>
    <definedName name="매자0804">[52]데이타!$E$166</definedName>
    <definedName name="매자1005">[52]데이타!$E$167</definedName>
    <definedName name="매화R10">[52]데이타!$E$174</definedName>
    <definedName name="매화R4">[52]데이타!$E$171</definedName>
    <definedName name="매화R6">[52]데이타!$E$172</definedName>
    <definedName name="매화R8">[52]데이타!$E$173</definedName>
    <definedName name="맥문동" localSheetId="28">#REF!</definedName>
    <definedName name="맥문동" localSheetId="25">#REF!</definedName>
    <definedName name="맥문동" localSheetId="23">#REF!</definedName>
    <definedName name="맥문동" localSheetId="22">#REF!</definedName>
    <definedName name="맥문동" localSheetId="21">#REF!</definedName>
    <definedName name="맥문동" localSheetId="24">#REF!</definedName>
    <definedName name="맥문동" localSheetId="20">#REF!</definedName>
    <definedName name="맥문동" localSheetId="18">#REF!</definedName>
    <definedName name="맥문동" localSheetId="16">#REF!</definedName>
    <definedName name="맥문동" localSheetId="19">#REF!</definedName>
    <definedName name="맥문동" localSheetId="7">#REF!</definedName>
    <definedName name="맥문동" localSheetId="9">#REF!</definedName>
    <definedName name="맥문동" localSheetId="5">#REF!</definedName>
    <definedName name="맥문동" localSheetId="10">#REF!</definedName>
    <definedName name="맥문동" localSheetId="29">#REF!</definedName>
    <definedName name="맥문동" localSheetId="12">#REF!</definedName>
    <definedName name="맥문동">#REF!</definedName>
    <definedName name="맨홀규격" localSheetId="28">#REF!</definedName>
    <definedName name="맨홀규격" localSheetId="25">#REF!</definedName>
    <definedName name="맨홀규격" localSheetId="23">#REF!</definedName>
    <definedName name="맨홀규격" localSheetId="21">#REF!</definedName>
    <definedName name="맨홀규격" localSheetId="24">#REF!</definedName>
    <definedName name="맨홀규격" localSheetId="20">#REF!</definedName>
    <definedName name="맨홀규격" localSheetId="18">#REF!</definedName>
    <definedName name="맨홀규격" localSheetId="16">#REF!</definedName>
    <definedName name="맨홀규격" localSheetId="19">#REF!</definedName>
    <definedName name="맨홀규격" localSheetId="7">#REF!</definedName>
    <definedName name="맨홀규격" localSheetId="9">#REF!</definedName>
    <definedName name="맨홀규격" localSheetId="5">#REF!</definedName>
    <definedName name="맨홀규격" localSheetId="10">#REF!</definedName>
    <definedName name="맨홀규격" localSheetId="29">#REF!</definedName>
    <definedName name="맨홀규격">#REF!</definedName>
    <definedName name="맨홀뚜껑_Φ750" localSheetId="10">#REF!</definedName>
    <definedName name="맨홀뚜껑_Φ750">#REF!</definedName>
    <definedName name="맨홀호수" localSheetId="28">#REF!</definedName>
    <definedName name="맨홀호수" localSheetId="25">#REF!</definedName>
    <definedName name="맨홀호수" localSheetId="23">#REF!</definedName>
    <definedName name="맨홀호수" localSheetId="21">#REF!</definedName>
    <definedName name="맨홀호수" localSheetId="24">#REF!</definedName>
    <definedName name="맨홀호수" localSheetId="20">#REF!</definedName>
    <definedName name="맨홀호수" localSheetId="18">#REF!</definedName>
    <definedName name="맨홀호수" localSheetId="16">#REF!</definedName>
    <definedName name="맨홀호수" localSheetId="19">#REF!</definedName>
    <definedName name="맨홀호수" localSheetId="7">#REF!</definedName>
    <definedName name="맨홀호수" localSheetId="9">#REF!</definedName>
    <definedName name="맨홀호수" localSheetId="5">#REF!</definedName>
    <definedName name="맨홀호수" localSheetId="10">#REF!</definedName>
    <definedName name="맨홀호수" localSheetId="29">#REF!</definedName>
    <definedName name="맨홀호수">#REF!</definedName>
    <definedName name="멀" localSheetId="28">#REF!</definedName>
    <definedName name="멀" localSheetId="25">#REF!</definedName>
    <definedName name="멀" localSheetId="21">#REF!</definedName>
    <definedName name="멀" localSheetId="24">#REF!</definedName>
    <definedName name="멀" localSheetId="20">#REF!</definedName>
    <definedName name="멀" localSheetId="16">#REF!</definedName>
    <definedName name="멀" localSheetId="7">#REF!</definedName>
    <definedName name="멀" localSheetId="9">#REF!</definedName>
    <definedName name="멀" localSheetId="5">#REF!</definedName>
    <definedName name="멀" localSheetId="10">#REF!</definedName>
    <definedName name="멀" localSheetId="29">#REF!</definedName>
    <definedName name="멀">#REF!</definedName>
    <definedName name="메모리얼파트" localSheetId="28">BlankMacro1</definedName>
    <definedName name="메모리얼파트" localSheetId="15">BlankMacro1</definedName>
    <definedName name="메모리얼파트" localSheetId="25">BlankMacro1</definedName>
    <definedName name="메모리얼파트" localSheetId="23">BlankMacro1</definedName>
    <definedName name="메모리얼파트" localSheetId="21">BlankMacro1</definedName>
    <definedName name="메모리얼파트" localSheetId="24">BlankMacro1</definedName>
    <definedName name="메모리얼파트" localSheetId="20">BlankMacro1</definedName>
    <definedName name="메모리얼파트" localSheetId="18">BlankMacro1</definedName>
    <definedName name="메모리얼파트" localSheetId="16">BlankMacro1</definedName>
    <definedName name="메모리얼파트" localSheetId="19">BlankMacro1</definedName>
    <definedName name="메모리얼파트" localSheetId="7">BlankMacro1</definedName>
    <definedName name="메모리얼파트" localSheetId="9">BlankMacro1</definedName>
    <definedName name="메모리얼파트" localSheetId="5">BlankMacro1</definedName>
    <definedName name="메모리얼파트" localSheetId="10">BlankMacro1</definedName>
    <definedName name="메모리얼파트" localSheetId="29">BlankMacro1</definedName>
    <definedName name="메모리얼파트">BlankMacro1</definedName>
    <definedName name="메인_메뉴호출" localSheetId="10">[90]!메인_메뉴호출</definedName>
    <definedName name="메인_메뉴호출">[90]!메인_메뉴호출</definedName>
    <definedName name="메인_시작" localSheetId="10">[31]!메인_시작</definedName>
    <definedName name="메인_시작">[31]!메인_시작</definedName>
    <definedName name="메타B10">[52]데이타!$E$179</definedName>
    <definedName name="메타B12">[52]데이타!$E$180</definedName>
    <definedName name="메타B15">[52]데이타!$E$181</definedName>
    <definedName name="메타B18">[52]데이타!$E$182</definedName>
    <definedName name="메타B4">[52]데이타!$E$175</definedName>
    <definedName name="메타B5">[52]데이타!$E$176</definedName>
    <definedName name="메타B6">[52]데이타!$E$177</definedName>
    <definedName name="메타B8">[52]데이타!$E$178</definedName>
    <definedName name="멘트" localSheetId="28">#REF!</definedName>
    <definedName name="멘트" localSheetId="25">#REF!</definedName>
    <definedName name="멘트" localSheetId="23">#REF!</definedName>
    <definedName name="멘트" localSheetId="22">#REF!</definedName>
    <definedName name="멘트" localSheetId="21">#REF!</definedName>
    <definedName name="멘트" localSheetId="24">#REF!</definedName>
    <definedName name="멘트" localSheetId="20">#REF!</definedName>
    <definedName name="멘트" localSheetId="18">#REF!</definedName>
    <definedName name="멘트" localSheetId="16">#REF!</definedName>
    <definedName name="멘트" localSheetId="19">#REF!</definedName>
    <definedName name="멘트" localSheetId="7">#REF!</definedName>
    <definedName name="멘트" localSheetId="9">#REF!</definedName>
    <definedName name="멘트" localSheetId="5">#REF!</definedName>
    <definedName name="멘트" localSheetId="10">#REF!</definedName>
    <definedName name="멘트" localSheetId="29">#REF!</definedName>
    <definedName name="멘트">#REF!</definedName>
    <definedName name="며">[0]!며</definedName>
    <definedName name="명자0604">[52]데이타!$E$183</definedName>
    <definedName name="명자0805">[52]데이타!$E$184</definedName>
    <definedName name="명자1006">[52]데이타!$E$185</definedName>
    <definedName name="명자1208">[52]데이타!$E$186</definedName>
    <definedName name="모21" localSheetId="28">#REF!</definedName>
    <definedName name="모21" localSheetId="25">#REF!</definedName>
    <definedName name="모21" localSheetId="23">#REF!</definedName>
    <definedName name="모21" localSheetId="21">#REF!</definedName>
    <definedName name="모21" localSheetId="24">#REF!</definedName>
    <definedName name="모21" localSheetId="20">#REF!</definedName>
    <definedName name="모21" localSheetId="18">#REF!</definedName>
    <definedName name="모21" localSheetId="16">#REF!</definedName>
    <definedName name="모21" localSheetId="19">#REF!</definedName>
    <definedName name="모21" localSheetId="7">#REF!</definedName>
    <definedName name="모21" localSheetId="9">#REF!</definedName>
    <definedName name="모21" localSheetId="5">#REF!</definedName>
    <definedName name="모21" localSheetId="10">#REF!</definedName>
    <definedName name="모21" localSheetId="29">#REF!</definedName>
    <definedName name="모21">#REF!</definedName>
    <definedName name="모감주R10">[52]데이타!$E$190</definedName>
    <definedName name="모감주R4">[52]데이타!$E$187</definedName>
    <definedName name="모감주R6">[52]데이타!$E$188</definedName>
    <definedName name="모감주R8">[52]데이타!$E$189</definedName>
    <definedName name="모과2005">[52]데이타!$E$191</definedName>
    <definedName name="모과2507">[52]데이타!$E$192</definedName>
    <definedName name="모과R10">[52]데이타!$E$195</definedName>
    <definedName name="모과R12">[52]데이타!$E$196</definedName>
    <definedName name="모과R15">[52]데이타!$E$197</definedName>
    <definedName name="모과R20">[52]데이타!$E$198</definedName>
    <definedName name="모과R25">[52]데이타!$E$199</definedName>
    <definedName name="모과R5">[52]데이타!$E$193</definedName>
    <definedName name="모과R8">[52]데이타!$E$194</definedName>
    <definedName name="모과나무" localSheetId="28">#REF!</definedName>
    <definedName name="모과나무" localSheetId="25">#REF!</definedName>
    <definedName name="모과나무" localSheetId="23">#REF!</definedName>
    <definedName name="모과나무" localSheetId="22">#REF!</definedName>
    <definedName name="모과나무" localSheetId="21">#REF!</definedName>
    <definedName name="모과나무" localSheetId="24">#REF!</definedName>
    <definedName name="모과나무" localSheetId="20">#REF!</definedName>
    <definedName name="모과나무" localSheetId="18">#REF!</definedName>
    <definedName name="모과나무" localSheetId="16">#REF!</definedName>
    <definedName name="모과나무" localSheetId="19">#REF!</definedName>
    <definedName name="모과나무" localSheetId="7">#REF!</definedName>
    <definedName name="모과나무" localSheetId="9">#REF!</definedName>
    <definedName name="모과나무" localSheetId="5">#REF!</definedName>
    <definedName name="모과나무" localSheetId="10">#REF!</definedName>
    <definedName name="모과나무" localSheetId="29">#REF!</definedName>
    <definedName name="모과나무" localSheetId="12">#REF!</definedName>
    <definedName name="모과나무">#REF!</definedName>
    <definedName name="모란5가지">[52]데이타!$E$200</definedName>
    <definedName name="모란6가지">[52]데이타!$E$201</definedName>
    <definedName name="모래" localSheetId="28">#REF!</definedName>
    <definedName name="모래" localSheetId="25">#REF!</definedName>
    <definedName name="모래" localSheetId="23">#REF!</definedName>
    <definedName name="모래" localSheetId="22">#REF!</definedName>
    <definedName name="모래" localSheetId="21">#REF!</definedName>
    <definedName name="모래" localSheetId="24">#REF!</definedName>
    <definedName name="모래" localSheetId="20">#REF!</definedName>
    <definedName name="모래" localSheetId="18">#REF!</definedName>
    <definedName name="모래" localSheetId="16">#REF!</definedName>
    <definedName name="모래" localSheetId="19">#REF!</definedName>
    <definedName name="모래" localSheetId="7">#REF!</definedName>
    <definedName name="모래" localSheetId="9">#REF!</definedName>
    <definedName name="모래" localSheetId="5">#REF!</definedName>
    <definedName name="모래" localSheetId="10">#REF!</definedName>
    <definedName name="모래" localSheetId="29">#REF!</definedName>
    <definedName name="모래">#REF!</definedName>
    <definedName name="모래1" localSheetId="28">#REF!</definedName>
    <definedName name="모래1" localSheetId="25">#REF!</definedName>
    <definedName name="모래1" localSheetId="23">#REF!</definedName>
    <definedName name="모래1" localSheetId="22">#REF!</definedName>
    <definedName name="모래1" localSheetId="21">#REF!</definedName>
    <definedName name="모래1" localSheetId="24">#REF!</definedName>
    <definedName name="모래1" localSheetId="20">#REF!</definedName>
    <definedName name="모래1" localSheetId="18">#REF!</definedName>
    <definedName name="모래1" localSheetId="16">#REF!</definedName>
    <definedName name="모래1" localSheetId="19">#REF!</definedName>
    <definedName name="모래1" localSheetId="7">#REF!</definedName>
    <definedName name="모래1" localSheetId="9">#REF!</definedName>
    <definedName name="모래1" localSheetId="5">#REF!</definedName>
    <definedName name="모래1" localSheetId="10">#REF!</definedName>
    <definedName name="모래1" localSheetId="29">#REF!</definedName>
    <definedName name="모래1">#REF!</definedName>
    <definedName name="모래분사공" localSheetId="28">#REF!</definedName>
    <definedName name="모래분사공" localSheetId="25">#REF!</definedName>
    <definedName name="모래분사공" localSheetId="23">#REF!</definedName>
    <definedName name="모래분사공" localSheetId="21">#REF!</definedName>
    <definedName name="모래분사공" localSheetId="24">#REF!</definedName>
    <definedName name="모래분사공" localSheetId="20">#REF!</definedName>
    <definedName name="모래분사공" localSheetId="18">#REF!</definedName>
    <definedName name="모래분사공" localSheetId="16">#REF!</definedName>
    <definedName name="모래분사공" localSheetId="19">#REF!</definedName>
    <definedName name="모래분사공" localSheetId="7">#REF!</definedName>
    <definedName name="모래분사공" localSheetId="9">#REF!</definedName>
    <definedName name="모래분사공" localSheetId="5">#REF!</definedName>
    <definedName name="모래분사공" localSheetId="10">#REF!</definedName>
    <definedName name="모래분사공" localSheetId="29">#REF!</definedName>
    <definedName name="모래분사공">#REF!</definedName>
    <definedName name="모래운반">[0]!모래운반</definedName>
    <definedName name="모래운반비" localSheetId="28">[53]일위대가!#REF!</definedName>
    <definedName name="모래운반비" localSheetId="25">[53]일위대가!#REF!</definedName>
    <definedName name="모래운반비" localSheetId="21">[53]일위대가!#REF!</definedName>
    <definedName name="모래운반비" localSheetId="24">[53]일위대가!#REF!</definedName>
    <definedName name="모래운반비" localSheetId="20">[53]일위대가!#REF!</definedName>
    <definedName name="모래운반비" localSheetId="16">[53]일위대가!#REF!</definedName>
    <definedName name="모래운반비" localSheetId="7">[53]일위대가!#REF!</definedName>
    <definedName name="모래운반비" localSheetId="9">[53]일위대가!#REF!</definedName>
    <definedName name="모래운반비" localSheetId="5">[53]일위대가!#REF!</definedName>
    <definedName name="모래운반비" localSheetId="10">[53]일위대가!#REF!</definedName>
    <definedName name="모래운반비" localSheetId="29">[53]일위대가!#REF!</definedName>
    <definedName name="모래운반비" localSheetId="31">#REF!</definedName>
    <definedName name="모래운반비">[53]일위대가!#REF!</definedName>
    <definedName name="목____도" localSheetId="28">#REF!</definedName>
    <definedName name="목____도" localSheetId="25">#REF!</definedName>
    <definedName name="목____도" localSheetId="23">#REF!</definedName>
    <definedName name="목____도" localSheetId="21">#REF!</definedName>
    <definedName name="목____도" localSheetId="24">#REF!</definedName>
    <definedName name="목____도" localSheetId="20">#REF!</definedName>
    <definedName name="목____도" localSheetId="18">#REF!</definedName>
    <definedName name="목____도" localSheetId="16">#REF!</definedName>
    <definedName name="목____도" localSheetId="19">#REF!</definedName>
    <definedName name="목____도" localSheetId="7">#REF!</definedName>
    <definedName name="목____도" localSheetId="9">#REF!</definedName>
    <definedName name="목____도" localSheetId="5">#REF!</definedName>
    <definedName name="목____도" localSheetId="10">#REF!</definedName>
    <definedName name="목____도" localSheetId="29">#REF!</definedName>
    <definedName name="목____도">#REF!</definedName>
    <definedName name="목도" localSheetId="28">#REF!</definedName>
    <definedName name="목도" localSheetId="25">#REF!</definedName>
    <definedName name="목도" localSheetId="23">#REF!</definedName>
    <definedName name="목도" localSheetId="21">#REF!</definedName>
    <definedName name="목도" localSheetId="24">#REF!</definedName>
    <definedName name="목도" localSheetId="20">#REF!</definedName>
    <definedName name="목도" localSheetId="18">#REF!</definedName>
    <definedName name="목도" localSheetId="16">#REF!</definedName>
    <definedName name="목도" localSheetId="19">#REF!</definedName>
    <definedName name="목도" localSheetId="7">#REF!</definedName>
    <definedName name="목도" localSheetId="9">#REF!</definedName>
    <definedName name="목도" localSheetId="5">#REF!</definedName>
    <definedName name="목도" localSheetId="10">#REF!</definedName>
    <definedName name="목도" localSheetId="29">#REF!</definedName>
    <definedName name="목도">#REF!</definedName>
    <definedName name="목도공" localSheetId="10">#REF!</definedName>
    <definedName name="목도공">#REF!</definedName>
    <definedName name="목련R10">[52]데이타!$E$206</definedName>
    <definedName name="목련R12">[52]데이타!$E$207</definedName>
    <definedName name="목련R15">[52]데이타!$E$208</definedName>
    <definedName name="목련R20">[52]데이타!$E$209</definedName>
    <definedName name="목련R4">[52]데이타!$E$202</definedName>
    <definedName name="목련R5">[52]데이타!$E$203</definedName>
    <definedName name="목련R6">[52]데이타!$E$204</definedName>
    <definedName name="목련R8">[52]데이타!$E$205</definedName>
    <definedName name="목백합" localSheetId="28">#REF!</definedName>
    <definedName name="목백합" localSheetId="25">#REF!</definedName>
    <definedName name="목백합" localSheetId="23">#REF!</definedName>
    <definedName name="목백합" localSheetId="22">#REF!</definedName>
    <definedName name="목백합" localSheetId="21">#REF!</definedName>
    <definedName name="목백합" localSheetId="24">#REF!</definedName>
    <definedName name="목백합" localSheetId="20">#REF!</definedName>
    <definedName name="목백합" localSheetId="18">#REF!</definedName>
    <definedName name="목백합" localSheetId="16">#REF!</definedName>
    <definedName name="목백합" localSheetId="19">#REF!</definedName>
    <definedName name="목백합" localSheetId="7">#REF!</definedName>
    <definedName name="목백합" localSheetId="9">#REF!</definedName>
    <definedName name="목백합" localSheetId="5">#REF!</definedName>
    <definedName name="목백합" localSheetId="10">#REF!</definedName>
    <definedName name="목백합" localSheetId="29">#REF!</definedName>
    <definedName name="목백합" localSheetId="12">#REF!</definedName>
    <definedName name="목백합">#REF!</definedName>
    <definedName name="목서1506">[52]데이타!$E$213</definedName>
    <definedName name="목서2012">[52]데이타!$E$214</definedName>
    <definedName name="목서2515">[52]데이타!$E$215</definedName>
    <definedName name="목수국1006">[52]데이타!$E$210</definedName>
    <definedName name="목수국1208">[52]데이타!$E$211</definedName>
    <definedName name="목수국1510">[52]데이타!$E$212</definedName>
    <definedName name="목조각공" localSheetId="28">#REF!</definedName>
    <definedName name="목조각공" localSheetId="25">#REF!</definedName>
    <definedName name="목조각공" localSheetId="23">#REF!</definedName>
    <definedName name="목조각공" localSheetId="21">#REF!</definedName>
    <definedName name="목조각공" localSheetId="24">#REF!</definedName>
    <definedName name="목조각공" localSheetId="20">#REF!</definedName>
    <definedName name="목조각공" localSheetId="18">#REF!</definedName>
    <definedName name="목조각공" localSheetId="16">#REF!</definedName>
    <definedName name="목조각공" localSheetId="19">#REF!</definedName>
    <definedName name="목조각공" localSheetId="7">#REF!</definedName>
    <definedName name="목조각공" localSheetId="9">#REF!</definedName>
    <definedName name="목조각공" localSheetId="5">#REF!</definedName>
    <definedName name="목조각공" localSheetId="10">#REF!</definedName>
    <definedName name="목조각공" localSheetId="29">#REF!</definedName>
    <definedName name="목조각공">#REF!</definedName>
    <definedName name="목차">[91]일위목차!$O$4:$T$151</definedName>
    <definedName name="목차번호">[91]일위목차!$U$4:$V$151</definedName>
    <definedName name="몰라" localSheetId="10">BlankMacro1</definedName>
    <definedName name="몰라">BlankMacro1</definedName>
    <definedName name="몰라2" localSheetId="10">BlankMacro1</definedName>
    <definedName name="몰라2">BlankMacro1</definedName>
    <definedName name="몰타르_방수_2회" localSheetId="10">#REF!</definedName>
    <definedName name="몰타르_방수_2회">#REF!</definedName>
    <definedName name="무궁화" localSheetId="28">#REF!</definedName>
    <definedName name="무궁화" localSheetId="25">#REF!</definedName>
    <definedName name="무궁화" localSheetId="23">#REF!</definedName>
    <definedName name="무궁화" localSheetId="22">#REF!</definedName>
    <definedName name="무궁화" localSheetId="21">#REF!</definedName>
    <definedName name="무궁화" localSheetId="24">#REF!</definedName>
    <definedName name="무궁화" localSheetId="20">#REF!</definedName>
    <definedName name="무궁화" localSheetId="18">#REF!</definedName>
    <definedName name="무궁화" localSheetId="16">#REF!</definedName>
    <definedName name="무궁화" localSheetId="19">#REF!</definedName>
    <definedName name="무궁화" localSheetId="7">#REF!</definedName>
    <definedName name="무궁화" localSheetId="9">#REF!</definedName>
    <definedName name="무궁화" localSheetId="5">#REF!</definedName>
    <definedName name="무궁화" localSheetId="10">#REF!</definedName>
    <definedName name="무궁화" localSheetId="29">#REF!</definedName>
    <definedName name="무궁화" localSheetId="12">#REF!</definedName>
    <definedName name="무궁화">#REF!</definedName>
    <definedName name="무궁화1003">[52]데이타!$E$216</definedName>
    <definedName name="무궁화1203">[52]데이타!$E$217</definedName>
    <definedName name="무궁화1504">[52]데이타!$E$218</definedName>
    <definedName name="무궁화1805">[52]데이타!$E$219</definedName>
    <definedName name="무궁화2006">[52]데이타!$E$220</definedName>
    <definedName name="무선안테나공" localSheetId="28">#REF!</definedName>
    <definedName name="무선안테나공" localSheetId="25">#REF!</definedName>
    <definedName name="무선안테나공" localSheetId="23">#REF!</definedName>
    <definedName name="무선안테나공" localSheetId="21">#REF!</definedName>
    <definedName name="무선안테나공" localSheetId="24">#REF!</definedName>
    <definedName name="무선안테나공" localSheetId="20">#REF!</definedName>
    <definedName name="무선안테나공" localSheetId="18">#REF!</definedName>
    <definedName name="무선안테나공" localSheetId="16">#REF!</definedName>
    <definedName name="무선안테나공" localSheetId="19">#REF!</definedName>
    <definedName name="무선안테나공" localSheetId="7">#REF!</definedName>
    <definedName name="무선안테나공" localSheetId="9">#REF!</definedName>
    <definedName name="무선안테나공" localSheetId="5">#REF!</definedName>
    <definedName name="무선안테나공" localSheetId="10">#REF!</definedName>
    <definedName name="무선안테나공" localSheetId="29">#REF!</definedName>
    <definedName name="무선안테나공">#REF!</definedName>
    <definedName name="무안">[92]노무비!$B$12</definedName>
    <definedName name="물">[93]순공사비!$B$3</definedName>
    <definedName name="물가순">[94]순공사비!$B$3</definedName>
    <definedName name="물가제외순공사비">[94]순공사비!$B$3</definedName>
    <definedName name="물량집계" localSheetId="28">#REF!</definedName>
    <definedName name="물량집계" localSheetId="25">#REF!</definedName>
    <definedName name="물량집계" localSheetId="23">#REF!</definedName>
    <definedName name="물량집계" localSheetId="22">#REF!</definedName>
    <definedName name="물량집계" localSheetId="21">#REF!</definedName>
    <definedName name="물량집계" localSheetId="24">#REF!</definedName>
    <definedName name="물량집계" localSheetId="20">#REF!</definedName>
    <definedName name="물량집계" localSheetId="18">#REF!</definedName>
    <definedName name="물량집계" localSheetId="16">#REF!</definedName>
    <definedName name="물량집계" localSheetId="19">#REF!</definedName>
    <definedName name="물량집계" localSheetId="7">#REF!</definedName>
    <definedName name="물량집계" localSheetId="9">#REF!</definedName>
    <definedName name="물량집계" localSheetId="5">#REF!</definedName>
    <definedName name="물량집계" localSheetId="10">#REF!</definedName>
    <definedName name="물량집계" localSheetId="29">#REF!</definedName>
    <definedName name="물량집계" localSheetId="12">#REF!</definedName>
    <definedName name="물량집계">#REF!</definedName>
    <definedName name="물량집계1" localSheetId="28">#REF!</definedName>
    <definedName name="물량집계1" localSheetId="25">#REF!</definedName>
    <definedName name="물량집계1" localSheetId="23">#REF!</definedName>
    <definedName name="물량집계1" localSheetId="22">#REF!</definedName>
    <definedName name="물량집계1" localSheetId="21">#REF!</definedName>
    <definedName name="물량집계1" localSheetId="24">#REF!</definedName>
    <definedName name="물량집계1" localSheetId="20">#REF!</definedName>
    <definedName name="물량집계1" localSheetId="18">#REF!</definedName>
    <definedName name="물량집계1" localSheetId="16">#REF!</definedName>
    <definedName name="물량집계1" localSheetId="19">#REF!</definedName>
    <definedName name="물량집계1" localSheetId="7">#REF!</definedName>
    <definedName name="물량집계1" localSheetId="9">#REF!</definedName>
    <definedName name="물량집계1" localSheetId="5">#REF!</definedName>
    <definedName name="물량집계1" localSheetId="10">#REF!</definedName>
    <definedName name="물량집계1" localSheetId="29">#REF!</definedName>
    <definedName name="물량집계1" localSheetId="12">#REF!</definedName>
    <definedName name="물량집계1">#REF!</definedName>
    <definedName name="물문화관" localSheetId="28">BlankMacro1</definedName>
    <definedName name="물문화관" localSheetId="15">BlankMacro1</definedName>
    <definedName name="물문화관" localSheetId="25">BlankMacro1</definedName>
    <definedName name="물문화관" localSheetId="23">BlankMacro1</definedName>
    <definedName name="물문화관" localSheetId="21">BlankMacro1</definedName>
    <definedName name="물문화관" localSheetId="24">BlankMacro1</definedName>
    <definedName name="물문화관" localSheetId="20">BlankMacro1</definedName>
    <definedName name="물문화관" localSheetId="18">BlankMacro1</definedName>
    <definedName name="물문화관" localSheetId="16">BlankMacro1</definedName>
    <definedName name="물문화관" localSheetId="19">BlankMacro1</definedName>
    <definedName name="물문화관" localSheetId="7">BlankMacro1</definedName>
    <definedName name="물문화관" localSheetId="9">BlankMacro1</definedName>
    <definedName name="물문화관" localSheetId="5">BlankMacro1</definedName>
    <definedName name="물문화관" localSheetId="10">BlankMacro1</definedName>
    <definedName name="물문화관" localSheetId="29">BlankMacro1</definedName>
    <definedName name="물문화관">BlankMacro1</definedName>
    <definedName name="물푸레R5">[52]데이타!$E$221</definedName>
    <definedName name="물푸레R6">[52]데이타!$E$222</definedName>
    <definedName name="물푸레R8">[52]데이타!$E$223</definedName>
    <definedName name="므">[0]!므</definedName>
    <definedName name="미">[0]!미</definedName>
    <definedName name="미선0804">[52]데이타!$E$224</definedName>
    <definedName name="미선1206">[52]데이타!$E$225</definedName>
    <definedName name="미장공" localSheetId="28">#REF!</definedName>
    <definedName name="미장공" localSheetId="11">#REF!</definedName>
    <definedName name="미장공" localSheetId="3">#REF!</definedName>
    <definedName name="미장공" localSheetId="2">#REF!</definedName>
    <definedName name="미장공" localSheetId="27">#REF!</definedName>
    <definedName name="미장공" localSheetId="25">#REF!</definedName>
    <definedName name="미장공" localSheetId="23">#REF!</definedName>
    <definedName name="미장공" localSheetId="21">#REF!</definedName>
    <definedName name="미장공" localSheetId="24">#REF!</definedName>
    <definedName name="미장공" localSheetId="20">#REF!</definedName>
    <definedName name="미장공" localSheetId="18">#REF!</definedName>
    <definedName name="미장공" localSheetId="17">#REF!</definedName>
    <definedName name="미장공" localSheetId="16">#REF!</definedName>
    <definedName name="미장공" localSheetId="19">#REF!</definedName>
    <definedName name="미장공" localSheetId="7">#REF!</definedName>
    <definedName name="미장공" localSheetId="6">#REF!</definedName>
    <definedName name="미장공" localSheetId="9">#REF!</definedName>
    <definedName name="미장공" localSheetId="5">#REF!</definedName>
    <definedName name="미장공" localSheetId="10">#REF!</definedName>
    <definedName name="미장공" localSheetId="8">#REF!</definedName>
    <definedName name="미장공" localSheetId="4">#REF!</definedName>
    <definedName name="미장공" localSheetId="26">#REF!</definedName>
    <definedName name="미장공" localSheetId="29">#REF!</definedName>
    <definedName name="미장공">#REF!</definedName>
    <definedName name="ㅂ">#N/A</definedName>
    <definedName name="ㅂㄷ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ㄷ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ㄹ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ㅂ" localSheetId="10">#REF!</definedName>
    <definedName name="ㅂㅂ">#REF!</definedName>
    <definedName name="ㅂㅂㅂ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ㅂㅂ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ㅂㅂㅂ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ㅂㅂㅂ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ㅂㅂㅂㅂ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ㅂㅂㅂㅂ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ㅍ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ㅍ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ㅎ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ㅎ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바">#N/A</definedName>
    <definedName name="바리" localSheetId="10">#REF!</definedName>
    <definedName name="바리">#REF!</definedName>
    <definedName name="바이브레타콘크리트공_광의" localSheetId="28">#REF!</definedName>
    <definedName name="바이브레타콘크리트공_광의" localSheetId="25">#REF!</definedName>
    <definedName name="바이브레타콘크리트공_광의" localSheetId="23">#REF!</definedName>
    <definedName name="바이브레타콘크리트공_광의" localSheetId="21">#REF!</definedName>
    <definedName name="바이브레타콘크리트공_광의" localSheetId="24">#REF!</definedName>
    <definedName name="바이브레타콘크리트공_광의" localSheetId="20">#REF!</definedName>
    <definedName name="바이브레타콘크리트공_광의" localSheetId="18">#REF!</definedName>
    <definedName name="바이브레타콘크리트공_광의" localSheetId="16">#REF!</definedName>
    <definedName name="바이브레타콘크리트공_광의" localSheetId="19">#REF!</definedName>
    <definedName name="바이브레타콘크리트공_광의" localSheetId="7">#REF!</definedName>
    <definedName name="바이브레타콘크리트공_광의" localSheetId="9">#REF!</definedName>
    <definedName name="바이브레타콘크리트공_광의" localSheetId="5">#REF!</definedName>
    <definedName name="바이브레타콘크리트공_광의" localSheetId="10">#REF!</definedName>
    <definedName name="바이브레타콘크리트공_광의" localSheetId="29">#REF!</definedName>
    <definedName name="바이브레타콘크리트공_광의">#REF!</definedName>
    <definedName name="바탕" localSheetId="28">#REF!</definedName>
    <definedName name="바탕" localSheetId="25">#REF!</definedName>
    <definedName name="바탕" localSheetId="23">#REF!</definedName>
    <definedName name="바탕" localSheetId="22">#REF!</definedName>
    <definedName name="바탕" localSheetId="21">#REF!</definedName>
    <definedName name="바탕" localSheetId="24">#REF!</definedName>
    <definedName name="바탕" localSheetId="20">#REF!</definedName>
    <definedName name="바탕" localSheetId="18">#REF!</definedName>
    <definedName name="바탕" localSheetId="16">#REF!</definedName>
    <definedName name="바탕" localSheetId="19">#REF!</definedName>
    <definedName name="바탕" localSheetId="7">#REF!</definedName>
    <definedName name="바탕" localSheetId="9">#REF!</definedName>
    <definedName name="바탕" localSheetId="5">#REF!</definedName>
    <definedName name="바탕" localSheetId="10">#REF!</definedName>
    <definedName name="바탕" localSheetId="29">#REF!</definedName>
    <definedName name="바탕">#REF!</definedName>
    <definedName name="박인모" localSheetId="10">[95]일위!#REF!</definedName>
    <definedName name="박인모">[95]일위!#REF!</definedName>
    <definedName name="박태기" localSheetId="28">#REF!</definedName>
    <definedName name="박태기" localSheetId="25">#REF!</definedName>
    <definedName name="박태기" localSheetId="23">#REF!</definedName>
    <definedName name="박태기" localSheetId="22">#REF!</definedName>
    <definedName name="박태기" localSheetId="21">#REF!</definedName>
    <definedName name="박태기" localSheetId="24">#REF!</definedName>
    <definedName name="박태기" localSheetId="20">#REF!</definedName>
    <definedName name="박태기" localSheetId="18">#REF!</definedName>
    <definedName name="박태기" localSheetId="16">#REF!</definedName>
    <definedName name="박태기" localSheetId="19">#REF!</definedName>
    <definedName name="박태기" localSheetId="7">#REF!</definedName>
    <definedName name="박태기" localSheetId="9">#REF!</definedName>
    <definedName name="박태기" localSheetId="5">#REF!</definedName>
    <definedName name="박태기" localSheetId="10">#REF!</definedName>
    <definedName name="박태기" localSheetId="29">#REF!</definedName>
    <definedName name="박태기" localSheetId="12">#REF!</definedName>
    <definedName name="박태기">#REF!</definedName>
    <definedName name="박피" localSheetId="28">#REF!</definedName>
    <definedName name="박피" localSheetId="25">#REF!</definedName>
    <definedName name="박피" localSheetId="21">#REF!</definedName>
    <definedName name="박피" localSheetId="24">#REF!</definedName>
    <definedName name="박피" localSheetId="20">#REF!</definedName>
    <definedName name="박피" localSheetId="18">#REF!</definedName>
    <definedName name="박피" localSheetId="17">#REF!</definedName>
    <definedName name="박피" localSheetId="16">#REF!</definedName>
    <definedName name="박피" localSheetId="19">#REF!</definedName>
    <definedName name="박피" localSheetId="7">#REF!</definedName>
    <definedName name="박피" localSheetId="9">#REF!</definedName>
    <definedName name="박피" localSheetId="5">#REF!</definedName>
    <definedName name="박피" localSheetId="10">#REF!</definedName>
    <definedName name="박피">#REF!</definedName>
    <definedName name="박희성" localSheetId="28" hidden="1">#REF!</definedName>
    <definedName name="박희성" localSheetId="25" hidden="1">#REF!</definedName>
    <definedName name="박희성" localSheetId="21" hidden="1">#REF!</definedName>
    <definedName name="박희성" localSheetId="24" hidden="1">#REF!</definedName>
    <definedName name="박희성" localSheetId="20" hidden="1">#REF!</definedName>
    <definedName name="박희성" localSheetId="16" hidden="1">#REF!</definedName>
    <definedName name="박희성" localSheetId="7" hidden="1">#REF!</definedName>
    <definedName name="박희성" localSheetId="9" hidden="1">#REF!</definedName>
    <definedName name="박희성" localSheetId="5" hidden="1">#REF!</definedName>
    <definedName name="박희성" localSheetId="10" hidden="1">#REF!</definedName>
    <definedName name="박희성" localSheetId="29" hidden="1">#REF!</definedName>
    <definedName name="박희성" hidden="1">#REF!</definedName>
    <definedName name="반송1012">[52]데이타!$E$148</definedName>
    <definedName name="반송1215">[52]데이타!$E$149</definedName>
    <definedName name="반송1518">[52]데이타!$E$150</definedName>
    <definedName name="반송1520">[52]데이타!$E$151</definedName>
    <definedName name="반송2022">[52]데이타!$E$152</definedName>
    <definedName name="반여수량" localSheetId="10">#REF!</definedName>
    <definedName name="반여수량">#REF!</definedName>
    <definedName name="반영">[96]노무비!$B$2</definedName>
    <definedName name="반영근">[96]노무비!$B$10</definedName>
    <definedName name="반영근1">[96]노무비!$B$8</definedName>
    <definedName name="방부B형" localSheetId="10">[88]일위대가!#REF!</definedName>
    <definedName name="방부B형">[88]일위대가!#REF!</definedName>
    <definedName name="방부대형" localSheetId="28">[97]일위대가!#REF!</definedName>
    <definedName name="방부대형" localSheetId="25">[97]일위대가!#REF!</definedName>
    <definedName name="방부대형" localSheetId="21">[97]일위대가!#REF!</definedName>
    <definedName name="방부대형" localSheetId="24">[97]일위대가!#REF!</definedName>
    <definedName name="방부대형" localSheetId="20">[97]일위대가!#REF!</definedName>
    <definedName name="방부대형" localSheetId="16">[97]일위대가!#REF!</definedName>
    <definedName name="방부대형" localSheetId="7">[97]일위대가!#REF!</definedName>
    <definedName name="방부대형" localSheetId="9">[97]일위대가!#REF!</definedName>
    <definedName name="방부대형" localSheetId="5">[97]일위대가!#REF!</definedName>
    <definedName name="방부대형" localSheetId="10">[97]일위대가!#REF!</definedName>
    <definedName name="방부대형" localSheetId="29">[97]일위대가!#REF!</definedName>
    <definedName name="방부대형">[97]일위대가!#REF!</definedName>
    <definedName name="방부이각" localSheetId="10">[88]일위대가!#REF!</definedName>
    <definedName name="방부이각">[88]일위대가!#REF!</definedName>
    <definedName name="방송설비" localSheetId="10">#REF!</definedName>
    <definedName name="방송설비">#REF!</definedName>
    <definedName name="방수공" localSheetId="28">'[53]00노임기준'!#REF!</definedName>
    <definedName name="방수공" localSheetId="11">'[53]00노임기준'!#REF!</definedName>
    <definedName name="방수공" localSheetId="3">'[53]00노임기준'!#REF!</definedName>
    <definedName name="방수공" localSheetId="2">'[53]00노임기준'!#REF!</definedName>
    <definedName name="방수공" localSheetId="27">'[53]00노임기준'!#REF!</definedName>
    <definedName name="방수공" localSheetId="25">#REF!</definedName>
    <definedName name="방수공" localSheetId="23">#REF!</definedName>
    <definedName name="방수공" localSheetId="21">#REF!</definedName>
    <definedName name="방수공" localSheetId="24">#REF!</definedName>
    <definedName name="방수공" localSheetId="20">#REF!</definedName>
    <definedName name="방수공" localSheetId="16">#REF!</definedName>
    <definedName name="방수공" localSheetId="7">'[53]00노임기준'!#REF!</definedName>
    <definedName name="방수공" localSheetId="6">'[53]00노임기준'!#REF!</definedName>
    <definedName name="방수공" localSheetId="9">'[53]00노임기준'!#REF!</definedName>
    <definedName name="방수공" localSheetId="5">'[53]00노임기준'!#REF!</definedName>
    <definedName name="방수공" localSheetId="10">'[53]00노임기준'!#REF!</definedName>
    <definedName name="방수공" localSheetId="8">'[53]00노임기준'!#REF!</definedName>
    <definedName name="방수공" localSheetId="4">'[53]00노임기준'!#REF!</definedName>
    <definedName name="방수공" localSheetId="26">'[53]00노임기준'!#REF!</definedName>
    <definedName name="방수공" localSheetId="29">#REF!</definedName>
    <definedName name="방수공" localSheetId="31">#REF!</definedName>
    <definedName name="방수공">#REF!</definedName>
    <definedName name="배_관_공" localSheetId="28">#REF!</definedName>
    <definedName name="배_관_공" localSheetId="25">#REF!</definedName>
    <definedName name="배_관_공" localSheetId="23">#REF!</definedName>
    <definedName name="배_관_공" localSheetId="21">#REF!</definedName>
    <definedName name="배_관_공" localSheetId="24">#REF!</definedName>
    <definedName name="배_관_공" localSheetId="20">#REF!</definedName>
    <definedName name="배_관_공" localSheetId="18">#REF!</definedName>
    <definedName name="배_관_공" localSheetId="16">#REF!</definedName>
    <definedName name="배_관_공" localSheetId="19">#REF!</definedName>
    <definedName name="배_관_공" localSheetId="7">#REF!</definedName>
    <definedName name="배_관_공" localSheetId="9">#REF!</definedName>
    <definedName name="배_관_공" localSheetId="5">#REF!</definedName>
    <definedName name="배_관_공" localSheetId="10">#REF!</definedName>
    <definedName name="배_관_공" localSheetId="29">#REF!</definedName>
    <definedName name="배_관_공">#REF!</definedName>
    <definedName name="배관" localSheetId="28">#REF!</definedName>
    <definedName name="배관" localSheetId="25">#REF!</definedName>
    <definedName name="배관" localSheetId="23">#REF!</definedName>
    <definedName name="배관" localSheetId="22">#REF!</definedName>
    <definedName name="배관" localSheetId="21">#REF!</definedName>
    <definedName name="배관" localSheetId="24">#REF!</definedName>
    <definedName name="배관" localSheetId="20">#REF!</definedName>
    <definedName name="배관" localSheetId="18">#REF!</definedName>
    <definedName name="배관" localSheetId="16">#REF!</definedName>
    <definedName name="배관" localSheetId="19">#REF!</definedName>
    <definedName name="배관" localSheetId="7">#REF!</definedName>
    <definedName name="배관" localSheetId="9">#REF!</definedName>
    <definedName name="배관" localSheetId="5">#REF!</definedName>
    <definedName name="배관" localSheetId="10">#REF!</definedName>
    <definedName name="배관" localSheetId="29">#REF!</definedName>
    <definedName name="배관">#REF!</definedName>
    <definedName name="배관공" localSheetId="28">#REF!</definedName>
    <definedName name="배관공" localSheetId="11">#REF!</definedName>
    <definedName name="배관공" localSheetId="3">#REF!</definedName>
    <definedName name="배관공" localSheetId="2">#REF!</definedName>
    <definedName name="배관공" localSheetId="27">#REF!</definedName>
    <definedName name="배관공" localSheetId="25">#REF!</definedName>
    <definedName name="배관공" localSheetId="23">#REF!</definedName>
    <definedName name="배관공" localSheetId="21">#REF!</definedName>
    <definedName name="배관공" localSheetId="24">#REF!</definedName>
    <definedName name="배관공" localSheetId="20">#REF!</definedName>
    <definedName name="배관공" localSheetId="18">#REF!</definedName>
    <definedName name="배관공" localSheetId="17">#REF!</definedName>
    <definedName name="배관공" localSheetId="16">#REF!</definedName>
    <definedName name="배관공" localSheetId="19">#REF!</definedName>
    <definedName name="배관공" localSheetId="7">#REF!</definedName>
    <definedName name="배관공" localSheetId="6">#REF!</definedName>
    <definedName name="배관공" localSheetId="9">#REF!</definedName>
    <definedName name="배관공" localSheetId="5">#REF!</definedName>
    <definedName name="배관공" localSheetId="10">#REF!</definedName>
    <definedName name="배관공" localSheetId="8">#REF!</definedName>
    <definedName name="배관공" localSheetId="4">#REF!</definedName>
    <definedName name="배관공" localSheetId="26">#REF!</definedName>
    <definedName name="배관공" localSheetId="29">#REF!</definedName>
    <definedName name="배관공">#REF!</definedName>
    <definedName name="배롱나무" localSheetId="28">#REF!</definedName>
    <definedName name="배롱나무" localSheetId="25">#REF!</definedName>
    <definedName name="배롱나무" localSheetId="23">#REF!</definedName>
    <definedName name="배롱나무" localSheetId="22">#REF!</definedName>
    <definedName name="배롱나무" localSheetId="21">#REF!</definedName>
    <definedName name="배롱나무" localSheetId="24">#REF!</definedName>
    <definedName name="배롱나무" localSheetId="20">#REF!</definedName>
    <definedName name="배롱나무" localSheetId="18">#REF!</definedName>
    <definedName name="배롱나무" localSheetId="16">#REF!</definedName>
    <definedName name="배롱나무" localSheetId="19">#REF!</definedName>
    <definedName name="배롱나무" localSheetId="7">#REF!</definedName>
    <definedName name="배롱나무" localSheetId="9">#REF!</definedName>
    <definedName name="배롱나무" localSheetId="5">#REF!</definedName>
    <definedName name="배롱나무" localSheetId="10">#REF!</definedName>
    <definedName name="배롱나무" localSheetId="29">#REF!</definedName>
    <definedName name="배롱나무" localSheetId="12">#REF!</definedName>
    <definedName name="배롱나무">#REF!</definedName>
    <definedName name="배선전공" localSheetId="10">#REF!</definedName>
    <definedName name="배선전공">#REF!</definedName>
    <definedName name="배수공11" localSheetId="28">BlankMacro1</definedName>
    <definedName name="배수공11" localSheetId="15">BlankMacro1</definedName>
    <definedName name="배수공11" localSheetId="25">BlankMacro1</definedName>
    <definedName name="배수공11" localSheetId="23">BlankMacro1</definedName>
    <definedName name="배수공11" localSheetId="21">BlankMacro1</definedName>
    <definedName name="배수공11" localSheetId="24">BlankMacro1</definedName>
    <definedName name="배수공11" localSheetId="20">BlankMacro1</definedName>
    <definedName name="배수공11" localSheetId="18">BlankMacro1</definedName>
    <definedName name="배수공11" localSheetId="16">BlankMacro1</definedName>
    <definedName name="배수공11" localSheetId="19">BlankMacro1</definedName>
    <definedName name="배수공11" localSheetId="7">BlankMacro1</definedName>
    <definedName name="배수공11" localSheetId="9">BlankMacro1</definedName>
    <definedName name="배수공11" localSheetId="5">BlankMacro1</definedName>
    <definedName name="배수공11" localSheetId="10">BlankMacro1</definedName>
    <definedName name="배수공11" localSheetId="29">BlankMacro1</definedName>
    <definedName name="배수공11">BlankMacro1</definedName>
    <definedName name="배수펌프_10" localSheetId="10">[44]단가산출서!#REF!</definedName>
    <definedName name="배수펌프_10">[44]단가산출서!#REF!</definedName>
    <definedName name="배수펌프_11" localSheetId="10">[44]단가산출서!#REF!</definedName>
    <definedName name="배수펌프_11">[44]단가산출서!#REF!</definedName>
    <definedName name="배수펌프_12" localSheetId="10">[44]단가산출서!#REF!</definedName>
    <definedName name="배수펌프_12">[44]단가산출서!#REF!</definedName>
    <definedName name="배수펌프_13" localSheetId="10">[44]단가산출서!#REF!</definedName>
    <definedName name="배수펌프_13">[44]단가산출서!#REF!</definedName>
    <definedName name="배수펌프_14" localSheetId="10">[44]단가산출서!#REF!</definedName>
    <definedName name="배수펌프_14">[44]단가산출서!#REF!</definedName>
    <definedName name="배수펌프_15" localSheetId="10">[44]단가산출서!#REF!</definedName>
    <definedName name="배수펌프_15">[44]단가산출서!#REF!</definedName>
    <definedName name="배수펌프_16" localSheetId="10">[44]단가산출서!#REF!</definedName>
    <definedName name="배수펌프_16">[44]단가산출서!#REF!</definedName>
    <definedName name="배수펌프_17" localSheetId="10">[44]단가산출서!#REF!</definedName>
    <definedName name="배수펌프_17">[44]단가산출서!#REF!</definedName>
    <definedName name="배수펌프_18" localSheetId="10">[44]단가산출서!#REF!</definedName>
    <definedName name="배수펌프_18">[44]단가산출서!#REF!</definedName>
    <definedName name="배수펌프_19" localSheetId="10">[44]단가산출서!#REF!</definedName>
    <definedName name="배수펌프_19">[44]단가산출서!#REF!</definedName>
    <definedName name="배수펌프_9" localSheetId="10">[44]단가산출서!#REF!</definedName>
    <definedName name="배수펌프_9">[44]단가산출서!#REF!</definedName>
    <definedName name="배전" localSheetId="28">#REF!</definedName>
    <definedName name="배전" localSheetId="25">#REF!</definedName>
    <definedName name="배전" localSheetId="23">#REF!</definedName>
    <definedName name="배전" localSheetId="21">#REF!</definedName>
    <definedName name="배전" localSheetId="24">#REF!</definedName>
    <definedName name="배전" localSheetId="20">#REF!</definedName>
    <definedName name="배전" localSheetId="18">#REF!</definedName>
    <definedName name="배전" localSheetId="16">#REF!</definedName>
    <definedName name="배전" localSheetId="19">#REF!</definedName>
    <definedName name="배전" localSheetId="7">#REF!</definedName>
    <definedName name="배전" localSheetId="9">#REF!</definedName>
    <definedName name="배전" localSheetId="5">#REF!</definedName>
    <definedName name="배전" localSheetId="10">#REF!</definedName>
    <definedName name="배전" localSheetId="29">#REF!</definedName>
    <definedName name="배전">#REF!</definedName>
    <definedName name="배전반자재단가영" localSheetId="10">#REF!</definedName>
    <definedName name="배전반자재단가영">#REF!</definedName>
    <definedName name="배전전공" localSheetId="28">#REF!</definedName>
    <definedName name="배전전공" localSheetId="25">#REF!</definedName>
    <definedName name="배전전공" localSheetId="23">#REF!</definedName>
    <definedName name="배전전공" localSheetId="21">#REF!</definedName>
    <definedName name="배전전공" localSheetId="24">#REF!</definedName>
    <definedName name="배전전공" localSheetId="20">#REF!</definedName>
    <definedName name="배전전공" localSheetId="18">#REF!</definedName>
    <definedName name="배전전공" localSheetId="16">#REF!</definedName>
    <definedName name="배전전공" localSheetId="19">#REF!</definedName>
    <definedName name="배전전공" localSheetId="7">#REF!</definedName>
    <definedName name="배전전공" localSheetId="9">#REF!</definedName>
    <definedName name="배전전공" localSheetId="5">#REF!</definedName>
    <definedName name="배전전공" localSheetId="10">#REF!</definedName>
    <definedName name="배전전공" localSheetId="29">#REF!</definedName>
    <definedName name="배전전공">#REF!</definedName>
    <definedName name="배전활선전공" localSheetId="28">#REF!</definedName>
    <definedName name="배전활선전공" localSheetId="25">#REF!</definedName>
    <definedName name="배전활선전공" localSheetId="23">#REF!</definedName>
    <definedName name="배전활선전공" localSheetId="21">#REF!</definedName>
    <definedName name="배전활선전공" localSheetId="24">#REF!</definedName>
    <definedName name="배전활선전공" localSheetId="20">#REF!</definedName>
    <definedName name="배전활선전공" localSheetId="18">#REF!</definedName>
    <definedName name="배전활선전공" localSheetId="16">#REF!</definedName>
    <definedName name="배전활선전공" localSheetId="19">#REF!</definedName>
    <definedName name="배전활선전공" localSheetId="7">#REF!</definedName>
    <definedName name="배전활선전공" localSheetId="9">#REF!</definedName>
    <definedName name="배전활선전공" localSheetId="5">#REF!</definedName>
    <definedName name="배전활선전공" localSheetId="10">#REF!</definedName>
    <definedName name="배전활선전공" localSheetId="29">#REF!</definedName>
    <definedName name="배전활선전공">#REF!</definedName>
    <definedName name="백02간재">'[62]기계경비(시간당)'!$H$161</definedName>
    <definedName name="백02간재티스제외">'[62]기계경비(시간당)'!$H$162</definedName>
    <definedName name="백02노무">'[62]기계경비(시간당)'!$H$153</definedName>
    <definedName name="백02노무야간">'[62]기계경비(시간당)'!$H$157</definedName>
    <definedName name="백02손료">'[62]기계경비(시간당)'!$H$149</definedName>
    <definedName name="백04간재">'[62]기계경비(시간당)'!$H$145</definedName>
    <definedName name="백04간재티스제외">'[62]기계경비(시간당)'!$H$146</definedName>
    <definedName name="백04노무">'[62]기계경비(시간당)'!$H$137</definedName>
    <definedName name="백04노무야간">'[62]기계경비(시간당)'!$H$141</definedName>
    <definedName name="백04손료">'[62]기계경비(시간당)'!$H$133</definedName>
    <definedName name="백07간재">'[62]기계경비(시간당)'!$H$129</definedName>
    <definedName name="백07노무">'[62]기계경비(시간당)'!$H$121</definedName>
    <definedName name="백07손료">'[62]기계경비(시간당)'!$H$117</definedName>
    <definedName name="백호우작업효율" localSheetId="28">#REF!</definedName>
    <definedName name="백호우작업효율" localSheetId="25">#REF!</definedName>
    <definedName name="백호우작업효율" localSheetId="23">#REF!</definedName>
    <definedName name="백호우작업효율" localSheetId="21">#REF!</definedName>
    <definedName name="백호우작업효율" localSheetId="24">#REF!</definedName>
    <definedName name="백호우작업효율" localSheetId="20">#REF!</definedName>
    <definedName name="백호우작업효율" localSheetId="18">#REF!</definedName>
    <definedName name="백호우작업효율" localSheetId="16">#REF!</definedName>
    <definedName name="백호우작업효율" localSheetId="19">#REF!</definedName>
    <definedName name="백호우작업효율" localSheetId="7">#REF!</definedName>
    <definedName name="백호우작업효율" localSheetId="9">#REF!</definedName>
    <definedName name="백호우작업효율" localSheetId="5">#REF!</definedName>
    <definedName name="백호우작업효율" localSheetId="10">#REF!</definedName>
    <definedName name="백호우작업효율" localSheetId="29">#REF!</definedName>
    <definedName name="백호우작업효율">#REF!</definedName>
    <definedName name="뱌">[0]!뱌</definedName>
    <definedName name="버림콘크리트" localSheetId="28">#REF!</definedName>
    <definedName name="버림콘크리트" localSheetId="25">#REF!</definedName>
    <definedName name="버림콘크리트" localSheetId="23">#REF!</definedName>
    <definedName name="버림콘크리트" localSheetId="21">#REF!</definedName>
    <definedName name="버림콘크리트" localSheetId="24">#REF!</definedName>
    <definedName name="버림콘크리트" localSheetId="20">#REF!</definedName>
    <definedName name="버림콘크리트" localSheetId="18">#REF!</definedName>
    <definedName name="버림콘크리트" localSheetId="16">#REF!</definedName>
    <definedName name="버림콘크리트" localSheetId="19">#REF!</definedName>
    <definedName name="버림콘크리트" localSheetId="7">#REF!</definedName>
    <definedName name="버림콘크리트" localSheetId="9">#REF!</definedName>
    <definedName name="버림콘크리트" localSheetId="5">#REF!</definedName>
    <definedName name="버림콘크리트" localSheetId="10">#REF!</definedName>
    <definedName name="버림콘크리트" localSheetId="29">#REF!</definedName>
    <definedName name="버림콘크리트">#REF!</definedName>
    <definedName name="벌목단가산출" localSheetId="28">#REF!</definedName>
    <definedName name="벌목단가산출" localSheetId="25">#REF!</definedName>
    <definedName name="벌목단가산출" localSheetId="23">#REF!</definedName>
    <definedName name="벌목단가산출" localSheetId="22">#REF!</definedName>
    <definedName name="벌목단가산출" localSheetId="21">#REF!</definedName>
    <definedName name="벌목단가산출" localSheetId="24">#REF!</definedName>
    <definedName name="벌목단가산출" localSheetId="20">#REF!</definedName>
    <definedName name="벌목단가산출" localSheetId="18">#REF!</definedName>
    <definedName name="벌목단가산출" localSheetId="16">#REF!</definedName>
    <definedName name="벌목단가산출" localSheetId="19">#REF!</definedName>
    <definedName name="벌목단가산출" localSheetId="7">#REF!</definedName>
    <definedName name="벌목단가산출" localSheetId="9">#REF!</definedName>
    <definedName name="벌목단가산출" localSheetId="5">#REF!</definedName>
    <definedName name="벌목단가산출" localSheetId="10">#REF!</definedName>
    <definedName name="벌목단가산출" localSheetId="29">#REF!</definedName>
    <definedName name="벌목단가산출" localSheetId="12">#REF!</definedName>
    <definedName name="벌목단가산출">#REF!</definedName>
    <definedName name="벌목부" localSheetId="28">#REF!</definedName>
    <definedName name="벌목부" localSheetId="25">#REF!</definedName>
    <definedName name="벌목부" localSheetId="23">#REF!</definedName>
    <definedName name="벌목부" localSheetId="21">#REF!</definedName>
    <definedName name="벌목부" localSheetId="24">#REF!</definedName>
    <definedName name="벌목부" localSheetId="20">#REF!</definedName>
    <definedName name="벌목부" localSheetId="18">#REF!</definedName>
    <definedName name="벌목부" localSheetId="16">#REF!</definedName>
    <definedName name="벌목부" localSheetId="19">#REF!</definedName>
    <definedName name="벌목부" localSheetId="7">#REF!</definedName>
    <definedName name="벌목부" localSheetId="9">#REF!</definedName>
    <definedName name="벌목부" localSheetId="5">#REF!</definedName>
    <definedName name="벌목부" localSheetId="10">#REF!</definedName>
    <definedName name="벌목부" localSheetId="29">#REF!</definedName>
    <definedName name="벌목부">#REF!</definedName>
    <definedName name="벨트콘베어작업공" localSheetId="28">#REF!</definedName>
    <definedName name="벨트콘베어작업공" localSheetId="25">#REF!</definedName>
    <definedName name="벨트콘베어작업공" localSheetId="23">#REF!</definedName>
    <definedName name="벨트콘베어작업공" localSheetId="21">#REF!</definedName>
    <definedName name="벨트콘베어작업공" localSheetId="24">#REF!</definedName>
    <definedName name="벨트콘베어작업공" localSheetId="20">#REF!</definedName>
    <definedName name="벨트콘베어작업공" localSheetId="18">#REF!</definedName>
    <definedName name="벨트콘베어작업공" localSheetId="16">#REF!</definedName>
    <definedName name="벨트콘베어작업공" localSheetId="19">#REF!</definedName>
    <definedName name="벨트콘베어작업공" localSheetId="7">#REF!</definedName>
    <definedName name="벨트콘베어작업공" localSheetId="9">#REF!</definedName>
    <definedName name="벨트콘베어작업공" localSheetId="5">#REF!</definedName>
    <definedName name="벨트콘베어작업공" localSheetId="10">#REF!</definedName>
    <definedName name="벨트콘베어작업공" localSheetId="29">#REF!</definedName>
    <definedName name="벨트콘베어작업공">#REF!</definedName>
    <definedName name="벼">[0]!벼</definedName>
    <definedName name="벽돌_블럭_제작공" localSheetId="28">#REF!</definedName>
    <definedName name="벽돌_블럭_제작공" localSheetId="25">#REF!</definedName>
    <definedName name="벽돌_블럭_제작공" localSheetId="23">#REF!</definedName>
    <definedName name="벽돌_블럭_제작공" localSheetId="21">#REF!</definedName>
    <definedName name="벽돌_블럭_제작공" localSheetId="24">#REF!</definedName>
    <definedName name="벽돌_블럭_제작공" localSheetId="20">#REF!</definedName>
    <definedName name="벽돌_블럭_제작공" localSheetId="18">#REF!</definedName>
    <definedName name="벽돌_블럭_제작공" localSheetId="16">#REF!</definedName>
    <definedName name="벽돌_블럭_제작공" localSheetId="19">#REF!</definedName>
    <definedName name="벽돌_블럭_제작공" localSheetId="7">#REF!</definedName>
    <definedName name="벽돌_블럭_제작공" localSheetId="9">#REF!</definedName>
    <definedName name="벽돌_블럭_제작공" localSheetId="5">#REF!</definedName>
    <definedName name="벽돌_블럭_제작공" localSheetId="10">#REF!</definedName>
    <definedName name="벽돌_블럭_제작공" localSheetId="29">#REF!</definedName>
    <definedName name="벽돌_블럭_제작공">#REF!</definedName>
    <definedName name="벽두께" localSheetId="10">#REF!</definedName>
    <definedName name="벽두께">#REF!</definedName>
    <definedName name="변전전공" localSheetId="28">#REF!</definedName>
    <definedName name="변전전공" localSheetId="25">#REF!</definedName>
    <definedName name="변전전공" localSheetId="23">#REF!</definedName>
    <definedName name="변전전공" localSheetId="21">#REF!</definedName>
    <definedName name="변전전공" localSheetId="24">#REF!</definedName>
    <definedName name="변전전공" localSheetId="20">#REF!</definedName>
    <definedName name="변전전공" localSheetId="18">#REF!</definedName>
    <definedName name="변전전공" localSheetId="16">#REF!</definedName>
    <definedName name="변전전공" localSheetId="19">#REF!</definedName>
    <definedName name="변전전공" localSheetId="7">#REF!</definedName>
    <definedName name="변전전공" localSheetId="9">#REF!</definedName>
    <definedName name="변전전공" localSheetId="5">#REF!</definedName>
    <definedName name="변전전공" localSheetId="10">#REF!</definedName>
    <definedName name="변전전공" localSheetId="29">#REF!</definedName>
    <definedName name="변전전공">#REF!</definedName>
    <definedName name="보">[0]!보</definedName>
    <definedName name="보_온_공" localSheetId="28">#REF!</definedName>
    <definedName name="보_온_공" localSheetId="25">#REF!</definedName>
    <definedName name="보_온_공" localSheetId="23">#REF!</definedName>
    <definedName name="보_온_공" localSheetId="21">#REF!</definedName>
    <definedName name="보_온_공" localSheetId="24">#REF!</definedName>
    <definedName name="보_온_공" localSheetId="20">#REF!</definedName>
    <definedName name="보_온_공" localSheetId="18">#REF!</definedName>
    <definedName name="보_온_공" localSheetId="16">#REF!</definedName>
    <definedName name="보_온_공" localSheetId="19">#REF!</definedName>
    <definedName name="보_온_공" localSheetId="7">#REF!</definedName>
    <definedName name="보_온_공" localSheetId="9">#REF!</definedName>
    <definedName name="보_온_공" localSheetId="5">#REF!</definedName>
    <definedName name="보_온_공" localSheetId="10">#REF!</definedName>
    <definedName name="보_온_공" localSheetId="29">#REF!</definedName>
    <definedName name="보_온_공">#REF!</definedName>
    <definedName name="보도경계블럭수량" localSheetId="28">#REF!</definedName>
    <definedName name="보도경계블럭수량" localSheetId="25">#REF!</definedName>
    <definedName name="보도경계블럭수량" localSheetId="23">#REF!</definedName>
    <definedName name="보도경계블럭수량" localSheetId="21">#REF!</definedName>
    <definedName name="보도경계블럭수량" localSheetId="24">#REF!</definedName>
    <definedName name="보도경계블럭수량" localSheetId="20">#REF!</definedName>
    <definedName name="보도경계블럭수량" localSheetId="18">#REF!</definedName>
    <definedName name="보도경계블럭수량" localSheetId="16">#REF!</definedName>
    <definedName name="보도경계블럭수량" localSheetId="19">#REF!</definedName>
    <definedName name="보도경계블럭수량" localSheetId="7">#REF!</definedName>
    <definedName name="보도경계블럭수량" localSheetId="9">#REF!</definedName>
    <definedName name="보도경계블럭수량" localSheetId="5">#REF!</definedName>
    <definedName name="보도경계블럭수량" localSheetId="10">#REF!</definedName>
    <definedName name="보도경계블럭수량" localSheetId="29">#REF!</definedName>
    <definedName name="보도경계블럭수량">#REF!</definedName>
    <definedName name="보링공" localSheetId="10">#REF!</definedName>
    <definedName name="보링공">#REF!</definedName>
    <definedName name="보링공_지질조사" localSheetId="28">#REF!</definedName>
    <definedName name="보링공_지질조사" localSheetId="25">#REF!</definedName>
    <definedName name="보링공_지질조사" localSheetId="23">#REF!</definedName>
    <definedName name="보링공_지질조사" localSheetId="21">#REF!</definedName>
    <definedName name="보링공_지질조사" localSheetId="24">#REF!</definedName>
    <definedName name="보링공_지질조사" localSheetId="20">#REF!</definedName>
    <definedName name="보링공_지질조사" localSheetId="18">#REF!</definedName>
    <definedName name="보링공_지질조사" localSheetId="16">#REF!</definedName>
    <definedName name="보링공_지질조사" localSheetId="19">#REF!</definedName>
    <definedName name="보링공_지질조사" localSheetId="7">#REF!</definedName>
    <definedName name="보링공_지질조사" localSheetId="9">#REF!</definedName>
    <definedName name="보링공_지질조사" localSheetId="5">#REF!</definedName>
    <definedName name="보링공_지질조사" localSheetId="10">#REF!</definedName>
    <definedName name="보링공_지질조사" localSheetId="29">#REF!</definedName>
    <definedName name="보링공_지질조사">#REF!</definedName>
    <definedName name="보안공" localSheetId="28">#REF!</definedName>
    <definedName name="보안공" localSheetId="25">#REF!</definedName>
    <definedName name="보안공" localSheetId="23">#REF!</definedName>
    <definedName name="보안공" localSheetId="21">#REF!</definedName>
    <definedName name="보안공" localSheetId="24">#REF!</definedName>
    <definedName name="보안공" localSheetId="20">#REF!</definedName>
    <definedName name="보안공" localSheetId="18">#REF!</definedName>
    <definedName name="보안공" localSheetId="16">#REF!</definedName>
    <definedName name="보안공" localSheetId="19">#REF!</definedName>
    <definedName name="보안공" localSheetId="7">#REF!</definedName>
    <definedName name="보안공" localSheetId="9">#REF!</definedName>
    <definedName name="보안공" localSheetId="5">#REF!</definedName>
    <definedName name="보안공" localSheetId="10">#REF!</definedName>
    <definedName name="보안공" localSheetId="29">#REF!</definedName>
    <definedName name="보안공">#REF!</definedName>
    <definedName name="보온공" localSheetId="28">#REF!</definedName>
    <definedName name="보온공" localSheetId="25">#REF!</definedName>
    <definedName name="보온공" localSheetId="23">#REF!</definedName>
    <definedName name="보온공" localSheetId="21">#REF!</definedName>
    <definedName name="보온공" localSheetId="24">#REF!</definedName>
    <definedName name="보온공" localSheetId="20">#REF!</definedName>
    <definedName name="보온공" localSheetId="18">#REF!</definedName>
    <definedName name="보온공" localSheetId="16">#REF!</definedName>
    <definedName name="보온공" localSheetId="19">#REF!</definedName>
    <definedName name="보온공" localSheetId="7">#REF!</definedName>
    <definedName name="보온공" localSheetId="9">#REF!</definedName>
    <definedName name="보온공" localSheetId="5">#REF!</definedName>
    <definedName name="보온공" localSheetId="10">#REF!</definedName>
    <definedName name="보온공" localSheetId="29">#REF!</definedName>
    <definedName name="보온공">#REF!</definedName>
    <definedName name="보완자료복사" localSheetId="28">#REF!</definedName>
    <definedName name="보완자료복사" localSheetId="25">#REF!</definedName>
    <definedName name="보완자료복사" localSheetId="23">#REF!</definedName>
    <definedName name="보완자료복사" localSheetId="21">#REF!</definedName>
    <definedName name="보완자료복사" localSheetId="24">#REF!</definedName>
    <definedName name="보완자료복사" localSheetId="20">#REF!</definedName>
    <definedName name="보완자료복사" localSheetId="18">#REF!</definedName>
    <definedName name="보완자료복사" localSheetId="16">#REF!</definedName>
    <definedName name="보완자료복사" localSheetId="19">#REF!</definedName>
    <definedName name="보완자료복사" localSheetId="7">#REF!</definedName>
    <definedName name="보완자료복사" localSheetId="9">#REF!</definedName>
    <definedName name="보완자료복사" localSheetId="5">#REF!</definedName>
    <definedName name="보완자료복사" localSheetId="10">#REF!</definedName>
    <definedName name="보완자료복사" localSheetId="29">#REF!</definedName>
    <definedName name="보완자료복사">#REF!</definedName>
    <definedName name="보인" localSheetId="28">#REF!</definedName>
    <definedName name="보인" localSheetId="25">#REF!</definedName>
    <definedName name="보인" localSheetId="23">#REF!</definedName>
    <definedName name="보인" localSheetId="21">#REF!</definedName>
    <definedName name="보인" localSheetId="24">#REF!</definedName>
    <definedName name="보인" localSheetId="20">#REF!</definedName>
    <definedName name="보인" localSheetId="18">#REF!</definedName>
    <definedName name="보인" localSheetId="16">#REF!</definedName>
    <definedName name="보인" localSheetId="19">#REF!</definedName>
    <definedName name="보인" localSheetId="7">#REF!</definedName>
    <definedName name="보인" localSheetId="9">#REF!</definedName>
    <definedName name="보인" localSheetId="5">#REF!</definedName>
    <definedName name="보인" localSheetId="10">#REF!</definedName>
    <definedName name="보인" localSheetId="29">#REF!</definedName>
    <definedName name="보인">#REF!</definedName>
    <definedName name="보일러공" localSheetId="28">#REF!</definedName>
    <definedName name="보일러공" localSheetId="25">#REF!</definedName>
    <definedName name="보일러공" localSheetId="23">#REF!</definedName>
    <definedName name="보일러공" localSheetId="21">#REF!</definedName>
    <definedName name="보일러공" localSheetId="24">#REF!</definedName>
    <definedName name="보일러공" localSheetId="20">#REF!</definedName>
    <definedName name="보일러공" localSheetId="18">#REF!</definedName>
    <definedName name="보일러공" localSheetId="16">#REF!</definedName>
    <definedName name="보일러공" localSheetId="19">#REF!</definedName>
    <definedName name="보일러공" localSheetId="7">#REF!</definedName>
    <definedName name="보일러공" localSheetId="9">#REF!</definedName>
    <definedName name="보일러공" localSheetId="5">#REF!</definedName>
    <definedName name="보일러공" localSheetId="10">#REF!</definedName>
    <definedName name="보일러공" localSheetId="29">#REF!</definedName>
    <definedName name="보일러공">#REF!</definedName>
    <definedName name="보조" localSheetId="28">[98]기초일위!#REF!</definedName>
    <definedName name="보조" localSheetId="25">[98]기초일위!#REF!</definedName>
    <definedName name="보조" localSheetId="21">[98]기초일위!#REF!</definedName>
    <definedName name="보조" localSheetId="24">[98]기초일위!#REF!</definedName>
    <definedName name="보조" localSheetId="20">[98]기초일위!#REF!</definedName>
    <definedName name="보조" localSheetId="16">[98]기초일위!#REF!</definedName>
    <definedName name="보조" localSheetId="7">[98]기초일위!#REF!</definedName>
    <definedName name="보조" localSheetId="9">[98]기초일위!#REF!</definedName>
    <definedName name="보조" localSheetId="5">[98]기초일위!#REF!</definedName>
    <definedName name="보조" localSheetId="10">[98]기초일위!#REF!</definedName>
    <definedName name="보조" localSheetId="29">[98]기초일위!#REF!</definedName>
    <definedName name="보조">[98]기초일위!#REF!</definedName>
    <definedName name="보조기층ㄹ" localSheetId="28">#REF!</definedName>
    <definedName name="보조기층ㄹ" localSheetId="25">#REF!</definedName>
    <definedName name="보조기층ㄹ" localSheetId="23">#REF!</definedName>
    <definedName name="보조기층ㄹ" localSheetId="22">#REF!</definedName>
    <definedName name="보조기층ㄹ" localSheetId="21">#REF!</definedName>
    <definedName name="보조기층ㄹ" localSheetId="24">#REF!</definedName>
    <definedName name="보조기층ㄹ" localSheetId="20">#REF!</definedName>
    <definedName name="보조기층ㄹ" localSheetId="18">#REF!</definedName>
    <definedName name="보조기층ㄹ" localSheetId="16">#REF!</definedName>
    <definedName name="보조기층ㄹ" localSheetId="19">#REF!</definedName>
    <definedName name="보조기층ㄹ" localSheetId="7">#REF!</definedName>
    <definedName name="보조기층ㄹ" localSheetId="9">#REF!</definedName>
    <definedName name="보조기층ㄹ" localSheetId="5">#REF!</definedName>
    <definedName name="보조기층ㄹ" localSheetId="10">#REF!</definedName>
    <definedName name="보조기층ㄹ" localSheetId="29">#REF!</definedName>
    <definedName name="보조기층ㄹ">#REF!</definedName>
    <definedName name="보조기층부설" localSheetId="28">[99]기초일위!#REF!</definedName>
    <definedName name="보조기층부설" localSheetId="11">기초일위!#REF!</definedName>
    <definedName name="보조기층부설" localSheetId="3">[99]기초일위!#REF!</definedName>
    <definedName name="보조기층부설" localSheetId="2">[99]기초일위!#REF!</definedName>
    <definedName name="보조기층부설" localSheetId="27">[99]기초일위!#REF!</definedName>
    <definedName name="보조기층부설" localSheetId="25">#REF!</definedName>
    <definedName name="보조기층부설" localSheetId="23">#REF!</definedName>
    <definedName name="보조기층부설" localSheetId="21">#REF!</definedName>
    <definedName name="보조기층부설" localSheetId="24">#REF!</definedName>
    <definedName name="보조기층부설" localSheetId="20">#REF!</definedName>
    <definedName name="보조기층부설" localSheetId="16">#REF!</definedName>
    <definedName name="보조기층부설" localSheetId="1">#REF!</definedName>
    <definedName name="보조기층부설" localSheetId="7">[99]기초일위!#REF!</definedName>
    <definedName name="보조기층부설" localSheetId="6">[99]기초일위!#REF!</definedName>
    <definedName name="보조기층부설" localSheetId="9">[99]기초일위!#REF!</definedName>
    <definedName name="보조기층부설" localSheetId="5">[99]기초일위!#REF!</definedName>
    <definedName name="보조기층부설" localSheetId="10">[99]기초일위!#REF!</definedName>
    <definedName name="보조기층부설" localSheetId="8">[99]기초일위!#REF!</definedName>
    <definedName name="보조기층부설" localSheetId="4">[99]기초일위!#REF!</definedName>
    <definedName name="보조기층부설" localSheetId="26">[99]기초일위!#REF!</definedName>
    <definedName name="보조기층부설" localSheetId="29">#REF!</definedName>
    <definedName name="보조기층부설" localSheetId="31">#REF!</definedName>
    <definedName name="보조기층부설">#REF!</definedName>
    <definedName name="보차도경계블럭수량" localSheetId="28">#REF!</definedName>
    <definedName name="보차도경계블럭수량" localSheetId="25">#REF!</definedName>
    <definedName name="보차도경계블럭수량" localSheetId="23">#REF!</definedName>
    <definedName name="보차도경계블럭수량" localSheetId="21">#REF!</definedName>
    <definedName name="보차도경계블럭수량" localSheetId="24">#REF!</definedName>
    <definedName name="보차도경계블럭수량" localSheetId="20">#REF!</definedName>
    <definedName name="보차도경계블럭수량" localSheetId="18">#REF!</definedName>
    <definedName name="보차도경계블럭수량" localSheetId="16">#REF!</definedName>
    <definedName name="보차도경계블럭수량" localSheetId="19">#REF!</definedName>
    <definedName name="보차도경계블럭수량" localSheetId="7">#REF!</definedName>
    <definedName name="보차도경계블럭수량" localSheetId="9">#REF!</definedName>
    <definedName name="보차도경계블럭수량" localSheetId="5">#REF!</definedName>
    <definedName name="보차도경계블럭수량" localSheetId="10">#REF!</definedName>
    <definedName name="보차도경계블럭수량" localSheetId="29">#REF!</definedName>
    <definedName name="보차도경계블럭수량">#REF!</definedName>
    <definedName name="보통" localSheetId="10">[56]노무!#REF!</definedName>
    <definedName name="보통">[56]노무!#REF!</definedName>
    <definedName name="보통선원" localSheetId="28">#REF!</definedName>
    <definedName name="보통선원" localSheetId="25">#REF!</definedName>
    <definedName name="보통선원" localSheetId="23">#REF!</definedName>
    <definedName name="보통선원" localSheetId="21">#REF!</definedName>
    <definedName name="보통선원" localSheetId="24">#REF!</definedName>
    <definedName name="보통선원" localSheetId="20">#REF!</definedName>
    <definedName name="보통선원" localSheetId="18">#REF!</definedName>
    <definedName name="보통선원" localSheetId="16">#REF!</definedName>
    <definedName name="보통선원" localSheetId="19">#REF!</definedName>
    <definedName name="보통선원" localSheetId="7">#REF!</definedName>
    <definedName name="보통선원" localSheetId="9">#REF!</definedName>
    <definedName name="보통선원" localSheetId="5">#REF!</definedName>
    <definedName name="보통선원" localSheetId="10">#REF!</definedName>
    <definedName name="보통선원" localSheetId="29">#REF!</definedName>
    <definedName name="보통선원">#REF!</definedName>
    <definedName name="보통인부" localSheetId="28">#REF!</definedName>
    <definedName name="보통인부" localSheetId="25">#REF!</definedName>
    <definedName name="보통인부" localSheetId="21">#REF!</definedName>
    <definedName name="보통인부" localSheetId="24">#REF!</definedName>
    <definedName name="보통인부" localSheetId="20">#REF!</definedName>
    <definedName name="보통인부" localSheetId="16">#REF!</definedName>
    <definedName name="보통인부" localSheetId="7">#REF!</definedName>
    <definedName name="보통인부" localSheetId="9">#REF!</definedName>
    <definedName name="보통인부" localSheetId="5">#REF!</definedName>
    <definedName name="보통인부" localSheetId="10">#REF!</definedName>
    <definedName name="보통인부" localSheetId="12">[59]데이타!$E$659</definedName>
    <definedName name="보통인부">#REF!</definedName>
    <definedName name="보통인부B10">[52]식재인부!$C$24</definedName>
    <definedName name="보통인부B4이하">[52]식재인부!$C$18</definedName>
    <definedName name="보통인부B5">[52]식재인부!$C$19</definedName>
    <definedName name="보통인부B6">[52]식재인부!$C$20</definedName>
    <definedName name="보통인부B8">[52]식재인부!$C$22</definedName>
    <definedName name="보통인부R10">[52]식재인부!$C$54</definedName>
    <definedName name="보통인부R12">[52]식재인부!$C$56</definedName>
    <definedName name="보통인부R15">[52]식재인부!$C$59</definedName>
    <definedName name="보통인부R4이하">[52]식재인부!$C$48</definedName>
    <definedName name="보통인부R5">[52]식재인부!$C$49</definedName>
    <definedName name="보통인부R6">[52]식재인부!$C$50</definedName>
    <definedName name="보통인부R7">[52]식재인부!$C$51</definedName>
    <definedName name="보통인부R8">[52]식재인부!$C$52</definedName>
    <definedName name="복사1줄" localSheetId="28">#REF!</definedName>
    <definedName name="복사1줄" localSheetId="25">#REF!</definedName>
    <definedName name="복사1줄" localSheetId="23">#REF!</definedName>
    <definedName name="복사1줄" localSheetId="21">#REF!</definedName>
    <definedName name="복사1줄" localSheetId="24">#REF!</definedName>
    <definedName name="복사1줄" localSheetId="20">#REF!</definedName>
    <definedName name="복사1줄" localSheetId="18">#REF!</definedName>
    <definedName name="복사1줄" localSheetId="16">#REF!</definedName>
    <definedName name="복사1줄" localSheetId="19">#REF!</definedName>
    <definedName name="복사1줄" localSheetId="7">#REF!</definedName>
    <definedName name="복사1줄" localSheetId="9">#REF!</definedName>
    <definedName name="복사1줄" localSheetId="5">#REF!</definedName>
    <definedName name="복사1줄" localSheetId="10">#REF!</definedName>
    <definedName name="복사1줄" localSheetId="29">#REF!</definedName>
    <definedName name="복사1줄">#REF!</definedName>
    <definedName name="복사2줄" localSheetId="28">#REF!</definedName>
    <definedName name="복사2줄" localSheetId="25">#REF!</definedName>
    <definedName name="복사2줄" localSheetId="23">#REF!</definedName>
    <definedName name="복사2줄" localSheetId="21">#REF!</definedName>
    <definedName name="복사2줄" localSheetId="24">#REF!</definedName>
    <definedName name="복사2줄" localSheetId="20">#REF!</definedName>
    <definedName name="복사2줄" localSheetId="18">#REF!</definedName>
    <definedName name="복사2줄" localSheetId="16">#REF!</definedName>
    <definedName name="복사2줄" localSheetId="19">#REF!</definedName>
    <definedName name="복사2줄" localSheetId="7">#REF!</definedName>
    <definedName name="복사2줄" localSheetId="9">#REF!</definedName>
    <definedName name="복사2줄" localSheetId="5">#REF!</definedName>
    <definedName name="복사2줄" localSheetId="10">#REF!</definedName>
    <definedName name="복사2줄" localSheetId="29">#REF!</definedName>
    <definedName name="복사2줄">#REF!</definedName>
    <definedName name="복사3줄" localSheetId="28">#REF!</definedName>
    <definedName name="복사3줄" localSheetId="25">#REF!</definedName>
    <definedName name="복사3줄" localSheetId="23">#REF!</definedName>
    <definedName name="복사3줄" localSheetId="21">#REF!</definedName>
    <definedName name="복사3줄" localSheetId="24">#REF!</definedName>
    <definedName name="복사3줄" localSheetId="20">#REF!</definedName>
    <definedName name="복사3줄" localSheetId="18">#REF!</definedName>
    <definedName name="복사3줄" localSheetId="16">#REF!</definedName>
    <definedName name="복사3줄" localSheetId="19">#REF!</definedName>
    <definedName name="복사3줄" localSheetId="7">#REF!</definedName>
    <definedName name="복사3줄" localSheetId="9">#REF!</definedName>
    <definedName name="복사3줄" localSheetId="5">#REF!</definedName>
    <definedName name="복사3줄" localSheetId="10">#REF!</definedName>
    <definedName name="복사3줄" localSheetId="29">#REF!</definedName>
    <definedName name="복사3줄">#REF!</definedName>
    <definedName name="볼트너트_M16X75L" localSheetId="10">[44]단가산출서!#REF!</definedName>
    <definedName name="볼트너트_M16X75L">[44]단가산출서!#REF!</definedName>
    <definedName name="볼트너트_M20X80L" localSheetId="10">[44]단가산출서!#REF!</definedName>
    <definedName name="볼트너트_M20X80L">[44]단가산출서!#REF!</definedName>
    <definedName name="볼트너트_M20X90L" localSheetId="10">[44]단가산출서!#REF!</definedName>
    <definedName name="볼트너트_M20X90L">[44]단가산출서!#REF!</definedName>
    <definedName name="부가가치세" localSheetId="28">#REF!</definedName>
    <definedName name="부가가치세" localSheetId="25">#REF!</definedName>
    <definedName name="부가가치세" localSheetId="23">#REF!</definedName>
    <definedName name="부가가치세" localSheetId="21">#REF!</definedName>
    <definedName name="부가가치세" localSheetId="24">#REF!</definedName>
    <definedName name="부가가치세" localSheetId="20">#REF!</definedName>
    <definedName name="부가가치세" localSheetId="18">#REF!</definedName>
    <definedName name="부가가치세" localSheetId="16">#REF!</definedName>
    <definedName name="부가가치세" localSheetId="19">#REF!</definedName>
    <definedName name="부가가치세" localSheetId="7">#REF!</definedName>
    <definedName name="부가가치세" localSheetId="9">#REF!</definedName>
    <definedName name="부가가치세" localSheetId="5">#REF!</definedName>
    <definedName name="부가가치세" localSheetId="10">#REF!</definedName>
    <definedName name="부가가치세" localSheetId="29">#REF!</definedName>
    <definedName name="부가가치세">#REF!</definedName>
    <definedName name="부대갑지1" localSheetId="28">#REF!</definedName>
    <definedName name="부대갑지1" localSheetId="25">#REF!</definedName>
    <definedName name="부대갑지1" localSheetId="23">#REF!</definedName>
    <definedName name="부대갑지1" localSheetId="22">#REF!</definedName>
    <definedName name="부대갑지1" localSheetId="21">#REF!</definedName>
    <definedName name="부대갑지1" localSheetId="24">#REF!</definedName>
    <definedName name="부대갑지1" localSheetId="20">#REF!</definedName>
    <definedName name="부대갑지1" localSheetId="18">#REF!</definedName>
    <definedName name="부대갑지1" localSheetId="16">#REF!</definedName>
    <definedName name="부대갑지1" localSheetId="19">#REF!</definedName>
    <definedName name="부대갑지1" localSheetId="7">#REF!</definedName>
    <definedName name="부대갑지1" localSheetId="9">#REF!</definedName>
    <definedName name="부대갑지1" localSheetId="5">#REF!</definedName>
    <definedName name="부대갑지1" localSheetId="10">#REF!</definedName>
    <definedName name="부대갑지1" localSheetId="29">#REF!</definedName>
    <definedName name="부대갑지1">#REF!</definedName>
    <definedName name="부대일위대가" localSheetId="28">#REF!</definedName>
    <definedName name="부대일위대가" localSheetId="25">#REF!</definedName>
    <definedName name="부대일위대가" localSheetId="23">#REF!</definedName>
    <definedName name="부대일위대가" localSheetId="22">#REF!</definedName>
    <definedName name="부대일위대가" localSheetId="21">#REF!</definedName>
    <definedName name="부대일위대가" localSheetId="24">#REF!</definedName>
    <definedName name="부대일위대가" localSheetId="20">#REF!</definedName>
    <definedName name="부대일위대가" localSheetId="18">#REF!</definedName>
    <definedName name="부대일위대가" localSheetId="16">#REF!</definedName>
    <definedName name="부대일위대가" localSheetId="19">#REF!</definedName>
    <definedName name="부대일위대가" localSheetId="7">#REF!</definedName>
    <definedName name="부대일위대가" localSheetId="9">#REF!</definedName>
    <definedName name="부대일위대가" localSheetId="5">#REF!</definedName>
    <definedName name="부대일위대가" localSheetId="10">#REF!</definedName>
    <definedName name="부대일위대가" localSheetId="29">#REF!</definedName>
    <definedName name="부대일위대가">#REF!</definedName>
    <definedName name="부문별_부분합계" localSheetId="10">#REF!</definedName>
    <definedName name="부문별_부분합계">#REF!</definedName>
    <definedName name="부변전실접지설비공사" localSheetId="10">#REF!</definedName>
    <definedName name="부변전실접지설비공사">#REF!</definedName>
    <definedName name="부산" localSheetId="10">[84]물가대비표!#REF!</definedName>
    <definedName name="부산">[84]물가대비표!#REF!</definedName>
    <definedName name="부속자재" localSheetId="10">#REF!</definedName>
    <definedName name="부속자재">#REF!</definedName>
    <definedName name="부하" localSheetId="10">#REF!</definedName>
    <definedName name="부하">#REF!</definedName>
    <definedName name="분기단가" localSheetId="10">#REF!</definedName>
    <definedName name="분기단가">#REF!</definedName>
    <definedName name="분전함신설합계">[100]분전함신설!$S$29</definedName>
    <definedName name="불도저삽날용량" localSheetId="28">#REF!</definedName>
    <definedName name="불도저삽날용량" localSheetId="25">#REF!</definedName>
    <definedName name="불도저삽날용량" localSheetId="23">#REF!</definedName>
    <definedName name="불도저삽날용량" localSheetId="21">#REF!</definedName>
    <definedName name="불도저삽날용량" localSheetId="24">#REF!</definedName>
    <definedName name="불도저삽날용량" localSheetId="20">#REF!</definedName>
    <definedName name="불도저삽날용량" localSheetId="18">#REF!</definedName>
    <definedName name="불도저삽날용량" localSheetId="16">#REF!</definedName>
    <definedName name="불도저삽날용량" localSheetId="19">#REF!</definedName>
    <definedName name="불도저삽날용량" localSheetId="7">#REF!</definedName>
    <definedName name="불도저삽날용량" localSheetId="9">#REF!</definedName>
    <definedName name="불도저삽날용량" localSheetId="5">#REF!</definedName>
    <definedName name="불도저삽날용량" localSheetId="10">#REF!</definedName>
    <definedName name="불도저삽날용량" localSheetId="29">#REF!</definedName>
    <definedName name="불도저삽날용량">#REF!</definedName>
    <definedName name="불도저속도조건_매립지전용불도저" localSheetId="28">#REF!</definedName>
    <definedName name="불도저속도조건_매립지전용불도저" localSheetId="25">#REF!</definedName>
    <definedName name="불도저속도조건_매립지전용불도저" localSheetId="23">#REF!</definedName>
    <definedName name="불도저속도조건_매립지전용불도저" localSheetId="21">#REF!</definedName>
    <definedName name="불도저속도조건_매립지전용불도저" localSheetId="24">#REF!</definedName>
    <definedName name="불도저속도조건_매립지전용불도저" localSheetId="20">#REF!</definedName>
    <definedName name="불도저속도조건_매립지전용불도저" localSheetId="18">#REF!</definedName>
    <definedName name="불도저속도조건_매립지전용불도저" localSheetId="16">#REF!</definedName>
    <definedName name="불도저속도조건_매립지전용불도저" localSheetId="19">#REF!</definedName>
    <definedName name="불도저속도조건_매립지전용불도저" localSheetId="7">#REF!</definedName>
    <definedName name="불도저속도조건_매립지전용불도저" localSheetId="9">#REF!</definedName>
    <definedName name="불도저속도조건_매립지전용불도저" localSheetId="5">#REF!</definedName>
    <definedName name="불도저속도조건_매립지전용불도저" localSheetId="10">#REF!</definedName>
    <definedName name="불도저속도조건_매립지전용불도저" localSheetId="29">#REF!</definedName>
    <definedName name="불도저속도조건_매립지전용불도저">#REF!</definedName>
    <definedName name="불도저속도조건_무한궤도" localSheetId="28">#REF!</definedName>
    <definedName name="불도저속도조건_무한궤도" localSheetId="25">#REF!</definedName>
    <definedName name="불도저속도조건_무한궤도" localSheetId="23">#REF!</definedName>
    <definedName name="불도저속도조건_무한궤도" localSheetId="21">#REF!</definedName>
    <definedName name="불도저속도조건_무한궤도" localSheetId="24">#REF!</definedName>
    <definedName name="불도저속도조건_무한궤도" localSheetId="20">#REF!</definedName>
    <definedName name="불도저속도조건_무한궤도" localSheetId="18">#REF!</definedName>
    <definedName name="불도저속도조건_무한궤도" localSheetId="16">#REF!</definedName>
    <definedName name="불도저속도조건_무한궤도" localSheetId="19">#REF!</definedName>
    <definedName name="불도저속도조건_무한궤도" localSheetId="7">#REF!</definedName>
    <definedName name="불도저속도조건_무한궤도" localSheetId="9">#REF!</definedName>
    <definedName name="불도저속도조건_무한궤도" localSheetId="5">#REF!</definedName>
    <definedName name="불도저속도조건_무한궤도" localSheetId="10">#REF!</definedName>
    <definedName name="불도저속도조건_무한궤도" localSheetId="29">#REF!</definedName>
    <definedName name="불도저속도조건_무한궤도">#REF!</definedName>
    <definedName name="불도저속도조건_타이어" localSheetId="28">#REF!</definedName>
    <definedName name="불도저속도조건_타이어" localSheetId="25">#REF!</definedName>
    <definedName name="불도저속도조건_타이어" localSheetId="23">#REF!</definedName>
    <definedName name="불도저속도조건_타이어" localSheetId="21">#REF!</definedName>
    <definedName name="불도저속도조건_타이어" localSheetId="24">#REF!</definedName>
    <definedName name="불도저속도조건_타이어" localSheetId="20">#REF!</definedName>
    <definedName name="불도저속도조건_타이어" localSheetId="18">#REF!</definedName>
    <definedName name="불도저속도조건_타이어" localSheetId="16">#REF!</definedName>
    <definedName name="불도저속도조건_타이어" localSheetId="19">#REF!</definedName>
    <definedName name="불도저속도조건_타이어" localSheetId="7">#REF!</definedName>
    <definedName name="불도저속도조건_타이어" localSheetId="9">#REF!</definedName>
    <definedName name="불도저속도조건_타이어" localSheetId="5">#REF!</definedName>
    <definedName name="불도저속도조건_타이어" localSheetId="10">#REF!</definedName>
    <definedName name="불도저속도조건_타이어" localSheetId="29">#REF!</definedName>
    <definedName name="불도저속도조건_타이어">#REF!</definedName>
    <definedName name="불도저작업속도" localSheetId="28">#REF!</definedName>
    <definedName name="불도저작업속도" localSheetId="25">#REF!</definedName>
    <definedName name="불도저작업속도" localSheetId="23">#REF!</definedName>
    <definedName name="불도저작업속도" localSheetId="21">#REF!</definedName>
    <definedName name="불도저작업속도" localSheetId="24">#REF!</definedName>
    <definedName name="불도저작업속도" localSheetId="20">#REF!</definedName>
    <definedName name="불도저작업속도" localSheetId="18">#REF!</definedName>
    <definedName name="불도저작업속도" localSheetId="16">#REF!</definedName>
    <definedName name="불도저작업속도" localSheetId="19">#REF!</definedName>
    <definedName name="불도저작업속도" localSheetId="7">#REF!</definedName>
    <definedName name="불도저작업속도" localSheetId="9">#REF!</definedName>
    <definedName name="불도저작업속도" localSheetId="5">#REF!</definedName>
    <definedName name="불도저작업속도" localSheetId="10">#REF!</definedName>
    <definedName name="불도저작업속도" localSheetId="29">#REF!</definedName>
    <definedName name="불도저작업속도">#REF!</definedName>
    <definedName name="불도저작업효율" localSheetId="28">#REF!</definedName>
    <definedName name="불도저작업효율" localSheetId="25">#REF!</definedName>
    <definedName name="불도저작업효율" localSheetId="23">#REF!</definedName>
    <definedName name="불도저작업효율" localSheetId="21">#REF!</definedName>
    <definedName name="불도저작업효율" localSheetId="24">#REF!</definedName>
    <definedName name="불도저작업효율" localSheetId="20">#REF!</definedName>
    <definedName name="불도저작업효율" localSheetId="18">#REF!</definedName>
    <definedName name="불도저작업효율" localSheetId="16">#REF!</definedName>
    <definedName name="불도저작업효율" localSheetId="19">#REF!</definedName>
    <definedName name="불도저작업효율" localSheetId="7">#REF!</definedName>
    <definedName name="불도저작업효율" localSheetId="9">#REF!</definedName>
    <definedName name="불도저작업효율" localSheetId="5">#REF!</definedName>
    <definedName name="불도저작업효율" localSheetId="10">#REF!</definedName>
    <definedName name="불도저작업효율" localSheetId="29">#REF!</definedName>
    <definedName name="불도저작업효율">#REF!</definedName>
    <definedName name="브">[0]!브</definedName>
    <definedName name="브02간재구조물">'[62]기계경비(시간당)'!$H$112</definedName>
    <definedName name="브02노무">'[62]기계경비(시간당)'!$H$110</definedName>
    <definedName name="브02노무야간">'[62]기계경비(시간당)'!$H$111</definedName>
    <definedName name="브02손료">'[62]기계경비(시간당)'!$H$109</definedName>
    <definedName name="브04간재구조물">'[62]기계경비(시간당)'!$H$105</definedName>
    <definedName name="브04노무">'[62]기계경비(시간당)'!$H$103</definedName>
    <definedName name="브04노무야간">'[62]기계경비(시간당)'!$H$104</definedName>
    <definedName name="브04손료">'[62]기계경비(시간당)'!$H$102</definedName>
    <definedName name="브레이드">'[62]기계경비(시간당)'!$D$28</definedName>
    <definedName name="비">[0]!비</definedName>
    <definedName name="비___목" localSheetId="10">#REF!</definedName>
    <definedName name="비___목">#REF!</definedName>
    <definedName name="비_계_공" localSheetId="28">#REF!</definedName>
    <definedName name="비_계_공" localSheetId="25">#REF!</definedName>
    <definedName name="비_계_공" localSheetId="23">#REF!</definedName>
    <definedName name="비_계_공" localSheetId="21">#REF!</definedName>
    <definedName name="비_계_공" localSheetId="24">#REF!</definedName>
    <definedName name="비_계_공" localSheetId="20">#REF!</definedName>
    <definedName name="비_계_공" localSheetId="18">#REF!</definedName>
    <definedName name="비_계_공" localSheetId="16">#REF!</definedName>
    <definedName name="비_계_공" localSheetId="19">#REF!</definedName>
    <definedName name="비_계_공" localSheetId="7">#REF!</definedName>
    <definedName name="비_계_공" localSheetId="9">#REF!</definedName>
    <definedName name="비_계_공" localSheetId="5">#REF!</definedName>
    <definedName name="비_계_공" localSheetId="10">#REF!</definedName>
    <definedName name="비_계_공" localSheetId="29">#REF!</definedName>
    <definedName name="비_계_공">#REF!</definedName>
    <definedName name="비계" localSheetId="28">#REF!</definedName>
    <definedName name="비계" localSheetId="25">#REF!</definedName>
    <definedName name="비계" localSheetId="23">#REF!</definedName>
    <definedName name="비계" localSheetId="21">#REF!</definedName>
    <definedName name="비계" localSheetId="24">#REF!</definedName>
    <definedName name="비계" localSheetId="20">#REF!</definedName>
    <definedName name="비계" localSheetId="18">#REF!</definedName>
    <definedName name="비계" localSheetId="16">#REF!</definedName>
    <definedName name="비계" localSheetId="19">#REF!</definedName>
    <definedName name="비계" localSheetId="7">#REF!</definedName>
    <definedName name="비계" localSheetId="9">#REF!</definedName>
    <definedName name="비계" localSheetId="5">#REF!</definedName>
    <definedName name="비계" localSheetId="10">#REF!</definedName>
    <definedName name="비계" localSheetId="29">#REF!</definedName>
    <definedName name="비계">#REF!</definedName>
    <definedName name="비계공" localSheetId="28">#REF!</definedName>
    <definedName name="비계공" localSheetId="25">#REF!</definedName>
    <definedName name="비계공" localSheetId="23">#REF!</definedName>
    <definedName name="비계공" localSheetId="21">#REF!</definedName>
    <definedName name="비계공" localSheetId="24">#REF!</definedName>
    <definedName name="비계공" localSheetId="20">#REF!</definedName>
    <definedName name="비계공" localSheetId="18">#REF!</definedName>
    <definedName name="비계공" localSheetId="16">#REF!</definedName>
    <definedName name="비계공" localSheetId="19">#REF!</definedName>
    <definedName name="비계공" localSheetId="7">#REF!</definedName>
    <definedName name="비계공" localSheetId="9">#REF!</definedName>
    <definedName name="비계공" localSheetId="5">#REF!</definedName>
    <definedName name="비계공" localSheetId="10">#REF!</definedName>
    <definedName name="비계공" localSheetId="29">#REF!</definedName>
    <definedName name="비계공">#REF!</definedName>
    <definedName name="비교표" localSheetId="10">#REF!</definedName>
    <definedName name="비교표">#REF!</definedName>
    <definedName name="비목1" localSheetId="28">#REF!</definedName>
    <definedName name="비목1" localSheetId="25">#REF!</definedName>
    <definedName name="비목1" localSheetId="23">#REF!</definedName>
    <definedName name="비목1" localSheetId="21">#REF!</definedName>
    <definedName name="비목1" localSheetId="24">#REF!</definedName>
    <definedName name="비목1" localSheetId="20">#REF!</definedName>
    <definedName name="비목1" localSheetId="18">#REF!</definedName>
    <definedName name="비목1" localSheetId="16">#REF!</definedName>
    <definedName name="비목1" localSheetId="19">#REF!</definedName>
    <definedName name="비목1" localSheetId="7">#REF!</definedName>
    <definedName name="비목1" localSheetId="9">#REF!</definedName>
    <definedName name="비목1" localSheetId="5">#REF!</definedName>
    <definedName name="비목1" localSheetId="10">#REF!</definedName>
    <definedName name="비목1" localSheetId="29">#REF!</definedName>
    <definedName name="비목1">#REF!</definedName>
    <definedName name="비목2" localSheetId="28">#REF!</definedName>
    <definedName name="비목2" localSheetId="25">#REF!</definedName>
    <definedName name="비목2" localSheetId="23">#REF!</definedName>
    <definedName name="비목2" localSheetId="21">#REF!</definedName>
    <definedName name="비목2" localSheetId="24">#REF!</definedName>
    <definedName name="비목2" localSheetId="20">#REF!</definedName>
    <definedName name="비목2" localSheetId="18">#REF!</definedName>
    <definedName name="비목2" localSheetId="16">#REF!</definedName>
    <definedName name="비목2" localSheetId="19">#REF!</definedName>
    <definedName name="비목2" localSheetId="7">#REF!</definedName>
    <definedName name="비목2" localSheetId="9">#REF!</definedName>
    <definedName name="비목2" localSheetId="5">#REF!</definedName>
    <definedName name="비목2" localSheetId="10">#REF!</definedName>
    <definedName name="비목2" localSheetId="29">#REF!</definedName>
    <definedName name="비목2">#REF!</definedName>
    <definedName name="비목3" localSheetId="28">#REF!</definedName>
    <definedName name="비목3" localSheetId="25">#REF!</definedName>
    <definedName name="비목3" localSheetId="23">#REF!</definedName>
    <definedName name="비목3" localSheetId="21">#REF!</definedName>
    <definedName name="비목3" localSheetId="24">#REF!</definedName>
    <definedName name="비목3" localSheetId="20">#REF!</definedName>
    <definedName name="비목3" localSheetId="18">#REF!</definedName>
    <definedName name="비목3" localSheetId="16">#REF!</definedName>
    <definedName name="비목3" localSheetId="19">#REF!</definedName>
    <definedName name="비목3" localSheetId="7">#REF!</definedName>
    <definedName name="비목3" localSheetId="9">#REF!</definedName>
    <definedName name="비목3" localSheetId="5">#REF!</definedName>
    <definedName name="비목3" localSheetId="10">#REF!</definedName>
    <definedName name="비목3" localSheetId="29">#REF!</definedName>
    <definedName name="비목3">#REF!</definedName>
    <definedName name="비목4" localSheetId="28">#REF!</definedName>
    <definedName name="비목4" localSheetId="25">#REF!</definedName>
    <definedName name="비목4" localSheetId="23">#REF!</definedName>
    <definedName name="비목4" localSheetId="21">#REF!</definedName>
    <definedName name="비목4" localSheetId="24">#REF!</definedName>
    <definedName name="비목4" localSheetId="20">#REF!</definedName>
    <definedName name="비목4" localSheetId="18">#REF!</definedName>
    <definedName name="비목4" localSheetId="16">#REF!</definedName>
    <definedName name="비목4" localSheetId="19">#REF!</definedName>
    <definedName name="비목4" localSheetId="7">#REF!</definedName>
    <definedName name="비목4" localSheetId="9">#REF!</definedName>
    <definedName name="비목4" localSheetId="5">#REF!</definedName>
    <definedName name="비목4" localSheetId="10">#REF!</definedName>
    <definedName name="비목4" localSheetId="29">#REF!</definedName>
    <definedName name="비목4">#REF!</definedName>
    <definedName name="비비추" localSheetId="28">#REF!</definedName>
    <definedName name="비비추" localSheetId="25">#REF!</definedName>
    <definedName name="비비추" localSheetId="23">#REF!</definedName>
    <definedName name="비비추" localSheetId="22">#REF!</definedName>
    <definedName name="비비추" localSheetId="21">#REF!</definedName>
    <definedName name="비비추" localSheetId="24">#REF!</definedName>
    <definedName name="비비추" localSheetId="20">#REF!</definedName>
    <definedName name="비비추" localSheetId="18">#REF!</definedName>
    <definedName name="비비추" localSheetId="16">#REF!</definedName>
    <definedName name="비비추" localSheetId="19">#REF!</definedName>
    <definedName name="비비추" localSheetId="7">#REF!</definedName>
    <definedName name="비비추" localSheetId="9">#REF!</definedName>
    <definedName name="비비추" localSheetId="5">#REF!</definedName>
    <definedName name="비비추" localSheetId="10">#REF!</definedName>
    <definedName name="비비추" localSheetId="29">#REF!</definedName>
    <definedName name="비비추" localSheetId="12">#REF!</definedName>
    <definedName name="비비추">#REF!</definedName>
    <definedName name="빗물받이1" localSheetId="28">#REF!</definedName>
    <definedName name="빗물받이1" localSheetId="25">#REF!</definedName>
    <definedName name="빗물받이1" localSheetId="23">#REF!</definedName>
    <definedName name="빗물받이1" localSheetId="21">#REF!</definedName>
    <definedName name="빗물받이1" localSheetId="24">#REF!</definedName>
    <definedName name="빗물받이1" localSheetId="20">#REF!</definedName>
    <definedName name="빗물받이1" localSheetId="18">#REF!</definedName>
    <definedName name="빗물받이1" localSheetId="16">#REF!</definedName>
    <definedName name="빗물받이1" localSheetId="19">#REF!</definedName>
    <definedName name="빗물받이1" localSheetId="7">#REF!</definedName>
    <definedName name="빗물받이1" localSheetId="9">#REF!</definedName>
    <definedName name="빗물받이1" localSheetId="5">#REF!</definedName>
    <definedName name="빗물받이1" localSheetId="10">#REF!</definedName>
    <definedName name="빗물받이1" localSheetId="29">#REF!</definedName>
    <definedName name="빗물받이1">#REF!</definedName>
    <definedName name="빗물받이2" localSheetId="28">#REF!</definedName>
    <definedName name="빗물받이2" localSheetId="25">#REF!</definedName>
    <definedName name="빗물받이2" localSheetId="23">#REF!</definedName>
    <definedName name="빗물받이2" localSheetId="21">#REF!</definedName>
    <definedName name="빗물받이2" localSheetId="24">#REF!</definedName>
    <definedName name="빗물받이2" localSheetId="20">#REF!</definedName>
    <definedName name="빗물받이2" localSheetId="18">#REF!</definedName>
    <definedName name="빗물받이2" localSheetId="16">#REF!</definedName>
    <definedName name="빗물받이2" localSheetId="19">#REF!</definedName>
    <definedName name="빗물받이2" localSheetId="7">#REF!</definedName>
    <definedName name="빗물받이2" localSheetId="9">#REF!</definedName>
    <definedName name="빗물받이2" localSheetId="5">#REF!</definedName>
    <definedName name="빗물받이2" localSheetId="10">#REF!</definedName>
    <definedName name="빗물받이2" localSheetId="29">#REF!</definedName>
    <definedName name="빗물받이2">#REF!</definedName>
    <definedName name="ㅃ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ㅃ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ㅄ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ㅄ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ㅅ">#N/A</definedName>
    <definedName name="ㅅ1" localSheetId="10">#REF!</definedName>
    <definedName name="ㅅ1">#REF!</definedName>
    <definedName name="ㅅ2" localSheetId="10">#REF!</definedName>
    <definedName name="ㅅ2">#REF!</definedName>
    <definedName name="ㅅ3" localSheetId="10">#REF!</definedName>
    <definedName name="ㅅ3">#REF!</definedName>
    <definedName name="ㅅ4" localSheetId="10">#REF!</definedName>
    <definedName name="ㅅ4">#REF!</definedName>
    <definedName name="ㅅㅅㅅㅅ" localSheetId="10">BlankMacro1</definedName>
    <definedName name="ㅅㅅㅅㅅ">BlankMacro1</definedName>
    <definedName name="사">#N/A</definedName>
    <definedName name="사공_배포함" localSheetId="28">#REF!</definedName>
    <definedName name="사공_배포함" localSheetId="25">#REF!</definedName>
    <definedName name="사공_배포함" localSheetId="23">#REF!</definedName>
    <definedName name="사공_배포함" localSheetId="21">#REF!</definedName>
    <definedName name="사공_배포함" localSheetId="24">#REF!</definedName>
    <definedName name="사공_배포함" localSheetId="20">#REF!</definedName>
    <definedName name="사공_배포함" localSheetId="18">#REF!</definedName>
    <definedName name="사공_배포함" localSheetId="16">#REF!</definedName>
    <definedName name="사공_배포함" localSheetId="19">#REF!</definedName>
    <definedName name="사공_배포함" localSheetId="7">#REF!</definedName>
    <definedName name="사공_배포함" localSheetId="9">#REF!</definedName>
    <definedName name="사공_배포함" localSheetId="5">#REF!</definedName>
    <definedName name="사공_배포함" localSheetId="10">#REF!</definedName>
    <definedName name="사공_배포함" localSheetId="29">#REF!</definedName>
    <definedName name="사공_배포함">#REF!</definedName>
    <definedName name="사급상수" localSheetId="28">#REF!</definedName>
    <definedName name="사급상수" localSheetId="25">#REF!</definedName>
    <definedName name="사급상수" localSheetId="21">#REF!</definedName>
    <definedName name="사급상수" localSheetId="24">#REF!</definedName>
    <definedName name="사급상수" localSheetId="20">#REF!</definedName>
    <definedName name="사급상수" localSheetId="16">#REF!</definedName>
    <definedName name="사급상수" localSheetId="7">#REF!</definedName>
    <definedName name="사급상수" localSheetId="9">#REF!</definedName>
    <definedName name="사급상수" localSheetId="5">#REF!</definedName>
    <definedName name="사급상수" localSheetId="10">#REF!</definedName>
    <definedName name="사급상수" localSheetId="29">#REF!</definedName>
    <definedName name="사급상수">#REF!</definedName>
    <definedName name="사인일위" localSheetId="28">#REF!</definedName>
    <definedName name="사인일위" localSheetId="25">#REF!</definedName>
    <definedName name="사인일위" localSheetId="21">#REF!</definedName>
    <definedName name="사인일위" localSheetId="24">#REF!</definedName>
    <definedName name="사인일위" localSheetId="20">#REF!</definedName>
    <definedName name="사인일위" localSheetId="16">#REF!</definedName>
    <definedName name="사인일위" localSheetId="7">#REF!</definedName>
    <definedName name="사인일위" localSheetId="9">#REF!</definedName>
    <definedName name="사인일위" localSheetId="5">#REF!</definedName>
    <definedName name="사인일위" localSheetId="10">#REF!</definedName>
    <definedName name="사인일위" localSheetId="29">#REF!</definedName>
    <definedName name="사인일위">#REF!</definedName>
    <definedName name="산1">[101]Sheet1!$B$2:$H$95</definedName>
    <definedName name="산근" localSheetId="28">#REF!</definedName>
    <definedName name="산근" localSheetId="25">#REF!</definedName>
    <definedName name="산근" localSheetId="23">#REF!</definedName>
    <definedName name="산근" localSheetId="22">#REF!</definedName>
    <definedName name="산근" localSheetId="21">#REF!</definedName>
    <definedName name="산근" localSheetId="24">#REF!</definedName>
    <definedName name="산근" localSheetId="20">#REF!</definedName>
    <definedName name="산근" localSheetId="18">#REF!</definedName>
    <definedName name="산근" localSheetId="16">#REF!</definedName>
    <definedName name="산근" localSheetId="19">#REF!</definedName>
    <definedName name="산근" localSheetId="7">#REF!</definedName>
    <definedName name="산근" localSheetId="9">#REF!</definedName>
    <definedName name="산근" localSheetId="5">#REF!</definedName>
    <definedName name="산근" localSheetId="10">#REF!</definedName>
    <definedName name="산근" localSheetId="29">#REF!</definedName>
    <definedName name="산근">#REF!</definedName>
    <definedName name="산근갑지1" localSheetId="10">#REF!</definedName>
    <definedName name="산근갑지1">#REF!</definedName>
    <definedName name="산근을1" localSheetId="10">#REF!</definedName>
    <definedName name="산근을1">#REF!</definedName>
    <definedName name="산내면" localSheetId="28">BlankMacro1</definedName>
    <definedName name="산내면" localSheetId="15">BlankMacro1</definedName>
    <definedName name="산내면" localSheetId="25">BlankMacro1</definedName>
    <definedName name="산내면" localSheetId="23">BlankMacro1</definedName>
    <definedName name="산내면" localSheetId="21">BlankMacro1</definedName>
    <definedName name="산내면" localSheetId="24">BlankMacro1</definedName>
    <definedName name="산내면" localSheetId="20">BlankMacro1</definedName>
    <definedName name="산내면" localSheetId="18">BlankMacro1</definedName>
    <definedName name="산내면" localSheetId="16">BlankMacro1</definedName>
    <definedName name="산내면" localSheetId="19">BlankMacro1</definedName>
    <definedName name="산내면" localSheetId="7">BlankMacro1</definedName>
    <definedName name="산내면" localSheetId="9">BlankMacro1</definedName>
    <definedName name="산내면" localSheetId="5">BlankMacro1</definedName>
    <definedName name="산내면" localSheetId="10">BlankMacro1</definedName>
    <definedName name="산내면" localSheetId="29">BlankMacro1</definedName>
    <definedName name="산내면">BlankMacro1</definedName>
    <definedName name="산소" localSheetId="10">[66]물가대비표!#REF!</definedName>
    <definedName name="산소">[66]물가대비표!#REF!</definedName>
    <definedName name="산을">'[102]Y-WORK'!$I$443:$I$907,'[102]Y-WORK'!$I$917:$I$945</definedName>
    <definedName name="산재보험료" localSheetId="28">#REF!</definedName>
    <definedName name="산재보험료" localSheetId="25">#REF!</definedName>
    <definedName name="산재보험료" localSheetId="23">#REF!</definedName>
    <definedName name="산재보험료" localSheetId="21">#REF!</definedName>
    <definedName name="산재보험료" localSheetId="24">#REF!</definedName>
    <definedName name="산재보험료" localSheetId="20">#REF!</definedName>
    <definedName name="산재보험료" localSheetId="18">#REF!</definedName>
    <definedName name="산재보험료" localSheetId="16">#REF!</definedName>
    <definedName name="산재보험료" localSheetId="19">#REF!</definedName>
    <definedName name="산재보험료" localSheetId="7">#REF!</definedName>
    <definedName name="산재보험료" localSheetId="9">#REF!</definedName>
    <definedName name="산재보험료" localSheetId="5">#REF!</definedName>
    <definedName name="산재보험료" localSheetId="10">#REF!</definedName>
    <definedName name="산재보험료" localSheetId="29">#REF!</definedName>
    <definedName name="산재보험료">#REF!</definedName>
    <definedName name="산정" localSheetId="28">#REF!</definedName>
    <definedName name="산정" localSheetId="25">#REF!</definedName>
    <definedName name="산정" localSheetId="23">#REF!</definedName>
    <definedName name="산정" localSheetId="22">#REF!</definedName>
    <definedName name="산정" localSheetId="21">#REF!</definedName>
    <definedName name="산정" localSheetId="24">#REF!</definedName>
    <definedName name="산정" localSheetId="20">#REF!</definedName>
    <definedName name="산정" localSheetId="18">#REF!</definedName>
    <definedName name="산정" localSheetId="16">#REF!</definedName>
    <definedName name="산정" localSheetId="19">#REF!</definedName>
    <definedName name="산정" localSheetId="7">#REF!</definedName>
    <definedName name="산정" localSheetId="9">#REF!</definedName>
    <definedName name="산정" localSheetId="5">#REF!</definedName>
    <definedName name="산정" localSheetId="10">#REF!</definedName>
    <definedName name="산정" localSheetId="29">#REF!</definedName>
    <definedName name="산정">#REF!</definedName>
    <definedName name="산철쭉" localSheetId="28">#REF!</definedName>
    <definedName name="산철쭉" localSheetId="25">#REF!</definedName>
    <definedName name="산철쭉" localSheetId="23">#REF!</definedName>
    <definedName name="산철쭉" localSheetId="22">#REF!</definedName>
    <definedName name="산철쭉" localSheetId="21">#REF!</definedName>
    <definedName name="산철쭉" localSheetId="24">#REF!</definedName>
    <definedName name="산철쭉" localSheetId="20">#REF!</definedName>
    <definedName name="산철쭉" localSheetId="18">#REF!</definedName>
    <definedName name="산철쭉" localSheetId="16">#REF!</definedName>
    <definedName name="산철쭉" localSheetId="19">#REF!</definedName>
    <definedName name="산철쭉" localSheetId="7">#REF!</definedName>
    <definedName name="산철쭉" localSheetId="9">#REF!</definedName>
    <definedName name="산철쭉" localSheetId="5">#REF!</definedName>
    <definedName name="산철쭉" localSheetId="10">#REF!</definedName>
    <definedName name="산철쭉" localSheetId="29">#REF!</definedName>
    <definedName name="산철쭉" localSheetId="12">#REF!</definedName>
    <definedName name="산철쭉">#REF!</definedName>
    <definedName name="산출" localSheetId="10">[103]밸브설치!#REF!</definedName>
    <definedName name="산출">[103]밸브설치!#REF!</definedName>
    <definedName name="산출경비" localSheetId="10">#REF!</definedName>
    <definedName name="산출경비">#REF!</definedName>
    <definedName name="산출근거" localSheetId="28">BlankMacro1</definedName>
    <definedName name="산출근거" localSheetId="15">BlankMacro1</definedName>
    <definedName name="산출근거" localSheetId="25">BlankMacro1</definedName>
    <definedName name="산출근거" localSheetId="23">BlankMacro1</definedName>
    <definedName name="산출근거" localSheetId="21">BlankMacro1</definedName>
    <definedName name="산출근거" localSheetId="24">BlankMacro1</definedName>
    <definedName name="산출근거" localSheetId="20">BlankMacro1</definedName>
    <definedName name="산출근거" localSheetId="18">BlankMacro1</definedName>
    <definedName name="산출근거" localSheetId="16">BlankMacro1</definedName>
    <definedName name="산출근거" localSheetId="19">BlankMacro1</definedName>
    <definedName name="산출근거" localSheetId="7">BlankMacro1</definedName>
    <definedName name="산출근거" localSheetId="9">BlankMacro1</definedName>
    <definedName name="산출근거" localSheetId="5">BlankMacro1</definedName>
    <definedName name="산출근거" localSheetId="10">BlankMacro1</definedName>
    <definedName name="산출근거" localSheetId="29">BlankMacro1</definedName>
    <definedName name="산출근거">BlankMacro1</definedName>
    <definedName name="산출근거1" localSheetId="28">#REF!</definedName>
    <definedName name="산출근거1" localSheetId="25">#REF!</definedName>
    <definedName name="산출근거1" localSheetId="23">#REF!</definedName>
    <definedName name="산출근거1" localSheetId="21">#REF!</definedName>
    <definedName name="산출근거1" localSheetId="24">#REF!</definedName>
    <definedName name="산출근거1" localSheetId="20">#REF!</definedName>
    <definedName name="산출근거1" localSheetId="18">#REF!</definedName>
    <definedName name="산출근거1" localSheetId="16">#REF!</definedName>
    <definedName name="산출근거1" localSheetId="19">#REF!</definedName>
    <definedName name="산출근거1" localSheetId="7">#REF!</definedName>
    <definedName name="산출근거1" localSheetId="9">#REF!</definedName>
    <definedName name="산출근거1" localSheetId="5">#REF!</definedName>
    <definedName name="산출근거1" localSheetId="10">#REF!</definedName>
    <definedName name="산출근거1" localSheetId="29">#REF!</definedName>
    <definedName name="산출근거1">#REF!</definedName>
    <definedName name="산출근거2" localSheetId="10">BlankMacro1</definedName>
    <definedName name="산출근거2">BlankMacro1</definedName>
    <definedName name="삼각노" localSheetId="28">[53]일위대가!#REF!</definedName>
    <definedName name="삼각노" localSheetId="25">[53]일위대가!#REF!</definedName>
    <definedName name="삼각노" localSheetId="21">[53]일위대가!#REF!</definedName>
    <definedName name="삼각노" localSheetId="24">[53]일위대가!#REF!</definedName>
    <definedName name="삼각노" localSheetId="20">[53]일위대가!#REF!</definedName>
    <definedName name="삼각노" localSheetId="16">[53]일위대가!#REF!</definedName>
    <definedName name="삼각노" localSheetId="7">[53]일위대가!#REF!</definedName>
    <definedName name="삼각노" localSheetId="9">[53]일위대가!#REF!</definedName>
    <definedName name="삼각노" localSheetId="5">[53]일위대가!#REF!</definedName>
    <definedName name="삼각노" localSheetId="10">[53]일위대가!#REF!</definedName>
    <definedName name="삼각노" localSheetId="29">[53]일위대가!#REF!</definedName>
    <definedName name="삼각노" localSheetId="31">#REF!</definedName>
    <definedName name="삼각노">[53]일위대가!#REF!</definedName>
    <definedName name="삼각재" localSheetId="28">[53]일위대가!#REF!</definedName>
    <definedName name="삼각재" localSheetId="25">[53]일위대가!#REF!</definedName>
    <definedName name="삼각재" localSheetId="21">[53]일위대가!#REF!</definedName>
    <definedName name="삼각재" localSheetId="24">[53]일위대가!#REF!</definedName>
    <definedName name="삼각재" localSheetId="20">[53]일위대가!#REF!</definedName>
    <definedName name="삼각재" localSheetId="16">[53]일위대가!#REF!</definedName>
    <definedName name="삼각재" localSheetId="7">[53]일위대가!#REF!</definedName>
    <definedName name="삼각재" localSheetId="9">[53]일위대가!#REF!</definedName>
    <definedName name="삼각재" localSheetId="5">[53]일위대가!#REF!</definedName>
    <definedName name="삼각재" localSheetId="10">[53]일위대가!#REF!</definedName>
    <definedName name="삼각재" localSheetId="29">[53]일위대가!#REF!</definedName>
    <definedName name="삼각재" localSheetId="31">#REF!</definedName>
    <definedName name="삼각재">[53]일위대가!#REF!</definedName>
    <definedName name="삼발이대노" localSheetId="28">[53]일위대가!#REF!</definedName>
    <definedName name="삼발이대노" localSheetId="25">[53]일위대가!#REF!</definedName>
    <definedName name="삼발이대노" localSheetId="21">[53]일위대가!#REF!</definedName>
    <definedName name="삼발이대노" localSheetId="24">[53]일위대가!#REF!</definedName>
    <definedName name="삼발이대노" localSheetId="20">[53]일위대가!#REF!</definedName>
    <definedName name="삼발이대노" localSheetId="16">[53]일위대가!#REF!</definedName>
    <definedName name="삼발이대노" localSheetId="7">[53]일위대가!#REF!</definedName>
    <definedName name="삼발이대노" localSheetId="9">[53]일위대가!#REF!</definedName>
    <definedName name="삼발이대노" localSheetId="5">[53]일위대가!#REF!</definedName>
    <definedName name="삼발이대노" localSheetId="10">[53]일위대가!#REF!</definedName>
    <definedName name="삼발이대노" localSheetId="29">[53]일위대가!#REF!</definedName>
    <definedName name="삼발이대노" localSheetId="31">#REF!</definedName>
    <definedName name="삼발이대노">[53]일위대가!#REF!</definedName>
    <definedName name="삼발이대재" localSheetId="28">[53]일위대가!#REF!</definedName>
    <definedName name="삼발이대재" localSheetId="25">[53]일위대가!#REF!</definedName>
    <definedName name="삼발이대재" localSheetId="21">[53]일위대가!#REF!</definedName>
    <definedName name="삼발이대재" localSheetId="24">[53]일위대가!#REF!</definedName>
    <definedName name="삼발이대재" localSheetId="20">[53]일위대가!#REF!</definedName>
    <definedName name="삼발이대재" localSheetId="16">[53]일위대가!#REF!</definedName>
    <definedName name="삼발이대재" localSheetId="7">[53]일위대가!#REF!</definedName>
    <definedName name="삼발이대재" localSheetId="9">[53]일위대가!#REF!</definedName>
    <definedName name="삼발이대재" localSheetId="5">[53]일위대가!#REF!</definedName>
    <definedName name="삼발이대재" localSheetId="10">[53]일위대가!#REF!</definedName>
    <definedName name="삼발이대재" localSheetId="29">[53]일위대가!#REF!</definedName>
    <definedName name="삼발이대재" localSheetId="31">#REF!</definedName>
    <definedName name="삼발이대재">[53]일위대가!#REF!</definedName>
    <definedName name="삼발이소노" localSheetId="28">[53]일위대가!#REF!</definedName>
    <definedName name="삼발이소노" localSheetId="25">[53]일위대가!#REF!</definedName>
    <definedName name="삼발이소노" localSheetId="21">[53]일위대가!#REF!</definedName>
    <definedName name="삼발이소노" localSheetId="24">[53]일위대가!#REF!</definedName>
    <definedName name="삼발이소노" localSheetId="20">[53]일위대가!#REF!</definedName>
    <definedName name="삼발이소노" localSheetId="16">[53]일위대가!#REF!</definedName>
    <definedName name="삼발이소노" localSheetId="7">[53]일위대가!#REF!</definedName>
    <definedName name="삼발이소노" localSheetId="9">[53]일위대가!#REF!</definedName>
    <definedName name="삼발이소노" localSheetId="5">[53]일위대가!#REF!</definedName>
    <definedName name="삼발이소노" localSheetId="10">[53]일위대가!#REF!</definedName>
    <definedName name="삼발이소노" localSheetId="29">[53]일위대가!#REF!</definedName>
    <definedName name="삼발이소노" localSheetId="31">#REF!</definedName>
    <definedName name="삼발이소노">[53]일위대가!#REF!</definedName>
    <definedName name="삼발이소재" localSheetId="28">[53]일위대가!#REF!</definedName>
    <definedName name="삼발이소재" localSheetId="25">[53]일위대가!#REF!</definedName>
    <definedName name="삼발이소재" localSheetId="21">[53]일위대가!#REF!</definedName>
    <definedName name="삼발이소재" localSheetId="24">[53]일위대가!#REF!</definedName>
    <definedName name="삼발이소재" localSheetId="20">[53]일위대가!#REF!</definedName>
    <definedName name="삼발이소재" localSheetId="16">[53]일위대가!#REF!</definedName>
    <definedName name="삼발이소재" localSheetId="7">[53]일위대가!#REF!</definedName>
    <definedName name="삼발이소재" localSheetId="9">[53]일위대가!#REF!</definedName>
    <definedName name="삼발이소재" localSheetId="5">[53]일위대가!#REF!</definedName>
    <definedName name="삼발이소재" localSheetId="10">[53]일위대가!#REF!</definedName>
    <definedName name="삼발이소재" localSheetId="29">[53]일위대가!#REF!</definedName>
    <definedName name="삼발이소재" localSheetId="31">#REF!</definedName>
    <definedName name="삼발이소재">[53]일위대가!#REF!</definedName>
    <definedName name="상급원자력기술자" localSheetId="28">#REF!</definedName>
    <definedName name="상급원자력기술자" localSheetId="25">#REF!</definedName>
    <definedName name="상급원자력기술자" localSheetId="23">#REF!</definedName>
    <definedName name="상급원자력기술자" localSheetId="21">#REF!</definedName>
    <definedName name="상급원자력기술자" localSheetId="24">#REF!</definedName>
    <definedName name="상급원자력기술자" localSheetId="20">#REF!</definedName>
    <definedName name="상급원자력기술자" localSheetId="18">#REF!</definedName>
    <definedName name="상급원자력기술자" localSheetId="16">#REF!</definedName>
    <definedName name="상급원자력기술자" localSheetId="19">#REF!</definedName>
    <definedName name="상급원자력기술자" localSheetId="7">#REF!</definedName>
    <definedName name="상급원자력기술자" localSheetId="9">#REF!</definedName>
    <definedName name="상급원자력기술자" localSheetId="5">#REF!</definedName>
    <definedName name="상급원자력기술자" localSheetId="10">#REF!</definedName>
    <definedName name="상급원자력기술자" localSheetId="29">#REF!</definedName>
    <definedName name="상급원자력기술자">#REF!</definedName>
    <definedName name="상수도공" localSheetId="28">#REF!</definedName>
    <definedName name="상수도공" localSheetId="25">#REF!</definedName>
    <definedName name="상수도공" localSheetId="23">#REF!</definedName>
    <definedName name="상수도공" localSheetId="21">#REF!</definedName>
    <definedName name="상수도공" localSheetId="24">#REF!</definedName>
    <definedName name="상수도공" localSheetId="20">#REF!</definedName>
    <definedName name="상수도공" localSheetId="18">#REF!</definedName>
    <definedName name="상수도공" localSheetId="16">#REF!</definedName>
    <definedName name="상수도공" localSheetId="19">#REF!</definedName>
    <definedName name="상수도공" localSheetId="7">#REF!</definedName>
    <definedName name="상수도공" localSheetId="9">#REF!</definedName>
    <definedName name="상수도공" localSheetId="5">#REF!</definedName>
    <definedName name="상수도공" localSheetId="10">#REF!</definedName>
    <definedName name="상수도공" localSheetId="29">#REF!</definedName>
    <definedName name="상수도공">#REF!</definedName>
    <definedName name="상수도공집계표" localSheetId="28">#REF!</definedName>
    <definedName name="상수도공집계표" localSheetId="25">#REF!</definedName>
    <definedName name="상수도공집계표" localSheetId="23">#REF!</definedName>
    <definedName name="상수도공집계표" localSheetId="21">#REF!</definedName>
    <definedName name="상수도공집계표" localSheetId="24">#REF!</definedName>
    <definedName name="상수도공집계표" localSheetId="20">#REF!</definedName>
    <definedName name="상수도공집계표" localSheetId="18">#REF!</definedName>
    <definedName name="상수도공집계표" localSheetId="16">#REF!</definedName>
    <definedName name="상수도공집계표" localSheetId="19">#REF!</definedName>
    <definedName name="상수도공집계표" localSheetId="7">#REF!</definedName>
    <definedName name="상수도공집계표" localSheetId="9">#REF!</definedName>
    <definedName name="상수도공집계표" localSheetId="5">#REF!</definedName>
    <definedName name="상수도공집계표" localSheetId="10">#REF!</definedName>
    <definedName name="상수도공집계표" localSheetId="29">#REF!</definedName>
    <definedName name="상수도공집계표">#REF!</definedName>
    <definedName name="상수표지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상수표지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상시근로자" localSheetId="10">#REF!</definedName>
    <definedName name="상시근로자">#REF!</definedName>
    <definedName name="새이름" localSheetId="10">#REF!</definedName>
    <definedName name="새이름">#REF!</definedName>
    <definedName name="샤">[0]!샤</definedName>
    <definedName name="샷시공" localSheetId="28">#REF!</definedName>
    <definedName name="샷시공" localSheetId="25">#REF!</definedName>
    <definedName name="샷시공" localSheetId="23">#REF!</definedName>
    <definedName name="샷시공" localSheetId="21">#REF!</definedName>
    <definedName name="샷시공" localSheetId="24">#REF!</definedName>
    <definedName name="샷시공" localSheetId="20">#REF!</definedName>
    <definedName name="샷시공" localSheetId="18">#REF!</definedName>
    <definedName name="샷시공" localSheetId="16">#REF!</definedName>
    <definedName name="샷시공" localSheetId="19">#REF!</definedName>
    <definedName name="샷시공" localSheetId="7">#REF!</definedName>
    <definedName name="샷시공" localSheetId="9">#REF!</definedName>
    <definedName name="샷시공" localSheetId="5">#REF!</definedName>
    <definedName name="샷시공" localSheetId="10">#REF!</definedName>
    <definedName name="샷시공" localSheetId="29">#REF!</definedName>
    <definedName name="샷시공">#REF!</definedName>
    <definedName name="서울" localSheetId="10">#REF!</definedName>
    <definedName name="서울">#REF!</definedName>
    <definedName name="서정석" localSheetId="10">#REF!</definedName>
    <definedName name="서정석">#REF!</definedName>
    <definedName name="석공" localSheetId="28">#REF!</definedName>
    <definedName name="석공" localSheetId="11">#REF!</definedName>
    <definedName name="석공" localSheetId="3">#REF!</definedName>
    <definedName name="석공" localSheetId="2">#REF!</definedName>
    <definedName name="석공" localSheetId="27">#REF!</definedName>
    <definedName name="석공" localSheetId="25">#REF!</definedName>
    <definedName name="석공" localSheetId="23">#REF!</definedName>
    <definedName name="석공" localSheetId="21">#REF!</definedName>
    <definedName name="석공" localSheetId="24">#REF!</definedName>
    <definedName name="석공" localSheetId="20">#REF!</definedName>
    <definedName name="석공" localSheetId="18">#REF!</definedName>
    <definedName name="석공" localSheetId="17">#REF!</definedName>
    <definedName name="석공" localSheetId="16">#REF!</definedName>
    <definedName name="석공" localSheetId="19">#REF!</definedName>
    <definedName name="석공" localSheetId="7">#REF!</definedName>
    <definedName name="석공" localSheetId="6">#REF!</definedName>
    <definedName name="석공" localSheetId="9">#REF!</definedName>
    <definedName name="석공" localSheetId="5">#REF!</definedName>
    <definedName name="석공" localSheetId="10">#REF!</definedName>
    <definedName name="석공" localSheetId="8">#REF!</definedName>
    <definedName name="석공" localSheetId="4">#REF!</definedName>
    <definedName name="석공" localSheetId="26">#REF!</definedName>
    <definedName name="석공" localSheetId="29">#REF!</definedName>
    <definedName name="석공">#REF!</definedName>
    <definedName name="석조각공" localSheetId="28">#REF!</definedName>
    <definedName name="석조각공" localSheetId="25">#REF!</definedName>
    <definedName name="석조각공" localSheetId="23">#REF!</definedName>
    <definedName name="석조각공" localSheetId="21">#REF!</definedName>
    <definedName name="석조각공" localSheetId="24">#REF!</definedName>
    <definedName name="석조각공" localSheetId="20">#REF!</definedName>
    <definedName name="석조각공" localSheetId="18">#REF!</definedName>
    <definedName name="석조각공" localSheetId="16">#REF!</definedName>
    <definedName name="석조각공" localSheetId="19">#REF!</definedName>
    <definedName name="석조각공" localSheetId="7">#REF!</definedName>
    <definedName name="석조각공" localSheetId="9">#REF!</definedName>
    <definedName name="석조각공" localSheetId="5">#REF!</definedName>
    <definedName name="석조각공" localSheetId="10">#REF!</definedName>
    <definedName name="석조각공" localSheetId="29">#REF!</definedName>
    <definedName name="석조각공">#REF!</definedName>
    <definedName name="선로신설" localSheetId="10">#REF!</definedName>
    <definedName name="선로신설">#REF!</definedName>
    <definedName name="선로철거" localSheetId="10">#REF!</definedName>
    <definedName name="선로철거">#REF!</definedName>
    <definedName name="선반공" localSheetId="28">#REF!</definedName>
    <definedName name="선반공" localSheetId="25">#REF!</definedName>
    <definedName name="선반공" localSheetId="23">#REF!</definedName>
    <definedName name="선반공" localSheetId="21">#REF!</definedName>
    <definedName name="선반공" localSheetId="24">#REF!</definedName>
    <definedName name="선반공" localSheetId="20">#REF!</definedName>
    <definedName name="선반공" localSheetId="18">#REF!</definedName>
    <definedName name="선반공" localSheetId="16">#REF!</definedName>
    <definedName name="선반공" localSheetId="19">#REF!</definedName>
    <definedName name="선반공" localSheetId="7">#REF!</definedName>
    <definedName name="선반공" localSheetId="9">#REF!</definedName>
    <definedName name="선반공" localSheetId="5">#REF!</definedName>
    <definedName name="선반공" localSheetId="10">#REF!</definedName>
    <definedName name="선반공" localSheetId="29">#REF!</definedName>
    <definedName name="선반공">#REF!</definedName>
    <definedName name="선부" localSheetId="28">#REF!</definedName>
    <definedName name="선부" localSheetId="25">#REF!</definedName>
    <definedName name="선부" localSheetId="23">#REF!</definedName>
    <definedName name="선부" localSheetId="21">#REF!</definedName>
    <definedName name="선부" localSheetId="24">#REF!</definedName>
    <definedName name="선부" localSheetId="20">#REF!</definedName>
    <definedName name="선부" localSheetId="18">#REF!</definedName>
    <definedName name="선부" localSheetId="16">#REF!</definedName>
    <definedName name="선부" localSheetId="19">#REF!</definedName>
    <definedName name="선부" localSheetId="7">#REF!</definedName>
    <definedName name="선부" localSheetId="9">#REF!</definedName>
    <definedName name="선부" localSheetId="5">#REF!</definedName>
    <definedName name="선부" localSheetId="10">#REF!</definedName>
    <definedName name="선부" localSheetId="29">#REF!</definedName>
    <definedName name="선부">#REF!</definedName>
    <definedName name="설계내역" localSheetId="10">#REF!</definedName>
    <definedName name="설계내역">#REF!</definedName>
    <definedName name="설계단면력요약.SAP90Work">[0]!설계단면력요약.SAP90Work</definedName>
    <definedName name="설계설" localSheetId="10">#REF!</definedName>
    <definedName name="설계설">#REF!</definedName>
    <definedName name="설명서" localSheetId="10">#REF!</definedName>
    <definedName name="설명서">#REF!</definedName>
    <definedName name="설비기초일위" localSheetId="28">#REF!</definedName>
    <definedName name="설비기초일위" localSheetId="25">#REF!</definedName>
    <definedName name="설비기초일위" localSheetId="23">#REF!</definedName>
    <definedName name="설비기초일위" localSheetId="21">#REF!</definedName>
    <definedName name="설비기초일위" localSheetId="24">#REF!</definedName>
    <definedName name="설비기초일위" localSheetId="20">#REF!</definedName>
    <definedName name="설비기초일위" localSheetId="18">#REF!</definedName>
    <definedName name="설비기초일위" localSheetId="16">#REF!</definedName>
    <definedName name="설비기초일위" localSheetId="19">#REF!</definedName>
    <definedName name="설비기초일위" localSheetId="7">#REF!</definedName>
    <definedName name="설비기초일위" localSheetId="9">#REF!</definedName>
    <definedName name="설비기초일위" localSheetId="5">#REF!</definedName>
    <definedName name="설비기초일위" localSheetId="10">#REF!</definedName>
    <definedName name="설비기초일위" localSheetId="29">#REF!</definedName>
    <definedName name="설비기초일위">#REF!</definedName>
    <definedName name="설치계" localSheetId="28">#REF!</definedName>
    <definedName name="설치계" localSheetId="25">#REF!</definedName>
    <definedName name="설치계" localSheetId="23">#REF!</definedName>
    <definedName name="설치계" localSheetId="21">#REF!</definedName>
    <definedName name="설치계" localSheetId="24">#REF!</definedName>
    <definedName name="설치계" localSheetId="20">#REF!</definedName>
    <definedName name="설치계" localSheetId="18">#REF!</definedName>
    <definedName name="설치계" localSheetId="16">#REF!</definedName>
    <definedName name="설치계" localSheetId="19">#REF!</definedName>
    <definedName name="설치계" localSheetId="7">#REF!</definedName>
    <definedName name="설치계" localSheetId="9">#REF!</definedName>
    <definedName name="설치계" localSheetId="5">#REF!</definedName>
    <definedName name="설치계" localSheetId="10">#REF!</definedName>
    <definedName name="설치계" localSheetId="29">#REF!</definedName>
    <definedName name="설치계">#REF!</definedName>
    <definedName name="성토3">[0]!성토3</definedName>
    <definedName name="성토도쟈">[0]!성토도쟈</definedName>
    <definedName name="셔">[0]!셔</definedName>
    <definedName name="셧터공" localSheetId="28">#REF!</definedName>
    <definedName name="셧터공" localSheetId="25">#REF!</definedName>
    <definedName name="셧터공" localSheetId="23">#REF!</definedName>
    <definedName name="셧터공" localSheetId="21">#REF!</definedName>
    <definedName name="셧터공" localSheetId="24">#REF!</definedName>
    <definedName name="셧터공" localSheetId="20">#REF!</definedName>
    <definedName name="셧터공" localSheetId="18">#REF!</definedName>
    <definedName name="셧터공" localSheetId="16">#REF!</definedName>
    <definedName name="셧터공" localSheetId="19">#REF!</definedName>
    <definedName name="셧터공" localSheetId="7">#REF!</definedName>
    <definedName name="셧터공" localSheetId="9">#REF!</definedName>
    <definedName name="셧터공" localSheetId="5">#REF!</definedName>
    <definedName name="셧터공" localSheetId="10">#REF!</definedName>
    <definedName name="셧터공" localSheetId="29">#REF!</definedName>
    <definedName name="셧터공">#REF!</definedName>
    <definedName name="소">[0]!소</definedName>
    <definedName name="소개소" localSheetId="28">#REF!</definedName>
    <definedName name="소개소" localSheetId="25">#REF!</definedName>
    <definedName name="소개소" localSheetId="23">#REF!</definedName>
    <definedName name="소개소" localSheetId="21">#REF!</definedName>
    <definedName name="소개소" localSheetId="24">#REF!</definedName>
    <definedName name="소개소" localSheetId="20">#REF!</definedName>
    <definedName name="소개소" localSheetId="18">#REF!</definedName>
    <definedName name="소개소" localSheetId="16">#REF!</definedName>
    <definedName name="소개소" localSheetId="19">#REF!</definedName>
    <definedName name="소개소" localSheetId="7">#REF!</definedName>
    <definedName name="소개소" localSheetId="9">#REF!</definedName>
    <definedName name="소개소" localSheetId="5">#REF!</definedName>
    <definedName name="소개소" localSheetId="10">#REF!</definedName>
    <definedName name="소개소" localSheetId="29">#REF!</definedName>
    <definedName name="소개소">#REF!</definedName>
    <definedName name="소계" localSheetId="28">#REF!</definedName>
    <definedName name="소계" localSheetId="25">#REF!</definedName>
    <definedName name="소계" localSheetId="23">#REF!</definedName>
    <definedName name="소계" localSheetId="22">#REF!</definedName>
    <definedName name="소계" localSheetId="21">#REF!</definedName>
    <definedName name="소계" localSheetId="24">#REF!</definedName>
    <definedName name="소계" localSheetId="20">#REF!</definedName>
    <definedName name="소계" localSheetId="18">#REF!</definedName>
    <definedName name="소계" localSheetId="16">#REF!</definedName>
    <definedName name="소계" localSheetId="19">#REF!</definedName>
    <definedName name="소계" localSheetId="7">#REF!</definedName>
    <definedName name="소계" localSheetId="9">#REF!</definedName>
    <definedName name="소계" localSheetId="5">#REF!</definedName>
    <definedName name="소계" localSheetId="10">#REF!</definedName>
    <definedName name="소계" localSheetId="29">#REF!</definedName>
    <definedName name="소계" localSheetId="12">#REF!</definedName>
    <definedName name="소계">#REF!</definedName>
    <definedName name="소관경" localSheetId="28">#REF!</definedName>
    <definedName name="소관경" localSheetId="25">#REF!</definedName>
    <definedName name="소관경" localSheetId="23">#REF!</definedName>
    <definedName name="소관경" localSheetId="21">#REF!</definedName>
    <definedName name="소관경" localSheetId="24">#REF!</definedName>
    <definedName name="소관경" localSheetId="20">#REF!</definedName>
    <definedName name="소관경" localSheetId="18">#REF!</definedName>
    <definedName name="소관경" localSheetId="16">#REF!</definedName>
    <definedName name="소관경" localSheetId="19">#REF!</definedName>
    <definedName name="소관경" localSheetId="7">#REF!</definedName>
    <definedName name="소관경" localSheetId="9">#REF!</definedName>
    <definedName name="소관경" localSheetId="5">#REF!</definedName>
    <definedName name="소관경" localSheetId="10">#REF!</definedName>
    <definedName name="소관경" localSheetId="29">#REF!</definedName>
    <definedName name="소관경">#REF!</definedName>
    <definedName name="소나무" localSheetId="28">#REF!</definedName>
    <definedName name="소나무" localSheetId="25">#REF!</definedName>
    <definedName name="소나무" localSheetId="23">#REF!</definedName>
    <definedName name="소나무" localSheetId="22">#REF!</definedName>
    <definedName name="소나무" localSheetId="21">#REF!</definedName>
    <definedName name="소나무" localSheetId="24">#REF!</definedName>
    <definedName name="소나무" localSheetId="20">#REF!</definedName>
    <definedName name="소나무" localSheetId="18">#REF!</definedName>
    <definedName name="소나무" localSheetId="16">#REF!</definedName>
    <definedName name="소나무" localSheetId="19">#REF!</definedName>
    <definedName name="소나무" localSheetId="7">#REF!</definedName>
    <definedName name="소나무" localSheetId="9">#REF!</definedName>
    <definedName name="소나무" localSheetId="5">#REF!</definedName>
    <definedName name="소나무" localSheetId="10">#REF!</definedName>
    <definedName name="소나무" localSheetId="29">#REF!</definedName>
    <definedName name="소나무" localSheetId="12">#REF!</definedName>
    <definedName name="소나무">#REF!</definedName>
    <definedName name="소방집계표">[0]!소방집계표</definedName>
    <definedName name="소수력" localSheetId="10">[104]단가!#REF!</definedName>
    <definedName name="소수력">[104]단가!#REF!</definedName>
    <definedName name="소일위대가1" localSheetId="28">#REF!</definedName>
    <definedName name="소일위대가1" localSheetId="11">#REF!</definedName>
    <definedName name="소일위대가1" localSheetId="3">#REF!</definedName>
    <definedName name="소일위대가1" localSheetId="2">#REF!</definedName>
    <definedName name="소일위대가1" localSheetId="27">#REF!</definedName>
    <definedName name="소일위대가1" localSheetId="25">#REF!</definedName>
    <definedName name="소일위대가1" localSheetId="23">#REF!</definedName>
    <definedName name="소일위대가1" localSheetId="21">#REF!</definedName>
    <definedName name="소일위대가1" localSheetId="24">#REF!</definedName>
    <definedName name="소일위대가1" localSheetId="20">#REF!</definedName>
    <definedName name="소일위대가1" localSheetId="18">#REF!</definedName>
    <definedName name="소일위대가1" localSheetId="17">#REF!</definedName>
    <definedName name="소일위대가1" localSheetId="16">#REF!</definedName>
    <definedName name="소일위대가1" localSheetId="19">#REF!</definedName>
    <definedName name="소일위대가1" localSheetId="7">#REF!</definedName>
    <definedName name="소일위대가1" localSheetId="6">#REF!</definedName>
    <definedName name="소일위대가1" localSheetId="9">#REF!</definedName>
    <definedName name="소일위대가1" localSheetId="5">#REF!</definedName>
    <definedName name="소일위대가1" localSheetId="10">#REF!</definedName>
    <definedName name="소일위대가1" localSheetId="8">#REF!</definedName>
    <definedName name="소일위대가1" localSheetId="4">#REF!</definedName>
    <definedName name="소일위대가1" localSheetId="26">#REF!</definedName>
    <definedName name="소일위대가1" localSheetId="29">#REF!</definedName>
    <definedName name="소일위대가1">#REF!</definedName>
    <definedName name="소형B손료">'[62]기계경비(시간당)'!$H$240</definedName>
    <definedName name="송전전공" localSheetId="28">#REF!</definedName>
    <definedName name="송전전공" localSheetId="25">#REF!</definedName>
    <definedName name="송전전공" localSheetId="23">#REF!</definedName>
    <definedName name="송전전공" localSheetId="21">#REF!</definedName>
    <definedName name="송전전공" localSheetId="24">#REF!</definedName>
    <definedName name="송전전공" localSheetId="20">#REF!</definedName>
    <definedName name="송전전공" localSheetId="18">#REF!</definedName>
    <definedName name="송전전공" localSheetId="16">#REF!</definedName>
    <definedName name="송전전공" localSheetId="19">#REF!</definedName>
    <definedName name="송전전공" localSheetId="7">#REF!</definedName>
    <definedName name="송전전공" localSheetId="9">#REF!</definedName>
    <definedName name="송전전공" localSheetId="5">#REF!</definedName>
    <definedName name="송전전공" localSheetId="10">#REF!</definedName>
    <definedName name="송전전공" localSheetId="29">#REF!</definedName>
    <definedName name="송전전공">#REF!</definedName>
    <definedName name="송전활선전공" localSheetId="28">#REF!</definedName>
    <definedName name="송전활선전공" localSheetId="25">#REF!</definedName>
    <definedName name="송전활선전공" localSheetId="23">#REF!</definedName>
    <definedName name="송전활선전공" localSheetId="21">#REF!</definedName>
    <definedName name="송전활선전공" localSheetId="24">#REF!</definedName>
    <definedName name="송전활선전공" localSheetId="20">#REF!</definedName>
    <definedName name="송전활선전공" localSheetId="18">#REF!</definedName>
    <definedName name="송전활선전공" localSheetId="16">#REF!</definedName>
    <definedName name="송전활선전공" localSheetId="19">#REF!</definedName>
    <definedName name="송전활선전공" localSheetId="7">#REF!</definedName>
    <definedName name="송전활선전공" localSheetId="9">#REF!</definedName>
    <definedName name="송전활선전공" localSheetId="5">#REF!</definedName>
    <definedName name="송전활선전공" localSheetId="10">#REF!</definedName>
    <definedName name="송전활선전공" localSheetId="29">#REF!</definedName>
    <definedName name="송전활선전공">#REF!</definedName>
    <definedName name="쇄석경" localSheetId="28">[53]일위대가!#REF!</definedName>
    <definedName name="쇄석경" localSheetId="25">[53]일위대가!#REF!</definedName>
    <definedName name="쇄석경" localSheetId="21">[53]일위대가!#REF!</definedName>
    <definedName name="쇄석경" localSheetId="24">[53]일위대가!#REF!</definedName>
    <definedName name="쇄석경" localSheetId="20">[53]일위대가!#REF!</definedName>
    <definedName name="쇄석경" localSheetId="16">[53]일위대가!#REF!</definedName>
    <definedName name="쇄석경" localSheetId="7">[53]일위대가!#REF!</definedName>
    <definedName name="쇄석경" localSheetId="9">[53]일위대가!#REF!</definedName>
    <definedName name="쇄석경" localSheetId="5">[53]일위대가!#REF!</definedName>
    <definedName name="쇄석경" localSheetId="10">[53]일위대가!#REF!</definedName>
    <definedName name="쇄석경" localSheetId="29">[53]일위대가!#REF!</definedName>
    <definedName name="쇄석경" localSheetId="31">#REF!</definedName>
    <definedName name="쇄석경">[53]일위대가!#REF!</definedName>
    <definedName name="쇄석노" localSheetId="28">[53]일위대가!#REF!</definedName>
    <definedName name="쇄석노" localSheetId="25">[53]일위대가!#REF!</definedName>
    <definedName name="쇄석노" localSheetId="21">[53]일위대가!#REF!</definedName>
    <definedName name="쇄석노" localSheetId="24">[53]일위대가!#REF!</definedName>
    <definedName name="쇄석노" localSheetId="20">[53]일위대가!#REF!</definedName>
    <definedName name="쇄석노" localSheetId="16">[53]일위대가!#REF!</definedName>
    <definedName name="쇄석노" localSheetId="7">[53]일위대가!#REF!</definedName>
    <definedName name="쇄석노" localSheetId="9">[53]일위대가!#REF!</definedName>
    <definedName name="쇄석노" localSheetId="5">[53]일위대가!#REF!</definedName>
    <definedName name="쇄석노" localSheetId="10">[53]일위대가!#REF!</definedName>
    <definedName name="쇄석노" localSheetId="29">[53]일위대가!#REF!</definedName>
    <definedName name="쇄석노" localSheetId="31">#REF!</definedName>
    <definedName name="쇄석노">[53]일위대가!#REF!</definedName>
    <definedName name="쇄석운반" localSheetId="28">[53]일위대가!#REF!</definedName>
    <definedName name="쇄석운반" localSheetId="25">[53]일위대가!#REF!</definedName>
    <definedName name="쇄석운반" localSheetId="21">[53]일위대가!#REF!</definedName>
    <definedName name="쇄석운반" localSheetId="24">[53]일위대가!#REF!</definedName>
    <definedName name="쇄석운반" localSheetId="20">[53]일위대가!#REF!</definedName>
    <definedName name="쇄석운반" localSheetId="16">[53]일위대가!#REF!</definedName>
    <definedName name="쇄석운반" localSheetId="7">[53]일위대가!#REF!</definedName>
    <definedName name="쇄석운반" localSheetId="9">[53]일위대가!#REF!</definedName>
    <definedName name="쇄석운반" localSheetId="5">[53]일위대가!#REF!</definedName>
    <definedName name="쇄석운반" localSheetId="10">[53]일위대가!#REF!</definedName>
    <definedName name="쇄석운반" localSheetId="29">[53]일위대가!#REF!</definedName>
    <definedName name="쇄석운반" localSheetId="31">#REF!</definedName>
    <definedName name="쇄석운반">[53]일위대가!#REF!</definedName>
    <definedName name="쇄석재" localSheetId="28">[53]일위대가!#REF!</definedName>
    <definedName name="쇄석재" localSheetId="25">[53]일위대가!#REF!</definedName>
    <definedName name="쇄석재" localSheetId="21">[53]일위대가!#REF!</definedName>
    <definedName name="쇄석재" localSheetId="24">[53]일위대가!#REF!</definedName>
    <definedName name="쇄석재" localSheetId="20">[53]일위대가!#REF!</definedName>
    <definedName name="쇄석재" localSheetId="16">[53]일위대가!#REF!</definedName>
    <definedName name="쇄석재" localSheetId="7">[53]일위대가!#REF!</definedName>
    <definedName name="쇄석재" localSheetId="9">[53]일위대가!#REF!</definedName>
    <definedName name="쇄석재" localSheetId="5">[53]일위대가!#REF!</definedName>
    <definedName name="쇄석재" localSheetId="10">[53]일위대가!#REF!</definedName>
    <definedName name="쇄석재" localSheetId="29">[53]일위대가!#REF!</definedName>
    <definedName name="쇄석재" localSheetId="31">#REF!</definedName>
    <definedName name="쇄석재">[53]일위대가!#REF!</definedName>
    <definedName name="수" localSheetId="28" hidden="1">#REF!</definedName>
    <definedName name="수" localSheetId="25" hidden="1">#REF!</definedName>
    <definedName name="수" localSheetId="23" hidden="1">#REF!</definedName>
    <definedName name="수" localSheetId="21" hidden="1">#REF!</definedName>
    <definedName name="수" localSheetId="24" hidden="1">#REF!</definedName>
    <definedName name="수" localSheetId="20" hidden="1">#REF!</definedName>
    <definedName name="수" localSheetId="18" hidden="1">#REF!</definedName>
    <definedName name="수" localSheetId="16" hidden="1">#REF!</definedName>
    <definedName name="수" localSheetId="19" hidden="1">#REF!</definedName>
    <definedName name="수" localSheetId="7" hidden="1">#REF!</definedName>
    <definedName name="수" localSheetId="9" hidden="1">#REF!</definedName>
    <definedName name="수" localSheetId="5" hidden="1">#REF!</definedName>
    <definedName name="수" localSheetId="10" hidden="1">#REF!</definedName>
    <definedName name="수" localSheetId="29" hidden="1">#REF!</definedName>
    <definedName name="수" hidden="1">#REF!</definedName>
    <definedName name="수____종" localSheetId="28">#REF!</definedName>
    <definedName name="수____종" localSheetId="25">#REF!</definedName>
    <definedName name="수____종" localSheetId="23">#REF!</definedName>
    <definedName name="수____종" localSheetId="22">#REF!</definedName>
    <definedName name="수____종" localSheetId="21">#REF!</definedName>
    <definedName name="수____종" localSheetId="24">#REF!</definedName>
    <definedName name="수____종" localSheetId="20">#REF!</definedName>
    <definedName name="수____종" localSheetId="18">#REF!</definedName>
    <definedName name="수____종" localSheetId="16">#REF!</definedName>
    <definedName name="수____종" localSheetId="19">#REF!</definedName>
    <definedName name="수____종" localSheetId="7">#REF!</definedName>
    <definedName name="수____종" localSheetId="9">#REF!</definedName>
    <definedName name="수____종" localSheetId="5">#REF!</definedName>
    <definedName name="수____종" localSheetId="10">#REF!</definedName>
    <definedName name="수____종" localSheetId="29">#REF!</definedName>
    <definedName name="수____종" localSheetId="12">#REF!</definedName>
    <definedName name="수____종">#REF!</definedName>
    <definedName name="수경단가" localSheetId="28">#REF!</definedName>
    <definedName name="수경단가" localSheetId="25">#REF!</definedName>
    <definedName name="수경단가" localSheetId="23">#REF!</definedName>
    <definedName name="수경단가" localSheetId="21">#REF!</definedName>
    <definedName name="수경단가" localSheetId="24">#REF!</definedName>
    <definedName name="수경단가" localSheetId="20">#REF!</definedName>
    <definedName name="수경단가" localSheetId="18">#REF!</definedName>
    <definedName name="수경단가" localSheetId="16">#REF!</definedName>
    <definedName name="수경단가" localSheetId="19">#REF!</definedName>
    <definedName name="수경단가" localSheetId="7">#REF!</definedName>
    <definedName name="수경단가" localSheetId="9">#REF!</definedName>
    <definedName name="수경단가" localSheetId="5">#REF!</definedName>
    <definedName name="수경단가" localSheetId="10">#REF!</definedName>
    <definedName name="수경단가" localSheetId="29">#REF!</definedName>
    <definedName name="수경단가">#REF!</definedName>
    <definedName name="수경단가1" localSheetId="28">#REF!</definedName>
    <definedName name="수경단가1" localSheetId="25">#REF!</definedName>
    <definedName name="수경단가1" localSheetId="23">#REF!</definedName>
    <definedName name="수경단가1" localSheetId="21">#REF!</definedName>
    <definedName name="수경단가1" localSheetId="24">#REF!</definedName>
    <definedName name="수경단가1" localSheetId="20">#REF!</definedName>
    <definedName name="수경단가1" localSheetId="18">#REF!</definedName>
    <definedName name="수경단가1" localSheetId="16">#REF!</definedName>
    <definedName name="수경단가1" localSheetId="19">#REF!</definedName>
    <definedName name="수경단가1" localSheetId="7">#REF!</definedName>
    <definedName name="수경단가1" localSheetId="9">#REF!</definedName>
    <definedName name="수경단가1" localSheetId="5">#REF!</definedName>
    <definedName name="수경단가1" localSheetId="10">#REF!</definedName>
    <definedName name="수경단가1" localSheetId="29">#REF!</definedName>
    <definedName name="수경단가1">#REF!</definedName>
    <definedName name="수경일위" localSheetId="28">#REF!</definedName>
    <definedName name="수경일위" localSheetId="25">#REF!</definedName>
    <definedName name="수경일위" localSheetId="23">#REF!</definedName>
    <definedName name="수경일위" localSheetId="21">#REF!</definedName>
    <definedName name="수경일위" localSheetId="24">#REF!</definedName>
    <definedName name="수경일위" localSheetId="20">#REF!</definedName>
    <definedName name="수경일위" localSheetId="18">#REF!</definedName>
    <definedName name="수경일위" localSheetId="16">#REF!</definedName>
    <definedName name="수경일위" localSheetId="19">#REF!</definedName>
    <definedName name="수경일위" localSheetId="7">#REF!</definedName>
    <definedName name="수경일위" localSheetId="9">#REF!</definedName>
    <definedName name="수경일위" localSheetId="5">#REF!</definedName>
    <definedName name="수경일위" localSheetId="10">#REF!</definedName>
    <definedName name="수경일위" localSheetId="29">#REF!</definedName>
    <definedName name="수경일위">#REF!</definedName>
    <definedName name="수급인상호" localSheetId="10">#REF!</definedName>
    <definedName name="수급인상호">#REF!</definedName>
    <definedName name="수급인성명" localSheetId="10">#REF!</definedName>
    <definedName name="수급인성명">#REF!</definedName>
    <definedName name="수급인주소" localSheetId="10">#REF!</definedName>
    <definedName name="수급인주소">#REF!</definedName>
    <definedName name="수량" localSheetId="10">#REF!</definedName>
    <definedName name="수량">#REF!</definedName>
    <definedName name="수량계산" localSheetId="10">#REF!</definedName>
    <definedName name="수량계산">#REF!</definedName>
    <definedName name="수량산출" localSheetId="28">#REF!</definedName>
    <definedName name="수량산출" localSheetId="25">#REF!</definedName>
    <definedName name="수량산출" localSheetId="23">#REF!</definedName>
    <definedName name="수량산출" localSheetId="22">#REF!</definedName>
    <definedName name="수량산출" localSheetId="21">#REF!</definedName>
    <definedName name="수량산출" localSheetId="24">#REF!</definedName>
    <definedName name="수량산출" localSheetId="20">#REF!</definedName>
    <definedName name="수량산출" localSheetId="18">#REF!</definedName>
    <definedName name="수량산출" localSheetId="16">#REF!</definedName>
    <definedName name="수량산출" localSheetId="19">#REF!</definedName>
    <definedName name="수량산출" localSheetId="7">#REF!</definedName>
    <definedName name="수량산출" localSheetId="9">#REF!</definedName>
    <definedName name="수량산출" localSheetId="5">#REF!</definedName>
    <definedName name="수량산출" localSheetId="10">#REF!</definedName>
    <definedName name="수량산출" localSheetId="29">#REF!</definedName>
    <definedName name="수량산출">#REF!</definedName>
    <definedName name="수량산출1" localSheetId="28">BlankMacro1</definedName>
    <definedName name="수량산출1" localSheetId="15">BlankMacro1</definedName>
    <definedName name="수량산출1" localSheetId="25">BlankMacro1</definedName>
    <definedName name="수량산출1" localSheetId="23">BlankMacro1</definedName>
    <definedName name="수량산출1" localSheetId="21">BlankMacro1</definedName>
    <definedName name="수량산출1" localSheetId="24">BlankMacro1</definedName>
    <definedName name="수량산출1" localSheetId="20">BlankMacro1</definedName>
    <definedName name="수량산출1" localSheetId="18">BlankMacro1</definedName>
    <definedName name="수량산출1" localSheetId="16">BlankMacro1</definedName>
    <definedName name="수량산출1" localSheetId="19">BlankMacro1</definedName>
    <definedName name="수량산출1" localSheetId="7">BlankMacro1</definedName>
    <definedName name="수량산출1" localSheetId="9">BlankMacro1</definedName>
    <definedName name="수량산출1" localSheetId="5">BlankMacro1</definedName>
    <definedName name="수량산출1" localSheetId="10">BlankMacro1</definedName>
    <definedName name="수량산출1" localSheetId="29">BlankMacro1</definedName>
    <definedName name="수량산출1">BlankMacro1</definedName>
    <definedName name="수량산출2" localSheetId="10">BlankMacro1</definedName>
    <definedName name="수량산출2">BlankMacro1</definedName>
    <definedName name="수량산출3" localSheetId="10">BlankMacro1</definedName>
    <definedName name="수량산출3">BlankMacro1</definedName>
    <definedName name="수량산출5" localSheetId="10">BlankMacro1</definedName>
    <definedName name="수량산출5">BlankMacro1</definedName>
    <definedName name="수량산출6" localSheetId="10">BlankMacro1</definedName>
    <definedName name="수량산출6">BlankMacro1</definedName>
    <definedName name="수량산출서" localSheetId="10">[105]단가산출!#REF!</definedName>
    <definedName name="수량산출서">[105]단가산출!#REF!</definedName>
    <definedName name="수량산출서2" localSheetId="10">#REF!</definedName>
    <definedName name="수량산출서2">#REF!</definedName>
    <definedName name="수량산출서표지" localSheetId="10">BlankMacro1</definedName>
    <definedName name="수량산출서표지">BlankMacro1</definedName>
    <definedName name="수량산출서표지1" localSheetId="10">BlankMacro1</definedName>
    <definedName name="수량산출서표지1">BlankMacro1</definedName>
    <definedName name="수량집계표2_5_탈취설비_List" localSheetId="28">#REF!</definedName>
    <definedName name="수량집계표2_5_탈취설비_List" localSheetId="25">#REF!</definedName>
    <definedName name="수량집계표2_5_탈취설비_List" localSheetId="23">#REF!</definedName>
    <definedName name="수량집계표2_5_탈취설비_List" localSheetId="21">#REF!</definedName>
    <definedName name="수량집계표2_5_탈취설비_List" localSheetId="24">#REF!</definedName>
    <definedName name="수량집계표2_5_탈취설비_List" localSheetId="20">#REF!</definedName>
    <definedName name="수량집계표2_5_탈취설비_List" localSheetId="18">#REF!</definedName>
    <definedName name="수량집계표2_5_탈취설비_List" localSheetId="16">#REF!</definedName>
    <definedName name="수량집계표2_5_탈취설비_List" localSheetId="19">#REF!</definedName>
    <definedName name="수량집계표2_5_탈취설비_List" localSheetId="7">#REF!</definedName>
    <definedName name="수량집계표2_5_탈취설비_List" localSheetId="9">#REF!</definedName>
    <definedName name="수량집계표2_5_탈취설비_List" localSheetId="5">#REF!</definedName>
    <definedName name="수량집계표2_5_탈취설비_List" localSheetId="10">#REF!</definedName>
    <definedName name="수량집계표2_5_탈취설비_List" localSheetId="29">#REF!</definedName>
    <definedName name="수량집계표2_5_탈취설비_List">#REF!</definedName>
    <definedName name="수목" localSheetId="28">#REF!</definedName>
    <definedName name="수목" localSheetId="11">#REF!</definedName>
    <definedName name="수목" localSheetId="3">#REF!</definedName>
    <definedName name="수목" localSheetId="2">#REF!</definedName>
    <definedName name="수목" localSheetId="27">#REF!</definedName>
    <definedName name="수목" localSheetId="25">#REF!</definedName>
    <definedName name="수목" localSheetId="23">#REF!</definedName>
    <definedName name="수목" localSheetId="21">#REF!</definedName>
    <definedName name="수목" localSheetId="24">#REF!</definedName>
    <definedName name="수목" localSheetId="20">#REF!</definedName>
    <definedName name="수목" localSheetId="18">#REF!</definedName>
    <definedName name="수목" localSheetId="17">#REF!</definedName>
    <definedName name="수목" localSheetId="16">#REF!</definedName>
    <definedName name="수목" localSheetId="19">#REF!</definedName>
    <definedName name="수목" localSheetId="7">#REF!</definedName>
    <definedName name="수목" localSheetId="6">#REF!</definedName>
    <definedName name="수목" localSheetId="9">#REF!</definedName>
    <definedName name="수목" localSheetId="5">#REF!</definedName>
    <definedName name="수목" localSheetId="10">#REF!</definedName>
    <definedName name="수목" localSheetId="8">#REF!</definedName>
    <definedName name="수목" localSheetId="4">#REF!</definedName>
    <definedName name="수목" localSheetId="26">#REF!</definedName>
    <definedName name="수목" localSheetId="29">#REF!</definedName>
    <definedName name="수목">#REF!</definedName>
    <definedName name="수목_수량표" localSheetId="28">#REF!</definedName>
    <definedName name="수목_수량표" localSheetId="25">#REF!</definedName>
    <definedName name="수목_수량표" localSheetId="21">#REF!</definedName>
    <definedName name="수목_수량표" localSheetId="24">#REF!</definedName>
    <definedName name="수목_수량표" localSheetId="20">#REF!</definedName>
    <definedName name="수목_수량표" localSheetId="16">#REF!</definedName>
    <definedName name="수목_수량표" localSheetId="7">#REF!</definedName>
    <definedName name="수목_수량표" localSheetId="9">#REF!</definedName>
    <definedName name="수목_수량표" localSheetId="5">#REF!</definedName>
    <definedName name="수목_수량표" localSheetId="10">#REF!</definedName>
    <definedName name="수목_수량표" localSheetId="29">#REF!</definedName>
    <definedName name="수목_수량표">#REF!</definedName>
    <definedName name="수목단가" localSheetId="28">#REF!</definedName>
    <definedName name="수목단가" localSheetId="25">#REF!</definedName>
    <definedName name="수목단가" localSheetId="23">#REF!</definedName>
    <definedName name="수목단가" localSheetId="22">#REF!</definedName>
    <definedName name="수목단가" localSheetId="21">#REF!</definedName>
    <definedName name="수목단가" localSheetId="24">#REF!</definedName>
    <definedName name="수목단가" localSheetId="20">#REF!</definedName>
    <definedName name="수목단가" localSheetId="18">#REF!</definedName>
    <definedName name="수목단가" localSheetId="16">#REF!</definedName>
    <definedName name="수목단가" localSheetId="19">#REF!</definedName>
    <definedName name="수목단가" localSheetId="7">#REF!</definedName>
    <definedName name="수목단가" localSheetId="9">#REF!</definedName>
    <definedName name="수목단가" localSheetId="5">#REF!</definedName>
    <definedName name="수목단가" localSheetId="10">#REF!</definedName>
    <definedName name="수목단가" localSheetId="29">#REF!</definedName>
    <definedName name="수목단가" localSheetId="12">#REF!</definedName>
    <definedName name="수목단가">#REF!</definedName>
    <definedName name="수목목록" localSheetId="10">[106]일위대가표!#REF!</definedName>
    <definedName name="수목목록">[106]일위대가표!#REF!</definedName>
    <definedName name="수목수량" localSheetId="28">#REF!</definedName>
    <definedName name="수목수량" localSheetId="25">#REF!</definedName>
    <definedName name="수목수량" localSheetId="23">#REF!</definedName>
    <definedName name="수목수량" localSheetId="22">#REF!</definedName>
    <definedName name="수목수량" localSheetId="21">#REF!</definedName>
    <definedName name="수목수량" localSheetId="24">#REF!</definedName>
    <definedName name="수목수량" localSheetId="20">#REF!</definedName>
    <definedName name="수목수량" localSheetId="18">#REF!</definedName>
    <definedName name="수목수량" localSheetId="16">#REF!</definedName>
    <definedName name="수목수량" localSheetId="19">#REF!</definedName>
    <definedName name="수목수량" localSheetId="7">#REF!</definedName>
    <definedName name="수목수량" localSheetId="9">#REF!</definedName>
    <definedName name="수목수량" localSheetId="5">#REF!</definedName>
    <definedName name="수목수량" localSheetId="10">#REF!</definedName>
    <definedName name="수목수량" localSheetId="29">#REF!</definedName>
    <definedName name="수목수량" localSheetId="12">#REF!</definedName>
    <definedName name="수목수량">#REF!</definedName>
    <definedName name="수밀D600">[0]!수밀D600</definedName>
    <definedName name="수수꽃다리" localSheetId="28">#REF!</definedName>
    <definedName name="수수꽃다리" localSheetId="25">#REF!</definedName>
    <definedName name="수수꽃다리" localSheetId="23">#REF!</definedName>
    <definedName name="수수꽃다리" localSheetId="22">#REF!</definedName>
    <definedName name="수수꽃다리" localSheetId="21">#REF!</definedName>
    <definedName name="수수꽃다리" localSheetId="24">#REF!</definedName>
    <definedName name="수수꽃다리" localSheetId="20">#REF!</definedName>
    <definedName name="수수꽃다리" localSheetId="18">#REF!</definedName>
    <definedName name="수수꽃다리" localSheetId="16">#REF!</definedName>
    <definedName name="수수꽃다리" localSheetId="19">#REF!</definedName>
    <definedName name="수수꽃다리" localSheetId="7">#REF!</definedName>
    <definedName name="수수꽃다리" localSheetId="9">#REF!</definedName>
    <definedName name="수수꽃다리" localSheetId="5">#REF!</definedName>
    <definedName name="수수꽃다리" localSheetId="10">#REF!</definedName>
    <definedName name="수수꽃다리" localSheetId="29">#REF!</definedName>
    <definedName name="수수꽃다리" localSheetId="12">#REF!</definedName>
    <definedName name="수수꽃다리">#REF!</definedName>
    <definedName name="수작업반장" localSheetId="28">#REF!</definedName>
    <definedName name="수작업반장" localSheetId="25">#REF!</definedName>
    <definedName name="수작업반장" localSheetId="23">#REF!</definedName>
    <definedName name="수작업반장" localSheetId="21">#REF!</definedName>
    <definedName name="수작업반장" localSheetId="24">#REF!</definedName>
    <definedName name="수작업반장" localSheetId="20">#REF!</definedName>
    <definedName name="수작업반장" localSheetId="18">#REF!</definedName>
    <definedName name="수작업반장" localSheetId="16">#REF!</definedName>
    <definedName name="수작업반장" localSheetId="19">#REF!</definedName>
    <definedName name="수작업반장" localSheetId="7">#REF!</definedName>
    <definedName name="수작업반장" localSheetId="9">#REF!</definedName>
    <definedName name="수작업반장" localSheetId="5">#REF!</definedName>
    <definedName name="수작업반장" localSheetId="10">#REF!</definedName>
    <definedName name="수작업반장" localSheetId="29">#REF!</definedName>
    <definedName name="수작업반장">#REF!</definedName>
    <definedName name="수주율" localSheetId="10">#REF!</definedName>
    <definedName name="수주율">#REF!</definedName>
    <definedName name="수중토사p1" localSheetId="28">#REF!</definedName>
    <definedName name="수중토사p1" localSheetId="25">#REF!</definedName>
    <definedName name="수중토사p1" localSheetId="23">#REF!</definedName>
    <definedName name="수중토사p1" localSheetId="21">#REF!</definedName>
    <definedName name="수중토사p1" localSheetId="24">#REF!</definedName>
    <definedName name="수중토사p1" localSheetId="20">#REF!</definedName>
    <definedName name="수중토사p1" localSheetId="18">#REF!</definedName>
    <definedName name="수중토사p1" localSheetId="16">#REF!</definedName>
    <definedName name="수중토사p1" localSheetId="19">#REF!</definedName>
    <definedName name="수중토사p1" localSheetId="7">#REF!</definedName>
    <definedName name="수중토사p1" localSheetId="9">#REF!</definedName>
    <definedName name="수중토사p1" localSheetId="5">#REF!</definedName>
    <definedName name="수중토사p1" localSheetId="10">#REF!</definedName>
    <definedName name="수중토사p1" localSheetId="29">#REF!</definedName>
    <definedName name="수중토사p1">#REF!</definedName>
    <definedName name="수탁">[107]노임단가!$A$2:$B$33</definedName>
    <definedName name="수토1" localSheetId="28">#REF!</definedName>
    <definedName name="수토1" localSheetId="25">#REF!</definedName>
    <definedName name="수토1" localSheetId="23">#REF!</definedName>
    <definedName name="수토1" localSheetId="21">#REF!</definedName>
    <definedName name="수토1" localSheetId="24">#REF!</definedName>
    <definedName name="수토1" localSheetId="20">#REF!</definedName>
    <definedName name="수토1" localSheetId="18">#REF!</definedName>
    <definedName name="수토1" localSheetId="16">#REF!</definedName>
    <definedName name="수토1" localSheetId="19">#REF!</definedName>
    <definedName name="수토1" localSheetId="7">#REF!</definedName>
    <definedName name="수토1" localSheetId="9">#REF!</definedName>
    <definedName name="수토1" localSheetId="5">#REF!</definedName>
    <definedName name="수토1" localSheetId="10">#REF!</definedName>
    <definedName name="수토1" localSheetId="29">#REF!</definedName>
    <definedName name="수토1">#REF!</definedName>
    <definedName name="순공사비" localSheetId="28">#REF!</definedName>
    <definedName name="순공사비" localSheetId="25">#REF!</definedName>
    <definedName name="순공사비" localSheetId="23">#REF!</definedName>
    <definedName name="순공사비" localSheetId="21">#REF!</definedName>
    <definedName name="순공사비" localSheetId="24">#REF!</definedName>
    <definedName name="순공사비" localSheetId="20">#REF!</definedName>
    <definedName name="순공사비" localSheetId="18">#REF!</definedName>
    <definedName name="순공사비" localSheetId="16">#REF!</definedName>
    <definedName name="순공사비" localSheetId="19">#REF!</definedName>
    <definedName name="순공사비" localSheetId="7">#REF!</definedName>
    <definedName name="순공사비" localSheetId="9">#REF!</definedName>
    <definedName name="순공사비" localSheetId="5">#REF!</definedName>
    <definedName name="순공사비" localSheetId="10">#REF!</definedName>
    <definedName name="순공사비" localSheetId="29">#REF!</definedName>
    <definedName name="순공사비">#REF!</definedName>
    <definedName name="순공사원가" localSheetId="28">#REF!</definedName>
    <definedName name="순공사원가" localSheetId="25">#REF!</definedName>
    <definedName name="순공사원가" localSheetId="23">#REF!</definedName>
    <definedName name="순공사원가" localSheetId="21">#REF!</definedName>
    <definedName name="순공사원가" localSheetId="24">#REF!</definedName>
    <definedName name="순공사원가" localSheetId="20">#REF!</definedName>
    <definedName name="순공사원가" localSheetId="18">#REF!</definedName>
    <definedName name="순공사원가" localSheetId="16">#REF!</definedName>
    <definedName name="순공사원가" localSheetId="19">#REF!</definedName>
    <definedName name="순공사원가" localSheetId="7">#REF!</definedName>
    <definedName name="순공사원가" localSheetId="9">#REF!</definedName>
    <definedName name="순공사원가" localSheetId="5">#REF!</definedName>
    <definedName name="순공사원가" localSheetId="10">#REF!</definedName>
    <definedName name="순공사원가" localSheetId="29">#REF!</definedName>
    <definedName name="순공사원가">#REF!</definedName>
    <definedName name="순성토">[0]!순성토</definedName>
    <definedName name="스">[0]!스</definedName>
    <definedName name="스파이럴곡관_1500A" localSheetId="10">[44]단가산출서!#REF!</definedName>
    <definedName name="스파이럴곡관_1500A">[44]단가산출서!#REF!</definedName>
    <definedName name="슬레이트공" localSheetId="28">#REF!</definedName>
    <definedName name="슬레이트공" localSheetId="25">#REF!</definedName>
    <definedName name="슬레이트공" localSheetId="23">#REF!</definedName>
    <definedName name="슬레이트공" localSheetId="21">#REF!</definedName>
    <definedName name="슬레이트공" localSheetId="24">#REF!</definedName>
    <definedName name="슬레이트공" localSheetId="20">#REF!</definedName>
    <definedName name="슬레이트공" localSheetId="18">#REF!</definedName>
    <definedName name="슬레이트공" localSheetId="16">#REF!</definedName>
    <definedName name="슬레이트공" localSheetId="19">#REF!</definedName>
    <definedName name="슬레이트공" localSheetId="7">#REF!</definedName>
    <definedName name="슬레이트공" localSheetId="9">#REF!</definedName>
    <definedName name="슬레이트공" localSheetId="5">#REF!</definedName>
    <definedName name="슬레이트공" localSheetId="10">#REF!</definedName>
    <definedName name="슬레이트공" localSheetId="29">#REF!</definedName>
    <definedName name="슬레이트공">#REF!</definedName>
    <definedName name="시" localSheetId="28">#REF!</definedName>
    <definedName name="시" localSheetId="25">#REF!</definedName>
    <definedName name="시" localSheetId="23">#REF!</definedName>
    <definedName name="시" localSheetId="22">#REF!</definedName>
    <definedName name="시" localSheetId="21">#REF!</definedName>
    <definedName name="시" localSheetId="24">#REF!</definedName>
    <definedName name="시" localSheetId="20">#REF!</definedName>
    <definedName name="시" localSheetId="18">#REF!</definedName>
    <definedName name="시" localSheetId="16">#REF!</definedName>
    <definedName name="시" localSheetId="19">#REF!</definedName>
    <definedName name="시" localSheetId="7">#REF!</definedName>
    <definedName name="시" localSheetId="9">#REF!</definedName>
    <definedName name="시" localSheetId="5">#REF!</definedName>
    <definedName name="시" localSheetId="10">#REF!</definedName>
    <definedName name="시" localSheetId="29">#REF!</definedName>
    <definedName name="시">#REF!</definedName>
    <definedName name="시3" localSheetId="10">BlankMacro1</definedName>
    <definedName name="시3">BlankMacro1</definedName>
    <definedName name="시4" localSheetId="10">BlankMacro1</definedName>
    <definedName name="시4">BlankMacro1</definedName>
    <definedName name="시공측량사" localSheetId="28">#REF!</definedName>
    <definedName name="시공측량사" localSheetId="25">#REF!</definedName>
    <definedName name="시공측량사" localSheetId="23">#REF!</definedName>
    <definedName name="시공측량사" localSheetId="21">#REF!</definedName>
    <definedName name="시공측량사" localSheetId="24">#REF!</definedName>
    <definedName name="시공측량사" localSheetId="20">#REF!</definedName>
    <definedName name="시공측량사" localSheetId="18">#REF!</definedName>
    <definedName name="시공측량사" localSheetId="16">#REF!</definedName>
    <definedName name="시공측량사" localSheetId="19">#REF!</definedName>
    <definedName name="시공측량사" localSheetId="7">#REF!</definedName>
    <definedName name="시공측량사" localSheetId="9">#REF!</definedName>
    <definedName name="시공측량사" localSheetId="5">#REF!</definedName>
    <definedName name="시공측량사" localSheetId="10">#REF!</definedName>
    <definedName name="시공측량사" localSheetId="29">#REF!</definedName>
    <definedName name="시공측량사">#REF!</definedName>
    <definedName name="시공측량사조수" localSheetId="28">#REF!</definedName>
    <definedName name="시공측량사조수" localSheetId="25">#REF!</definedName>
    <definedName name="시공측량사조수" localSheetId="23">#REF!</definedName>
    <definedName name="시공측량사조수" localSheetId="21">#REF!</definedName>
    <definedName name="시공측량사조수" localSheetId="24">#REF!</definedName>
    <definedName name="시공측량사조수" localSheetId="20">#REF!</definedName>
    <definedName name="시공측량사조수" localSheetId="18">#REF!</definedName>
    <definedName name="시공측량사조수" localSheetId="16">#REF!</definedName>
    <definedName name="시공측량사조수" localSheetId="19">#REF!</definedName>
    <definedName name="시공측량사조수" localSheetId="7">#REF!</definedName>
    <definedName name="시공측량사조수" localSheetId="9">#REF!</definedName>
    <definedName name="시공측량사조수" localSheetId="5">#REF!</definedName>
    <definedName name="시공측량사조수" localSheetId="10">#REF!</definedName>
    <definedName name="시공측량사조수" localSheetId="29">#REF!</definedName>
    <definedName name="시공측량사조수">#REF!</definedName>
    <definedName name="시멘트" localSheetId="28">BlankMacro1</definedName>
    <definedName name="시멘트" localSheetId="15">BlankMacro1</definedName>
    <definedName name="시멘트" localSheetId="25">BlankMacro1</definedName>
    <definedName name="시멘트" localSheetId="23">BlankMacro1</definedName>
    <definedName name="시멘트" localSheetId="22">BlankMacro1</definedName>
    <definedName name="시멘트" localSheetId="21">BlankMacro1</definedName>
    <definedName name="시멘트" localSheetId="24">BlankMacro1</definedName>
    <definedName name="시멘트" localSheetId="20">BlankMacro1</definedName>
    <definedName name="시멘트" localSheetId="18">BlankMacro1</definedName>
    <definedName name="시멘트" localSheetId="16">BlankMacro1</definedName>
    <definedName name="시멘트" localSheetId="19">BlankMacro1</definedName>
    <definedName name="시멘트" localSheetId="7">BlankMacro1</definedName>
    <definedName name="시멘트" localSheetId="9">BlankMacro1</definedName>
    <definedName name="시멘트" localSheetId="5">BlankMacro1</definedName>
    <definedName name="시멘트" localSheetId="10">BlankMacro1</definedName>
    <definedName name="시멘트" localSheetId="29">BlankMacro1</definedName>
    <definedName name="시멘트">BlankMacro1</definedName>
    <definedName name="시멘트6" localSheetId="28">BlankMacro1</definedName>
    <definedName name="시멘트6" localSheetId="15">BlankMacro1</definedName>
    <definedName name="시멘트6" localSheetId="25">BlankMacro1</definedName>
    <definedName name="시멘트6" localSheetId="23">BlankMacro1</definedName>
    <definedName name="시멘트6" localSheetId="22">BlankMacro1</definedName>
    <definedName name="시멘트6" localSheetId="21">BlankMacro1</definedName>
    <definedName name="시멘트6" localSheetId="24">BlankMacro1</definedName>
    <definedName name="시멘트6" localSheetId="20">BlankMacro1</definedName>
    <definedName name="시멘트6" localSheetId="18">BlankMacro1</definedName>
    <definedName name="시멘트6" localSheetId="16">BlankMacro1</definedName>
    <definedName name="시멘트6" localSheetId="19">BlankMacro1</definedName>
    <definedName name="시멘트6" localSheetId="7">BlankMacro1</definedName>
    <definedName name="시멘트6" localSheetId="9">BlankMacro1</definedName>
    <definedName name="시멘트6" localSheetId="5">BlankMacro1</definedName>
    <definedName name="시멘트6" localSheetId="10">BlankMacro1</definedName>
    <definedName name="시멘트6" localSheetId="29">BlankMacro1</definedName>
    <definedName name="시멘트6">BlankMacro1</definedName>
    <definedName name="시멘트운">[0]!시멘트운</definedName>
    <definedName name="시멘트운반" localSheetId="28">[53]일위대가!#REF!</definedName>
    <definedName name="시멘트운반" localSheetId="11">[53]일위대가!#REF!</definedName>
    <definedName name="시멘트운반" localSheetId="3">[53]일위대가!#REF!</definedName>
    <definedName name="시멘트운반" localSheetId="2">[53]일위대가!#REF!</definedName>
    <definedName name="시멘트운반" localSheetId="27">[53]일위대가!#REF!</definedName>
    <definedName name="시멘트운반" localSheetId="7">[53]일위대가!#REF!</definedName>
    <definedName name="시멘트운반" localSheetId="6">[53]일위대가!#REF!</definedName>
    <definedName name="시멘트운반" localSheetId="9">[53]일위대가!#REF!</definedName>
    <definedName name="시멘트운반" localSheetId="5">[53]일위대가!#REF!</definedName>
    <definedName name="시멘트운반" localSheetId="10">[53]일위대가!#REF!</definedName>
    <definedName name="시멘트운반" localSheetId="8">[53]일위대가!#REF!</definedName>
    <definedName name="시멘트운반" localSheetId="4">[53]일위대가!#REF!</definedName>
    <definedName name="시멘트운반" localSheetId="26">[53]일위대가!#REF!</definedName>
    <definedName name="시멘트운반" localSheetId="31">#REF!</definedName>
    <definedName name="시멘트운반">경비!시멘트운반</definedName>
    <definedName name="시설물수량" localSheetId="28">#REF!</definedName>
    <definedName name="시설물수량" localSheetId="25">#REF!</definedName>
    <definedName name="시설물수량" localSheetId="23">#REF!</definedName>
    <definedName name="시설물수량" localSheetId="22">#REF!</definedName>
    <definedName name="시설물수량" localSheetId="21">#REF!</definedName>
    <definedName name="시설물수량" localSheetId="24">#REF!</definedName>
    <definedName name="시설물수량" localSheetId="20">#REF!</definedName>
    <definedName name="시설물수량" localSheetId="18">#REF!</definedName>
    <definedName name="시설물수량" localSheetId="16">#REF!</definedName>
    <definedName name="시설물수량" localSheetId="19">#REF!</definedName>
    <definedName name="시설물수량" localSheetId="7">#REF!</definedName>
    <definedName name="시설물수량" localSheetId="9">#REF!</definedName>
    <definedName name="시설물수량" localSheetId="5">#REF!</definedName>
    <definedName name="시설물수량" localSheetId="10">#REF!</definedName>
    <definedName name="시설물수량" localSheetId="29">#REF!</definedName>
    <definedName name="시설물수량" localSheetId="12">#REF!</definedName>
    <definedName name="시설물수량">#REF!</definedName>
    <definedName name="시설수량" localSheetId="28">#REF!</definedName>
    <definedName name="시설수량" localSheetId="25">#REF!</definedName>
    <definedName name="시설수량" localSheetId="23">#REF!</definedName>
    <definedName name="시설수량" localSheetId="22">#REF!</definedName>
    <definedName name="시설수량" localSheetId="21">#REF!</definedName>
    <definedName name="시설수량" localSheetId="24">#REF!</definedName>
    <definedName name="시설수량" localSheetId="20">#REF!</definedName>
    <definedName name="시설수량" localSheetId="18">#REF!</definedName>
    <definedName name="시설수량" localSheetId="16">#REF!</definedName>
    <definedName name="시설수량" localSheetId="19">#REF!</definedName>
    <definedName name="시설수량" localSheetId="7">#REF!</definedName>
    <definedName name="시설수량" localSheetId="9">#REF!</definedName>
    <definedName name="시설수량" localSheetId="5">#REF!</definedName>
    <definedName name="시설수량" localSheetId="10">#REF!</definedName>
    <definedName name="시설수량" localSheetId="29">#REF!</definedName>
    <definedName name="시설수량" localSheetId="12">#REF!</definedName>
    <definedName name="시설수량">#REF!</definedName>
    <definedName name="시설일위" localSheetId="28">#REF!</definedName>
    <definedName name="시설일위" localSheetId="25">#REF!</definedName>
    <definedName name="시설일위" localSheetId="23">#REF!</definedName>
    <definedName name="시설일위" localSheetId="22">#REF!</definedName>
    <definedName name="시설일위" localSheetId="21">#REF!</definedName>
    <definedName name="시설일위" localSheetId="24">#REF!</definedName>
    <definedName name="시설일위" localSheetId="20">#REF!</definedName>
    <definedName name="시설일위" localSheetId="18">#REF!</definedName>
    <definedName name="시설일위" localSheetId="16">#REF!</definedName>
    <definedName name="시설일위" localSheetId="19">#REF!</definedName>
    <definedName name="시설일위" localSheetId="7">#REF!</definedName>
    <definedName name="시설일위" localSheetId="9">#REF!</definedName>
    <definedName name="시설일위" localSheetId="5">#REF!</definedName>
    <definedName name="시설일위" localSheetId="10">#REF!</definedName>
    <definedName name="시설일위" localSheetId="29">#REF!</definedName>
    <definedName name="시설일위" localSheetId="12">#REF!</definedName>
    <definedName name="시설일위">#REF!</definedName>
    <definedName name="시설일위1" localSheetId="28">#REF!</definedName>
    <definedName name="시설일위1" localSheetId="25">#REF!</definedName>
    <definedName name="시설일위1" localSheetId="23">#REF!</definedName>
    <definedName name="시설일위1" localSheetId="22">#REF!</definedName>
    <definedName name="시설일위1" localSheetId="21">#REF!</definedName>
    <definedName name="시설일위1" localSheetId="24">#REF!</definedName>
    <definedName name="시설일위1" localSheetId="20">#REF!</definedName>
    <definedName name="시설일위1" localSheetId="18">#REF!</definedName>
    <definedName name="시설일위1" localSheetId="16">#REF!</definedName>
    <definedName name="시설일위1" localSheetId="19">#REF!</definedName>
    <definedName name="시설일위1" localSheetId="7">#REF!</definedName>
    <definedName name="시설일위1" localSheetId="9">#REF!</definedName>
    <definedName name="시설일위1" localSheetId="5">#REF!</definedName>
    <definedName name="시설일위1" localSheetId="10">#REF!</definedName>
    <definedName name="시설일위1" localSheetId="29">#REF!</definedName>
    <definedName name="시설일위1" localSheetId="12">#REF!</definedName>
    <definedName name="시설일위1">#REF!</definedName>
    <definedName name="시설일위금액">[68]시설일위!$G$1:$M$65536</definedName>
    <definedName name="시중노임1">#N/A</definedName>
    <definedName name="시행청">[61]설계산출표지!$B$21</definedName>
    <definedName name="시험보조수" localSheetId="28">#REF!</definedName>
    <definedName name="시험보조수" localSheetId="25">#REF!</definedName>
    <definedName name="시험보조수" localSheetId="23">#REF!</definedName>
    <definedName name="시험보조수" localSheetId="21">#REF!</definedName>
    <definedName name="시험보조수" localSheetId="24">#REF!</definedName>
    <definedName name="시험보조수" localSheetId="20">#REF!</definedName>
    <definedName name="시험보조수" localSheetId="18">#REF!</definedName>
    <definedName name="시험보조수" localSheetId="16">#REF!</definedName>
    <definedName name="시험보조수" localSheetId="19">#REF!</definedName>
    <definedName name="시험보조수" localSheetId="7">#REF!</definedName>
    <definedName name="시험보조수" localSheetId="9">#REF!</definedName>
    <definedName name="시험보조수" localSheetId="5">#REF!</definedName>
    <definedName name="시험보조수" localSheetId="10">#REF!</definedName>
    <definedName name="시험보조수" localSheetId="29">#REF!</definedName>
    <definedName name="시험보조수">#REF!</definedName>
    <definedName name="시험사1급" localSheetId="28">#REF!</definedName>
    <definedName name="시험사1급" localSheetId="25">#REF!</definedName>
    <definedName name="시험사1급" localSheetId="23">#REF!</definedName>
    <definedName name="시험사1급" localSheetId="21">#REF!</definedName>
    <definedName name="시험사1급" localSheetId="24">#REF!</definedName>
    <definedName name="시험사1급" localSheetId="20">#REF!</definedName>
    <definedName name="시험사1급" localSheetId="18">#REF!</definedName>
    <definedName name="시험사1급" localSheetId="16">#REF!</definedName>
    <definedName name="시험사1급" localSheetId="19">#REF!</definedName>
    <definedName name="시험사1급" localSheetId="7">#REF!</definedName>
    <definedName name="시험사1급" localSheetId="9">#REF!</definedName>
    <definedName name="시험사1급" localSheetId="5">#REF!</definedName>
    <definedName name="시험사1급" localSheetId="10">#REF!</definedName>
    <definedName name="시험사1급" localSheetId="29">#REF!</definedName>
    <definedName name="시험사1급">#REF!</definedName>
    <definedName name="시험사2급" localSheetId="28">#REF!</definedName>
    <definedName name="시험사2급" localSheetId="25">#REF!</definedName>
    <definedName name="시험사2급" localSheetId="23">#REF!</definedName>
    <definedName name="시험사2급" localSheetId="21">#REF!</definedName>
    <definedName name="시험사2급" localSheetId="24">#REF!</definedName>
    <definedName name="시험사2급" localSheetId="20">#REF!</definedName>
    <definedName name="시험사2급" localSheetId="18">#REF!</definedName>
    <definedName name="시험사2급" localSheetId="16">#REF!</definedName>
    <definedName name="시험사2급" localSheetId="19">#REF!</definedName>
    <definedName name="시험사2급" localSheetId="7">#REF!</definedName>
    <definedName name="시험사2급" localSheetId="9">#REF!</definedName>
    <definedName name="시험사2급" localSheetId="5">#REF!</definedName>
    <definedName name="시험사2급" localSheetId="10">#REF!</definedName>
    <definedName name="시험사2급" localSheetId="29">#REF!</definedName>
    <definedName name="시험사2급">#REF!</definedName>
    <definedName name="시험사3급" localSheetId="28">#REF!</definedName>
    <definedName name="시험사3급" localSheetId="25">#REF!</definedName>
    <definedName name="시험사3급" localSheetId="23">#REF!</definedName>
    <definedName name="시험사3급" localSheetId="21">#REF!</definedName>
    <definedName name="시험사3급" localSheetId="24">#REF!</definedName>
    <definedName name="시험사3급" localSheetId="20">#REF!</definedName>
    <definedName name="시험사3급" localSheetId="18">#REF!</definedName>
    <definedName name="시험사3급" localSheetId="16">#REF!</definedName>
    <definedName name="시험사3급" localSheetId="19">#REF!</definedName>
    <definedName name="시험사3급" localSheetId="7">#REF!</definedName>
    <definedName name="시험사3급" localSheetId="9">#REF!</definedName>
    <definedName name="시험사3급" localSheetId="5">#REF!</definedName>
    <definedName name="시험사3급" localSheetId="10">#REF!</definedName>
    <definedName name="시험사3급" localSheetId="29">#REF!</definedName>
    <definedName name="시험사3급">#REF!</definedName>
    <definedName name="시험사4급" localSheetId="28">#REF!</definedName>
    <definedName name="시험사4급" localSheetId="25">#REF!</definedName>
    <definedName name="시험사4급" localSheetId="23">#REF!</definedName>
    <definedName name="시험사4급" localSheetId="21">#REF!</definedName>
    <definedName name="시험사4급" localSheetId="24">#REF!</definedName>
    <definedName name="시험사4급" localSheetId="20">#REF!</definedName>
    <definedName name="시험사4급" localSheetId="18">#REF!</definedName>
    <definedName name="시험사4급" localSheetId="16">#REF!</definedName>
    <definedName name="시험사4급" localSheetId="19">#REF!</definedName>
    <definedName name="시험사4급" localSheetId="7">#REF!</definedName>
    <definedName name="시험사4급" localSheetId="9">#REF!</definedName>
    <definedName name="시험사4급" localSheetId="5">#REF!</definedName>
    <definedName name="시험사4급" localSheetId="10">#REF!</definedName>
    <definedName name="시험사4급" localSheetId="29">#REF!</definedName>
    <definedName name="시험사4급">#REF!</definedName>
    <definedName name="식재" localSheetId="28">#REF!</definedName>
    <definedName name="식재" localSheetId="11">#REF!</definedName>
    <definedName name="식재" localSheetId="3">#REF!</definedName>
    <definedName name="식재" localSheetId="2">#REF!</definedName>
    <definedName name="식재" localSheetId="27">#REF!</definedName>
    <definedName name="식재" localSheetId="25">#REF!</definedName>
    <definedName name="식재" localSheetId="23">#REF!</definedName>
    <definedName name="식재" localSheetId="21">#REF!</definedName>
    <definedName name="식재" localSheetId="24">#REF!</definedName>
    <definedName name="식재" localSheetId="20">#REF!</definedName>
    <definedName name="식재" localSheetId="18">#REF!</definedName>
    <definedName name="식재" localSheetId="17">#REF!</definedName>
    <definedName name="식재" localSheetId="16">#REF!</definedName>
    <definedName name="식재" localSheetId="19">#REF!</definedName>
    <definedName name="식재" localSheetId="7">#REF!</definedName>
    <definedName name="식재" localSheetId="6">#REF!</definedName>
    <definedName name="식재" localSheetId="9">#REF!</definedName>
    <definedName name="식재" localSheetId="5">#REF!</definedName>
    <definedName name="식재" localSheetId="10">#REF!</definedName>
    <definedName name="식재" localSheetId="8">#REF!</definedName>
    <definedName name="식재" localSheetId="4">#REF!</definedName>
    <definedName name="식재" localSheetId="26">#REF!</definedName>
    <definedName name="식재" localSheetId="29">#REF!</definedName>
    <definedName name="식재">#REF!</definedName>
    <definedName name="식재단가" localSheetId="28">#REF!</definedName>
    <definedName name="식재단가" localSheetId="25">#REF!</definedName>
    <definedName name="식재단가" localSheetId="23">#REF!</definedName>
    <definedName name="식재단가" localSheetId="22">#REF!</definedName>
    <definedName name="식재단가" localSheetId="21">#REF!</definedName>
    <definedName name="식재단가" localSheetId="24">#REF!</definedName>
    <definedName name="식재단가" localSheetId="20">#REF!</definedName>
    <definedName name="식재단가" localSheetId="18">#REF!</definedName>
    <definedName name="식재단가" localSheetId="16">#REF!</definedName>
    <definedName name="식재단가" localSheetId="19">#REF!</definedName>
    <definedName name="식재단가" localSheetId="7">#REF!</definedName>
    <definedName name="식재단가" localSheetId="9">#REF!</definedName>
    <definedName name="식재단가" localSheetId="5">#REF!</definedName>
    <definedName name="식재단가" localSheetId="10">#REF!</definedName>
    <definedName name="식재단가" localSheetId="29">#REF!</definedName>
    <definedName name="식재단가" localSheetId="12">#REF!</definedName>
    <definedName name="식재단가">#REF!</definedName>
    <definedName name="식재단가1" localSheetId="28">#REF!</definedName>
    <definedName name="식재단가1" localSheetId="25">#REF!</definedName>
    <definedName name="식재단가1" localSheetId="23">#REF!</definedName>
    <definedName name="식재단가1" localSheetId="22">#REF!</definedName>
    <definedName name="식재단가1" localSheetId="21">#REF!</definedName>
    <definedName name="식재단가1" localSheetId="24">#REF!</definedName>
    <definedName name="식재단가1" localSheetId="20">#REF!</definedName>
    <definedName name="식재단가1" localSheetId="18">#REF!</definedName>
    <definedName name="식재단가1" localSheetId="16">#REF!</definedName>
    <definedName name="식재단가1" localSheetId="19">#REF!</definedName>
    <definedName name="식재단가1" localSheetId="7">#REF!</definedName>
    <definedName name="식재단가1" localSheetId="9">#REF!</definedName>
    <definedName name="식재단가1" localSheetId="5">#REF!</definedName>
    <definedName name="식재단가1" localSheetId="10">#REF!</definedName>
    <definedName name="식재단가1" localSheetId="29">#REF!</definedName>
    <definedName name="식재단가1" localSheetId="12">#REF!</definedName>
    <definedName name="식재단가1">#REF!</definedName>
    <definedName name="식재수량" localSheetId="28">#REF!</definedName>
    <definedName name="식재수량" localSheetId="25">'수량(배수,텃밭)'!$A:$D</definedName>
    <definedName name="식재수량" localSheetId="23">'수량(시설물)'!$A:$D</definedName>
    <definedName name="식재수량" localSheetId="22">'수량(식재)'!$A:$D</definedName>
    <definedName name="식재수량" localSheetId="21">'수량(철거)'!$A:$D</definedName>
    <definedName name="식재수량" localSheetId="24">'수량(포장)'!$A:$D</definedName>
    <definedName name="식재수량" localSheetId="20">#REF!</definedName>
    <definedName name="식재수량" localSheetId="18">#REF!</definedName>
    <definedName name="식재수량" localSheetId="16">#REF!</definedName>
    <definedName name="식재수량" localSheetId="19">#REF!</definedName>
    <definedName name="식재수량" localSheetId="7">#REF!</definedName>
    <definedName name="식재수량" localSheetId="9">#REF!</definedName>
    <definedName name="식재수량" localSheetId="5">#REF!</definedName>
    <definedName name="식재수량" localSheetId="10">#REF!</definedName>
    <definedName name="식재수량" localSheetId="29">#REF!</definedName>
    <definedName name="식재수량">#REF!</definedName>
    <definedName name="신평천">[0]!신평천</definedName>
    <definedName name="신평천2">[0]!신평천2</definedName>
    <definedName name="신호기">[0]!신호기</definedName>
    <definedName name="신호기용공배관" localSheetId="10">[65]!돌아가기</definedName>
    <definedName name="신호기용공배관">[65]!돌아가기</definedName>
    <definedName name="신호등" localSheetId="10">'[108]일위대가(가설)'!#REF!</definedName>
    <definedName name="신호등">'[108]일위대가(가설)'!#REF!</definedName>
    <definedName name="실행" localSheetId="28">#REF!</definedName>
    <definedName name="실행" localSheetId="25">#REF!</definedName>
    <definedName name="실행" localSheetId="23">#REF!</definedName>
    <definedName name="실행" localSheetId="22">#REF!</definedName>
    <definedName name="실행" localSheetId="21">#REF!</definedName>
    <definedName name="실행" localSheetId="24">#REF!</definedName>
    <definedName name="실행" localSheetId="20">#REF!</definedName>
    <definedName name="실행" localSheetId="18">#REF!</definedName>
    <definedName name="실행" localSheetId="16">#REF!</definedName>
    <definedName name="실행" localSheetId="19">#REF!</definedName>
    <definedName name="실행" localSheetId="7">#REF!</definedName>
    <definedName name="실행" localSheetId="9">#REF!</definedName>
    <definedName name="실행" localSheetId="5">#REF!</definedName>
    <definedName name="실행" localSheetId="10">#REF!</definedName>
    <definedName name="실행" localSheetId="29">#REF!</definedName>
    <definedName name="실행">#REF!</definedName>
    <definedName name="실행공기" localSheetId="28">#REF!</definedName>
    <definedName name="실행공기" localSheetId="25">#REF!</definedName>
    <definedName name="실행공기" localSheetId="23">#REF!</definedName>
    <definedName name="실행공기" localSheetId="22">#REF!</definedName>
    <definedName name="실행공기" localSheetId="21">#REF!</definedName>
    <definedName name="실행공기" localSheetId="24">#REF!</definedName>
    <definedName name="실행공기" localSheetId="20">#REF!</definedName>
    <definedName name="실행공기" localSheetId="18">#REF!</definedName>
    <definedName name="실행공기" localSheetId="16">#REF!</definedName>
    <definedName name="실행공기" localSheetId="19">#REF!</definedName>
    <definedName name="실행공기" localSheetId="7">#REF!</definedName>
    <definedName name="실행공기" localSheetId="9">#REF!</definedName>
    <definedName name="실행공기" localSheetId="5">#REF!</definedName>
    <definedName name="실행공기" localSheetId="10">#REF!</definedName>
    <definedName name="실행공기" localSheetId="29">#REF!</definedName>
    <definedName name="실행공기">#REF!</definedName>
    <definedName name="ㅇ" localSheetId="28">#REF!</definedName>
    <definedName name="ㅇ" localSheetId="25">#REF!</definedName>
    <definedName name="ㅇ" localSheetId="23">#REF!</definedName>
    <definedName name="ㅇ" localSheetId="21">#REF!</definedName>
    <definedName name="ㅇ" localSheetId="24">#REF!</definedName>
    <definedName name="ㅇ" localSheetId="20">#REF!</definedName>
    <definedName name="ㅇ" localSheetId="18">#REF!</definedName>
    <definedName name="ㅇ" localSheetId="16">#REF!</definedName>
    <definedName name="ㅇ" localSheetId="19">#REF!</definedName>
    <definedName name="ㅇ" localSheetId="7">#REF!</definedName>
    <definedName name="ㅇ" localSheetId="9">#REF!</definedName>
    <definedName name="ㅇ" localSheetId="5">#REF!</definedName>
    <definedName name="ㅇ" localSheetId="10">#REF!</definedName>
    <definedName name="ㅇ" localSheetId="29">#REF!</definedName>
    <definedName name="ㅇ">#REF!</definedName>
    <definedName name="ㅇ48" localSheetId="28">#REF!</definedName>
    <definedName name="ㅇ48" localSheetId="25">#REF!</definedName>
    <definedName name="ㅇ48" localSheetId="23">#REF!</definedName>
    <definedName name="ㅇ48" localSheetId="22">#REF!</definedName>
    <definedName name="ㅇ48" localSheetId="21">#REF!</definedName>
    <definedName name="ㅇ48" localSheetId="24">#REF!</definedName>
    <definedName name="ㅇ48" localSheetId="20">#REF!</definedName>
    <definedName name="ㅇ48" localSheetId="18">#REF!</definedName>
    <definedName name="ㅇ48" localSheetId="16">#REF!</definedName>
    <definedName name="ㅇ48" localSheetId="19">#REF!</definedName>
    <definedName name="ㅇ48" localSheetId="7">#REF!</definedName>
    <definedName name="ㅇ48" localSheetId="9">#REF!</definedName>
    <definedName name="ㅇ48" localSheetId="5">#REF!</definedName>
    <definedName name="ㅇ48" localSheetId="10">#REF!</definedName>
    <definedName name="ㅇ48" localSheetId="29">#REF!</definedName>
    <definedName name="ㅇ48">#REF!</definedName>
    <definedName name="ㅇㄹㄹ" localSheetId="28" hidden="1">#REF!</definedName>
    <definedName name="ㅇㄹㄹ" localSheetId="11" hidden="1">#REF!</definedName>
    <definedName name="ㅇㄹㄹ" localSheetId="3" hidden="1">#REF!</definedName>
    <definedName name="ㅇㄹㄹ" localSheetId="2" hidden="1">#REF!</definedName>
    <definedName name="ㅇㄹㄹ" localSheetId="27" hidden="1">#REF!</definedName>
    <definedName name="ㅇㄹㄹ" localSheetId="25" hidden="1">#REF!</definedName>
    <definedName name="ㅇㄹㄹ" localSheetId="23" hidden="1">#REF!</definedName>
    <definedName name="ㅇㄹㄹ" localSheetId="22" hidden="1">#REF!</definedName>
    <definedName name="ㅇㄹㄹ" localSheetId="21" hidden="1">#REF!</definedName>
    <definedName name="ㅇㄹㄹ" localSheetId="24" hidden="1">#REF!</definedName>
    <definedName name="ㅇㄹㄹ" localSheetId="20" hidden="1">#REF!</definedName>
    <definedName name="ㅇㄹㄹ" localSheetId="18" hidden="1">#REF!</definedName>
    <definedName name="ㅇㄹㄹ" localSheetId="17" hidden="1">#REF!</definedName>
    <definedName name="ㅇㄹㄹ" localSheetId="16" hidden="1">#REF!</definedName>
    <definedName name="ㅇㄹㄹ" localSheetId="19" hidden="1">#REF!</definedName>
    <definedName name="ㅇㄹㄹ" localSheetId="7" hidden="1">#REF!</definedName>
    <definedName name="ㅇㄹㄹ" localSheetId="6" hidden="1">#REF!</definedName>
    <definedName name="ㅇㄹㄹ" localSheetId="9" hidden="1">#REF!</definedName>
    <definedName name="ㅇㄹㄹ" localSheetId="5" hidden="1">#REF!</definedName>
    <definedName name="ㅇㄹㄹ" localSheetId="10" hidden="1">#REF!</definedName>
    <definedName name="ㅇㄹㄹ" localSheetId="8" hidden="1">#REF!</definedName>
    <definedName name="ㅇㄹㄹ" localSheetId="4" hidden="1">#REF!</definedName>
    <definedName name="ㅇㄹㄹ" localSheetId="26" hidden="1">#REF!</definedName>
    <definedName name="ㅇㄹㄹ" localSheetId="29" hidden="1">#REF!</definedName>
    <definedName name="ㅇㄹㄹ" hidden="1">#REF!</definedName>
    <definedName name="ㅇㄹㅇㄹ" localSheetId="10">[0]!BlankMacro1</definedName>
    <definedName name="ㅇㄹㅇㄹ">[0]!BlankMacro1</definedName>
    <definedName name="ㅇㄹㅇㄹㅇ" localSheetId="10">[0]!BlankMacro1</definedName>
    <definedName name="ㅇㄹㅇㄹㅇ">[0]!BlankMacro1</definedName>
    <definedName name="ㅇㅀㄴ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ㅇㅀㄴ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ㅇㅇ" localSheetId="28">#REF!</definedName>
    <definedName name="ㅇㅇ" localSheetId="25">#REF!</definedName>
    <definedName name="ㅇㅇ" localSheetId="23">#REF!</definedName>
    <definedName name="ㅇㅇ" localSheetId="21">#REF!</definedName>
    <definedName name="ㅇㅇ" localSheetId="24">#REF!</definedName>
    <definedName name="ㅇㅇ" localSheetId="20">#REF!</definedName>
    <definedName name="ㅇㅇ" localSheetId="18">#REF!</definedName>
    <definedName name="ㅇㅇ" localSheetId="16">#REF!</definedName>
    <definedName name="ㅇㅇ" localSheetId="19">#REF!</definedName>
    <definedName name="ㅇㅇ" localSheetId="7">#REF!</definedName>
    <definedName name="ㅇㅇ" localSheetId="9">#REF!</definedName>
    <definedName name="ㅇㅇ" localSheetId="5">#REF!</definedName>
    <definedName name="ㅇㅇ" localSheetId="10">#REF!</definedName>
    <definedName name="ㅇㅇ" localSheetId="29">#REF!</definedName>
    <definedName name="ㅇㅇ">#REF!</definedName>
    <definedName name="ㅇㅇㄹ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ㅇㅇ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ㅇㅇㅇ" localSheetId="28">#REF!</definedName>
    <definedName name="ㅇㅇㅇ" localSheetId="25">#REF!</definedName>
    <definedName name="ㅇㅇㅇ" localSheetId="23">#REF!</definedName>
    <definedName name="ㅇㅇㅇ" localSheetId="22">#REF!</definedName>
    <definedName name="ㅇㅇㅇ" localSheetId="21">#REF!</definedName>
    <definedName name="ㅇㅇㅇ" localSheetId="24">#REF!</definedName>
    <definedName name="ㅇㅇㅇ" localSheetId="20">#REF!</definedName>
    <definedName name="ㅇㅇㅇ" localSheetId="18">#REF!</definedName>
    <definedName name="ㅇㅇㅇ" localSheetId="16">#REF!</definedName>
    <definedName name="ㅇㅇㅇ" localSheetId="19">#REF!</definedName>
    <definedName name="ㅇㅇㅇ" localSheetId="7">#REF!</definedName>
    <definedName name="ㅇㅇㅇ" localSheetId="9">#REF!</definedName>
    <definedName name="ㅇㅇㅇ" localSheetId="5">#REF!</definedName>
    <definedName name="ㅇㅇㅇ" localSheetId="10">#REF!</definedName>
    <definedName name="ㅇㅇㅇ" localSheetId="29">#REF!</definedName>
    <definedName name="ㅇㅇㅇ">#REF!</definedName>
    <definedName name="ㅇㅇㅇㅇ" localSheetId="28">#REF!</definedName>
    <definedName name="ㅇㅇㅇㅇ" localSheetId="25">#REF!</definedName>
    <definedName name="ㅇㅇㅇㅇ" localSheetId="23">#REF!</definedName>
    <definedName name="ㅇㅇㅇㅇ" localSheetId="21">#REF!</definedName>
    <definedName name="ㅇㅇㅇㅇ" localSheetId="24">#REF!</definedName>
    <definedName name="ㅇㅇㅇㅇ" localSheetId="20">#REF!</definedName>
    <definedName name="ㅇㅇㅇㅇ" localSheetId="18">#REF!</definedName>
    <definedName name="ㅇㅇㅇㅇ" localSheetId="16">#REF!</definedName>
    <definedName name="ㅇㅇㅇㅇ" localSheetId="19">#REF!</definedName>
    <definedName name="ㅇㅇㅇㅇ" localSheetId="7">#REF!</definedName>
    <definedName name="ㅇㅇㅇㅇ" localSheetId="9">#REF!</definedName>
    <definedName name="ㅇㅇㅇㅇ" localSheetId="5">#REF!</definedName>
    <definedName name="ㅇㅇㅇㅇ" localSheetId="10">#REF!</definedName>
    <definedName name="ㅇㅇㅇㅇ" localSheetId="29">#REF!</definedName>
    <definedName name="ㅇㅇㅇㅇ">#REF!</definedName>
    <definedName name="ㅇㅇㅇㅇㅇ">[0]!ㅇㅇㅇㅇㅇ</definedName>
    <definedName name="아">#N/A</definedName>
    <definedName name="아가" localSheetId="10">[84]물가대비표!#REF!</definedName>
    <definedName name="아가">[84]물가대비표!#REF!</definedName>
    <definedName name="아러ㅏ러" hidden="1">{"'Firr(선)'!$AS$1:$AY$62","'Firr(사)'!$AS$1:$AY$62","'Firr(회)'!$AS$1:$AY$62","'Firr(선)'!$L$1:$V$62","'Firr(사)'!$L$1:$V$62","'Firr(회)'!$L$1:$V$62"}</definedName>
    <definedName name="아리랑">'[109]배관배선 단가조사'!$A$3:$P$190</definedName>
    <definedName name="아리랑2">[109]일위대가!$A$1:$P$990</definedName>
    <definedName name="아리랑3">[109]일위대가!$A$1:$O$1918</definedName>
    <definedName name="아리랑4">[109]일위대가집계!$A$1:$L$81</definedName>
    <definedName name="아세틸렌" localSheetId="10">[66]물가대비표!#REF!</definedName>
    <definedName name="아세틸렌">[66]물가대비표!#REF!</definedName>
    <definedName name="아스콘수량" localSheetId="28">#REF!</definedName>
    <definedName name="아스콘수량" localSheetId="25">#REF!</definedName>
    <definedName name="아스콘수량" localSheetId="23">#REF!</definedName>
    <definedName name="아스콘수량" localSheetId="21">#REF!</definedName>
    <definedName name="아스콘수량" localSheetId="24">#REF!</definedName>
    <definedName name="아스콘수량" localSheetId="20">#REF!</definedName>
    <definedName name="아스콘수량" localSheetId="18">#REF!</definedName>
    <definedName name="아스콘수량" localSheetId="16">#REF!</definedName>
    <definedName name="아스콘수량" localSheetId="19">#REF!</definedName>
    <definedName name="아스콘수량" localSheetId="7">#REF!</definedName>
    <definedName name="아스콘수량" localSheetId="9">#REF!</definedName>
    <definedName name="아스콘수량" localSheetId="5">#REF!</definedName>
    <definedName name="아스콘수량" localSheetId="10">#REF!</definedName>
    <definedName name="아스콘수량" localSheetId="29">#REF!</definedName>
    <definedName name="아스콘수량">#REF!</definedName>
    <definedName name="아스타일공" localSheetId="28">#REF!</definedName>
    <definedName name="아스타일공" localSheetId="25">#REF!</definedName>
    <definedName name="아스타일공" localSheetId="23">#REF!</definedName>
    <definedName name="아스타일공" localSheetId="21">#REF!</definedName>
    <definedName name="아스타일공" localSheetId="24">#REF!</definedName>
    <definedName name="아스타일공" localSheetId="20">#REF!</definedName>
    <definedName name="아스타일공" localSheetId="18">#REF!</definedName>
    <definedName name="아스타일공" localSheetId="16">#REF!</definedName>
    <definedName name="아스타일공" localSheetId="19">#REF!</definedName>
    <definedName name="아스타일공" localSheetId="7">#REF!</definedName>
    <definedName name="아스타일공" localSheetId="9">#REF!</definedName>
    <definedName name="아스타일공" localSheetId="5">#REF!</definedName>
    <definedName name="아스타일공" localSheetId="10">#REF!</definedName>
    <definedName name="아스타일공" localSheetId="29">#REF!</definedName>
    <definedName name="아스타일공">#REF!</definedName>
    <definedName name="아아아" localSheetId="10">'[110]일위대가(1)'!#REF!</definedName>
    <definedName name="아아아">'[110]일위대가(1)'!#REF!</definedName>
    <definedName name="아야" localSheetId="28">#REF!</definedName>
    <definedName name="아야" localSheetId="25">#REF!</definedName>
    <definedName name="아야" localSheetId="23">#REF!</definedName>
    <definedName name="아야" localSheetId="22">#REF!</definedName>
    <definedName name="아야" localSheetId="21">#REF!</definedName>
    <definedName name="아야" localSheetId="24">#REF!</definedName>
    <definedName name="아야" localSheetId="20">#REF!</definedName>
    <definedName name="아야" localSheetId="18">#REF!</definedName>
    <definedName name="아야" localSheetId="16">#REF!</definedName>
    <definedName name="아야" localSheetId="19">#REF!</definedName>
    <definedName name="아야" localSheetId="7">#REF!</definedName>
    <definedName name="아야" localSheetId="9">#REF!</definedName>
    <definedName name="아야" localSheetId="5">#REF!</definedName>
    <definedName name="아야" localSheetId="10">#REF!</definedName>
    <definedName name="아야" localSheetId="29">#REF!</definedName>
    <definedName name="아야">#REF!</definedName>
    <definedName name="아연도전선관" localSheetId="10">#REF!</definedName>
    <definedName name="아연도전선관">#REF!</definedName>
    <definedName name="안전관리기사1급" localSheetId="28">#REF!</definedName>
    <definedName name="안전관리기사1급" localSheetId="25">#REF!</definedName>
    <definedName name="안전관리기사1급" localSheetId="23">#REF!</definedName>
    <definedName name="안전관리기사1급" localSheetId="21">#REF!</definedName>
    <definedName name="안전관리기사1급" localSheetId="24">#REF!</definedName>
    <definedName name="안전관리기사1급" localSheetId="20">#REF!</definedName>
    <definedName name="안전관리기사1급" localSheetId="18">#REF!</definedName>
    <definedName name="안전관리기사1급" localSheetId="16">#REF!</definedName>
    <definedName name="안전관리기사1급" localSheetId="19">#REF!</definedName>
    <definedName name="안전관리기사1급" localSheetId="7">#REF!</definedName>
    <definedName name="안전관리기사1급" localSheetId="9">#REF!</definedName>
    <definedName name="안전관리기사1급" localSheetId="5">#REF!</definedName>
    <definedName name="안전관리기사1급" localSheetId="10">#REF!</definedName>
    <definedName name="안전관리기사1급" localSheetId="29">#REF!</definedName>
    <definedName name="안전관리기사1급">#REF!</definedName>
    <definedName name="안전관리기사2급" localSheetId="28">#REF!</definedName>
    <definedName name="안전관리기사2급" localSheetId="25">#REF!</definedName>
    <definedName name="안전관리기사2급" localSheetId="23">#REF!</definedName>
    <definedName name="안전관리기사2급" localSheetId="21">#REF!</definedName>
    <definedName name="안전관리기사2급" localSheetId="24">#REF!</definedName>
    <definedName name="안전관리기사2급" localSheetId="20">#REF!</definedName>
    <definedName name="안전관리기사2급" localSheetId="18">#REF!</definedName>
    <definedName name="안전관리기사2급" localSheetId="16">#REF!</definedName>
    <definedName name="안전관리기사2급" localSheetId="19">#REF!</definedName>
    <definedName name="안전관리기사2급" localSheetId="7">#REF!</definedName>
    <definedName name="안전관리기사2급" localSheetId="9">#REF!</definedName>
    <definedName name="안전관리기사2급" localSheetId="5">#REF!</definedName>
    <definedName name="안전관리기사2급" localSheetId="10">#REF!</definedName>
    <definedName name="안전관리기사2급" localSheetId="29">#REF!</definedName>
    <definedName name="안전관리기사2급">#REF!</definedName>
    <definedName name="안전관리비" localSheetId="28">#REF!</definedName>
    <definedName name="안전관리비" localSheetId="25">#REF!</definedName>
    <definedName name="안전관리비" localSheetId="23">#REF!</definedName>
    <definedName name="안전관리비" localSheetId="21">#REF!</definedName>
    <definedName name="안전관리비" localSheetId="24">#REF!</definedName>
    <definedName name="안전관리비" localSheetId="20">#REF!</definedName>
    <definedName name="안전관리비" localSheetId="18">#REF!</definedName>
    <definedName name="안전관리비" localSheetId="16">#REF!</definedName>
    <definedName name="안전관리비" localSheetId="19">#REF!</definedName>
    <definedName name="안전관리비" localSheetId="7">#REF!</definedName>
    <definedName name="안전관리비" localSheetId="9">#REF!</definedName>
    <definedName name="안전관리비" localSheetId="5">#REF!</definedName>
    <definedName name="안전관리비" localSheetId="10">#REF!</definedName>
    <definedName name="안전관리비" localSheetId="29">#REF!</definedName>
    <definedName name="안전관리비">#REF!</definedName>
    <definedName name="앉음벽B" localSheetId="28">#REF!</definedName>
    <definedName name="앉음벽B" localSheetId="25">#REF!</definedName>
    <definedName name="앉음벽B" localSheetId="21">#REF!</definedName>
    <definedName name="앉음벽B" localSheetId="24">#REF!</definedName>
    <definedName name="앉음벽B" localSheetId="20">#REF!</definedName>
    <definedName name="앉음벽B" localSheetId="16">#REF!</definedName>
    <definedName name="앉음벽B" localSheetId="7">#REF!</definedName>
    <definedName name="앉음벽B" localSheetId="9">#REF!</definedName>
    <definedName name="앉음벽B" localSheetId="5">#REF!</definedName>
    <definedName name="앉음벽B" localSheetId="10">#REF!</definedName>
    <definedName name="앉음벽B" localSheetId="29">#REF!</definedName>
    <definedName name="앉음벽B">#REF!</definedName>
    <definedName name="암" localSheetId="28">#REF!</definedName>
    <definedName name="암" localSheetId="25">#REF!</definedName>
    <definedName name="암" localSheetId="23">#REF!</definedName>
    <definedName name="암" localSheetId="21">#REF!</definedName>
    <definedName name="암" localSheetId="24">#REF!</definedName>
    <definedName name="암" localSheetId="20">#REF!</definedName>
    <definedName name="암" localSheetId="18">#REF!</definedName>
    <definedName name="암" localSheetId="16">#REF!</definedName>
    <definedName name="암" localSheetId="19">#REF!</definedName>
    <definedName name="암" localSheetId="7">#REF!</definedName>
    <definedName name="암" localSheetId="9">#REF!</definedName>
    <definedName name="암" localSheetId="5">#REF!</definedName>
    <definedName name="암" localSheetId="10">#REF!</definedName>
    <definedName name="암" localSheetId="29">#REF!</definedName>
    <definedName name="암">#REF!</definedName>
    <definedName name="암거구체수량산출_1연" localSheetId="10">#REF!</definedName>
    <definedName name="암거구체수량산출_1연">#REF!</definedName>
    <definedName name="암거구체수량산출1연_형식1" localSheetId="10">#REF!</definedName>
    <definedName name="암거구체수량산출1연_형식1">#REF!</definedName>
    <definedName name="암거구체수량산출1연_형식2" localSheetId="10">#REF!</definedName>
    <definedName name="암거구체수량산출1연_형식2">#REF!</definedName>
    <definedName name="암거구체수량산출2연_형식1" localSheetId="10">#REF!</definedName>
    <definedName name="암거구체수량산출2연_형식1">#REF!</definedName>
    <definedName name="암거구체수량산출2연_형식2" localSheetId="10">#REF!</definedName>
    <definedName name="암거구체수량산출2연_형식2">#REF!</definedName>
    <definedName name="암거구체수량산출3연_형식1" localSheetId="10">#REF!</definedName>
    <definedName name="암거구체수량산출3연_형식1">#REF!</definedName>
    <definedName name="암거구체수량산출3연_형식2" localSheetId="10">#REF!</definedName>
    <definedName name="암거구체수량산출3연_형식2">#REF!</definedName>
    <definedName name="압착터미널" localSheetId="10">[111]단가!#REF!</definedName>
    <definedName name="압착터미널">[111]단가!#REF!</definedName>
    <definedName name="앵카볼트_M22×300L" localSheetId="10">#REF!</definedName>
    <definedName name="앵카볼트_M22×300L">#REF!</definedName>
    <definedName name="앵커볼트" localSheetId="28">#REF!</definedName>
    <definedName name="앵커볼트" localSheetId="11">#REF!</definedName>
    <definedName name="앵커볼트" localSheetId="3">#REF!</definedName>
    <definedName name="앵커볼트" localSheetId="2">#REF!</definedName>
    <definedName name="앵커볼트" localSheetId="27">#REF!</definedName>
    <definedName name="앵커볼트" localSheetId="25">#REF!</definedName>
    <definedName name="앵커볼트" localSheetId="23">#REF!</definedName>
    <definedName name="앵커볼트" localSheetId="21">#REF!</definedName>
    <definedName name="앵커볼트" localSheetId="24">#REF!</definedName>
    <definedName name="앵커볼트" localSheetId="20">#REF!</definedName>
    <definedName name="앵커볼트" localSheetId="18">#REF!</definedName>
    <definedName name="앵커볼트" localSheetId="17">#REF!</definedName>
    <definedName name="앵커볼트" localSheetId="16">#REF!</definedName>
    <definedName name="앵커볼트" localSheetId="19">#REF!</definedName>
    <definedName name="앵커볼트" localSheetId="7">#REF!</definedName>
    <definedName name="앵커볼트" localSheetId="6">#REF!</definedName>
    <definedName name="앵커볼트" localSheetId="9">#REF!</definedName>
    <definedName name="앵커볼트" localSheetId="5">#REF!</definedName>
    <definedName name="앵커볼트" localSheetId="10">#REF!</definedName>
    <definedName name="앵커볼트" localSheetId="8">#REF!</definedName>
    <definedName name="앵커볼트" localSheetId="4">#REF!</definedName>
    <definedName name="앵커볼트" localSheetId="26">#REF!</definedName>
    <definedName name="앵커볼트" localSheetId="29">#REF!</definedName>
    <definedName name="앵커볼트">#REF!</definedName>
    <definedName name="양매자0403">[52]데이타!$E$168</definedName>
    <definedName name="양매자0505">[52]데이타!$E$169</definedName>
    <definedName name="양매자0606">[52]데이타!$E$170</definedName>
    <definedName name="양생공" localSheetId="28">#REF!</definedName>
    <definedName name="양생공" localSheetId="25">#REF!</definedName>
    <definedName name="양생공" localSheetId="23">#REF!</definedName>
    <definedName name="양생공" localSheetId="21">#REF!</definedName>
    <definedName name="양생공" localSheetId="24">#REF!</definedName>
    <definedName name="양생공" localSheetId="20">#REF!</definedName>
    <definedName name="양생공" localSheetId="18">#REF!</definedName>
    <definedName name="양생공" localSheetId="16">#REF!</definedName>
    <definedName name="양생공" localSheetId="19">#REF!</definedName>
    <definedName name="양생공" localSheetId="7">#REF!</definedName>
    <definedName name="양생공" localSheetId="9">#REF!</definedName>
    <definedName name="양생공" localSheetId="5">#REF!</definedName>
    <definedName name="양생공" localSheetId="10">#REF!</definedName>
    <definedName name="양생공" localSheetId="29">#REF!</definedName>
    <definedName name="양생공">#REF!</definedName>
    <definedName name="양석" localSheetId="28">#REF!,#REF!,#REF!,#REF!,#REF!,#REF!,#REF!,#REF!,#REF!,#REF!,#REF!,#REF!,#REF!,#REF!,#REF!,#REF!,#REF!,#REF!,#REF!</definedName>
    <definedName name="양석" localSheetId="25">#REF!,#REF!,#REF!,#REF!,#REF!,#REF!,#REF!,#REF!,#REF!,#REF!,#REF!,#REF!,#REF!,#REF!,#REF!,#REF!,#REF!,#REF!,#REF!</definedName>
    <definedName name="양석" localSheetId="23">#REF!,#REF!,#REF!,#REF!,#REF!,#REF!,#REF!,#REF!,#REF!,#REF!,#REF!,#REF!,#REF!,#REF!,#REF!,#REF!,#REF!,#REF!,#REF!</definedName>
    <definedName name="양석" localSheetId="22">#REF!,#REF!,#REF!,#REF!,#REF!,#REF!,#REF!,#REF!,#REF!,#REF!,#REF!,#REF!,#REF!,#REF!,#REF!,#REF!,#REF!,#REF!,#REF!</definedName>
    <definedName name="양석" localSheetId="21">#REF!,#REF!,#REF!,#REF!,#REF!,#REF!,#REF!,#REF!,#REF!,#REF!,#REF!,#REF!,#REF!,#REF!,#REF!,#REF!,#REF!,#REF!,#REF!</definedName>
    <definedName name="양석" localSheetId="24">#REF!,#REF!,#REF!,#REF!,#REF!,#REF!,#REF!,#REF!,#REF!,#REF!,#REF!,#REF!,#REF!,#REF!,#REF!,#REF!,#REF!,#REF!,#REF!</definedName>
    <definedName name="양석" localSheetId="20">#REF!,#REF!,#REF!,#REF!,#REF!,#REF!,#REF!,#REF!,#REF!,#REF!,#REF!,#REF!,#REF!,#REF!,#REF!,#REF!,#REF!,#REF!,#REF!</definedName>
    <definedName name="양석" localSheetId="18">#REF!,#REF!,#REF!,#REF!,#REF!,#REF!,#REF!,#REF!,#REF!,#REF!,#REF!,#REF!,#REF!,#REF!,#REF!,#REF!,#REF!,#REF!,#REF!</definedName>
    <definedName name="양석" localSheetId="16">#REF!,#REF!,#REF!,#REF!,#REF!,#REF!,#REF!,#REF!,#REF!,#REF!,#REF!,#REF!,#REF!,#REF!,#REF!,#REF!,#REF!,#REF!,#REF!</definedName>
    <definedName name="양석" localSheetId="19">#REF!,#REF!,#REF!,#REF!,#REF!,#REF!,#REF!,#REF!,#REF!,#REF!,#REF!,#REF!,#REF!,#REF!,#REF!,#REF!,#REF!,#REF!,#REF!</definedName>
    <definedName name="양석" localSheetId="7">#REF!,#REF!,#REF!,#REF!,#REF!,#REF!,#REF!,#REF!,#REF!,#REF!,#REF!,#REF!,#REF!,#REF!,#REF!,#REF!,#REF!,#REF!,#REF!</definedName>
    <definedName name="양석" localSheetId="9">#REF!,#REF!,#REF!,#REF!,#REF!,#REF!,#REF!,#REF!,#REF!,#REF!,#REF!,#REF!,#REF!,#REF!,#REF!,#REF!,#REF!,#REF!,#REF!</definedName>
    <definedName name="양석" localSheetId="5">#REF!,#REF!,#REF!,#REF!,#REF!,#REF!,#REF!,#REF!,#REF!,#REF!,#REF!,#REF!,#REF!,#REF!,#REF!,#REF!,#REF!,#REF!,#REF!</definedName>
    <definedName name="양석" localSheetId="10">#REF!,#REF!,#REF!,#REF!,#REF!,#REF!,#REF!,#REF!,#REF!,#REF!,#REF!,#REF!,#REF!,#REF!,#REF!,#REF!,#REF!,#REF!,#REF!</definedName>
    <definedName name="양석" localSheetId="29">#REF!,#REF!,#REF!,#REF!,#REF!,#REF!,#REF!,#REF!,#REF!,#REF!,#REF!,#REF!,#REF!,#REF!,#REF!,#REF!,#REF!,#REF!,#REF!</definedName>
    <definedName name="양석">#REF!,#REF!,#REF!,#REF!,#REF!,#REF!,#REF!,#REF!,#REF!,#REF!,#REF!,#REF!,#REF!,#REF!,#REF!,#REF!,#REF!,#REF!,#REF!</definedName>
    <definedName name="양석김" localSheetId="28">#REF!</definedName>
    <definedName name="양석김" localSheetId="25">#REF!</definedName>
    <definedName name="양석김" localSheetId="23">#REF!</definedName>
    <definedName name="양석김" localSheetId="22">#REF!</definedName>
    <definedName name="양석김" localSheetId="21">#REF!</definedName>
    <definedName name="양석김" localSheetId="24">#REF!</definedName>
    <definedName name="양석김" localSheetId="20">#REF!</definedName>
    <definedName name="양석김" localSheetId="18">#REF!</definedName>
    <definedName name="양석김" localSheetId="16">#REF!</definedName>
    <definedName name="양석김" localSheetId="19">#REF!</definedName>
    <definedName name="양석김" localSheetId="7">#REF!</definedName>
    <definedName name="양석김" localSheetId="9">#REF!</definedName>
    <definedName name="양석김" localSheetId="5">#REF!</definedName>
    <definedName name="양석김" localSheetId="10">#REF!</definedName>
    <definedName name="양석김" localSheetId="29">#REF!</definedName>
    <definedName name="양석김">#REF!</definedName>
    <definedName name="양식" localSheetId="28">#REF!</definedName>
    <definedName name="양식" localSheetId="25">#REF!</definedName>
    <definedName name="양식" localSheetId="23">#REF!</definedName>
    <definedName name="양식" localSheetId="22">#REF!</definedName>
    <definedName name="양식" localSheetId="21">#REF!</definedName>
    <definedName name="양식" localSheetId="24">#REF!</definedName>
    <definedName name="양식" localSheetId="20">#REF!</definedName>
    <definedName name="양식" localSheetId="18">#REF!</definedName>
    <definedName name="양식" localSheetId="16">#REF!</definedName>
    <definedName name="양식" localSheetId="19">#REF!</definedName>
    <definedName name="양식" localSheetId="7">#REF!</definedName>
    <definedName name="양식" localSheetId="9">#REF!</definedName>
    <definedName name="양식" localSheetId="5">#REF!</definedName>
    <definedName name="양식" localSheetId="10">#REF!</definedName>
    <definedName name="양식" localSheetId="29">#REF!</definedName>
    <definedName name="양식">#REF!</definedName>
    <definedName name="업체단가">[112]자재단가!$A$6:$M$156</definedName>
    <definedName name="여">[0]!여</definedName>
    <definedName name="연" localSheetId="28">#REF!</definedName>
    <definedName name="연" localSheetId="25">#REF!</definedName>
    <definedName name="연" localSheetId="23">#REF!</definedName>
    <definedName name="연" localSheetId="21">#REF!</definedName>
    <definedName name="연" localSheetId="24">#REF!</definedName>
    <definedName name="연" localSheetId="20">#REF!</definedName>
    <definedName name="연" localSheetId="18">#REF!</definedName>
    <definedName name="연" localSheetId="16">#REF!</definedName>
    <definedName name="연" localSheetId="19">#REF!</definedName>
    <definedName name="연" localSheetId="7">#REF!</definedName>
    <definedName name="연" localSheetId="9">#REF!</definedName>
    <definedName name="연" localSheetId="5">#REF!</definedName>
    <definedName name="연" localSheetId="10">#REF!</definedName>
    <definedName name="연" localSheetId="29">#REF!</definedName>
    <definedName name="연">#REF!</definedName>
    <definedName name="연돌공" localSheetId="28">#REF!</definedName>
    <definedName name="연돌공" localSheetId="25">#REF!</definedName>
    <definedName name="연돌공" localSheetId="23">#REF!</definedName>
    <definedName name="연돌공" localSheetId="21">#REF!</definedName>
    <definedName name="연돌공" localSheetId="24">#REF!</definedName>
    <definedName name="연돌공" localSheetId="20">#REF!</definedName>
    <definedName name="연돌공" localSheetId="18">#REF!</definedName>
    <definedName name="연돌공" localSheetId="16">#REF!</definedName>
    <definedName name="연돌공" localSheetId="19">#REF!</definedName>
    <definedName name="연돌공" localSheetId="7">#REF!</definedName>
    <definedName name="연돌공" localSheetId="9">#REF!</definedName>
    <definedName name="연돌공" localSheetId="5">#REF!</definedName>
    <definedName name="연돌공" localSheetId="10">#REF!</definedName>
    <definedName name="연돌공" localSheetId="29">#REF!</definedName>
    <definedName name="연돌공">#REF!</definedName>
    <definedName name="연립">[113]내역서!$A$1:$M$177</definedName>
    <definedName name="연마공" localSheetId="28">'[53]00노임기준'!#REF!</definedName>
    <definedName name="연마공" localSheetId="11">'[53]00노임기준'!#REF!</definedName>
    <definedName name="연마공" localSheetId="3">'[53]00노임기준'!#REF!</definedName>
    <definedName name="연마공" localSheetId="2">'[53]00노임기준'!#REF!</definedName>
    <definedName name="연마공" localSheetId="27">'[53]00노임기준'!#REF!</definedName>
    <definedName name="연마공" localSheetId="25">#REF!</definedName>
    <definedName name="연마공" localSheetId="23">#REF!</definedName>
    <definedName name="연마공" localSheetId="21">#REF!</definedName>
    <definedName name="연마공" localSheetId="24">#REF!</definedName>
    <definedName name="연마공" localSheetId="20">#REF!</definedName>
    <definedName name="연마공" localSheetId="16">#REF!</definedName>
    <definedName name="연마공" localSheetId="7">'[53]00노임기준'!#REF!</definedName>
    <definedName name="연마공" localSheetId="6">'[53]00노임기준'!#REF!</definedName>
    <definedName name="연마공" localSheetId="9">'[53]00노임기준'!#REF!</definedName>
    <definedName name="연마공" localSheetId="5">'[53]00노임기준'!#REF!</definedName>
    <definedName name="연마공" localSheetId="10">'[53]00노임기준'!#REF!</definedName>
    <definedName name="연마공" localSheetId="8">'[53]00노임기준'!#REF!</definedName>
    <definedName name="연마공" localSheetId="4">'[53]00노임기준'!#REF!</definedName>
    <definedName name="연마공" localSheetId="26">'[53]00노임기준'!#REF!</definedName>
    <definedName name="연마공" localSheetId="29">#REF!</definedName>
    <definedName name="연마공" localSheetId="31">#REF!</definedName>
    <definedName name="연마공">#REF!</definedName>
    <definedName name="연습" localSheetId="10">#REF!</definedName>
    <definedName name="연습">#REF!</definedName>
    <definedName name="연습9" localSheetId="10">#REF!</definedName>
    <definedName name="연습9">#REF!</definedName>
    <definedName name="연습99" localSheetId="10">#REF!</definedName>
    <definedName name="연습99">#REF!</definedName>
    <definedName name="연접도움말" localSheetId="10">[65]!연접도움말</definedName>
    <definedName name="연접도움말">[65]!연접도움말</definedName>
    <definedName name="연접물량">[0]!연접물량</definedName>
    <definedName name="연하" localSheetId="28">#REF!</definedName>
    <definedName name="연하" localSheetId="25">#REF!</definedName>
    <definedName name="연하" localSheetId="23">#REF!</definedName>
    <definedName name="연하" localSheetId="21">#REF!</definedName>
    <definedName name="연하" localSheetId="24">#REF!</definedName>
    <definedName name="연하" localSheetId="20">#REF!</definedName>
    <definedName name="연하" localSheetId="18">#REF!</definedName>
    <definedName name="연하" localSheetId="16">#REF!</definedName>
    <definedName name="연하" localSheetId="19">#REF!</definedName>
    <definedName name="연하" localSheetId="7">#REF!</definedName>
    <definedName name="연하" localSheetId="9">#REF!</definedName>
    <definedName name="연하" localSheetId="5">#REF!</definedName>
    <definedName name="연하" localSheetId="10">#REF!</definedName>
    <definedName name="연하" localSheetId="29">#REF!</definedName>
    <definedName name="연하">#REF!</definedName>
    <definedName name="영림기사" localSheetId="28">#REF!</definedName>
    <definedName name="영림기사" localSheetId="25">#REF!</definedName>
    <definedName name="영림기사" localSheetId="23">#REF!</definedName>
    <definedName name="영림기사" localSheetId="21">#REF!</definedName>
    <definedName name="영림기사" localSheetId="24">#REF!</definedName>
    <definedName name="영림기사" localSheetId="20">#REF!</definedName>
    <definedName name="영림기사" localSheetId="18">#REF!</definedName>
    <definedName name="영림기사" localSheetId="16">#REF!</definedName>
    <definedName name="영림기사" localSheetId="19">#REF!</definedName>
    <definedName name="영림기사" localSheetId="7">#REF!</definedName>
    <definedName name="영림기사" localSheetId="9">#REF!</definedName>
    <definedName name="영림기사" localSheetId="5">#REF!</definedName>
    <definedName name="영림기사" localSheetId="10">#REF!</definedName>
    <definedName name="영림기사" localSheetId="29">#REF!</definedName>
    <definedName name="영림기사">#REF!</definedName>
    <definedName name="영산홍" localSheetId="28">#REF!</definedName>
    <definedName name="영산홍" localSheetId="25">#REF!</definedName>
    <definedName name="영산홍" localSheetId="23">#REF!</definedName>
    <definedName name="영산홍" localSheetId="22">#REF!</definedName>
    <definedName name="영산홍" localSheetId="21">#REF!</definedName>
    <definedName name="영산홍" localSheetId="24">#REF!</definedName>
    <definedName name="영산홍" localSheetId="20">#REF!</definedName>
    <definedName name="영산홍" localSheetId="18">#REF!</definedName>
    <definedName name="영산홍" localSheetId="16">#REF!</definedName>
    <definedName name="영산홍" localSheetId="19">#REF!</definedName>
    <definedName name="영산홍" localSheetId="7">#REF!</definedName>
    <definedName name="영산홍" localSheetId="9">#REF!</definedName>
    <definedName name="영산홍" localSheetId="5">#REF!</definedName>
    <definedName name="영산홍" localSheetId="10">#REF!</definedName>
    <definedName name="영산홍" localSheetId="29">#REF!</definedName>
    <definedName name="영산홍" localSheetId="12">#REF!</definedName>
    <definedName name="영산홍">#REF!</definedName>
    <definedName name="예" localSheetId="10">[114]!Macro10</definedName>
    <definedName name="예">[114]!Macro10</definedName>
    <definedName name="예산내역입니다">[115]터널조도!$AR$19:$AT$25</definedName>
    <definedName name="예산서" localSheetId="10">#REF!</definedName>
    <definedName name="예산서">#REF!</definedName>
    <definedName name="오" localSheetId="28">#REF!</definedName>
    <definedName name="오" localSheetId="25">#REF!</definedName>
    <definedName name="오" localSheetId="23">#REF!</definedName>
    <definedName name="오" localSheetId="21">#REF!</definedName>
    <definedName name="오" localSheetId="24">#REF!</definedName>
    <definedName name="오" localSheetId="20">#REF!</definedName>
    <definedName name="오" localSheetId="18">#REF!</definedName>
    <definedName name="오" localSheetId="16">#REF!</definedName>
    <definedName name="오" localSheetId="19">#REF!</definedName>
    <definedName name="오" localSheetId="7">#REF!</definedName>
    <definedName name="오" localSheetId="9">#REF!</definedName>
    <definedName name="오" localSheetId="5">#REF!</definedName>
    <definedName name="오" localSheetId="10">#REF!</definedName>
    <definedName name="오" localSheetId="29">#REF!</definedName>
    <definedName name="오">#REF!</definedName>
    <definedName name="오수공" localSheetId="28">#REF!</definedName>
    <definedName name="오수공" localSheetId="25">#REF!</definedName>
    <definedName name="오수공" localSheetId="23">#REF!</definedName>
    <definedName name="오수공" localSheetId="21">#REF!</definedName>
    <definedName name="오수공" localSheetId="24">#REF!</definedName>
    <definedName name="오수공" localSheetId="20">#REF!</definedName>
    <definedName name="오수공" localSheetId="18">#REF!</definedName>
    <definedName name="오수공" localSheetId="16">#REF!</definedName>
    <definedName name="오수공" localSheetId="19">#REF!</definedName>
    <definedName name="오수공" localSheetId="7">#REF!</definedName>
    <definedName name="오수공" localSheetId="9">#REF!</definedName>
    <definedName name="오수공" localSheetId="5">#REF!</definedName>
    <definedName name="오수공" localSheetId="10">#REF!</definedName>
    <definedName name="오수공" localSheetId="29">#REF!</definedName>
    <definedName name="오수공">#REF!</definedName>
    <definedName name="옥외등철거공구손료" localSheetId="10">#REF!</definedName>
    <definedName name="옥외등철거공구손료">#REF!</definedName>
    <definedName name="옥외등철거공비" localSheetId="10">#REF!</definedName>
    <definedName name="옥외등철거공비">#REF!</definedName>
    <definedName name="온돌공" localSheetId="28">#REF!</definedName>
    <definedName name="온돌공" localSheetId="25">#REF!</definedName>
    <definedName name="온돌공" localSheetId="23">#REF!</definedName>
    <definedName name="온돌공" localSheetId="21">#REF!</definedName>
    <definedName name="온돌공" localSheetId="24">#REF!</definedName>
    <definedName name="온돌공" localSheetId="20">#REF!</definedName>
    <definedName name="온돌공" localSheetId="18">#REF!</definedName>
    <definedName name="온돌공" localSheetId="16">#REF!</definedName>
    <definedName name="온돌공" localSheetId="19">#REF!</definedName>
    <definedName name="온돌공" localSheetId="7">#REF!</definedName>
    <definedName name="온돌공" localSheetId="9">#REF!</definedName>
    <definedName name="온돌공" localSheetId="5">#REF!</definedName>
    <definedName name="온돌공" localSheetId="10">#REF!</definedName>
    <definedName name="온돌공" localSheetId="29">#REF!</definedName>
    <definedName name="온돌공">#REF!</definedName>
    <definedName name="옹벽공" localSheetId="28">#REF!</definedName>
    <definedName name="옹벽공" localSheetId="25">#REF!</definedName>
    <definedName name="옹벽공" localSheetId="23">#REF!</definedName>
    <definedName name="옹벽공" localSheetId="21">#REF!</definedName>
    <definedName name="옹벽공" localSheetId="24">#REF!</definedName>
    <definedName name="옹벽공" localSheetId="20">#REF!</definedName>
    <definedName name="옹벽공" localSheetId="18">#REF!</definedName>
    <definedName name="옹벽공" localSheetId="16">#REF!</definedName>
    <definedName name="옹벽공" localSheetId="19">#REF!</definedName>
    <definedName name="옹벽공" localSheetId="7">#REF!</definedName>
    <definedName name="옹벽공" localSheetId="9">#REF!</definedName>
    <definedName name="옹벽공" localSheetId="5">#REF!</definedName>
    <definedName name="옹벽공" localSheetId="10">#REF!</definedName>
    <definedName name="옹벽공" localSheetId="29">#REF!</definedName>
    <definedName name="옹벽공">#REF!</definedName>
    <definedName name="옹벽공집계표" localSheetId="28">#REF!</definedName>
    <definedName name="옹벽공집계표" localSheetId="25">#REF!</definedName>
    <definedName name="옹벽공집계표" localSheetId="23">#REF!</definedName>
    <definedName name="옹벽공집계표" localSheetId="21">#REF!</definedName>
    <definedName name="옹벽공집계표" localSheetId="24">#REF!</definedName>
    <definedName name="옹벽공집계표" localSheetId="20">#REF!</definedName>
    <definedName name="옹벽공집계표" localSheetId="18">#REF!</definedName>
    <definedName name="옹벽공집계표" localSheetId="16">#REF!</definedName>
    <definedName name="옹벽공집계표" localSheetId="19">#REF!</definedName>
    <definedName name="옹벽공집계표" localSheetId="7">#REF!</definedName>
    <definedName name="옹벽공집계표" localSheetId="9">#REF!</definedName>
    <definedName name="옹벽공집계표" localSheetId="5">#REF!</definedName>
    <definedName name="옹벽공집계표" localSheetId="10">#REF!</definedName>
    <definedName name="옹벽공집계표" localSheetId="29">#REF!</definedName>
    <definedName name="옹벽공집계표">#REF!</definedName>
    <definedName name="왕벚나무" localSheetId="28">#REF!</definedName>
    <definedName name="왕벚나무" localSheetId="25">#REF!</definedName>
    <definedName name="왕벚나무" localSheetId="23">#REF!</definedName>
    <definedName name="왕벚나무" localSheetId="22">#REF!</definedName>
    <definedName name="왕벚나무" localSheetId="21">#REF!</definedName>
    <definedName name="왕벚나무" localSheetId="24">#REF!</definedName>
    <definedName name="왕벚나무" localSheetId="20">#REF!</definedName>
    <definedName name="왕벚나무" localSheetId="18">#REF!</definedName>
    <definedName name="왕벚나무" localSheetId="16">#REF!</definedName>
    <definedName name="왕벚나무" localSheetId="19">#REF!</definedName>
    <definedName name="왕벚나무" localSheetId="7">#REF!</definedName>
    <definedName name="왕벚나무" localSheetId="9">#REF!</definedName>
    <definedName name="왕벚나무" localSheetId="5">#REF!</definedName>
    <definedName name="왕벚나무" localSheetId="10">#REF!</definedName>
    <definedName name="왕벚나무" localSheetId="29">#REF!</definedName>
    <definedName name="왕벚나무" localSheetId="12">#REF!</definedName>
    <definedName name="왕벚나무">#REF!</definedName>
    <definedName name="왜성도라지" localSheetId="28">#REF!</definedName>
    <definedName name="왜성도라지" localSheetId="25">#REF!</definedName>
    <definedName name="왜성도라지" localSheetId="23">#REF!</definedName>
    <definedName name="왜성도라지" localSheetId="22">#REF!</definedName>
    <definedName name="왜성도라지" localSheetId="21">#REF!</definedName>
    <definedName name="왜성도라지" localSheetId="24">#REF!</definedName>
    <definedName name="왜성도라지" localSheetId="20">#REF!</definedName>
    <definedName name="왜성도라지" localSheetId="18">#REF!</definedName>
    <definedName name="왜성도라지" localSheetId="16">#REF!</definedName>
    <definedName name="왜성도라지" localSheetId="19">#REF!</definedName>
    <definedName name="왜성도라지" localSheetId="7">#REF!</definedName>
    <definedName name="왜성도라지" localSheetId="9">#REF!</definedName>
    <definedName name="왜성도라지" localSheetId="5">#REF!</definedName>
    <definedName name="왜성도라지" localSheetId="10">#REF!</definedName>
    <definedName name="왜성도라지" localSheetId="29">#REF!</definedName>
    <definedName name="왜성도라지" localSheetId="12">#REF!</definedName>
    <definedName name="왜성도라지">#REF!</definedName>
    <definedName name="외경" localSheetId="10">#REF!</definedName>
    <definedName name="외경">#REF!</definedName>
    <definedName name="외곽관리도로토적" localSheetId="28">#REF!</definedName>
    <definedName name="외곽관리도로토적" localSheetId="25">#REF!</definedName>
    <definedName name="외곽관리도로토적" localSheetId="23">#REF!</definedName>
    <definedName name="외곽관리도로토적" localSheetId="21">#REF!</definedName>
    <definedName name="외곽관리도로토적" localSheetId="24">#REF!</definedName>
    <definedName name="외곽관리도로토적" localSheetId="20">#REF!</definedName>
    <definedName name="외곽관리도로토적" localSheetId="18">#REF!</definedName>
    <definedName name="외곽관리도로토적" localSheetId="16">#REF!</definedName>
    <definedName name="외곽관리도로토적" localSheetId="19">#REF!</definedName>
    <definedName name="외곽관리도로토적" localSheetId="7">#REF!</definedName>
    <definedName name="외곽관리도로토적" localSheetId="9">#REF!</definedName>
    <definedName name="외곽관리도로토적" localSheetId="5">#REF!</definedName>
    <definedName name="외곽관리도로토적" localSheetId="10">#REF!</definedName>
    <definedName name="외곽관리도로토적" localSheetId="29">#REF!</definedName>
    <definedName name="외곽관리도로토적">#REF!</definedName>
    <definedName name="용량" localSheetId="10">#REF!</definedName>
    <definedName name="용량">#REF!</definedName>
    <definedName name="용마" localSheetId="10">BlankMacro1</definedName>
    <definedName name="용마">BlankMacro1</definedName>
    <definedName name="용마1" localSheetId="10">BlankMacro1</definedName>
    <definedName name="용마1">BlankMacro1</definedName>
    <definedName name="용접" localSheetId="28">#REF!</definedName>
    <definedName name="용접" localSheetId="25">#REF!</definedName>
    <definedName name="용접" localSheetId="23">#REF!</definedName>
    <definedName name="용접" localSheetId="21">#REF!</definedName>
    <definedName name="용접" localSheetId="24">#REF!</definedName>
    <definedName name="용접" localSheetId="20">#REF!</definedName>
    <definedName name="용접" localSheetId="18">#REF!</definedName>
    <definedName name="용접" localSheetId="16">#REF!</definedName>
    <definedName name="용접" localSheetId="19">#REF!</definedName>
    <definedName name="용접" localSheetId="7">#REF!</definedName>
    <definedName name="용접" localSheetId="9">#REF!</definedName>
    <definedName name="용접" localSheetId="5">#REF!</definedName>
    <definedName name="용접" localSheetId="10">#REF!</definedName>
    <definedName name="용접" localSheetId="29">#REF!</definedName>
    <definedName name="용접">#REF!</definedName>
    <definedName name="용접공" localSheetId="28">'[53]00노임기준'!#REF!</definedName>
    <definedName name="용접공" localSheetId="25">'[53]00노임기준'!#REF!</definedName>
    <definedName name="용접공" localSheetId="21">'[53]00노임기준'!#REF!</definedName>
    <definedName name="용접공" localSheetId="24">'[53]00노임기준'!#REF!</definedName>
    <definedName name="용접공" localSheetId="20">'[53]00노임기준'!#REF!</definedName>
    <definedName name="용접공" localSheetId="16">'[53]00노임기준'!#REF!</definedName>
    <definedName name="용접공" localSheetId="7">'[53]00노임기준'!#REF!</definedName>
    <definedName name="용접공" localSheetId="9">'[53]00노임기준'!#REF!</definedName>
    <definedName name="용접공" localSheetId="5">'[53]00노임기준'!#REF!</definedName>
    <definedName name="용접공" localSheetId="10">'[53]00노임기준'!#REF!</definedName>
    <definedName name="용접공" localSheetId="29">'[53]00노임기준'!#REF!</definedName>
    <definedName name="용접공" localSheetId="31">#REF!</definedName>
    <definedName name="용접공">'[53]00노임기준'!#REF!</definedName>
    <definedName name="용접공_일반" localSheetId="28">#REF!</definedName>
    <definedName name="용접공_일반" localSheetId="25">#REF!</definedName>
    <definedName name="용접공_일반" localSheetId="23">#REF!</definedName>
    <definedName name="용접공_일반" localSheetId="21">#REF!</definedName>
    <definedName name="용접공_일반" localSheetId="24">#REF!</definedName>
    <definedName name="용접공_일반" localSheetId="20">#REF!</definedName>
    <definedName name="용접공_일반" localSheetId="18">#REF!</definedName>
    <definedName name="용접공_일반" localSheetId="16">#REF!</definedName>
    <definedName name="용접공_일반" localSheetId="19">#REF!</definedName>
    <definedName name="용접공_일반" localSheetId="7">#REF!</definedName>
    <definedName name="용접공_일반" localSheetId="9">#REF!</definedName>
    <definedName name="용접공_일반" localSheetId="5">#REF!</definedName>
    <definedName name="용접공_일반" localSheetId="10">#REF!</definedName>
    <definedName name="용접공_일반" localSheetId="29">#REF!</definedName>
    <definedName name="용접공_일반">#REF!</definedName>
    <definedName name="용접공_철도" localSheetId="28">#REF!</definedName>
    <definedName name="용접공_철도" localSheetId="25">#REF!</definedName>
    <definedName name="용접공_철도" localSheetId="23">#REF!</definedName>
    <definedName name="용접공_철도" localSheetId="21">#REF!</definedName>
    <definedName name="용접공_철도" localSheetId="24">#REF!</definedName>
    <definedName name="용접공_철도" localSheetId="20">#REF!</definedName>
    <definedName name="용접공_철도" localSheetId="18">#REF!</definedName>
    <definedName name="용접공_철도" localSheetId="16">#REF!</definedName>
    <definedName name="용접공_철도" localSheetId="19">#REF!</definedName>
    <definedName name="용접공_철도" localSheetId="7">#REF!</definedName>
    <definedName name="용접공_철도" localSheetId="9">#REF!</definedName>
    <definedName name="용접공_철도" localSheetId="5">#REF!</definedName>
    <definedName name="용접공_철도" localSheetId="10">#REF!</definedName>
    <definedName name="용접공_철도" localSheetId="29">#REF!</definedName>
    <definedName name="용접공_철도">#REF!</definedName>
    <definedName name="용접기손료" localSheetId="10">[116]물가대비표!#REF!</definedName>
    <definedName name="용접기손료">[116]물가대비표!#REF!</definedName>
    <definedName name="용접봉16" localSheetId="10">[116]물가대비표!#REF!</definedName>
    <definedName name="용접봉16">[116]물가대비표!#REF!</definedName>
    <definedName name="우">[0]!우</definedName>
    <definedName name="우드" localSheetId="28">#REF!</definedName>
    <definedName name="우드" localSheetId="25">#REF!</definedName>
    <definedName name="우드" localSheetId="21">#REF!</definedName>
    <definedName name="우드" localSheetId="24">#REF!</definedName>
    <definedName name="우드" localSheetId="20">#REF!</definedName>
    <definedName name="우드" localSheetId="16">#REF!</definedName>
    <definedName name="우드" localSheetId="7">#REF!</definedName>
    <definedName name="우드" localSheetId="9">#REF!</definedName>
    <definedName name="우드" localSheetId="5">#REF!</definedName>
    <definedName name="우드" localSheetId="10">#REF!</definedName>
    <definedName name="우드" localSheetId="29">#REF!</definedName>
    <definedName name="우드">#REF!</definedName>
    <definedName name="우물공" localSheetId="28">#REF!</definedName>
    <definedName name="우물공" localSheetId="25">#REF!</definedName>
    <definedName name="우물공" localSheetId="23">#REF!</definedName>
    <definedName name="우물공" localSheetId="21">#REF!</definedName>
    <definedName name="우물공" localSheetId="24">#REF!</definedName>
    <definedName name="우물공" localSheetId="20">#REF!</definedName>
    <definedName name="우물공" localSheetId="18">#REF!</definedName>
    <definedName name="우물공" localSheetId="16">#REF!</definedName>
    <definedName name="우물공" localSheetId="19">#REF!</definedName>
    <definedName name="우물공" localSheetId="7">#REF!</definedName>
    <definedName name="우물공" localSheetId="9">#REF!</definedName>
    <definedName name="우물공" localSheetId="5">#REF!</definedName>
    <definedName name="우물공" localSheetId="10">#REF!</definedName>
    <definedName name="우물공" localSheetId="29">#REF!</definedName>
    <definedName name="우물공">#REF!</definedName>
    <definedName name="우수공" localSheetId="28">#REF!</definedName>
    <definedName name="우수공" localSheetId="25">#REF!</definedName>
    <definedName name="우수공" localSheetId="23">#REF!</definedName>
    <definedName name="우수공" localSheetId="21">#REF!</definedName>
    <definedName name="우수공" localSheetId="24">#REF!</definedName>
    <definedName name="우수공" localSheetId="20">#REF!</definedName>
    <definedName name="우수공" localSheetId="18">#REF!</definedName>
    <definedName name="우수공" localSheetId="16">#REF!</definedName>
    <definedName name="우수공" localSheetId="19">#REF!</definedName>
    <definedName name="우수공" localSheetId="7">#REF!</definedName>
    <definedName name="우수공" localSheetId="9">#REF!</definedName>
    <definedName name="우수공" localSheetId="5">#REF!</definedName>
    <definedName name="우수공" localSheetId="10">#REF!</definedName>
    <definedName name="우수공" localSheetId="29">#REF!</definedName>
    <definedName name="우수공">#REF!</definedName>
    <definedName name="우수관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우수관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우수박스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우수박스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운반거리계수" localSheetId="28">#REF!</definedName>
    <definedName name="운반거리계수" localSheetId="25">#REF!</definedName>
    <definedName name="운반거리계수" localSheetId="23">#REF!</definedName>
    <definedName name="운반거리계수" localSheetId="21">#REF!</definedName>
    <definedName name="운반거리계수" localSheetId="24">#REF!</definedName>
    <definedName name="운반거리계수" localSheetId="20">#REF!</definedName>
    <definedName name="운반거리계수" localSheetId="18">#REF!</definedName>
    <definedName name="운반거리계수" localSheetId="16">#REF!</definedName>
    <definedName name="운반거리계수" localSheetId="19">#REF!</definedName>
    <definedName name="운반거리계수" localSheetId="7">#REF!</definedName>
    <definedName name="운반거리계수" localSheetId="9">#REF!</definedName>
    <definedName name="운반거리계수" localSheetId="5">#REF!</definedName>
    <definedName name="운반거리계수" localSheetId="10">#REF!</definedName>
    <definedName name="운반거리계수" localSheetId="29">#REF!</definedName>
    <definedName name="운반거리계수">#REF!</definedName>
    <definedName name="운반구간">[61]을부담운반비!$D$5</definedName>
    <definedName name="운반비" localSheetId="10">#REF!</definedName>
    <definedName name="운반비">#REF!</definedName>
    <definedName name="운반산출" localSheetId="28">#REF!</definedName>
    <definedName name="운반산출" localSheetId="25">#REF!</definedName>
    <definedName name="운반산출" localSheetId="23">#REF!</definedName>
    <definedName name="운반산출" localSheetId="22">#REF!</definedName>
    <definedName name="운반산출" localSheetId="21">#REF!</definedName>
    <definedName name="운반산출" localSheetId="24">#REF!</definedName>
    <definedName name="운반산출" localSheetId="20">#REF!</definedName>
    <definedName name="운반산출" localSheetId="18">#REF!</definedName>
    <definedName name="운반산출" localSheetId="16">#REF!</definedName>
    <definedName name="운반산출" localSheetId="19">#REF!</definedName>
    <definedName name="운반산출" localSheetId="7">#REF!</definedName>
    <definedName name="운반산출" localSheetId="9">#REF!</definedName>
    <definedName name="운반산출" localSheetId="5">#REF!</definedName>
    <definedName name="운반산출" localSheetId="10">#REF!</definedName>
    <definedName name="운반산출" localSheetId="29">#REF!</definedName>
    <definedName name="운반산출" localSheetId="12">#REF!</definedName>
    <definedName name="운반산출">#REF!</definedName>
    <definedName name="운전" localSheetId="28">#REF!</definedName>
    <definedName name="운전" localSheetId="25">#REF!</definedName>
    <definedName name="운전" localSheetId="23">#REF!</definedName>
    <definedName name="운전" localSheetId="21">#REF!</definedName>
    <definedName name="운전" localSheetId="24">#REF!</definedName>
    <definedName name="운전" localSheetId="20">#REF!</definedName>
    <definedName name="운전" localSheetId="18">#REF!</definedName>
    <definedName name="운전" localSheetId="16">#REF!</definedName>
    <definedName name="운전" localSheetId="19">#REF!</definedName>
    <definedName name="운전" localSheetId="7">#REF!</definedName>
    <definedName name="운전" localSheetId="9">#REF!</definedName>
    <definedName name="운전" localSheetId="5">#REF!</definedName>
    <definedName name="운전" localSheetId="10">#REF!</definedName>
    <definedName name="운전" localSheetId="29">#REF!</definedName>
    <definedName name="운전">#REF!</definedName>
    <definedName name="운전기사" localSheetId="28">'[53]00노임기준'!#REF!</definedName>
    <definedName name="운전기사" localSheetId="25">'[53]00노임기준'!#REF!</definedName>
    <definedName name="운전기사" localSheetId="21">'[53]00노임기준'!#REF!</definedName>
    <definedName name="운전기사" localSheetId="24">'[53]00노임기준'!#REF!</definedName>
    <definedName name="운전기사" localSheetId="20">'[53]00노임기준'!#REF!</definedName>
    <definedName name="운전기사" localSheetId="16">'[53]00노임기준'!#REF!</definedName>
    <definedName name="운전기사" localSheetId="7">'[53]00노임기준'!#REF!</definedName>
    <definedName name="운전기사" localSheetId="9">'[53]00노임기준'!#REF!</definedName>
    <definedName name="운전기사" localSheetId="5">'[53]00노임기준'!#REF!</definedName>
    <definedName name="운전기사" localSheetId="10">'[53]00노임기준'!#REF!</definedName>
    <definedName name="운전기사" localSheetId="29">'[53]00노임기준'!#REF!</definedName>
    <definedName name="운전기사" localSheetId="31">#REF!</definedName>
    <definedName name="운전기사">'[53]00노임기준'!#REF!</definedName>
    <definedName name="운전사" localSheetId="28">#REF!</definedName>
    <definedName name="운전사" localSheetId="25">#REF!</definedName>
    <definedName name="운전사" localSheetId="23">#REF!</definedName>
    <definedName name="운전사" localSheetId="21">#REF!</definedName>
    <definedName name="운전사" localSheetId="24">#REF!</definedName>
    <definedName name="운전사" localSheetId="20">#REF!</definedName>
    <definedName name="운전사" localSheetId="18">#REF!</definedName>
    <definedName name="운전사" localSheetId="16">#REF!</definedName>
    <definedName name="운전사" localSheetId="19">#REF!</definedName>
    <definedName name="운전사" localSheetId="7">#REF!</definedName>
    <definedName name="운전사" localSheetId="9">#REF!</definedName>
    <definedName name="운전사" localSheetId="5">#REF!</definedName>
    <definedName name="운전사" localSheetId="10">#REF!</definedName>
    <definedName name="운전사" localSheetId="29">#REF!</definedName>
    <definedName name="운전사">#REF!</definedName>
    <definedName name="운전사_기계" localSheetId="28">#REF!</definedName>
    <definedName name="운전사_기계" localSheetId="25">#REF!</definedName>
    <definedName name="운전사_기계" localSheetId="23">#REF!</definedName>
    <definedName name="운전사_기계" localSheetId="21">#REF!</definedName>
    <definedName name="운전사_기계" localSheetId="24">#REF!</definedName>
    <definedName name="운전사_기계" localSheetId="20">#REF!</definedName>
    <definedName name="운전사_기계" localSheetId="18">#REF!</definedName>
    <definedName name="운전사_기계" localSheetId="16">#REF!</definedName>
    <definedName name="운전사_기계" localSheetId="19">#REF!</definedName>
    <definedName name="운전사_기계" localSheetId="7">#REF!</definedName>
    <definedName name="운전사_기계" localSheetId="9">#REF!</definedName>
    <definedName name="운전사_기계" localSheetId="5">#REF!</definedName>
    <definedName name="운전사_기계" localSheetId="10">#REF!</definedName>
    <definedName name="운전사_기계" localSheetId="29">#REF!</definedName>
    <definedName name="운전사_기계">#REF!</definedName>
    <definedName name="운전사_운반">'[62]기계경비(시간당)'!$D$7</definedName>
    <definedName name="운전사_운반차" localSheetId="28">#REF!</definedName>
    <definedName name="운전사_운반차" localSheetId="25">#REF!</definedName>
    <definedName name="운전사_운반차" localSheetId="23">#REF!</definedName>
    <definedName name="운전사_운반차" localSheetId="21">#REF!</definedName>
    <definedName name="운전사_운반차" localSheetId="24">#REF!</definedName>
    <definedName name="운전사_운반차" localSheetId="20">#REF!</definedName>
    <definedName name="운전사_운반차" localSheetId="18">#REF!</definedName>
    <definedName name="운전사_운반차" localSheetId="16">#REF!</definedName>
    <definedName name="운전사_운반차" localSheetId="19">#REF!</definedName>
    <definedName name="운전사_운반차" localSheetId="7">#REF!</definedName>
    <definedName name="운전사_운반차" localSheetId="9">#REF!</definedName>
    <definedName name="운전사_운반차" localSheetId="5">#REF!</definedName>
    <definedName name="운전사_운반차" localSheetId="10">#REF!</definedName>
    <definedName name="운전사_운반차" localSheetId="29">#REF!</definedName>
    <definedName name="운전사_운반차">#REF!</definedName>
    <definedName name="운전조" localSheetId="28">#REF!</definedName>
    <definedName name="운전조" localSheetId="25">#REF!</definedName>
    <definedName name="운전조" localSheetId="23">#REF!</definedName>
    <definedName name="운전조" localSheetId="21">#REF!</definedName>
    <definedName name="운전조" localSheetId="24">#REF!</definedName>
    <definedName name="운전조" localSheetId="20">#REF!</definedName>
    <definedName name="운전조" localSheetId="18">#REF!</definedName>
    <definedName name="운전조" localSheetId="16">#REF!</definedName>
    <definedName name="운전조" localSheetId="19">#REF!</definedName>
    <definedName name="운전조" localSheetId="7">#REF!</definedName>
    <definedName name="운전조" localSheetId="9">#REF!</definedName>
    <definedName name="운전조" localSheetId="5">#REF!</definedName>
    <definedName name="운전조" localSheetId="10">#REF!</definedName>
    <definedName name="운전조" localSheetId="29">#REF!</definedName>
    <definedName name="운전조">#REF!</definedName>
    <definedName name="워" localSheetId="10">#REF!</definedName>
    <definedName name="워">#REF!</definedName>
    <definedName name="원" localSheetId="10">#REF!</definedName>
    <definedName name="원">#REF!</definedName>
    <definedName name="원_가_계_산_서" localSheetId="28">#REF!</definedName>
    <definedName name="원_가_계_산_서" localSheetId="25">#REF!</definedName>
    <definedName name="원_가_계_산_서" localSheetId="23">#REF!</definedName>
    <definedName name="원_가_계_산_서" localSheetId="21">#REF!</definedName>
    <definedName name="원_가_계_산_서" localSheetId="24">#REF!</definedName>
    <definedName name="원_가_계_산_서" localSheetId="20">#REF!</definedName>
    <definedName name="원_가_계_산_서" localSheetId="18">#REF!</definedName>
    <definedName name="원_가_계_산_서" localSheetId="16">#REF!</definedName>
    <definedName name="원_가_계_산_서" localSheetId="19">#REF!</definedName>
    <definedName name="원_가_계_산_서" localSheetId="7">#REF!</definedName>
    <definedName name="원_가_계_산_서" localSheetId="9">#REF!</definedName>
    <definedName name="원_가_계_산_서" localSheetId="5">#REF!</definedName>
    <definedName name="원_가_계_산_서" localSheetId="10">#REF!</definedName>
    <definedName name="원_가_계_산_서" localSheetId="29">#REF!</definedName>
    <definedName name="원_가_계_산_서">#REF!</definedName>
    <definedName name="원가" localSheetId="10">#REF!</definedName>
    <definedName name="원가">#REF!</definedName>
    <definedName name="원가가가" localSheetId="10">[51]일위집계표!#REF!</definedName>
    <definedName name="원가가가">[51]일위집계표!#REF!</definedName>
    <definedName name="원가가가가가가" localSheetId="10">#REF!</definedName>
    <definedName name="원가가가가가가">#REF!</definedName>
    <definedName name="원가계산" localSheetId="28">#REF!</definedName>
    <definedName name="원가계산" localSheetId="25">#REF!</definedName>
    <definedName name="원가계산" localSheetId="23">#REF!</definedName>
    <definedName name="원가계산" localSheetId="22">#REF!</definedName>
    <definedName name="원가계산" localSheetId="21">#REF!</definedName>
    <definedName name="원가계산" localSheetId="24">#REF!</definedName>
    <definedName name="원가계산" localSheetId="20">#REF!</definedName>
    <definedName name="원가계산" localSheetId="18">#REF!</definedName>
    <definedName name="원가계산" localSheetId="16">#REF!</definedName>
    <definedName name="원가계산" localSheetId="19">#REF!</definedName>
    <definedName name="원가계산" localSheetId="7">#REF!</definedName>
    <definedName name="원가계산" localSheetId="9">#REF!</definedName>
    <definedName name="원가계산" localSheetId="5">#REF!</definedName>
    <definedName name="원가계산" localSheetId="10">#REF!</definedName>
    <definedName name="원가계산" localSheetId="29">#REF!</definedName>
    <definedName name="원가계산">#REF!</definedName>
    <definedName name="원가계산1">[117]자재단가!$A$6:$M$156</definedName>
    <definedName name="원가계산서">[118]자재단가!$A$6:$M$156</definedName>
    <definedName name="원길" localSheetId="10">#REF!</definedName>
    <definedName name="원길">#REF!</definedName>
    <definedName name="원길이" localSheetId="10">[119]관급!#REF!</definedName>
    <definedName name="원길이">[119]관급!#REF!</definedName>
    <definedName name="원자력계장공" localSheetId="28">#REF!</definedName>
    <definedName name="원자력계장공" localSheetId="25">#REF!</definedName>
    <definedName name="원자력계장공" localSheetId="23">#REF!</definedName>
    <definedName name="원자력계장공" localSheetId="21">#REF!</definedName>
    <definedName name="원자력계장공" localSheetId="24">#REF!</definedName>
    <definedName name="원자력계장공" localSheetId="20">#REF!</definedName>
    <definedName name="원자력계장공" localSheetId="18">#REF!</definedName>
    <definedName name="원자력계장공" localSheetId="16">#REF!</definedName>
    <definedName name="원자력계장공" localSheetId="19">#REF!</definedName>
    <definedName name="원자력계장공" localSheetId="7">#REF!</definedName>
    <definedName name="원자력계장공" localSheetId="9">#REF!</definedName>
    <definedName name="원자력계장공" localSheetId="5">#REF!</definedName>
    <definedName name="원자력계장공" localSheetId="10">#REF!</definedName>
    <definedName name="원자력계장공" localSheetId="29">#REF!</definedName>
    <definedName name="원자력계장공">#REF!</definedName>
    <definedName name="원자력기계설치공" localSheetId="28">#REF!</definedName>
    <definedName name="원자력기계설치공" localSheetId="25">#REF!</definedName>
    <definedName name="원자력기계설치공" localSheetId="23">#REF!</definedName>
    <definedName name="원자력기계설치공" localSheetId="21">#REF!</definedName>
    <definedName name="원자력기계설치공" localSheetId="24">#REF!</definedName>
    <definedName name="원자력기계설치공" localSheetId="20">#REF!</definedName>
    <definedName name="원자력기계설치공" localSheetId="18">#REF!</definedName>
    <definedName name="원자력기계설치공" localSheetId="16">#REF!</definedName>
    <definedName name="원자력기계설치공" localSheetId="19">#REF!</definedName>
    <definedName name="원자력기계설치공" localSheetId="7">#REF!</definedName>
    <definedName name="원자력기계설치공" localSheetId="9">#REF!</definedName>
    <definedName name="원자력기계설치공" localSheetId="5">#REF!</definedName>
    <definedName name="원자력기계설치공" localSheetId="10">#REF!</definedName>
    <definedName name="원자력기계설치공" localSheetId="29">#REF!</definedName>
    <definedName name="원자력기계설치공">#REF!</definedName>
    <definedName name="원자력기술자" localSheetId="28">#REF!</definedName>
    <definedName name="원자력기술자" localSheetId="25">#REF!</definedName>
    <definedName name="원자력기술자" localSheetId="23">#REF!</definedName>
    <definedName name="원자력기술자" localSheetId="21">#REF!</definedName>
    <definedName name="원자력기술자" localSheetId="24">#REF!</definedName>
    <definedName name="원자력기술자" localSheetId="20">#REF!</definedName>
    <definedName name="원자력기술자" localSheetId="18">#REF!</definedName>
    <definedName name="원자력기술자" localSheetId="16">#REF!</definedName>
    <definedName name="원자력기술자" localSheetId="19">#REF!</definedName>
    <definedName name="원자력기술자" localSheetId="7">#REF!</definedName>
    <definedName name="원자력기술자" localSheetId="9">#REF!</definedName>
    <definedName name="원자력기술자" localSheetId="5">#REF!</definedName>
    <definedName name="원자력기술자" localSheetId="10">#REF!</definedName>
    <definedName name="원자력기술자" localSheetId="29">#REF!</definedName>
    <definedName name="원자력기술자">#REF!</definedName>
    <definedName name="원자력덕트공" localSheetId="28">#REF!</definedName>
    <definedName name="원자력덕트공" localSheetId="25">#REF!</definedName>
    <definedName name="원자력덕트공" localSheetId="23">#REF!</definedName>
    <definedName name="원자력덕트공" localSheetId="21">#REF!</definedName>
    <definedName name="원자력덕트공" localSheetId="24">#REF!</definedName>
    <definedName name="원자력덕트공" localSheetId="20">#REF!</definedName>
    <definedName name="원자력덕트공" localSheetId="18">#REF!</definedName>
    <definedName name="원자력덕트공" localSheetId="16">#REF!</definedName>
    <definedName name="원자력덕트공" localSheetId="19">#REF!</definedName>
    <definedName name="원자력덕트공" localSheetId="7">#REF!</definedName>
    <definedName name="원자력덕트공" localSheetId="9">#REF!</definedName>
    <definedName name="원자력덕트공" localSheetId="5">#REF!</definedName>
    <definedName name="원자력덕트공" localSheetId="10">#REF!</definedName>
    <definedName name="원자력덕트공" localSheetId="29">#REF!</definedName>
    <definedName name="원자력덕트공">#REF!</definedName>
    <definedName name="원자력배관공" localSheetId="28">#REF!</definedName>
    <definedName name="원자력배관공" localSheetId="25">#REF!</definedName>
    <definedName name="원자력배관공" localSheetId="23">#REF!</definedName>
    <definedName name="원자력배관공" localSheetId="21">#REF!</definedName>
    <definedName name="원자력배관공" localSheetId="24">#REF!</definedName>
    <definedName name="원자력배관공" localSheetId="20">#REF!</definedName>
    <definedName name="원자력배관공" localSheetId="18">#REF!</definedName>
    <definedName name="원자력배관공" localSheetId="16">#REF!</definedName>
    <definedName name="원자력배관공" localSheetId="19">#REF!</definedName>
    <definedName name="원자력배관공" localSheetId="7">#REF!</definedName>
    <definedName name="원자력배관공" localSheetId="9">#REF!</definedName>
    <definedName name="원자력배관공" localSheetId="5">#REF!</definedName>
    <definedName name="원자력배관공" localSheetId="10">#REF!</definedName>
    <definedName name="원자력배관공" localSheetId="29">#REF!</definedName>
    <definedName name="원자력배관공">#REF!</definedName>
    <definedName name="원자력보온공" localSheetId="28">#REF!</definedName>
    <definedName name="원자력보온공" localSheetId="25">#REF!</definedName>
    <definedName name="원자력보온공" localSheetId="23">#REF!</definedName>
    <definedName name="원자력보온공" localSheetId="21">#REF!</definedName>
    <definedName name="원자력보온공" localSheetId="24">#REF!</definedName>
    <definedName name="원자력보온공" localSheetId="20">#REF!</definedName>
    <definedName name="원자력보온공" localSheetId="18">#REF!</definedName>
    <definedName name="원자력보온공" localSheetId="16">#REF!</definedName>
    <definedName name="원자력보온공" localSheetId="19">#REF!</definedName>
    <definedName name="원자력보온공" localSheetId="7">#REF!</definedName>
    <definedName name="원자력보온공" localSheetId="9">#REF!</definedName>
    <definedName name="원자력보온공" localSheetId="5">#REF!</definedName>
    <definedName name="원자력보온공" localSheetId="10">#REF!</definedName>
    <definedName name="원자력보온공" localSheetId="29">#REF!</definedName>
    <definedName name="원자력보온공">#REF!</definedName>
    <definedName name="원자력용접공" localSheetId="28">#REF!</definedName>
    <definedName name="원자력용접공" localSheetId="25">#REF!</definedName>
    <definedName name="원자력용접공" localSheetId="23">#REF!</definedName>
    <definedName name="원자력용접공" localSheetId="21">#REF!</definedName>
    <definedName name="원자력용접공" localSheetId="24">#REF!</definedName>
    <definedName name="원자력용접공" localSheetId="20">#REF!</definedName>
    <definedName name="원자력용접공" localSheetId="18">#REF!</definedName>
    <definedName name="원자력용접공" localSheetId="16">#REF!</definedName>
    <definedName name="원자력용접공" localSheetId="19">#REF!</definedName>
    <definedName name="원자력용접공" localSheetId="7">#REF!</definedName>
    <definedName name="원자력용접공" localSheetId="9">#REF!</definedName>
    <definedName name="원자력용접공" localSheetId="5">#REF!</definedName>
    <definedName name="원자력용접공" localSheetId="10">#REF!</definedName>
    <definedName name="원자력용접공" localSheetId="29">#REF!</definedName>
    <definedName name="원자력용접공">#REF!</definedName>
    <definedName name="원자력제관공" localSheetId="28">#REF!</definedName>
    <definedName name="원자력제관공" localSheetId="25">#REF!</definedName>
    <definedName name="원자력제관공" localSheetId="23">#REF!</definedName>
    <definedName name="원자력제관공" localSheetId="21">#REF!</definedName>
    <definedName name="원자력제관공" localSheetId="24">#REF!</definedName>
    <definedName name="원자력제관공" localSheetId="20">#REF!</definedName>
    <definedName name="원자력제관공" localSheetId="18">#REF!</definedName>
    <definedName name="원자력제관공" localSheetId="16">#REF!</definedName>
    <definedName name="원자력제관공" localSheetId="19">#REF!</definedName>
    <definedName name="원자력제관공" localSheetId="7">#REF!</definedName>
    <definedName name="원자력제관공" localSheetId="9">#REF!</definedName>
    <definedName name="원자력제관공" localSheetId="5">#REF!</definedName>
    <definedName name="원자력제관공" localSheetId="10">#REF!</definedName>
    <definedName name="원자력제관공" localSheetId="29">#REF!</definedName>
    <definedName name="원자력제관공">#REF!</definedName>
    <definedName name="원자력케이블전공" localSheetId="28">#REF!</definedName>
    <definedName name="원자력케이블전공" localSheetId="25">#REF!</definedName>
    <definedName name="원자력케이블전공" localSheetId="23">#REF!</definedName>
    <definedName name="원자력케이블전공" localSheetId="21">#REF!</definedName>
    <definedName name="원자력케이블전공" localSheetId="24">#REF!</definedName>
    <definedName name="원자력케이블전공" localSheetId="20">#REF!</definedName>
    <definedName name="원자력케이블전공" localSheetId="18">#REF!</definedName>
    <definedName name="원자력케이블전공" localSheetId="16">#REF!</definedName>
    <definedName name="원자력케이블전공" localSheetId="19">#REF!</definedName>
    <definedName name="원자력케이블전공" localSheetId="7">#REF!</definedName>
    <definedName name="원자력케이블전공" localSheetId="9">#REF!</definedName>
    <definedName name="원자력케이블전공" localSheetId="5">#REF!</definedName>
    <definedName name="원자력케이블전공" localSheetId="10">#REF!</definedName>
    <definedName name="원자력케이블전공" localSheetId="29">#REF!</definedName>
    <definedName name="원자력케이블전공">#REF!</definedName>
    <definedName name="원자력특별인부" localSheetId="28">#REF!</definedName>
    <definedName name="원자력특별인부" localSheetId="25">#REF!</definedName>
    <definedName name="원자력특별인부" localSheetId="23">#REF!</definedName>
    <definedName name="원자력특별인부" localSheetId="21">#REF!</definedName>
    <definedName name="원자력특별인부" localSheetId="24">#REF!</definedName>
    <definedName name="원자력특별인부" localSheetId="20">#REF!</definedName>
    <definedName name="원자력특별인부" localSheetId="18">#REF!</definedName>
    <definedName name="원자력특별인부" localSheetId="16">#REF!</definedName>
    <definedName name="원자력특별인부" localSheetId="19">#REF!</definedName>
    <definedName name="원자력특별인부" localSheetId="7">#REF!</definedName>
    <definedName name="원자력특별인부" localSheetId="9">#REF!</definedName>
    <definedName name="원자력특별인부" localSheetId="5">#REF!</definedName>
    <definedName name="원자력특별인부" localSheetId="10">#REF!</definedName>
    <definedName name="원자력특별인부" localSheetId="29">#REF!</definedName>
    <definedName name="원자력특별인부">#REF!</definedName>
    <definedName name="원자력품질관리사" localSheetId="28">#REF!</definedName>
    <definedName name="원자력품질관리사" localSheetId="25">#REF!</definedName>
    <definedName name="원자력품질관리사" localSheetId="23">#REF!</definedName>
    <definedName name="원자력품질관리사" localSheetId="21">#REF!</definedName>
    <definedName name="원자력품질관리사" localSheetId="24">#REF!</definedName>
    <definedName name="원자력품질관리사" localSheetId="20">#REF!</definedName>
    <definedName name="원자력품질관리사" localSheetId="18">#REF!</definedName>
    <definedName name="원자력품질관리사" localSheetId="16">#REF!</definedName>
    <definedName name="원자력품질관리사" localSheetId="19">#REF!</definedName>
    <definedName name="원자력품질관리사" localSheetId="7">#REF!</definedName>
    <definedName name="원자력품질관리사" localSheetId="9">#REF!</definedName>
    <definedName name="원자력품질관리사" localSheetId="5">#REF!</definedName>
    <definedName name="원자력품질관리사" localSheetId="10">#REF!</definedName>
    <definedName name="원자력품질관리사" localSheetId="29">#REF!</definedName>
    <definedName name="원자력품질관리사">#REF!</definedName>
    <definedName name="원자력플랜트전공" localSheetId="28">#REF!</definedName>
    <definedName name="원자력플랜트전공" localSheetId="25">#REF!</definedName>
    <definedName name="원자력플랜트전공" localSheetId="23">#REF!</definedName>
    <definedName name="원자력플랜트전공" localSheetId="21">#REF!</definedName>
    <definedName name="원자력플랜트전공" localSheetId="24">#REF!</definedName>
    <definedName name="원자력플랜트전공" localSheetId="20">#REF!</definedName>
    <definedName name="원자력플랜트전공" localSheetId="18">#REF!</definedName>
    <definedName name="원자력플랜트전공" localSheetId="16">#REF!</definedName>
    <definedName name="원자력플랜트전공" localSheetId="19">#REF!</definedName>
    <definedName name="원자력플랜트전공" localSheetId="7">#REF!</definedName>
    <definedName name="원자력플랜트전공" localSheetId="9">#REF!</definedName>
    <definedName name="원자력플랜트전공" localSheetId="5">#REF!</definedName>
    <definedName name="원자력플랜트전공" localSheetId="10">#REF!</definedName>
    <definedName name="원자력플랜트전공" localSheetId="29">#REF!</definedName>
    <definedName name="원자력플랜트전공">#REF!</definedName>
    <definedName name="원지반다짐" localSheetId="28">[99]기초일위!#REF!</definedName>
    <definedName name="원지반다짐" localSheetId="11">기초일위!#REF!</definedName>
    <definedName name="원지반다짐" localSheetId="3">[99]기초일위!#REF!</definedName>
    <definedName name="원지반다짐" localSheetId="2">[99]기초일위!#REF!</definedName>
    <definedName name="원지반다짐" localSheetId="27">[99]기초일위!#REF!</definedName>
    <definedName name="원지반다짐" localSheetId="25">#REF!</definedName>
    <definedName name="원지반다짐" localSheetId="23">#REF!</definedName>
    <definedName name="원지반다짐" localSheetId="21">#REF!</definedName>
    <definedName name="원지반다짐" localSheetId="24">#REF!</definedName>
    <definedName name="원지반다짐" localSheetId="20">#REF!</definedName>
    <definedName name="원지반다짐" localSheetId="16">#REF!</definedName>
    <definedName name="원지반다짐" localSheetId="1">#REF!</definedName>
    <definedName name="원지반다짐" localSheetId="7">[99]기초일위!#REF!</definedName>
    <definedName name="원지반다짐" localSheetId="6">[99]기초일위!#REF!</definedName>
    <definedName name="원지반다짐" localSheetId="9">[99]기초일위!#REF!</definedName>
    <definedName name="원지반다짐" localSheetId="5">[99]기초일위!#REF!</definedName>
    <definedName name="원지반다짐" localSheetId="10">[99]기초일위!#REF!</definedName>
    <definedName name="원지반다짐" localSheetId="8">[99]기초일위!#REF!</definedName>
    <definedName name="원지반다짐" localSheetId="4">[99]기초일위!#REF!</definedName>
    <definedName name="원지반다짐" localSheetId="26">[99]기초일위!#REF!</definedName>
    <definedName name="원지반다짐" localSheetId="29">#REF!</definedName>
    <definedName name="원지반다짐" localSheetId="31">#REF!</definedName>
    <definedName name="원지반다짐">#REF!</definedName>
    <definedName name="원형" localSheetId="28">#REF!</definedName>
    <definedName name="원형" localSheetId="25">#REF!</definedName>
    <definedName name="원형" localSheetId="23">#REF!</definedName>
    <definedName name="원형" localSheetId="21">#REF!</definedName>
    <definedName name="원형" localSheetId="24">#REF!</definedName>
    <definedName name="원형" localSheetId="20">#REF!</definedName>
    <definedName name="원형" localSheetId="18">#REF!</definedName>
    <definedName name="원형" localSheetId="16">#REF!</definedName>
    <definedName name="원형" localSheetId="19">#REF!</definedName>
    <definedName name="원형" localSheetId="7">#REF!</definedName>
    <definedName name="원형" localSheetId="9">#REF!</definedName>
    <definedName name="원형" localSheetId="5">#REF!</definedName>
    <definedName name="원형" localSheetId="10">#REF!</definedName>
    <definedName name="원형" localSheetId="29">#REF!</definedName>
    <definedName name="원형">#REF!</definedName>
    <definedName name="위생공" localSheetId="28">#REF!</definedName>
    <definedName name="위생공" localSheetId="25">#REF!</definedName>
    <definedName name="위생공" localSheetId="23">#REF!</definedName>
    <definedName name="위생공" localSheetId="21">#REF!</definedName>
    <definedName name="위생공" localSheetId="24">#REF!</definedName>
    <definedName name="위생공" localSheetId="20">#REF!</definedName>
    <definedName name="위생공" localSheetId="18">#REF!</definedName>
    <definedName name="위생공" localSheetId="16">#REF!</definedName>
    <definedName name="위생공" localSheetId="19">#REF!</definedName>
    <definedName name="위생공" localSheetId="7">#REF!</definedName>
    <definedName name="위생공" localSheetId="9">#REF!</definedName>
    <definedName name="위생공" localSheetId="5">#REF!</definedName>
    <definedName name="위생공" localSheetId="10">#REF!</definedName>
    <definedName name="위생공" localSheetId="29">#REF!</definedName>
    <definedName name="위생공">#REF!</definedName>
    <definedName name="위탁공사비" localSheetId="10">'[120]화재 탐지 설비'!#REF!</definedName>
    <definedName name="위탁공사비">'[120]화재 탐지 설비'!#REF!</definedName>
    <definedName name="유">[0]!유</definedName>
    <definedName name="유리공" localSheetId="28">'[53]00노임기준'!#REF!</definedName>
    <definedName name="유리공" localSheetId="11">'[53]00노임기준'!#REF!</definedName>
    <definedName name="유리공" localSheetId="3">'[53]00노임기준'!#REF!</definedName>
    <definedName name="유리공" localSheetId="2">'[53]00노임기준'!#REF!</definedName>
    <definedName name="유리공" localSheetId="27">'[53]00노임기준'!#REF!</definedName>
    <definedName name="유리공" localSheetId="25">#REF!</definedName>
    <definedName name="유리공" localSheetId="23">#REF!</definedName>
    <definedName name="유리공" localSheetId="21">#REF!</definedName>
    <definedName name="유리공" localSheetId="24">#REF!</definedName>
    <definedName name="유리공" localSheetId="20">#REF!</definedName>
    <definedName name="유리공" localSheetId="16">#REF!</definedName>
    <definedName name="유리공" localSheetId="7">'[53]00노임기준'!#REF!</definedName>
    <definedName name="유리공" localSheetId="6">'[53]00노임기준'!#REF!</definedName>
    <definedName name="유리공" localSheetId="9">'[53]00노임기준'!#REF!</definedName>
    <definedName name="유리공" localSheetId="5">'[53]00노임기준'!#REF!</definedName>
    <definedName name="유리공" localSheetId="10">'[53]00노임기준'!#REF!</definedName>
    <definedName name="유리공" localSheetId="8">'[53]00노임기준'!#REF!</definedName>
    <definedName name="유리공" localSheetId="4">'[53]00노임기준'!#REF!</definedName>
    <definedName name="유리공" localSheetId="26">'[53]00노임기준'!#REF!</definedName>
    <definedName name="유리공" localSheetId="29">#REF!</definedName>
    <definedName name="유리공" localSheetId="31">#REF!</definedName>
    <definedName name="유리공">#REF!</definedName>
    <definedName name="윤" localSheetId="28">#REF!,#REF!,#REF!,#REF!,#REF!,#REF!,#REF!,#REF!,#REF!,#REF!,#REF!,#REF!,#REF!,#REF!,#REF!,#REF!,#REF!,#REF!,#REF!</definedName>
    <definedName name="윤" localSheetId="25">#REF!,#REF!,#REF!,#REF!,#REF!,#REF!,#REF!,#REF!,#REF!,#REF!,#REF!,#REF!,#REF!,#REF!,#REF!,#REF!,#REF!,#REF!,#REF!</definedName>
    <definedName name="윤" localSheetId="23">#REF!,#REF!,#REF!,#REF!,#REF!,#REF!,#REF!,#REF!,#REF!,#REF!,#REF!,#REF!,#REF!,#REF!,#REF!,#REF!,#REF!,#REF!,#REF!</definedName>
    <definedName name="윤" localSheetId="22">#REF!,#REF!,#REF!,#REF!,#REF!,#REF!,#REF!,#REF!,#REF!,#REF!,#REF!,#REF!,#REF!,#REF!,#REF!,#REF!,#REF!,#REF!,#REF!</definedName>
    <definedName name="윤" localSheetId="21">#REF!,#REF!,#REF!,#REF!,#REF!,#REF!,#REF!,#REF!,#REF!,#REF!,#REF!,#REF!,#REF!,#REF!,#REF!,#REF!,#REF!,#REF!,#REF!</definedName>
    <definedName name="윤" localSheetId="24">#REF!,#REF!,#REF!,#REF!,#REF!,#REF!,#REF!,#REF!,#REF!,#REF!,#REF!,#REF!,#REF!,#REF!,#REF!,#REF!,#REF!,#REF!,#REF!</definedName>
    <definedName name="윤" localSheetId="20">#REF!,#REF!,#REF!,#REF!,#REF!,#REF!,#REF!,#REF!,#REF!,#REF!,#REF!,#REF!,#REF!,#REF!,#REF!,#REF!,#REF!,#REF!,#REF!</definedName>
    <definedName name="윤" localSheetId="18">#REF!,#REF!,#REF!,#REF!,#REF!,#REF!,#REF!,#REF!,#REF!,#REF!,#REF!,#REF!,#REF!,#REF!,#REF!,#REF!,#REF!,#REF!,#REF!</definedName>
    <definedName name="윤" localSheetId="16">#REF!,#REF!,#REF!,#REF!,#REF!,#REF!,#REF!,#REF!,#REF!,#REF!,#REF!,#REF!,#REF!,#REF!,#REF!,#REF!,#REF!,#REF!,#REF!</definedName>
    <definedName name="윤" localSheetId="19">#REF!,#REF!,#REF!,#REF!,#REF!,#REF!,#REF!,#REF!,#REF!,#REF!,#REF!,#REF!,#REF!,#REF!,#REF!,#REF!,#REF!,#REF!,#REF!</definedName>
    <definedName name="윤" localSheetId="7">#REF!,#REF!,#REF!,#REF!,#REF!,#REF!,#REF!,#REF!,#REF!,#REF!,#REF!,#REF!,#REF!,#REF!,#REF!,#REF!,#REF!,#REF!,#REF!</definedName>
    <definedName name="윤" localSheetId="9">#REF!,#REF!,#REF!,#REF!,#REF!,#REF!,#REF!,#REF!,#REF!,#REF!,#REF!,#REF!,#REF!,#REF!,#REF!,#REF!,#REF!,#REF!,#REF!</definedName>
    <definedName name="윤" localSheetId="5">#REF!,#REF!,#REF!,#REF!,#REF!,#REF!,#REF!,#REF!,#REF!,#REF!,#REF!,#REF!,#REF!,#REF!,#REF!,#REF!,#REF!,#REF!,#REF!</definedName>
    <definedName name="윤" localSheetId="10">#REF!,#REF!,#REF!,#REF!,#REF!,#REF!,#REF!,#REF!,#REF!,#REF!,#REF!,#REF!,#REF!,#REF!,#REF!,#REF!,#REF!,#REF!,#REF!</definedName>
    <definedName name="윤" localSheetId="29">#REF!,#REF!,#REF!,#REF!,#REF!,#REF!,#REF!,#REF!,#REF!,#REF!,#REF!,#REF!,#REF!,#REF!,#REF!,#REF!,#REF!,#REF!,#REF!</definedName>
    <definedName name="윤">#REF!,#REF!,#REF!,#REF!,#REF!,#REF!,#REF!,#REF!,#REF!,#REF!,#REF!,#REF!,#REF!,#REF!,#REF!,#REF!,#REF!,#REF!,#REF!</definedName>
    <definedName name="은행나무" localSheetId="28">#REF!</definedName>
    <definedName name="은행나무" localSheetId="25">#REF!</definedName>
    <definedName name="은행나무" localSheetId="23">#REF!</definedName>
    <definedName name="은행나무" localSheetId="22">#REF!</definedName>
    <definedName name="은행나무" localSheetId="21">#REF!</definedName>
    <definedName name="은행나무" localSheetId="24">#REF!</definedName>
    <definedName name="은행나무" localSheetId="20">#REF!</definedName>
    <definedName name="은행나무" localSheetId="18">#REF!</definedName>
    <definedName name="은행나무" localSheetId="16">#REF!</definedName>
    <definedName name="은행나무" localSheetId="19">#REF!</definedName>
    <definedName name="은행나무" localSheetId="7">#REF!</definedName>
    <definedName name="은행나무" localSheetId="9">#REF!</definedName>
    <definedName name="은행나무" localSheetId="5">#REF!</definedName>
    <definedName name="은행나무" localSheetId="10">#REF!</definedName>
    <definedName name="은행나무" localSheetId="29">#REF!</definedName>
    <definedName name="은행나무" localSheetId="12">#REF!</definedName>
    <definedName name="은행나무">#REF!</definedName>
    <definedName name="을부담품목별중량계">[61]운반비산출!$E$25</definedName>
    <definedName name="의자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의자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의자및파고라" localSheetId="28">BlankMacro1</definedName>
    <definedName name="의자및파고라" localSheetId="15">BlankMacro1</definedName>
    <definedName name="의자및파고라" localSheetId="25">BlankMacro1</definedName>
    <definedName name="의자및파고라" localSheetId="23">BlankMacro1</definedName>
    <definedName name="의자및파고라" localSheetId="21">BlankMacro1</definedName>
    <definedName name="의자및파고라" localSheetId="24">BlankMacro1</definedName>
    <definedName name="의자및파고라" localSheetId="20">BlankMacro1</definedName>
    <definedName name="의자및파고라" localSheetId="18">BlankMacro1</definedName>
    <definedName name="의자및파고라" localSheetId="16">BlankMacro1</definedName>
    <definedName name="의자및파고라" localSheetId="19">BlankMacro1</definedName>
    <definedName name="의자및파고라" localSheetId="7">BlankMacro1</definedName>
    <definedName name="의자및파고라" localSheetId="9">BlankMacro1</definedName>
    <definedName name="의자및파고라" localSheetId="5">BlankMacro1</definedName>
    <definedName name="의자및파고라" localSheetId="10">BlankMacro1</definedName>
    <definedName name="의자및파고라" localSheetId="29">BlankMacro1</definedName>
    <definedName name="의자및파고라">BlankMacro1</definedName>
    <definedName name="이" localSheetId="28">#REF!</definedName>
    <definedName name="이" localSheetId="11">#REF!</definedName>
    <definedName name="이" localSheetId="3">#REF!</definedName>
    <definedName name="이" localSheetId="2">#REF!</definedName>
    <definedName name="이" localSheetId="27">#REF!</definedName>
    <definedName name="이" localSheetId="25">#REF!,#REF!,#REF!,#REF!,#REF!,#REF!,#REF!,#REF!,#REF!,#REF!,#REF!,#REF!,#REF!,#REF!,#REF!,#REF!,#REF!,#REF!,#REF!</definedName>
    <definedName name="이" localSheetId="23">#REF!,#REF!,#REF!,#REF!,#REF!,#REF!,#REF!,#REF!,#REF!,#REF!,#REF!,#REF!,#REF!,#REF!,#REF!,#REF!,#REF!,#REF!,#REF!</definedName>
    <definedName name="이" localSheetId="22">#REF!,#REF!,#REF!,#REF!,#REF!,#REF!,#REF!,#REF!,#REF!,#REF!,#REF!,#REF!,#REF!,#REF!,#REF!,#REF!,#REF!,#REF!,#REF!</definedName>
    <definedName name="이" localSheetId="21">#REF!,#REF!,#REF!,#REF!,#REF!,#REF!,#REF!,#REF!,#REF!,#REF!,#REF!,#REF!,#REF!,#REF!,#REF!,#REF!,#REF!,#REF!,#REF!</definedName>
    <definedName name="이" localSheetId="24">#REF!,#REF!,#REF!,#REF!,#REF!,#REF!,#REF!,#REF!,#REF!,#REF!,#REF!,#REF!,#REF!,#REF!,#REF!,#REF!,#REF!,#REF!,#REF!</definedName>
    <definedName name="이" localSheetId="20">#REF!</definedName>
    <definedName name="이" localSheetId="18">#REF!</definedName>
    <definedName name="이" localSheetId="17">#REF!</definedName>
    <definedName name="이" localSheetId="16">#REF!</definedName>
    <definedName name="이" localSheetId="19">#REF!</definedName>
    <definedName name="이" localSheetId="7">#REF!</definedName>
    <definedName name="이" localSheetId="6">#REF!</definedName>
    <definedName name="이" localSheetId="9">#REF!</definedName>
    <definedName name="이" localSheetId="5">#REF!</definedName>
    <definedName name="이" localSheetId="10">#REF!</definedName>
    <definedName name="이" localSheetId="8">#REF!</definedName>
    <definedName name="이" localSheetId="4">#REF!</definedName>
    <definedName name="이" localSheetId="26">#REF!</definedName>
    <definedName name="이" localSheetId="29">#REF!,#REF!,#REF!,#REF!,#REF!,#REF!,#REF!,#REF!,#REF!,#REF!,#REF!,#REF!,#REF!,#REF!,#REF!,#REF!,#REF!,#REF!,#REF!</definedName>
    <definedName name="이">#REF!,#REF!,#REF!,#REF!,#REF!,#REF!,#REF!,#REF!,#REF!,#REF!,#REF!,#REF!,#REF!,#REF!,#REF!,#REF!,#REF!,#REF!,#REF!</definedName>
    <definedName name="이가" hidden="1">{"'Firr(선)'!$AS$1:$AY$62","'Firr(사)'!$AS$1:$AY$62","'Firr(회)'!$AS$1:$AY$62","'Firr(선)'!$L$1:$V$62","'Firr(사)'!$L$1:$V$62","'Firr(회)'!$L$1:$V$62"}</definedName>
    <definedName name="이각A형" localSheetId="10">[88]일위대가!#REF!</definedName>
    <definedName name="이각A형">[88]일위대가!#REF!</definedName>
    <definedName name="이각B형" localSheetId="28">[97]일위대가!#REF!</definedName>
    <definedName name="이각B형" localSheetId="25">[97]일위대가!#REF!</definedName>
    <definedName name="이각B형" localSheetId="21">[97]일위대가!#REF!</definedName>
    <definedName name="이각B형" localSheetId="24">[97]일위대가!#REF!</definedName>
    <definedName name="이각B형" localSheetId="20">[97]일위대가!#REF!</definedName>
    <definedName name="이각B형" localSheetId="16">[97]일위대가!#REF!</definedName>
    <definedName name="이각B형" localSheetId="7">[97]일위대가!#REF!</definedName>
    <definedName name="이각B형" localSheetId="9">[97]일위대가!#REF!</definedName>
    <definedName name="이각B형" localSheetId="5">[97]일위대가!#REF!</definedName>
    <definedName name="이각B형" localSheetId="10">[97]일위대가!#REF!</definedName>
    <definedName name="이각B형" localSheetId="29">[97]일위대가!#REF!</definedName>
    <definedName name="이각B형">[97]일위대가!#REF!</definedName>
    <definedName name="이각노" localSheetId="28">[53]일위대가!#REF!</definedName>
    <definedName name="이각노" localSheetId="25">[53]일위대가!#REF!</definedName>
    <definedName name="이각노" localSheetId="21">[53]일위대가!#REF!</definedName>
    <definedName name="이각노" localSheetId="24">[53]일위대가!#REF!</definedName>
    <definedName name="이각노" localSheetId="20">[53]일위대가!#REF!</definedName>
    <definedName name="이각노" localSheetId="16">[53]일위대가!#REF!</definedName>
    <definedName name="이각노" localSheetId="7">[53]일위대가!#REF!</definedName>
    <definedName name="이각노" localSheetId="9">[53]일위대가!#REF!</definedName>
    <definedName name="이각노" localSheetId="5">[53]일위대가!#REF!</definedName>
    <definedName name="이각노" localSheetId="10">[53]일위대가!#REF!</definedName>
    <definedName name="이각노" localSheetId="29">[53]일위대가!#REF!</definedName>
    <definedName name="이각노" localSheetId="31">#REF!</definedName>
    <definedName name="이각노">[53]일위대가!#REF!</definedName>
    <definedName name="이각재" localSheetId="28">[53]일위대가!#REF!</definedName>
    <definedName name="이각재" localSheetId="25">[53]일위대가!#REF!</definedName>
    <definedName name="이각재" localSheetId="21">[53]일위대가!#REF!</definedName>
    <definedName name="이각재" localSheetId="24">[53]일위대가!#REF!</definedName>
    <definedName name="이각재" localSheetId="20">[53]일위대가!#REF!</definedName>
    <definedName name="이각재" localSheetId="16">[53]일위대가!#REF!</definedName>
    <definedName name="이각재" localSheetId="7">[53]일위대가!#REF!</definedName>
    <definedName name="이각재" localSheetId="9">[53]일위대가!#REF!</definedName>
    <definedName name="이각재" localSheetId="5">[53]일위대가!#REF!</definedName>
    <definedName name="이각재" localSheetId="10">[53]일위대가!#REF!</definedName>
    <definedName name="이각재" localSheetId="29">[53]일위대가!#REF!</definedName>
    <definedName name="이각재" localSheetId="31">#REF!</definedName>
    <definedName name="이각재">[53]일위대가!#REF!</definedName>
    <definedName name="이공구" localSheetId="10">#REF!</definedName>
    <definedName name="이공구">#REF!</definedName>
    <definedName name="이공구가설비" localSheetId="28">#REF!</definedName>
    <definedName name="이공구가설비" localSheetId="11">#REF!</definedName>
    <definedName name="이공구가설비" localSheetId="3">#REF!</definedName>
    <definedName name="이공구가설비" localSheetId="2">#REF!</definedName>
    <definedName name="이공구가설비" localSheetId="27">#REF!</definedName>
    <definedName name="이공구가설비" localSheetId="25">#REF!</definedName>
    <definedName name="이공구가설비" localSheetId="23">#REF!</definedName>
    <definedName name="이공구가설비" localSheetId="22">#REF!</definedName>
    <definedName name="이공구가설비" localSheetId="21">#REF!</definedName>
    <definedName name="이공구가설비" localSheetId="24">#REF!</definedName>
    <definedName name="이공구가설비" localSheetId="20">#REF!</definedName>
    <definedName name="이공구가설비" localSheetId="18">#REF!</definedName>
    <definedName name="이공구가설비" localSheetId="17">#REF!</definedName>
    <definedName name="이공구가설비" localSheetId="16">#REF!</definedName>
    <definedName name="이공구가설비" localSheetId="19">#REF!</definedName>
    <definedName name="이공구가설비" localSheetId="7">#REF!</definedName>
    <definedName name="이공구가설비" localSheetId="6">#REF!</definedName>
    <definedName name="이공구가설비" localSheetId="9">#REF!</definedName>
    <definedName name="이공구가설비" localSheetId="5">#REF!</definedName>
    <definedName name="이공구가설비" localSheetId="10">#REF!</definedName>
    <definedName name="이공구가설비" localSheetId="8">#REF!</definedName>
    <definedName name="이공구가설비" localSheetId="4">#REF!</definedName>
    <definedName name="이공구가설비" localSheetId="26">#REF!</definedName>
    <definedName name="이공구가설비" localSheetId="29">#REF!</definedName>
    <definedName name="이공구가설비" localSheetId="12">#REF!</definedName>
    <definedName name="이공구가설비">#REF!</definedName>
    <definedName name="이공구간접노무비" localSheetId="28">#REF!</definedName>
    <definedName name="이공구간접노무비" localSheetId="11">#REF!</definedName>
    <definedName name="이공구간접노무비" localSheetId="3">#REF!</definedName>
    <definedName name="이공구간접노무비" localSheetId="2">#REF!</definedName>
    <definedName name="이공구간접노무비" localSheetId="27">#REF!</definedName>
    <definedName name="이공구간접노무비" localSheetId="25">#REF!</definedName>
    <definedName name="이공구간접노무비" localSheetId="23">#REF!</definedName>
    <definedName name="이공구간접노무비" localSheetId="22">#REF!</definedName>
    <definedName name="이공구간접노무비" localSheetId="21">#REF!</definedName>
    <definedName name="이공구간접노무비" localSheetId="24">#REF!</definedName>
    <definedName name="이공구간접노무비" localSheetId="20">#REF!</definedName>
    <definedName name="이공구간접노무비" localSheetId="18">#REF!</definedName>
    <definedName name="이공구간접노무비" localSheetId="17">#REF!</definedName>
    <definedName name="이공구간접노무비" localSheetId="16">#REF!</definedName>
    <definedName name="이공구간접노무비" localSheetId="19">#REF!</definedName>
    <definedName name="이공구간접노무비" localSheetId="7">#REF!</definedName>
    <definedName name="이공구간접노무비" localSheetId="6">#REF!</definedName>
    <definedName name="이공구간접노무비" localSheetId="9">#REF!</definedName>
    <definedName name="이공구간접노무비" localSheetId="5">#REF!</definedName>
    <definedName name="이공구간접노무비" localSheetId="10">#REF!</definedName>
    <definedName name="이공구간접노무비" localSheetId="8">#REF!</definedName>
    <definedName name="이공구간접노무비" localSheetId="4">#REF!</definedName>
    <definedName name="이공구간접노무비" localSheetId="26">#REF!</definedName>
    <definedName name="이공구간접노무비" localSheetId="29">#REF!</definedName>
    <definedName name="이공구간접노무비" localSheetId="12">#REF!</definedName>
    <definedName name="이공구간접노무비">#REF!</definedName>
    <definedName name="이공구공사원가" localSheetId="28">#REF!</definedName>
    <definedName name="이공구공사원가" localSheetId="11">#REF!</definedName>
    <definedName name="이공구공사원가" localSheetId="3">#REF!</definedName>
    <definedName name="이공구공사원가" localSheetId="2">#REF!</definedName>
    <definedName name="이공구공사원가" localSheetId="27">#REF!</definedName>
    <definedName name="이공구공사원가" localSheetId="25">#REF!</definedName>
    <definedName name="이공구공사원가" localSheetId="23">#REF!</definedName>
    <definedName name="이공구공사원가" localSheetId="22">#REF!</definedName>
    <definedName name="이공구공사원가" localSheetId="21">#REF!</definedName>
    <definedName name="이공구공사원가" localSheetId="24">#REF!</definedName>
    <definedName name="이공구공사원가" localSheetId="20">#REF!</definedName>
    <definedName name="이공구공사원가" localSheetId="18">#REF!</definedName>
    <definedName name="이공구공사원가" localSheetId="17">#REF!</definedName>
    <definedName name="이공구공사원가" localSheetId="16">#REF!</definedName>
    <definedName name="이공구공사원가" localSheetId="19">#REF!</definedName>
    <definedName name="이공구공사원가" localSheetId="7">#REF!</definedName>
    <definedName name="이공구공사원가" localSheetId="6">#REF!</definedName>
    <definedName name="이공구공사원가" localSheetId="9">#REF!</definedName>
    <definedName name="이공구공사원가" localSheetId="5">#REF!</definedName>
    <definedName name="이공구공사원가" localSheetId="10">#REF!</definedName>
    <definedName name="이공구공사원가" localSheetId="8">#REF!</definedName>
    <definedName name="이공구공사원가" localSheetId="4">#REF!</definedName>
    <definedName name="이공구공사원가" localSheetId="26">#REF!</definedName>
    <definedName name="이공구공사원가" localSheetId="29">#REF!</definedName>
    <definedName name="이공구공사원가" localSheetId="12">#REF!</definedName>
    <definedName name="이공구공사원가">#REF!</definedName>
    <definedName name="이공구관급" localSheetId="10">#REF!</definedName>
    <definedName name="이공구관급">#REF!</definedName>
    <definedName name="이공구기타경비" localSheetId="28">#REF!</definedName>
    <definedName name="이공구기타경비" localSheetId="11">#REF!</definedName>
    <definedName name="이공구기타경비" localSheetId="3">#REF!</definedName>
    <definedName name="이공구기타경비" localSheetId="2">#REF!</definedName>
    <definedName name="이공구기타경비" localSheetId="27">#REF!</definedName>
    <definedName name="이공구기타경비" localSheetId="25">#REF!</definedName>
    <definedName name="이공구기타경비" localSheetId="23">#REF!</definedName>
    <definedName name="이공구기타경비" localSheetId="22">#REF!</definedName>
    <definedName name="이공구기타경비" localSheetId="21">#REF!</definedName>
    <definedName name="이공구기타경비" localSheetId="24">#REF!</definedName>
    <definedName name="이공구기타경비" localSheetId="20">#REF!</definedName>
    <definedName name="이공구기타경비" localSheetId="18">#REF!</definedName>
    <definedName name="이공구기타경비" localSheetId="17">#REF!</definedName>
    <definedName name="이공구기타경비" localSheetId="16">#REF!</definedName>
    <definedName name="이공구기타경비" localSheetId="19">#REF!</definedName>
    <definedName name="이공구기타경비" localSheetId="7">#REF!</definedName>
    <definedName name="이공구기타경비" localSheetId="6">#REF!</definedName>
    <definedName name="이공구기타경비" localSheetId="9">#REF!</definedName>
    <definedName name="이공구기타경비" localSheetId="5">#REF!</definedName>
    <definedName name="이공구기타경비" localSheetId="10">#REF!</definedName>
    <definedName name="이공구기타경비" localSheetId="8">#REF!</definedName>
    <definedName name="이공구기타경비" localSheetId="4">#REF!</definedName>
    <definedName name="이공구기타경비" localSheetId="26">#REF!</definedName>
    <definedName name="이공구기타경비" localSheetId="29">#REF!</definedName>
    <definedName name="이공구기타경비" localSheetId="12">#REF!</definedName>
    <definedName name="이공구기타경비">#REF!</definedName>
    <definedName name="이공구부가가치세" localSheetId="28">'[82]2공구산출내역'!#REF!</definedName>
    <definedName name="이공구부가가치세" localSheetId="25">'[82]2공구산출내역'!#REF!</definedName>
    <definedName name="이공구부가가치세" localSheetId="21">'[82]2공구산출내역'!#REF!</definedName>
    <definedName name="이공구부가가치세" localSheetId="24">'[82]2공구산출내역'!#REF!</definedName>
    <definedName name="이공구부가가치세" localSheetId="20">'[82]2공구산출내역'!#REF!</definedName>
    <definedName name="이공구부가가치세" localSheetId="16">'[82]2공구산출내역'!#REF!</definedName>
    <definedName name="이공구부가가치세" localSheetId="7">'[82]2공구산출내역'!#REF!</definedName>
    <definedName name="이공구부가가치세" localSheetId="9">'[82]2공구산출내역'!#REF!</definedName>
    <definedName name="이공구부가가치세" localSheetId="5">'[82]2공구산출내역'!#REF!</definedName>
    <definedName name="이공구부가가치세" localSheetId="10">'[82]2공구산출내역'!#REF!</definedName>
    <definedName name="이공구부가가치세" localSheetId="29">'[82]2공구산출내역'!#REF!</definedName>
    <definedName name="이공구부가가치세" localSheetId="12">'[82]2공구산출내역'!#REF!</definedName>
    <definedName name="이공구부가가치세">'[82]2공구산출내역'!#REF!</definedName>
    <definedName name="이공구산재보험료" localSheetId="28">#REF!</definedName>
    <definedName name="이공구산재보험료" localSheetId="11">#REF!</definedName>
    <definedName name="이공구산재보험료" localSheetId="3">#REF!</definedName>
    <definedName name="이공구산재보험료" localSheetId="2">#REF!</definedName>
    <definedName name="이공구산재보험료" localSheetId="27">#REF!</definedName>
    <definedName name="이공구산재보험료" localSheetId="25">#REF!</definedName>
    <definedName name="이공구산재보험료" localSheetId="23">#REF!</definedName>
    <definedName name="이공구산재보험료" localSheetId="22">#REF!</definedName>
    <definedName name="이공구산재보험료" localSheetId="21">#REF!</definedName>
    <definedName name="이공구산재보험료" localSheetId="24">#REF!</definedName>
    <definedName name="이공구산재보험료" localSheetId="20">#REF!</definedName>
    <definedName name="이공구산재보험료" localSheetId="18">#REF!</definedName>
    <definedName name="이공구산재보험료" localSheetId="17">#REF!</definedName>
    <definedName name="이공구산재보험료" localSheetId="16">#REF!</definedName>
    <definedName name="이공구산재보험료" localSheetId="19">#REF!</definedName>
    <definedName name="이공구산재보험료" localSheetId="7">#REF!</definedName>
    <definedName name="이공구산재보험료" localSheetId="6">#REF!</definedName>
    <definedName name="이공구산재보험료" localSheetId="9">#REF!</definedName>
    <definedName name="이공구산재보험료" localSheetId="5">#REF!</definedName>
    <definedName name="이공구산재보험료" localSheetId="10">#REF!</definedName>
    <definedName name="이공구산재보험료" localSheetId="8">#REF!</definedName>
    <definedName name="이공구산재보험료" localSheetId="4">#REF!</definedName>
    <definedName name="이공구산재보험료" localSheetId="26">#REF!</definedName>
    <definedName name="이공구산재보험료" localSheetId="29">#REF!</definedName>
    <definedName name="이공구산재보험료" localSheetId="12">#REF!</definedName>
    <definedName name="이공구산재보험료">#REF!</definedName>
    <definedName name="이공구안전관리비" localSheetId="28">#REF!</definedName>
    <definedName name="이공구안전관리비" localSheetId="11">#REF!</definedName>
    <definedName name="이공구안전관리비" localSheetId="3">#REF!</definedName>
    <definedName name="이공구안전관리비" localSheetId="2">#REF!</definedName>
    <definedName name="이공구안전관리비" localSheetId="27">#REF!</definedName>
    <definedName name="이공구안전관리비" localSheetId="25">#REF!</definedName>
    <definedName name="이공구안전관리비" localSheetId="23">#REF!</definedName>
    <definedName name="이공구안전관리비" localSheetId="22">#REF!</definedName>
    <definedName name="이공구안전관리비" localSheetId="21">#REF!</definedName>
    <definedName name="이공구안전관리비" localSheetId="24">#REF!</definedName>
    <definedName name="이공구안전관리비" localSheetId="20">#REF!</definedName>
    <definedName name="이공구안전관리비" localSheetId="18">#REF!</definedName>
    <definedName name="이공구안전관리비" localSheetId="17">#REF!</definedName>
    <definedName name="이공구안전관리비" localSheetId="16">#REF!</definedName>
    <definedName name="이공구안전관리비" localSheetId="19">#REF!</definedName>
    <definedName name="이공구안전관리비" localSheetId="7">#REF!</definedName>
    <definedName name="이공구안전관리비" localSheetId="6">#REF!</definedName>
    <definedName name="이공구안전관리비" localSheetId="9">#REF!</definedName>
    <definedName name="이공구안전관리비" localSheetId="5">#REF!</definedName>
    <definedName name="이공구안전관리비" localSheetId="10">#REF!</definedName>
    <definedName name="이공구안전관리비" localSheetId="8">#REF!</definedName>
    <definedName name="이공구안전관리비" localSheetId="4">#REF!</definedName>
    <definedName name="이공구안전관리비" localSheetId="26">#REF!</definedName>
    <definedName name="이공구안전관리비" localSheetId="29">#REF!</definedName>
    <definedName name="이공구안전관리비" localSheetId="12">#REF!</definedName>
    <definedName name="이공구안전관리비">#REF!</definedName>
    <definedName name="이공구이윤" localSheetId="28">#REF!</definedName>
    <definedName name="이공구이윤" localSheetId="11">#REF!</definedName>
    <definedName name="이공구이윤" localSheetId="3">#REF!</definedName>
    <definedName name="이공구이윤" localSheetId="2">#REF!</definedName>
    <definedName name="이공구이윤" localSheetId="27">#REF!</definedName>
    <definedName name="이공구이윤" localSheetId="25">#REF!</definedName>
    <definedName name="이공구이윤" localSheetId="23">#REF!</definedName>
    <definedName name="이공구이윤" localSheetId="22">#REF!</definedName>
    <definedName name="이공구이윤" localSheetId="21">#REF!</definedName>
    <definedName name="이공구이윤" localSheetId="24">#REF!</definedName>
    <definedName name="이공구이윤" localSheetId="20">#REF!</definedName>
    <definedName name="이공구이윤" localSheetId="18">#REF!</definedName>
    <definedName name="이공구이윤" localSheetId="17">#REF!</definedName>
    <definedName name="이공구이윤" localSheetId="16">#REF!</definedName>
    <definedName name="이공구이윤" localSheetId="19">#REF!</definedName>
    <definedName name="이공구이윤" localSheetId="7">#REF!</definedName>
    <definedName name="이공구이윤" localSheetId="6">#REF!</definedName>
    <definedName name="이공구이윤" localSheetId="9">#REF!</definedName>
    <definedName name="이공구이윤" localSheetId="5">#REF!</definedName>
    <definedName name="이공구이윤" localSheetId="10">#REF!</definedName>
    <definedName name="이공구이윤" localSheetId="8">#REF!</definedName>
    <definedName name="이공구이윤" localSheetId="4">#REF!</definedName>
    <definedName name="이공구이윤" localSheetId="26">#REF!</definedName>
    <definedName name="이공구이윤" localSheetId="29">#REF!</definedName>
    <definedName name="이공구이윤" localSheetId="12">#REF!</definedName>
    <definedName name="이공구이윤">#REF!</definedName>
    <definedName name="이공구일반관리비" localSheetId="28">#REF!</definedName>
    <definedName name="이공구일반관리비" localSheetId="11">#REF!</definedName>
    <definedName name="이공구일반관리비" localSheetId="3">#REF!</definedName>
    <definedName name="이공구일반관리비" localSheetId="2">#REF!</definedName>
    <definedName name="이공구일반관리비" localSheetId="27">#REF!</definedName>
    <definedName name="이공구일반관리비" localSheetId="25">#REF!</definedName>
    <definedName name="이공구일반관리비" localSheetId="23">#REF!</definedName>
    <definedName name="이공구일반관리비" localSheetId="22">#REF!</definedName>
    <definedName name="이공구일반관리비" localSheetId="21">#REF!</definedName>
    <definedName name="이공구일반관리비" localSheetId="24">#REF!</definedName>
    <definedName name="이공구일반관리비" localSheetId="20">#REF!</definedName>
    <definedName name="이공구일반관리비" localSheetId="18">#REF!</definedName>
    <definedName name="이공구일반관리비" localSheetId="17">#REF!</definedName>
    <definedName name="이공구일반관리비" localSheetId="16">#REF!</definedName>
    <definedName name="이공구일반관리비" localSheetId="19">#REF!</definedName>
    <definedName name="이공구일반관리비" localSheetId="7">#REF!</definedName>
    <definedName name="이공구일반관리비" localSheetId="6">#REF!</definedName>
    <definedName name="이공구일반관리비" localSheetId="9">#REF!</definedName>
    <definedName name="이공구일반관리비" localSheetId="5">#REF!</definedName>
    <definedName name="이공구일반관리비" localSheetId="10">#REF!</definedName>
    <definedName name="이공구일반관리비" localSheetId="8">#REF!</definedName>
    <definedName name="이공구일반관리비" localSheetId="4">#REF!</definedName>
    <definedName name="이공구일반관리비" localSheetId="26">#REF!</definedName>
    <definedName name="이공구일반관리비" localSheetId="29">#REF!</definedName>
    <definedName name="이공구일반관리비" localSheetId="12">#REF!</definedName>
    <definedName name="이공구일반관리비">#REF!</definedName>
    <definedName name="이런" localSheetId="10">BlankMacro1</definedName>
    <definedName name="이런">BlankMacro1</definedName>
    <definedName name="이런1" localSheetId="10">BlankMacro1</definedName>
    <definedName name="이런1">BlankMacro1</definedName>
    <definedName name="이름을_입력하시" localSheetId="10">'[121]2'!#REF!</definedName>
    <definedName name="이름을_입력하시">'[121]2'!#REF!</definedName>
    <definedName name="이름충돌" localSheetId="10">[122]단가산출!#REF!</definedName>
    <definedName name="이름충돌">[122]단가산출!#REF!</definedName>
    <definedName name="이릉" localSheetId="28" hidden="1">#REF!</definedName>
    <definedName name="이릉" localSheetId="25" hidden="1">#REF!</definedName>
    <definedName name="이릉" localSheetId="23" hidden="1">#REF!</definedName>
    <definedName name="이릉" localSheetId="21" hidden="1">#REF!</definedName>
    <definedName name="이릉" localSheetId="24" hidden="1">#REF!</definedName>
    <definedName name="이릉" localSheetId="20" hidden="1">#REF!</definedName>
    <definedName name="이릉" localSheetId="18" hidden="1">#REF!</definedName>
    <definedName name="이릉" localSheetId="16" hidden="1">#REF!</definedName>
    <definedName name="이릉" localSheetId="19" hidden="1">#REF!</definedName>
    <definedName name="이릉" localSheetId="7" hidden="1">#REF!</definedName>
    <definedName name="이릉" localSheetId="9" hidden="1">#REF!</definedName>
    <definedName name="이릉" localSheetId="5" hidden="1">#REF!</definedName>
    <definedName name="이릉" localSheetId="10" hidden="1">#REF!</definedName>
    <definedName name="이릉" localSheetId="29" hidden="1">#REF!</definedName>
    <definedName name="이릉" hidden="1">#REF!</definedName>
    <definedName name="이상" localSheetId="28">#REF!</definedName>
    <definedName name="이상" localSheetId="25">#REF!</definedName>
    <definedName name="이상" localSheetId="21">#REF!</definedName>
    <definedName name="이상" localSheetId="24">#REF!</definedName>
    <definedName name="이상" localSheetId="20">#REF!</definedName>
    <definedName name="이상" localSheetId="16">#REF!</definedName>
    <definedName name="이상" localSheetId="7">#REF!</definedName>
    <definedName name="이상" localSheetId="9">#REF!</definedName>
    <definedName name="이상" localSheetId="5">#REF!</definedName>
    <definedName name="이상" localSheetId="10">#REF!</definedName>
    <definedName name="이상" localSheetId="29">#REF!</definedName>
    <definedName name="이상">#REF!</definedName>
    <definedName name="이식" localSheetId="28">#REF!</definedName>
    <definedName name="이식" localSheetId="11">#REF!</definedName>
    <definedName name="이식" localSheetId="3">#REF!</definedName>
    <definedName name="이식" localSheetId="2">#REF!</definedName>
    <definedName name="이식" localSheetId="27">#REF!</definedName>
    <definedName name="이식" localSheetId="25">#REF!</definedName>
    <definedName name="이식" localSheetId="23">#REF!</definedName>
    <definedName name="이식" localSheetId="21">#REF!</definedName>
    <definedName name="이식" localSheetId="24">#REF!</definedName>
    <definedName name="이식" localSheetId="20">#REF!</definedName>
    <definedName name="이식" localSheetId="18">#REF!</definedName>
    <definedName name="이식" localSheetId="17">#REF!</definedName>
    <definedName name="이식" localSheetId="16">#REF!</definedName>
    <definedName name="이식" localSheetId="19">#REF!</definedName>
    <definedName name="이식" localSheetId="7">#REF!</definedName>
    <definedName name="이식" localSheetId="6">#REF!</definedName>
    <definedName name="이식" localSheetId="9">#REF!</definedName>
    <definedName name="이식" localSheetId="5">#REF!</definedName>
    <definedName name="이식" localSheetId="10">#REF!</definedName>
    <definedName name="이식" localSheetId="8">#REF!</definedName>
    <definedName name="이식" localSheetId="4">#REF!</definedName>
    <definedName name="이식" localSheetId="26">#REF!</definedName>
    <definedName name="이식" localSheetId="29">#REF!</definedName>
    <definedName name="이식">#REF!</definedName>
    <definedName name="이식단가" localSheetId="28">#REF!</definedName>
    <definedName name="이식단가" localSheetId="25">#REF!</definedName>
    <definedName name="이식단가" localSheetId="23">#REF!</definedName>
    <definedName name="이식단가" localSheetId="21">#REF!</definedName>
    <definedName name="이식단가" localSheetId="24">#REF!</definedName>
    <definedName name="이식단가" localSheetId="20">#REF!</definedName>
    <definedName name="이식단가" localSheetId="18">#REF!</definedName>
    <definedName name="이식단가" localSheetId="16">#REF!</definedName>
    <definedName name="이식단가" localSheetId="19">#REF!</definedName>
    <definedName name="이식단가" localSheetId="7">#REF!</definedName>
    <definedName name="이식단가" localSheetId="9">#REF!</definedName>
    <definedName name="이식단가" localSheetId="5">#REF!</definedName>
    <definedName name="이식단가" localSheetId="10">#REF!</definedName>
    <definedName name="이식단가" localSheetId="29">#REF!</definedName>
    <definedName name="이식단가">#REF!</definedName>
    <definedName name="이식단가1" localSheetId="28">#REF!</definedName>
    <definedName name="이식단가1" localSheetId="25">#REF!</definedName>
    <definedName name="이식단가1" localSheetId="23">#REF!</definedName>
    <definedName name="이식단가1" localSheetId="21">#REF!</definedName>
    <definedName name="이식단가1" localSheetId="24">#REF!</definedName>
    <definedName name="이식단가1" localSheetId="20">#REF!</definedName>
    <definedName name="이식단가1" localSheetId="18">#REF!</definedName>
    <definedName name="이식단가1" localSheetId="16">#REF!</definedName>
    <definedName name="이식단가1" localSheetId="19">#REF!</definedName>
    <definedName name="이식단가1" localSheetId="7">#REF!</definedName>
    <definedName name="이식단가1" localSheetId="9">#REF!</definedName>
    <definedName name="이식단가1" localSheetId="5">#REF!</definedName>
    <definedName name="이식단가1" localSheetId="10">#REF!</definedName>
    <definedName name="이식단가1" localSheetId="29">#REF!</definedName>
    <definedName name="이식단가1">#REF!</definedName>
    <definedName name="이식일위" localSheetId="28">#REF!</definedName>
    <definedName name="이식일위" localSheetId="25">#REF!</definedName>
    <definedName name="이식일위" localSheetId="23">#REF!</definedName>
    <definedName name="이식일위" localSheetId="22">#REF!</definedName>
    <definedName name="이식일위" localSheetId="21">#REF!</definedName>
    <definedName name="이식일위" localSheetId="24">#REF!</definedName>
    <definedName name="이식일위" localSheetId="20">#REF!</definedName>
    <definedName name="이식일위" localSheetId="18">#REF!</definedName>
    <definedName name="이식일위" localSheetId="16">#REF!</definedName>
    <definedName name="이식일위" localSheetId="19">#REF!</definedName>
    <definedName name="이식일위" localSheetId="7">#REF!</definedName>
    <definedName name="이식일위" localSheetId="9">#REF!</definedName>
    <definedName name="이식일위" localSheetId="5">#REF!</definedName>
    <definedName name="이식일위" localSheetId="10">#REF!</definedName>
    <definedName name="이식일위" localSheetId="29">#REF!</definedName>
    <definedName name="이식일위">#REF!</definedName>
    <definedName name="이윤" localSheetId="28">#REF!</definedName>
    <definedName name="이윤" localSheetId="25">#REF!</definedName>
    <definedName name="이윤" localSheetId="23">#REF!</definedName>
    <definedName name="이윤" localSheetId="21">#REF!</definedName>
    <definedName name="이윤" localSheetId="24">#REF!</definedName>
    <definedName name="이윤" localSheetId="20">#REF!</definedName>
    <definedName name="이윤" localSheetId="18">#REF!</definedName>
    <definedName name="이윤" localSheetId="16">#REF!</definedName>
    <definedName name="이윤" localSheetId="19">#REF!</definedName>
    <definedName name="이윤" localSheetId="7">#REF!</definedName>
    <definedName name="이윤" localSheetId="9">#REF!</definedName>
    <definedName name="이윤" localSheetId="5">#REF!</definedName>
    <definedName name="이윤" localSheetId="10">#REF!</definedName>
    <definedName name="이윤" localSheetId="29">#REF!</definedName>
    <definedName name="이윤">#REF!</definedName>
    <definedName name="이음용접소모재" localSheetId="28">#REF!</definedName>
    <definedName name="이음용접소모재" localSheetId="25">#REF!</definedName>
    <definedName name="이음용접소모재" localSheetId="23">#REF!</definedName>
    <definedName name="이음용접소모재" localSheetId="21">#REF!</definedName>
    <definedName name="이음용접소모재" localSheetId="24">#REF!</definedName>
    <definedName name="이음용접소모재" localSheetId="20">#REF!</definedName>
    <definedName name="이음용접소모재" localSheetId="18">#REF!</definedName>
    <definedName name="이음용접소모재" localSheetId="16">#REF!</definedName>
    <definedName name="이음용접소모재" localSheetId="19">#REF!</definedName>
    <definedName name="이음용접소모재" localSheetId="7">#REF!</definedName>
    <definedName name="이음용접소모재" localSheetId="9">#REF!</definedName>
    <definedName name="이음용접소모재" localSheetId="5">#REF!</definedName>
    <definedName name="이음용접소모재" localSheetId="10">#REF!</definedName>
    <definedName name="이음용접소모재" localSheetId="29">#REF!</definedName>
    <definedName name="이음용접소모재">#REF!</definedName>
    <definedName name="이음용접시간" localSheetId="28">#REF!</definedName>
    <definedName name="이음용접시간" localSheetId="25">#REF!</definedName>
    <definedName name="이음용접시간" localSheetId="23">#REF!</definedName>
    <definedName name="이음용접시간" localSheetId="21">#REF!</definedName>
    <definedName name="이음용접시간" localSheetId="24">#REF!</definedName>
    <definedName name="이음용접시간" localSheetId="20">#REF!</definedName>
    <definedName name="이음용접시간" localSheetId="18">#REF!</definedName>
    <definedName name="이음용접시간" localSheetId="16">#REF!</definedName>
    <definedName name="이음용접시간" localSheetId="19">#REF!</definedName>
    <definedName name="이음용접시간" localSheetId="7">#REF!</definedName>
    <definedName name="이음용접시간" localSheetId="9">#REF!</definedName>
    <definedName name="이음용접시간" localSheetId="5">#REF!</definedName>
    <definedName name="이음용접시간" localSheetId="10">#REF!</definedName>
    <definedName name="이음용접시간" localSheetId="29">#REF!</definedName>
    <definedName name="이음용접시간">#REF!</definedName>
    <definedName name="이응각" localSheetId="28">#REF!</definedName>
    <definedName name="이응각" localSheetId="25">#REF!</definedName>
    <definedName name="이응각" localSheetId="23">#REF!</definedName>
    <definedName name="이응각" localSheetId="22">#REF!</definedName>
    <definedName name="이응각" localSheetId="21">#REF!</definedName>
    <definedName name="이응각" localSheetId="24">#REF!</definedName>
    <definedName name="이응각" localSheetId="20">#REF!</definedName>
    <definedName name="이응각" localSheetId="18">#REF!</definedName>
    <definedName name="이응각" localSheetId="16">#REF!</definedName>
    <definedName name="이응각" localSheetId="19">#REF!</definedName>
    <definedName name="이응각" localSheetId="7">#REF!</definedName>
    <definedName name="이응각" localSheetId="9">#REF!</definedName>
    <definedName name="이응각" localSheetId="5">#REF!</definedName>
    <definedName name="이응각" localSheetId="10">#REF!</definedName>
    <definedName name="이응각" localSheetId="29">#REF!</definedName>
    <definedName name="이응각">#REF!</definedName>
    <definedName name="이인호" localSheetId="10">[123]가로등기초!#REF!</definedName>
    <definedName name="이인호">[123]가로등기초!#REF!</definedName>
    <definedName name="이종훈" hidden="1">[54]전기!$A$4:$A$163</definedName>
    <definedName name="이지홍">[0]!이지홍</definedName>
    <definedName name="이형진">[0]!이형진</definedName>
    <definedName name="이희선" localSheetId="28">#REF!,#REF!</definedName>
    <definedName name="이희선" localSheetId="25">#REF!,#REF!</definedName>
    <definedName name="이희선" localSheetId="23">#REF!,#REF!</definedName>
    <definedName name="이희선" localSheetId="22">#REF!,#REF!</definedName>
    <definedName name="이희선" localSheetId="21">#REF!,#REF!</definedName>
    <definedName name="이희선" localSheetId="24">#REF!,#REF!</definedName>
    <definedName name="이희선" localSheetId="20">#REF!,#REF!</definedName>
    <definedName name="이희선" localSheetId="18">#REF!,#REF!</definedName>
    <definedName name="이희선" localSheetId="16">#REF!,#REF!</definedName>
    <definedName name="이희선" localSheetId="19">#REF!,#REF!</definedName>
    <definedName name="이희선" localSheetId="7">#REF!,#REF!</definedName>
    <definedName name="이희선" localSheetId="9">#REF!,#REF!</definedName>
    <definedName name="이희선" localSheetId="5">#REF!,#REF!</definedName>
    <definedName name="이희선" localSheetId="10">#REF!,#REF!</definedName>
    <definedName name="이희선" localSheetId="29">#REF!,#REF!</definedName>
    <definedName name="이희선">#REF!,#REF!</definedName>
    <definedName name="인" localSheetId="10">[87]철거산출근거!#REF!</definedName>
    <definedName name="인">[87]철거산출근거!#REF!</definedName>
    <definedName name="인가번호" localSheetId="10">#REF!</definedName>
    <definedName name="인가번호">#REF!</definedName>
    <definedName name="인건비" localSheetId="10">#REF!</definedName>
    <definedName name="인건비">#REF!</definedName>
    <definedName name="인공" localSheetId="10">#REF!</definedName>
    <definedName name="인공">#REF!</definedName>
    <definedName name="인동덩쿨" localSheetId="28">#REF!</definedName>
    <definedName name="인동덩쿨" localSheetId="25">#REF!</definedName>
    <definedName name="인동덩쿨" localSheetId="23">#REF!</definedName>
    <definedName name="인동덩쿨" localSheetId="22">#REF!</definedName>
    <definedName name="인동덩쿨" localSheetId="21">#REF!</definedName>
    <definedName name="인동덩쿨" localSheetId="24">#REF!</definedName>
    <definedName name="인동덩쿨" localSheetId="20">#REF!</definedName>
    <definedName name="인동덩쿨" localSheetId="18">#REF!</definedName>
    <definedName name="인동덩쿨" localSheetId="16">#REF!</definedName>
    <definedName name="인동덩쿨" localSheetId="19">#REF!</definedName>
    <definedName name="인동덩쿨" localSheetId="7">#REF!</definedName>
    <definedName name="인동덩쿨" localSheetId="9">#REF!</definedName>
    <definedName name="인동덩쿨" localSheetId="5">#REF!</definedName>
    <definedName name="인동덩쿨" localSheetId="10">#REF!</definedName>
    <definedName name="인동덩쿨" localSheetId="29">#REF!</definedName>
    <definedName name="인동덩쿨" localSheetId="12">#REF!</definedName>
    <definedName name="인동덩쿨">#REF!</definedName>
    <definedName name="인력터파기" localSheetId="28">#REF!</definedName>
    <definedName name="인력터파기" localSheetId="25">#REF!</definedName>
    <definedName name="인력터파기" localSheetId="23">#REF!</definedName>
    <definedName name="인력터파기" localSheetId="21">#REF!</definedName>
    <definedName name="인력터파기" localSheetId="24">#REF!</definedName>
    <definedName name="인력터파기" localSheetId="20">#REF!</definedName>
    <definedName name="인력터파기" localSheetId="18">#REF!</definedName>
    <definedName name="인력터파기" localSheetId="16">#REF!</definedName>
    <definedName name="인력터파기" localSheetId="19">#REF!</definedName>
    <definedName name="인력터파기" localSheetId="7">#REF!</definedName>
    <definedName name="인력터파기" localSheetId="9">#REF!</definedName>
    <definedName name="인력터파기" localSheetId="5">#REF!</definedName>
    <definedName name="인력터파기" localSheetId="10">#REF!</definedName>
    <definedName name="인력터파기" localSheetId="29">#REF!</definedName>
    <definedName name="인력터파기">#REF!</definedName>
    <definedName name="인버트두께" localSheetId="28">#REF!</definedName>
    <definedName name="인버트두께" localSheetId="25">#REF!</definedName>
    <definedName name="인버트두께" localSheetId="23">#REF!</definedName>
    <definedName name="인버트두께" localSheetId="21">#REF!</definedName>
    <definedName name="인버트두께" localSheetId="24">#REF!</definedName>
    <definedName name="인버트두께" localSheetId="20">#REF!</definedName>
    <definedName name="인버트두께" localSheetId="18">#REF!</definedName>
    <definedName name="인버트두께" localSheetId="16">#REF!</definedName>
    <definedName name="인버트두께" localSheetId="19">#REF!</definedName>
    <definedName name="인버트두께" localSheetId="7">#REF!</definedName>
    <definedName name="인버트두께" localSheetId="9">#REF!</definedName>
    <definedName name="인버트두께" localSheetId="5">#REF!</definedName>
    <definedName name="인버트두께" localSheetId="10">#REF!</definedName>
    <definedName name="인버트두께" localSheetId="29">#REF!</definedName>
    <definedName name="인버트두께">#REF!</definedName>
    <definedName name="인쇄양식">[0]!인쇄양식</definedName>
    <definedName name="인쇄양식1">#N/A</definedName>
    <definedName name="인쇄양식2">#N/A</definedName>
    <definedName name="인쇄양식3">#N/A</definedName>
    <definedName name="인호" localSheetId="10">#REF!</definedName>
    <definedName name="인호">#REF!</definedName>
    <definedName name="일공구관급" localSheetId="10">#REF!</definedName>
    <definedName name="일공구관급">#REF!</definedName>
    <definedName name="일공구직영비" localSheetId="28">#REF!</definedName>
    <definedName name="일공구직영비" localSheetId="11">#REF!</definedName>
    <definedName name="일공구직영비" localSheetId="3">#REF!</definedName>
    <definedName name="일공구직영비" localSheetId="2">#REF!</definedName>
    <definedName name="일공구직영비" localSheetId="27">#REF!</definedName>
    <definedName name="일공구직영비" localSheetId="25">#REF!</definedName>
    <definedName name="일공구직영비" localSheetId="23">#REF!</definedName>
    <definedName name="일공구직영비" localSheetId="22">#REF!</definedName>
    <definedName name="일공구직영비" localSheetId="21">#REF!</definedName>
    <definedName name="일공구직영비" localSheetId="24">#REF!</definedName>
    <definedName name="일공구직영비" localSheetId="20">#REF!</definedName>
    <definedName name="일공구직영비" localSheetId="18">#REF!</definedName>
    <definedName name="일공구직영비" localSheetId="17">#REF!</definedName>
    <definedName name="일공구직영비" localSheetId="16">#REF!</definedName>
    <definedName name="일공구직영비" localSheetId="19">#REF!</definedName>
    <definedName name="일공구직영비" localSheetId="7">#REF!</definedName>
    <definedName name="일공구직영비" localSheetId="6">#REF!</definedName>
    <definedName name="일공구직영비" localSheetId="9">#REF!</definedName>
    <definedName name="일공구직영비" localSheetId="5">#REF!</definedName>
    <definedName name="일공구직영비" localSheetId="10">#REF!</definedName>
    <definedName name="일공구직영비" localSheetId="8">#REF!</definedName>
    <definedName name="일공구직영비" localSheetId="4">#REF!</definedName>
    <definedName name="일공구직영비" localSheetId="26">#REF!</definedName>
    <definedName name="일공구직영비" localSheetId="29">#REF!</definedName>
    <definedName name="일공구직영비" localSheetId="12">#REF!</definedName>
    <definedName name="일공구직영비">#REF!</definedName>
    <definedName name="일대" localSheetId="10">#REF!</definedName>
    <definedName name="일대">#REF!</definedName>
    <definedName name="일반건설공사_갑" localSheetId="28">#REF!</definedName>
    <definedName name="일반건설공사_갑" localSheetId="25">#REF!</definedName>
    <definedName name="일반건설공사_갑" localSheetId="23">#REF!</definedName>
    <definedName name="일반건설공사_갑" localSheetId="21">#REF!</definedName>
    <definedName name="일반건설공사_갑" localSheetId="24">#REF!</definedName>
    <definedName name="일반건설공사_갑" localSheetId="20">#REF!</definedName>
    <definedName name="일반건설공사_갑" localSheetId="18">#REF!</definedName>
    <definedName name="일반건설공사_갑" localSheetId="16">#REF!</definedName>
    <definedName name="일반건설공사_갑" localSheetId="19">#REF!</definedName>
    <definedName name="일반건설공사_갑" localSheetId="7">#REF!</definedName>
    <definedName name="일반건설공사_갑" localSheetId="9">#REF!</definedName>
    <definedName name="일반건설공사_갑" localSheetId="5">#REF!</definedName>
    <definedName name="일반건설공사_갑" localSheetId="10">#REF!</definedName>
    <definedName name="일반건설공사_갑" localSheetId="29">#REF!</definedName>
    <definedName name="일반건설공사_갑">#REF!</definedName>
    <definedName name="일반건설공사_을" localSheetId="28">#REF!</definedName>
    <definedName name="일반건설공사_을" localSheetId="25">#REF!</definedName>
    <definedName name="일반건설공사_을" localSheetId="23">#REF!</definedName>
    <definedName name="일반건설공사_을" localSheetId="21">#REF!</definedName>
    <definedName name="일반건설공사_을" localSheetId="24">#REF!</definedName>
    <definedName name="일반건설공사_을" localSheetId="20">#REF!</definedName>
    <definedName name="일반건설공사_을" localSheetId="18">#REF!</definedName>
    <definedName name="일반건설공사_을" localSheetId="16">#REF!</definedName>
    <definedName name="일반건설공사_을" localSheetId="19">#REF!</definedName>
    <definedName name="일반건설공사_을" localSheetId="7">#REF!</definedName>
    <definedName name="일반건설공사_을" localSheetId="9">#REF!</definedName>
    <definedName name="일반건설공사_을" localSheetId="5">#REF!</definedName>
    <definedName name="일반건설공사_을" localSheetId="10">#REF!</definedName>
    <definedName name="일반건설공사_을" localSheetId="29">#REF!</definedName>
    <definedName name="일반건설공사_을">#REF!</definedName>
    <definedName name="일반관리비" localSheetId="28">#REF!</definedName>
    <definedName name="일반관리비" localSheetId="25">#REF!</definedName>
    <definedName name="일반관리비" localSheetId="23">#REF!</definedName>
    <definedName name="일반관리비" localSheetId="21">#REF!</definedName>
    <definedName name="일반관리비" localSheetId="24">#REF!</definedName>
    <definedName name="일반관리비" localSheetId="20">#REF!</definedName>
    <definedName name="일반관리비" localSheetId="18">#REF!</definedName>
    <definedName name="일반관리비" localSheetId="16">#REF!</definedName>
    <definedName name="일반관리비" localSheetId="19">#REF!</definedName>
    <definedName name="일반관리비" localSheetId="7">#REF!</definedName>
    <definedName name="일반관리비" localSheetId="9">#REF!</definedName>
    <definedName name="일반관리비" localSheetId="5">#REF!</definedName>
    <definedName name="일반관리비" localSheetId="10">#REF!</definedName>
    <definedName name="일반관리비" localSheetId="29">#REF!</definedName>
    <definedName name="일반관리비">#REF!</definedName>
    <definedName name="일반통신설비" localSheetId="10">#REF!</definedName>
    <definedName name="일반통신설비">#REF!</definedName>
    <definedName name="일위" localSheetId="10">#REF!,#REF!</definedName>
    <definedName name="일위">#REF!,#REF!</definedName>
    <definedName name="일위단가" localSheetId="28">#REF!</definedName>
    <definedName name="일위단가" localSheetId="25">#REF!</definedName>
    <definedName name="일위단가" localSheetId="23">#REF!</definedName>
    <definedName name="일위단가" localSheetId="22">#REF!</definedName>
    <definedName name="일위단가" localSheetId="21">#REF!</definedName>
    <definedName name="일위단가" localSheetId="24">#REF!</definedName>
    <definedName name="일위단가" localSheetId="20">#REF!</definedName>
    <definedName name="일위단가" localSheetId="18">#REF!</definedName>
    <definedName name="일위단가" localSheetId="16">#REF!</definedName>
    <definedName name="일위단가" localSheetId="19">#REF!</definedName>
    <definedName name="일위단가" localSheetId="7">#REF!</definedName>
    <definedName name="일위단가" localSheetId="9">#REF!</definedName>
    <definedName name="일위단가" localSheetId="5">#REF!</definedName>
    <definedName name="일위단가" localSheetId="10">#REF!</definedName>
    <definedName name="일위단가" localSheetId="29">#REF!</definedName>
    <definedName name="일위단가">#REF!</definedName>
    <definedName name="일위대가" localSheetId="10">#REF!</definedName>
    <definedName name="일위대가">#REF!</definedName>
    <definedName name="일위대가1" localSheetId="10">#REF!</definedName>
    <definedName name="일위대가1">#REF!</definedName>
    <definedName name="일위대가2" localSheetId="10">#REF!</definedName>
    <definedName name="일위대가2">#REF!</definedName>
    <definedName name="일위대가4" localSheetId="10">#REF!</definedName>
    <definedName name="일위대가4">#REF!</definedName>
    <definedName name="일위대가표" localSheetId="28">#REF!</definedName>
    <definedName name="일위대가표" localSheetId="25">#REF!</definedName>
    <definedName name="일위대가표" localSheetId="23">#REF!</definedName>
    <definedName name="일위대가표" localSheetId="22">#REF!</definedName>
    <definedName name="일위대가표" localSheetId="21">#REF!</definedName>
    <definedName name="일위대가표" localSheetId="24">#REF!</definedName>
    <definedName name="일위대가표" localSheetId="20">#REF!</definedName>
    <definedName name="일위대가표" localSheetId="18">#REF!</definedName>
    <definedName name="일위대가표" localSheetId="16">#REF!</definedName>
    <definedName name="일위대가표" localSheetId="19">#REF!</definedName>
    <definedName name="일위대가표" localSheetId="7">#REF!</definedName>
    <definedName name="일위대가표" localSheetId="9">#REF!</definedName>
    <definedName name="일위대가표" localSheetId="5">#REF!</definedName>
    <definedName name="일위대가표" localSheetId="10">#REF!</definedName>
    <definedName name="일위대가표" localSheetId="29">#REF!</definedName>
    <definedName name="일위대가표" localSheetId="12">#REF!</definedName>
    <definedName name="일위대가표">#REF!</definedName>
    <definedName name="일위대가합계">[124]합계!$B$8:$J$372</definedName>
    <definedName name="일위목록">[125]일위대가!$A$275:$L$322</definedName>
    <definedName name="일위산출" localSheetId="10">#REF!</definedName>
    <definedName name="일위산출">#REF!</definedName>
    <definedName name="일위산출1" localSheetId="10">#REF!</definedName>
    <definedName name="일위산출1">#REF!</definedName>
    <definedName name="일위집계" localSheetId="10">#REF!</definedName>
    <definedName name="일위집계">#REF!</definedName>
    <definedName name="일위표" localSheetId="10">#REF!</definedName>
    <definedName name="일위표">#REF!</definedName>
    <definedName name="일위호표" localSheetId="28">#REF!</definedName>
    <definedName name="일위호표" localSheetId="25">#REF!</definedName>
    <definedName name="일위호표" localSheetId="23">#REF!</definedName>
    <definedName name="일위호표" localSheetId="21">#REF!</definedName>
    <definedName name="일위호표" localSheetId="24">#REF!</definedName>
    <definedName name="일위호표" localSheetId="20">#REF!</definedName>
    <definedName name="일위호표" localSheetId="18">#REF!</definedName>
    <definedName name="일위호표" localSheetId="16">#REF!</definedName>
    <definedName name="일위호표" localSheetId="19">#REF!</definedName>
    <definedName name="일위호표" localSheetId="7">#REF!</definedName>
    <definedName name="일위호표" localSheetId="9">#REF!</definedName>
    <definedName name="일위호표" localSheetId="5">#REF!</definedName>
    <definedName name="일위호표" localSheetId="10">#REF!</definedName>
    <definedName name="일위호표" localSheetId="29">#REF!</definedName>
    <definedName name="일위호표">#REF!</definedName>
    <definedName name="입력하세요" localSheetId="10">[126]제경비!#REF!</definedName>
    <definedName name="입력하세요">[126]제경비!#REF!</definedName>
    <definedName name="ㅈ">#N/A</definedName>
    <definedName name="ㅈㄷ" localSheetId="28">#REF!</definedName>
    <definedName name="ㅈㄷ" localSheetId="25">#REF!</definedName>
    <definedName name="ㅈㄷ" localSheetId="21">#REF!</definedName>
    <definedName name="ㅈㄷ" localSheetId="24">#REF!</definedName>
    <definedName name="ㅈㄷ" localSheetId="20">#REF!</definedName>
    <definedName name="ㅈㄷ" localSheetId="16">#REF!</definedName>
    <definedName name="ㅈㄷ" localSheetId="7">#REF!</definedName>
    <definedName name="ㅈㄷ" localSheetId="9">#REF!</definedName>
    <definedName name="ㅈㄷ" localSheetId="5">#REF!</definedName>
    <definedName name="ㅈㄷ" localSheetId="10">#REF!</definedName>
    <definedName name="ㅈㄷ" localSheetId="29">#REF!</definedName>
    <definedName name="ㅈㄷ">#REF!</definedName>
    <definedName name="ㅈㅈ" localSheetId="10">BlankMacro1</definedName>
    <definedName name="ㅈㅈ">BlankMacro1</definedName>
    <definedName name="ㅈㅈㅈ">[0]!ㅈㅈㅈ</definedName>
    <definedName name="자">#N/A</definedName>
    <definedName name="자3" localSheetId="10">BlankMacro1</definedName>
    <definedName name="자3">BlankMacro1</definedName>
    <definedName name="자4" localSheetId="10">BlankMacro1</definedName>
    <definedName name="자4">BlankMacro1</definedName>
    <definedName name="자갈운반">[0]!자갈운반</definedName>
    <definedName name="자갈운반비" localSheetId="28">[53]일위대가!#REF!</definedName>
    <definedName name="자갈운반비" localSheetId="25">[53]일위대가!#REF!</definedName>
    <definedName name="자갈운반비" localSheetId="21">[53]일위대가!#REF!</definedName>
    <definedName name="자갈운반비" localSheetId="24">[53]일위대가!#REF!</definedName>
    <definedName name="자갈운반비" localSheetId="20">[53]일위대가!#REF!</definedName>
    <definedName name="자갈운반비" localSheetId="16">[53]일위대가!#REF!</definedName>
    <definedName name="자갈운반비" localSheetId="7">[53]일위대가!#REF!</definedName>
    <definedName name="자갈운반비" localSheetId="9">[53]일위대가!#REF!</definedName>
    <definedName name="자갈운반비" localSheetId="5">[53]일위대가!#REF!</definedName>
    <definedName name="자갈운반비" localSheetId="10">[53]일위대가!#REF!</definedName>
    <definedName name="자갈운반비" localSheetId="29">[53]일위대가!#REF!</definedName>
    <definedName name="자갈운반비" localSheetId="31">#REF!</definedName>
    <definedName name="자갈운반비">[53]일위대가!#REF!</definedName>
    <definedName name="자귀나무" localSheetId="28">#REF!</definedName>
    <definedName name="자귀나무" localSheetId="25">#REF!</definedName>
    <definedName name="자귀나무" localSheetId="23">#REF!</definedName>
    <definedName name="자귀나무" localSheetId="22">#REF!</definedName>
    <definedName name="자귀나무" localSheetId="21">#REF!</definedName>
    <definedName name="자귀나무" localSheetId="24">#REF!</definedName>
    <definedName name="자귀나무" localSheetId="20">#REF!</definedName>
    <definedName name="자귀나무" localSheetId="18">#REF!</definedName>
    <definedName name="자귀나무" localSheetId="16">#REF!</definedName>
    <definedName name="자귀나무" localSheetId="19">#REF!</definedName>
    <definedName name="자귀나무" localSheetId="7">#REF!</definedName>
    <definedName name="자귀나무" localSheetId="9">#REF!</definedName>
    <definedName name="자귀나무" localSheetId="5">#REF!</definedName>
    <definedName name="자귀나무" localSheetId="10">#REF!</definedName>
    <definedName name="자귀나무" localSheetId="29">#REF!</definedName>
    <definedName name="자귀나무" localSheetId="12">#REF!</definedName>
    <definedName name="자귀나무">#REF!</definedName>
    <definedName name="자동화재탐지설비" localSheetId="10">#REF!</definedName>
    <definedName name="자동화재탐지설비">#REF!</definedName>
    <definedName name="자료1" localSheetId="10">#REF!</definedName>
    <definedName name="자료1">#REF!</definedName>
    <definedName name="자료2" localSheetId="10">#REF!</definedName>
    <definedName name="자료2">#REF!</definedName>
    <definedName name="자재" localSheetId="28">#REF!</definedName>
    <definedName name="자재" localSheetId="25">#REF!</definedName>
    <definedName name="자재" localSheetId="23">#REF!</definedName>
    <definedName name="자재" localSheetId="22">#REF!</definedName>
    <definedName name="자재" localSheetId="21">#REF!</definedName>
    <definedName name="자재" localSheetId="24">#REF!</definedName>
    <definedName name="자재" localSheetId="20">#REF!</definedName>
    <definedName name="자재" localSheetId="18">#REF!</definedName>
    <definedName name="자재" localSheetId="16">#REF!</definedName>
    <definedName name="자재" localSheetId="19">#REF!</definedName>
    <definedName name="자재" localSheetId="7">#REF!</definedName>
    <definedName name="자재" localSheetId="9">#REF!</definedName>
    <definedName name="자재" localSheetId="5">#REF!</definedName>
    <definedName name="자재" localSheetId="10">#REF!</definedName>
    <definedName name="자재" localSheetId="29">#REF!</definedName>
    <definedName name="자재">#REF!</definedName>
    <definedName name="자재단가" localSheetId="10">#REF!</definedName>
    <definedName name="자재단가">#REF!</definedName>
    <definedName name="자재단가표" localSheetId="10">#REF!</definedName>
    <definedName name="자재단가표">#REF!</definedName>
    <definedName name="자재수량집계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자재수량집계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작업" localSheetId="28">#REF!</definedName>
    <definedName name="작업" localSheetId="25">#REF!</definedName>
    <definedName name="작업" localSheetId="23">#REF!</definedName>
    <definedName name="작업" localSheetId="21">#REF!</definedName>
    <definedName name="작업" localSheetId="24">#REF!</definedName>
    <definedName name="작업" localSheetId="20">#REF!</definedName>
    <definedName name="작업" localSheetId="18">#REF!</definedName>
    <definedName name="작업" localSheetId="16">#REF!</definedName>
    <definedName name="작업" localSheetId="19">#REF!</definedName>
    <definedName name="작업" localSheetId="7">#REF!</definedName>
    <definedName name="작업" localSheetId="9">#REF!</definedName>
    <definedName name="작업" localSheetId="5">#REF!</definedName>
    <definedName name="작업" localSheetId="10">#REF!</definedName>
    <definedName name="작업" localSheetId="29">#REF!</definedName>
    <definedName name="작업">#REF!</definedName>
    <definedName name="작업반장" localSheetId="28">'[53]00노임기준'!#REF!</definedName>
    <definedName name="작업반장" localSheetId="11">'[53]00노임기준'!#REF!</definedName>
    <definedName name="작업반장" localSheetId="3">'[53]00노임기준'!#REF!</definedName>
    <definedName name="작업반장" localSheetId="2">'[53]00노임기준'!#REF!</definedName>
    <definedName name="작업반장" localSheetId="27">'[53]00노임기준'!#REF!</definedName>
    <definedName name="작업반장" localSheetId="25">#REF!</definedName>
    <definedName name="작업반장" localSheetId="23">#REF!</definedName>
    <definedName name="작업반장" localSheetId="21">#REF!</definedName>
    <definedName name="작업반장" localSheetId="24">#REF!</definedName>
    <definedName name="작업반장" localSheetId="20">#REF!</definedName>
    <definedName name="작업반장" localSheetId="16">#REF!</definedName>
    <definedName name="작업반장" localSheetId="7">'[53]00노임기준'!#REF!</definedName>
    <definedName name="작업반장" localSheetId="6">'[53]00노임기준'!#REF!</definedName>
    <definedName name="작업반장" localSheetId="9">'[53]00노임기준'!#REF!</definedName>
    <definedName name="작업반장" localSheetId="5">'[53]00노임기준'!#REF!</definedName>
    <definedName name="작업반장" localSheetId="10">'[53]00노임기준'!#REF!</definedName>
    <definedName name="작업반장" localSheetId="8">'[53]00노임기준'!#REF!</definedName>
    <definedName name="작업반장" localSheetId="4">'[53]00노임기준'!#REF!</definedName>
    <definedName name="작업반장" localSheetId="26">'[53]00노임기준'!#REF!</definedName>
    <definedName name="작업반장" localSheetId="29">#REF!</definedName>
    <definedName name="작업반장" localSheetId="31">#REF!</definedName>
    <definedName name="작업반장">#REF!</definedName>
    <definedName name="잔디_평떼" localSheetId="28">#REF!</definedName>
    <definedName name="잔디_평떼" localSheetId="25">#REF!</definedName>
    <definedName name="잔디_평떼" localSheetId="23">#REF!</definedName>
    <definedName name="잔디_평떼" localSheetId="22">#REF!</definedName>
    <definedName name="잔디_평떼" localSheetId="21">#REF!</definedName>
    <definedName name="잔디_평떼" localSheetId="24">#REF!</definedName>
    <definedName name="잔디_평떼" localSheetId="20">#REF!</definedName>
    <definedName name="잔디_평떼" localSheetId="18">#REF!</definedName>
    <definedName name="잔디_평떼" localSheetId="16">#REF!</definedName>
    <definedName name="잔디_평떼" localSheetId="19">#REF!</definedName>
    <definedName name="잔디_평떼" localSheetId="7">#REF!</definedName>
    <definedName name="잔디_평떼" localSheetId="9">#REF!</definedName>
    <definedName name="잔디_평떼" localSheetId="5">#REF!</definedName>
    <definedName name="잔디_평떼" localSheetId="10">#REF!</definedName>
    <definedName name="잔디_평떼" localSheetId="29">#REF!</definedName>
    <definedName name="잔디_평떼" localSheetId="12">#REF!</definedName>
    <definedName name="잔디_평떼">#REF!</definedName>
    <definedName name="잔토">[0]!잔토</definedName>
    <definedName name="잔토경" localSheetId="28">[53]일위대가!#REF!</definedName>
    <definedName name="잔토경" localSheetId="25">[53]일위대가!#REF!</definedName>
    <definedName name="잔토경" localSheetId="21">[53]일위대가!#REF!</definedName>
    <definedName name="잔토경" localSheetId="24">[53]일위대가!#REF!</definedName>
    <definedName name="잔토경" localSheetId="20">[53]일위대가!#REF!</definedName>
    <definedName name="잔토경" localSheetId="16">[53]일위대가!#REF!</definedName>
    <definedName name="잔토경" localSheetId="7">[53]일위대가!#REF!</definedName>
    <definedName name="잔토경" localSheetId="9">[53]일위대가!#REF!</definedName>
    <definedName name="잔토경" localSheetId="5">[53]일위대가!#REF!</definedName>
    <definedName name="잔토경" localSheetId="10">[53]일위대가!#REF!</definedName>
    <definedName name="잔토경" localSheetId="29">[53]일위대가!#REF!</definedName>
    <definedName name="잔토경" localSheetId="31">#REF!</definedName>
    <definedName name="잔토경">[53]일위대가!#REF!</definedName>
    <definedName name="잔토노" localSheetId="28">[53]일위대가!#REF!</definedName>
    <definedName name="잔토노" localSheetId="25">[53]일위대가!#REF!</definedName>
    <definedName name="잔토노" localSheetId="21">[53]일위대가!#REF!</definedName>
    <definedName name="잔토노" localSheetId="24">[53]일위대가!#REF!</definedName>
    <definedName name="잔토노" localSheetId="20">[53]일위대가!#REF!</definedName>
    <definedName name="잔토노" localSheetId="16">[53]일위대가!#REF!</definedName>
    <definedName name="잔토노" localSheetId="7">[53]일위대가!#REF!</definedName>
    <definedName name="잔토노" localSheetId="9">[53]일위대가!#REF!</definedName>
    <definedName name="잔토노" localSheetId="5">[53]일위대가!#REF!</definedName>
    <definedName name="잔토노" localSheetId="10">[53]일위대가!#REF!</definedName>
    <definedName name="잔토노" localSheetId="29">[53]일위대가!#REF!</definedName>
    <definedName name="잔토노" localSheetId="31">#REF!</definedName>
    <definedName name="잔토노">[53]일위대가!#REF!</definedName>
    <definedName name="잔토재" localSheetId="28">[53]일위대가!#REF!</definedName>
    <definedName name="잔토재" localSheetId="25">[53]일위대가!#REF!</definedName>
    <definedName name="잔토재" localSheetId="21">[53]일위대가!#REF!</definedName>
    <definedName name="잔토재" localSheetId="24">[53]일위대가!#REF!</definedName>
    <definedName name="잔토재" localSheetId="20">[53]일위대가!#REF!</definedName>
    <definedName name="잔토재" localSheetId="16">[53]일위대가!#REF!</definedName>
    <definedName name="잔토재" localSheetId="7">[53]일위대가!#REF!</definedName>
    <definedName name="잔토재" localSheetId="9">[53]일위대가!#REF!</definedName>
    <definedName name="잔토재" localSheetId="5">[53]일위대가!#REF!</definedName>
    <definedName name="잔토재" localSheetId="10">[53]일위대가!#REF!</definedName>
    <definedName name="잔토재" localSheetId="29">[53]일위대가!#REF!</definedName>
    <definedName name="잔토재" localSheetId="31">#REF!</definedName>
    <definedName name="잔토재">[53]일위대가!#REF!</definedName>
    <definedName name="잔토처리">[0]!잔토처리</definedName>
    <definedName name="잔토처리____________인력" localSheetId="10">[88]일위대가!#REF!</definedName>
    <definedName name="잔토처리____________인력">[88]일위대가!#REF!</definedName>
    <definedName name="잠수부" localSheetId="28">#REF!</definedName>
    <definedName name="잠수부" localSheetId="25">#REF!</definedName>
    <definedName name="잠수부" localSheetId="23">#REF!</definedName>
    <definedName name="잠수부" localSheetId="21">#REF!</definedName>
    <definedName name="잠수부" localSheetId="24">#REF!</definedName>
    <definedName name="잠수부" localSheetId="20">#REF!</definedName>
    <definedName name="잠수부" localSheetId="18">#REF!</definedName>
    <definedName name="잠수부" localSheetId="16">#REF!</definedName>
    <definedName name="잠수부" localSheetId="19">#REF!</definedName>
    <definedName name="잠수부" localSheetId="7">#REF!</definedName>
    <definedName name="잠수부" localSheetId="9">#REF!</definedName>
    <definedName name="잠수부" localSheetId="5">#REF!</definedName>
    <definedName name="잠수부" localSheetId="10">#REF!</definedName>
    <definedName name="잠수부" localSheetId="29">#REF!</definedName>
    <definedName name="잠수부">#REF!</definedName>
    <definedName name="잠함공" localSheetId="28">#REF!</definedName>
    <definedName name="잠함공" localSheetId="25">#REF!</definedName>
    <definedName name="잠함공" localSheetId="23">#REF!</definedName>
    <definedName name="잠함공" localSheetId="21">#REF!</definedName>
    <definedName name="잠함공" localSheetId="24">#REF!</definedName>
    <definedName name="잠함공" localSheetId="20">#REF!</definedName>
    <definedName name="잠함공" localSheetId="18">#REF!</definedName>
    <definedName name="잠함공" localSheetId="16">#REF!</definedName>
    <definedName name="잠함공" localSheetId="19">#REF!</definedName>
    <definedName name="잠함공" localSheetId="7">#REF!</definedName>
    <definedName name="잠함공" localSheetId="9">#REF!</definedName>
    <definedName name="잠함공" localSheetId="5">#REF!</definedName>
    <definedName name="잠함공" localSheetId="10">#REF!</definedName>
    <definedName name="잠함공" localSheetId="29">#REF!</definedName>
    <definedName name="잠함공">#REF!</definedName>
    <definedName name="잡석부설" localSheetId="10">#REF!</definedName>
    <definedName name="잡석부설">#REF!</definedName>
    <definedName name="잡자재" localSheetId="10">#REF!</definedName>
    <definedName name="잡자재">#REF!</definedName>
    <definedName name="잡자재비" localSheetId="10">#REF!</definedName>
    <definedName name="잡자재비">#REF!</definedName>
    <definedName name="잡재료비">[39]일위대가!$X$3</definedName>
    <definedName name="잣나무" localSheetId="28">#REF!</definedName>
    <definedName name="잣나무" localSheetId="25">#REF!</definedName>
    <definedName name="잣나무" localSheetId="23">#REF!</definedName>
    <definedName name="잣나무" localSheetId="22">#REF!</definedName>
    <definedName name="잣나무" localSheetId="21">#REF!</definedName>
    <definedName name="잣나무" localSheetId="24">#REF!</definedName>
    <definedName name="잣나무" localSheetId="20">#REF!</definedName>
    <definedName name="잣나무" localSheetId="18">#REF!</definedName>
    <definedName name="잣나무" localSheetId="16">#REF!</definedName>
    <definedName name="잣나무" localSheetId="19">#REF!</definedName>
    <definedName name="잣나무" localSheetId="7">#REF!</definedName>
    <definedName name="잣나무" localSheetId="9">#REF!</definedName>
    <definedName name="잣나무" localSheetId="5">#REF!</definedName>
    <definedName name="잣나무" localSheetId="10">#REF!</definedName>
    <definedName name="잣나무" localSheetId="29">#REF!</definedName>
    <definedName name="잣나무" localSheetId="12">#REF!</definedName>
    <definedName name="잣나무">#REF!</definedName>
    <definedName name="장" localSheetId="28">#REF!</definedName>
    <definedName name="장" localSheetId="25">#REF!</definedName>
    <definedName name="장" localSheetId="23">#REF!</definedName>
    <definedName name="장" localSheetId="21">#REF!</definedName>
    <definedName name="장" localSheetId="24">#REF!</definedName>
    <definedName name="장" localSheetId="20">#REF!</definedName>
    <definedName name="장" localSheetId="18">#REF!</definedName>
    <definedName name="장" localSheetId="16">#REF!</definedName>
    <definedName name="장" localSheetId="19">#REF!</definedName>
    <definedName name="장" localSheetId="7">#REF!</definedName>
    <definedName name="장" localSheetId="9">#REF!</definedName>
    <definedName name="장" localSheetId="5">#REF!</definedName>
    <definedName name="장" localSheetId="10">#REF!</definedName>
    <definedName name="장" localSheetId="29">#REF!</definedName>
    <definedName name="장">#REF!</definedName>
    <definedName name="장산교" localSheetId="28">#REF!</definedName>
    <definedName name="장산교" localSheetId="25">#REF!</definedName>
    <definedName name="장산교" localSheetId="23">#REF!</definedName>
    <definedName name="장산교" localSheetId="21">#REF!</definedName>
    <definedName name="장산교" localSheetId="24">#REF!</definedName>
    <definedName name="장산교" localSheetId="20">#REF!</definedName>
    <definedName name="장산교" localSheetId="18">#REF!</definedName>
    <definedName name="장산교" localSheetId="16">#REF!</definedName>
    <definedName name="장산교" localSheetId="19">#REF!</definedName>
    <definedName name="장산교" localSheetId="7">#REF!</definedName>
    <definedName name="장산교" localSheetId="9">#REF!</definedName>
    <definedName name="장산교" localSheetId="5">#REF!</definedName>
    <definedName name="장산교" localSheetId="10">#REF!</definedName>
    <definedName name="장산교" localSheetId="29">#REF!</definedName>
    <definedName name="장산교">#REF!</definedName>
    <definedName name="재" localSheetId="28">#REF!</definedName>
    <definedName name="재" localSheetId="11">#REF!</definedName>
    <definedName name="재" localSheetId="3">#REF!</definedName>
    <definedName name="재" localSheetId="2">#REF!</definedName>
    <definedName name="재" localSheetId="27">#REF!</definedName>
    <definedName name="재" localSheetId="25">#REF!</definedName>
    <definedName name="재" localSheetId="23">#REF!</definedName>
    <definedName name="재" localSheetId="21">#REF!</definedName>
    <definedName name="재" localSheetId="24">#REF!</definedName>
    <definedName name="재" localSheetId="20">#REF!</definedName>
    <definedName name="재" localSheetId="18">#REF!</definedName>
    <definedName name="재" localSheetId="16">#REF!</definedName>
    <definedName name="재" localSheetId="7">#REF!</definedName>
    <definedName name="재" localSheetId="6">#REF!</definedName>
    <definedName name="재" localSheetId="9">#REF!</definedName>
    <definedName name="재" localSheetId="5">#REF!</definedName>
    <definedName name="재" localSheetId="10">#REF!</definedName>
    <definedName name="재" localSheetId="8">#REF!</definedName>
    <definedName name="재" localSheetId="4">#REF!</definedName>
    <definedName name="재" localSheetId="26">#REF!</definedName>
    <definedName name="재" localSheetId="29">#REF!</definedName>
    <definedName name="재">#REF!</definedName>
    <definedName name="재료단가" localSheetId="10">#REF!</definedName>
    <definedName name="재료단가">#REF!</definedName>
    <definedName name="재료비" localSheetId="28">#REF!</definedName>
    <definedName name="재료비" localSheetId="25">#REF!</definedName>
    <definedName name="재료비" localSheetId="23">#REF!</definedName>
    <definedName name="재료비" localSheetId="21">#REF!</definedName>
    <definedName name="재료비" localSheetId="24">#REF!</definedName>
    <definedName name="재료비" localSheetId="20">#REF!</definedName>
    <definedName name="재료비" localSheetId="18">#REF!</definedName>
    <definedName name="재료비" localSheetId="16">#REF!</definedName>
    <definedName name="재료비" localSheetId="19">#REF!</definedName>
    <definedName name="재료비" localSheetId="7">#REF!</definedName>
    <definedName name="재료비" localSheetId="9">#REF!</definedName>
    <definedName name="재료비" localSheetId="5">#REF!</definedName>
    <definedName name="재료비" localSheetId="10">#REF!</definedName>
    <definedName name="재료비" localSheetId="29">#REF!</definedName>
    <definedName name="재료비">#REF!</definedName>
    <definedName name="재료집계3" localSheetId="10">#REF!</definedName>
    <definedName name="재료집계3">#REF!</definedName>
    <definedName name="재료할증" localSheetId="28">#REF!</definedName>
    <definedName name="재료할증" localSheetId="25">#REF!</definedName>
    <definedName name="재료할증" localSheetId="23">#REF!</definedName>
    <definedName name="재료할증" localSheetId="21">#REF!</definedName>
    <definedName name="재료할증" localSheetId="24">#REF!</definedName>
    <definedName name="재료할증" localSheetId="20">#REF!</definedName>
    <definedName name="재료할증" localSheetId="18">#REF!</definedName>
    <definedName name="재료할증" localSheetId="16">#REF!</definedName>
    <definedName name="재료할증" localSheetId="19">#REF!</definedName>
    <definedName name="재료할증" localSheetId="7">#REF!</definedName>
    <definedName name="재료할증" localSheetId="9">#REF!</definedName>
    <definedName name="재료할증" localSheetId="5">#REF!</definedName>
    <definedName name="재료할증" localSheetId="10">#REF!</definedName>
    <definedName name="재료할증" localSheetId="29">#REF!</definedName>
    <definedName name="재료할증">#REF!</definedName>
    <definedName name="쟈">[0]!쟈</definedName>
    <definedName name="저압" localSheetId="10">#REF!</definedName>
    <definedName name="저압">#REF!</definedName>
    <definedName name="저압케이블" localSheetId="10">[56]노무!#REF!</definedName>
    <definedName name="저압케이블">[56]노무!#REF!</definedName>
    <definedName name="저압케이블공" localSheetId="10">#REF!</definedName>
    <definedName name="저압케이블공">#REF!</definedName>
    <definedName name="저압케이블전공" localSheetId="28">#REF!</definedName>
    <definedName name="저압케이블전공" localSheetId="25">#REF!</definedName>
    <definedName name="저압케이블전공" localSheetId="23">#REF!</definedName>
    <definedName name="저압케이블전공" localSheetId="21">#REF!</definedName>
    <definedName name="저압케이블전공" localSheetId="24">#REF!</definedName>
    <definedName name="저압케이블전공" localSheetId="20">#REF!</definedName>
    <definedName name="저압케이블전공" localSheetId="18">#REF!</definedName>
    <definedName name="저압케이블전공" localSheetId="16">#REF!</definedName>
    <definedName name="저압케이블전공" localSheetId="19">#REF!</definedName>
    <definedName name="저압케이블전공" localSheetId="7">#REF!</definedName>
    <definedName name="저압케이블전공" localSheetId="9">#REF!</definedName>
    <definedName name="저압케이블전공" localSheetId="5">#REF!</definedName>
    <definedName name="저압케이블전공" localSheetId="10">#REF!</definedName>
    <definedName name="저압케이블전공" localSheetId="29">#REF!</definedName>
    <definedName name="저압케이블전공">#REF!</definedName>
    <definedName name="저케" localSheetId="28">#REF!</definedName>
    <definedName name="저케" localSheetId="25">#REF!</definedName>
    <definedName name="저케" localSheetId="23">#REF!</definedName>
    <definedName name="저케" localSheetId="21">#REF!</definedName>
    <definedName name="저케" localSheetId="24">#REF!</definedName>
    <definedName name="저케" localSheetId="20">#REF!</definedName>
    <definedName name="저케" localSheetId="18">#REF!</definedName>
    <definedName name="저케" localSheetId="16">#REF!</definedName>
    <definedName name="저케" localSheetId="19">#REF!</definedName>
    <definedName name="저케" localSheetId="7">#REF!</definedName>
    <definedName name="저케" localSheetId="9">#REF!</definedName>
    <definedName name="저케" localSheetId="5">#REF!</definedName>
    <definedName name="저케" localSheetId="10">#REF!</definedName>
    <definedName name="저케" localSheetId="29">#REF!</definedName>
    <definedName name="저케">#REF!</definedName>
    <definedName name="적용거리">[61]을부담운반비!$D$2</definedName>
    <definedName name="적용속도">[61]을부담운반비!$D$3</definedName>
    <definedName name="적용톤수">[61]을부담운반비!$D$1</definedName>
    <definedName name="전" localSheetId="28">#REF!</definedName>
    <definedName name="전" localSheetId="25">#REF!</definedName>
    <definedName name="전" localSheetId="23">#REF!</definedName>
    <definedName name="전" localSheetId="21">#REF!</definedName>
    <definedName name="전" localSheetId="24">#REF!</definedName>
    <definedName name="전" localSheetId="20">#REF!</definedName>
    <definedName name="전" localSheetId="18">#REF!</definedName>
    <definedName name="전" localSheetId="16">#REF!</definedName>
    <definedName name="전" localSheetId="19">#REF!</definedName>
    <definedName name="전" localSheetId="7">#REF!</definedName>
    <definedName name="전" localSheetId="9">#REF!</definedName>
    <definedName name="전" localSheetId="5">#REF!</definedName>
    <definedName name="전" localSheetId="10">#REF!</definedName>
    <definedName name="전" localSheetId="29">#REF!</definedName>
    <definedName name="전">#REF!</definedName>
    <definedName name="전기" localSheetId="10">#REF!</definedName>
    <definedName name="전기">#REF!</definedName>
    <definedName name="전기공사1급" localSheetId="10">#REF!</definedName>
    <definedName name="전기공사1급">#REF!</definedName>
    <definedName name="전기공사2급" localSheetId="10">#REF!</definedName>
    <definedName name="전기공사2급">#REF!</definedName>
    <definedName name="전기공사기사1급" localSheetId="28">#REF!</definedName>
    <definedName name="전기공사기사1급" localSheetId="25">#REF!</definedName>
    <definedName name="전기공사기사1급" localSheetId="23">#REF!</definedName>
    <definedName name="전기공사기사1급" localSheetId="21">#REF!</definedName>
    <definedName name="전기공사기사1급" localSheetId="24">#REF!</definedName>
    <definedName name="전기공사기사1급" localSheetId="20">#REF!</definedName>
    <definedName name="전기공사기사1급" localSheetId="18">#REF!</definedName>
    <definedName name="전기공사기사1급" localSheetId="16">#REF!</definedName>
    <definedName name="전기공사기사1급" localSheetId="19">#REF!</definedName>
    <definedName name="전기공사기사1급" localSheetId="7">#REF!</definedName>
    <definedName name="전기공사기사1급" localSheetId="9">#REF!</definedName>
    <definedName name="전기공사기사1급" localSheetId="5">#REF!</definedName>
    <definedName name="전기공사기사1급" localSheetId="10">#REF!</definedName>
    <definedName name="전기공사기사1급" localSheetId="29">#REF!</definedName>
    <definedName name="전기공사기사1급">#REF!</definedName>
    <definedName name="전기공사기사2급" localSheetId="28">#REF!</definedName>
    <definedName name="전기공사기사2급" localSheetId="25">#REF!</definedName>
    <definedName name="전기공사기사2급" localSheetId="23">#REF!</definedName>
    <definedName name="전기공사기사2급" localSheetId="21">#REF!</definedName>
    <definedName name="전기공사기사2급" localSheetId="24">#REF!</definedName>
    <definedName name="전기공사기사2급" localSheetId="20">#REF!</definedName>
    <definedName name="전기공사기사2급" localSheetId="18">#REF!</definedName>
    <definedName name="전기공사기사2급" localSheetId="16">#REF!</definedName>
    <definedName name="전기공사기사2급" localSheetId="19">#REF!</definedName>
    <definedName name="전기공사기사2급" localSheetId="7">#REF!</definedName>
    <definedName name="전기공사기사2급" localSheetId="9">#REF!</definedName>
    <definedName name="전기공사기사2급" localSheetId="5">#REF!</definedName>
    <definedName name="전기공사기사2급" localSheetId="10">#REF!</definedName>
    <definedName name="전기공사기사2급" localSheetId="29">#REF!</definedName>
    <definedName name="전기공사기사2급">#REF!</definedName>
    <definedName name="전기집계" localSheetId="10">#REF!</definedName>
    <definedName name="전기집계">#REF!</definedName>
    <definedName name="전기집계표" localSheetId="10">#REF!</definedName>
    <definedName name="전기집계표">#REF!</definedName>
    <definedName name="전등신설" localSheetId="10">#REF!</definedName>
    <definedName name="전등신설">#REF!</definedName>
    <definedName name="전력" localSheetId="28">#REF!</definedName>
    <definedName name="전력" localSheetId="11">#REF!</definedName>
    <definedName name="전력" localSheetId="3">#REF!</definedName>
    <definedName name="전력" localSheetId="2">#REF!</definedName>
    <definedName name="전력" localSheetId="27">#REF!</definedName>
    <definedName name="전력" localSheetId="25">#REF!</definedName>
    <definedName name="전력" localSheetId="23">#REF!</definedName>
    <definedName name="전력" localSheetId="21">#REF!</definedName>
    <definedName name="전력" localSheetId="24">#REF!</definedName>
    <definedName name="전력" localSheetId="20">#REF!</definedName>
    <definedName name="전력" localSheetId="18">#REF!</definedName>
    <definedName name="전력" localSheetId="16">#REF!</definedName>
    <definedName name="전력" localSheetId="7">#REF!</definedName>
    <definedName name="전력" localSheetId="6">#REF!</definedName>
    <definedName name="전력" localSheetId="9">#REF!</definedName>
    <definedName name="전력" localSheetId="5">#REF!</definedName>
    <definedName name="전력" localSheetId="10">#REF!</definedName>
    <definedName name="전력" localSheetId="8">#REF!</definedName>
    <definedName name="전력" localSheetId="4">#REF!</definedName>
    <definedName name="전력" localSheetId="26">#REF!</definedName>
    <definedName name="전력" localSheetId="29">#REF!</definedName>
    <definedName name="전력">#REF!</definedName>
    <definedName name="전선_관" localSheetId="10">[65]!전선_관</definedName>
    <definedName name="전선_관">[65]!전선_관</definedName>
    <definedName name="전선관" localSheetId="10">'[123]PAD TR보호대기초'!#REF!</definedName>
    <definedName name="전선관">'[123]PAD TR보호대기초'!#REF!</definedName>
    <definedName name="전선관부속품비">[127]요율!$B$2</definedName>
    <definedName name="전압강하가기" localSheetId="10">[65]!전압강하가기</definedName>
    <definedName name="전압강하가기">[65]!전압강하가기</definedName>
    <definedName name="전화">[0]!전화</definedName>
    <definedName name="전화방송">[0]!전화방송</definedName>
    <definedName name="절">[0]!절</definedName>
    <definedName name="절1">[0]!절1</definedName>
    <definedName name="절단공" localSheetId="28">#REF!</definedName>
    <definedName name="절단공" localSheetId="25">#REF!</definedName>
    <definedName name="절단공" localSheetId="23">#REF!</definedName>
    <definedName name="절단공" localSheetId="21">#REF!</definedName>
    <definedName name="절단공" localSheetId="24">#REF!</definedName>
    <definedName name="절단공" localSheetId="20">#REF!</definedName>
    <definedName name="절단공" localSheetId="18">#REF!</definedName>
    <definedName name="절단공" localSheetId="16">#REF!</definedName>
    <definedName name="절단공" localSheetId="19">#REF!</definedName>
    <definedName name="절단공" localSheetId="7">#REF!</definedName>
    <definedName name="절단공" localSheetId="9">#REF!</definedName>
    <definedName name="절단공" localSheetId="5">#REF!</definedName>
    <definedName name="절단공" localSheetId="10">#REF!</definedName>
    <definedName name="절단공" localSheetId="29">#REF!</definedName>
    <definedName name="절단공">#REF!</definedName>
    <definedName name="절토">[0]!절토</definedName>
    <definedName name="절토1">[0]!절토1</definedName>
    <definedName name="점멸기" localSheetId="10">#REF!</definedName>
    <definedName name="점멸기">#REF!</definedName>
    <definedName name="점멸기입력">[0]!점멸기입력</definedName>
    <definedName name="접지1종합계">[100]접지1종!$S$20</definedName>
    <definedName name="접지동봉_Φ19×2_400L" localSheetId="10">#REF!</definedName>
    <definedName name="접지동봉_Φ19×2_400L">#REF!</definedName>
    <definedName name="접지봉커넥터_Φ19_U볼트형" localSheetId="10">#REF!</definedName>
    <definedName name="접지봉커넥터_Φ19_U볼트형">#REF!</definedName>
    <definedName name="접지용전선" localSheetId="10">#REF!</definedName>
    <definedName name="접지용전선">#REF!</definedName>
    <definedName name="접지전선_BC_60㎟" localSheetId="10">#REF!</definedName>
    <definedName name="접지전선_BC_60㎟">#REF!</definedName>
    <definedName name="정면아래변" localSheetId="10">#REF!</definedName>
    <definedName name="정면아래변">#REF!</definedName>
    <definedName name="정면윗변" localSheetId="10">#REF!</definedName>
    <definedName name="정면윗변">#REF!</definedName>
    <definedName name="정비공" localSheetId="28">#REF!</definedName>
    <definedName name="정비공" localSheetId="25">#REF!</definedName>
    <definedName name="정비공" localSheetId="23">#REF!</definedName>
    <definedName name="정비공" localSheetId="21">#REF!</definedName>
    <definedName name="정비공" localSheetId="24">#REF!</definedName>
    <definedName name="정비공" localSheetId="20">#REF!</definedName>
    <definedName name="정비공" localSheetId="18">#REF!</definedName>
    <definedName name="정비공" localSheetId="16">#REF!</definedName>
    <definedName name="정비공" localSheetId="19">#REF!</definedName>
    <definedName name="정비공" localSheetId="7">#REF!</definedName>
    <definedName name="정비공" localSheetId="9">#REF!</definedName>
    <definedName name="정비공" localSheetId="5">#REF!</definedName>
    <definedName name="정비공" localSheetId="10">#REF!</definedName>
    <definedName name="정비공" localSheetId="29">#REF!</definedName>
    <definedName name="정비공">#REF!</definedName>
    <definedName name="제168_1" localSheetId="28">#REF!</definedName>
    <definedName name="제168_1" localSheetId="25">#REF!</definedName>
    <definedName name="제168_1" localSheetId="23">#REF!</definedName>
    <definedName name="제168_1" localSheetId="21">#REF!</definedName>
    <definedName name="제168_1" localSheetId="24">#REF!</definedName>
    <definedName name="제168_1" localSheetId="20">#REF!</definedName>
    <definedName name="제168_1" localSheetId="18">#REF!</definedName>
    <definedName name="제168_1" localSheetId="16">#REF!</definedName>
    <definedName name="제168_1" localSheetId="19">#REF!</definedName>
    <definedName name="제168_1" localSheetId="7">#REF!</definedName>
    <definedName name="제168_1" localSheetId="9">#REF!</definedName>
    <definedName name="제168_1" localSheetId="5">#REF!</definedName>
    <definedName name="제168_1" localSheetId="10">#REF!</definedName>
    <definedName name="제168_1" localSheetId="29">#REF!</definedName>
    <definedName name="제168_1">#REF!</definedName>
    <definedName name="제168_2" localSheetId="28">#REF!</definedName>
    <definedName name="제168_2" localSheetId="25">#REF!</definedName>
    <definedName name="제168_2" localSheetId="23">#REF!</definedName>
    <definedName name="제168_2" localSheetId="21">#REF!</definedName>
    <definedName name="제168_2" localSheetId="24">#REF!</definedName>
    <definedName name="제168_2" localSheetId="20">#REF!</definedName>
    <definedName name="제168_2" localSheetId="18">#REF!</definedName>
    <definedName name="제168_2" localSheetId="16">#REF!</definedName>
    <definedName name="제168_2" localSheetId="19">#REF!</definedName>
    <definedName name="제168_2" localSheetId="7">#REF!</definedName>
    <definedName name="제168_2" localSheetId="9">#REF!</definedName>
    <definedName name="제168_2" localSheetId="5">#REF!</definedName>
    <definedName name="제168_2" localSheetId="10">#REF!</definedName>
    <definedName name="제168_2" localSheetId="29">#REF!</definedName>
    <definedName name="제168_2">#REF!</definedName>
    <definedName name="제1호표" localSheetId="10">#REF!</definedName>
    <definedName name="제1호표">#REF!</definedName>
    <definedName name="제2호표" localSheetId="10">#REF!</definedName>
    <definedName name="제2호표">#REF!</definedName>
    <definedName name="제3부변전실전등및전열설비공사" localSheetId="10">#REF!</definedName>
    <definedName name="제3부변전실전등및전열설비공사">#REF!</definedName>
    <definedName name="제3호표" localSheetId="10">#REF!</definedName>
    <definedName name="제3호표">#REF!</definedName>
    <definedName name="제4호표" localSheetId="10">#REF!</definedName>
    <definedName name="제4호표">#REF!</definedName>
    <definedName name="제5호표" localSheetId="28">#REF!</definedName>
    <definedName name="제5호표" localSheetId="25">#REF!</definedName>
    <definedName name="제5호표" localSheetId="23">#REF!</definedName>
    <definedName name="제5호표" localSheetId="21">#REF!</definedName>
    <definedName name="제5호표" localSheetId="24">#REF!</definedName>
    <definedName name="제5호표" localSheetId="20">#REF!</definedName>
    <definedName name="제5호표" localSheetId="18">#REF!</definedName>
    <definedName name="제5호표" localSheetId="16">#REF!</definedName>
    <definedName name="제5호표" localSheetId="19">#REF!</definedName>
    <definedName name="제5호표" localSheetId="7">#REF!</definedName>
    <definedName name="제5호표" localSheetId="9">#REF!</definedName>
    <definedName name="제5호표" localSheetId="5">#REF!</definedName>
    <definedName name="제5호표" localSheetId="10">#REF!</definedName>
    <definedName name="제5호표" localSheetId="29">#REF!</definedName>
    <definedName name="제5호표">#REF!</definedName>
    <definedName name="제6호표" localSheetId="10">#REF!</definedName>
    <definedName name="제6호표">#REF!</definedName>
    <definedName name="제경비율" localSheetId="28">#REF!</definedName>
    <definedName name="제경비율" localSheetId="25">#REF!</definedName>
    <definedName name="제경비율" localSheetId="23">#REF!</definedName>
    <definedName name="제경비율" localSheetId="22">#REF!</definedName>
    <definedName name="제경비율" localSheetId="21">#REF!</definedName>
    <definedName name="제경비율" localSheetId="24">#REF!</definedName>
    <definedName name="제경비율" localSheetId="20">#REF!</definedName>
    <definedName name="제경비율" localSheetId="18">#REF!</definedName>
    <definedName name="제경비율" localSheetId="16">#REF!</definedName>
    <definedName name="제경비율" localSheetId="19">#REF!</definedName>
    <definedName name="제경비율" localSheetId="7">#REF!</definedName>
    <definedName name="제경비율" localSheetId="9">#REF!</definedName>
    <definedName name="제경비율" localSheetId="5">#REF!</definedName>
    <definedName name="제경비율" localSheetId="10">#REF!</definedName>
    <definedName name="제경비율" localSheetId="29">#REF!</definedName>
    <definedName name="제경비율" localSheetId="12">#REF!</definedName>
    <definedName name="제경비율">#REF!</definedName>
    <definedName name="제도사" localSheetId="28">#REF!</definedName>
    <definedName name="제도사" localSheetId="25">#REF!</definedName>
    <definedName name="제도사" localSheetId="23">#REF!</definedName>
    <definedName name="제도사" localSheetId="21">#REF!</definedName>
    <definedName name="제도사" localSheetId="24">#REF!</definedName>
    <definedName name="제도사" localSheetId="20">#REF!</definedName>
    <definedName name="제도사" localSheetId="18">#REF!</definedName>
    <definedName name="제도사" localSheetId="16">#REF!</definedName>
    <definedName name="제도사" localSheetId="19">#REF!</definedName>
    <definedName name="제도사" localSheetId="7">#REF!</definedName>
    <definedName name="제도사" localSheetId="9">#REF!</definedName>
    <definedName name="제도사" localSheetId="5">#REF!</definedName>
    <definedName name="제도사" localSheetId="10">#REF!</definedName>
    <definedName name="제도사" localSheetId="29">#REF!</definedName>
    <definedName name="제도사">#REF!</definedName>
    <definedName name="제어케이블" localSheetId="10">#REF!</definedName>
    <definedName name="제어케이블">#REF!</definedName>
    <definedName name="제재공" localSheetId="28">#REF!</definedName>
    <definedName name="제재공" localSheetId="25">#REF!</definedName>
    <definedName name="제재공" localSheetId="23">#REF!</definedName>
    <definedName name="제재공" localSheetId="21">#REF!</definedName>
    <definedName name="제재공" localSheetId="24">#REF!</definedName>
    <definedName name="제재공" localSheetId="20">#REF!</definedName>
    <definedName name="제재공" localSheetId="18">#REF!</definedName>
    <definedName name="제재공" localSheetId="16">#REF!</definedName>
    <definedName name="제재공" localSheetId="19">#REF!</definedName>
    <definedName name="제재공" localSheetId="7">#REF!</definedName>
    <definedName name="제재공" localSheetId="9">#REF!</definedName>
    <definedName name="제재공" localSheetId="5">#REF!</definedName>
    <definedName name="제재공" localSheetId="10">#REF!</definedName>
    <definedName name="제재공" localSheetId="29">#REF!</definedName>
    <definedName name="제재공">#REF!</definedName>
    <definedName name="제철축로공" localSheetId="28">#REF!</definedName>
    <definedName name="제철축로공" localSheetId="25">#REF!</definedName>
    <definedName name="제철축로공" localSheetId="23">#REF!</definedName>
    <definedName name="제철축로공" localSheetId="21">#REF!</definedName>
    <definedName name="제철축로공" localSheetId="24">#REF!</definedName>
    <definedName name="제철축로공" localSheetId="20">#REF!</definedName>
    <definedName name="제철축로공" localSheetId="18">#REF!</definedName>
    <definedName name="제철축로공" localSheetId="16">#REF!</definedName>
    <definedName name="제철축로공" localSheetId="19">#REF!</definedName>
    <definedName name="제철축로공" localSheetId="7">#REF!</definedName>
    <definedName name="제철축로공" localSheetId="9">#REF!</definedName>
    <definedName name="제철축로공" localSheetId="5">#REF!</definedName>
    <definedName name="제철축로공" localSheetId="10">#REF!</definedName>
    <definedName name="제철축로공" localSheetId="29">#REF!</definedName>
    <definedName name="제철축로공">#REF!</definedName>
    <definedName name="져">[0]!져</definedName>
    <definedName name="조" hidden="1">{"'Firr(선)'!$AS$1:$AY$62","'Firr(사)'!$AS$1:$AY$62","'Firr(회)'!$AS$1:$AY$62","'Firr(선)'!$L$1:$V$62","'Firr(사)'!$L$1:$V$62","'Firr(회)'!$L$1:$V$62"}</definedName>
    <definedName name="조경공" localSheetId="28">#REF!</definedName>
    <definedName name="조경공" localSheetId="25">#REF!</definedName>
    <definedName name="조경공" localSheetId="21">#REF!</definedName>
    <definedName name="조경공" localSheetId="24">#REF!</definedName>
    <definedName name="조경공" localSheetId="20">#REF!</definedName>
    <definedName name="조경공" localSheetId="16">#REF!</definedName>
    <definedName name="조경공" localSheetId="7">#REF!</definedName>
    <definedName name="조경공" localSheetId="9">#REF!</definedName>
    <definedName name="조경공" localSheetId="5">#REF!</definedName>
    <definedName name="조경공" localSheetId="10">#REF!</definedName>
    <definedName name="조경공" localSheetId="12">[59]데이타!$E$658</definedName>
    <definedName name="조경공">#REF!</definedName>
    <definedName name="조경공B10">[52]식재인부!$B$24</definedName>
    <definedName name="조경공B4이하">[52]식재인부!$B$18</definedName>
    <definedName name="조경공B5">[52]식재인부!$B$19</definedName>
    <definedName name="조경공B6">[52]식재인부!$B$20</definedName>
    <definedName name="조경공B8">[52]식재인부!$B$22</definedName>
    <definedName name="조경공R10">[52]식재인부!$B$54</definedName>
    <definedName name="조경공R12">[52]식재인부!$B$56</definedName>
    <definedName name="조경공R15">[52]식재인부!$B$59</definedName>
    <definedName name="조경공R4이하">[52]식재인부!$B$48</definedName>
    <definedName name="조경공R5">[52]식재인부!$B$49</definedName>
    <definedName name="조경공R6">[52]식재인부!$B$50</definedName>
    <definedName name="조경공R7">[52]식재인부!$B$51</definedName>
    <definedName name="조경공R8">[52]식재인부!$B$52</definedName>
    <definedName name="조경수간보호" localSheetId="28">#REF!</definedName>
    <definedName name="조경수간보호" localSheetId="25">#REF!</definedName>
    <definedName name="조경수간보호" localSheetId="23">#REF!</definedName>
    <definedName name="조경수간보호" localSheetId="21">#REF!</definedName>
    <definedName name="조경수간보호" localSheetId="24">#REF!</definedName>
    <definedName name="조경수간보호" localSheetId="20">#REF!</definedName>
    <definedName name="조경수간보호" localSheetId="18">#REF!</definedName>
    <definedName name="조경수간보호" localSheetId="16">#REF!</definedName>
    <definedName name="조경수간보호" localSheetId="19">#REF!</definedName>
    <definedName name="조경수간보호" localSheetId="7">#REF!</definedName>
    <definedName name="조경수간보호" localSheetId="9">#REF!</definedName>
    <definedName name="조경수간보호" localSheetId="5">#REF!</definedName>
    <definedName name="조경수간보호" localSheetId="10">#REF!</definedName>
    <definedName name="조경수간보호" localSheetId="29">#REF!</definedName>
    <definedName name="조경수간보호">#REF!</definedName>
    <definedName name="조경전정" localSheetId="28">#REF!</definedName>
    <definedName name="조경전정" localSheetId="25">#REF!</definedName>
    <definedName name="조경전정" localSheetId="23">#REF!</definedName>
    <definedName name="조경전정" localSheetId="21">#REF!</definedName>
    <definedName name="조경전정" localSheetId="24">#REF!</definedName>
    <definedName name="조경전정" localSheetId="20">#REF!</definedName>
    <definedName name="조경전정" localSheetId="18">#REF!</definedName>
    <definedName name="조경전정" localSheetId="16">#REF!</definedName>
    <definedName name="조경전정" localSheetId="19">#REF!</definedName>
    <definedName name="조경전정" localSheetId="7">#REF!</definedName>
    <definedName name="조경전정" localSheetId="9">#REF!</definedName>
    <definedName name="조경전정" localSheetId="5">#REF!</definedName>
    <definedName name="조경전정" localSheetId="10">#REF!</definedName>
    <definedName name="조경전정" localSheetId="29">#REF!</definedName>
    <definedName name="조경전정">#REF!</definedName>
    <definedName name="조도" localSheetId="10">#REF!</definedName>
    <definedName name="조도">#REF!</definedName>
    <definedName name="조도1" localSheetId="10">#REF!</definedName>
    <definedName name="조도1">#REF!</definedName>
    <definedName name="조도2" localSheetId="10">#REF!</definedName>
    <definedName name="조도2">#REF!</definedName>
    <definedName name="조력공" localSheetId="28">#REF!</definedName>
    <definedName name="조력공" localSheetId="25">#REF!</definedName>
    <definedName name="조력공" localSheetId="23">#REF!</definedName>
    <definedName name="조력공" localSheetId="21">#REF!</definedName>
    <definedName name="조력공" localSheetId="24">#REF!</definedName>
    <definedName name="조력공" localSheetId="20">#REF!</definedName>
    <definedName name="조력공" localSheetId="18">#REF!</definedName>
    <definedName name="조력공" localSheetId="16">#REF!</definedName>
    <definedName name="조력공" localSheetId="19">#REF!</definedName>
    <definedName name="조력공" localSheetId="7">#REF!</definedName>
    <definedName name="조력공" localSheetId="9">#REF!</definedName>
    <definedName name="조력공" localSheetId="5">#REF!</definedName>
    <definedName name="조력공" localSheetId="10">#REF!</definedName>
    <definedName name="조력공" localSheetId="29">#REF!</definedName>
    <definedName name="조력공">#REF!</definedName>
    <definedName name="조림인부" localSheetId="28">#REF!</definedName>
    <definedName name="조림인부" localSheetId="25">#REF!</definedName>
    <definedName name="조림인부" localSheetId="23">#REF!</definedName>
    <definedName name="조림인부" localSheetId="21">#REF!</definedName>
    <definedName name="조림인부" localSheetId="24">#REF!</definedName>
    <definedName name="조림인부" localSheetId="20">#REF!</definedName>
    <definedName name="조림인부" localSheetId="18">#REF!</definedName>
    <definedName name="조림인부" localSheetId="16">#REF!</definedName>
    <definedName name="조림인부" localSheetId="19">#REF!</definedName>
    <definedName name="조림인부" localSheetId="7">#REF!</definedName>
    <definedName name="조림인부" localSheetId="9">#REF!</definedName>
    <definedName name="조림인부" localSheetId="5">#REF!</definedName>
    <definedName name="조림인부" localSheetId="10">#REF!</definedName>
    <definedName name="조림인부" localSheetId="29">#REF!</definedName>
    <definedName name="조림인부">#REF!</definedName>
    <definedName name="조명단가">[68]조명일위!$G$1:$M$65536</definedName>
    <definedName name="조명단가1">[68]조명일위!$B$1:$G$65536</definedName>
    <definedName name="조명율표">[128]조명율표!$B$4:$F$495</definedName>
    <definedName name="조수" localSheetId="10">'[129]일위-1'!#REF!</definedName>
    <definedName name="조수">'[129]일위-1'!#REF!</definedName>
    <definedName name="조영수" localSheetId="28">#REF!</definedName>
    <definedName name="조영수" localSheetId="25">#REF!</definedName>
    <definedName name="조영수" localSheetId="23">#REF!</definedName>
    <definedName name="조영수" localSheetId="21">#REF!</definedName>
    <definedName name="조영수" localSheetId="24">#REF!</definedName>
    <definedName name="조영수" localSheetId="20">#REF!</definedName>
    <definedName name="조영수" localSheetId="18">#REF!</definedName>
    <definedName name="조영수" localSheetId="16">#REF!</definedName>
    <definedName name="조영수" localSheetId="19">#REF!</definedName>
    <definedName name="조영수" localSheetId="7">#REF!</definedName>
    <definedName name="조영수" localSheetId="9">#REF!</definedName>
    <definedName name="조영수" localSheetId="5">#REF!</definedName>
    <definedName name="조영수" localSheetId="10">#REF!</definedName>
    <definedName name="조영수" localSheetId="29">#REF!</definedName>
    <definedName name="조영수">#REF!</definedName>
    <definedName name="조원공_1.1_1.5">[52]식재인부!$B$5</definedName>
    <definedName name="조장" localSheetId="28">#REF!</definedName>
    <definedName name="조장" localSheetId="25">#REF!</definedName>
    <definedName name="조장" localSheetId="23">#REF!</definedName>
    <definedName name="조장" localSheetId="21">#REF!</definedName>
    <definedName name="조장" localSheetId="24">#REF!</definedName>
    <definedName name="조장" localSheetId="20">#REF!</definedName>
    <definedName name="조장" localSheetId="18">#REF!</definedName>
    <definedName name="조장" localSheetId="16">#REF!</definedName>
    <definedName name="조장" localSheetId="19">#REF!</definedName>
    <definedName name="조장" localSheetId="7">#REF!</definedName>
    <definedName name="조장" localSheetId="9">#REF!</definedName>
    <definedName name="조장" localSheetId="5">#REF!</definedName>
    <definedName name="조장" localSheetId="10">#REF!</definedName>
    <definedName name="조장" localSheetId="29">#REF!</definedName>
    <definedName name="조장">#REF!</definedName>
    <definedName name="조적공" localSheetId="28">'[53]00노임기준'!#REF!</definedName>
    <definedName name="조적공" localSheetId="11">'[53]00노임기준'!#REF!</definedName>
    <definedName name="조적공" localSheetId="3">'[53]00노임기준'!#REF!</definedName>
    <definedName name="조적공" localSheetId="2">'[53]00노임기준'!#REF!</definedName>
    <definedName name="조적공" localSheetId="27">'[53]00노임기준'!#REF!</definedName>
    <definedName name="조적공" localSheetId="25">#REF!</definedName>
    <definedName name="조적공" localSheetId="23">#REF!</definedName>
    <definedName name="조적공" localSheetId="21">#REF!</definedName>
    <definedName name="조적공" localSheetId="24">#REF!</definedName>
    <definedName name="조적공" localSheetId="20">#REF!</definedName>
    <definedName name="조적공" localSheetId="16">#REF!</definedName>
    <definedName name="조적공" localSheetId="7">'[53]00노임기준'!#REF!</definedName>
    <definedName name="조적공" localSheetId="6">'[53]00노임기준'!#REF!</definedName>
    <definedName name="조적공" localSheetId="9">'[53]00노임기준'!#REF!</definedName>
    <definedName name="조적공" localSheetId="5">'[53]00노임기준'!#REF!</definedName>
    <definedName name="조적공" localSheetId="10">'[53]00노임기준'!#REF!</definedName>
    <definedName name="조적공" localSheetId="8">'[53]00노임기준'!#REF!</definedName>
    <definedName name="조적공" localSheetId="4">'[53]00노임기준'!#REF!</definedName>
    <definedName name="조적공" localSheetId="26">'[53]00노임기준'!#REF!</definedName>
    <definedName name="조적공" localSheetId="29">#REF!</definedName>
    <definedName name="조적공" localSheetId="31">#REF!</definedName>
    <definedName name="조적공">#REF!</definedName>
    <definedName name="조종원" localSheetId="10">'[129]일위-1'!#REF!</definedName>
    <definedName name="조종원">'[129]일위-1'!#REF!</definedName>
    <definedName name="조형가이즈까3010">[52]데이타!$E$11</definedName>
    <definedName name="조형가이즈까3012">[52]데이타!$E$12</definedName>
    <definedName name="조형가이즈까3014">[52]데이타!$E$13</definedName>
    <definedName name="조형가이즈까3516">[52]데이타!$E$14</definedName>
    <definedName name="조효" hidden="1">{"'Firr(선)'!$AS$1:$AY$62","'Firr(사)'!$AS$1:$AY$62","'Firr(회)'!$AS$1:$AY$62","'Firr(선)'!$L$1:$V$62","'Firr(사)'!$L$1:$V$62","'Firr(회)'!$L$1:$V$62"}</definedName>
    <definedName name="조효석" hidden="1">{"'Firr(선)'!$AS$1:$AY$62","'Firr(사)'!$AS$1:$AY$62","'Firr(회)'!$AS$1:$AY$62","'Firr(선)'!$L$1:$V$62","'Firr(사)'!$L$1:$V$62","'Firr(회)'!$L$1:$V$62"}</definedName>
    <definedName name="주목" localSheetId="28">#REF!</definedName>
    <definedName name="주목" localSheetId="25">#REF!</definedName>
    <definedName name="주목" localSheetId="23">#REF!</definedName>
    <definedName name="주목" localSheetId="22">#REF!</definedName>
    <definedName name="주목" localSheetId="21">#REF!</definedName>
    <definedName name="주목" localSheetId="24">#REF!</definedName>
    <definedName name="주목" localSheetId="20">#REF!</definedName>
    <definedName name="주목" localSheetId="18">#REF!</definedName>
    <definedName name="주목" localSheetId="16">#REF!</definedName>
    <definedName name="주목" localSheetId="19">#REF!</definedName>
    <definedName name="주목" localSheetId="7">#REF!</definedName>
    <definedName name="주목" localSheetId="9">#REF!</definedName>
    <definedName name="주목" localSheetId="5">#REF!</definedName>
    <definedName name="주목" localSheetId="10">#REF!</definedName>
    <definedName name="주목" localSheetId="29">#REF!</definedName>
    <definedName name="주목" localSheetId="12">#REF!</definedName>
    <definedName name="주목">#REF!</definedName>
    <definedName name="주변전실동력설비공사" localSheetId="10">#REF!</definedName>
    <definedName name="주변전실동력설비공사">#REF!</definedName>
    <definedName name="주변전실전등및전열설비공사" localSheetId="10">#REF!</definedName>
    <definedName name="주변전실전등및전열설비공사">#REF!</definedName>
    <definedName name="주변전실접지설비공사" localSheetId="10">#REF!</definedName>
    <definedName name="주변전실접지설비공사">#REF!</definedName>
    <definedName name="주집" localSheetId="28">#REF!</definedName>
    <definedName name="주집" localSheetId="25">#REF!</definedName>
    <definedName name="주집" localSheetId="21">#REF!</definedName>
    <definedName name="주집" localSheetId="24">#REF!</definedName>
    <definedName name="주집" localSheetId="20">#REF!</definedName>
    <definedName name="주집" localSheetId="16">#REF!</definedName>
    <definedName name="주집" localSheetId="7">#REF!</definedName>
    <definedName name="주집" localSheetId="9">#REF!</definedName>
    <definedName name="주집" localSheetId="5">#REF!</definedName>
    <definedName name="주집" localSheetId="10">#REF!</definedName>
    <definedName name="주집" localSheetId="29">#REF!</definedName>
    <definedName name="주집">#REF!</definedName>
    <definedName name="준공년월일" localSheetId="10">#REF!</definedName>
    <definedName name="준공년월일">#REF!</definedName>
    <definedName name="준설선기관사" localSheetId="28">#REF!</definedName>
    <definedName name="준설선기관사" localSheetId="25">#REF!</definedName>
    <definedName name="준설선기관사" localSheetId="23">#REF!</definedName>
    <definedName name="준설선기관사" localSheetId="21">#REF!</definedName>
    <definedName name="준설선기관사" localSheetId="24">#REF!</definedName>
    <definedName name="준설선기관사" localSheetId="20">#REF!</definedName>
    <definedName name="준설선기관사" localSheetId="18">#REF!</definedName>
    <definedName name="준설선기관사" localSheetId="16">#REF!</definedName>
    <definedName name="준설선기관사" localSheetId="19">#REF!</definedName>
    <definedName name="준설선기관사" localSheetId="7">#REF!</definedName>
    <definedName name="준설선기관사" localSheetId="9">#REF!</definedName>
    <definedName name="준설선기관사" localSheetId="5">#REF!</definedName>
    <definedName name="준설선기관사" localSheetId="10">#REF!</definedName>
    <definedName name="준설선기관사" localSheetId="29">#REF!</definedName>
    <definedName name="준설선기관사">#REF!</definedName>
    <definedName name="준설선기관장" localSheetId="28">#REF!</definedName>
    <definedName name="준설선기관장" localSheetId="25">#REF!</definedName>
    <definedName name="준설선기관장" localSheetId="23">#REF!</definedName>
    <definedName name="준설선기관장" localSheetId="21">#REF!</definedName>
    <definedName name="준설선기관장" localSheetId="24">#REF!</definedName>
    <definedName name="준설선기관장" localSheetId="20">#REF!</definedName>
    <definedName name="준설선기관장" localSheetId="18">#REF!</definedName>
    <definedName name="준설선기관장" localSheetId="16">#REF!</definedName>
    <definedName name="준설선기관장" localSheetId="19">#REF!</definedName>
    <definedName name="준설선기관장" localSheetId="7">#REF!</definedName>
    <definedName name="준설선기관장" localSheetId="9">#REF!</definedName>
    <definedName name="준설선기관장" localSheetId="5">#REF!</definedName>
    <definedName name="준설선기관장" localSheetId="10">#REF!</definedName>
    <definedName name="준설선기관장" localSheetId="29">#REF!</definedName>
    <definedName name="준설선기관장">#REF!</definedName>
    <definedName name="준설선선장" localSheetId="28">#REF!</definedName>
    <definedName name="준설선선장" localSheetId="25">#REF!</definedName>
    <definedName name="준설선선장" localSheetId="23">#REF!</definedName>
    <definedName name="준설선선장" localSheetId="21">#REF!</definedName>
    <definedName name="준설선선장" localSheetId="24">#REF!</definedName>
    <definedName name="준설선선장" localSheetId="20">#REF!</definedName>
    <definedName name="준설선선장" localSheetId="18">#REF!</definedName>
    <definedName name="준설선선장" localSheetId="16">#REF!</definedName>
    <definedName name="준설선선장" localSheetId="19">#REF!</definedName>
    <definedName name="준설선선장" localSheetId="7">#REF!</definedName>
    <definedName name="준설선선장" localSheetId="9">#REF!</definedName>
    <definedName name="준설선선장" localSheetId="5">#REF!</definedName>
    <definedName name="준설선선장" localSheetId="10">#REF!</definedName>
    <definedName name="준설선선장" localSheetId="29">#REF!</definedName>
    <definedName name="준설선선장">#REF!</definedName>
    <definedName name="준설선운전사" localSheetId="28">#REF!</definedName>
    <definedName name="준설선운전사" localSheetId="25">#REF!</definedName>
    <definedName name="준설선운전사" localSheetId="23">#REF!</definedName>
    <definedName name="준설선운전사" localSheetId="21">#REF!</definedName>
    <definedName name="준설선운전사" localSheetId="24">#REF!</definedName>
    <definedName name="준설선운전사" localSheetId="20">#REF!</definedName>
    <definedName name="준설선운전사" localSheetId="18">#REF!</definedName>
    <definedName name="준설선운전사" localSheetId="16">#REF!</definedName>
    <definedName name="준설선운전사" localSheetId="19">#REF!</definedName>
    <definedName name="준설선운전사" localSheetId="7">#REF!</definedName>
    <definedName name="준설선운전사" localSheetId="9">#REF!</definedName>
    <definedName name="준설선운전사" localSheetId="5">#REF!</definedName>
    <definedName name="준설선운전사" localSheetId="10">#REF!</definedName>
    <definedName name="준설선운전사" localSheetId="29">#REF!</definedName>
    <definedName name="준설선운전사">#REF!</definedName>
    <definedName name="준설선전기사" localSheetId="28">#REF!</definedName>
    <definedName name="준설선전기사" localSheetId="25">#REF!</definedName>
    <definedName name="준설선전기사" localSheetId="23">#REF!</definedName>
    <definedName name="준설선전기사" localSheetId="21">#REF!</definedName>
    <definedName name="준설선전기사" localSheetId="24">#REF!</definedName>
    <definedName name="준설선전기사" localSheetId="20">#REF!</definedName>
    <definedName name="준설선전기사" localSheetId="18">#REF!</definedName>
    <definedName name="준설선전기사" localSheetId="16">#REF!</definedName>
    <definedName name="준설선전기사" localSheetId="19">#REF!</definedName>
    <definedName name="준설선전기사" localSheetId="7">#REF!</definedName>
    <definedName name="준설선전기사" localSheetId="9">#REF!</definedName>
    <definedName name="준설선전기사" localSheetId="5">#REF!</definedName>
    <definedName name="준설선전기사" localSheetId="10">#REF!</definedName>
    <definedName name="준설선전기사" localSheetId="29">#REF!</definedName>
    <definedName name="준설선전기사">#REF!</definedName>
    <definedName name="줄눈공" localSheetId="28">'[53]00노임기준'!#REF!</definedName>
    <definedName name="줄눈공" localSheetId="11">'[53]00노임기준'!#REF!</definedName>
    <definedName name="줄눈공" localSheetId="3">'[53]00노임기준'!#REF!</definedName>
    <definedName name="줄눈공" localSheetId="2">'[53]00노임기준'!#REF!</definedName>
    <definedName name="줄눈공" localSheetId="27">'[53]00노임기준'!#REF!</definedName>
    <definedName name="줄눈공" localSheetId="25">#REF!</definedName>
    <definedName name="줄눈공" localSheetId="23">#REF!</definedName>
    <definedName name="줄눈공" localSheetId="21">#REF!</definedName>
    <definedName name="줄눈공" localSheetId="24">#REF!</definedName>
    <definedName name="줄눈공" localSheetId="20">#REF!</definedName>
    <definedName name="줄눈공" localSheetId="16">#REF!</definedName>
    <definedName name="줄눈공" localSheetId="7">'[53]00노임기준'!#REF!</definedName>
    <definedName name="줄눈공" localSheetId="6">'[53]00노임기준'!#REF!</definedName>
    <definedName name="줄눈공" localSheetId="9">'[53]00노임기준'!#REF!</definedName>
    <definedName name="줄눈공" localSheetId="5">'[53]00노임기준'!#REF!</definedName>
    <definedName name="줄눈공" localSheetId="10">'[53]00노임기준'!#REF!</definedName>
    <definedName name="줄눈공" localSheetId="8">'[53]00노임기준'!#REF!</definedName>
    <definedName name="줄눈공" localSheetId="4">'[53]00노임기준'!#REF!</definedName>
    <definedName name="줄눈공" localSheetId="26">'[53]00노임기준'!#REF!</definedName>
    <definedName name="줄눈공" localSheetId="29">#REF!</definedName>
    <definedName name="줄눈공" localSheetId="31">#REF!</definedName>
    <definedName name="줄눈공">#REF!</definedName>
    <definedName name="줄사철" localSheetId="28">#REF!</definedName>
    <definedName name="줄사철" localSheetId="25">#REF!</definedName>
    <definedName name="줄사철" localSheetId="23">#REF!</definedName>
    <definedName name="줄사철" localSheetId="22">#REF!</definedName>
    <definedName name="줄사철" localSheetId="21">#REF!</definedName>
    <definedName name="줄사철" localSheetId="24">#REF!</definedName>
    <definedName name="줄사철" localSheetId="20">#REF!</definedName>
    <definedName name="줄사철" localSheetId="18">#REF!</definedName>
    <definedName name="줄사철" localSheetId="16">#REF!</definedName>
    <definedName name="줄사철" localSheetId="19">#REF!</definedName>
    <definedName name="줄사철" localSheetId="7">#REF!</definedName>
    <definedName name="줄사철" localSheetId="9">#REF!</definedName>
    <definedName name="줄사철" localSheetId="5">#REF!</definedName>
    <definedName name="줄사철" localSheetId="10">#REF!</definedName>
    <definedName name="줄사철" localSheetId="29">#REF!</definedName>
    <definedName name="줄사철" localSheetId="12">#REF!</definedName>
    <definedName name="줄사철">#REF!</definedName>
    <definedName name="중건설공사" localSheetId="28">#REF!</definedName>
    <definedName name="중건설공사" localSheetId="25">#REF!</definedName>
    <definedName name="중건설공사" localSheetId="23">#REF!</definedName>
    <definedName name="중건설공사" localSheetId="21">#REF!</definedName>
    <definedName name="중건설공사" localSheetId="24">#REF!</definedName>
    <definedName name="중건설공사" localSheetId="20">#REF!</definedName>
    <definedName name="중건설공사" localSheetId="18">#REF!</definedName>
    <definedName name="중건설공사" localSheetId="16">#REF!</definedName>
    <definedName name="중건설공사" localSheetId="19">#REF!</definedName>
    <definedName name="중건설공사" localSheetId="7">#REF!</definedName>
    <definedName name="중건설공사" localSheetId="9">#REF!</definedName>
    <definedName name="중건설공사" localSheetId="5">#REF!</definedName>
    <definedName name="중건설공사" localSheetId="10">#REF!</definedName>
    <definedName name="중건설공사" localSheetId="29">#REF!</definedName>
    <definedName name="중건설공사">#REF!</definedName>
    <definedName name="중급기능사" localSheetId="10">#REF!</definedName>
    <definedName name="중급기능사">#REF!</definedName>
    <definedName name="중급기술자" localSheetId="10">#REF!</definedName>
    <definedName name="중급기술자">#REF!</definedName>
    <definedName name="중급원자력기술자" localSheetId="28">#REF!</definedName>
    <definedName name="중급원자력기술자" localSheetId="25">#REF!</definedName>
    <definedName name="중급원자력기술자" localSheetId="23">#REF!</definedName>
    <definedName name="중급원자력기술자" localSheetId="21">#REF!</definedName>
    <definedName name="중급원자력기술자" localSheetId="24">#REF!</definedName>
    <definedName name="중급원자력기술자" localSheetId="20">#REF!</definedName>
    <definedName name="중급원자력기술자" localSheetId="18">#REF!</definedName>
    <definedName name="중급원자력기술자" localSheetId="16">#REF!</definedName>
    <definedName name="중급원자력기술자" localSheetId="19">#REF!</definedName>
    <definedName name="중급원자력기술자" localSheetId="7">#REF!</definedName>
    <definedName name="중급원자력기술자" localSheetId="9">#REF!</definedName>
    <definedName name="중급원자력기술자" localSheetId="5">#REF!</definedName>
    <definedName name="중급원자력기술자" localSheetId="10">#REF!</definedName>
    <definedName name="중급원자력기술자" localSheetId="29">#REF!</definedName>
    <definedName name="중급원자력기술자">#REF!</definedName>
    <definedName name="중기기사" localSheetId="28">'[53]00노임기준'!#REF!</definedName>
    <definedName name="중기기사" localSheetId="25">'[53]00노임기준'!#REF!</definedName>
    <definedName name="중기기사" localSheetId="21">'[53]00노임기준'!#REF!</definedName>
    <definedName name="중기기사" localSheetId="24">'[53]00노임기준'!#REF!</definedName>
    <definedName name="중기기사" localSheetId="20">'[53]00노임기준'!#REF!</definedName>
    <definedName name="중기기사" localSheetId="16">'[53]00노임기준'!#REF!</definedName>
    <definedName name="중기기사" localSheetId="7">'[53]00노임기준'!#REF!</definedName>
    <definedName name="중기기사" localSheetId="9">'[53]00노임기준'!#REF!</definedName>
    <definedName name="중기기사" localSheetId="5">'[53]00노임기준'!#REF!</definedName>
    <definedName name="중기기사" localSheetId="10">'[53]00노임기준'!#REF!</definedName>
    <definedName name="중기기사" localSheetId="29">'[53]00노임기준'!#REF!</definedName>
    <definedName name="중기기사" localSheetId="31">#REF!</definedName>
    <definedName name="중기기사">'[53]00노임기준'!#REF!</definedName>
    <definedName name="중기운전기사" localSheetId="28">#REF!</definedName>
    <definedName name="중기운전기사" localSheetId="25">#REF!</definedName>
    <definedName name="중기운전기사" localSheetId="23">#REF!</definedName>
    <definedName name="중기운전기사" localSheetId="21">#REF!</definedName>
    <definedName name="중기운전기사" localSheetId="24">#REF!</definedName>
    <definedName name="중기운전기사" localSheetId="20">#REF!</definedName>
    <definedName name="중기운전기사" localSheetId="18">#REF!</definedName>
    <definedName name="중기운전기사" localSheetId="16">#REF!</definedName>
    <definedName name="중기운전기사" localSheetId="19">#REF!</definedName>
    <definedName name="중기운전기사" localSheetId="7">#REF!</definedName>
    <definedName name="중기운전기사" localSheetId="9">#REF!</definedName>
    <definedName name="중기운전기사" localSheetId="5">#REF!</definedName>
    <definedName name="중기운전기사" localSheetId="10">#REF!</definedName>
    <definedName name="중기운전기사" localSheetId="29">#REF!</definedName>
    <definedName name="중기운전기사">#REF!</definedName>
    <definedName name="중기운전조수" localSheetId="28">#REF!</definedName>
    <definedName name="중기운전조수" localSheetId="25">#REF!</definedName>
    <definedName name="중기운전조수" localSheetId="23">#REF!</definedName>
    <definedName name="중기운전조수" localSheetId="21">#REF!</definedName>
    <definedName name="중기운전조수" localSheetId="24">#REF!</definedName>
    <definedName name="중기운전조수" localSheetId="20">#REF!</definedName>
    <definedName name="중기운전조수" localSheetId="18">#REF!</definedName>
    <definedName name="중기운전조수" localSheetId="16">#REF!</definedName>
    <definedName name="중기운전조수" localSheetId="19">#REF!</definedName>
    <definedName name="중기운전조수" localSheetId="7">#REF!</definedName>
    <definedName name="중기운전조수" localSheetId="9">#REF!</definedName>
    <definedName name="중기운전조수" localSheetId="5">#REF!</definedName>
    <definedName name="중기운전조수" localSheetId="10">#REF!</definedName>
    <definedName name="중기운전조수" localSheetId="29">#REF!</definedName>
    <definedName name="중기운전조수">#REF!</definedName>
    <definedName name="중기조수" localSheetId="28">'[53]00노임기준'!#REF!</definedName>
    <definedName name="중기조수" localSheetId="25">'[53]00노임기준'!#REF!</definedName>
    <definedName name="중기조수" localSheetId="21">'[53]00노임기준'!#REF!</definedName>
    <definedName name="중기조수" localSheetId="24">'[53]00노임기준'!#REF!</definedName>
    <definedName name="중기조수" localSheetId="20">'[53]00노임기준'!#REF!</definedName>
    <definedName name="중기조수" localSheetId="16">'[53]00노임기준'!#REF!</definedName>
    <definedName name="중기조수" localSheetId="7">'[53]00노임기준'!#REF!</definedName>
    <definedName name="중기조수" localSheetId="9">'[53]00노임기준'!#REF!</definedName>
    <definedName name="중기조수" localSheetId="5">'[53]00노임기준'!#REF!</definedName>
    <definedName name="중기조수" localSheetId="10">'[53]00노임기준'!#REF!</definedName>
    <definedName name="중기조수" localSheetId="29">'[53]00노임기준'!#REF!</definedName>
    <definedName name="중기조수" localSheetId="31">#REF!</definedName>
    <definedName name="중기조수">'[53]00노임기준'!#REF!</definedName>
    <definedName name="중기조장" localSheetId="28">'[53]00노임기준'!#REF!</definedName>
    <definedName name="중기조장" localSheetId="25">'[53]00노임기준'!#REF!</definedName>
    <definedName name="중기조장" localSheetId="21">'[53]00노임기준'!#REF!</definedName>
    <definedName name="중기조장" localSheetId="24">'[53]00노임기준'!#REF!</definedName>
    <definedName name="중기조장" localSheetId="20">'[53]00노임기준'!#REF!</definedName>
    <definedName name="중기조장" localSheetId="16">'[53]00노임기준'!#REF!</definedName>
    <definedName name="중기조장" localSheetId="7">'[53]00노임기준'!#REF!</definedName>
    <definedName name="중기조장" localSheetId="9">'[53]00노임기준'!#REF!</definedName>
    <definedName name="중기조장" localSheetId="5">'[53]00노임기준'!#REF!</definedName>
    <definedName name="중기조장" localSheetId="10">'[53]00노임기준'!#REF!</definedName>
    <definedName name="중기조장" localSheetId="29">'[53]00노임기준'!#REF!</definedName>
    <definedName name="중기조장" localSheetId="31">#REF!</definedName>
    <definedName name="중기조장">'[53]00노임기준'!#REF!</definedName>
    <definedName name="중량" localSheetId="28">#REF!</definedName>
    <definedName name="중량" localSheetId="25">#REF!</definedName>
    <definedName name="중량" localSheetId="23">#REF!</definedName>
    <definedName name="중량" localSheetId="21">#REF!</definedName>
    <definedName name="중량" localSheetId="24">#REF!</definedName>
    <definedName name="중량" localSheetId="20">#REF!</definedName>
    <definedName name="중량" localSheetId="18">#REF!</definedName>
    <definedName name="중량" localSheetId="16">#REF!</definedName>
    <definedName name="중량" localSheetId="19">#REF!</definedName>
    <definedName name="중량" localSheetId="7">#REF!</definedName>
    <definedName name="중량" localSheetId="9">#REF!</definedName>
    <definedName name="중량" localSheetId="5">#REF!</definedName>
    <definedName name="중량" localSheetId="10">#REF!</definedName>
    <definedName name="중량" localSheetId="29">#REF!</definedName>
    <definedName name="중량">#REF!</definedName>
    <definedName name="중량표" localSheetId="28">#REF!</definedName>
    <definedName name="중량표" localSheetId="25">#REF!</definedName>
    <definedName name="중량표" localSheetId="23">#REF!</definedName>
    <definedName name="중량표" localSheetId="21">#REF!</definedName>
    <definedName name="중량표" localSheetId="24">#REF!</definedName>
    <definedName name="중량표" localSheetId="20">#REF!</definedName>
    <definedName name="중량표" localSheetId="18">#REF!</definedName>
    <definedName name="중량표" localSheetId="16">#REF!</definedName>
    <definedName name="중량표" localSheetId="19">#REF!</definedName>
    <definedName name="중량표" localSheetId="7">#REF!</definedName>
    <definedName name="중량표" localSheetId="9">#REF!</definedName>
    <definedName name="중량표" localSheetId="5">#REF!</definedName>
    <definedName name="중량표" localSheetId="10">#REF!</definedName>
    <definedName name="중량표" localSheetId="29">#REF!</definedName>
    <definedName name="중량표">#REF!</definedName>
    <definedName name="즈">[0]!즈</definedName>
    <definedName name="지" localSheetId="10">#REF!</definedName>
    <definedName name="지">#REF!</definedName>
    <definedName name="지급미포함차액" localSheetId="10">'[57]4.고용보험'!#REF!</definedName>
    <definedName name="지급미포함차액">'[57]4.고용보험'!#REF!</definedName>
    <definedName name="지급자재비" localSheetId="10">'[57]4.고용보험'!#REF!</definedName>
    <definedName name="지급자재비">'[57]4.고용보험'!#REF!</definedName>
    <definedName name="지붕잇기공" localSheetId="28">#REF!</definedName>
    <definedName name="지붕잇기공" localSheetId="25">#REF!</definedName>
    <definedName name="지붕잇기공" localSheetId="23">#REF!</definedName>
    <definedName name="지붕잇기공" localSheetId="21">#REF!</definedName>
    <definedName name="지붕잇기공" localSheetId="24">#REF!</definedName>
    <definedName name="지붕잇기공" localSheetId="20">#REF!</definedName>
    <definedName name="지붕잇기공" localSheetId="18">#REF!</definedName>
    <definedName name="지붕잇기공" localSheetId="16">#REF!</definedName>
    <definedName name="지붕잇기공" localSheetId="19">#REF!</definedName>
    <definedName name="지붕잇기공" localSheetId="7">#REF!</definedName>
    <definedName name="지붕잇기공" localSheetId="9">#REF!</definedName>
    <definedName name="지붕잇기공" localSheetId="5">#REF!</definedName>
    <definedName name="지붕잇기공" localSheetId="10">#REF!</definedName>
    <definedName name="지붕잇기공" localSheetId="29">#REF!</definedName>
    <definedName name="지붕잇기공">#REF!</definedName>
    <definedName name="지역" localSheetId="28">#REF!</definedName>
    <definedName name="지역" localSheetId="25">#REF!</definedName>
    <definedName name="지역" localSheetId="23">#REF!</definedName>
    <definedName name="지역" localSheetId="21">#REF!</definedName>
    <definedName name="지역" localSheetId="24">#REF!</definedName>
    <definedName name="지역" localSheetId="20">#REF!</definedName>
    <definedName name="지역" localSheetId="18">#REF!</definedName>
    <definedName name="지역" localSheetId="16">#REF!</definedName>
    <definedName name="지역" localSheetId="19">#REF!</definedName>
    <definedName name="지역" localSheetId="7">#REF!</definedName>
    <definedName name="지역" localSheetId="9">#REF!</definedName>
    <definedName name="지역" localSheetId="5">#REF!</definedName>
    <definedName name="지역" localSheetId="10">#REF!</definedName>
    <definedName name="지역" localSheetId="29">#REF!</definedName>
    <definedName name="지역">#REF!</definedName>
    <definedName name="지적기능사1급" localSheetId="28">#REF!</definedName>
    <definedName name="지적기능사1급" localSheetId="25">#REF!</definedName>
    <definedName name="지적기능사1급" localSheetId="23">#REF!</definedName>
    <definedName name="지적기능사1급" localSheetId="21">#REF!</definedName>
    <definedName name="지적기능사1급" localSheetId="24">#REF!</definedName>
    <definedName name="지적기능사1급" localSheetId="20">#REF!</definedName>
    <definedName name="지적기능사1급" localSheetId="18">#REF!</definedName>
    <definedName name="지적기능사1급" localSheetId="16">#REF!</definedName>
    <definedName name="지적기능사1급" localSheetId="19">#REF!</definedName>
    <definedName name="지적기능사1급" localSheetId="7">#REF!</definedName>
    <definedName name="지적기능사1급" localSheetId="9">#REF!</definedName>
    <definedName name="지적기능사1급" localSheetId="5">#REF!</definedName>
    <definedName name="지적기능사1급" localSheetId="10">#REF!</definedName>
    <definedName name="지적기능사1급" localSheetId="29">#REF!</definedName>
    <definedName name="지적기능사1급">#REF!</definedName>
    <definedName name="지적기능사2급" localSheetId="28">#REF!</definedName>
    <definedName name="지적기능사2급" localSheetId="25">#REF!</definedName>
    <definedName name="지적기능사2급" localSheetId="23">#REF!</definedName>
    <definedName name="지적기능사2급" localSheetId="21">#REF!</definedName>
    <definedName name="지적기능사2급" localSheetId="24">#REF!</definedName>
    <definedName name="지적기능사2급" localSheetId="20">#REF!</definedName>
    <definedName name="지적기능사2급" localSheetId="18">#REF!</definedName>
    <definedName name="지적기능사2급" localSheetId="16">#REF!</definedName>
    <definedName name="지적기능사2급" localSheetId="19">#REF!</definedName>
    <definedName name="지적기능사2급" localSheetId="7">#REF!</definedName>
    <definedName name="지적기능사2급" localSheetId="9">#REF!</definedName>
    <definedName name="지적기능사2급" localSheetId="5">#REF!</definedName>
    <definedName name="지적기능사2급" localSheetId="10">#REF!</definedName>
    <definedName name="지적기능사2급" localSheetId="29">#REF!</definedName>
    <definedName name="지적기능사2급">#REF!</definedName>
    <definedName name="지적기사_1급" localSheetId="28">#REF!</definedName>
    <definedName name="지적기사_1급" localSheetId="25">#REF!</definedName>
    <definedName name="지적기사_1급" localSheetId="23">#REF!</definedName>
    <definedName name="지적기사_1급" localSheetId="21">#REF!</definedName>
    <definedName name="지적기사_1급" localSheetId="24">#REF!</definedName>
    <definedName name="지적기사_1급" localSheetId="20">#REF!</definedName>
    <definedName name="지적기사_1급" localSheetId="18">#REF!</definedName>
    <definedName name="지적기사_1급" localSheetId="16">#REF!</definedName>
    <definedName name="지적기사_1급" localSheetId="19">#REF!</definedName>
    <definedName name="지적기사_1급" localSheetId="7">#REF!</definedName>
    <definedName name="지적기사_1급" localSheetId="9">#REF!</definedName>
    <definedName name="지적기사_1급" localSheetId="5">#REF!</definedName>
    <definedName name="지적기사_1급" localSheetId="10">#REF!</definedName>
    <definedName name="지적기사_1급" localSheetId="29">#REF!</definedName>
    <definedName name="지적기사_1급">#REF!</definedName>
    <definedName name="지적기사_2급" localSheetId="28">#REF!</definedName>
    <definedName name="지적기사_2급" localSheetId="25">#REF!</definedName>
    <definedName name="지적기사_2급" localSheetId="23">#REF!</definedName>
    <definedName name="지적기사_2급" localSheetId="21">#REF!</definedName>
    <definedName name="지적기사_2급" localSheetId="24">#REF!</definedName>
    <definedName name="지적기사_2급" localSheetId="20">#REF!</definedName>
    <definedName name="지적기사_2급" localSheetId="18">#REF!</definedName>
    <definedName name="지적기사_2급" localSheetId="16">#REF!</definedName>
    <definedName name="지적기사_2급" localSheetId="19">#REF!</definedName>
    <definedName name="지적기사_2급" localSheetId="7">#REF!</definedName>
    <definedName name="지적기사_2급" localSheetId="9">#REF!</definedName>
    <definedName name="지적기사_2급" localSheetId="5">#REF!</definedName>
    <definedName name="지적기사_2급" localSheetId="10">#REF!</definedName>
    <definedName name="지적기사_2급" localSheetId="29">#REF!</definedName>
    <definedName name="지적기사_2급">#REF!</definedName>
    <definedName name="지적기사1급" localSheetId="28">#REF!</definedName>
    <definedName name="지적기사1급" localSheetId="25">#REF!</definedName>
    <definedName name="지적기사1급" localSheetId="23">#REF!</definedName>
    <definedName name="지적기사1급" localSheetId="21">#REF!</definedName>
    <definedName name="지적기사1급" localSheetId="24">#REF!</definedName>
    <definedName name="지적기사1급" localSheetId="20">#REF!</definedName>
    <definedName name="지적기사1급" localSheetId="18">#REF!</definedName>
    <definedName name="지적기사1급" localSheetId="16">#REF!</definedName>
    <definedName name="지적기사1급" localSheetId="19">#REF!</definedName>
    <definedName name="지적기사1급" localSheetId="7">#REF!</definedName>
    <definedName name="지적기사1급" localSheetId="9">#REF!</definedName>
    <definedName name="지적기사1급" localSheetId="5">#REF!</definedName>
    <definedName name="지적기사1급" localSheetId="10">#REF!</definedName>
    <definedName name="지적기사1급" localSheetId="29">#REF!</definedName>
    <definedName name="지적기사1급">#REF!</definedName>
    <definedName name="지적기사2급" localSheetId="28">#REF!</definedName>
    <definedName name="지적기사2급" localSheetId="25">#REF!</definedName>
    <definedName name="지적기사2급" localSheetId="23">#REF!</definedName>
    <definedName name="지적기사2급" localSheetId="21">#REF!</definedName>
    <definedName name="지적기사2급" localSheetId="24">#REF!</definedName>
    <definedName name="지적기사2급" localSheetId="20">#REF!</definedName>
    <definedName name="지적기사2급" localSheetId="18">#REF!</definedName>
    <definedName name="지적기사2급" localSheetId="16">#REF!</definedName>
    <definedName name="지적기사2급" localSheetId="19">#REF!</definedName>
    <definedName name="지적기사2급" localSheetId="7">#REF!</definedName>
    <definedName name="지적기사2급" localSheetId="9">#REF!</definedName>
    <definedName name="지적기사2급" localSheetId="5">#REF!</definedName>
    <definedName name="지적기사2급" localSheetId="10">#REF!</definedName>
    <definedName name="지적기사2급" localSheetId="29">#REF!</definedName>
    <definedName name="지적기사2급">#REF!</definedName>
    <definedName name="지주">#N/A</definedName>
    <definedName name="지하차도조명설비1095m상행설비공사" localSheetId="10">#REF!</definedName>
    <definedName name="지하차도조명설비1095m상행설비공사">#REF!</definedName>
    <definedName name="지하차도조명설비1095m하행설비공사" localSheetId="10">#REF!</definedName>
    <definedName name="지하차도조명설비1095m하행설비공사">#REF!</definedName>
    <definedName name="직노" localSheetId="28">#REF!</definedName>
    <definedName name="직노" localSheetId="11">#REF!</definedName>
    <definedName name="직노" localSheetId="3">#REF!</definedName>
    <definedName name="직노" localSheetId="2">#REF!</definedName>
    <definedName name="직노" localSheetId="27">#REF!</definedName>
    <definedName name="직노" localSheetId="25">#REF!</definedName>
    <definedName name="직노" localSheetId="23">#REF!</definedName>
    <definedName name="직노" localSheetId="21">#REF!</definedName>
    <definedName name="직노" localSheetId="24">#REF!</definedName>
    <definedName name="직노" localSheetId="20">#REF!</definedName>
    <definedName name="직노" localSheetId="18">#REF!</definedName>
    <definedName name="직노" localSheetId="16">#REF!</definedName>
    <definedName name="직노" localSheetId="7">#REF!</definedName>
    <definedName name="직노" localSheetId="6">#REF!</definedName>
    <definedName name="직노" localSheetId="9">#REF!</definedName>
    <definedName name="직노" localSheetId="5">#REF!</definedName>
    <definedName name="직노" localSheetId="10">#REF!</definedName>
    <definedName name="직노" localSheetId="8">#REF!</definedName>
    <definedName name="직노" localSheetId="4">#REF!</definedName>
    <definedName name="직노" localSheetId="26">#REF!</definedName>
    <definedName name="직노" localSheetId="29">#REF!</definedName>
    <definedName name="직노">#REF!</definedName>
    <definedName name="직영비" localSheetId="28">'[82]2공구산출내역'!#REF!</definedName>
    <definedName name="직영비" localSheetId="25">'[82]2공구산출내역'!#REF!</definedName>
    <definedName name="직영비" localSheetId="21">'[82]2공구산출내역'!#REF!</definedName>
    <definedName name="직영비" localSheetId="24">'[82]2공구산출내역'!#REF!</definedName>
    <definedName name="직영비" localSheetId="20">'[82]2공구산출내역'!#REF!</definedName>
    <definedName name="직영비" localSheetId="16">'[82]2공구산출내역'!#REF!</definedName>
    <definedName name="직영비" localSheetId="7">'[82]2공구산출내역'!#REF!</definedName>
    <definedName name="직영비" localSheetId="9">'[82]2공구산출내역'!#REF!</definedName>
    <definedName name="직영비" localSheetId="5">'[82]2공구산출내역'!#REF!</definedName>
    <definedName name="직영비" localSheetId="10">'[82]2공구산출내역'!#REF!</definedName>
    <definedName name="직영비" localSheetId="29">'[82]2공구산출내역'!#REF!</definedName>
    <definedName name="직영비" localSheetId="12">'[82]2공구산출내역'!#REF!</definedName>
    <definedName name="직영비">'[82]2공구산출내역'!#REF!</definedName>
    <definedName name="직접경비" localSheetId="28">#REF!</definedName>
    <definedName name="직접경비" localSheetId="25">#REF!</definedName>
    <definedName name="직접경비" localSheetId="23">#REF!</definedName>
    <definedName name="직접경비" localSheetId="21">#REF!</definedName>
    <definedName name="직접경비" localSheetId="24">#REF!</definedName>
    <definedName name="직접경비" localSheetId="20">#REF!</definedName>
    <definedName name="직접경비" localSheetId="18">#REF!</definedName>
    <definedName name="직접경비" localSheetId="16">#REF!</definedName>
    <definedName name="직접경비" localSheetId="19">#REF!</definedName>
    <definedName name="직접경비" localSheetId="7">#REF!</definedName>
    <definedName name="직접경비" localSheetId="9">#REF!</definedName>
    <definedName name="직접경비" localSheetId="5">#REF!</definedName>
    <definedName name="직접경비" localSheetId="10">#REF!</definedName>
    <definedName name="직접경비" localSheetId="29">#REF!</definedName>
    <definedName name="직접경비">#REF!</definedName>
    <definedName name="직접공사비" localSheetId="10">#REF!</definedName>
    <definedName name="직접공사비">#REF!</definedName>
    <definedName name="직접노무비" localSheetId="28">#REF!</definedName>
    <definedName name="직접노무비" localSheetId="25">#REF!</definedName>
    <definedName name="직접노무비" localSheetId="23">#REF!</definedName>
    <definedName name="직접노무비" localSheetId="21">#REF!</definedName>
    <definedName name="직접노무비" localSheetId="24">#REF!</definedName>
    <definedName name="직접노무비" localSheetId="20">#REF!</definedName>
    <definedName name="직접노무비" localSheetId="18">#REF!</definedName>
    <definedName name="직접노무비" localSheetId="16">#REF!</definedName>
    <definedName name="직접노무비" localSheetId="19">#REF!</definedName>
    <definedName name="직접노무비" localSheetId="7">#REF!</definedName>
    <definedName name="직접노무비" localSheetId="9">#REF!</definedName>
    <definedName name="직접노무비" localSheetId="5">#REF!</definedName>
    <definedName name="직접노무비" localSheetId="10">#REF!</definedName>
    <definedName name="직접노무비" localSheetId="29">#REF!</definedName>
    <definedName name="직접노무비">#REF!</definedName>
    <definedName name="직접재료비" localSheetId="10">#REF!</definedName>
    <definedName name="직접재료비">#REF!</definedName>
    <definedName name="직종" localSheetId="28">#REF!</definedName>
    <definedName name="직종" localSheetId="25">#REF!</definedName>
    <definedName name="직종" localSheetId="23">#REF!</definedName>
    <definedName name="직종" localSheetId="22">#REF!</definedName>
    <definedName name="직종" localSheetId="21">#REF!</definedName>
    <definedName name="직종" localSheetId="24">#REF!</definedName>
    <definedName name="직종" localSheetId="20">#REF!</definedName>
    <definedName name="직종" localSheetId="18">#REF!</definedName>
    <definedName name="직종" localSheetId="16">#REF!</definedName>
    <definedName name="직종" localSheetId="19">#REF!</definedName>
    <definedName name="직종" localSheetId="7">#REF!</definedName>
    <definedName name="직종" localSheetId="9">#REF!</definedName>
    <definedName name="직종" localSheetId="5">#REF!</definedName>
    <definedName name="직종" localSheetId="10">#REF!</definedName>
    <definedName name="직종" localSheetId="29">#REF!</definedName>
    <definedName name="직종">#REF!</definedName>
    <definedName name="집게표" localSheetId="10">#REF!</definedName>
    <definedName name="집게표">#REF!</definedName>
    <definedName name="집계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집계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집계표" localSheetId="10">#REF!</definedName>
    <definedName name="집계표">#REF!</definedName>
    <definedName name="집계표1" localSheetId="28">#REF!</definedName>
    <definedName name="집계표1" localSheetId="25">#REF!</definedName>
    <definedName name="집계표1" localSheetId="23">#REF!</definedName>
    <definedName name="집계표1" localSheetId="21">#REF!</definedName>
    <definedName name="집계표1" localSheetId="24">#REF!</definedName>
    <definedName name="집계표1" localSheetId="20">#REF!</definedName>
    <definedName name="집계표1" localSheetId="18">#REF!</definedName>
    <definedName name="집계표1" localSheetId="16">#REF!</definedName>
    <definedName name="집계표1" localSheetId="19">#REF!</definedName>
    <definedName name="집계표1" localSheetId="7">#REF!</definedName>
    <definedName name="집계표1" localSheetId="9">#REF!</definedName>
    <definedName name="집계표1" localSheetId="5">#REF!</definedName>
    <definedName name="집계표1" localSheetId="10">#REF!</definedName>
    <definedName name="집계표1" localSheetId="29">#REF!</definedName>
    <definedName name="집계표1">#REF!</definedName>
    <definedName name="집계표2" localSheetId="28">#REF!</definedName>
    <definedName name="집계표2" localSheetId="25">#REF!</definedName>
    <definedName name="집계표2" localSheetId="23">#REF!</definedName>
    <definedName name="집계표2" localSheetId="21">#REF!</definedName>
    <definedName name="집계표2" localSheetId="24">#REF!</definedName>
    <definedName name="집계표2" localSheetId="20">#REF!</definedName>
    <definedName name="집계표2" localSheetId="18">#REF!</definedName>
    <definedName name="집계표2" localSheetId="16">#REF!</definedName>
    <definedName name="집계표2" localSheetId="19">#REF!</definedName>
    <definedName name="집계표2" localSheetId="7">#REF!</definedName>
    <definedName name="집계표2" localSheetId="9">#REF!</definedName>
    <definedName name="집계표2" localSheetId="5">#REF!</definedName>
    <definedName name="집계표2" localSheetId="10">#REF!</definedName>
    <definedName name="집계표2" localSheetId="29">#REF!</definedName>
    <definedName name="집계표2">#REF!</definedName>
    <definedName name="집계표3" localSheetId="28">#REF!</definedName>
    <definedName name="집계표3" localSheetId="25">#REF!</definedName>
    <definedName name="집계표3" localSheetId="23">#REF!</definedName>
    <definedName name="집계표3" localSheetId="21">#REF!</definedName>
    <definedName name="집계표3" localSheetId="24">#REF!</definedName>
    <definedName name="집계표3" localSheetId="20">#REF!</definedName>
    <definedName name="집계표3" localSheetId="18">#REF!</definedName>
    <definedName name="집계표3" localSheetId="16">#REF!</definedName>
    <definedName name="집계표3" localSheetId="19">#REF!</definedName>
    <definedName name="집계표3" localSheetId="7">#REF!</definedName>
    <definedName name="집계표3" localSheetId="9">#REF!</definedName>
    <definedName name="집계표3" localSheetId="5">#REF!</definedName>
    <definedName name="집계표3" localSheetId="10">#REF!</definedName>
    <definedName name="집계표3" localSheetId="29">#REF!</definedName>
    <definedName name="집계표3">#REF!</definedName>
    <definedName name="집계표4" localSheetId="28">#REF!</definedName>
    <definedName name="집계표4" localSheetId="25">#REF!</definedName>
    <definedName name="집계표4" localSheetId="23">#REF!</definedName>
    <definedName name="집계표4" localSheetId="21">#REF!</definedName>
    <definedName name="집계표4" localSheetId="24">#REF!</definedName>
    <definedName name="집계표4" localSheetId="20">#REF!</definedName>
    <definedName name="집계표4" localSheetId="18">#REF!</definedName>
    <definedName name="집계표4" localSheetId="16">#REF!</definedName>
    <definedName name="집계표4" localSheetId="19">#REF!</definedName>
    <definedName name="집계표4" localSheetId="7">#REF!</definedName>
    <definedName name="집계표4" localSheetId="9">#REF!</definedName>
    <definedName name="집계표4" localSheetId="5">#REF!</definedName>
    <definedName name="집계표4" localSheetId="10">#REF!</definedName>
    <definedName name="집계표4" localSheetId="29">#REF!</definedName>
    <definedName name="집계표4">#REF!</definedName>
    <definedName name="집계표5" localSheetId="28">#REF!</definedName>
    <definedName name="집계표5" localSheetId="25">#REF!</definedName>
    <definedName name="집계표5" localSheetId="23">#REF!</definedName>
    <definedName name="집계표5" localSheetId="21">#REF!</definedName>
    <definedName name="집계표5" localSheetId="24">#REF!</definedName>
    <definedName name="집계표5" localSheetId="20">#REF!</definedName>
    <definedName name="집계표5" localSheetId="18">#REF!</definedName>
    <definedName name="집계표5" localSheetId="16">#REF!</definedName>
    <definedName name="집계표5" localSheetId="19">#REF!</definedName>
    <definedName name="집계표5" localSheetId="7">#REF!</definedName>
    <definedName name="집계표5" localSheetId="9">#REF!</definedName>
    <definedName name="집계표5" localSheetId="5">#REF!</definedName>
    <definedName name="집계표5" localSheetId="10">#REF!</definedName>
    <definedName name="집계표5" localSheetId="29">#REF!</definedName>
    <definedName name="집계표5">#REF!</definedName>
    <definedName name="집수정2전등및전열설비공사" localSheetId="10">#REF!</definedName>
    <definedName name="집수정2전등및전열설비공사">#REF!</definedName>
    <definedName name="집수정수량" localSheetId="28">#REF!</definedName>
    <definedName name="집수정수량" localSheetId="25">#REF!</definedName>
    <definedName name="집수정수량" localSheetId="23">#REF!</definedName>
    <definedName name="집수정수량" localSheetId="21">#REF!</definedName>
    <definedName name="집수정수량" localSheetId="24">#REF!</definedName>
    <definedName name="집수정수량" localSheetId="20">#REF!</definedName>
    <definedName name="집수정수량" localSheetId="18">#REF!</definedName>
    <definedName name="집수정수량" localSheetId="16">#REF!</definedName>
    <definedName name="집수정수량" localSheetId="19">#REF!</definedName>
    <definedName name="집수정수량" localSheetId="7">#REF!</definedName>
    <definedName name="집수정수량" localSheetId="9">#REF!</definedName>
    <definedName name="집수정수량" localSheetId="5">#REF!</definedName>
    <definedName name="집수정수량" localSheetId="10">#REF!</definedName>
    <definedName name="집수정수량" localSheetId="29">#REF!</definedName>
    <definedName name="집수정수량">#REF!</definedName>
    <definedName name="짜장" localSheetId="10">#REF!</definedName>
    <definedName name="짜장">#REF!</definedName>
    <definedName name="ㅊ">#N/A</definedName>
    <definedName name="ㅊ1" localSheetId="10">#REF!</definedName>
    <definedName name="ㅊ1">#REF!</definedName>
    <definedName name="ㅊ1555" localSheetId="10">#REF!</definedName>
    <definedName name="ㅊ1555">#REF!</definedName>
    <definedName name="ㅊㅊㅊㅊㅊ">[0]!ㅊㅊㅊㅊㅊ</definedName>
    <definedName name="ㅊㅌㅊㅊㅊ" localSheetId="10">BlankMacro1</definedName>
    <definedName name="ㅊㅌㅊㅊㅊ">BlankMacro1</definedName>
    <definedName name="차">#N/A</definedName>
    <definedName name="차량가격">[61]을부담운반비!$D$4</definedName>
    <definedName name="차선도색중앙선수량" localSheetId="28">#REF!</definedName>
    <definedName name="차선도색중앙선수량" localSheetId="25">#REF!</definedName>
    <definedName name="차선도색중앙선수량" localSheetId="23">#REF!</definedName>
    <definedName name="차선도색중앙선수량" localSheetId="21">#REF!</definedName>
    <definedName name="차선도색중앙선수량" localSheetId="24">#REF!</definedName>
    <definedName name="차선도색중앙선수량" localSheetId="20">#REF!</definedName>
    <definedName name="차선도색중앙선수량" localSheetId="18">#REF!</definedName>
    <definedName name="차선도색중앙선수량" localSheetId="16">#REF!</definedName>
    <definedName name="차선도색중앙선수량" localSheetId="19">#REF!</definedName>
    <definedName name="차선도색중앙선수량" localSheetId="7">#REF!</definedName>
    <definedName name="차선도색중앙선수량" localSheetId="9">#REF!</definedName>
    <definedName name="차선도색중앙선수량" localSheetId="5">#REF!</definedName>
    <definedName name="차선도색중앙선수량" localSheetId="10">#REF!</definedName>
    <definedName name="차선도색중앙선수량" localSheetId="29">#REF!</definedName>
    <definedName name="차선도색중앙선수량">#REF!</definedName>
    <definedName name="차선도색직각주차수량" localSheetId="28">#REF!</definedName>
    <definedName name="차선도색직각주차수량" localSheetId="25">#REF!</definedName>
    <definedName name="차선도색직각주차수량" localSheetId="23">#REF!</definedName>
    <definedName name="차선도색직각주차수량" localSheetId="21">#REF!</definedName>
    <definedName name="차선도색직각주차수량" localSheetId="24">#REF!</definedName>
    <definedName name="차선도색직각주차수량" localSheetId="20">#REF!</definedName>
    <definedName name="차선도색직각주차수량" localSheetId="18">#REF!</definedName>
    <definedName name="차선도색직각주차수량" localSheetId="16">#REF!</definedName>
    <definedName name="차선도색직각주차수량" localSheetId="19">#REF!</definedName>
    <definedName name="차선도색직각주차수량" localSheetId="7">#REF!</definedName>
    <definedName name="차선도색직각주차수량" localSheetId="9">#REF!</definedName>
    <definedName name="차선도색직각주차수량" localSheetId="5">#REF!</definedName>
    <definedName name="차선도색직각주차수량" localSheetId="10">#REF!</definedName>
    <definedName name="차선도색직각주차수량" localSheetId="29">#REF!</definedName>
    <definedName name="차선도색직각주차수량">#REF!</definedName>
    <definedName name="차선도색집계" localSheetId="28">#REF!</definedName>
    <definedName name="차선도색집계" localSheetId="25">#REF!</definedName>
    <definedName name="차선도색집계" localSheetId="23">#REF!</definedName>
    <definedName name="차선도색집계" localSheetId="21">#REF!</definedName>
    <definedName name="차선도색집계" localSheetId="24">#REF!</definedName>
    <definedName name="차선도색집계" localSheetId="20">#REF!</definedName>
    <definedName name="차선도색집계" localSheetId="18">#REF!</definedName>
    <definedName name="차선도색집계" localSheetId="16">#REF!</definedName>
    <definedName name="차선도색집계" localSheetId="19">#REF!</definedName>
    <definedName name="차선도색집계" localSheetId="7">#REF!</definedName>
    <definedName name="차선도색집계" localSheetId="9">#REF!</definedName>
    <definedName name="차선도색집계" localSheetId="5">#REF!</definedName>
    <definedName name="차선도색집계" localSheetId="10">#REF!</definedName>
    <definedName name="차선도색집계" localSheetId="29">#REF!</definedName>
    <definedName name="차선도색집계">#REF!</definedName>
    <definedName name="차선도색평행주차수량" localSheetId="28">#REF!</definedName>
    <definedName name="차선도색평행주차수량" localSheetId="25">#REF!</definedName>
    <definedName name="차선도색평행주차수량" localSheetId="23">#REF!</definedName>
    <definedName name="차선도색평행주차수량" localSheetId="21">#REF!</definedName>
    <definedName name="차선도색평행주차수량" localSheetId="24">#REF!</definedName>
    <definedName name="차선도색평행주차수량" localSheetId="20">#REF!</definedName>
    <definedName name="차선도색평행주차수량" localSheetId="18">#REF!</definedName>
    <definedName name="차선도색평행주차수량" localSheetId="16">#REF!</definedName>
    <definedName name="차선도색평행주차수량" localSheetId="19">#REF!</definedName>
    <definedName name="차선도색평행주차수량" localSheetId="7">#REF!</definedName>
    <definedName name="차선도색평행주차수량" localSheetId="9">#REF!</definedName>
    <definedName name="차선도색평행주차수량" localSheetId="5">#REF!</definedName>
    <definedName name="차선도색평행주차수량" localSheetId="10">#REF!</definedName>
    <definedName name="차선도색평행주차수량" localSheetId="29">#REF!</definedName>
    <definedName name="차선도색평행주차수량">#REF!</definedName>
    <definedName name="차양철거">[0]!차양철거</definedName>
    <definedName name="착공" localSheetId="28">#REF!</definedName>
    <definedName name="착공" localSheetId="25">#REF!</definedName>
    <definedName name="착공" localSheetId="23">#REF!</definedName>
    <definedName name="착공" localSheetId="22">#REF!</definedName>
    <definedName name="착공" localSheetId="21">#REF!</definedName>
    <definedName name="착공" localSheetId="24">#REF!</definedName>
    <definedName name="착공" localSheetId="20">#REF!</definedName>
    <definedName name="착공" localSheetId="18">#REF!</definedName>
    <definedName name="착공" localSheetId="16">#REF!</definedName>
    <definedName name="착공" localSheetId="19">#REF!</definedName>
    <definedName name="착공" localSheetId="7">#REF!</definedName>
    <definedName name="착공" localSheetId="9">#REF!</definedName>
    <definedName name="착공" localSheetId="5">#REF!</definedName>
    <definedName name="착공" localSheetId="10">#REF!</definedName>
    <definedName name="착공" localSheetId="29">#REF!</definedName>
    <definedName name="착공">#REF!</definedName>
    <definedName name="착공기한" localSheetId="10">#REF!</definedName>
    <definedName name="착공기한">#REF!</definedName>
    <definedName name="착공년월일" localSheetId="10">#REF!</definedName>
    <definedName name="착공년월일">#REF!</definedName>
    <definedName name="착공일" localSheetId="10">#REF!</definedName>
    <definedName name="착공일">#REF!</definedName>
    <definedName name="착암공" localSheetId="28">#REF!</definedName>
    <definedName name="착암공" localSheetId="25">#REF!</definedName>
    <definedName name="착암공" localSheetId="23">#REF!</definedName>
    <definedName name="착암공" localSheetId="21">#REF!</definedName>
    <definedName name="착암공" localSheetId="24">#REF!</definedName>
    <definedName name="착암공" localSheetId="20">#REF!</definedName>
    <definedName name="착암공" localSheetId="18">#REF!</definedName>
    <definedName name="착암공" localSheetId="16">#REF!</definedName>
    <definedName name="착암공" localSheetId="19">#REF!</definedName>
    <definedName name="착암공" localSheetId="7">#REF!</definedName>
    <definedName name="착암공" localSheetId="9">#REF!</definedName>
    <definedName name="착암공" localSheetId="5">#REF!</definedName>
    <definedName name="착암공" localSheetId="10">#REF!</definedName>
    <definedName name="착암공" localSheetId="29">#REF!</definedName>
    <definedName name="착암공">#REF!</definedName>
    <definedName name="창" localSheetId="28">#REF!</definedName>
    <definedName name="창" localSheetId="25">#REF!</definedName>
    <definedName name="창" localSheetId="23">#REF!</definedName>
    <definedName name="창" localSheetId="22">#REF!</definedName>
    <definedName name="창" localSheetId="21">#REF!</definedName>
    <definedName name="창" localSheetId="24">#REF!</definedName>
    <definedName name="창" localSheetId="20">#REF!</definedName>
    <definedName name="창" localSheetId="18">#REF!</definedName>
    <definedName name="창" localSheetId="16">#REF!</definedName>
    <definedName name="창" localSheetId="19">#REF!</definedName>
    <definedName name="창" localSheetId="7">#REF!</definedName>
    <definedName name="창" localSheetId="9">#REF!</definedName>
    <definedName name="창" localSheetId="5">#REF!</definedName>
    <definedName name="창" localSheetId="10">#REF!</definedName>
    <definedName name="창" localSheetId="29">#REF!</definedName>
    <definedName name="창">#REF!</definedName>
    <definedName name="창호목공" localSheetId="28">#REF!</definedName>
    <definedName name="창호목공" localSheetId="25">#REF!</definedName>
    <definedName name="창호목공" localSheetId="23">#REF!</definedName>
    <definedName name="창호목공" localSheetId="21">#REF!</definedName>
    <definedName name="창호목공" localSheetId="24">#REF!</definedName>
    <definedName name="창호목공" localSheetId="20">#REF!</definedName>
    <definedName name="창호목공" localSheetId="18">#REF!</definedName>
    <definedName name="창호목공" localSheetId="16">#REF!</definedName>
    <definedName name="창호목공" localSheetId="19">#REF!</definedName>
    <definedName name="창호목공" localSheetId="7">#REF!</definedName>
    <definedName name="창호목공" localSheetId="9">#REF!</definedName>
    <definedName name="창호목공" localSheetId="5">#REF!</definedName>
    <definedName name="창호목공" localSheetId="10">#REF!</definedName>
    <definedName name="창호목공" localSheetId="29">#REF!</definedName>
    <definedName name="창호목공">#REF!</definedName>
    <definedName name="천상" localSheetId="10">[104]단가!#REF!</definedName>
    <definedName name="천상">[104]단가!#REF!</definedName>
    <definedName name="철">[0]!철</definedName>
    <definedName name="철____공" localSheetId="28">#REF!</definedName>
    <definedName name="철____공" localSheetId="25">#REF!</definedName>
    <definedName name="철____공" localSheetId="23">#REF!</definedName>
    <definedName name="철____공" localSheetId="21">#REF!</definedName>
    <definedName name="철____공" localSheetId="24">#REF!</definedName>
    <definedName name="철____공" localSheetId="20">#REF!</definedName>
    <definedName name="철____공" localSheetId="18">#REF!</definedName>
    <definedName name="철____공" localSheetId="16">#REF!</definedName>
    <definedName name="철____공" localSheetId="19">#REF!</definedName>
    <definedName name="철____공" localSheetId="7">#REF!</definedName>
    <definedName name="철____공" localSheetId="9">#REF!</definedName>
    <definedName name="철____공" localSheetId="5">#REF!</definedName>
    <definedName name="철____공" localSheetId="10">#REF!</definedName>
    <definedName name="철____공" localSheetId="29">#REF!</definedName>
    <definedName name="철____공">#REF!</definedName>
    <definedName name="철_골_공" localSheetId="28">#REF!</definedName>
    <definedName name="철_골_공" localSheetId="25">#REF!</definedName>
    <definedName name="철_골_공" localSheetId="23">#REF!</definedName>
    <definedName name="철_골_공" localSheetId="21">#REF!</definedName>
    <definedName name="철_골_공" localSheetId="24">#REF!</definedName>
    <definedName name="철_골_공" localSheetId="20">#REF!</definedName>
    <definedName name="철_골_공" localSheetId="18">#REF!</definedName>
    <definedName name="철_골_공" localSheetId="16">#REF!</definedName>
    <definedName name="철_골_공" localSheetId="19">#REF!</definedName>
    <definedName name="철_골_공" localSheetId="7">#REF!</definedName>
    <definedName name="철_골_공" localSheetId="9">#REF!</definedName>
    <definedName name="철_골_공" localSheetId="5">#REF!</definedName>
    <definedName name="철_골_공" localSheetId="10">#REF!</definedName>
    <definedName name="철_골_공" localSheetId="29">#REF!</definedName>
    <definedName name="철_골_공">#REF!</definedName>
    <definedName name="철1">[0]!철1</definedName>
    <definedName name="철2">[0]!철2</definedName>
    <definedName name="철거계" localSheetId="28">#REF!</definedName>
    <definedName name="철거계" localSheetId="25">#REF!</definedName>
    <definedName name="철거계" localSheetId="23">#REF!</definedName>
    <definedName name="철거계" localSheetId="21">#REF!</definedName>
    <definedName name="철거계" localSheetId="24">#REF!</definedName>
    <definedName name="철거계" localSheetId="20">#REF!</definedName>
    <definedName name="철거계" localSheetId="18">#REF!</definedName>
    <definedName name="철거계" localSheetId="16">#REF!</definedName>
    <definedName name="철거계" localSheetId="19">#REF!</definedName>
    <definedName name="철거계" localSheetId="7">#REF!</definedName>
    <definedName name="철거계" localSheetId="9">#REF!</definedName>
    <definedName name="철거계" localSheetId="5">#REF!</definedName>
    <definedName name="철거계" localSheetId="10">#REF!</definedName>
    <definedName name="철거계" localSheetId="29">#REF!</definedName>
    <definedName name="철거계">#REF!</definedName>
    <definedName name="철거자재" localSheetId="10">#REF!</definedName>
    <definedName name="철거자재">#REF!</definedName>
    <definedName name="철골공" localSheetId="28">#REF!</definedName>
    <definedName name="철골공" localSheetId="11">#REF!</definedName>
    <definedName name="철골공" localSheetId="3">#REF!</definedName>
    <definedName name="철골공" localSheetId="2">#REF!</definedName>
    <definedName name="철골공" localSheetId="27">#REF!</definedName>
    <definedName name="철골공" localSheetId="25">#REF!</definedName>
    <definedName name="철골공" localSheetId="23">#REF!</definedName>
    <definedName name="철골공" localSheetId="21">#REF!</definedName>
    <definedName name="철골공" localSheetId="24">#REF!</definedName>
    <definedName name="철골공" localSheetId="20">#REF!</definedName>
    <definedName name="철골공" localSheetId="18">#REF!</definedName>
    <definedName name="철골공" localSheetId="17">#REF!</definedName>
    <definedName name="철골공" localSheetId="16">#REF!</definedName>
    <definedName name="철골공" localSheetId="19">#REF!</definedName>
    <definedName name="철골공" localSheetId="7">#REF!</definedName>
    <definedName name="철골공" localSheetId="6">#REF!</definedName>
    <definedName name="철골공" localSheetId="9">#REF!</definedName>
    <definedName name="철골공" localSheetId="5">#REF!</definedName>
    <definedName name="철골공" localSheetId="10">#REF!</definedName>
    <definedName name="철골공" localSheetId="8">#REF!</definedName>
    <definedName name="철골공" localSheetId="4">#REF!</definedName>
    <definedName name="철골공" localSheetId="26">#REF!</definedName>
    <definedName name="철골공" localSheetId="29">#REF!</definedName>
    <definedName name="철골공">#REF!</definedName>
    <definedName name="철공" localSheetId="28">'[53]00노임기준'!#REF!</definedName>
    <definedName name="철공" localSheetId="11">'[53]00노임기준'!#REF!</definedName>
    <definedName name="철공" localSheetId="3">'[53]00노임기준'!#REF!</definedName>
    <definedName name="철공" localSheetId="2">'[53]00노임기준'!#REF!</definedName>
    <definedName name="철공" localSheetId="27">'[53]00노임기준'!#REF!</definedName>
    <definedName name="철공" localSheetId="25">#REF!</definedName>
    <definedName name="철공" localSheetId="23">#REF!</definedName>
    <definedName name="철공" localSheetId="21">#REF!</definedName>
    <definedName name="철공" localSheetId="24">#REF!</definedName>
    <definedName name="철공" localSheetId="20">#REF!</definedName>
    <definedName name="철공" localSheetId="16">#REF!</definedName>
    <definedName name="철공" localSheetId="7">'[53]00노임기준'!#REF!</definedName>
    <definedName name="철공" localSheetId="6">'[53]00노임기준'!#REF!</definedName>
    <definedName name="철공" localSheetId="9">'[53]00노임기준'!#REF!</definedName>
    <definedName name="철공" localSheetId="5">'[53]00노임기준'!#REF!</definedName>
    <definedName name="철공" localSheetId="10">'[53]00노임기준'!#REF!</definedName>
    <definedName name="철공" localSheetId="8">'[53]00노임기준'!#REF!</definedName>
    <definedName name="철공" localSheetId="4">'[53]00노임기준'!#REF!</definedName>
    <definedName name="철공" localSheetId="26">'[53]00노임기준'!#REF!</definedName>
    <definedName name="철공" localSheetId="29">#REF!</definedName>
    <definedName name="철공" localSheetId="31">#REF!</definedName>
    <definedName name="철공">#REF!</definedName>
    <definedName name="철근_D13" localSheetId="10">#REF!</definedName>
    <definedName name="철근_D13">#REF!</definedName>
    <definedName name="철근_D16" localSheetId="10">#REF!</definedName>
    <definedName name="철근_D16">#REF!</definedName>
    <definedName name="철근_D19" localSheetId="10">#REF!</definedName>
    <definedName name="철근_D19">#REF!</definedName>
    <definedName name="철근가공_및_조립_간단" localSheetId="10">#REF!</definedName>
    <definedName name="철근가공_및_조립_간단">#REF!</definedName>
    <definedName name="철근공" localSheetId="28">#REF!</definedName>
    <definedName name="철근공" localSheetId="11">#REF!</definedName>
    <definedName name="철근공" localSheetId="3">#REF!</definedName>
    <definedName name="철근공" localSheetId="2">#REF!</definedName>
    <definedName name="철근공" localSheetId="27">#REF!</definedName>
    <definedName name="철근공" localSheetId="25">#REF!</definedName>
    <definedName name="철근공" localSheetId="23">#REF!</definedName>
    <definedName name="철근공" localSheetId="22">#REF!</definedName>
    <definedName name="철근공" localSheetId="21">#REF!</definedName>
    <definedName name="철근공" localSheetId="24">#REF!</definedName>
    <definedName name="철근공" localSheetId="20">#REF!</definedName>
    <definedName name="철근공" localSheetId="18">#REF!</definedName>
    <definedName name="철근공" localSheetId="17">#REF!</definedName>
    <definedName name="철근공" localSheetId="16">#REF!</definedName>
    <definedName name="철근공" localSheetId="19">#REF!</definedName>
    <definedName name="철근공" localSheetId="7">#REF!</definedName>
    <definedName name="철근공" localSheetId="6">#REF!</definedName>
    <definedName name="철근공" localSheetId="9">#REF!</definedName>
    <definedName name="철근공" localSheetId="5">#REF!</definedName>
    <definedName name="철근공" localSheetId="10">#REF!</definedName>
    <definedName name="철근공" localSheetId="8">#REF!</definedName>
    <definedName name="철근공" localSheetId="4">#REF!</definedName>
    <definedName name="철근공" localSheetId="26">#REF!</definedName>
    <definedName name="철근공" localSheetId="29">#REF!</definedName>
    <definedName name="철근공">#REF!</definedName>
    <definedName name="철근운반">[0]!철근운반</definedName>
    <definedName name="철도궤도공" localSheetId="28">#REF!</definedName>
    <definedName name="철도궤도공" localSheetId="25">#REF!</definedName>
    <definedName name="철도궤도공" localSheetId="23">#REF!</definedName>
    <definedName name="철도궤도공" localSheetId="21">#REF!</definedName>
    <definedName name="철도궤도공" localSheetId="24">#REF!</definedName>
    <definedName name="철도궤도공" localSheetId="20">#REF!</definedName>
    <definedName name="철도궤도공" localSheetId="18">#REF!</definedName>
    <definedName name="철도궤도공" localSheetId="16">#REF!</definedName>
    <definedName name="철도궤도공" localSheetId="19">#REF!</definedName>
    <definedName name="철도궤도공" localSheetId="7">#REF!</definedName>
    <definedName name="철도궤도공" localSheetId="9">#REF!</definedName>
    <definedName name="철도궤도공" localSheetId="5">#REF!</definedName>
    <definedName name="철도궤도공" localSheetId="10">#REF!</definedName>
    <definedName name="철도궤도공" localSheetId="29">#REF!</definedName>
    <definedName name="철도궤도공">#REF!</definedName>
    <definedName name="철도궤도신설공사" localSheetId="28">#REF!</definedName>
    <definedName name="철도궤도신설공사" localSheetId="25">#REF!</definedName>
    <definedName name="철도궤도신설공사" localSheetId="23">#REF!</definedName>
    <definedName name="철도궤도신설공사" localSheetId="21">#REF!</definedName>
    <definedName name="철도궤도신설공사" localSheetId="24">#REF!</definedName>
    <definedName name="철도궤도신설공사" localSheetId="20">#REF!</definedName>
    <definedName name="철도궤도신설공사" localSheetId="18">#REF!</definedName>
    <definedName name="철도궤도신설공사" localSheetId="16">#REF!</definedName>
    <definedName name="철도궤도신설공사" localSheetId="19">#REF!</definedName>
    <definedName name="철도궤도신설공사" localSheetId="7">#REF!</definedName>
    <definedName name="철도궤도신설공사" localSheetId="9">#REF!</definedName>
    <definedName name="철도궤도신설공사" localSheetId="5">#REF!</definedName>
    <definedName name="철도궤도신설공사" localSheetId="10">#REF!</definedName>
    <definedName name="철도궤도신설공사" localSheetId="29">#REF!</definedName>
    <definedName name="철도궤도신설공사">#REF!</definedName>
    <definedName name="철도신호공" localSheetId="28">#REF!</definedName>
    <definedName name="철도신호공" localSheetId="25">#REF!</definedName>
    <definedName name="철도신호공" localSheetId="23">#REF!</definedName>
    <definedName name="철도신호공" localSheetId="21">#REF!</definedName>
    <definedName name="철도신호공" localSheetId="24">#REF!</definedName>
    <definedName name="철도신호공" localSheetId="20">#REF!</definedName>
    <definedName name="철도신호공" localSheetId="18">#REF!</definedName>
    <definedName name="철도신호공" localSheetId="16">#REF!</definedName>
    <definedName name="철도신호공" localSheetId="19">#REF!</definedName>
    <definedName name="철도신호공" localSheetId="7">#REF!</definedName>
    <definedName name="철도신호공" localSheetId="9">#REF!</definedName>
    <definedName name="철도신호공" localSheetId="5">#REF!</definedName>
    <definedName name="철도신호공" localSheetId="10">#REF!</definedName>
    <definedName name="철도신호공" localSheetId="29">#REF!</definedName>
    <definedName name="철도신호공">#REF!</definedName>
    <definedName name="철주신설공구손료" localSheetId="10">#REF!</definedName>
    <definedName name="철주신설공구손료">#REF!</definedName>
    <definedName name="철주신설공비" localSheetId="10">#REF!</definedName>
    <definedName name="철주신설공비">#REF!</definedName>
    <definedName name="철주신설재료비" localSheetId="10">#REF!</definedName>
    <definedName name="철주신설재료비">#REF!</definedName>
    <definedName name="철판공" localSheetId="28">#REF!</definedName>
    <definedName name="철판공" localSheetId="25">#REF!</definedName>
    <definedName name="철판공" localSheetId="23">#REF!</definedName>
    <definedName name="철판공" localSheetId="21">#REF!</definedName>
    <definedName name="철판공" localSheetId="24">#REF!</definedName>
    <definedName name="철판공" localSheetId="20">#REF!</definedName>
    <definedName name="철판공" localSheetId="18">#REF!</definedName>
    <definedName name="철판공" localSheetId="16">#REF!</definedName>
    <definedName name="철판공" localSheetId="19">#REF!</definedName>
    <definedName name="철판공" localSheetId="7">#REF!</definedName>
    <definedName name="철판공" localSheetId="9">#REF!</definedName>
    <definedName name="철판공" localSheetId="5">#REF!</definedName>
    <definedName name="철판공" localSheetId="10">#REF!</definedName>
    <definedName name="철판공" localSheetId="29">#REF!</definedName>
    <definedName name="철판공">#REF!</definedName>
    <definedName name="청" localSheetId="10">[48]!Macro14</definedName>
    <definedName name="청">[48]!Macro14</definedName>
    <definedName name="청단풍" localSheetId="28">#REF!</definedName>
    <definedName name="청단풍" localSheetId="25">#REF!</definedName>
    <definedName name="청단풍" localSheetId="23">#REF!</definedName>
    <definedName name="청단풍" localSheetId="22">#REF!</definedName>
    <definedName name="청단풍" localSheetId="21">#REF!</definedName>
    <definedName name="청단풍" localSheetId="24">#REF!</definedName>
    <definedName name="청단풍" localSheetId="20">#REF!</definedName>
    <definedName name="청단풍" localSheetId="18">#REF!</definedName>
    <definedName name="청단풍" localSheetId="16">#REF!</definedName>
    <definedName name="청단풍" localSheetId="19">#REF!</definedName>
    <definedName name="청단풍" localSheetId="7">#REF!</definedName>
    <definedName name="청단풍" localSheetId="9">#REF!</definedName>
    <definedName name="청단풍" localSheetId="5">#REF!</definedName>
    <definedName name="청단풍" localSheetId="10">#REF!</definedName>
    <definedName name="청단풍" localSheetId="29">#REF!</definedName>
    <definedName name="청단풍" localSheetId="12">#REF!</definedName>
    <definedName name="청단풍">#REF!</definedName>
    <definedName name="쳐">[0]!쳐</definedName>
    <definedName name="총계" localSheetId="28">#REF!</definedName>
    <definedName name="총계" localSheetId="25">#REF!</definedName>
    <definedName name="총계" localSheetId="23">#REF!</definedName>
    <definedName name="총계" localSheetId="22">#REF!</definedName>
    <definedName name="총계" localSheetId="21">#REF!</definedName>
    <definedName name="총계" localSheetId="24">#REF!</definedName>
    <definedName name="총계" localSheetId="20">#REF!</definedName>
    <definedName name="총계" localSheetId="18">#REF!</definedName>
    <definedName name="총계" localSheetId="16">#REF!</definedName>
    <definedName name="총계" localSheetId="19">#REF!</definedName>
    <definedName name="총계" localSheetId="7">#REF!</definedName>
    <definedName name="총계" localSheetId="9">#REF!</definedName>
    <definedName name="총계" localSheetId="5">#REF!</definedName>
    <definedName name="총계" localSheetId="10">#REF!</definedName>
    <definedName name="총계" localSheetId="29">#REF!</definedName>
    <definedName name="총계" localSheetId="12">#REF!</definedName>
    <definedName name="총계">#REF!</definedName>
    <definedName name="총공사비" localSheetId="10">#REF!</definedName>
    <definedName name="총공사비">#REF!</definedName>
    <definedName name="총괄자재집계표" localSheetId="28">#REF!</definedName>
    <definedName name="총괄자재집계표" localSheetId="25">#REF!</definedName>
    <definedName name="총괄자재집계표" localSheetId="23">#REF!</definedName>
    <definedName name="총괄자재집계표" localSheetId="21">#REF!</definedName>
    <definedName name="총괄자재집계표" localSheetId="24">#REF!</definedName>
    <definedName name="총괄자재집계표" localSheetId="20">#REF!</definedName>
    <definedName name="총괄자재집계표" localSheetId="18">#REF!</definedName>
    <definedName name="총괄자재집계표" localSheetId="16">#REF!</definedName>
    <definedName name="총괄자재집계표" localSheetId="19">#REF!</definedName>
    <definedName name="총괄자재집계표" localSheetId="7">#REF!</definedName>
    <definedName name="총괄자재집계표" localSheetId="9">#REF!</definedName>
    <definedName name="총괄자재집계표" localSheetId="5">#REF!</definedName>
    <definedName name="총괄자재집계표" localSheetId="10">#REF!</definedName>
    <definedName name="총괄자재집계표" localSheetId="29">#REF!</definedName>
    <definedName name="총괄자재집계표">#REF!</definedName>
    <definedName name="총괄표" localSheetId="10">#REF!</definedName>
    <definedName name="총괄표">#REF!</definedName>
    <definedName name="총원가" localSheetId="28">#REF!</definedName>
    <definedName name="총원가" localSheetId="25">#REF!</definedName>
    <definedName name="총원가" localSheetId="23">#REF!</definedName>
    <definedName name="총원가" localSheetId="21">#REF!</definedName>
    <definedName name="총원가" localSheetId="24">#REF!</definedName>
    <definedName name="총원가" localSheetId="20">#REF!</definedName>
    <definedName name="총원가" localSheetId="18">#REF!</definedName>
    <definedName name="총원가" localSheetId="16">#REF!</definedName>
    <definedName name="총원가" localSheetId="19">#REF!</definedName>
    <definedName name="총원가" localSheetId="7">#REF!</definedName>
    <definedName name="총원가" localSheetId="9">#REF!</definedName>
    <definedName name="총원가" localSheetId="5">#REF!</definedName>
    <definedName name="총원가" localSheetId="10">#REF!</definedName>
    <definedName name="총원가" localSheetId="29">#REF!</definedName>
    <definedName name="총원가">#REF!</definedName>
    <definedName name="총원가2" localSheetId="28">#REF!</definedName>
    <definedName name="총원가2" localSheetId="25">#REF!</definedName>
    <definedName name="총원가2" localSheetId="23">#REF!</definedName>
    <definedName name="총원가2" localSheetId="21">#REF!</definedName>
    <definedName name="총원가2" localSheetId="24">#REF!</definedName>
    <definedName name="총원가2" localSheetId="20">#REF!</definedName>
    <definedName name="총원가2" localSheetId="18">#REF!</definedName>
    <definedName name="총원가2" localSheetId="16">#REF!</definedName>
    <definedName name="총원가2" localSheetId="19">#REF!</definedName>
    <definedName name="총원가2" localSheetId="7">#REF!</definedName>
    <definedName name="총원가2" localSheetId="9">#REF!</definedName>
    <definedName name="총원가2" localSheetId="5">#REF!</definedName>
    <definedName name="총원가2" localSheetId="10">#REF!</definedName>
    <definedName name="총원가2" localSheetId="29">#REF!</definedName>
    <definedName name="총원가2">#REF!</definedName>
    <definedName name="충돌">#N/A</definedName>
    <definedName name="측면아래변" localSheetId="10">#REF!</definedName>
    <definedName name="측면아래변">#REF!</definedName>
    <definedName name="측면윗변" localSheetId="10">#REF!</definedName>
    <definedName name="측면윗변">#REF!</definedName>
    <definedName name="측부" localSheetId="28">#REF!</definedName>
    <definedName name="측부" localSheetId="25">#REF!</definedName>
    <definedName name="측부" localSheetId="23">#REF!</definedName>
    <definedName name="측부" localSheetId="21">#REF!</definedName>
    <definedName name="측부" localSheetId="24">#REF!</definedName>
    <definedName name="측부" localSheetId="20">#REF!</definedName>
    <definedName name="측부" localSheetId="18">#REF!</definedName>
    <definedName name="측부" localSheetId="16">#REF!</definedName>
    <definedName name="측부" localSheetId="19">#REF!</definedName>
    <definedName name="측부" localSheetId="7">#REF!</definedName>
    <definedName name="측부" localSheetId="9">#REF!</definedName>
    <definedName name="측부" localSheetId="5">#REF!</definedName>
    <definedName name="측부" localSheetId="10">#REF!</definedName>
    <definedName name="측부" localSheetId="29">#REF!</definedName>
    <definedName name="측부">#REF!</definedName>
    <definedName name="치">[0]!치</definedName>
    <definedName name="치장벽돌공" localSheetId="28">#REF!</definedName>
    <definedName name="치장벽돌공" localSheetId="11">#REF!</definedName>
    <definedName name="치장벽돌공" localSheetId="3">#REF!</definedName>
    <definedName name="치장벽돌공" localSheetId="2">#REF!</definedName>
    <definedName name="치장벽돌공" localSheetId="27">#REF!</definedName>
    <definedName name="치장벽돌공" localSheetId="25">#REF!</definedName>
    <definedName name="치장벽돌공" localSheetId="23">#REF!</definedName>
    <definedName name="치장벽돌공" localSheetId="21">#REF!</definedName>
    <definedName name="치장벽돌공" localSheetId="24">#REF!</definedName>
    <definedName name="치장벽돌공" localSheetId="20">#REF!</definedName>
    <definedName name="치장벽돌공" localSheetId="18">#REF!</definedName>
    <definedName name="치장벽돌공" localSheetId="17">#REF!</definedName>
    <definedName name="치장벽돌공" localSheetId="16">#REF!</definedName>
    <definedName name="치장벽돌공" localSheetId="19">#REF!</definedName>
    <definedName name="치장벽돌공" localSheetId="7">#REF!</definedName>
    <definedName name="치장벽돌공" localSheetId="6">#REF!</definedName>
    <definedName name="치장벽돌공" localSheetId="9">#REF!</definedName>
    <definedName name="치장벽돌공" localSheetId="5">#REF!</definedName>
    <definedName name="치장벽돌공" localSheetId="10">#REF!</definedName>
    <definedName name="치장벽돌공" localSheetId="8">#REF!</definedName>
    <definedName name="치장벽돌공" localSheetId="4">#REF!</definedName>
    <definedName name="치장벽돌공" localSheetId="26">#REF!</definedName>
    <definedName name="치장벽돌공" localSheetId="29">#REF!</definedName>
    <definedName name="치장벽돌공">#REF!</definedName>
    <definedName name="ㅋ" localSheetId="28">#REF!</definedName>
    <definedName name="ㅋ" localSheetId="25">#REF!</definedName>
    <definedName name="ㅋ" localSheetId="21">#REF!</definedName>
    <definedName name="ㅋ" localSheetId="24">#REF!</definedName>
    <definedName name="ㅋ" localSheetId="20">#REF!</definedName>
    <definedName name="ㅋ" localSheetId="16">#REF!</definedName>
    <definedName name="ㅋ" localSheetId="7">#REF!</definedName>
    <definedName name="ㅋ" localSheetId="9">#REF!</definedName>
    <definedName name="ㅋ" localSheetId="5">#REF!</definedName>
    <definedName name="ㅋ" localSheetId="10">#REF!</definedName>
    <definedName name="ㅋ" localSheetId="29">#REF!</definedName>
    <definedName name="ㅋ">#REF!</definedName>
    <definedName name="ㅋ1" localSheetId="10">#REF!</definedName>
    <definedName name="ㅋ1">#REF!</definedName>
    <definedName name="ㅋㅋㅋ">[0]!ㅋㅋㅋ</definedName>
    <definedName name="ㅋㅋㅋㅋㅋ">[0]!ㅋㅋㅋㅋㅋ</definedName>
    <definedName name="카">#N/A</definedName>
    <definedName name="칼라샌드블록수량" localSheetId="28">#REF!</definedName>
    <definedName name="칼라샌드블록수량" localSheetId="25">#REF!</definedName>
    <definedName name="칼라샌드블록수량" localSheetId="23">#REF!</definedName>
    <definedName name="칼라샌드블록수량" localSheetId="21">#REF!</definedName>
    <definedName name="칼라샌드블록수량" localSheetId="24">#REF!</definedName>
    <definedName name="칼라샌드블록수량" localSheetId="20">#REF!</definedName>
    <definedName name="칼라샌드블록수량" localSheetId="18">#REF!</definedName>
    <definedName name="칼라샌드블록수량" localSheetId="16">#REF!</definedName>
    <definedName name="칼라샌드블록수량" localSheetId="19">#REF!</definedName>
    <definedName name="칼라샌드블록수량" localSheetId="7">#REF!</definedName>
    <definedName name="칼라샌드블록수량" localSheetId="9">#REF!</definedName>
    <definedName name="칼라샌드블록수량" localSheetId="5">#REF!</definedName>
    <definedName name="칼라샌드블록수량" localSheetId="10">#REF!</definedName>
    <definedName name="칼라샌드블록수량" localSheetId="29">#REF!</definedName>
    <definedName name="칼라샌드블록수량">#REF!</definedName>
    <definedName name="캇타간재">'[62]기계경비(시간당)'!$H$92</definedName>
    <definedName name="캇타노무">'[62]기계경비(시간당)'!$H$88</definedName>
    <definedName name="캇타손료">'[62]기계경비(시간당)'!$H$87</definedName>
    <definedName name="케이블_1" localSheetId="10">[17]단가!#REF!</definedName>
    <definedName name="케이블_1">[17]단가!#REF!</definedName>
    <definedName name="케이블걸이_4조" localSheetId="10">#REF!</definedName>
    <definedName name="케이블걸이_4조">#REF!</definedName>
    <definedName name="케이블받침대_70×40×5×1_150" localSheetId="10">#REF!</definedName>
    <definedName name="케이블받침대_70×40×5×1_150">#REF!</definedName>
    <definedName name="케이블받침대_70×40×5×1_350" localSheetId="10">#REF!</definedName>
    <definedName name="케이블받침대_70×40×5×1_350">#REF!</definedName>
    <definedName name="켑" localSheetId="10">[66]물가대비표!#REF!</definedName>
    <definedName name="켑">[66]물가대비표!#REF!</definedName>
    <definedName name="켜">[0]!켜</definedName>
    <definedName name="코킹공" localSheetId="28">#REF!</definedName>
    <definedName name="코킹공" localSheetId="25">#REF!</definedName>
    <definedName name="코킹공" localSheetId="23">#REF!</definedName>
    <definedName name="코킹공" localSheetId="21">#REF!</definedName>
    <definedName name="코킹공" localSheetId="24">#REF!</definedName>
    <definedName name="코킹공" localSheetId="20">#REF!</definedName>
    <definedName name="코킹공" localSheetId="18">#REF!</definedName>
    <definedName name="코킹공" localSheetId="16">#REF!</definedName>
    <definedName name="코킹공" localSheetId="19">#REF!</definedName>
    <definedName name="코킹공" localSheetId="7">#REF!</definedName>
    <definedName name="코킹공" localSheetId="9">#REF!</definedName>
    <definedName name="코킹공" localSheetId="5">#REF!</definedName>
    <definedName name="코킹공" localSheetId="10">#REF!</definedName>
    <definedName name="코킹공" localSheetId="29">#REF!</definedName>
    <definedName name="코킹공">#REF!</definedName>
    <definedName name="콘주철거공구손료" localSheetId="10">#REF!</definedName>
    <definedName name="콘주철거공구손료">#REF!</definedName>
    <definedName name="콘주철거공비" localSheetId="10">#REF!</definedName>
    <definedName name="콘주철거공비">#REF!</definedName>
    <definedName name="콘주철거합계" localSheetId="10">#REF!</definedName>
    <definedName name="콘주철거합계">#REF!</definedName>
    <definedName name="콘크" localSheetId="28">#REF!</definedName>
    <definedName name="콘크" localSheetId="25">#REF!</definedName>
    <definedName name="콘크" localSheetId="23">#REF!</definedName>
    <definedName name="콘크" localSheetId="21">#REF!</definedName>
    <definedName name="콘크" localSheetId="24">#REF!</definedName>
    <definedName name="콘크" localSheetId="20">#REF!</definedName>
    <definedName name="콘크" localSheetId="18">#REF!</definedName>
    <definedName name="콘크" localSheetId="16">#REF!</definedName>
    <definedName name="콘크" localSheetId="19">#REF!</definedName>
    <definedName name="콘크" localSheetId="7">#REF!</definedName>
    <definedName name="콘크" localSheetId="9">#REF!</definedName>
    <definedName name="콘크" localSheetId="5">#REF!</definedName>
    <definedName name="콘크" localSheetId="10">#REF!</definedName>
    <definedName name="콘크" localSheetId="29">#REF!</definedName>
    <definedName name="콘크">#REF!</definedName>
    <definedName name="콘크리트" localSheetId="28">#REF!</definedName>
    <definedName name="콘크리트" localSheetId="25">#REF!</definedName>
    <definedName name="콘크리트" localSheetId="23">#REF!</definedName>
    <definedName name="콘크리트" localSheetId="21">#REF!</definedName>
    <definedName name="콘크리트" localSheetId="24">#REF!</definedName>
    <definedName name="콘크리트" localSheetId="20">#REF!</definedName>
    <definedName name="콘크리트" localSheetId="18">#REF!</definedName>
    <definedName name="콘크리트" localSheetId="16">#REF!</definedName>
    <definedName name="콘크리트" localSheetId="19">#REF!</definedName>
    <definedName name="콘크리트" localSheetId="7">#REF!</definedName>
    <definedName name="콘크리트" localSheetId="9">#REF!</definedName>
    <definedName name="콘크리트" localSheetId="5">#REF!</definedName>
    <definedName name="콘크리트" localSheetId="10">#REF!</definedName>
    <definedName name="콘크리트" localSheetId="29">#REF!</definedName>
    <definedName name="콘크리트">#REF!</definedName>
    <definedName name="콘크리트_광의" localSheetId="28">#REF!</definedName>
    <definedName name="콘크리트_광의" localSheetId="25">#REF!</definedName>
    <definedName name="콘크리트_광의" localSheetId="23">#REF!</definedName>
    <definedName name="콘크리트_광의" localSheetId="21">#REF!</definedName>
    <definedName name="콘크리트_광의" localSheetId="24">#REF!</definedName>
    <definedName name="콘크리트_광의" localSheetId="20">#REF!</definedName>
    <definedName name="콘크리트_광의" localSheetId="18">#REF!</definedName>
    <definedName name="콘크리트_광의" localSheetId="16">#REF!</definedName>
    <definedName name="콘크리트_광의" localSheetId="19">#REF!</definedName>
    <definedName name="콘크리트_광의" localSheetId="7">#REF!</definedName>
    <definedName name="콘크리트_광의" localSheetId="9">#REF!</definedName>
    <definedName name="콘크리트_광의" localSheetId="5">#REF!</definedName>
    <definedName name="콘크리트_광의" localSheetId="10">#REF!</definedName>
    <definedName name="콘크리트_광의" localSheetId="29">#REF!</definedName>
    <definedName name="콘크리트_광의">#REF!</definedName>
    <definedName name="콘크리트공" localSheetId="28">#REF!</definedName>
    <definedName name="콘크리트공" localSheetId="11">#REF!</definedName>
    <definedName name="콘크리트공" localSheetId="3">#REF!</definedName>
    <definedName name="콘크리트공" localSheetId="2">#REF!</definedName>
    <definedName name="콘크리트공" localSheetId="27">#REF!</definedName>
    <definedName name="콘크리트공" localSheetId="25">#REF!</definedName>
    <definedName name="콘크리트공" localSheetId="23">#REF!</definedName>
    <definedName name="콘크리트공" localSheetId="21">#REF!</definedName>
    <definedName name="콘크리트공" localSheetId="24">#REF!</definedName>
    <definedName name="콘크리트공" localSheetId="20">#REF!</definedName>
    <definedName name="콘크리트공" localSheetId="18">#REF!</definedName>
    <definedName name="콘크리트공" localSheetId="17">#REF!</definedName>
    <definedName name="콘크리트공" localSheetId="16">#REF!</definedName>
    <definedName name="콘크리트공" localSheetId="19">#REF!</definedName>
    <definedName name="콘크리트공" localSheetId="7">#REF!</definedName>
    <definedName name="콘크리트공" localSheetId="6">#REF!</definedName>
    <definedName name="콘크리트공" localSheetId="9">#REF!</definedName>
    <definedName name="콘크리트공" localSheetId="5">#REF!</definedName>
    <definedName name="콘크리트공" localSheetId="10">#REF!</definedName>
    <definedName name="콘크리트공" localSheetId="8">#REF!</definedName>
    <definedName name="콘크리트공" localSheetId="4">#REF!</definedName>
    <definedName name="콘크리트공" localSheetId="26">#REF!</definedName>
    <definedName name="콘크리트공" localSheetId="29">#REF!</definedName>
    <definedName name="콘크리트공">#REF!</definedName>
    <definedName name="콘크리트타설_σck_180㎏_㎠" localSheetId="10">#REF!</definedName>
    <definedName name="콘크리트타설_σck_180㎏_㎠">#REF!</definedName>
    <definedName name="크">[0]!크</definedName>
    <definedName name="키">[0]!키</definedName>
    <definedName name="ㅌ">[0]!ㅌ</definedName>
    <definedName name="ㅌㅌㅌ" localSheetId="28">BlankMacro1</definedName>
    <definedName name="ㅌㅌㅌ" localSheetId="15">BlankMacro1</definedName>
    <definedName name="ㅌㅌㅌ" localSheetId="25">BlankMacro1</definedName>
    <definedName name="ㅌㅌㅌ" localSheetId="23">BlankMacro1</definedName>
    <definedName name="ㅌㅌㅌ" localSheetId="21">BlankMacro1</definedName>
    <definedName name="ㅌㅌㅌ" localSheetId="24">BlankMacro1</definedName>
    <definedName name="ㅌㅌㅌ" localSheetId="20">BlankMacro1</definedName>
    <definedName name="ㅌㅌㅌ" localSheetId="18">BlankMacro1</definedName>
    <definedName name="ㅌㅌㅌ" localSheetId="16">BlankMacro1</definedName>
    <definedName name="ㅌㅌㅌ" localSheetId="19">BlankMacro1</definedName>
    <definedName name="ㅌㅌㅌ" localSheetId="7">BlankMacro1</definedName>
    <definedName name="ㅌㅌㅌ" localSheetId="9">BlankMacro1</definedName>
    <definedName name="ㅌㅌㅌ" localSheetId="5">BlankMacro1</definedName>
    <definedName name="ㅌㅌㅌ" localSheetId="10">BlankMacro1</definedName>
    <definedName name="ㅌㅌㅌ" localSheetId="29">BlankMacro1</definedName>
    <definedName name="ㅌㅌㅌ">BlankMacro1</definedName>
    <definedName name="ㅌㅌㅌㅌㅌ">[0]!ㅌㅌㅌㅌㅌ</definedName>
    <definedName name="타">#N/A</definedName>
    <definedName name="타일공" localSheetId="28">'[53]00노임기준'!#REF!</definedName>
    <definedName name="타일공" localSheetId="11">'[53]00노임기준'!#REF!</definedName>
    <definedName name="타일공" localSheetId="3">'[53]00노임기준'!#REF!</definedName>
    <definedName name="타일공" localSheetId="2">'[53]00노임기준'!#REF!</definedName>
    <definedName name="타일공" localSheetId="27">'[53]00노임기준'!#REF!</definedName>
    <definedName name="타일공" localSheetId="25">#REF!</definedName>
    <definedName name="타일공" localSheetId="23">#REF!</definedName>
    <definedName name="타일공" localSheetId="21">#REF!</definedName>
    <definedName name="타일공" localSheetId="24">#REF!</definedName>
    <definedName name="타일공" localSheetId="20">#REF!</definedName>
    <definedName name="타일공" localSheetId="16">#REF!</definedName>
    <definedName name="타일공" localSheetId="7">'[53]00노임기준'!#REF!</definedName>
    <definedName name="타일공" localSheetId="6">'[53]00노임기준'!#REF!</definedName>
    <definedName name="타일공" localSheetId="9">'[53]00노임기준'!#REF!</definedName>
    <definedName name="타일공" localSheetId="5">'[53]00노임기준'!#REF!</definedName>
    <definedName name="타일공" localSheetId="10">'[53]00노임기준'!#REF!</definedName>
    <definedName name="타일공" localSheetId="8">'[53]00노임기준'!#REF!</definedName>
    <definedName name="타일공" localSheetId="4">'[53]00노임기준'!#REF!</definedName>
    <definedName name="타일공" localSheetId="26">'[53]00노임기준'!#REF!</definedName>
    <definedName name="타일공" localSheetId="29">#REF!</definedName>
    <definedName name="타일공" localSheetId="31">#REF!</definedName>
    <definedName name="타일공">#REF!</definedName>
    <definedName name="태빈" localSheetId="10">#REF!</definedName>
    <definedName name="태빈">#REF!</definedName>
    <definedName name="터">[0]!터</definedName>
    <definedName name="터1">[0]!터1</definedName>
    <definedName name="터파기">[0]!터파기</definedName>
    <definedName name="터파기경" localSheetId="28">[53]일위대가!#REF!</definedName>
    <definedName name="터파기경" localSheetId="25">[53]일위대가!#REF!</definedName>
    <definedName name="터파기경" localSheetId="21">[53]일위대가!#REF!</definedName>
    <definedName name="터파기경" localSheetId="24">[53]일위대가!#REF!</definedName>
    <definedName name="터파기경" localSheetId="20">[53]일위대가!#REF!</definedName>
    <definedName name="터파기경" localSheetId="16">[53]일위대가!#REF!</definedName>
    <definedName name="터파기경" localSheetId="7">[53]일위대가!#REF!</definedName>
    <definedName name="터파기경" localSheetId="9">[53]일위대가!#REF!</definedName>
    <definedName name="터파기경" localSheetId="5">[53]일위대가!#REF!</definedName>
    <definedName name="터파기경" localSheetId="10">[53]일위대가!#REF!</definedName>
    <definedName name="터파기경" localSheetId="29">[53]일위대가!#REF!</definedName>
    <definedName name="터파기경" localSheetId="31">#REF!</definedName>
    <definedName name="터파기경">[53]일위대가!#REF!</definedName>
    <definedName name="터파기계산" localSheetId="10">[65]!터파기계산</definedName>
    <definedName name="터파기계산">[65]!터파기계산</definedName>
    <definedName name="터파기고" localSheetId="28">#REF!</definedName>
    <definedName name="터파기고" localSheetId="25">#REF!</definedName>
    <definedName name="터파기고" localSheetId="23">#REF!</definedName>
    <definedName name="터파기고" localSheetId="21">#REF!</definedName>
    <definedName name="터파기고" localSheetId="24">#REF!</definedName>
    <definedName name="터파기고" localSheetId="20">#REF!</definedName>
    <definedName name="터파기고" localSheetId="18">#REF!</definedName>
    <definedName name="터파기고" localSheetId="16">#REF!</definedName>
    <definedName name="터파기고" localSheetId="19">#REF!</definedName>
    <definedName name="터파기고" localSheetId="7">#REF!</definedName>
    <definedName name="터파기고" localSheetId="9">#REF!</definedName>
    <definedName name="터파기고" localSheetId="5">#REF!</definedName>
    <definedName name="터파기고" localSheetId="10">#REF!</definedName>
    <definedName name="터파기고" localSheetId="29">#REF!</definedName>
    <definedName name="터파기고">#REF!</definedName>
    <definedName name="터파기노" localSheetId="28">[53]일위대가!#REF!</definedName>
    <definedName name="터파기노" localSheetId="25">[53]일위대가!#REF!</definedName>
    <definedName name="터파기노" localSheetId="21">[53]일위대가!#REF!</definedName>
    <definedName name="터파기노" localSheetId="24">[53]일위대가!#REF!</definedName>
    <definedName name="터파기노" localSheetId="20">[53]일위대가!#REF!</definedName>
    <definedName name="터파기노" localSheetId="16">[53]일위대가!#REF!</definedName>
    <definedName name="터파기노" localSheetId="7">[53]일위대가!#REF!</definedName>
    <definedName name="터파기노" localSheetId="9">[53]일위대가!#REF!</definedName>
    <definedName name="터파기노" localSheetId="5">[53]일위대가!#REF!</definedName>
    <definedName name="터파기노" localSheetId="10">[53]일위대가!#REF!</definedName>
    <definedName name="터파기노" localSheetId="29">[53]일위대가!#REF!</definedName>
    <definedName name="터파기노" localSheetId="31">#REF!</definedName>
    <definedName name="터파기노">[53]일위대가!#REF!</definedName>
    <definedName name="터파기재" localSheetId="28">[53]일위대가!#REF!</definedName>
    <definedName name="터파기재" localSheetId="25">[53]일위대가!#REF!</definedName>
    <definedName name="터파기재" localSheetId="21">[53]일위대가!#REF!</definedName>
    <definedName name="터파기재" localSheetId="24">[53]일위대가!#REF!</definedName>
    <definedName name="터파기재" localSheetId="20">[53]일위대가!#REF!</definedName>
    <definedName name="터파기재" localSheetId="16">[53]일위대가!#REF!</definedName>
    <definedName name="터파기재" localSheetId="7">[53]일위대가!#REF!</definedName>
    <definedName name="터파기재" localSheetId="9">[53]일위대가!#REF!</definedName>
    <definedName name="터파기재" localSheetId="5">[53]일위대가!#REF!</definedName>
    <definedName name="터파기재" localSheetId="10">[53]일위대가!#REF!</definedName>
    <definedName name="터파기재" localSheetId="29">[53]일위대가!#REF!</definedName>
    <definedName name="터파기재" localSheetId="31">#REF!</definedName>
    <definedName name="터파기재">[53]일위대가!#REF!</definedName>
    <definedName name="템11" localSheetId="10">BlankMacro1</definedName>
    <definedName name="템11">BlankMacro1</definedName>
    <definedName name="템111" localSheetId="10">BlankMacro1</definedName>
    <definedName name="템111">BlankMacro1</definedName>
    <definedName name="템13" localSheetId="10">BlankMacro1</definedName>
    <definedName name="템13">BlankMacro1</definedName>
    <definedName name="템14" localSheetId="10">BlankMacro1</definedName>
    <definedName name="템14">BlankMacro1</definedName>
    <definedName name="템15" localSheetId="10">BlankMacro1</definedName>
    <definedName name="템15">BlankMacro1</definedName>
    <definedName name="템16" localSheetId="10">BlankMacro1</definedName>
    <definedName name="템16">BlankMacro1</definedName>
    <definedName name="템2" localSheetId="10">BlankMacro1</definedName>
    <definedName name="템2">BlankMacro1</definedName>
    <definedName name="템222" localSheetId="10">BlankMacro1</definedName>
    <definedName name="템222">BlankMacro1</definedName>
    <definedName name="템3" localSheetId="10">BlankMacro1</definedName>
    <definedName name="템3">BlankMacro1</definedName>
    <definedName name="템333" localSheetId="10">BlankMacro1</definedName>
    <definedName name="템333">BlankMacro1</definedName>
    <definedName name="템4" localSheetId="10">BlankMacro1</definedName>
    <definedName name="템4">BlankMacro1</definedName>
    <definedName name="템4444" localSheetId="10">BlankMacro1</definedName>
    <definedName name="템4444">BlankMacro1</definedName>
    <definedName name="템5" localSheetId="10">BlankMacro1</definedName>
    <definedName name="템5">BlankMacro1</definedName>
    <definedName name="템5555" localSheetId="10">BlankMacro1</definedName>
    <definedName name="템5555">BlankMacro1</definedName>
    <definedName name="템6" localSheetId="10">BlankMacro1</definedName>
    <definedName name="템6">BlankMacro1</definedName>
    <definedName name="템66666" localSheetId="10">BlankMacro1</definedName>
    <definedName name="템66666">BlankMacro1</definedName>
    <definedName name="템이1" localSheetId="10">BlankMacro1</definedName>
    <definedName name="템이1">BlankMacro1</definedName>
    <definedName name="템플리트모듈1" localSheetId="28">BlankMacro1</definedName>
    <definedName name="템플리트모듈1" localSheetId="15">BlankMacro1</definedName>
    <definedName name="템플리트모듈1" localSheetId="25">BlankMacro1</definedName>
    <definedName name="템플리트모듈1" localSheetId="23">BlankMacro1</definedName>
    <definedName name="템플리트모듈1" localSheetId="22">BlankMacro1</definedName>
    <definedName name="템플리트모듈1" localSheetId="21">BlankMacro1</definedName>
    <definedName name="템플리트모듈1" localSheetId="24">BlankMacro1</definedName>
    <definedName name="템플리트모듈1" localSheetId="20">BlankMacro1</definedName>
    <definedName name="템플리트모듈1" localSheetId="18">BlankMacro1</definedName>
    <definedName name="템플리트모듈1" localSheetId="16">BlankMacro1</definedName>
    <definedName name="템플리트모듈1" localSheetId="19">BlankMacro1</definedName>
    <definedName name="템플리트모듈1" localSheetId="7">BlankMacro1</definedName>
    <definedName name="템플리트모듈1" localSheetId="9">BlankMacro1</definedName>
    <definedName name="템플리트모듈1" localSheetId="5">BlankMacro1</definedName>
    <definedName name="템플리트모듈1" localSheetId="10">BlankMacro1</definedName>
    <definedName name="템플리트모듈1" localSheetId="29">BlankMacro1</definedName>
    <definedName name="템플리트모듈1">BlankMacro1</definedName>
    <definedName name="템플리트모듈10" localSheetId="10">BlankMacro1</definedName>
    <definedName name="템플리트모듈10">BlankMacro1</definedName>
    <definedName name="템플리트모듈2" localSheetId="28">BlankMacro1</definedName>
    <definedName name="템플리트모듈2" localSheetId="15">BlankMacro1</definedName>
    <definedName name="템플리트모듈2" localSheetId="25">BlankMacro1</definedName>
    <definedName name="템플리트모듈2" localSheetId="23">BlankMacro1</definedName>
    <definedName name="템플리트모듈2" localSheetId="22">BlankMacro1</definedName>
    <definedName name="템플리트모듈2" localSheetId="21">BlankMacro1</definedName>
    <definedName name="템플리트모듈2" localSheetId="24">BlankMacro1</definedName>
    <definedName name="템플리트모듈2" localSheetId="20">BlankMacro1</definedName>
    <definedName name="템플리트모듈2" localSheetId="18">BlankMacro1</definedName>
    <definedName name="템플리트모듈2" localSheetId="16">BlankMacro1</definedName>
    <definedName name="템플리트모듈2" localSheetId="19">BlankMacro1</definedName>
    <definedName name="템플리트모듈2" localSheetId="7">BlankMacro1</definedName>
    <definedName name="템플리트모듈2" localSheetId="9">BlankMacro1</definedName>
    <definedName name="템플리트모듈2" localSheetId="5">BlankMacro1</definedName>
    <definedName name="템플리트모듈2" localSheetId="10">BlankMacro1</definedName>
    <definedName name="템플리트모듈2" localSheetId="29">BlankMacro1</definedName>
    <definedName name="템플리트모듈2">BlankMacro1</definedName>
    <definedName name="템플리트모듈3" localSheetId="28">BlankMacro1</definedName>
    <definedName name="템플리트모듈3" localSheetId="15">BlankMacro1</definedName>
    <definedName name="템플리트모듈3" localSheetId="25">BlankMacro1</definedName>
    <definedName name="템플리트모듈3" localSheetId="23">BlankMacro1</definedName>
    <definedName name="템플리트모듈3" localSheetId="22">BlankMacro1</definedName>
    <definedName name="템플리트모듈3" localSheetId="21">BlankMacro1</definedName>
    <definedName name="템플리트모듈3" localSheetId="24">BlankMacro1</definedName>
    <definedName name="템플리트모듈3" localSheetId="20">BlankMacro1</definedName>
    <definedName name="템플리트모듈3" localSheetId="18">BlankMacro1</definedName>
    <definedName name="템플리트모듈3" localSheetId="16">BlankMacro1</definedName>
    <definedName name="템플리트모듈3" localSheetId="19">BlankMacro1</definedName>
    <definedName name="템플리트모듈3" localSheetId="7">BlankMacro1</definedName>
    <definedName name="템플리트모듈3" localSheetId="9">BlankMacro1</definedName>
    <definedName name="템플리트모듈3" localSheetId="5">BlankMacro1</definedName>
    <definedName name="템플리트모듈3" localSheetId="10">BlankMacro1</definedName>
    <definedName name="템플리트모듈3" localSheetId="29">BlankMacro1</definedName>
    <definedName name="템플리트모듈3">BlankMacro1</definedName>
    <definedName name="템플리트모듈4" localSheetId="28">BlankMacro1</definedName>
    <definedName name="템플리트모듈4" localSheetId="15">BlankMacro1</definedName>
    <definedName name="템플리트모듈4" localSheetId="25">BlankMacro1</definedName>
    <definedName name="템플리트모듈4" localSheetId="23">BlankMacro1</definedName>
    <definedName name="템플리트모듈4" localSheetId="22">BlankMacro1</definedName>
    <definedName name="템플리트모듈4" localSheetId="21">BlankMacro1</definedName>
    <definedName name="템플리트모듈4" localSheetId="24">BlankMacro1</definedName>
    <definedName name="템플리트모듈4" localSheetId="20">BlankMacro1</definedName>
    <definedName name="템플리트모듈4" localSheetId="18">BlankMacro1</definedName>
    <definedName name="템플리트모듈4" localSheetId="16">BlankMacro1</definedName>
    <definedName name="템플리트모듈4" localSheetId="19">BlankMacro1</definedName>
    <definedName name="템플리트모듈4" localSheetId="7">BlankMacro1</definedName>
    <definedName name="템플리트모듈4" localSheetId="9">BlankMacro1</definedName>
    <definedName name="템플리트모듈4" localSheetId="5">BlankMacro1</definedName>
    <definedName name="템플리트모듈4" localSheetId="10">BlankMacro1</definedName>
    <definedName name="템플리트모듈4" localSheetId="29">BlankMacro1</definedName>
    <definedName name="템플리트모듈4">BlankMacro1</definedName>
    <definedName name="템플리트모듈5" localSheetId="28">BlankMacro1</definedName>
    <definedName name="템플리트모듈5" localSheetId="15">BlankMacro1</definedName>
    <definedName name="템플리트모듈5" localSheetId="25">BlankMacro1</definedName>
    <definedName name="템플리트모듈5" localSheetId="23">BlankMacro1</definedName>
    <definedName name="템플리트모듈5" localSheetId="22">BlankMacro1</definedName>
    <definedName name="템플리트모듈5" localSheetId="21">BlankMacro1</definedName>
    <definedName name="템플리트모듈5" localSheetId="24">BlankMacro1</definedName>
    <definedName name="템플리트모듈5" localSheetId="20">BlankMacro1</definedName>
    <definedName name="템플리트모듈5" localSheetId="18">BlankMacro1</definedName>
    <definedName name="템플리트모듈5" localSheetId="16">BlankMacro1</definedName>
    <definedName name="템플리트모듈5" localSheetId="19">BlankMacro1</definedName>
    <definedName name="템플리트모듈5" localSheetId="7">BlankMacro1</definedName>
    <definedName name="템플리트모듈5" localSheetId="9">BlankMacro1</definedName>
    <definedName name="템플리트모듈5" localSheetId="5">BlankMacro1</definedName>
    <definedName name="템플리트모듈5" localSheetId="10">BlankMacro1</definedName>
    <definedName name="템플리트모듈5" localSheetId="29">BlankMacro1</definedName>
    <definedName name="템플리트모듈5">BlankMacro1</definedName>
    <definedName name="템플리트모듈6" localSheetId="28">BlankMacro1</definedName>
    <definedName name="템플리트모듈6" localSheetId="15">BlankMacro1</definedName>
    <definedName name="템플리트모듈6" localSheetId="25">BlankMacro1</definedName>
    <definedName name="템플리트모듈6" localSheetId="23">BlankMacro1</definedName>
    <definedName name="템플리트모듈6" localSheetId="22">BlankMacro1</definedName>
    <definedName name="템플리트모듈6" localSheetId="21">BlankMacro1</definedName>
    <definedName name="템플리트모듈6" localSheetId="24">BlankMacro1</definedName>
    <definedName name="템플리트모듈6" localSheetId="20">BlankMacro1</definedName>
    <definedName name="템플리트모듈6" localSheetId="18">BlankMacro1</definedName>
    <definedName name="템플리트모듈6" localSheetId="16">BlankMacro1</definedName>
    <definedName name="템플리트모듈6" localSheetId="19">BlankMacro1</definedName>
    <definedName name="템플리트모듈6" localSheetId="7">BlankMacro1</definedName>
    <definedName name="템플리트모듈6" localSheetId="9">BlankMacro1</definedName>
    <definedName name="템플리트모듈6" localSheetId="5">BlankMacro1</definedName>
    <definedName name="템플리트모듈6" localSheetId="10">BlankMacro1</definedName>
    <definedName name="템플리트모듈6" localSheetId="29">BlankMacro1</definedName>
    <definedName name="템플리트모듈6">BlankMacro1</definedName>
    <definedName name="텨">[0]!텨</definedName>
    <definedName name="토3" localSheetId="10">BlankMacro1</definedName>
    <definedName name="토3">BlankMacro1</definedName>
    <definedName name="토3333" localSheetId="10">BlankMacro1</definedName>
    <definedName name="토3333">BlankMacro1</definedName>
    <definedName name="토공" localSheetId="28">#REF!</definedName>
    <definedName name="토공" localSheetId="25">#REF!</definedName>
    <definedName name="토공" localSheetId="23">#REF!</definedName>
    <definedName name="토공" localSheetId="21">#REF!</definedName>
    <definedName name="토공" localSheetId="24">#REF!</definedName>
    <definedName name="토공" localSheetId="20">#REF!</definedName>
    <definedName name="토공" localSheetId="18">#REF!</definedName>
    <definedName name="토공" localSheetId="16">#REF!</definedName>
    <definedName name="토공" localSheetId="19">#REF!</definedName>
    <definedName name="토공" localSheetId="7">#REF!</definedName>
    <definedName name="토공" localSheetId="9">#REF!</definedName>
    <definedName name="토공" localSheetId="5">#REF!</definedName>
    <definedName name="토공" localSheetId="10">#REF!</definedName>
    <definedName name="토공" localSheetId="29">#REF!</definedName>
    <definedName name="토공">#REF!</definedName>
    <definedName name="토공1" localSheetId="28">#REF!</definedName>
    <definedName name="토공1" localSheetId="25">#REF!</definedName>
    <definedName name="토공1" localSheetId="23">#REF!</definedName>
    <definedName name="토공1" localSheetId="21">#REF!</definedName>
    <definedName name="토공1" localSheetId="24">#REF!</definedName>
    <definedName name="토공1" localSheetId="20">#REF!</definedName>
    <definedName name="토공1" localSheetId="18">#REF!</definedName>
    <definedName name="토공1" localSheetId="16">#REF!</definedName>
    <definedName name="토공1" localSheetId="19">#REF!</definedName>
    <definedName name="토공1" localSheetId="7">#REF!</definedName>
    <definedName name="토공1" localSheetId="9">#REF!</definedName>
    <definedName name="토공1" localSheetId="5">#REF!</definedName>
    <definedName name="토공1" localSheetId="10">#REF!</definedName>
    <definedName name="토공1" localSheetId="29">#REF!</definedName>
    <definedName name="토공1">#REF!</definedName>
    <definedName name="토목부대1" localSheetId="28">#REF!</definedName>
    <definedName name="토목부대1" localSheetId="25">#REF!</definedName>
    <definedName name="토목부대1" localSheetId="23">#REF!</definedName>
    <definedName name="토목부대1" localSheetId="22">#REF!</definedName>
    <definedName name="토목부대1" localSheetId="21">#REF!</definedName>
    <definedName name="토목부대1" localSheetId="24">#REF!</definedName>
    <definedName name="토목부대1" localSheetId="20">#REF!</definedName>
    <definedName name="토목부대1" localSheetId="18">#REF!</definedName>
    <definedName name="토목부대1" localSheetId="16">#REF!</definedName>
    <definedName name="토목부대1" localSheetId="19">#REF!</definedName>
    <definedName name="토목부대1" localSheetId="7">#REF!</definedName>
    <definedName name="토목부대1" localSheetId="9">#REF!</definedName>
    <definedName name="토목부대1" localSheetId="5">#REF!</definedName>
    <definedName name="토목부대1" localSheetId="10">#REF!</definedName>
    <definedName name="토목부대1" localSheetId="29">#REF!</definedName>
    <definedName name="토목부대1">#REF!</definedName>
    <definedName name="토목원가" localSheetId="28">#REF!</definedName>
    <definedName name="토목원가" localSheetId="25">#REF!</definedName>
    <definedName name="토목원가" localSheetId="23">#REF!</definedName>
    <definedName name="토목원가" localSheetId="21">#REF!</definedName>
    <definedName name="토목원가" localSheetId="24">#REF!</definedName>
    <definedName name="토목원가" localSheetId="20">#REF!</definedName>
    <definedName name="토목원가" localSheetId="18">#REF!</definedName>
    <definedName name="토목원가" localSheetId="16">#REF!</definedName>
    <definedName name="토목원가" localSheetId="19">#REF!</definedName>
    <definedName name="토목원가" localSheetId="7">#REF!</definedName>
    <definedName name="토목원가" localSheetId="9">#REF!</definedName>
    <definedName name="토목원가" localSheetId="5">#REF!</definedName>
    <definedName name="토목원가" localSheetId="10">#REF!</definedName>
    <definedName name="토목원가" localSheetId="29">#REF!</definedName>
    <definedName name="토목원가">#REF!</definedName>
    <definedName name="토지" localSheetId="10">#REF!</definedName>
    <definedName name="토지">#REF!</definedName>
    <definedName name="통2">[0]!통2</definedName>
    <definedName name="통내">[92]노무비!$B$8</definedName>
    <definedName name="통설">[92]노무비!$B$10</definedName>
    <definedName name="통신관련산업기사">[130]시중노임단가!$B$12</definedName>
    <definedName name="통신기능사" localSheetId="28">#REF!</definedName>
    <definedName name="통신기능사" localSheetId="25">#REF!</definedName>
    <definedName name="통신기능사" localSheetId="23">#REF!</definedName>
    <definedName name="통신기능사" localSheetId="21">#REF!</definedName>
    <definedName name="통신기능사" localSheetId="24">#REF!</definedName>
    <definedName name="통신기능사" localSheetId="20">#REF!</definedName>
    <definedName name="통신기능사" localSheetId="18">#REF!</definedName>
    <definedName name="통신기능사" localSheetId="16">#REF!</definedName>
    <definedName name="통신기능사" localSheetId="19">#REF!</definedName>
    <definedName name="통신기능사" localSheetId="7">#REF!</definedName>
    <definedName name="통신기능사" localSheetId="9">#REF!</definedName>
    <definedName name="통신기능사" localSheetId="5">#REF!</definedName>
    <definedName name="통신기능사" localSheetId="10">#REF!</definedName>
    <definedName name="통신기능사" localSheetId="29">#REF!</definedName>
    <definedName name="통신기능사">#REF!</definedName>
    <definedName name="통신기사1급" localSheetId="28">#REF!</definedName>
    <definedName name="통신기사1급" localSheetId="25">#REF!</definedName>
    <definedName name="통신기사1급" localSheetId="23">#REF!</definedName>
    <definedName name="통신기사1급" localSheetId="21">#REF!</definedName>
    <definedName name="통신기사1급" localSheetId="24">#REF!</definedName>
    <definedName name="통신기사1급" localSheetId="20">#REF!</definedName>
    <definedName name="통신기사1급" localSheetId="18">#REF!</definedName>
    <definedName name="통신기사1급" localSheetId="16">#REF!</definedName>
    <definedName name="통신기사1급" localSheetId="19">#REF!</definedName>
    <definedName name="통신기사1급" localSheetId="7">#REF!</definedName>
    <definedName name="통신기사1급" localSheetId="9">#REF!</definedName>
    <definedName name="통신기사1급" localSheetId="5">#REF!</definedName>
    <definedName name="통신기사1급" localSheetId="10">#REF!</definedName>
    <definedName name="통신기사1급" localSheetId="29">#REF!</definedName>
    <definedName name="통신기사1급">#REF!</definedName>
    <definedName name="통신기사2급" localSheetId="28">#REF!</definedName>
    <definedName name="통신기사2급" localSheetId="25">#REF!</definedName>
    <definedName name="통신기사2급" localSheetId="23">#REF!</definedName>
    <definedName name="통신기사2급" localSheetId="21">#REF!</definedName>
    <definedName name="통신기사2급" localSheetId="24">#REF!</definedName>
    <definedName name="통신기사2급" localSheetId="20">#REF!</definedName>
    <definedName name="통신기사2급" localSheetId="18">#REF!</definedName>
    <definedName name="통신기사2급" localSheetId="16">#REF!</definedName>
    <definedName name="통신기사2급" localSheetId="19">#REF!</definedName>
    <definedName name="통신기사2급" localSheetId="7">#REF!</definedName>
    <definedName name="통신기사2급" localSheetId="9">#REF!</definedName>
    <definedName name="통신기사2급" localSheetId="5">#REF!</definedName>
    <definedName name="통신기사2급" localSheetId="10">#REF!</definedName>
    <definedName name="통신기사2급" localSheetId="29">#REF!</definedName>
    <definedName name="통신기사2급">#REF!</definedName>
    <definedName name="통신내선공" localSheetId="28">#REF!</definedName>
    <definedName name="통신내선공" localSheetId="25">#REF!</definedName>
    <definedName name="통신내선공" localSheetId="23">#REF!</definedName>
    <definedName name="통신내선공" localSheetId="21">#REF!</definedName>
    <definedName name="통신내선공" localSheetId="24">#REF!</definedName>
    <definedName name="통신내선공" localSheetId="20">#REF!</definedName>
    <definedName name="통신내선공" localSheetId="18">#REF!</definedName>
    <definedName name="통신내선공" localSheetId="16">#REF!</definedName>
    <definedName name="통신내선공" localSheetId="19">#REF!</definedName>
    <definedName name="통신내선공" localSheetId="7">#REF!</definedName>
    <definedName name="통신내선공" localSheetId="9">#REF!</definedName>
    <definedName name="통신내선공" localSheetId="5">#REF!</definedName>
    <definedName name="통신내선공" localSheetId="10">#REF!</definedName>
    <definedName name="통신내선공" localSheetId="29">#REF!</definedName>
    <definedName name="통신내선공">#REF!</definedName>
    <definedName name="통신설비공" localSheetId="28">#REF!</definedName>
    <definedName name="통신설비공" localSheetId="25">#REF!</definedName>
    <definedName name="통신설비공" localSheetId="23">#REF!</definedName>
    <definedName name="통신설비공" localSheetId="21">#REF!</definedName>
    <definedName name="통신설비공" localSheetId="24">#REF!</definedName>
    <definedName name="통신설비공" localSheetId="20">#REF!</definedName>
    <definedName name="통신설비공" localSheetId="18">#REF!</definedName>
    <definedName name="통신설비공" localSheetId="16">#REF!</definedName>
    <definedName name="통신설비공" localSheetId="19">#REF!</definedName>
    <definedName name="통신설비공" localSheetId="7">#REF!</definedName>
    <definedName name="통신설비공" localSheetId="9">#REF!</definedName>
    <definedName name="통신설비공" localSheetId="5">#REF!</definedName>
    <definedName name="통신설비공" localSheetId="10">#REF!</definedName>
    <definedName name="통신설비공" localSheetId="29">#REF!</definedName>
    <definedName name="통신설비공">#REF!</definedName>
    <definedName name="통신외선공" localSheetId="28">#REF!</definedName>
    <definedName name="통신외선공" localSheetId="25">#REF!</definedName>
    <definedName name="통신외선공" localSheetId="23">#REF!</definedName>
    <definedName name="통신외선공" localSheetId="21">#REF!</definedName>
    <definedName name="통신외선공" localSheetId="24">#REF!</definedName>
    <definedName name="통신외선공" localSheetId="20">#REF!</definedName>
    <definedName name="통신외선공" localSheetId="18">#REF!</definedName>
    <definedName name="통신외선공" localSheetId="16">#REF!</definedName>
    <definedName name="통신외선공" localSheetId="19">#REF!</definedName>
    <definedName name="통신외선공" localSheetId="7">#REF!</definedName>
    <definedName name="통신외선공" localSheetId="9">#REF!</definedName>
    <definedName name="통신외선공" localSheetId="5">#REF!</definedName>
    <definedName name="통신외선공" localSheetId="10">#REF!</definedName>
    <definedName name="통신외선공" localSheetId="29">#REF!</definedName>
    <definedName name="통신외선공">#REF!</definedName>
    <definedName name="통신케이블공" localSheetId="28">#REF!</definedName>
    <definedName name="통신케이블공" localSheetId="25">#REF!</definedName>
    <definedName name="통신케이블공" localSheetId="23">#REF!</definedName>
    <definedName name="통신케이블공" localSheetId="21">#REF!</definedName>
    <definedName name="통신케이블공" localSheetId="24">#REF!</definedName>
    <definedName name="통신케이블공" localSheetId="20">#REF!</definedName>
    <definedName name="통신케이블공" localSheetId="18">#REF!</definedName>
    <definedName name="통신케이블공" localSheetId="16">#REF!</definedName>
    <definedName name="통신케이블공" localSheetId="19">#REF!</definedName>
    <definedName name="통신케이블공" localSheetId="7">#REF!</definedName>
    <definedName name="통신케이블공" localSheetId="9">#REF!</definedName>
    <definedName name="통신케이블공" localSheetId="5">#REF!</definedName>
    <definedName name="통신케이블공" localSheetId="10">#REF!</definedName>
    <definedName name="통신케이블공" localSheetId="29">#REF!</definedName>
    <definedName name="통신케이블공">#REF!</definedName>
    <definedName name="통통통">[0]!통통통</definedName>
    <definedName name="통합">[0]!통합</definedName>
    <definedName name="퇴직공제부금비" localSheetId="10">#REF!</definedName>
    <definedName name="퇴직공제부금비">#REF!</definedName>
    <definedName name="투찰표" localSheetId="28">#REF!</definedName>
    <definedName name="투찰표" localSheetId="25">#REF!</definedName>
    <definedName name="투찰표" localSheetId="23">#REF!</definedName>
    <definedName name="투찰표" localSheetId="22">#REF!</definedName>
    <definedName name="투찰표" localSheetId="21">#REF!</definedName>
    <definedName name="투찰표" localSheetId="24">#REF!</definedName>
    <definedName name="투찰표" localSheetId="20">#REF!</definedName>
    <definedName name="투찰표" localSheetId="18">#REF!</definedName>
    <definedName name="투찰표" localSheetId="16">#REF!</definedName>
    <definedName name="투찰표" localSheetId="19">#REF!</definedName>
    <definedName name="투찰표" localSheetId="7">#REF!</definedName>
    <definedName name="투찰표" localSheetId="9">#REF!</definedName>
    <definedName name="투찰표" localSheetId="5">#REF!</definedName>
    <definedName name="투찰표" localSheetId="10">#REF!</definedName>
    <definedName name="투찰표" localSheetId="29">#REF!</definedName>
    <definedName name="투찰표">#REF!</definedName>
    <definedName name="트">[0]!트</definedName>
    <definedName name="특고" localSheetId="28">#REF!</definedName>
    <definedName name="특고" localSheetId="25">#REF!</definedName>
    <definedName name="특고" localSheetId="23">#REF!</definedName>
    <definedName name="특고" localSheetId="21">#REF!</definedName>
    <definedName name="특고" localSheetId="24">#REF!</definedName>
    <definedName name="특고" localSheetId="20">#REF!</definedName>
    <definedName name="특고" localSheetId="18">#REF!</definedName>
    <definedName name="특고" localSheetId="16">#REF!</definedName>
    <definedName name="특고" localSheetId="19">#REF!</definedName>
    <definedName name="특고" localSheetId="7">#REF!</definedName>
    <definedName name="특고" localSheetId="9">#REF!</definedName>
    <definedName name="특고" localSheetId="5">#REF!</definedName>
    <definedName name="특고" localSheetId="10">#REF!</definedName>
    <definedName name="특고" localSheetId="29">#REF!</definedName>
    <definedName name="특고">#REF!</definedName>
    <definedName name="특고압" localSheetId="10">#REF!</definedName>
    <definedName name="특고압">#REF!</definedName>
    <definedName name="특급">[131]sw1!$I$4,[131]sw1!$I$22,[131]sw1!$I$40,[131]sw1!$I$58,[131]sw1!$I$76,[131]sw1!$I$94</definedName>
    <definedName name="특급기술자" localSheetId="10">#REF!,#REF!,#REF!,#REF!,#REF!,#REF!</definedName>
    <definedName name="특급기술자">#REF!,#REF!,#REF!,#REF!,#REF!,#REF!</definedName>
    <definedName name="특급원자력비파괴시험" localSheetId="28">#REF!</definedName>
    <definedName name="특급원자력비파괴시험" localSheetId="25">#REF!</definedName>
    <definedName name="특급원자력비파괴시험" localSheetId="23">#REF!</definedName>
    <definedName name="특급원자력비파괴시험" localSheetId="21">#REF!</definedName>
    <definedName name="특급원자력비파괴시험" localSheetId="24">#REF!</definedName>
    <definedName name="특급원자력비파괴시험" localSheetId="20">#REF!</definedName>
    <definedName name="특급원자력비파괴시험" localSheetId="18">#REF!</definedName>
    <definedName name="특급원자력비파괴시험" localSheetId="16">#REF!</definedName>
    <definedName name="특급원자력비파괴시험" localSheetId="19">#REF!</definedName>
    <definedName name="특급원자력비파괴시험" localSheetId="7">#REF!</definedName>
    <definedName name="특급원자력비파괴시험" localSheetId="9">#REF!</definedName>
    <definedName name="특급원자력비파괴시험" localSheetId="5">#REF!</definedName>
    <definedName name="특급원자력비파괴시험" localSheetId="10">#REF!</definedName>
    <definedName name="특급원자력비파괴시험" localSheetId="29">#REF!</definedName>
    <definedName name="특급원자력비파괴시험">#REF!</definedName>
    <definedName name="특급자" localSheetId="10">#REF!,#REF!,#REF!,#REF!,#REF!,#REF!</definedName>
    <definedName name="특급자">#REF!,#REF!,#REF!,#REF!,#REF!,#REF!</definedName>
    <definedName name="특별" localSheetId="28">#REF!</definedName>
    <definedName name="특별" localSheetId="25">#REF!</definedName>
    <definedName name="특별" localSheetId="23">#REF!</definedName>
    <definedName name="특별" localSheetId="22">#REF!</definedName>
    <definedName name="특별" localSheetId="21">#REF!</definedName>
    <definedName name="특별" localSheetId="24">#REF!</definedName>
    <definedName name="특별" localSheetId="20">#REF!</definedName>
    <definedName name="특별" localSheetId="18">#REF!</definedName>
    <definedName name="특별" localSheetId="16">#REF!</definedName>
    <definedName name="특별" localSheetId="19">#REF!</definedName>
    <definedName name="특별" localSheetId="7">#REF!</definedName>
    <definedName name="특별" localSheetId="9">#REF!</definedName>
    <definedName name="특별" localSheetId="5">#REF!</definedName>
    <definedName name="특별" localSheetId="10">#REF!</definedName>
    <definedName name="특별" localSheetId="29">#REF!</definedName>
    <definedName name="특별">#REF!</definedName>
    <definedName name="특별고압케이블전공" localSheetId="28">#REF!</definedName>
    <definedName name="특별고압케이블전공" localSheetId="25">#REF!</definedName>
    <definedName name="특별고압케이블전공" localSheetId="23">#REF!</definedName>
    <definedName name="특별고압케이블전공" localSheetId="21">#REF!</definedName>
    <definedName name="특별고압케이블전공" localSheetId="24">#REF!</definedName>
    <definedName name="특별고압케이블전공" localSheetId="20">#REF!</definedName>
    <definedName name="특별고압케이블전공" localSheetId="18">#REF!</definedName>
    <definedName name="특별고압케이블전공" localSheetId="16">#REF!</definedName>
    <definedName name="특별고압케이블전공" localSheetId="19">#REF!</definedName>
    <definedName name="특별고압케이블전공" localSheetId="7">#REF!</definedName>
    <definedName name="특별고압케이블전공" localSheetId="9">#REF!</definedName>
    <definedName name="특별고압케이블전공" localSheetId="5">#REF!</definedName>
    <definedName name="특별고압케이블전공" localSheetId="10">#REF!</definedName>
    <definedName name="특별고압케이블전공" localSheetId="29">#REF!</definedName>
    <definedName name="특별고압케이블전공">#REF!</definedName>
    <definedName name="특별인부" localSheetId="28">#REF!</definedName>
    <definedName name="특별인부" localSheetId="11">#REF!</definedName>
    <definedName name="특별인부" localSheetId="3">#REF!</definedName>
    <definedName name="특별인부" localSheetId="2">#REF!</definedName>
    <definedName name="특별인부" localSheetId="27">#REF!</definedName>
    <definedName name="특별인부" localSheetId="25">#REF!</definedName>
    <definedName name="특별인부" localSheetId="23">#REF!</definedName>
    <definedName name="특별인부" localSheetId="22">#REF!</definedName>
    <definedName name="특별인부" localSheetId="21">#REF!</definedName>
    <definedName name="특별인부" localSheetId="24">#REF!</definedName>
    <definedName name="특별인부" localSheetId="20">#REF!</definedName>
    <definedName name="특별인부" localSheetId="18">#REF!</definedName>
    <definedName name="특별인부" localSheetId="17">#REF!</definedName>
    <definedName name="특별인부" localSheetId="16">#REF!</definedName>
    <definedName name="특별인부" localSheetId="19">#REF!</definedName>
    <definedName name="특별인부" localSheetId="7">#REF!</definedName>
    <definedName name="특별인부" localSheetId="6">#REF!</definedName>
    <definedName name="특별인부" localSheetId="9">#REF!</definedName>
    <definedName name="특별인부" localSheetId="5">#REF!</definedName>
    <definedName name="특별인부" localSheetId="10">#REF!</definedName>
    <definedName name="특별인부" localSheetId="8">#REF!</definedName>
    <definedName name="특별인부" localSheetId="4">#REF!</definedName>
    <definedName name="특별인부" localSheetId="26">#REF!</definedName>
    <definedName name="특별인부" localSheetId="29">#REF!</definedName>
    <definedName name="특별인부">#REF!</definedName>
    <definedName name="특수및기타건설공사" localSheetId="28">#REF!</definedName>
    <definedName name="특수및기타건설공사" localSheetId="25">#REF!</definedName>
    <definedName name="특수및기타건설공사" localSheetId="23">#REF!</definedName>
    <definedName name="특수및기타건설공사" localSheetId="21">#REF!</definedName>
    <definedName name="특수및기타건설공사" localSheetId="24">#REF!</definedName>
    <definedName name="특수및기타건설공사" localSheetId="20">#REF!</definedName>
    <definedName name="특수및기타건설공사" localSheetId="18">#REF!</definedName>
    <definedName name="특수및기타건설공사" localSheetId="16">#REF!</definedName>
    <definedName name="특수및기타건설공사" localSheetId="19">#REF!</definedName>
    <definedName name="특수및기타건설공사" localSheetId="7">#REF!</definedName>
    <definedName name="특수및기타건설공사" localSheetId="9">#REF!</definedName>
    <definedName name="특수및기타건설공사" localSheetId="5">#REF!</definedName>
    <definedName name="특수및기타건설공사" localSheetId="10">#REF!</definedName>
    <definedName name="특수및기타건설공사" localSheetId="29">#REF!</definedName>
    <definedName name="특수및기타건설공사">#REF!</definedName>
    <definedName name="특수비계공" localSheetId="28">#REF!</definedName>
    <definedName name="특수비계공" localSheetId="25">#REF!</definedName>
    <definedName name="특수비계공" localSheetId="23">#REF!</definedName>
    <definedName name="특수비계공" localSheetId="21">#REF!</definedName>
    <definedName name="특수비계공" localSheetId="24">#REF!</definedName>
    <definedName name="특수비계공" localSheetId="20">#REF!</definedName>
    <definedName name="특수비계공" localSheetId="18">#REF!</definedName>
    <definedName name="특수비계공" localSheetId="16">#REF!</definedName>
    <definedName name="특수비계공" localSheetId="19">#REF!</definedName>
    <definedName name="특수비계공" localSheetId="7">#REF!</definedName>
    <definedName name="특수비계공" localSheetId="9">#REF!</definedName>
    <definedName name="특수비계공" localSheetId="5">#REF!</definedName>
    <definedName name="특수비계공" localSheetId="10">#REF!</definedName>
    <definedName name="특수비계공" localSheetId="29">#REF!</definedName>
    <definedName name="특수비계공">#REF!</definedName>
    <definedName name="특수화공" localSheetId="28">#REF!</definedName>
    <definedName name="특수화공" localSheetId="25">#REF!</definedName>
    <definedName name="특수화공" localSheetId="23">#REF!</definedName>
    <definedName name="특수화공" localSheetId="21">#REF!</definedName>
    <definedName name="특수화공" localSheetId="24">#REF!</definedName>
    <definedName name="특수화공" localSheetId="20">#REF!</definedName>
    <definedName name="특수화공" localSheetId="18">#REF!</definedName>
    <definedName name="특수화공" localSheetId="16">#REF!</definedName>
    <definedName name="특수화공" localSheetId="19">#REF!</definedName>
    <definedName name="특수화공" localSheetId="7">#REF!</definedName>
    <definedName name="특수화공" localSheetId="9">#REF!</definedName>
    <definedName name="특수화공" localSheetId="5">#REF!</definedName>
    <definedName name="특수화공" localSheetId="10">#REF!</definedName>
    <definedName name="특수화공" localSheetId="29">#REF!</definedName>
    <definedName name="특수화공">#REF!</definedName>
    <definedName name="티">[0]!티</definedName>
    <definedName name="ㅍ">[0]!ㅍ</definedName>
    <definedName name="ㅍㅍㄹ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ㅍㅍ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ㅍㅍㅍ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ㅍㅍㅍ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ㅍㅍㅍㅍㅍ">[0]!ㅍㅍㅍㅍㅍ</definedName>
    <definedName name="파">#N/A</definedName>
    <definedName name="파고라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파고라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파상형PE전선관" localSheetId="10">#REF!</definedName>
    <definedName name="파상형PE전선관">#REF!</definedName>
    <definedName name="파이프펜던트">[26]DATA!$E$17:$F$26</definedName>
    <definedName name="판넬조립공" localSheetId="28">#REF!</definedName>
    <definedName name="판넬조립공" localSheetId="25">#REF!</definedName>
    <definedName name="판넬조립공" localSheetId="23">#REF!</definedName>
    <definedName name="판넬조립공" localSheetId="21">#REF!</definedName>
    <definedName name="판넬조립공" localSheetId="24">#REF!</definedName>
    <definedName name="판넬조립공" localSheetId="20">#REF!</definedName>
    <definedName name="판넬조립공" localSheetId="18">#REF!</definedName>
    <definedName name="판넬조립공" localSheetId="16">#REF!</definedName>
    <definedName name="판넬조립공" localSheetId="19">#REF!</definedName>
    <definedName name="판넬조립공" localSheetId="7">#REF!</definedName>
    <definedName name="판넬조립공" localSheetId="9">#REF!</definedName>
    <definedName name="판넬조립공" localSheetId="5">#REF!</definedName>
    <definedName name="판넬조립공" localSheetId="10">#REF!</definedName>
    <definedName name="판넬조립공" localSheetId="29">#REF!</definedName>
    <definedName name="판넬조립공">#REF!</definedName>
    <definedName name="페이지" hidden="1">{"'Firr(선)'!$AS$1:$AY$62","'Firr(사)'!$AS$1:$AY$62","'Firr(회)'!$AS$1:$AY$62","'Firr(선)'!$L$1:$V$62","'Firr(사)'!$L$1:$V$62","'Firr(회)'!$L$1:$V$62"}</definedName>
    <definedName name="펴">[0]!펴</definedName>
    <definedName name="평균N치" localSheetId="28">#REF!</definedName>
    <definedName name="평균N치" localSheetId="25">#REF!</definedName>
    <definedName name="평균N치" localSheetId="23">#REF!</definedName>
    <definedName name="평균N치" localSheetId="21">#REF!</definedName>
    <definedName name="평균N치" localSheetId="24">#REF!</definedName>
    <definedName name="평균N치" localSheetId="20">#REF!</definedName>
    <definedName name="평균N치" localSheetId="18">#REF!</definedName>
    <definedName name="평균N치" localSheetId="16">#REF!</definedName>
    <definedName name="평균N치" localSheetId="19">#REF!</definedName>
    <definedName name="평균N치" localSheetId="7">#REF!</definedName>
    <definedName name="평균N치" localSheetId="9">#REF!</definedName>
    <definedName name="평균N치" localSheetId="5">#REF!</definedName>
    <definedName name="평균N치" localSheetId="10">#REF!</definedName>
    <definedName name="평균N치" localSheetId="29">#REF!</definedName>
    <definedName name="평균N치">#REF!</definedName>
    <definedName name="평균높이" localSheetId="28">#REF!</definedName>
    <definedName name="평균높이" localSheetId="25">#REF!</definedName>
    <definedName name="평균높이" localSheetId="23">#REF!</definedName>
    <definedName name="평균높이" localSheetId="21">#REF!</definedName>
    <definedName name="평균높이" localSheetId="24">#REF!</definedName>
    <definedName name="평균높이" localSheetId="20">#REF!</definedName>
    <definedName name="평균높이" localSheetId="18">#REF!</definedName>
    <definedName name="평균높이" localSheetId="16">#REF!</definedName>
    <definedName name="평균높이" localSheetId="19">#REF!</definedName>
    <definedName name="평균높이" localSheetId="7">#REF!</definedName>
    <definedName name="평균높이" localSheetId="9">#REF!</definedName>
    <definedName name="평균높이" localSheetId="5">#REF!</definedName>
    <definedName name="평균높이" localSheetId="10">#REF!</definedName>
    <definedName name="평균높이" localSheetId="29">#REF!</definedName>
    <definedName name="평균높이">#REF!</definedName>
    <definedName name="평의자" localSheetId="28">#REF!</definedName>
    <definedName name="평의자" localSheetId="25">#REF!</definedName>
    <definedName name="평의자" localSheetId="21">#REF!</definedName>
    <definedName name="평의자" localSheetId="24">#REF!</definedName>
    <definedName name="평의자" localSheetId="20">#REF!</definedName>
    <definedName name="평의자" localSheetId="16">#REF!</definedName>
    <definedName name="평의자" localSheetId="7">#REF!</definedName>
    <definedName name="평의자" localSheetId="9">#REF!</definedName>
    <definedName name="평의자" localSheetId="5">#REF!</definedName>
    <definedName name="평의자" localSheetId="10">#REF!</definedName>
    <definedName name="평의자" localSheetId="29">#REF!</definedName>
    <definedName name="평의자">#REF!</definedName>
    <definedName name="폐기물처리3" localSheetId="28">#REF!</definedName>
    <definedName name="폐기물처리3" localSheetId="25">#REF!</definedName>
    <definedName name="폐기물처리3" localSheetId="23">#REF!</definedName>
    <definedName name="폐기물처리3" localSheetId="22">#REF!</definedName>
    <definedName name="폐기물처리3" localSheetId="21">#REF!</definedName>
    <definedName name="폐기물처리3" localSheetId="24">#REF!</definedName>
    <definedName name="폐기물처리3" localSheetId="20">#REF!</definedName>
    <definedName name="폐기물처리3" localSheetId="18">#REF!</definedName>
    <definedName name="폐기물처리3" localSheetId="16">#REF!</definedName>
    <definedName name="폐기물처리3" localSheetId="19">#REF!</definedName>
    <definedName name="폐기물처리3" localSheetId="7">#REF!</definedName>
    <definedName name="폐기물처리3" localSheetId="9">#REF!</definedName>
    <definedName name="폐기물처리3" localSheetId="5">#REF!</definedName>
    <definedName name="폐기물처리3" localSheetId="10">#REF!</definedName>
    <definedName name="폐기물처리3" localSheetId="29">#REF!</definedName>
    <definedName name="폐기물처리3">#REF!</definedName>
    <definedName name="포설공" localSheetId="28">#REF!</definedName>
    <definedName name="포설공" localSheetId="11">#REF!</definedName>
    <definedName name="포설공" localSheetId="3">#REF!</definedName>
    <definedName name="포설공" localSheetId="2">#REF!</definedName>
    <definedName name="포설공" localSheetId="27">#REF!</definedName>
    <definedName name="포설공" localSheetId="25">#REF!</definedName>
    <definedName name="포설공" localSheetId="23">#REF!</definedName>
    <definedName name="포설공" localSheetId="21">#REF!</definedName>
    <definedName name="포설공" localSheetId="24">#REF!</definedName>
    <definedName name="포설공" localSheetId="20">#REF!</definedName>
    <definedName name="포설공" localSheetId="18">#REF!</definedName>
    <definedName name="포설공" localSheetId="17">#REF!</definedName>
    <definedName name="포설공" localSheetId="16">#REF!</definedName>
    <definedName name="포설공" localSheetId="19">#REF!</definedName>
    <definedName name="포설공" localSheetId="7">#REF!</definedName>
    <definedName name="포설공" localSheetId="6">#REF!</definedName>
    <definedName name="포설공" localSheetId="9">#REF!</definedName>
    <definedName name="포설공" localSheetId="5">#REF!</definedName>
    <definedName name="포설공" localSheetId="10">#REF!</definedName>
    <definedName name="포설공" localSheetId="8">#REF!</definedName>
    <definedName name="포설공" localSheetId="4">#REF!</definedName>
    <definedName name="포설공" localSheetId="26">#REF!</definedName>
    <definedName name="포설공" localSheetId="29">#REF!</definedName>
    <definedName name="포설공">#REF!</definedName>
    <definedName name="포장" localSheetId="28">#REF!</definedName>
    <definedName name="포장" localSheetId="25">#REF!</definedName>
    <definedName name="포장" localSheetId="23">#REF!</definedName>
    <definedName name="포장" localSheetId="21">#REF!</definedName>
    <definedName name="포장" localSheetId="24">#REF!</definedName>
    <definedName name="포장" localSheetId="20">#REF!</definedName>
    <definedName name="포장" localSheetId="18">#REF!</definedName>
    <definedName name="포장" localSheetId="16">#REF!</definedName>
    <definedName name="포장" localSheetId="19">#REF!</definedName>
    <definedName name="포장" localSheetId="7">#REF!</definedName>
    <definedName name="포장" localSheetId="9">#REF!</definedName>
    <definedName name="포장" localSheetId="5">#REF!</definedName>
    <definedName name="포장" localSheetId="10">#REF!</definedName>
    <definedName name="포장" localSheetId="29">#REF!</definedName>
    <definedName name="포장">#REF!</definedName>
    <definedName name="포장공" localSheetId="28">'[53]00노임기준'!#REF!</definedName>
    <definedName name="포장공" localSheetId="11">'[53]00노임기준'!#REF!</definedName>
    <definedName name="포장공" localSheetId="3">'[53]00노임기준'!#REF!</definedName>
    <definedName name="포장공" localSheetId="2">'[53]00노임기준'!#REF!</definedName>
    <definedName name="포장공" localSheetId="27">'[53]00노임기준'!#REF!</definedName>
    <definedName name="포장공" localSheetId="25">#REF!</definedName>
    <definedName name="포장공" localSheetId="23">#REF!</definedName>
    <definedName name="포장공" localSheetId="21">#REF!</definedName>
    <definedName name="포장공" localSheetId="24">#REF!</definedName>
    <definedName name="포장공" localSheetId="20">#REF!</definedName>
    <definedName name="포장공" localSheetId="16">#REF!</definedName>
    <definedName name="포장공" localSheetId="7">'[53]00노임기준'!#REF!</definedName>
    <definedName name="포장공" localSheetId="6">'[53]00노임기준'!#REF!</definedName>
    <definedName name="포장공" localSheetId="9">'[53]00노임기준'!#REF!</definedName>
    <definedName name="포장공" localSheetId="5">'[53]00노임기준'!#REF!</definedName>
    <definedName name="포장공" localSheetId="10">'[53]00노임기준'!#REF!</definedName>
    <definedName name="포장공" localSheetId="8">'[53]00노임기준'!#REF!</definedName>
    <definedName name="포장공" localSheetId="4">'[53]00노임기준'!#REF!</definedName>
    <definedName name="포장공" localSheetId="26">'[53]00노임기준'!#REF!</definedName>
    <definedName name="포장공" localSheetId="29">#REF!</definedName>
    <definedName name="포장공" localSheetId="31">#REF!</definedName>
    <definedName name="포장공">#REF!</definedName>
    <definedName name="포장공수량집계표" localSheetId="28">#REF!</definedName>
    <definedName name="포장공수량집계표" localSheetId="25">#REF!</definedName>
    <definedName name="포장공수량집계표" localSheetId="23">#REF!</definedName>
    <definedName name="포장공수량집계표" localSheetId="21">#REF!</definedName>
    <definedName name="포장공수량집계표" localSheetId="24">#REF!</definedName>
    <definedName name="포장공수량집계표" localSheetId="20">#REF!</definedName>
    <definedName name="포장공수량집계표" localSheetId="18">#REF!</definedName>
    <definedName name="포장공수량집계표" localSheetId="16">#REF!</definedName>
    <definedName name="포장공수량집계표" localSheetId="19">#REF!</definedName>
    <definedName name="포장공수량집계표" localSheetId="7">#REF!</definedName>
    <definedName name="포장공수량집계표" localSheetId="9">#REF!</definedName>
    <definedName name="포장공수량집계표" localSheetId="5">#REF!</definedName>
    <definedName name="포장공수량집계표" localSheetId="10">#REF!</definedName>
    <definedName name="포장공수량집계표" localSheetId="29">#REF!</definedName>
    <definedName name="포장공수량집계표">#REF!</definedName>
    <definedName name="폭" localSheetId="28">#REF!</definedName>
    <definedName name="폭" localSheetId="25">#REF!</definedName>
    <definedName name="폭" localSheetId="23">#REF!</definedName>
    <definedName name="폭" localSheetId="21">#REF!</definedName>
    <definedName name="폭" localSheetId="24">#REF!</definedName>
    <definedName name="폭" localSheetId="20">#REF!</definedName>
    <definedName name="폭" localSheetId="18">#REF!</definedName>
    <definedName name="폭" localSheetId="16">#REF!</definedName>
    <definedName name="폭" localSheetId="19">#REF!</definedName>
    <definedName name="폭" localSheetId="7">#REF!</definedName>
    <definedName name="폭" localSheetId="9">#REF!</definedName>
    <definedName name="폭" localSheetId="5">#REF!</definedName>
    <definedName name="폭" localSheetId="10">#REF!</definedName>
    <definedName name="폭" localSheetId="29">#REF!</definedName>
    <definedName name="폭">#REF!</definedName>
    <definedName name="표" localSheetId="28">#REF!</definedName>
    <definedName name="표" localSheetId="25">#REF!</definedName>
    <definedName name="표" localSheetId="21">#REF!</definedName>
    <definedName name="표" localSheetId="24">#REF!</definedName>
    <definedName name="표" localSheetId="20">#REF!</definedName>
    <definedName name="표" localSheetId="16">#REF!</definedName>
    <definedName name="표" localSheetId="7">#REF!</definedName>
    <definedName name="표" localSheetId="9">#REF!</definedName>
    <definedName name="표" localSheetId="5">#REF!</definedName>
    <definedName name="표" localSheetId="10">#REF!</definedName>
    <definedName name="표" localSheetId="29">#REF!</definedName>
    <definedName name="표">#REF!</definedName>
    <definedName name="표지" localSheetId="10">#REF!</definedName>
    <definedName name="표지">#REF!</definedName>
    <definedName name="표지001">#N/A</definedName>
    <definedName name="표지01">#N/A</definedName>
    <definedName name="표지2" localSheetId="28" hidden="1">#REF!</definedName>
    <definedName name="표지2" localSheetId="25" hidden="1">#REF!</definedName>
    <definedName name="표지2" localSheetId="23" hidden="1">#REF!</definedName>
    <definedName name="표지2" localSheetId="21" hidden="1">#REF!</definedName>
    <definedName name="표지2" localSheetId="24" hidden="1">#REF!</definedName>
    <definedName name="표지2" localSheetId="20" hidden="1">#REF!</definedName>
    <definedName name="표지2" localSheetId="18" hidden="1">#REF!</definedName>
    <definedName name="표지2" localSheetId="16" hidden="1">#REF!</definedName>
    <definedName name="표지2" localSheetId="19" hidden="1">#REF!</definedName>
    <definedName name="표지2" localSheetId="7" hidden="1">#REF!</definedName>
    <definedName name="표지2" localSheetId="9" hidden="1">#REF!</definedName>
    <definedName name="표지2" localSheetId="5" hidden="1">#REF!</definedName>
    <definedName name="표지2" localSheetId="10" hidden="1">#REF!</definedName>
    <definedName name="표지2" localSheetId="29" hidden="1">#REF!</definedName>
    <definedName name="표지2" hidden="1">#REF!</definedName>
    <definedName name="표지3" localSheetId="28">#REF!</definedName>
    <definedName name="표지3" localSheetId="25">#REF!</definedName>
    <definedName name="표지3" localSheetId="23">#REF!</definedName>
    <definedName name="표지3" localSheetId="21">#REF!</definedName>
    <definedName name="표지3" localSheetId="24">#REF!</definedName>
    <definedName name="표지3" localSheetId="20">#REF!</definedName>
    <definedName name="표지3" localSheetId="18">#REF!</definedName>
    <definedName name="표지3" localSheetId="16">#REF!</definedName>
    <definedName name="표지3" localSheetId="19">#REF!</definedName>
    <definedName name="표지3" localSheetId="7">#REF!</definedName>
    <definedName name="표지3" localSheetId="9">#REF!</definedName>
    <definedName name="표지3" localSheetId="5">#REF!</definedName>
    <definedName name="표지3" localSheetId="10">#REF!</definedName>
    <definedName name="표지3" localSheetId="29">#REF!</definedName>
    <definedName name="표지3">#REF!</definedName>
    <definedName name="풀박스" localSheetId="10">[111]단가!#REF!</definedName>
    <definedName name="풀박스">[111]단가!#REF!</definedName>
    <definedName name="품셈총괄표" localSheetId="10">#REF!</definedName>
    <definedName name="품셈총괄표">#REF!</definedName>
    <definedName name="품신">[61]설계산출표지!$B$1</definedName>
    <definedName name="프로그램.메인_메뉴호출" localSheetId="10">[81]!프로그램.메인_메뉴호출</definedName>
    <definedName name="프로그램.메인_메뉴호출">[81]!프로그램.메인_메뉴호출</definedName>
    <definedName name="플라타너스B8">[52]데이타!$E$552</definedName>
    <definedName name="플랜지__SPP" localSheetId="10">[44]단가산출서!#REF!</definedName>
    <definedName name="플랜지__SPP">[44]단가산출서!#REF!</definedName>
    <definedName name="플랜지_SPP_100A" localSheetId="10">[44]단가산출서!#REF!</definedName>
    <definedName name="플랜지_SPP_100A">[44]단가산출서!#REF!</definedName>
    <definedName name="플랜지_SPP_200A" localSheetId="10">[44]단가산출서!#REF!</definedName>
    <definedName name="플랜지_SPP_200A">[44]단가산출서!#REF!</definedName>
    <definedName name="플랜지_SPP_300A" localSheetId="10">[44]단가산출서!#REF!</definedName>
    <definedName name="플랜지_SPP_300A">[44]단가산출서!#REF!</definedName>
    <definedName name="플랜지_SPP_80A" localSheetId="10">[44]단가산출서!#REF!</definedName>
    <definedName name="플랜지_SPP_80A">[44]단가산출서!#REF!</definedName>
    <definedName name="플랜트" localSheetId="10">[56]노무!#REF!</definedName>
    <definedName name="플랜트">[56]노무!#REF!</definedName>
    <definedName name="플랜트기계설치공" localSheetId="28">#REF!</definedName>
    <definedName name="플랜트기계설치공" localSheetId="25">#REF!</definedName>
    <definedName name="플랜트기계설치공" localSheetId="23">#REF!</definedName>
    <definedName name="플랜트기계설치공" localSheetId="21">#REF!</definedName>
    <definedName name="플랜트기계설치공" localSheetId="24">#REF!</definedName>
    <definedName name="플랜트기계설치공" localSheetId="20">#REF!</definedName>
    <definedName name="플랜트기계설치공" localSheetId="18">#REF!</definedName>
    <definedName name="플랜트기계설치공" localSheetId="16">#REF!</definedName>
    <definedName name="플랜트기계설치공" localSheetId="19">#REF!</definedName>
    <definedName name="플랜트기계설치공" localSheetId="7">#REF!</definedName>
    <definedName name="플랜트기계설치공" localSheetId="9">#REF!</definedName>
    <definedName name="플랜트기계설치공" localSheetId="5">#REF!</definedName>
    <definedName name="플랜트기계설치공" localSheetId="10">#REF!</definedName>
    <definedName name="플랜트기계설치공" localSheetId="29">#REF!</definedName>
    <definedName name="플랜트기계설치공">#REF!</definedName>
    <definedName name="플랜트배관공" localSheetId="28">#REF!</definedName>
    <definedName name="플랜트배관공" localSheetId="25">#REF!</definedName>
    <definedName name="플랜트배관공" localSheetId="23">#REF!</definedName>
    <definedName name="플랜트배관공" localSheetId="21">#REF!</definedName>
    <definedName name="플랜트배관공" localSheetId="24">#REF!</definedName>
    <definedName name="플랜트배관공" localSheetId="20">#REF!</definedName>
    <definedName name="플랜트배관공" localSheetId="18">#REF!</definedName>
    <definedName name="플랜트배관공" localSheetId="16">#REF!</definedName>
    <definedName name="플랜트배관공" localSheetId="19">#REF!</definedName>
    <definedName name="플랜트배관공" localSheetId="7">#REF!</definedName>
    <definedName name="플랜트배관공" localSheetId="9">#REF!</definedName>
    <definedName name="플랜트배관공" localSheetId="5">#REF!</definedName>
    <definedName name="플랜트배관공" localSheetId="10">#REF!</definedName>
    <definedName name="플랜트배관공" localSheetId="29">#REF!</definedName>
    <definedName name="플랜트배관공">#REF!</definedName>
    <definedName name="플랜트용접공" localSheetId="28">#REF!</definedName>
    <definedName name="플랜트용접공" localSheetId="25">#REF!</definedName>
    <definedName name="플랜트용접공" localSheetId="23">#REF!</definedName>
    <definedName name="플랜트용접공" localSheetId="21">#REF!</definedName>
    <definedName name="플랜트용접공" localSheetId="24">#REF!</definedName>
    <definedName name="플랜트용접공" localSheetId="20">#REF!</definedName>
    <definedName name="플랜트용접공" localSheetId="18">#REF!</definedName>
    <definedName name="플랜트용접공" localSheetId="16">#REF!</definedName>
    <definedName name="플랜트용접공" localSheetId="19">#REF!</definedName>
    <definedName name="플랜트용접공" localSheetId="7">#REF!</definedName>
    <definedName name="플랜트용접공" localSheetId="9">#REF!</definedName>
    <definedName name="플랜트용접공" localSheetId="5">#REF!</definedName>
    <definedName name="플랜트용접공" localSheetId="10">#REF!</definedName>
    <definedName name="플랜트용접공" localSheetId="29">#REF!</definedName>
    <definedName name="플랜트용접공">#REF!</definedName>
    <definedName name="플랜트전공" localSheetId="28">#REF!</definedName>
    <definedName name="플랜트전공" localSheetId="25">#REF!</definedName>
    <definedName name="플랜트전공" localSheetId="23">#REF!</definedName>
    <definedName name="플랜트전공" localSheetId="21">#REF!</definedName>
    <definedName name="플랜트전공" localSheetId="24">#REF!</definedName>
    <definedName name="플랜트전공" localSheetId="20">#REF!</definedName>
    <definedName name="플랜트전공" localSheetId="18">#REF!</definedName>
    <definedName name="플랜트전공" localSheetId="16">#REF!</definedName>
    <definedName name="플랜트전공" localSheetId="19">#REF!</definedName>
    <definedName name="플랜트전공" localSheetId="7">#REF!</definedName>
    <definedName name="플랜트전공" localSheetId="9">#REF!</definedName>
    <definedName name="플랜트전공" localSheetId="5">#REF!</definedName>
    <definedName name="플랜트전공" localSheetId="10">#REF!</definedName>
    <definedName name="플랜트전공" localSheetId="29">#REF!</definedName>
    <definedName name="플랜트전공">#REF!</definedName>
    <definedName name="플랜트제관공" localSheetId="28">#REF!</definedName>
    <definedName name="플랜트제관공" localSheetId="25">#REF!</definedName>
    <definedName name="플랜트제관공" localSheetId="23">#REF!</definedName>
    <definedName name="플랜트제관공" localSheetId="21">#REF!</definedName>
    <definedName name="플랜트제관공" localSheetId="24">#REF!</definedName>
    <definedName name="플랜트제관공" localSheetId="20">#REF!</definedName>
    <definedName name="플랜트제관공" localSheetId="18">#REF!</definedName>
    <definedName name="플랜트제관공" localSheetId="16">#REF!</definedName>
    <definedName name="플랜트제관공" localSheetId="19">#REF!</definedName>
    <definedName name="플랜트제관공" localSheetId="7">#REF!</definedName>
    <definedName name="플랜트제관공" localSheetId="9">#REF!</definedName>
    <definedName name="플랜트제관공" localSheetId="5">#REF!</definedName>
    <definedName name="플랜트제관공" localSheetId="10">#REF!</definedName>
    <definedName name="플랜트제관공" localSheetId="29">#REF!</definedName>
    <definedName name="플랜트제관공">#REF!</definedName>
    <definedName name="플랜트특수용접공" localSheetId="28">#REF!</definedName>
    <definedName name="플랜트특수용접공" localSheetId="25">#REF!</definedName>
    <definedName name="플랜트특수용접공" localSheetId="23">#REF!</definedName>
    <definedName name="플랜트특수용접공" localSheetId="21">#REF!</definedName>
    <definedName name="플랜트특수용접공" localSheetId="24">#REF!</definedName>
    <definedName name="플랜트특수용접공" localSheetId="20">#REF!</definedName>
    <definedName name="플랜트특수용접공" localSheetId="18">#REF!</definedName>
    <definedName name="플랜트특수용접공" localSheetId="16">#REF!</definedName>
    <definedName name="플랜트특수용접공" localSheetId="19">#REF!</definedName>
    <definedName name="플랜트특수용접공" localSheetId="7">#REF!</definedName>
    <definedName name="플랜트특수용접공" localSheetId="9">#REF!</definedName>
    <definedName name="플랜트특수용접공" localSheetId="5">#REF!</definedName>
    <definedName name="플랜트특수용접공" localSheetId="10">#REF!</definedName>
    <definedName name="플랜트특수용접공" localSheetId="29">#REF!</definedName>
    <definedName name="플랜트특수용접공">#REF!</definedName>
    <definedName name="플러그" localSheetId="10">[44]단가산출서!#REF!</definedName>
    <definedName name="플러그">[44]단가산출서!#REF!</definedName>
    <definedName name="피">[0]!피</definedName>
    <definedName name="ㅎ">#N/A</definedName>
    <definedName name="ㅎ314" localSheetId="28">#REF!</definedName>
    <definedName name="ㅎ314" localSheetId="25">#REF!</definedName>
    <definedName name="ㅎ314" localSheetId="21">#REF!</definedName>
    <definedName name="ㅎ314" localSheetId="24">#REF!</definedName>
    <definedName name="ㅎ314" localSheetId="20">#REF!</definedName>
    <definedName name="ㅎ314" localSheetId="16">#REF!</definedName>
    <definedName name="ㅎ314" localSheetId="7">#REF!</definedName>
    <definedName name="ㅎ314" localSheetId="9">#REF!</definedName>
    <definedName name="ㅎ314" localSheetId="5">#REF!</definedName>
    <definedName name="ㅎ314" localSheetId="10">#REF!</definedName>
    <definedName name="ㅎ314" localSheetId="29">#REF!</definedName>
    <definedName name="ㅎ314">#REF!</definedName>
    <definedName name="ㅎ384" localSheetId="28">#REF!</definedName>
    <definedName name="ㅎ384" localSheetId="25">#REF!</definedName>
    <definedName name="ㅎ384" localSheetId="23">#REF!</definedName>
    <definedName name="ㅎ384" localSheetId="22">#REF!</definedName>
    <definedName name="ㅎ384" localSheetId="21">#REF!</definedName>
    <definedName name="ㅎ384" localSheetId="24">#REF!</definedName>
    <definedName name="ㅎ384" localSheetId="20">#REF!</definedName>
    <definedName name="ㅎ384" localSheetId="18">#REF!</definedName>
    <definedName name="ㅎ384" localSheetId="16">#REF!</definedName>
    <definedName name="ㅎ384" localSheetId="19">#REF!</definedName>
    <definedName name="ㅎ384" localSheetId="7">#REF!</definedName>
    <definedName name="ㅎ384" localSheetId="9">#REF!</definedName>
    <definedName name="ㅎ384" localSheetId="5">#REF!</definedName>
    <definedName name="ㅎ384" localSheetId="10">#REF!</definedName>
    <definedName name="ㅎ384" localSheetId="29">#REF!</definedName>
    <definedName name="ㅎ384">#REF!</definedName>
    <definedName name="ㅎㅀㄹ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ㅎㅀ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ㅎㅎ" localSheetId="28">#REF!</definedName>
    <definedName name="ㅎㅎ" localSheetId="25">#REF!</definedName>
    <definedName name="ㅎㅎ" localSheetId="21">#REF!</definedName>
    <definedName name="ㅎㅎ" localSheetId="24">#REF!</definedName>
    <definedName name="ㅎㅎ" localSheetId="20">#REF!</definedName>
    <definedName name="ㅎㅎ" localSheetId="16">#REF!</definedName>
    <definedName name="ㅎㅎ" localSheetId="7">#REF!</definedName>
    <definedName name="ㅎㅎ" localSheetId="9">#REF!</definedName>
    <definedName name="ㅎㅎ" localSheetId="5">#REF!</definedName>
    <definedName name="ㅎㅎ" localSheetId="10">#REF!</definedName>
    <definedName name="ㅎㅎ" localSheetId="29">#REF!</definedName>
    <definedName name="ㅎㅎ">#REF!</definedName>
    <definedName name="ㅎㅎㅎ">[0]!ㅎㅎㅎ</definedName>
    <definedName name="ㅎㅎㅎㅎ" localSheetId="28">#REF!</definedName>
    <definedName name="ㅎㅎㅎㅎ" localSheetId="25">#REF!</definedName>
    <definedName name="ㅎㅎㅎㅎ" localSheetId="21">#REF!</definedName>
    <definedName name="ㅎㅎㅎㅎ" localSheetId="24">#REF!</definedName>
    <definedName name="ㅎㅎㅎㅎ" localSheetId="20">#REF!</definedName>
    <definedName name="ㅎㅎㅎㅎ" localSheetId="16">#REF!</definedName>
    <definedName name="ㅎㅎㅎㅎ" localSheetId="7">#REF!</definedName>
    <definedName name="ㅎㅎㅎㅎ" localSheetId="9">#REF!</definedName>
    <definedName name="ㅎㅎㅎㅎ" localSheetId="5">#REF!</definedName>
    <definedName name="ㅎㅎㅎㅎ" localSheetId="10">#REF!</definedName>
    <definedName name="ㅎㅎㅎㅎ" localSheetId="29">#REF!</definedName>
    <definedName name="ㅎㅎㅎㅎ">#REF!</definedName>
    <definedName name="ㅎㅎㅎㅎㅎ">[0]!ㅎㅎㅎㅎㅎ</definedName>
    <definedName name="ㅎㅎㅎㅎㅎㅎ" localSheetId="28">#REF!</definedName>
    <definedName name="ㅎㅎㅎㅎㅎㅎ" localSheetId="25">#REF!</definedName>
    <definedName name="ㅎㅎㅎㅎㅎㅎ" localSheetId="21">#REF!</definedName>
    <definedName name="ㅎㅎㅎㅎㅎㅎ" localSheetId="24">#REF!</definedName>
    <definedName name="ㅎㅎㅎㅎㅎㅎ" localSheetId="20">#REF!</definedName>
    <definedName name="ㅎㅎㅎㅎㅎㅎ" localSheetId="16">#REF!</definedName>
    <definedName name="ㅎㅎㅎㅎㅎㅎ" localSheetId="7">#REF!</definedName>
    <definedName name="ㅎㅎㅎㅎㅎㅎ" localSheetId="9">#REF!</definedName>
    <definedName name="ㅎㅎㅎㅎㅎㅎ" localSheetId="5">#REF!</definedName>
    <definedName name="ㅎㅎㅎㅎㅎㅎ" localSheetId="10">#REF!</definedName>
    <definedName name="ㅎㅎㅎㅎㅎㅎ" localSheetId="29">#REF!</definedName>
    <definedName name="ㅎㅎㅎㅎㅎㅎ">#REF!</definedName>
    <definedName name="ㅎㅎㅎㅎㅎㅎㅎ" localSheetId="10">BlankMacro1</definedName>
    <definedName name="ㅎㅎㅎㅎㅎㅎㅎ">BlankMacro1</definedName>
    <definedName name="ㅎㅎㅎㅎㅎㅎㅎㅎㅎㅎㅎㅎㅎ" localSheetId="28">#REF!</definedName>
    <definedName name="ㅎㅎㅎㅎㅎㅎㅎㅎㅎㅎㅎㅎㅎ" localSheetId="25">#REF!</definedName>
    <definedName name="ㅎㅎㅎㅎㅎㅎㅎㅎㅎㅎㅎㅎㅎ" localSheetId="21">#REF!</definedName>
    <definedName name="ㅎㅎㅎㅎㅎㅎㅎㅎㅎㅎㅎㅎㅎ" localSheetId="24">#REF!</definedName>
    <definedName name="ㅎㅎㅎㅎㅎㅎㅎㅎㅎㅎㅎㅎㅎ" localSheetId="20">#REF!</definedName>
    <definedName name="ㅎㅎㅎㅎㅎㅎㅎㅎㅎㅎㅎㅎㅎ" localSheetId="16">#REF!</definedName>
    <definedName name="ㅎㅎㅎㅎㅎㅎㅎㅎㅎㅎㅎㅎㅎ" localSheetId="7">#REF!</definedName>
    <definedName name="ㅎㅎㅎㅎㅎㅎㅎㅎㅎㅎㅎㅎㅎ" localSheetId="9">#REF!</definedName>
    <definedName name="ㅎㅎㅎㅎㅎㅎㅎㅎㅎㅎㅎㅎㅎ" localSheetId="5">#REF!</definedName>
    <definedName name="ㅎㅎㅎㅎㅎㅎㅎㅎㅎㅎㅎㅎㅎ" localSheetId="10">#REF!</definedName>
    <definedName name="ㅎㅎㅎㅎㅎㅎㅎㅎㅎㅎㅎㅎㅎ" localSheetId="29">#REF!</definedName>
    <definedName name="ㅎㅎㅎㅎㅎㅎㅎㅎㅎㅎㅎㅎㅎ">#REF!</definedName>
    <definedName name="ㅎ휴" localSheetId="10">BlankMacro1</definedName>
    <definedName name="ㅎ휴">BlankMacro1</definedName>
    <definedName name="하">#N/A</definedName>
    <definedName name="한라구절초" localSheetId="28">#REF!</definedName>
    <definedName name="한라구절초" localSheetId="25">#REF!</definedName>
    <definedName name="한라구절초" localSheetId="23">#REF!</definedName>
    <definedName name="한라구절초" localSheetId="22">#REF!</definedName>
    <definedName name="한라구절초" localSheetId="21">#REF!</definedName>
    <definedName name="한라구절초" localSheetId="24">#REF!</definedName>
    <definedName name="한라구절초" localSheetId="20">#REF!</definedName>
    <definedName name="한라구절초" localSheetId="18">#REF!</definedName>
    <definedName name="한라구절초" localSheetId="16">#REF!</definedName>
    <definedName name="한라구절초" localSheetId="19">#REF!</definedName>
    <definedName name="한라구절초" localSheetId="7">#REF!</definedName>
    <definedName name="한라구절초" localSheetId="9">#REF!</definedName>
    <definedName name="한라구절초" localSheetId="5">#REF!</definedName>
    <definedName name="한라구절초" localSheetId="10">#REF!</definedName>
    <definedName name="한라구절초" localSheetId="29">#REF!</definedName>
    <definedName name="한라구절초" localSheetId="12">#REF!</definedName>
    <definedName name="한라구절초">#REF!</definedName>
    <definedName name="한식목공" localSheetId="28">#REF!</definedName>
    <definedName name="한식목공" localSheetId="25">#REF!</definedName>
    <definedName name="한식목공" localSheetId="23">#REF!</definedName>
    <definedName name="한식목공" localSheetId="21">#REF!</definedName>
    <definedName name="한식목공" localSheetId="24">#REF!</definedName>
    <definedName name="한식목공" localSheetId="20">#REF!</definedName>
    <definedName name="한식목공" localSheetId="18">#REF!</definedName>
    <definedName name="한식목공" localSheetId="16">#REF!</definedName>
    <definedName name="한식목공" localSheetId="19">#REF!</definedName>
    <definedName name="한식목공" localSheetId="7">#REF!</definedName>
    <definedName name="한식목공" localSheetId="9">#REF!</definedName>
    <definedName name="한식목공" localSheetId="5">#REF!</definedName>
    <definedName name="한식목공" localSheetId="10">#REF!</definedName>
    <definedName name="한식목공" localSheetId="29">#REF!</definedName>
    <definedName name="한식목공">#REF!</definedName>
    <definedName name="한식목공조공" localSheetId="28">#REF!</definedName>
    <definedName name="한식목공조공" localSheetId="25">#REF!</definedName>
    <definedName name="한식목공조공" localSheetId="23">#REF!</definedName>
    <definedName name="한식목공조공" localSheetId="21">#REF!</definedName>
    <definedName name="한식목공조공" localSheetId="24">#REF!</definedName>
    <definedName name="한식목공조공" localSheetId="20">#REF!</definedName>
    <definedName name="한식목공조공" localSheetId="18">#REF!</definedName>
    <definedName name="한식목공조공" localSheetId="16">#REF!</definedName>
    <definedName name="한식목공조공" localSheetId="19">#REF!</definedName>
    <definedName name="한식목공조공" localSheetId="7">#REF!</definedName>
    <definedName name="한식목공조공" localSheetId="9">#REF!</definedName>
    <definedName name="한식목공조공" localSheetId="5">#REF!</definedName>
    <definedName name="한식목공조공" localSheetId="10">#REF!</definedName>
    <definedName name="한식목공조공" localSheetId="29">#REF!</definedName>
    <definedName name="한식목공조공">#REF!</definedName>
    <definedName name="한식미장공" localSheetId="28">#REF!</definedName>
    <definedName name="한식미장공" localSheetId="25">#REF!</definedName>
    <definedName name="한식미장공" localSheetId="23">#REF!</definedName>
    <definedName name="한식미장공" localSheetId="21">#REF!</definedName>
    <definedName name="한식미장공" localSheetId="24">#REF!</definedName>
    <definedName name="한식미장공" localSheetId="20">#REF!</definedName>
    <definedName name="한식미장공" localSheetId="18">#REF!</definedName>
    <definedName name="한식미장공" localSheetId="16">#REF!</definedName>
    <definedName name="한식미장공" localSheetId="19">#REF!</definedName>
    <definedName name="한식미장공" localSheetId="7">#REF!</definedName>
    <definedName name="한식미장공" localSheetId="9">#REF!</definedName>
    <definedName name="한식미장공" localSheetId="5">#REF!</definedName>
    <definedName name="한식미장공" localSheetId="10">#REF!</definedName>
    <definedName name="한식미장공" localSheetId="29">#REF!</definedName>
    <definedName name="한식미장공">#REF!</definedName>
    <definedName name="한식와공" localSheetId="28">#REF!</definedName>
    <definedName name="한식와공" localSheetId="25">#REF!</definedName>
    <definedName name="한식와공" localSheetId="23">#REF!</definedName>
    <definedName name="한식와공" localSheetId="21">#REF!</definedName>
    <definedName name="한식와공" localSheetId="24">#REF!</definedName>
    <definedName name="한식와공" localSheetId="20">#REF!</definedName>
    <definedName name="한식와공" localSheetId="18">#REF!</definedName>
    <definedName name="한식와공" localSheetId="16">#REF!</definedName>
    <definedName name="한식와공" localSheetId="19">#REF!</definedName>
    <definedName name="한식와공" localSheetId="7">#REF!</definedName>
    <definedName name="한식와공" localSheetId="9">#REF!</definedName>
    <definedName name="한식와공" localSheetId="5">#REF!</definedName>
    <definedName name="한식와공" localSheetId="10">#REF!</definedName>
    <definedName name="한식와공" localSheetId="29">#REF!</definedName>
    <definedName name="한식와공">#REF!</definedName>
    <definedName name="한식와공조공" localSheetId="28">#REF!</definedName>
    <definedName name="한식와공조공" localSheetId="25">#REF!</definedName>
    <definedName name="한식와공조공" localSheetId="23">#REF!</definedName>
    <definedName name="한식와공조공" localSheetId="21">#REF!</definedName>
    <definedName name="한식와공조공" localSheetId="24">#REF!</definedName>
    <definedName name="한식와공조공" localSheetId="20">#REF!</definedName>
    <definedName name="한식와공조공" localSheetId="18">#REF!</definedName>
    <definedName name="한식와공조공" localSheetId="16">#REF!</definedName>
    <definedName name="한식와공조공" localSheetId="19">#REF!</definedName>
    <definedName name="한식와공조공" localSheetId="7">#REF!</definedName>
    <definedName name="한식와공조공" localSheetId="9">#REF!</definedName>
    <definedName name="한식와공조공" localSheetId="5">#REF!</definedName>
    <definedName name="한식와공조공" localSheetId="10">#REF!</definedName>
    <definedName name="한식와공조공" localSheetId="29">#REF!</definedName>
    <definedName name="한식와공조공">#REF!</definedName>
    <definedName name="한전수탁비" localSheetId="28">#REF!</definedName>
    <definedName name="한전수탁비" localSheetId="25">#REF!</definedName>
    <definedName name="한전수탁비" localSheetId="23">#REF!</definedName>
    <definedName name="한전수탁비" localSheetId="21">#REF!</definedName>
    <definedName name="한전수탁비" localSheetId="24">#REF!</definedName>
    <definedName name="한전수탁비" localSheetId="20">#REF!</definedName>
    <definedName name="한전수탁비" localSheetId="18">#REF!</definedName>
    <definedName name="한전수탁비" localSheetId="16">#REF!</definedName>
    <definedName name="한전수탁비" localSheetId="19">#REF!</definedName>
    <definedName name="한전수탁비" localSheetId="7">#REF!</definedName>
    <definedName name="한전수탁비" localSheetId="9">#REF!</definedName>
    <definedName name="한전수탁비" localSheetId="5">#REF!</definedName>
    <definedName name="한전수탁비" localSheetId="10">#REF!</definedName>
    <definedName name="한전수탁비" localSheetId="29">#REF!</definedName>
    <definedName name="한전수탁비">#REF!</definedName>
    <definedName name="할석공" localSheetId="28">#REF!</definedName>
    <definedName name="할석공" localSheetId="11">#REF!</definedName>
    <definedName name="할석공" localSheetId="3">#REF!</definedName>
    <definedName name="할석공" localSheetId="2">#REF!</definedName>
    <definedName name="할석공" localSheetId="27">#REF!</definedName>
    <definedName name="할석공" localSheetId="25">#REF!</definedName>
    <definedName name="할석공" localSheetId="23">#REF!</definedName>
    <definedName name="할석공" localSheetId="21">#REF!</definedName>
    <definedName name="할석공" localSheetId="24">#REF!</definedName>
    <definedName name="할석공" localSheetId="20">#REF!</definedName>
    <definedName name="할석공" localSheetId="18">#REF!</definedName>
    <definedName name="할석공" localSheetId="17">#REF!</definedName>
    <definedName name="할석공" localSheetId="16">#REF!</definedName>
    <definedName name="할석공" localSheetId="19">#REF!</definedName>
    <definedName name="할석공" localSheetId="7">#REF!</definedName>
    <definedName name="할석공" localSheetId="6">#REF!</definedName>
    <definedName name="할석공" localSheetId="9">#REF!</definedName>
    <definedName name="할석공" localSheetId="5">#REF!</definedName>
    <definedName name="할석공" localSheetId="10">#REF!</definedName>
    <definedName name="할석공" localSheetId="8">#REF!</definedName>
    <definedName name="할석공" localSheetId="4">#REF!</definedName>
    <definedName name="할석공" localSheetId="26">#REF!</definedName>
    <definedName name="할석공" localSheetId="29">#REF!</definedName>
    <definedName name="할석공">#REF!</definedName>
    <definedName name="할증" localSheetId="10">#REF!</definedName>
    <definedName name="할증">#REF!</definedName>
    <definedName name="함석공" localSheetId="28">#REF!</definedName>
    <definedName name="함석공" localSheetId="25">#REF!</definedName>
    <definedName name="함석공" localSheetId="23">#REF!</definedName>
    <definedName name="함석공" localSheetId="21">#REF!</definedName>
    <definedName name="함석공" localSheetId="24">#REF!</definedName>
    <definedName name="함석공" localSheetId="20">#REF!</definedName>
    <definedName name="함석공" localSheetId="18">#REF!</definedName>
    <definedName name="함석공" localSheetId="16">#REF!</definedName>
    <definedName name="함석공" localSheetId="19">#REF!</definedName>
    <definedName name="함석공" localSheetId="7">#REF!</definedName>
    <definedName name="함석공" localSheetId="9">#REF!</definedName>
    <definedName name="함석공" localSheetId="5">#REF!</definedName>
    <definedName name="함석공" localSheetId="10">#REF!</definedName>
    <definedName name="함석공" localSheetId="29">#REF!</definedName>
    <definedName name="함석공">#REF!</definedName>
    <definedName name="합계" localSheetId="10">#REF!</definedName>
    <definedName name="합계">#REF!</definedName>
    <definedName name="합판거푸집" localSheetId="28">[132]일위대가!#REF!</definedName>
    <definedName name="합판거푸집" localSheetId="25">[132]일위대가!#REF!</definedName>
    <definedName name="합판거푸집" localSheetId="21">[132]일위대가!#REF!</definedName>
    <definedName name="합판거푸집" localSheetId="24">[132]일위대가!#REF!</definedName>
    <definedName name="합판거푸집" localSheetId="20">[132]일위대가!#REF!</definedName>
    <definedName name="합판거푸집" localSheetId="16">[132]일위대가!#REF!</definedName>
    <definedName name="합판거푸집" localSheetId="7">[132]일위대가!#REF!</definedName>
    <definedName name="합판거푸집" localSheetId="9">[132]일위대가!#REF!</definedName>
    <definedName name="합판거푸집" localSheetId="5">[132]일위대가!#REF!</definedName>
    <definedName name="합판거푸집" localSheetId="10">[132]일위대가!#REF!</definedName>
    <definedName name="합판거푸집" localSheetId="29">[132]일위대가!#REF!</definedName>
    <definedName name="합판거푸집">[132]일위대가!#REF!</definedName>
    <definedName name="해당화" localSheetId="28">#REF!</definedName>
    <definedName name="해당화" localSheetId="25">#REF!</definedName>
    <definedName name="해당화" localSheetId="23">#REF!</definedName>
    <definedName name="해당화" localSheetId="22">#REF!</definedName>
    <definedName name="해당화" localSheetId="21">#REF!</definedName>
    <definedName name="해당화" localSheetId="24">#REF!</definedName>
    <definedName name="해당화" localSheetId="20">#REF!</definedName>
    <definedName name="해당화" localSheetId="18">#REF!</definedName>
    <definedName name="해당화" localSheetId="16">#REF!</definedName>
    <definedName name="해당화" localSheetId="19">#REF!</definedName>
    <definedName name="해당화" localSheetId="7">#REF!</definedName>
    <definedName name="해당화" localSheetId="9">#REF!</definedName>
    <definedName name="해당화" localSheetId="5">#REF!</definedName>
    <definedName name="해당화" localSheetId="10">#REF!</definedName>
    <definedName name="해당화" localSheetId="29">#REF!</definedName>
    <definedName name="해당화" localSheetId="12">#REF!</definedName>
    <definedName name="해당화">#REF!</definedName>
    <definedName name="해머계수" localSheetId="28">#REF!</definedName>
    <definedName name="해머계수" localSheetId="25">#REF!</definedName>
    <definedName name="해머계수" localSheetId="23">#REF!</definedName>
    <definedName name="해머계수" localSheetId="21">#REF!</definedName>
    <definedName name="해머계수" localSheetId="24">#REF!</definedName>
    <definedName name="해머계수" localSheetId="20">#REF!</definedName>
    <definedName name="해머계수" localSheetId="18">#REF!</definedName>
    <definedName name="해머계수" localSheetId="16">#REF!</definedName>
    <definedName name="해머계수" localSheetId="19">#REF!</definedName>
    <definedName name="해머계수" localSheetId="7">#REF!</definedName>
    <definedName name="해머계수" localSheetId="9">#REF!</definedName>
    <definedName name="해머계수" localSheetId="5">#REF!</definedName>
    <definedName name="해머계수" localSheetId="10">#REF!</definedName>
    <definedName name="해머계수" localSheetId="29">#REF!</definedName>
    <definedName name="해머계수">#REF!</definedName>
    <definedName name="행선안내게시기설비" localSheetId="10">#REF!</definedName>
    <definedName name="행선안내게시기설비">#REF!</definedName>
    <definedName name="허용전류" localSheetId="10">#REF!</definedName>
    <definedName name="허용전류">#REF!</definedName>
    <definedName name="혀">[0]!혀</definedName>
    <definedName name="현도사" localSheetId="28">#REF!</definedName>
    <definedName name="현도사" localSheetId="25">#REF!</definedName>
    <definedName name="현도사" localSheetId="23">#REF!</definedName>
    <definedName name="현도사" localSheetId="21">#REF!</definedName>
    <definedName name="현도사" localSheetId="24">#REF!</definedName>
    <definedName name="현도사" localSheetId="20">#REF!</definedName>
    <definedName name="현도사" localSheetId="18">#REF!</definedName>
    <definedName name="현도사" localSheetId="16">#REF!</definedName>
    <definedName name="현도사" localSheetId="19">#REF!</definedName>
    <definedName name="현도사" localSheetId="7">#REF!</definedName>
    <definedName name="현도사" localSheetId="9">#REF!</definedName>
    <definedName name="현도사" localSheetId="5">#REF!</definedName>
    <definedName name="현도사" localSheetId="10">#REF!</definedName>
    <definedName name="현도사" localSheetId="29">#REF!</definedName>
    <definedName name="현도사">#REF!</definedName>
    <definedName name="현장계기" localSheetId="10">[12]견적사양비교표!#REF!</definedName>
    <definedName name="현장계기">[12]견적사양비교표!#REF!</definedName>
    <definedName name="현장대리인" localSheetId="10">#REF!</definedName>
    <definedName name="현장대리인">#REF!</definedName>
    <definedName name="현장명" localSheetId="28">#REF!</definedName>
    <definedName name="현장명" localSheetId="25">#REF!</definedName>
    <definedName name="현장명" localSheetId="23">#REF!</definedName>
    <definedName name="현장명" localSheetId="22">#REF!</definedName>
    <definedName name="현장명" localSheetId="21">#REF!</definedName>
    <definedName name="현장명" localSheetId="24">#REF!</definedName>
    <definedName name="현장명" localSheetId="20">#REF!</definedName>
    <definedName name="현장명" localSheetId="18">#REF!</definedName>
    <definedName name="현장명" localSheetId="16">#REF!</definedName>
    <definedName name="현장명" localSheetId="19">#REF!</definedName>
    <definedName name="현장명" localSheetId="7">#REF!</definedName>
    <definedName name="현장명" localSheetId="9">#REF!</definedName>
    <definedName name="현장명" localSheetId="5">#REF!</definedName>
    <definedName name="현장명" localSheetId="10">#REF!</definedName>
    <definedName name="현장명" localSheetId="29">#REF!</definedName>
    <definedName name="현장명">#REF!</definedName>
    <definedName name="현지사무원급료" localSheetId="10">#REF!</definedName>
    <definedName name="현지사무원급료">#REF!</definedName>
    <definedName name="현천기자재비" localSheetId="28">#REF!</definedName>
    <definedName name="현천기자재비" localSheetId="25">#REF!</definedName>
    <definedName name="현천기자재비" localSheetId="23">#REF!</definedName>
    <definedName name="현천기자재비" localSheetId="22">#REF!</definedName>
    <definedName name="현천기자재비" localSheetId="21">#REF!</definedName>
    <definedName name="현천기자재비" localSheetId="24">#REF!</definedName>
    <definedName name="현천기자재비" localSheetId="20">#REF!</definedName>
    <definedName name="현천기자재비" localSheetId="18">#REF!</definedName>
    <definedName name="현천기자재비" localSheetId="16">#REF!</definedName>
    <definedName name="현천기자재비" localSheetId="19">#REF!</definedName>
    <definedName name="현천기자재비" localSheetId="7">#REF!</definedName>
    <definedName name="현천기자재비" localSheetId="9">#REF!</definedName>
    <definedName name="현천기자재비" localSheetId="5">#REF!</definedName>
    <definedName name="현천기자재비" localSheetId="10">#REF!</definedName>
    <definedName name="현천기자재비" localSheetId="29">#REF!</definedName>
    <definedName name="현천기자재비">#REF!</definedName>
    <definedName name="형틀" localSheetId="28">#REF!</definedName>
    <definedName name="형틀" localSheetId="25">#REF!</definedName>
    <definedName name="형틀" localSheetId="23">#REF!</definedName>
    <definedName name="형틀" localSheetId="21">#REF!</definedName>
    <definedName name="형틀" localSheetId="24">#REF!</definedName>
    <definedName name="형틀" localSheetId="20">#REF!</definedName>
    <definedName name="형틀" localSheetId="18">#REF!</definedName>
    <definedName name="형틀" localSheetId="16">#REF!</definedName>
    <definedName name="형틀" localSheetId="19">#REF!</definedName>
    <definedName name="형틀" localSheetId="7">#REF!</definedName>
    <definedName name="형틀" localSheetId="9">#REF!</definedName>
    <definedName name="형틀" localSheetId="5">#REF!</definedName>
    <definedName name="형틀" localSheetId="10">#REF!</definedName>
    <definedName name="형틀" localSheetId="29">#REF!</definedName>
    <definedName name="형틀">#REF!</definedName>
    <definedName name="형틀목" localSheetId="10">[56]노무!#REF!</definedName>
    <definedName name="형틀목">[56]노무!#REF!</definedName>
    <definedName name="형틀목공" localSheetId="28">#REF!</definedName>
    <definedName name="형틀목공" localSheetId="25">#REF!</definedName>
    <definedName name="형틀목공" localSheetId="21">#REF!</definedName>
    <definedName name="형틀목공" localSheetId="24">#REF!</definedName>
    <definedName name="형틀목공" localSheetId="20">#REF!</definedName>
    <definedName name="형틀목공" localSheetId="18">#REF!</definedName>
    <definedName name="형틀목공" localSheetId="17">#REF!</definedName>
    <definedName name="형틀목공" localSheetId="16">#REF!</definedName>
    <definedName name="형틀목공" localSheetId="19">#REF!</definedName>
    <definedName name="형틀목공" localSheetId="7">#REF!</definedName>
    <definedName name="형틀목공" localSheetId="9">#REF!</definedName>
    <definedName name="형틀목공" localSheetId="5">#REF!</definedName>
    <definedName name="형틀목공" localSheetId="10">#REF!</definedName>
    <definedName name="형틀목공">#REF!</definedName>
    <definedName name="호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호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호스" localSheetId="10">[44]단가산출서!#REF!</definedName>
    <definedName name="호스">[44]단가산출서!#REF!</definedName>
    <definedName name="호스닛블" localSheetId="10">[44]단가산출서!#REF!</definedName>
    <definedName name="호스닛블">[44]단가산출서!#REF!</definedName>
    <definedName name="호지니" localSheetId="10">[133]!Macro12</definedName>
    <definedName name="호지니">[133]!Macro12</definedName>
    <definedName name="호표" localSheetId="10">#REF!</definedName>
    <definedName name="호표">#REF!</definedName>
    <definedName name="호ㅎ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호ㅎ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홈통받이수량" localSheetId="28">#REF!</definedName>
    <definedName name="홈통받이수량" localSheetId="25">#REF!</definedName>
    <definedName name="홈통받이수량" localSheetId="23">#REF!</definedName>
    <definedName name="홈통받이수량" localSheetId="21">#REF!</definedName>
    <definedName name="홈통받이수량" localSheetId="24">#REF!</definedName>
    <definedName name="홈통받이수량" localSheetId="20">#REF!</definedName>
    <definedName name="홈통받이수량" localSheetId="18">#REF!</definedName>
    <definedName name="홈통받이수량" localSheetId="16">#REF!</definedName>
    <definedName name="홈통받이수량" localSheetId="19">#REF!</definedName>
    <definedName name="홈통받이수량" localSheetId="7">#REF!</definedName>
    <definedName name="홈통받이수량" localSheetId="9">#REF!</definedName>
    <definedName name="홈통받이수량" localSheetId="5">#REF!</definedName>
    <definedName name="홈통받이수량" localSheetId="10">#REF!</definedName>
    <definedName name="홈통받이수량" localSheetId="29">#REF!</definedName>
    <definedName name="홈통받이수량">#REF!</definedName>
    <definedName name="홍단풍" localSheetId="28">#REF!</definedName>
    <definedName name="홍단풍" localSheetId="25">#REF!</definedName>
    <definedName name="홍단풍" localSheetId="23">#REF!</definedName>
    <definedName name="홍단풍" localSheetId="22">#REF!</definedName>
    <definedName name="홍단풍" localSheetId="21">#REF!</definedName>
    <definedName name="홍단풍" localSheetId="24">#REF!</definedName>
    <definedName name="홍단풍" localSheetId="20">#REF!</definedName>
    <definedName name="홍단풍" localSheetId="18">#REF!</definedName>
    <definedName name="홍단풍" localSheetId="16">#REF!</definedName>
    <definedName name="홍단풍" localSheetId="19">#REF!</definedName>
    <definedName name="홍단풍" localSheetId="7">#REF!</definedName>
    <definedName name="홍단풍" localSheetId="9">#REF!</definedName>
    <definedName name="홍단풍" localSheetId="5">#REF!</definedName>
    <definedName name="홍단풍" localSheetId="10">#REF!</definedName>
    <definedName name="홍단풍" localSheetId="29">#REF!</definedName>
    <definedName name="홍단풍" localSheetId="12">#REF!</definedName>
    <definedName name="홍단풍">#REF!</definedName>
    <definedName name="화계" localSheetId="28" hidden="1">#REF!</definedName>
    <definedName name="화계" localSheetId="25" hidden="1">#REF!</definedName>
    <definedName name="화계" localSheetId="21" hidden="1">#REF!</definedName>
    <definedName name="화계" localSheetId="24" hidden="1">#REF!</definedName>
    <definedName name="화계" localSheetId="20" hidden="1">#REF!</definedName>
    <definedName name="화계" localSheetId="16" hidden="1">#REF!</definedName>
    <definedName name="화계" localSheetId="7" hidden="1">#REF!</definedName>
    <definedName name="화계" localSheetId="9" hidden="1">#REF!</definedName>
    <definedName name="화계" localSheetId="5" hidden="1">#REF!</definedName>
    <definedName name="화계" localSheetId="10" hidden="1">#REF!</definedName>
    <definedName name="화계" localSheetId="29" hidden="1">#REF!</definedName>
    <definedName name="화계" hidden="1">#REF!</definedName>
    <definedName name="화계상세" localSheetId="28" hidden="1">#REF!</definedName>
    <definedName name="화계상세" localSheetId="25" hidden="1">#REF!</definedName>
    <definedName name="화계상세" localSheetId="21" hidden="1">#REF!</definedName>
    <definedName name="화계상세" localSheetId="24" hidden="1">#REF!</definedName>
    <definedName name="화계상세" localSheetId="20" hidden="1">#REF!</definedName>
    <definedName name="화계상세" localSheetId="16" hidden="1">#REF!</definedName>
    <definedName name="화계상세" localSheetId="7" hidden="1">#REF!</definedName>
    <definedName name="화계상세" localSheetId="9" hidden="1">#REF!</definedName>
    <definedName name="화계상세" localSheetId="5" hidden="1">#REF!</definedName>
    <definedName name="화계상세" localSheetId="10" hidden="1">#REF!</definedName>
    <definedName name="화계상세" localSheetId="29" hidden="1">#REF!</definedName>
    <definedName name="화계상세" hidden="1">#REF!</definedName>
    <definedName name="화공" localSheetId="28">#REF!</definedName>
    <definedName name="화공" localSheetId="25">#REF!</definedName>
    <definedName name="화공" localSheetId="23">#REF!</definedName>
    <definedName name="화공" localSheetId="21">#REF!</definedName>
    <definedName name="화공" localSheetId="24">#REF!</definedName>
    <definedName name="화공" localSheetId="20">#REF!</definedName>
    <definedName name="화공" localSheetId="18">#REF!</definedName>
    <definedName name="화공" localSheetId="16">#REF!</definedName>
    <definedName name="화공" localSheetId="19">#REF!</definedName>
    <definedName name="화공" localSheetId="7">#REF!</definedName>
    <definedName name="화공" localSheetId="9">#REF!</definedName>
    <definedName name="화공" localSheetId="5">#REF!</definedName>
    <definedName name="화공" localSheetId="10">#REF!</definedName>
    <definedName name="화공" localSheetId="29">#REF!</definedName>
    <definedName name="화공">#REF!</definedName>
    <definedName name="화약취급공" localSheetId="28">#REF!</definedName>
    <definedName name="화약취급공" localSheetId="25">#REF!</definedName>
    <definedName name="화약취급공" localSheetId="23">#REF!</definedName>
    <definedName name="화약취급공" localSheetId="21">#REF!</definedName>
    <definedName name="화약취급공" localSheetId="24">#REF!</definedName>
    <definedName name="화약취급공" localSheetId="20">#REF!</definedName>
    <definedName name="화약취급공" localSheetId="18">#REF!</definedName>
    <definedName name="화약취급공" localSheetId="16">#REF!</definedName>
    <definedName name="화약취급공" localSheetId="19">#REF!</definedName>
    <definedName name="화약취급공" localSheetId="7">#REF!</definedName>
    <definedName name="화약취급공" localSheetId="9">#REF!</definedName>
    <definedName name="화약취급공" localSheetId="5">#REF!</definedName>
    <definedName name="화약취급공" localSheetId="10">#REF!</definedName>
    <definedName name="화약취급공" localSheetId="29">#REF!</definedName>
    <definedName name="화약취급공">#REF!</definedName>
    <definedName name="환" localSheetId="28">#REF!</definedName>
    <definedName name="환" localSheetId="11">#REF!</definedName>
    <definedName name="환" localSheetId="3">#REF!</definedName>
    <definedName name="환" localSheetId="2">#REF!</definedName>
    <definedName name="환" localSheetId="27">#REF!</definedName>
    <definedName name="환" localSheetId="25">#REF!</definedName>
    <definedName name="환" localSheetId="23">#REF!</definedName>
    <definedName name="환" localSheetId="21">#REF!</definedName>
    <definedName name="환" localSheetId="24">#REF!</definedName>
    <definedName name="환" localSheetId="20">#REF!</definedName>
    <definedName name="환" localSheetId="18">#REF!</definedName>
    <definedName name="환" localSheetId="16">#REF!</definedName>
    <definedName name="환" localSheetId="7">#REF!</definedName>
    <definedName name="환" localSheetId="6">#REF!</definedName>
    <definedName name="환" localSheetId="9">#REF!</definedName>
    <definedName name="환" localSheetId="5">#REF!</definedName>
    <definedName name="환" localSheetId="10">#REF!</definedName>
    <definedName name="환" localSheetId="8">#REF!</definedName>
    <definedName name="환" localSheetId="4">#REF!</definedName>
    <definedName name="환" localSheetId="26">#REF!</definedName>
    <definedName name="환" localSheetId="29">#REF!</definedName>
    <definedName name="환">#REF!</definedName>
    <definedName name="환율" localSheetId="28">#REF!</definedName>
    <definedName name="환율" localSheetId="11">#REF!</definedName>
    <definedName name="환율" localSheetId="3">#REF!</definedName>
    <definedName name="환율" localSheetId="2">#REF!</definedName>
    <definedName name="환율" localSheetId="27">#REF!</definedName>
    <definedName name="환율" localSheetId="25">#REF!</definedName>
    <definedName name="환율" localSheetId="23">#REF!</definedName>
    <definedName name="환율" localSheetId="21">#REF!</definedName>
    <definedName name="환율" localSheetId="24">#REF!</definedName>
    <definedName name="환율" localSheetId="20">#REF!</definedName>
    <definedName name="환율" localSheetId="18">#REF!</definedName>
    <definedName name="환율" localSheetId="16">#REF!</definedName>
    <definedName name="환율" localSheetId="7">#REF!</definedName>
    <definedName name="환율" localSheetId="6">#REF!</definedName>
    <definedName name="환율" localSheetId="9">#REF!</definedName>
    <definedName name="환율" localSheetId="5">#REF!</definedName>
    <definedName name="환율" localSheetId="10">#REF!</definedName>
    <definedName name="환율" localSheetId="8">#REF!</definedName>
    <definedName name="환율" localSheetId="4">#REF!</definedName>
    <definedName name="환율" localSheetId="26">#REF!</definedName>
    <definedName name="환율" localSheetId="29">#REF!</definedName>
    <definedName name="환율">#REF!</definedName>
    <definedName name="활석" localSheetId="10">[56]노무!#REF!</definedName>
    <definedName name="활석">[56]노무!#REF!</definedName>
    <definedName name="황">[0]!황</definedName>
    <definedName name="효석" hidden="1">{"'Firr(선)'!$AS$1:$AY$62","'Firr(사)'!$AS$1:$AY$62","'Firr(회)'!$AS$1:$AY$62","'Firr(선)'!$L$1:$V$62","'Firr(사)'!$L$1:$V$62","'Firr(회)'!$L$1:$V$62"}</definedName>
    <definedName name="후">[0]!후</definedName>
    <definedName name="후렉시블전선관" localSheetId="10">[111]단가!#REF!</definedName>
    <definedName name="후렉시블전선관">[111]단가!#REF!</definedName>
    <definedName name="휘발유" localSheetId="28">[55]단가대비표!#REF!</definedName>
    <definedName name="휘발유" localSheetId="25">[55]단가대비표!#REF!</definedName>
    <definedName name="휘발유" localSheetId="21">[55]단가대비표!#REF!</definedName>
    <definedName name="휘발유" localSheetId="24">[55]단가대비표!#REF!</definedName>
    <definedName name="휘발유" localSheetId="20">[55]단가대비표!#REF!</definedName>
    <definedName name="휘발유" localSheetId="16">[55]단가대비표!#REF!</definedName>
    <definedName name="휘발유" localSheetId="7">[55]단가대비표!#REF!</definedName>
    <definedName name="휘발유" localSheetId="9">[55]단가대비표!#REF!</definedName>
    <definedName name="휘발유" localSheetId="5">[55]단가대비표!#REF!</definedName>
    <definedName name="휘발유" localSheetId="10">[55]단가대비표!#REF!</definedName>
    <definedName name="휘발유" localSheetId="29">[55]단가대비표!#REF!</definedName>
    <definedName name="휘발유" localSheetId="31">#REF!</definedName>
    <definedName name="휘발유">[55]단가대비표!#REF!</definedName>
    <definedName name="흄">[0]!흄</definedName>
    <definedName name="흄1">[0]!흄1</definedName>
    <definedName name="흄2">[0]!흄2</definedName>
    <definedName name="흄관운반">[0]!흄관운반</definedName>
    <definedName name="흐">[0]!흐</definedName>
    <definedName name="희선" localSheetId="28">#REF!,#REF!,#REF!,#REF!,#REF!,#REF!,#REF!,#REF!,#REF!,#REF!,#REF!,#REF!,#REF!,#REF!,#REF!,#REF!,#REF!,#REF!,#REF!</definedName>
    <definedName name="희선" localSheetId="25">#REF!,#REF!,#REF!,#REF!,#REF!,#REF!,#REF!,#REF!,#REF!,#REF!,#REF!,#REF!,#REF!,#REF!,#REF!,#REF!,#REF!,#REF!,#REF!</definedName>
    <definedName name="희선" localSheetId="23">#REF!,#REF!,#REF!,#REF!,#REF!,#REF!,#REF!,#REF!,#REF!,#REF!,#REF!,#REF!,#REF!,#REF!,#REF!,#REF!,#REF!,#REF!,#REF!</definedName>
    <definedName name="희선" localSheetId="22">#REF!,#REF!,#REF!,#REF!,#REF!,#REF!,#REF!,#REF!,#REF!,#REF!,#REF!,#REF!,#REF!,#REF!,#REF!,#REF!,#REF!,#REF!,#REF!</definedName>
    <definedName name="희선" localSheetId="21">#REF!,#REF!,#REF!,#REF!,#REF!,#REF!,#REF!,#REF!,#REF!,#REF!,#REF!,#REF!,#REF!,#REF!,#REF!,#REF!,#REF!,#REF!,#REF!</definedName>
    <definedName name="희선" localSheetId="24">#REF!,#REF!,#REF!,#REF!,#REF!,#REF!,#REF!,#REF!,#REF!,#REF!,#REF!,#REF!,#REF!,#REF!,#REF!,#REF!,#REF!,#REF!,#REF!</definedName>
    <definedName name="희선" localSheetId="20">#REF!,#REF!,#REF!,#REF!,#REF!,#REF!,#REF!,#REF!,#REF!,#REF!,#REF!,#REF!,#REF!,#REF!,#REF!,#REF!,#REF!,#REF!,#REF!</definedName>
    <definedName name="희선" localSheetId="18">#REF!,#REF!,#REF!,#REF!,#REF!,#REF!,#REF!,#REF!,#REF!,#REF!,#REF!,#REF!,#REF!,#REF!,#REF!,#REF!,#REF!,#REF!,#REF!</definedName>
    <definedName name="희선" localSheetId="16">#REF!,#REF!,#REF!,#REF!,#REF!,#REF!,#REF!,#REF!,#REF!,#REF!,#REF!,#REF!,#REF!,#REF!,#REF!,#REF!,#REF!,#REF!,#REF!</definedName>
    <definedName name="희선" localSheetId="19">#REF!,#REF!,#REF!,#REF!,#REF!,#REF!,#REF!,#REF!,#REF!,#REF!,#REF!,#REF!,#REF!,#REF!,#REF!,#REF!,#REF!,#REF!,#REF!</definedName>
    <definedName name="희선" localSheetId="7">#REF!,#REF!,#REF!,#REF!,#REF!,#REF!,#REF!,#REF!,#REF!,#REF!,#REF!,#REF!,#REF!,#REF!,#REF!,#REF!,#REF!,#REF!,#REF!</definedName>
    <definedName name="희선" localSheetId="9">#REF!,#REF!,#REF!,#REF!,#REF!,#REF!,#REF!,#REF!,#REF!,#REF!,#REF!,#REF!,#REF!,#REF!,#REF!,#REF!,#REF!,#REF!,#REF!</definedName>
    <definedName name="희선" localSheetId="5">#REF!,#REF!,#REF!,#REF!,#REF!,#REF!,#REF!,#REF!,#REF!,#REF!,#REF!,#REF!,#REF!,#REF!,#REF!,#REF!,#REF!,#REF!,#REF!</definedName>
    <definedName name="희선" localSheetId="10">#REF!,#REF!,#REF!,#REF!,#REF!,#REF!,#REF!,#REF!,#REF!,#REF!,#REF!,#REF!,#REF!,#REF!,#REF!,#REF!,#REF!,#REF!,#REF!</definedName>
    <definedName name="희선" localSheetId="29">#REF!,#REF!,#REF!,#REF!,#REF!,#REF!,#REF!,#REF!,#REF!,#REF!,#REF!,#REF!,#REF!,#REF!,#REF!,#REF!,#REF!,#REF!,#REF!</definedName>
    <definedName name="희선">#REF!,#REF!,#REF!,#REF!,#REF!,#REF!,#REF!,#REF!,#REF!,#REF!,#REF!,#REF!,#REF!,#REF!,#REF!,#REF!,#REF!,#REF!,#REF!</definedName>
    <definedName name="ㅏ">[0]!ㅏ</definedName>
    <definedName name="ㅐ">[0]!ㅐ</definedName>
    <definedName name="ㅐㅐㅐ" localSheetId="10">BlankMacro1</definedName>
    <definedName name="ㅐㅐㅐ">BlankMacro1</definedName>
    <definedName name="ㅐㅐㅐㅐㅐㅐㅐ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ㅐㅐㅐㅐㅐㅐㅐ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ㅑ">[0]!ㅑ</definedName>
    <definedName name="ㅓ">[0]!ㅓ</definedName>
    <definedName name="ㅓ224" localSheetId="10">#REF!</definedName>
    <definedName name="ㅓ224">#REF!</definedName>
    <definedName name="ㅓ8" localSheetId="28">#REF!</definedName>
    <definedName name="ㅓ8" localSheetId="25">#REF!</definedName>
    <definedName name="ㅓ8" localSheetId="23">#REF!</definedName>
    <definedName name="ㅓ8" localSheetId="21">#REF!</definedName>
    <definedName name="ㅓ8" localSheetId="24">#REF!</definedName>
    <definedName name="ㅓ8" localSheetId="20">#REF!</definedName>
    <definedName name="ㅓ8" localSheetId="18">#REF!</definedName>
    <definedName name="ㅓ8" localSheetId="16">#REF!</definedName>
    <definedName name="ㅓ8" localSheetId="19">#REF!</definedName>
    <definedName name="ㅓ8" localSheetId="7">#REF!</definedName>
    <definedName name="ㅓ8" localSheetId="9">#REF!</definedName>
    <definedName name="ㅓ8" localSheetId="5">#REF!</definedName>
    <definedName name="ㅓ8" localSheetId="10">#REF!</definedName>
    <definedName name="ㅓ8" localSheetId="29">#REF!</definedName>
    <definedName name="ㅓ8">#REF!</definedName>
    <definedName name="ㅔ">[0]!ㅔ</definedName>
    <definedName name="ㅕ" localSheetId="28">#REF!</definedName>
    <definedName name="ㅕ" localSheetId="25">#REF!</definedName>
    <definedName name="ㅕ" localSheetId="21">#REF!</definedName>
    <definedName name="ㅕ" localSheetId="24">#REF!</definedName>
    <definedName name="ㅕ" localSheetId="20">#REF!</definedName>
    <definedName name="ㅕ" localSheetId="16">#REF!</definedName>
    <definedName name="ㅕ" localSheetId="7">#REF!</definedName>
    <definedName name="ㅕ" localSheetId="9">#REF!</definedName>
    <definedName name="ㅕ" localSheetId="5">#REF!</definedName>
    <definedName name="ㅕ" localSheetId="10">#REF!</definedName>
    <definedName name="ㅕ" localSheetId="29">#REF!</definedName>
    <definedName name="ㅕ">#REF!</definedName>
    <definedName name="ㅗ" localSheetId="28">#REF!</definedName>
    <definedName name="ㅗ" localSheetId="25">#REF!</definedName>
    <definedName name="ㅗ" localSheetId="23">#REF!</definedName>
    <definedName name="ㅗ" localSheetId="21">#REF!</definedName>
    <definedName name="ㅗ" localSheetId="24">#REF!</definedName>
    <definedName name="ㅗ" localSheetId="20">#REF!</definedName>
    <definedName name="ㅗ" localSheetId="18">#REF!</definedName>
    <definedName name="ㅗ" localSheetId="16">#REF!</definedName>
    <definedName name="ㅗ" localSheetId="19">#REF!</definedName>
    <definedName name="ㅗ" localSheetId="7">#REF!</definedName>
    <definedName name="ㅗ" localSheetId="9">#REF!</definedName>
    <definedName name="ㅗ" localSheetId="5">#REF!</definedName>
    <definedName name="ㅗ" localSheetId="10">#REF!</definedName>
    <definedName name="ㅗ" localSheetId="29">#REF!</definedName>
    <definedName name="ㅗ">#REF!</definedName>
    <definedName name="ㅗ1" localSheetId="10">#REF!</definedName>
    <definedName name="ㅗ1">#REF!</definedName>
    <definedName name="ㅗ1019" localSheetId="10">#REF!</definedName>
    <definedName name="ㅗ1019">#REF!</definedName>
    <definedName name="ㅗ2" localSheetId="10">#REF!</definedName>
    <definedName name="ㅗ2">#REF!</definedName>
    <definedName name="ㅗ3" localSheetId="10">#REF!</definedName>
    <definedName name="ㅗ3">#REF!</definedName>
    <definedName name="ㅗㅗㅗ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ㅗㅗㅗ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ㅛ">[0]!ㅛ</definedName>
    <definedName name="ㅜ">[0]!ㅜ</definedName>
    <definedName name="ㅜ1" localSheetId="28">#REF!</definedName>
    <definedName name="ㅜ1" localSheetId="25">#REF!</definedName>
    <definedName name="ㅜ1" localSheetId="23">#REF!</definedName>
    <definedName name="ㅜ1" localSheetId="21">#REF!</definedName>
    <definedName name="ㅜ1" localSheetId="24">#REF!</definedName>
    <definedName name="ㅜ1" localSheetId="20">#REF!</definedName>
    <definedName name="ㅜ1" localSheetId="18">#REF!</definedName>
    <definedName name="ㅜ1" localSheetId="16">#REF!</definedName>
    <definedName name="ㅜ1" localSheetId="19">#REF!</definedName>
    <definedName name="ㅜ1" localSheetId="7">#REF!</definedName>
    <definedName name="ㅜ1" localSheetId="9">#REF!</definedName>
    <definedName name="ㅜ1" localSheetId="5">#REF!</definedName>
    <definedName name="ㅜ1" localSheetId="10">#REF!</definedName>
    <definedName name="ㅜ1" localSheetId="29">#REF!</definedName>
    <definedName name="ㅜ1">#REF!</definedName>
    <definedName name="ㅠ" localSheetId="10">#REF!</definedName>
    <definedName name="ㅠ">#REF!</definedName>
    <definedName name="ㅠ1" localSheetId="10">#REF!</definedName>
    <definedName name="ㅠ1">#REF!</definedName>
    <definedName name="ㅠ121" localSheetId="28">#REF!</definedName>
    <definedName name="ㅠ121" localSheetId="25">#REF!</definedName>
    <definedName name="ㅠ121" localSheetId="21">#REF!</definedName>
    <definedName name="ㅠ121" localSheetId="24">#REF!</definedName>
    <definedName name="ㅠ121" localSheetId="20">#REF!</definedName>
    <definedName name="ㅠ121" localSheetId="16">#REF!</definedName>
    <definedName name="ㅠ121" localSheetId="7">#REF!</definedName>
    <definedName name="ㅠ121" localSheetId="9">#REF!</definedName>
    <definedName name="ㅠ121" localSheetId="5">#REF!</definedName>
    <definedName name="ㅠ121" localSheetId="10">#REF!</definedName>
    <definedName name="ㅠ121" localSheetId="29">#REF!</definedName>
    <definedName name="ㅠ121">#REF!</definedName>
    <definedName name="ㅠ2" localSheetId="10">#REF!</definedName>
    <definedName name="ㅠ2">#REF!</definedName>
    <definedName name="ㅠ뮤ㅐ" localSheetId="28" hidden="1">#REF!</definedName>
    <definedName name="ㅠ뮤ㅐ" localSheetId="25" hidden="1">#REF!</definedName>
    <definedName name="ㅠ뮤ㅐ" localSheetId="23" hidden="1">#REF!</definedName>
    <definedName name="ㅠ뮤ㅐ" localSheetId="21" hidden="1">#REF!</definedName>
    <definedName name="ㅠ뮤ㅐ" localSheetId="24" hidden="1">#REF!</definedName>
    <definedName name="ㅠ뮤ㅐ" localSheetId="20" hidden="1">#REF!</definedName>
    <definedName name="ㅠ뮤ㅐ" localSheetId="18" hidden="1">#REF!</definedName>
    <definedName name="ㅠ뮤ㅐ" localSheetId="16" hidden="1">#REF!</definedName>
    <definedName name="ㅠ뮤ㅐ" localSheetId="19" hidden="1">#REF!</definedName>
    <definedName name="ㅠ뮤ㅐ" localSheetId="7" hidden="1">#REF!</definedName>
    <definedName name="ㅠ뮤ㅐ" localSheetId="9" hidden="1">#REF!</definedName>
    <definedName name="ㅠ뮤ㅐ" localSheetId="5" hidden="1">#REF!</definedName>
    <definedName name="ㅠ뮤ㅐ" localSheetId="10" hidden="1">#REF!</definedName>
    <definedName name="ㅠ뮤ㅐ" localSheetId="29" hidden="1">#REF!</definedName>
    <definedName name="ㅠ뮤ㅐ" hidden="1">#REF!</definedName>
    <definedName name="ㅠㅍ" localSheetId="15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ㅠㅍ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ㅠㅠㅠㅠㅠ">[0]!ㅠㅠㅠㅠㅠ</definedName>
    <definedName name="ㅡ">[0]!ㅡ</definedName>
    <definedName name="ㅡ37" localSheetId="28">#REF!</definedName>
    <definedName name="ㅡ37" localSheetId="25">#REF!</definedName>
    <definedName name="ㅡ37" localSheetId="23">#REF!</definedName>
    <definedName name="ㅡ37" localSheetId="21">#REF!</definedName>
    <definedName name="ㅡ37" localSheetId="24">#REF!</definedName>
    <definedName name="ㅡ37" localSheetId="20">#REF!</definedName>
    <definedName name="ㅡ37" localSheetId="18">#REF!</definedName>
    <definedName name="ㅡ37" localSheetId="16">#REF!</definedName>
    <definedName name="ㅡ37" localSheetId="19">#REF!</definedName>
    <definedName name="ㅡ37" localSheetId="7">#REF!</definedName>
    <definedName name="ㅡ37" localSheetId="9">#REF!</definedName>
    <definedName name="ㅡ37" localSheetId="5">#REF!</definedName>
    <definedName name="ㅡ37" localSheetId="10">#REF!</definedName>
    <definedName name="ㅡ37" localSheetId="29">#REF!</definedName>
    <definedName name="ㅡ37">#REF!</definedName>
    <definedName name="ㅣ">[0]!ㅣ</definedName>
    <definedName name="ㅣ16" localSheetId="10">#REF!</definedName>
    <definedName name="ㅣ16">#REF!</definedName>
    <definedName name="ㅣ275" localSheetId="28">#REF!</definedName>
    <definedName name="ㅣ275" localSheetId="25">#REF!</definedName>
    <definedName name="ㅣ275" localSheetId="23">#REF!</definedName>
    <definedName name="ㅣ275" localSheetId="22">#REF!</definedName>
    <definedName name="ㅣ275" localSheetId="21">#REF!</definedName>
    <definedName name="ㅣ275" localSheetId="24">#REF!</definedName>
    <definedName name="ㅣ275" localSheetId="20">#REF!</definedName>
    <definedName name="ㅣ275" localSheetId="18">#REF!</definedName>
    <definedName name="ㅣ275" localSheetId="16">#REF!</definedName>
    <definedName name="ㅣ275" localSheetId="19">#REF!</definedName>
    <definedName name="ㅣ275" localSheetId="7">#REF!</definedName>
    <definedName name="ㅣ275" localSheetId="9">#REF!</definedName>
    <definedName name="ㅣ275" localSheetId="5">#REF!</definedName>
    <definedName name="ㅣ275" localSheetId="10">#REF!</definedName>
    <definedName name="ㅣ275" localSheetId="29">#REF!</definedName>
    <definedName name="ㅣ275">#REF!</definedName>
    <definedName name="ㅣ81" localSheetId="28">#REF!</definedName>
    <definedName name="ㅣ81" localSheetId="25">#REF!</definedName>
    <definedName name="ㅣ81" localSheetId="23">#REF!</definedName>
    <definedName name="ㅣ81" localSheetId="22">#REF!</definedName>
    <definedName name="ㅣ81" localSheetId="21">#REF!</definedName>
    <definedName name="ㅣ81" localSheetId="24">#REF!</definedName>
    <definedName name="ㅣ81" localSheetId="20">#REF!</definedName>
    <definedName name="ㅣ81" localSheetId="18">#REF!</definedName>
    <definedName name="ㅣ81" localSheetId="16">#REF!</definedName>
    <definedName name="ㅣ81" localSheetId="19">#REF!</definedName>
    <definedName name="ㅣ81" localSheetId="7">#REF!</definedName>
    <definedName name="ㅣ81" localSheetId="9">#REF!</definedName>
    <definedName name="ㅣ81" localSheetId="5">#REF!</definedName>
    <definedName name="ㅣ81" localSheetId="10">#REF!</definedName>
    <definedName name="ㅣ81" localSheetId="29">#REF!</definedName>
    <definedName name="ㅣ81">#REF!</definedName>
    <definedName name="ㅣㅣ" localSheetId="10">[48]!Macro10</definedName>
    <definedName name="ㅣㅣ">[48]!Macro10</definedName>
  </definedNames>
  <calcPr calcId="145621"/>
</workbook>
</file>

<file path=xl/calcChain.xml><?xml version="1.0" encoding="utf-8"?>
<calcChain xmlns="http://schemas.openxmlformats.org/spreadsheetml/2006/main">
  <c r="D8" i="24" l="1"/>
  <c r="D13" i="56"/>
  <c r="D12" i="56"/>
  <c r="C35" i="6"/>
  <c r="K12" i="48"/>
  <c r="I12" i="48"/>
  <c r="K11" i="48"/>
  <c r="C11" i="48"/>
  <c r="B11" i="48"/>
  <c r="I11" i="48" l="1"/>
  <c r="C35" i="17"/>
  <c r="B35" i="17"/>
  <c r="C34" i="6" l="1"/>
  <c r="A27" i="35"/>
  <c r="A88" i="17"/>
  <c r="M40" i="35"/>
  <c r="M24" i="35"/>
  <c r="I25" i="35"/>
  <c r="I41" i="35"/>
  <c r="E40" i="35"/>
  <c r="D40" i="35"/>
  <c r="E24" i="35"/>
  <c r="D24" i="35"/>
  <c r="E85" i="19" l="1"/>
  <c r="E84" i="19"/>
  <c r="K84" i="19" s="1"/>
  <c r="E82" i="19"/>
  <c r="K82" i="19" s="1"/>
  <c r="E81" i="19"/>
  <c r="K81" i="19" s="1"/>
  <c r="E79" i="19"/>
  <c r="K79" i="19" s="1"/>
  <c r="E78" i="19"/>
  <c r="K78" i="19" s="1"/>
  <c r="E76" i="19"/>
  <c r="K76" i="19" s="1"/>
  <c r="E75" i="19"/>
  <c r="K75" i="19" s="1"/>
  <c r="D85" i="19"/>
  <c r="D84" i="19"/>
  <c r="C79" i="19"/>
  <c r="H79" i="19" s="1"/>
  <c r="D78" i="19"/>
  <c r="C78" i="19"/>
  <c r="J78" i="19" s="1"/>
  <c r="B76" i="19"/>
  <c r="B79" i="19"/>
  <c r="B78" i="19"/>
  <c r="D76" i="19"/>
  <c r="C76" i="19"/>
  <c r="H76" i="19" s="1"/>
  <c r="D75" i="19"/>
  <c r="C75" i="19"/>
  <c r="J75" i="19" s="1"/>
  <c r="B85" i="19"/>
  <c r="B84" i="19"/>
  <c r="A85" i="19"/>
  <c r="A84" i="19"/>
  <c r="B82" i="19"/>
  <c r="A82" i="19"/>
  <c r="B81" i="19"/>
  <c r="A81" i="19"/>
  <c r="J76" i="19" l="1"/>
  <c r="J79" i="19"/>
  <c r="H75" i="19"/>
  <c r="F79" i="19"/>
  <c r="L79" i="19" s="1"/>
  <c r="F78" i="19"/>
  <c r="L78" i="19" s="1"/>
  <c r="H78" i="19"/>
  <c r="K85" i="19"/>
  <c r="F76" i="19"/>
  <c r="L76" i="19" s="1"/>
  <c r="F75" i="19"/>
  <c r="L75" i="19" l="1"/>
  <c r="B75" i="19" l="1"/>
  <c r="A41" i="19"/>
  <c r="B41" i="19"/>
  <c r="C41" i="19"/>
  <c r="F41" i="19" s="1"/>
  <c r="D41" i="19"/>
  <c r="K41" i="19"/>
  <c r="A42" i="19"/>
  <c r="B42" i="19"/>
  <c r="C42" i="19"/>
  <c r="F42" i="19" s="1"/>
  <c r="D42" i="19"/>
  <c r="K42" i="19"/>
  <c r="D10" i="56"/>
  <c r="I10" i="56" s="1"/>
  <c r="C82" i="19" s="1"/>
  <c r="C10" i="56"/>
  <c r="B10" i="56"/>
  <c r="D9" i="56"/>
  <c r="I9" i="56" s="1"/>
  <c r="C81" i="19" s="1"/>
  <c r="C9" i="56"/>
  <c r="B9" i="56"/>
  <c r="A9" i="56"/>
  <c r="J8" i="56"/>
  <c r="J7" i="56"/>
  <c r="J6" i="56"/>
  <c r="J5" i="56"/>
  <c r="J13" i="56"/>
  <c r="J12" i="56"/>
  <c r="B13" i="56"/>
  <c r="B12" i="56"/>
  <c r="G8" i="56"/>
  <c r="G6" i="56"/>
  <c r="F8" i="56"/>
  <c r="F7" i="56"/>
  <c r="E8" i="56"/>
  <c r="A79" i="19" s="1"/>
  <c r="E7" i="56"/>
  <c r="A78" i="19" s="1"/>
  <c r="D120" i="10"/>
  <c r="D50" i="10"/>
  <c r="F5" i="56"/>
  <c r="F6" i="56"/>
  <c r="E6" i="56"/>
  <c r="A76" i="19" s="1"/>
  <c r="E5" i="56"/>
  <c r="A75" i="19" s="1"/>
  <c r="G7" i="56"/>
  <c r="G5" i="56"/>
  <c r="F81" i="19" l="1"/>
  <c r="H81" i="19"/>
  <c r="J81" i="19"/>
  <c r="H82" i="19"/>
  <c r="J82" i="19"/>
  <c r="F82" i="19"/>
  <c r="J42" i="19"/>
  <c r="H42" i="19"/>
  <c r="H41" i="19"/>
  <c r="J41" i="19"/>
  <c r="D7" i="56"/>
  <c r="I8" i="56" s="1"/>
  <c r="D5" i="56"/>
  <c r="I6" i="56" s="1"/>
  <c r="C7" i="56"/>
  <c r="C5" i="56"/>
  <c r="B7" i="56"/>
  <c r="B5" i="56"/>
  <c r="A7" i="56"/>
  <c r="A5" i="56"/>
  <c r="I13" i="56"/>
  <c r="C85" i="19" s="1"/>
  <c r="I12" i="56"/>
  <c r="C84" i="19" s="1"/>
  <c r="L81" i="19" l="1"/>
  <c r="L82" i="19"/>
  <c r="J85" i="19"/>
  <c r="H85" i="19"/>
  <c r="F85" i="19"/>
  <c r="L85" i="19" s="1"/>
  <c r="F84" i="19"/>
  <c r="J84" i="19"/>
  <c r="H84" i="19"/>
  <c r="L84" i="19" s="1"/>
  <c r="L42" i="19"/>
  <c r="L41" i="19"/>
  <c r="I5" i="56"/>
  <c r="I7" i="56"/>
  <c r="E86" i="19" l="1"/>
  <c r="K86" i="19" s="1"/>
  <c r="H87" i="19"/>
  <c r="J87" i="19"/>
  <c r="C10" i="17"/>
  <c r="B10" i="17"/>
  <c r="K56" i="33"/>
  <c r="C56" i="33"/>
  <c r="B56" i="33"/>
  <c r="H27" i="23"/>
  <c r="I27" i="23" s="1"/>
  <c r="H26" i="23"/>
  <c r="I26" i="23" s="1"/>
  <c r="A8" i="23"/>
  <c r="K27" i="23"/>
  <c r="K28" i="23" s="1"/>
  <c r="G27" i="23"/>
  <c r="C15" i="17"/>
  <c r="B15" i="17"/>
  <c r="B7" i="24"/>
  <c r="C48" i="19"/>
  <c r="C49" i="19"/>
  <c r="C51" i="19"/>
  <c r="C50" i="19"/>
  <c r="K6" i="33"/>
  <c r="I8" i="19" s="1"/>
  <c r="I6" i="33"/>
  <c r="G8" i="19" s="1"/>
  <c r="D13" i="39"/>
  <c r="D14" i="39"/>
  <c r="I13" i="39"/>
  <c r="I14" i="39"/>
  <c r="D83" i="24"/>
  <c r="F14" i="39" s="1"/>
  <c r="D82" i="24"/>
  <c r="F13" i="39" s="1"/>
  <c r="L13" i="39" s="1"/>
  <c r="C20" i="48"/>
  <c r="B20" i="48"/>
  <c r="B21" i="48"/>
  <c r="D160" i="23"/>
  <c r="G160" i="23" s="1"/>
  <c r="D159" i="23"/>
  <c r="H160" i="23"/>
  <c r="L160" i="23" s="1"/>
  <c r="B160" i="23"/>
  <c r="H159" i="23"/>
  <c r="B159" i="23"/>
  <c r="E19" i="48"/>
  <c r="D19" i="48"/>
  <c r="E18" i="48"/>
  <c r="D18" i="48"/>
  <c r="K18" i="48" s="1"/>
  <c r="B18" i="48"/>
  <c r="D52" i="45"/>
  <c r="D50" i="45"/>
  <c r="D15" i="48"/>
  <c r="F16" i="48"/>
  <c r="H16" i="48"/>
  <c r="J16" i="48"/>
  <c r="F17" i="48"/>
  <c r="H17" i="48"/>
  <c r="J17" i="48"/>
  <c r="H10" i="48"/>
  <c r="F5" i="48"/>
  <c r="F6" i="48"/>
  <c r="G6" i="48" s="1"/>
  <c r="D25" i="45"/>
  <c r="D23" i="45"/>
  <c r="D21" i="45"/>
  <c r="C4" i="48"/>
  <c r="D4" i="48"/>
  <c r="E4" i="48"/>
  <c r="C5" i="48"/>
  <c r="D5" i="48"/>
  <c r="E5" i="48"/>
  <c r="C6" i="48"/>
  <c r="D6" i="48"/>
  <c r="E6" i="48"/>
  <c r="D7" i="48"/>
  <c r="E7" i="48"/>
  <c r="D8" i="48"/>
  <c r="E8" i="48"/>
  <c r="C9" i="48"/>
  <c r="D9" i="48"/>
  <c r="E9" i="48"/>
  <c r="C10" i="48"/>
  <c r="D10" i="48"/>
  <c r="E10" i="48"/>
  <c r="B10" i="48"/>
  <c r="B9" i="48"/>
  <c r="B8" i="48"/>
  <c r="B7" i="48"/>
  <c r="B6" i="48"/>
  <c r="H6" i="48"/>
  <c r="J6" i="48"/>
  <c r="K6" i="48" s="1"/>
  <c r="L10" i="48"/>
  <c r="F31" i="35"/>
  <c r="J29" i="35"/>
  <c r="J30" i="35"/>
  <c r="H30" i="35"/>
  <c r="H29" i="35"/>
  <c r="F29" i="35"/>
  <c r="F30" i="35"/>
  <c r="D50" i="24"/>
  <c r="F34" i="35" s="1"/>
  <c r="F86" i="19" l="1"/>
  <c r="L86" i="19" s="1"/>
  <c r="J73" i="19"/>
  <c r="J12" i="18"/>
  <c r="H73" i="19"/>
  <c r="H12" i="18"/>
  <c r="F87" i="19"/>
  <c r="F12" i="18" s="1"/>
  <c r="L27" i="23"/>
  <c r="M27" i="23"/>
  <c r="I28" i="23"/>
  <c r="I56" i="33" s="1"/>
  <c r="M56" i="33" s="1"/>
  <c r="M26" i="23"/>
  <c r="L26" i="23"/>
  <c r="G28" i="23"/>
  <c r="G56" i="33" s="1"/>
  <c r="I160" i="23"/>
  <c r="M160" i="23" s="1"/>
  <c r="F18" i="35"/>
  <c r="K13" i="39"/>
  <c r="G14" i="39"/>
  <c r="G13" i="39"/>
  <c r="I18" i="48"/>
  <c r="I6" i="48"/>
  <c r="M6" i="48" s="1"/>
  <c r="L16" i="48"/>
  <c r="L17" i="48"/>
  <c r="L6" i="48"/>
  <c r="J14" i="35"/>
  <c r="H14" i="35"/>
  <c r="F14" i="35"/>
  <c r="D80" i="24"/>
  <c r="F5" i="55" s="1"/>
  <c r="H102" i="10"/>
  <c r="D101" i="10" s="1"/>
  <c r="H101" i="10"/>
  <c r="H99" i="10"/>
  <c r="D99" i="10"/>
  <c r="H97" i="10"/>
  <c r="D97" i="10"/>
  <c r="H95" i="10"/>
  <c r="D95" i="10"/>
  <c r="H93" i="10"/>
  <c r="D93" i="10"/>
  <c r="H91" i="10"/>
  <c r="D91" i="10"/>
  <c r="H87" i="10"/>
  <c r="D87" i="10"/>
  <c r="H85" i="10"/>
  <c r="H89" i="10" s="1"/>
  <c r="D89" i="10" s="1"/>
  <c r="D85" i="10"/>
  <c r="H32" i="10"/>
  <c r="D31" i="10" s="1"/>
  <c r="H31" i="10"/>
  <c r="H29" i="10"/>
  <c r="D29" i="10"/>
  <c r="H27" i="10"/>
  <c r="D27" i="10"/>
  <c r="H25" i="10"/>
  <c r="D25" i="10"/>
  <c r="H23" i="10"/>
  <c r="D23" i="10"/>
  <c r="H21" i="10"/>
  <c r="D21" i="10"/>
  <c r="H17" i="10"/>
  <c r="D17" i="10"/>
  <c r="H15" i="10"/>
  <c r="H19" i="10" s="1"/>
  <c r="D19" i="10" s="1"/>
  <c r="D15" i="10"/>
  <c r="D56" i="45"/>
  <c r="D54" i="45"/>
  <c r="D19" i="45"/>
  <c r="D17" i="45"/>
  <c r="D15" i="45"/>
  <c r="L12" i="18" l="1"/>
  <c r="N22" i="32" s="1"/>
  <c r="L87" i="19"/>
  <c r="F73" i="19"/>
  <c r="L73" i="19" s="1"/>
  <c r="M28" i="23"/>
  <c r="M13" i="39"/>
  <c r="G15" i="39"/>
  <c r="G6" i="33" s="1"/>
  <c r="E8" i="19" s="1"/>
  <c r="C65" i="19"/>
  <c r="E84" i="33"/>
  <c r="D84" i="33"/>
  <c r="E83" i="33"/>
  <c r="D83" i="33"/>
  <c r="C84" i="33"/>
  <c r="B84" i="33"/>
  <c r="D49" i="33"/>
  <c r="E49" i="33"/>
  <c r="B49" i="33"/>
  <c r="A65" i="19" s="1"/>
  <c r="C6" i="55"/>
  <c r="B6" i="55"/>
  <c r="G5" i="55"/>
  <c r="L4" i="55"/>
  <c r="K4" i="55"/>
  <c r="I4" i="55"/>
  <c r="G4" i="55"/>
  <c r="H178" i="23"/>
  <c r="L178" i="23" s="1"/>
  <c r="H177" i="23"/>
  <c r="I177" i="23" s="1"/>
  <c r="K177" i="23"/>
  <c r="O17" i="53"/>
  <c r="O16" i="53"/>
  <c r="K17" i="53"/>
  <c r="K16" i="53"/>
  <c r="K15" i="53"/>
  <c r="K14" i="53"/>
  <c r="H17" i="53"/>
  <c r="G17" i="53"/>
  <c r="G16" i="53"/>
  <c r="G15" i="53"/>
  <c r="G14" i="53"/>
  <c r="D16" i="53"/>
  <c r="P16" i="53" s="1"/>
  <c r="C16" i="53"/>
  <c r="B16" i="53"/>
  <c r="O11" i="53"/>
  <c r="O10" i="53"/>
  <c r="K11" i="53"/>
  <c r="K10" i="53"/>
  <c r="G11" i="53"/>
  <c r="G10" i="53"/>
  <c r="K7" i="53"/>
  <c r="K6" i="53"/>
  <c r="G7" i="53"/>
  <c r="G6" i="53"/>
  <c r="L177" i="23" l="1"/>
  <c r="N16" i="53"/>
  <c r="H16" i="53"/>
  <c r="L16" i="53"/>
  <c r="I178" i="23"/>
  <c r="M178" i="23" s="1"/>
  <c r="M4" i="55"/>
  <c r="K179" i="23"/>
  <c r="G177" i="23"/>
  <c r="M177" i="23" s="1"/>
  <c r="D27" i="9"/>
  <c r="J6" i="55" l="1"/>
  <c r="K6" i="55" s="1"/>
  <c r="K7" i="55" s="1"/>
  <c r="K49" i="33" s="1"/>
  <c r="I65" i="19" s="1"/>
  <c r="K84" i="33"/>
  <c r="G179" i="23"/>
  <c r="I179" i="23"/>
  <c r="B16" i="24"/>
  <c r="E81" i="33"/>
  <c r="D81" i="33"/>
  <c r="E76" i="33"/>
  <c r="D76" i="33"/>
  <c r="E75" i="33"/>
  <c r="D75" i="33"/>
  <c r="E73" i="33"/>
  <c r="D73" i="33"/>
  <c r="E72" i="33"/>
  <c r="D72" i="33"/>
  <c r="D71" i="33"/>
  <c r="E71" i="33"/>
  <c r="D52" i="33"/>
  <c r="E52" i="33"/>
  <c r="D53" i="33"/>
  <c r="E53" i="33"/>
  <c r="D54" i="33"/>
  <c r="E54" i="33"/>
  <c r="D55" i="33"/>
  <c r="E55" i="33"/>
  <c r="D57" i="33"/>
  <c r="E57" i="33"/>
  <c r="D58" i="33"/>
  <c r="E58" i="33"/>
  <c r="D59" i="33"/>
  <c r="E59" i="33"/>
  <c r="D60" i="33"/>
  <c r="E60" i="33"/>
  <c r="D61" i="33"/>
  <c r="E61" i="33"/>
  <c r="D62" i="33"/>
  <c r="E62" i="33"/>
  <c r="D63" i="33"/>
  <c r="E63" i="33"/>
  <c r="D64" i="33"/>
  <c r="E64" i="33"/>
  <c r="D65" i="33"/>
  <c r="E65" i="33"/>
  <c r="D66" i="33"/>
  <c r="E66" i="33"/>
  <c r="D67" i="33"/>
  <c r="E67" i="33"/>
  <c r="D68" i="33"/>
  <c r="E68" i="33"/>
  <c r="D69" i="33"/>
  <c r="E69" i="33"/>
  <c r="D70" i="33"/>
  <c r="E70" i="33"/>
  <c r="D74" i="33"/>
  <c r="E74" i="33"/>
  <c r="D77" i="33"/>
  <c r="E77" i="33"/>
  <c r="D78" i="33"/>
  <c r="E78" i="33"/>
  <c r="D79" i="33"/>
  <c r="E79" i="33"/>
  <c r="D80" i="33"/>
  <c r="E80" i="33"/>
  <c r="D82" i="33"/>
  <c r="E82" i="33"/>
  <c r="C52" i="33"/>
  <c r="C53" i="33"/>
  <c r="C54" i="33"/>
  <c r="C55" i="33"/>
  <c r="C57" i="33"/>
  <c r="C58" i="33"/>
  <c r="C59" i="33"/>
  <c r="C60" i="33"/>
  <c r="C61" i="33"/>
  <c r="C62" i="33"/>
  <c r="C63" i="33"/>
  <c r="C64" i="33"/>
  <c r="C68" i="33"/>
  <c r="C69" i="33"/>
  <c r="C70" i="33"/>
  <c r="C71" i="33"/>
  <c r="C74" i="33"/>
  <c r="C77" i="33"/>
  <c r="C78" i="33"/>
  <c r="C79" i="33"/>
  <c r="C80" i="33"/>
  <c r="C82" i="33"/>
  <c r="B83" i="33"/>
  <c r="B82" i="33"/>
  <c r="B81" i="33"/>
  <c r="B59" i="33"/>
  <c r="B58" i="33"/>
  <c r="B57" i="33"/>
  <c r="B55" i="33"/>
  <c r="B54" i="33"/>
  <c r="B53" i="33"/>
  <c r="B52" i="33"/>
  <c r="K159" i="23"/>
  <c r="I159" i="23"/>
  <c r="I161" i="23" s="1"/>
  <c r="H21" i="48" s="1"/>
  <c r="I21" i="48" s="1"/>
  <c r="B81" i="23"/>
  <c r="G81" i="23"/>
  <c r="G85" i="23" s="1"/>
  <c r="H81" i="23"/>
  <c r="I81" i="23" s="1"/>
  <c r="K81" i="23"/>
  <c r="B82" i="23"/>
  <c r="H82" i="23"/>
  <c r="I82" i="23" s="1"/>
  <c r="K82" i="23"/>
  <c r="B83" i="23"/>
  <c r="H83" i="23"/>
  <c r="I83" i="23" s="1"/>
  <c r="K83" i="23"/>
  <c r="B72" i="23"/>
  <c r="B66" i="33" s="1"/>
  <c r="C72" i="23"/>
  <c r="C66" i="33" s="1"/>
  <c r="F73" i="23"/>
  <c r="G73" i="23" s="1"/>
  <c r="H73" i="23"/>
  <c r="I73" i="23" s="1"/>
  <c r="I74" i="23" s="1"/>
  <c r="I66" i="33" s="1"/>
  <c r="J73" i="23"/>
  <c r="K73" i="23" s="1"/>
  <c r="K74" i="23" s="1"/>
  <c r="K66" i="33" s="1"/>
  <c r="H12" i="36"/>
  <c r="C69" i="19"/>
  <c r="D70" i="19"/>
  <c r="C70" i="19"/>
  <c r="C34" i="33"/>
  <c r="B34" i="33"/>
  <c r="C33" i="33"/>
  <c r="B33" i="33"/>
  <c r="G84" i="33" l="1"/>
  <c r="F6" i="55"/>
  <c r="G6" i="55" s="1"/>
  <c r="G7" i="55" s="1"/>
  <c r="G49" i="33" s="1"/>
  <c r="E65" i="19" s="1"/>
  <c r="K161" i="23"/>
  <c r="J21" i="48" s="1"/>
  <c r="I84" i="33"/>
  <c r="H6" i="55"/>
  <c r="M179" i="23"/>
  <c r="I81" i="33"/>
  <c r="L81" i="23"/>
  <c r="I85" i="23"/>
  <c r="J84" i="23" s="1"/>
  <c r="K84" i="23" s="1"/>
  <c r="K85" i="23" s="1"/>
  <c r="M85" i="23" s="1"/>
  <c r="M81" i="23"/>
  <c r="L73" i="23"/>
  <c r="M73" i="23"/>
  <c r="G74" i="23"/>
  <c r="G66" i="33" s="1"/>
  <c r="H38" i="35"/>
  <c r="L38" i="35" s="1"/>
  <c r="H37" i="35"/>
  <c r="L37" i="35" s="1"/>
  <c r="J28" i="35"/>
  <c r="H28" i="35"/>
  <c r="F28" i="35"/>
  <c r="E29" i="35"/>
  <c r="E30" i="35"/>
  <c r="E31" i="35"/>
  <c r="E32" i="35"/>
  <c r="E33" i="35"/>
  <c r="E34" i="35"/>
  <c r="E35" i="35"/>
  <c r="E36" i="35"/>
  <c r="E37" i="35"/>
  <c r="E38" i="35"/>
  <c r="E39" i="35"/>
  <c r="D39" i="35"/>
  <c r="D38" i="35"/>
  <c r="G38" i="35" s="1"/>
  <c r="D37" i="35"/>
  <c r="G37" i="35" s="1"/>
  <c r="D36" i="35"/>
  <c r="K36" i="35" s="1"/>
  <c r="D35" i="35"/>
  <c r="D34" i="35"/>
  <c r="K34" i="35" s="1"/>
  <c r="D33" i="35"/>
  <c r="K33" i="35" s="1"/>
  <c r="D32" i="35"/>
  <c r="D31" i="35"/>
  <c r="D30" i="35"/>
  <c r="K30" i="35" s="1"/>
  <c r="D29" i="35"/>
  <c r="G29" i="35" s="1"/>
  <c r="D28" i="35"/>
  <c r="C28" i="35"/>
  <c r="C30" i="35"/>
  <c r="C31" i="35"/>
  <c r="C32" i="35"/>
  <c r="C33" i="35"/>
  <c r="C34" i="35"/>
  <c r="B39" i="35"/>
  <c r="B38" i="35"/>
  <c r="B37" i="35"/>
  <c r="B36" i="35"/>
  <c r="B35" i="35"/>
  <c r="B34" i="35"/>
  <c r="B33" i="35"/>
  <c r="B32" i="35"/>
  <c r="B31" i="35"/>
  <c r="B30" i="35"/>
  <c r="B29" i="35"/>
  <c r="B28" i="35"/>
  <c r="I36" i="35"/>
  <c r="H173" i="23"/>
  <c r="I173" i="23" s="1"/>
  <c r="H172" i="23"/>
  <c r="I172" i="23" s="1"/>
  <c r="D53" i="24"/>
  <c r="F171" i="23" s="1"/>
  <c r="L171" i="23" s="1"/>
  <c r="K173" i="23"/>
  <c r="G173" i="23"/>
  <c r="K172" i="23"/>
  <c r="G172" i="23"/>
  <c r="K171" i="23"/>
  <c r="I171" i="23"/>
  <c r="H22" i="35"/>
  <c r="L22" i="35" s="1"/>
  <c r="H21" i="35"/>
  <c r="L21" i="35" s="1"/>
  <c r="J167" i="23"/>
  <c r="K167" i="23" s="1"/>
  <c r="H167" i="23"/>
  <c r="F167" i="23"/>
  <c r="G167" i="23" s="1"/>
  <c r="J166" i="23"/>
  <c r="K166" i="23" s="1"/>
  <c r="H166" i="23"/>
  <c r="F166" i="23"/>
  <c r="G166" i="23" s="1"/>
  <c r="H11" i="26"/>
  <c r="G11" i="26"/>
  <c r="I11" i="26" s="1"/>
  <c r="F11" i="26"/>
  <c r="E128" i="27"/>
  <c r="F128" i="27" s="1"/>
  <c r="F129" i="27" s="1"/>
  <c r="E124" i="27"/>
  <c r="F124" i="27" s="1"/>
  <c r="E121" i="27"/>
  <c r="F121" i="27"/>
  <c r="F122" i="27" s="1"/>
  <c r="H11" i="34"/>
  <c r="B12" i="26"/>
  <c r="C12" i="26"/>
  <c r="C19" i="26"/>
  <c r="B19" i="26"/>
  <c r="E285" i="27"/>
  <c r="F285" i="27" s="1"/>
  <c r="F286" i="27" s="1"/>
  <c r="H19" i="26" s="1"/>
  <c r="H18" i="34"/>
  <c r="H164" i="23"/>
  <c r="I164" i="23" s="1"/>
  <c r="C4" i="26"/>
  <c r="B4" i="26"/>
  <c r="B165" i="23" s="1"/>
  <c r="E37" i="27"/>
  <c r="F37" i="27" s="1"/>
  <c r="F38" i="27" s="1"/>
  <c r="H4" i="26" s="1"/>
  <c r="J165" i="23" s="1"/>
  <c r="K165" i="23" s="1"/>
  <c r="H4" i="34"/>
  <c r="B164" i="23"/>
  <c r="K164" i="23"/>
  <c r="G164" i="23"/>
  <c r="J13" i="35"/>
  <c r="J12" i="35"/>
  <c r="H13" i="35"/>
  <c r="H12" i="35"/>
  <c r="F13" i="35"/>
  <c r="F12" i="35"/>
  <c r="E13" i="35"/>
  <c r="E14" i="35"/>
  <c r="E15" i="35"/>
  <c r="E16" i="35"/>
  <c r="E17" i="35"/>
  <c r="E18" i="35"/>
  <c r="E19" i="35"/>
  <c r="E20" i="35"/>
  <c r="E21" i="35"/>
  <c r="E22" i="35"/>
  <c r="E23" i="35"/>
  <c r="D23" i="35"/>
  <c r="I23" i="35" s="1"/>
  <c r="D22" i="35"/>
  <c r="K22" i="35" s="1"/>
  <c r="D21" i="35"/>
  <c r="K21" i="35" s="1"/>
  <c r="D20" i="35"/>
  <c r="K20" i="35" s="1"/>
  <c r="D19" i="35"/>
  <c r="D18" i="35"/>
  <c r="K18" i="35" s="1"/>
  <c r="D17" i="35"/>
  <c r="I17" i="35" s="1"/>
  <c r="D16" i="35"/>
  <c r="D15" i="35"/>
  <c r="D14" i="35"/>
  <c r="I14" i="35" s="1"/>
  <c r="D13" i="35"/>
  <c r="D12" i="35"/>
  <c r="C14" i="35"/>
  <c r="C15" i="35"/>
  <c r="C16" i="35"/>
  <c r="C17" i="35"/>
  <c r="C18" i="35"/>
  <c r="B23" i="35"/>
  <c r="B22" i="35"/>
  <c r="B21" i="35"/>
  <c r="B20" i="35"/>
  <c r="B19" i="35"/>
  <c r="B18" i="35"/>
  <c r="B17" i="35"/>
  <c r="B16" i="35"/>
  <c r="B15" i="35"/>
  <c r="B14" i="35"/>
  <c r="B13" i="35"/>
  <c r="C12" i="35"/>
  <c r="B12" i="35"/>
  <c r="K12" i="35" l="1"/>
  <c r="K37" i="35"/>
  <c r="K13" i="35"/>
  <c r="I30" i="35"/>
  <c r="M84" i="33"/>
  <c r="K21" i="48"/>
  <c r="K81" i="33"/>
  <c r="I6" i="55"/>
  <c r="L6" i="55"/>
  <c r="I28" i="35"/>
  <c r="I29" i="35"/>
  <c r="G28" i="35"/>
  <c r="K28" i="35"/>
  <c r="L166" i="23"/>
  <c r="L167" i="23"/>
  <c r="M74" i="23"/>
  <c r="M66" i="33"/>
  <c r="L164" i="23"/>
  <c r="K168" i="23"/>
  <c r="G171" i="23"/>
  <c r="L29" i="35"/>
  <c r="K29" i="35"/>
  <c r="L28" i="35"/>
  <c r="I34" i="35"/>
  <c r="I33" i="35"/>
  <c r="I37" i="35"/>
  <c r="M37" i="35" s="1"/>
  <c r="I38" i="35"/>
  <c r="K38" i="35"/>
  <c r="K174" i="23"/>
  <c r="K83" i="33" s="1"/>
  <c r="L173" i="23"/>
  <c r="L172" i="23"/>
  <c r="I22" i="35"/>
  <c r="I21" i="35"/>
  <c r="I20" i="35"/>
  <c r="I18" i="35"/>
  <c r="G12" i="35"/>
  <c r="M12" i="35" s="1"/>
  <c r="G22" i="35"/>
  <c r="G21" i="35"/>
  <c r="K17" i="35"/>
  <c r="K14" i="35"/>
  <c r="G13" i="35"/>
  <c r="I12" i="35"/>
  <c r="I13" i="35"/>
  <c r="M173" i="23"/>
  <c r="I174" i="23"/>
  <c r="M172" i="23"/>
  <c r="F125" i="27"/>
  <c r="F126" i="27" s="1"/>
  <c r="F133" i="27" s="1"/>
  <c r="M164" i="23"/>
  <c r="I166" i="23"/>
  <c r="I167" i="23"/>
  <c r="M167" i="23" s="1"/>
  <c r="L13" i="35"/>
  <c r="L12" i="35"/>
  <c r="I83" i="33" l="1"/>
  <c r="H40" i="35"/>
  <c r="I40" i="35" s="1"/>
  <c r="H24" i="35"/>
  <c r="I24" i="35" s="1"/>
  <c r="M28" i="35"/>
  <c r="I7" i="55"/>
  <c r="M6" i="55"/>
  <c r="M29" i="35"/>
  <c r="M13" i="35"/>
  <c r="M21" i="35"/>
  <c r="J19" i="35"/>
  <c r="K19" i="35" s="1"/>
  <c r="K82" i="33"/>
  <c r="M171" i="23"/>
  <c r="J35" i="35"/>
  <c r="K35" i="35" s="1"/>
  <c r="I39" i="35"/>
  <c r="J39" i="35"/>
  <c r="J23" i="35"/>
  <c r="M38" i="35"/>
  <c r="M22" i="35"/>
  <c r="M166" i="23"/>
  <c r="I49" i="33" l="1"/>
  <c r="M7" i="55"/>
  <c r="K23" i="35"/>
  <c r="K39" i="35"/>
  <c r="D51" i="24"/>
  <c r="D52" i="24"/>
  <c r="B32" i="33"/>
  <c r="B31" i="33"/>
  <c r="C8" i="35"/>
  <c r="C7" i="35" s="1"/>
  <c r="C32" i="33" s="1"/>
  <c r="B8" i="35"/>
  <c r="C4" i="35"/>
  <c r="C3" i="35" s="1"/>
  <c r="C31" i="33" s="1"/>
  <c r="B4" i="35"/>
  <c r="G65" i="19" l="1"/>
  <c r="M49" i="33"/>
  <c r="C28" i="19"/>
  <c r="C29" i="19"/>
  <c r="C30" i="19"/>
  <c r="C31" i="19"/>
  <c r="C32" i="19"/>
  <c r="C27" i="19"/>
  <c r="A33" i="19"/>
  <c r="A28" i="19"/>
  <c r="A29" i="19"/>
  <c r="A30" i="19"/>
  <c r="A31" i="19"/>
  <c r="A32" i="19"/>
  <c r="A27" i="19"/>
  <c r="C25" i="19"/>
  <c r="C24" i="19"/>
  <c r="C22" i="19"/>
  <c r="C20" i="19"/>
  <c r="C16" i="19"/>
  <c r="C17" i="19"/>
  <c r="C18" i="19"/>
  <c r="C19" i="19"/>
  <c r="A25" i="19"/>
  <c r="A24" i="19"/>
  <c r="A22" i="19"/>
  <c r="D18" i="19"/>
  <c r="D19" i="19"/>
  <c r="A18" i="19"/>
  <c r="A19" i="19"/>
  <c r="A20" i="19"/>
  <c r="C16" i="33"/>
  <c r="B20" i="19" s="1"/>
  <c r="C14" i="17"/>
  <c r="C13" i="17" s="1"/>
  <c r="C12" i="33" s="1"/>
  <c r="B14" i="17"/>
  <c r="B13" i="17" s="1"/>
  <c r="K14" i="17"/>
  <c r="I14" i="17"/>
  <c r="E13" i="17"/>
  <c r="D13" i="17"/>
  <c r="C60" i="19"/>
  <c r="C59" i="19"/>
  <c r="C58" i="19"/>
  <c r="D57" i="19"/>
  <c r="C57" i="19"/>
  <c r="D58" i="24"/>
  <c r="F32" i="22" s="1"/>
  <c r="D59" i="24"/>
  <c r="D60" i="24"/>
  <c r="F26" i="22" s="1"/>
  <c r="L26" i="22" s="1"/>
  <c r="D61" i="24"/>
  <c r="D62" i="24"/>
  <c r="F29" i="22" s="1"/>
  <c r="L29" i="22" s="1"/>
  <c r="D63" i="24"/>
  <c r="D65" i="24"/>
  <c r="D66" i="24"/>
  <c r="A17" i="22"/>
  <c r="A38" i="22" s="1"/>
  <c r="B18" i="22"/>
  <c r="C18" i="22"/>
  <c r="B19" i="22"/>
  <c r="C19" i="22"/>
  <c r="B20" i="22"/>
  <c r="E20" i="22"/>
  <c r="B21" i="22"/>
  <c r="E21" i="22"/>
  <c r="B22" i="22"/>
  <c r="C22" i="22"/>
  <c r="E22" i="22"/>
  <c r="B23" i="22"/>
  <c r="C23" i="22"/>
  <c r="E23" i="22"/>
  <c r="E24" i="22"/>
  <c r="B25" i="22"/>
  <c r="C25" i="22"/>
  <c r="E25" i="22"/>
  <c r="F25" i="22"/>
  <c r="H25" i="22"/>
  <c r="J25" i="22"/>
  <c r="B26" i="22"/>
  <c r="E26" i="22"/>
  <c r="B27" i="22"/>
  <c r="C27" i="22"/>
  <c r="E27" i="22"/>
  <c r="B28" i="22"/>
  <c r="C28" i="22"/>
  <c r="D28" i="22"/>
  <c r="E28" i="22"/>
  <c r="B29" i="22"/>
  <c r="C29" i="22"/>
  <c r="E29" i="22"/>
  <c r="B30" i="22"/>
  <c r="C30" i="22"/>
  <c r="E30" i="22"/>
  <c r="F30" i="22"/>
  <c r="B31" i="22"/>
  <c r="C31" i="22"/>
  <c r="E31" i="22"/>
  <c r="B32" i="22"/>
  <c r="C32" i="22"/>
  <c r="E32" i="22"/>
  <c r="B33" i="22"/>
  <c r="D33" i="22"/>
  <c r="E33" i="22"/>
  <c r="B34" i="22"/>
  <c r="C34" i="22"/>
  <c r="D34" i="22"/>
  <c r="E34" i="22"/>
  <c r="B35" i="22"/>
  <c r="C35" i="22"/>
  <c r="E35" i="22"/>
  <c r="C85" i="17"/>
  <c r="B85" i="17"/>
  <c r="C84" i="17"/>
  <c r="B84" i="17"/>
  <c r="G174" i="23" l="1"/>
  <c r="G20" i="35"/>
  <c r="M20" i="35" s="1"/>
  <c r="L20" i="35"/>
  <c r="G36" i="35"/>
  <c r="M36" i="35" s="1"/>
  <c r="L36" i="35"/>
  <c r="L25" i="22"/>
  <c r="L30" i="22"/>
  <c r="L32" i="22"/>
  <c r="G83" i="33" l="1"/>
  <c r="M83" i="33" s="1"/>
  <c r="M174" i="23"/>
  <c r="C80" i="17"/>
  <c r="B80" i="17"/>
  <c r="C69" i="17"/>
  <c r="C74" i="17"/>
  <c r="C73" i="17" s="1"/>
  <c r="C24" i="33" s="1"/>
  <c r="B31" i="19" s="1"/>
  <c r="C79" i="17"/>
  <c r="C78" i="17" s="1"/>
  <c r="C25" i="33" s="1"/>
  <c r="B32" i="19" s="1"/>
  <c r="B79" i="17"/>
  <c r="B78" i="17" s="1"/>
  <c r="C75" i="17"/>
  <c r="B75" i="17"/>
  <c r="B74" i="17"/>
  <c r="B73" i="17" s="1"/>
  <c r="C70" i="17"/>
  <c r="B70" i="17"/>
  <c r="B69" i="17"/>
  <c r="K84" i="17"/>
  <c r="I84" i="17"/>
  <c r="C83" i="17"/>
  <c r="C26" i="33" s="1"/>
  <c r="B33" i="19" s="1"/>
  <c r="B83" i="17"/>
  <c r="K79" i="17"/>
  <c r="I79" i="17"/>
  <c r="D78" i="17"/>
  <c r="K74" i="17"/>
  <c r="I74" i="17"/>
  <c r="D73" i="17"/>
  <c r="C55" i="17"/>
  <c r="B55" i="17"/>
  <c r="C45" i="17"/>
  <c r="B45" i="17"/>
  <c r="C40" i="17"/>
  <c r="B40" i="17"/>
  <c r="C30" i="17"/>
  <c r="B30" i="17"/>
  <c r="C29" i="17"/>
  <c r="C28" i="17" s="1"/>
  <c r="C15" i="33" s="1"/>
  <c r="B19" i="19" s="1"/>
  <c r="C5" i="17"/>
  <c r="B5" i="17"/>
  <c r="D20" i="24"/>
  <c r="F79" i="17" s="1"/>
  <c r="L79" i="17" s="1"/>
  <c r="B20" i="24"/>
  <c r="A20" i="24"/>
  <c r="D19" i="24"/>
  <c r="F74" i="17" s="1"/>
  <c r="B19" i="24"/>
  <c r="A19" i="24"/>
  <c r="D18" i="24"/>
  <c r="F69" i="17" s="1"/>
  <c r="B18" i="24"/>
  <c r="A18" i="24"/>
  <c r="B12" i="24"/>
  <c r="D7" i="24"/>
  <c r="F14" i="17" s="1"/>
  <c r="A7" i="24"/>
  <c r="A14" i="23"/>
  <c r="A20" i="23" s="1"/>
  <c r="A25" i="23" s="1"/>
  <c r="A30" i="23" s="1"/>
  <c r="H10" i="23"/>
  <c r="I10" i="23" s="1"/>
  <c r="H9" i="23"/>
  <c r="I9" i="23" s="1"/>
  <c r="K10" i="23"/>
  <c r="G10" i="23"/>
  <c r="H5" i="23"/>
  <c r="L5" i="23" s="1"/>
  <c r="H4" i="23"/>
  <c r="I4" i="23" s="1"/>
  <c r="K5" i="23"/>
  <c r="G5" i="23"/>
  <c r="C4" i="40"/>
  <c r="C33" i="6"/>
  <c r="E33" i="6" s="1"/>
  <c r="I33" i="6" s="1"/>
  <c r="C24" i="6"/>
  <c r="C23" i="6"/>
  <c r="I18" i="6"/>
  <c r="I19" i="6"/>
  <c r="I17" i="6"/>
  <c r="I7" i="6"/>
  <c r="I6" i="6"/>
  <c r="F6" i="6"/>
  <c r="G23" i="35" l="1"/>
  <c r="M23" i="35" s="1"/>
  <c r="L23" i="35"/>
  <c r="G39" i="35"/>
  <c r="M39" i="35" s="1"/>
  <c r="L39" i="35"/>
  <c r="G74" i="17"/>
  <c r="M74" i="17" s="1"/>
  <c r="L74" i="17"/>
  <c r="G79" i="17"/>
  <c r="L10" i="23"/>
  <c r="M10" i="23"/>
  <c r="M9" i="23"/>
  <c r="L9" i="23"/>
  <c r="I5" i="23"/>
  <c r="M4" i="23"/>
  <c r="L4" i="23"/>
  <c r="A16" i="19"/>
  <c r="C20" i="17"/>
  <c r="B20" i="17"/>
  <c r="C19" i="17"/>
  <c r="C18" i="17" s="1"/>
  <c r="C13" i="33" s="1"/>
  <c r="B19" i="17"/>
  <c r="B18" i="17" s="1"/>
  <c r="K19" i="17"/>
  <c r="I19" i="17"/>
  <c r="E18" i="17"/>
  <c r="D18" i="17"/>
  <c r="B8" i="24"/>
  <c r="A8" i="24"/>
  <c r="F19" i="17"/>
  <c r="G19" i="17" s="1"/>
  <c r="F7" i="6"/>
  <c r="C25" i="17"/>
  <c r="B25" i="17"/>
  <c r="B16" i="19" l="1"/>
  <c r="M79" i="17"/>
  <c r="M5" i="23"/>
  <c r="L19" i="17"/>
  <c r="M19" i="17"/>
  <c r="B50" i="19" l="1"/>
  <c r="D27" i="24" l="1"/>
  <c r="A6" i="19"/>
  <c r="B76" i="33"/>
  <c r="J4" i="39"/>
  <c r="K4" i="39" s="1"/>
  <c r="K5" i="39" s="1"/>
  <c r="K4" i="33" s="1"/>
  <c r="I6" i="19" s="1"/>
  <c r="H4" i="39"/>
  <c r="I4" i="39" s="1"/>
  <c r="I5" i="39" s="1"/>
  <c r="I4" i="33" s="1"/>
  <c r="G6" i="19" s="1"/>
  <c r="F4" i="39"/>
  <c r="G4" i="39" s="1"/>
  <c r="C4" i="39"/>
  <c r="B4" i="39"/>
  <c r="B3" i="39" s="1"/>
  <c r="L4" i="39" l="1"/>
  <c r="M4" i="39"/>
  <c r="G5" i="39"/>
  <c r="M5" i="39" l="1"/>
  <c r="G4" i="33"/>
  <c r="E6" i="19" l="1"/>
  <c r="M4" i="33"/>
  <c r="D11" i="53"/>
  <c r="L11" i="53" s="1"/>
  <c r="D10" i="53"/>
  <c r="D15" i="53"/>
  <c r="H15" i="53" s="1"/>
  <c r="D17" i="53"/>
  <c r="P17" i="53" s="1"/>
  <c r="D14" i="53"/>
  <c r="P14" i="53" s="1"/>
  <c r="C15" i="53"/>
  <c r="C17" i="53"/>
  <c r="C14" i="53"/>
  <c r="C11" i="53"/>
  <c r="C10" i="53"/>
  <c r="B15" i="53"/>
  <c r="B17" i="53"/>
  <c r="B14" i="53"/>
  <c r="B11" i="53"/>
  <c r="B10" i="53"/>
  <c r="D7" i="53"/>
  <c r="P7" i="53" s="1"/>
  <c r="D6" i="53"/>
  <c r="C7" i="53"/>
  <c r="C6" i="53"/>
  <c r="B7" i="53"/>
  <c r="B6" i="53"/>
  <c r="I8" i="53"/>
  <c r="F10" i="53"/>
  <c r="J10" i="53"/>
  <c r="L10" i="53"/>
  <c r="P10" i="53"/>
  <c r="J17" i="53" l="1"/>
  <c r="L17" i="53"/>
  <c r="F15" i="53"/>
  <c r="J15" i="53"/>
  <c r="N15" i="53"/>
  <c r="F11" i="53"/>
  <c r="E12" i="53" s="1"/>
  <c r="F17" i="53"/>
  <c r="M8" i="53"/>
  <c r="F6" i="53"/>
  <c r="E8" i="53" s="1"/>
  <c r="K12" i="53"/>
  <c r="F14" i="53"/>
  <c r="N11" i="53"/>
  <c r="H10" i="53"/>
  <c r="N17" i="53"/>
  <c r="H11" i="53"/>
  <c r="N10" i="53"/>
  <c r="N14" i="53"/>
  <c r="J14" i="53"/>
  <c r="J11" i="53"/>
  <c r="I12" i="53" s="1"/>
  <c r="P11" i="53"/>
  <c r="O12" i="53" s="1"/>
  <c r="E18" i="53" l="1"/>
  <c r="I18" i="53"/>
  <c r="M12" i="53"/>
  <c r="G12" i="53"/>
  <c r="M18" i="53"/>
  <c r="G6" i="50" l="1"/>
  <c r="G7" i="50"/>
  <c r="G9" i="50"/>
  <c r="G10" i="50"/>
  <c r="G11" i="50"/>
  <c r="G15" i="50"/>
  <c r="G16" i="50"/>
  <c r="G17" i="50"/>
  <c r="C18" i="50"/>
  <c r="G19" i="50"/>
  <c r="G20" i="50"/>
  <c r="G21" i="50"/>
  <c r="G22" i="50"/>
  <c r="G23" i="50"/>
  <c r="D75" i="24" l="1"/>
  <c r="D23" i="24" l="1"/>
  <c r="B177" i="29" l="1"/>
  <c r="C18" i="26"/>
  <c r="B18" i="26"/>
  <c r="C17" i="26"/>
  <c r="B17" i="26"/>
  <c r="H17" i="34"/>
  <c r="E269" i="27" s="1"/>
  <c r="F269" i="27" s="1"/>
  <c r="F270" i="27" s="1"/>
  <c r="H18" i="26" s="1"/>
  <c r="H16" i="34"/>
  <c r="E253" i="27" s="1"/>
  <c r="F253" i="27" s="1"/>
  <c r="F254" i="27" s="1"/>
  <c r="H17" i="26" s="1"/>
  <c r="C22" i="6"/>
  <c r="D39" i="24" l="1"/>
  <c r="F8" i="35" s="1"/>
  <c r="L8" i="35" s="1"/>
  <c r="D49" i="24"/>
  <c r="D17" i="19"/>
  <c r="A17" i="19"/>
  <c r="A11" i="24"/>
  <c r="C24" i="17"/>
  <c r="C23" i="17" s="1"/>
  <c r="C14" i="33" s="1"/>
  <c r="B18" i="19" s="1"/>
  <c r="B24" i="17"/>
  <c r="B23" i="17" s="1"/>
  <c r="K24" i="17"/>
  <c r="I24" i="17"/>
  <c r="E23" i="17"/>
  <c r="D23" i="17"/>
  <c r="B9" i="24"/>
  <c r="A9" i="24"/>
  <c r="I8" i="6"/>
  <c r="F8" i="6"/>
  <c r="D9" i="24"/>
  <c r="F24" i="17" s="1"/>
  <c r="H135" i="23"/>
  <c r="L135" i="23" s="1"/>
  <c r="H134" i="23"/>
  <c r="I134" i="23" s="1"/>
  <c r="G135" i="23"/>
  <c r="K135" i="23"/>
  <c r="B135" i="23"/>
  <c r="B134" i="23"/>
  <c r="K134" i="23"/>
  <c r="G134" i="23"/>
  <c r="B52" i="22"/>
  <c r="J51" i="22"/>
  <c r="H51" i="22"/>
  <c r="F51" i="22"/>
  <c r="C46" i="22"/>
  <c r="C47" i="22"/>
  <c r="C49" i="22"/>
  <c r="C52" i="22"/>
  <c r="C53" i="22"/>
  <c r="B53" i="22"/>
  <c r="B49" i="22"/>
  <c r="B48" i="22"/>
  <c r="B47" i="22"/>
  <c r="B46" i="22"/>
  <c r="B17" i="19" l="1"/>
  <c r="L24" i="17"/>
  <c r="G24" i="17"/>
  <c r="M24" i="17" s="1"/>
  <c r="I135" i="23"/>
  <c r="M135" i="23" s="1"/>
  <c r="I136" i="23"/>
  <c r="I76" i="33" s="1"/>
  <c r="K136" i="23"/>
  <c r="K76" i="33" s="1"/>
  <c r="M134" i="23"/>
  <c r="L134" i="23"/>
  <c r="L51" i="22"/>
  <c r="G136" i="23" l="1"/>
  <c r="G76" i="33" s="1"/>
  <c r="M76" i="33" s="1"/>
  <c r="M136" i="23" l="1"/>
  <c r="D53" i="22"/>
  <c r="G8" i="50" l="1"/>
  <c r="J9" i="50" s="1"/>
  <c r="G5" i="50"/>
  <c r="B5" i="48"/>
  <c r="B4" i="48"/>
  <c r="E15" i="48"/>
  <c r="E16" i="48"/>
  <c r="E17" i="48"/>
  <c r="D17" i="48"/>
  <c r="D16" i="48"/>
  <c r="C15" i="48"/>
  <c r="C16" i="48"/>
  <c r="C17" i="48"/>
  <c r="B17" i="48"/>
  <c r="B16" i="48"/>
  <c r="B15" i="48"/>
  <c r="K16" i="48" l="1"/>
  <c r="G16" i="48"/>
  <c r="I16" i="48"/>
  <c r="K17" i="48"/>
  <c r="G17" i="48"/>
  <c r="I17" i="48"/>
  <c r="K10" i="48"/>
  <c r="G10" i="48"/>
  <c r="I10" i="48"/>
  <c r="C46" i="33"/>
  <c r="B70" i="19" s="1"/>
  <c r="B46" i="33"/>
  <c r="A70" i="19" s="1"/>
  <c r="B69" i="19"/>
  <c r="B45" i="33"/>
  <c r="A69" i="19" s="1"/>
  <c r="D78" i="24"/>
  <c r="F20" i="48" s="1"/>
  <c r="G20" i="48" s="1"/>
  <c r="M17" i="48" l="1"/>
  <c r="M16" i="48"/>
  <c r="M10" i="48"/>
  <c r="G159" i="23"/>
  <c r="L159" i="23"/>
  <c r="D77" i="24"/>
  <c r="F11" i="48" s="1"/>
  <c r="C9" i="26"/>
  <c r="B9" i="26"/>
  <c r="C8" i="26"/>
  <c r="B8" i="26"/>
  <c r="H9" i="34"/>
  <c r="E237" i="27" s="1"/>
  <c r="F237" i="27" s="1"/>
  <c r="F238" i="27" s="1"/>
  <c r="H9" i="26" s="1"/>
  <c r="H8" i="34"/>
  <c r="E221" i="27" s="1"/>
  <c r="F221" i="27" s="1"/>
  <c r="F222" i="27" s="1"/>
  <c r="H8" i="26" s="1"/>
  <c r="L11" i="48" l="1"/>
  <c r="G11" i="48"/>
  <c r="G161" i="23"/>
  <c r="M159" i="23"/>
  <c r="D47" i="24"/>
  <c r="D48" i="24"/>
  <c r="D46" i="24"/>
  <c r="D45" i="24"/>
  <c r="G12" i="48" l="1"/>
  <c r="M11" i="48"/>
  <c r="G81" i="33"/>
  <c r="M81" i="33" s="1"/>
  <c r="F21" i="48"/>
  <c r="M161" i="23"/>
  <c r="I15" i="39"/>
  <c r="B51" i="19"/>
  <c r="A51" i="19"/>
  <c r="B48" i="19"/>
  <c r="C56" i="19"/>
  <c r="G21" i="48" l="1"/>
  <c r="M21" i="48" s="1"/>
  <c r="L21" i="48"/>
  <c r="L7" i="53"/>
  <c r="D38" i="24"/>
  <c r="F4" i="35" s="1"/>
  <c r="C7" i="19" l="1"/>
  <c r="C6" i="19"/>
  <c r="D41" i="33" l="1"/>
  <c r="E41" i="33"/>
  <c r="C41" i="33"/>
  <c r="B41" i="33"/>
  <c r="K53" i="22"/>
  <c r="I53" i="22" l="1"/>
  <c r="A12" i="39" l="1"/>
  <c r="A7" i="19"/>
  <c r="C15" i="19"/>
  <c r="A37" i="19"/>
  <c r="C64" i="17"/>
  <c r="C59" i="17"/>
  <c r="C58" i="17" s="1"/>
  <c r="C49" i="17"/>
  <c r="C54" i="17"/>
  <c r="C53" i="17" s="1"/>
  <c r="C20" i="33" s="1"/>
  <c r="B27" i="19" s="1"/>
  <c r="C50" i="17"/>
  <c r="B50" i="17"/>
  <c r="D53" i="17"/>
  <c r="B54" i="17"/>
  <c r="B53" i="17" s="1"/>
  <c r="I54" i="17"/>
  <c r="K54" i="17"/>
  <c r="D58" i="17"/>
  <c r="B59" i="17"/>
  <c r="B58" i="17" s="1"/>
  <c r="I59" i="17"/>
  <c r="K59" i="17"/>
  <c r="B60" i="17"/>
  <c r="C60" i="17"/>
  <c r="H37" i="23"/>
  <c r="L37" i="23" s="1"/>
  <c r="H32" i="23"/>
  <c r="L32" i="23" s="1"/>
  <c r="H36" i="23"/>
  <c r="L36" i="23" s="1"/>
  <c r="H31" i="23"/>
  <c r="L31" i="23" s="1"/>
  <c r="K37" i="23"/>
  <c r="K38" i="23" s="1"/>
  <c r="G37" i="23"/>
  <c r="G38" i="23" s="1"/>
  <c r="K32" i="23"/>
  <c r="G32" i="23"/>
  <c r="G33" i="23" s="1"/>
  <c r="K31" i="17"/>
  <c r="K15" i="33" s="1"/>
  <c r="I19" i="19" s="1"/>
  <c r="J19" i="19" s="1"/>
  <c r="K49" i="17"/>
  <c r="I49" i="17"/>
  <c r="K44" i="17"/>
  <c r="I44" i="17"/>
  <c r="K39" i="17"/>
  <c r="I39" i="17"/>
  <c r="K34" i="17"/>
  <c r="I34" i="17"/>
  <c r="B64" i="17"/>
  <c r="B49" i="17"/>
  <c r="B34" i="17"/>
  <c r="B29" i="17"/>
  <c r="D38" i="17"/>
  <c r="E38" i="17"/>
  <c r="B39" i="17"/>
  <c r="B38" i="17" s="1"/>
  <c r="C39" i="17"/>
  <c r="C38" i="17" s="1"/>
  <c r="C17" i="33" s="1"/>
  <c r="B22" i="19" s="1"/>
  <c r="D43" i="17"/>
  <c r="E43" i="17"/>
  <c r="B44" i="17"/>
  <c r="B43" i="17" s="1"/>
  <c r="C44" i="17"/>
  <c r="C43" i="17" s="1"/>
  <c r="C18" i="33" s="1"/>
  <c r="B24" i="19" s="1"/>
  <c r="F45" i="17" l="1"/>
  <c r="G57" i="33"/>
  <c r="C22" i="33"/>
  <c r="B29" i="19" s="1"/>
  <c r="C21" i="33"/>
  <c r="B28" i="19" s="1"/>
  <c r="K33" i="23"/>
  <c r="J16" i="17"/>
  <c r="G58" i="33"/>
  <c r="F40" i="17"/>
  <c r="K58" i="33"/>
  <c r="J40" i="17"/>
  <c r="I31" i="23"/>
  <c r="M31" i="23" s="1"/>
  <c r="I36" i="23"/>
  <c r="M36" i="23" s="1"/>
  <c r="F50" i="17"/>
  <c r="G50" i="17" s="1"/>
  <c r="J50" i="17"/>
  <c r="K50" i="17" s="1"/>
  <c r="K40" i="17"/>
  <c r="K41" i="17" s="1"/>
  <c r="K17" i="33" s="1"/>
  <c r="I22" i="19" s="1"/>
  <c r="C26" i="19"/>
  <c r="C23" i="19"/>
  <c r="C21" i="19"/>
  <c r="I32" i="23"/>
  <c r="M32" i="23" s="1"/>
  <c r="I37" i="23"/>
  <c r="M37" i="23" s="1"/>
  <c r="K35" i="17"/>
  <c r="J45" i="17" l="1"/>
  <c r="K45" i="17" s="1"/>
  <c r="K57" i="33"/>
  <c r="K46" i="17"/>
  <c r="K18" i="33" s="1"/>
  <c r="I24" i="19" s="1"/>
  <c r="I38" i="23"/>
  <c r="I33" i="23"/>
  <c r="K51" i="17"/>
  <c r="K19" i="33" s="1"/>
  <c r="I25" i="19" s="1"/>
  <c r="K36" i="17"/>
  <c r="K16" i="33" s="1"/>
  <c r="I20" i="19" s="1"/>
  <c r="J20" i="19" s="1"/>
  <c r="H45" i="17" l="1"/>
  <c r="I57" i="33"/>
  <c r="M38" i="23"/>
  <c r="H40" i="17"/>
  <c r="L40" i="17" s="1"/>
  <c r="M33" i="23"/>
  <c r="L45" i="17"/>
  <c r="H50" i="17"/>
  <c r="I58" i="33"/>
  <c r="I50" i="17" l="1"/>
  <c r="L50" i="17"/>
  <c r="I51" i="17" l="1"/>
  <c r="I19" i="33" s="1"/>
  <c r="G25" i="19" s="1"/>
  <c r="M50" i="17"/>
  <c r="H7" i="53" l="1"/>
  <c r="E34" i="6"/>
  <c r="I34" i="6" s="1"/>
  <c r="J38" i="6" l="1"/>
  <c r="E35" i="6"/>
  <c r="I35" i="6" s="1"/>
  <c r="C32" i="6"/>
  <c r="I10" i="6"/>
  <c r="E10" i="6"/>
  <c r="E21" i="6" s="1"/>
  <c r="C26" i="6" s="1"/>
  <c r="I9" i="6"/>
  <c r="F9" i="6"/>
  <c r="D44" i="24" l="1"/>
  <c r="B80" i="33" l="1"/>
  <c r="B79" i="33"/>
  <c r="H6" i="19"/>
  <c r="H11" i="36"/>
  <c r="H8" i="19"/>
  <c r="F8" i="19"/>
  <c r="A8" i="19"/>
  <c r="A4" i="40"/>
  <c r="J6" i="19" l="1"/>
  <c r="L14" i="39"/>
  <c r="K14" i="39"/>
  <c r="K15" i="39" s="1"/>
  <c r="M14" i="39" l="1"/>
  <c r="D19" i="38"/>
  <c r="K4" i="40" s="1"/>
  <c r="D15" i="38"/>
  <c r="L4" i="40" l="1"/>
  <c r="L5" i="40" s="1"/>
  <c r="G4" i="40"/>
  <c r="H4" i="40" s="1"/>
  <c r="H5" i="40" s="1"/>
  <c r="M15" i="39"/>
  <c r="C9" i="39"/>
  <c r="B9" i="39"/>
  <c r="D8" i="39"/>
  <c r="D17" i="38"/>
  <c r="D199" i="29"/>
  <c r="C198" i="29"/>
  <c r="B197" i="29"/>
  <c r="D9" i="39" l="1"/>
  <c r="I4" i="40"/>
  <c r="M6" i="33"/>
  <c r="J4" i="40" l="1"/>
  <c r="J5" i="40" s="1"/>
  <c r="E4" i="40"/>
  <c r="F4" i="40" s="1"/>
  <c r="F5" i="40" s="1"/>
  <c r="K6" i="19"/>
  <c r="F6" i="19"/>
  <c r="L6" i="19" s="1"/>
  <c r="K8" i="19"/>
  <c r="J8" i="19"/>
  <c r="L8" i="19" s="1"/>
  <c r="A50" i="19" l="1"/>
  <c r="J155" i="23"/>
  <c r="H155" i="23"/>
  <c r="I155" i="23" s="1"/>
  <c r="I156" i="23" s="1"/>
  <c r="I80" i="33" s="1"/>
  <c r="F155" i="23"/>
  <c r="C155" i="23"/>
  <c r="B155" i="23"/>
  <c r="H10" i="36"/>
  <c r="D163" i="9"/>
  <c r="D30" i="22" s="1"/>
  <c r="G30" i="22" s="1"/>
  <c r="M30" i="22" s="1"/>
  <c r="D161" i="9"/>
  <c r="D29" i="22" s="1"/>
  <c r="I29" i="22" l="1"/>
  <c r="K29" i="22"/>
  <c r="G29" i="22"/>
  <c r="L155" i="23"/>
  <c r="K155" i="23"/>
  <c r="K156" i="23" s="1"/>
  <c r="K80" i="33" s="1"/>
  <c r="G155" i="23"/>
  <c r="C9" i="17"/>
  <c r="B9" i="17"/>
  <c r="M29" i="22" l="1"/>
  <c r="M155" i="23"/>
  <c r="G156" i="23"/>
  <c r="D155" i="9"/>
  <c r="D26" i="22" s="1"/>
  <c r="D157" i="9"/>
  <c r="D27" i="22" s="1"/>
  <c r="J151" i="23"/>
  <c r="H151" i="23"/>
  <c r="F151" i="23"/>
  <c r="C151" i="23"/>
  <c r="C8" i="39" s="1"/>
  <c r="B151" i="23"/>
  <c r="B8" i="39" s="1"/>
  <c r="H9" i="36"/>
  <c r="I26" i="22" l="1"/>
  <c r="K26" i="22"/>
  <c r="G26" i="22"/>
  <c r="K27" i="22"/>
  <c r="I27" i="22"/>
  <c r="H6" i="53"/>
  <c r="L6" i="53"/>
  <c r="K8" i="53" s="1"/>
  <c r="M156" i="23"/>
  <c r="G80" i="33"/>
  <c r="M80" i="33" s="1"/>
  <c r="L151" i="23"/>
  <c r="K151" i="23"/>
  <c r="K152" i="23" s="1"/>
  <c r="I151" i="23"/>
  <c r="G151" i="23"/>
  <c r="B49" i="19"/>
  <c r="D42" i="24"/>
  <c r="D43" i="24"/>
  <c r="M26" i="22" l="1"/>
  <c r="K8" i="35"/>
  <c r="G8" i="35"/>
  <c r="I8" i="35"/>
  <c r="K79" i="33"/>
  <c r="J8" i="39"/>
  <c r="I152" i="23"/>
  <c r="G152" i="23"/>
  <c r="M151" i="23"/>
  <c r="D165" i="9"/>
  <c r="D31" i="22" s="1"/>
  <c r="D41" i="24"/>
  <c r="D40" i="24"/>
  <c r="M8" i="35" l="1"/>
  <c r="G79" i="33"/>
  <c r="F8" i="39"/>
  <c r="G8" i="39" s="1"/>
  <c r="I79" i="33"/>
  <c r="H8" i="39"/>
  <c r="I8" i="39" s="1"/>
  <c r="K8" i="39"/>
  <c r="M152" i="23"/>
  <c r="I5" i="6"/>
  <c r="D11" i="24"/>
  <c r="F34" i="17" s="1"/>
  <c r="B11" i="24"/>
  <c r="A40" i="19"/>
  <c r="B61" i="33"/>
  <c r="B78" i="33"/>
  <c r="B77" i="33"/>
  <c r="B75" i="33"/>
  <c r="B74" i="33"/>
  <c r="B73" i="33"/>
  <c r="B72" i="33"/>
  <c r="B71" i="33"/>
  <c r="B70" i="33"/>
  <c r="B60" i="19"/>
  <c r="A60" i="19"/>
  <c r="D73" i="24"/>
  <c r="D72" i="24"/>
  <c r="F53" i="22" s="1"/>
  <c r="D74" i="24"/>
  <c r="H147" i="23"/>
  <c r="L147" i="23" s="1"/>
  <c r="B147" i="23"/>
  <c r="C146" i="23"/>
  <c r="B146" i="23"/>
  <c r="C145" i="23"/>
  <c r="B145" i="23"/>
  <c r="K147" i="23"/>
  <c r="G147" i="23"/>
  <c r="K146" i="23"/>
  <c r="I146" i="23"/>
  <c r="J145" i="23"/>
  <c r="K145" i="23" s="1"/>
  <c r="H145" i="23"/>
  <c r="I145" i="23" s="1"/>
  <c r="F145" i="23"/>
  <c r="G145" i="23" s="1"/>
  <c r="D123" i="29"/>
  <c r="C122" i="29"/>
  <c r="B121" i="29"/>
  <c r="D115" i="29"/>
  <c r="C114" i="29"/>
  <c r="B113" i="29"/>
  <c r="D196" i="9"/>
  <c r="D49" i="22" s="1"/>
  <c r="D198" i="9"/>
  <c r="D50" i="22" s="1"/>
  <c r="D200" i="9"/>
  <c r="D51" i="22" s="1"/>
  <c r="D202" i="9"/>
  <c r="D52" i="22" s="1"/>
  <c r="H141" i="23"/>
  <c r="I141" i="23" s="1"/>
  <c r="H140" i="23"/>
  <c r="I140" i="23" s="1"/>
  <c r="B141" i="23"/>
  <c r="B140" i="23"/>
  <c r="H21" i="34"/>
  <c r="H20" i="34"/>
  <c r="E44" i="27" s="1"/>
  <c r="F44" i="27" s="1"/>
  <c r="F45" i="27" s="1"/>
  <c r="G4" i="26" s="1"/>
  <c r="H165" i="23" s="1"/>
  <c r="I165" i="23" s="1"/>
  <c r="I168" i="23" s="1"/>
  <c r="I82" i="33" s="1"/>
  <c r="H15" i="34"/>
  <c r="E205" i="27" s="1"/>
  <c r="F205" i="27" s="1"/>
  <c r="F206" i="27" s="1"/>
  <c r="H16" i="26" s="1"/>
  <c r="C16" i="26"/>
  <c r="B16" i="26"/>
  <c r="K140" i="23"/>
  <c r="G140" i="23"/>
  <c r="K141" i="23"/>
  <c r="G141" i="23"/>
  <c r="H77" i="23"/>
  <c r="F77" i="23"/>
  <c r="C76" i="23"/>
  <c r="C67" i="33" s="1"/>
  <c r="B76" i="23"/>
  <c r="D192" i="9"/>
  <c r="D190" i="9"/>
  <c r="D46" i="22" l="1"/>
  <c r="K51" i="22"/>
  <c r="G51" i="22"/>
  <c r="I51" i="22"/>
  <c r="K49" i="22"/>
  <c r="I49" i="22"/>
  <c r="D47" i="22"/>
  <c r="H19" i="35"/>
  <c r="H35" i="35"/>
  <c r="E212" i="27"/>
  <c r="F212" i="27" s="1"/>
  <c r="F213" i="27" s="1"/>
  <c r="G16" i="26" s="1"/>
  <c r="E292" i="27"/>
  <c r="F292" i="27" s="1"/>
  <c r="F293" i="27" s="1"/>
  <c r="G19" i="26" s="1"/>
  <c r="E276" i="27"/>
  <c r="F276" i="27" s="1"/>
  <c r="F277" i="27" s="1"/>
  <c r="G18" i="26" s="1"/>
  <c r="E260" i="27"/>
  <c r="F260" i="27" s="1"/>
  <c r="F261" i="27" s="1"/>
  <c r="G17" i="26" s="1"/>
  <c r="E244" i="27"/>
  <c r="F244" i="27" s="1"/>
  <c r="F245" i="27" s="1"/>
  <c r="G9" i="26" s="1"/>
  <c r="E228" i="27"/>
  <c r="F228" i="27" s="1"/>
  <c r="F229" i="27" s="1"/>
  <c r="G8" i="26" s="1"/>
  <c r="F146" i="23"/>
  <c r="G146" i="23" s="1"/>
  <c r="M146" i="23" s="1"/>
  <c r="L53" i="22"/>
  <c r="G53" i="22"/>
  <c r="M53" i="22" s="1"/>
  <c r="B51" i="22"/>
  <c r="C51" i="22"/>
  <c r="M79" i="33"/>
  <c r="K148" i="23"/>
  <c r="J9" i="48" s="1"/>
  <c r="B139" i="23"/>
  <c r="L34" i="17"/>
  <c r="G34" i="17"/>
  <c r="M34" i="17" s="1"/>
  <c r="L8" i="39"/>
  <c r="L141" i="23"/>
  <c r="I147" i="23"/>
  <c r="M147" i="23" s="1"/>
  <c r="M8" i="39"/>
  <c r="J139" i="23"/>
  <c r="K139" i="23" s="1"/>
  <c r="K142" i="23" s="1"/>
  <c r="H139" i="23"/>
  <c r="I139" i="23" s="1"/>
  <c r="I142" i="23" s="1"/>
  <c r="H54" i="22" s="1"/>
  <c r="I54" i="22" s="1"/>
  <c r="L140" i="23"/>
  <c r="D194" i="9"/>
  <c r="M145" i="23"/>
  <c r="L145" i="23"/>
  <c r="M141" i="23"/>
  <c r="M140" i="23"/>
  <c r="D179" i="29"/>
  <c r="C178" i="29"/>
  <c r="K9" i="48" l="1"/>
  <c r="G148" i="23"/>
  <c r="F9" i="48" s="1"/>
  <c r="G9" i="48" s="1"/>
  <c r="L146" i="23"/>
  <c r="K77" i="33"/>
  <c r="J54" i="22"/>
  <c r="M51" i="22"/>
  <c r="D48" i="22"/>
  <c r="I35" i="35"/>
  <c r="I19" i="35"/>
  <c r="I148" i="23"/>
  <c r="K78" i="33"/>
  <c r="J52" i="22"/>
  <c r="I77" i="33"/>
  <c r="G78" i="33"/>
  <c r="D71" i="24"/>
  <c r="F27" i="22" s="1"/>
  <c r="D6" i="24"/>
  <c r="D10" i="24"/>
  <c r="F29" i="17" s="1"/>
  <c r="D12" i="24"/>
  <c r="F39" i="17" s="1"/>
  <c r="D13" i="24"/>
  <c r="F44" i="17" s="1"/>
  <c r="D14" i="24"/>
  <c r="F49" i="17" s="1"/>
  <c r="D15" i="24"/>
  <c r="F54" i="17" s="1"/>
  <c r="D16" i="24"/>
  <c r="F59" i="17" s="1"/>
  <c r="D17" i="24"/>
  <c r="F64" i="17" s="1"/>
  <c r="D21" i="24"/>
  <c r="F84" i="17" s="1"/>
  <c r="D22" i="24"/>
  <c r="D5" i="24"/>
  <c r="F4" i="17" s="1"/>
  <c r="D173" i="9"/>
  <c r="D35" i="22" s="1"/>
  <c r="H3" i="36"/>
  <c r="H130" i="23"/>
  <c r="L130" i="23" s="1"/>
  <c r="H129" i="23"/>
  <c r="I129" i="23" s="1"/>
  <c r="B130" i="23"/>
  <c r="B129" i="23"/>
  <c r="K130" i="23"/>
  <c r="G130" i="23"/>
  <c r="K129" i="23"/>
  <c r="F129" i="23"/>
  <c r="B125" i="23"/>
  <c r="C125" i="23"/>
  <c r="C124" i="23"/>
  <c r="B124" i="23"/>
  <c r="H123" i="23"/>
  <c r="I123" i="23" s="1"/>
  <c r="B123" i="23"/>
  <c r="C122" i="23"/>
  <c r="B122" i="23"/>
  <c r="C121" i="23"/>
  <c r="B121" i="23"/>
  <c r="C120" i="23"/>
  <c r="B120" i="23"/>
  <c r="H119" i="23"/>
  <c r="I119" i="23" s="1"/>
  <c r="B119" i="23"/>
  <c r="F118" i="23"/>
  <c r="G118" i="23" s="1"/>
  <c r="F120" i="23"/>
  <c r="D67" i="24"/>
  <c r="F121" i="23" s="1"/>
  <c r="G121" i="23" s="1"/>
  <c r="D68" i="24"/>
  <c r="F122" i="23" s="1"/>
  <c r="G122" i="23" s="1"/>
  <c r="D69" i="24"/>
  <c r="D70" i="24"/>
  <c r="F125" i="23" s="1"/>
  <c r="L125" i="23" s="1"/>
  <c r="C118" i="23"/>
  <c r="B118" i="23"/>
  <c r="K124" i="23"/>
  <c r="K123" i="23"/>
  <c r="G123" i="23"/>
  <c r="K122" i="23"/>
  <c r="I122" i="23"/>
  <c r="K121" i="23"/>
  <c r="I121" i="23"/>
  <c r="K120" i="23"/>
  <c r="I120" i="23"/>
  <c r="K119" i="23"/>
  <c r="K118" i="23"/>
  <c r="I118" i="23"/>
  <c r="L114" i="23"/>
  <c r="G108" i="23"/>
  <c r="G109" i="23"/>
  <c r="G110" i="23"/>
  <c r="G111" i="23"/>
  <c r="G112" i="23"/>
  <c r="G113" i="23"/>
  <c r="J112" i="23"/>
  <c r="L112" i="23" s="1"/>
  <c r="B112" i="23"/>
  <c r="K108" i="23"/>
  <c r="K109" i="23"/>
  <c r="K110" i="23"/>
  <c r="H110" i="23"/>
  <c r="I110" i="23" s="1"/>
  <c r="B110" i="23"/>
  <c r="H109" i="23"/>
  <c r="I109" i="23" s="1"/>
  <c r="B109" i="23"/>
  <c r="H108" i="23"/>
  <c r="I108" i="23" s="1"/>
  <c r="B108" i="23"/>
  <c r="K107" i="23"/>
  <c r="G107" i="23"/>
  <c r="H107" i="23"/>
  <c r="I107" i="23" s="1"/>
  <c r="B107" i="23"/>
  <c r="K106" i="23"/>
  <c r="I106" i="23"/>
  <c r="C106" i="23"/>
  <c r="B106" i="23"/>
  <c r="K105" i="23"/>
  <c r="I105" i="23"/>
  <c r="C105" i="23"/>
  <c r="B105" i="23"/>
  <c r="C104" i="23"/>
  <c r="B104" i="23"/>
  <c r="H100" i="23"/>
  <c r="L100" i="23" s="1"/>
  <c r="B100" i="23"/>
  <c r="K100" i="23"/>
  <c r="K101" i="23" s="1"/>
  <c r="G100" i="23"/>
  <c r="G101" i="23" s="1"/>
  <c r="H96" i="23"/>
  <c r="L96" i="23" s="1"/>
  <c r="B96" i="23"/>
  <c r="K96" i="23"/>
  <c r="K97" i="23" s="1"/>
  <c r="G96" i="23"/>
  <c r="H92" i="23"/>
  <c r="I92" i="23" s="1"/>
  <c r="G92" i="23"/>
  <c r="G93" i="23" s="1"/>
  <c r="K92" i="23"/>
  <c r="K93" i="23" s="1"/>
  <c r="B92" i="23"/>
  <c r="D167" i="9"/>
  <c r="D32" i="22" s="1"/>
  <c r="D134" i="9"/>
  <c r="D25" i="22" s="1"/>
  <c r="D130" i="9"/>
  <c r="D23" i="22" s="1"/>
  <c r="D132" i="9"/>
  <c r="D24" i="22" s="1"/>
  <c r="D128" i="9"/>
  <c r="D22" i="22" s="1"/>
  <c r="D126" i="9"/>
  <c r="D21" i="22" s="1"/>
  <c r="D122" i="9"/>
  <c r="D120" i="9"/>
  <c r="A8" i="17"/>
  <c r="N15" i="32"/>
  <c r="F52" i="22" l="1"/>
  <c r="G52" i="22" s="1"/>
  <c r="M148" i="23"/>
  <c r="H9" i="48"/>
  <c r="A13" i="17"/>
  <c r="A18" i="17" s="1"/>
  <c r="A23" i="17" s="1"/>
  <c r="A28" i="17" s="1"/>
  <c r="A33" i="17" s="1"/>
  <c r="A38" i="17" s="1"/>
  <c r="A43" i="17" s="1"/>
  <c r="K54" i="22"/>
  <c r="K32" i="22"/>
  <c r="G32" i="22"/>
  <c r="I32" i="22"/>
  <c r="I35" i="22"/>
  <c r="K35" i="22"/>
  <c r="D18" i="22"/>
  <c r="I23" i="22"/>
  <c r="K23" i="22"/>
  <c r="D19" i="22"/>
  <c r="L15" i="53"/>
  <c r="I21" i="22"/>
  <c r="K21" i="22"/>
  <c r="I25" i="22"/>
  <c r="G25" i="22"/>
  <c r="K25" i="22"/>
  <c r="G30" i="35"/>
  <c r="M30" i="35" s="1"/>
  <c r="L30" i="35"/>
  <c r="I78" i="33"/>
  <c r="M78" i="33" s="1"/>
  <c r="H52" i="22"/>
  <c r="I52" i="22" s="1"/>
  <c r="F9" i="17"/>
  <c r="L27" i="22"/>
  <c r="G27" i="22"/>
  <c r="M27" i="22" s="1"/>
  <c r="G84" i="17"/>
  <c r="L84" i="17"/>
  <c r="K72" i="33"/>
  <c r="G72" i="33"/>
  <c r="K52" i="22"/>
  <c r="K71" i="33"/>
  <c r="K70" i="33"/>
  <c r="L49" i="17"/>
  <c r="G49" i="17"/>
  <c r="G44" i="17"/>
  <c r="M44" i="17" s="1"/>
  <c r="L44" i="17"/>
  <c r="L54" i="17"/>
  <c r="G54" i="17"/>
  <c r="G39" i="17"/>
  <c r="M39" i="17" s="1"/>
  <c r="L39" i="17"/>
  <c r="L59" i="17"/>
  <c r="G59" i="17"/>
  <c r="G29" i="17"/>
  <c r="M29" i="17" s="1"/>
  <c r="L29" i="17"/>
  <c r="M92" i="23"/>
  <c r="L129" i="23"/>
  <c r="M108" i="23"/>
  <c r="I96" i="23"/>
  <c r="I97" i="23" s="1"/>
  <c r="L92" i="23"/>
  <c r="L119" i="23"/>
  <c r="F124" i="23"/>
  <c r="D124" i="9"/>
  <c r="G125" i="23"/>
  <c r="K112" i="23"/>
  <c r="M112" i="23" s="1"/>
  <c r="K131" i="23"/>
  <c r="J33" i="22" s="1"/>
  <c r="K33" i="22" s="1"/>
  <c r="G129" i="23"/>
  <c r="M129" i="23" s="1"/>
  <c r="I130" i="23"/>
  <c r="M130" i="23" s="1"/>
  <c r="L120" i="23"/>
  <c r="G120" i="23"/>
  <c r="M120" i="23" s="1"/>
  <c r="L118" i="23"/>
  <c r="M107" i="23"/>
  <c r="L108" i="23"/>
  <c r="L109" i="23"/>
  <c r="L110" i="23"/>
  <c r="L121" i="23"/>
  <c r="L122" i="23"/>
  <c r="M109" i="23"/>
  <c r="G119" i="23"/>
  <c r="L107" i="23"/>
  <c r="I124" i="23"/>
  <c r="I126" i="23" s="1"/>
  <c r="H34" i="22" s="1"/>
  <c r="I34" i="22" s="1"/>
  <c r="I100" i="23"/>
  <c r="I101" i="23" s="1"/>
  <c r="M122" i="23"/>
  <c r="M121" i="23"/>
  <c r="M123" i="23"/>
  <c r="M118" i="23"/>
  <c r="L123" i="23"/>
  <c r="K125" i="23"/>
  <c r="M110" i="23"/>
  <c r="K104" i="23"/>
  <c r="I104" i="23"/>
  <c r="G97" i="23"/>
  <c r="I93" i="23"/>
  <c r="D56" i="19"/>
  <c r="D48" i="19"/>
  <c r="D49" i="19"/>
  <c r="A49" i="19"/>
  <c r="A48" i="19"/>
  <c r="E43" i="6"/>
  <c r="C40" i="19" s="1"/>
  <c r="H52" i="23"/>
  <c r="I52" i="23" s="1"/>
  <c r="H51" i="23"/>
  <c r="K52" i="23"/>
  <c r="G52" i="23"/>
  <c r="A38" i="19"/>
  <c r="A15" i="19"/>
  <c r="C13" i="19"/>
  <c r="C14" i="19" s="1"/>
  <c r="A13" i="19"/>
  <c r="B69" i="33"/>
  <c r="C40" i="22"/>
  <c r="B40" i="22"/>
  <c r="B68" i="33"/>
  <c r="B64" i="33"/>
  <c r="B63" i="33"/>
  <c r="B62" i="33"/>
  <c r="B60" i="33"/>
  <c r="C40" i="33"/>
  <c r="B59" i="19" s="1"/>
  <c r="B40" i="33"/>
  <c r="A59" i="19" s="1"/>
  <c r="C39" i="33"/>
  <c r="B58" i="19" s="1"/>
  <c r="B39" i="33"/>
  <c r="A58" i="19" s="1"/>
  <c r="C38" i="33"/>
  <c r="I9" i="48" l="1"/>
  <c r="M9" i="48" s="1"/>
  <c r="L9" i="48"/>
  <c r="M52" i="22"/>
  <c r="L52" i="22"/>
  <c r="D20" i="22"/>
  <c r="P15" i="53"/>
  <c r="O18" i="53" s="1"/>
  <c r="M25" i="22"/>
  <c r="M32" i="22"/>
  <c r="G14" i="17"/>
  <c r="M14" i="17" s="1"/>
  <c r="L14" i="17"/>
  <c r="H20" i="22"/>
  <c r="A48" i="17"/>
  <c r="A53" i="17" s="1"/>
  <c r="M84" i="17"/>
  <c r="I72" i="33"/>
  <c r="M72" i="33" s="1"/>
  <c r="I71" i="33"/>
  <c r="I70" i="33"/>
  <c r="M59" i="17"/>
  <c r="M54" i="17"/>
  <c r="G51" i="17"/>
  <c r="G19" i="33" s="1"/>
  <c r="M49" i="17"/>
  <c r="I51" i="23"/>
  <c r="M51" i="23" s="1"/>
  <c r="L51" i="23"/>
  <c r="K53" i="23"/>
  <c r="K61" i="33" s="1"/>
  <c r="M96" i="23"/>
  <c r="M100" i="23"/>
  <c r="K75" i="33"/>
  <c r="I74" i="33"/>
  <c r="M97" i="23"/>
  <c r="G71" i="33"/>
  <c r="L124" i="23"/>
  <c r="G124" i="23"/>
  <c r="M124" i="23" s="1"/>
  <c r="M101" i="23"/>
  <c r="M93" i="23"/>
  <c r="G131" i="23"/>
  <c r="F33" i="22" s="1"/>
  <c r="I131" i="23"/>
  <c r="H33" i="22" s="1"/>
  <c r="I33" i="22" s="1"/>
  <c r="M119" i="23"/>
  <c r="L52" i="23"/>
  <c r="M125" i="23"/>
  <c r="K126" i="23"/>
  <c r="J34" i="22" s="1"/>
  <c r="K34" i="22" s="1"/>
  <c r="J113" i="23"/>
  <c r="I114" i="23"/>
  <c r="I115" i="23" s="1"/>
  <c r="H31" i="22" s="1"/>
  <c r="I31" i="22" s="1"/>
  <c r="M52" i="23"/>
  <c r="G53" i="23"/>
  <c r="C42" i="22"/>
  <c r="B42" i="22"/>
  <c r="E42" i="22"/>
  <c r="D42" i="22"/>
  <c r="E41" i="22"/>
  <c r="D40" i="22"/>
  <c r="D39" i="22"/>
  <c r="C41" i="22"/>
  <c r="B41" i="22"/>
  <c r="C39" i="22"/>
  <c r="B39" i="22"/>
  <c r="H88" i="23"/>
  <c r="B88" i="23"/>
  <c r="D64" i="24"/>
  <c r="G20" i="22" l="1"/>
  <c r="K20" i="22"/>
  <c r="E25" i="19"/>
  <c r="M19" i="33"/>
  <c r="I20" i="22"/>
  <c r="M20" i="22" s="1"/>
  <c r="L20" i="22"/>
  <c r="G33" i="22"/>
  <c r="M33" i="22" s="1"/>
  <c r="L33" i="22"/>
  <c r="I40" i="19"/>
  <c r="J40" i="19" s="1"/>
  <c r="M71" i="33"/>
  <c r="M131" i="23"/>
  <c r="I53" i="23"/>
  <c r="G40" i="19" s="1"/>
  <c r="I75" i="33"/>
  <c r="F41" i="22"/>
  <c r="L41" i="22" s="1"/>
  <c r="M51" i="17"/>
  <c r="K74" i="33"/>
  <c r="I73" i="33"/>
  <c r="E40" i="19"/>
  <c r="F40" i="19" s="1"/>
  <c r="G61" i="33"/>
  <c r="G126" i="23"/>
  <c r="G75" i="33"/>
  <c r="K113" i="23"/>
  <c r="L113" i="23"/>
  <c r="D157" i="29"/>
  <c r="C156" i="29"/>
  <c r="B155" i="29"/>
  <c r="D89" i="9"/>
  <c r="D41" i="22" s="1"/>
  <c r="K41" i="22" s="1"/>
  <c r="B15" i="26"/>
  <c r="H14" i="34"/>
  <c r="E188" i="27" s="1"/>
  <c r="F188" i="27" s="1"/>
  <c r="F189" i="27" s="1"/>
  <c r="F199" i="27" s="1"/>
  <c r="H15" i="26" s="1"/>
  <c r="I15" i="26" s="1"/>
  <c r="J69" i="23"/>
  <c r="K69" i="23" s="1"/>
  <c r="K70" i="23" s="1"/>
  <c r="H69" i="23"/>
  <c r="I69" i="23" s="1"/>
  <c r="I70" i="23" s="1"/>
  <c r="F69" i="23"/>
  <c r="C68" i="23"/>
  <c r="C65" i="33" s="1"/>
  <c r="B68" i="23"/>
  <c r="B65" i="33" s="1"/>
  <c r="H6" i="36"/>
  <c r="H8" i="36"/>
  <c r="H13" i="34"/>
  <c r="D57" i="24"/>
  <c r="F106" i="23" s="1"/>
  <c r="D56" i="24"/>
  <c r="F105" i="23" s="1"/>
  <c r="D55" i="24"/>
  <c r="F104" i="23" s="1"/>
  <c r="H13" i="22"/>
  <c r="H14" i="22"/>
  <c r="D95" i="29"/>
  <c r="C94" i="29"/>
  <c r="B93" i="29"/>
  <c r="D74" i="29"/>
  <c r="C73" i="29"/>
  <c r="B72" i="29"/>
  <c r="C7" i="26"/>
  <c r="B7" i="26"/>
  <c r="H7" i="34"/>
  <c r="E87" i="27" s="1"/>
  <c r="F87" i="27" s="1"/>
  <c r="F88" i="27" s="1"/>
  <c r="H7" i="26" s="1"/>
  <c r="B11" i="22"/>
  <c r="B10" i="22"/>
  <c r="B7" i="22"/>
  <c r="B8" i="22"/>
  <c r="B9" i="22"/>
  <c r="B12" i="22"/>
  <c r="B13" i="22"/>
  <c r="B14" i="22"/>
  <c r="D23" i="9"/>
  <c r="D17" i="9"/>
  <c r="L14" i="53" s="1"/>
  <c r="K18" i="53" s="1"/>
  <c r="I19" i="53" s="1"/>
  <c r="E14" i="50" s="1"/>
  <c r="G14" i="50" s="1"/>
  <c r="D15" i="9"/>
  <c r="H14" i="53" s="1"/>
  <c r="G18" i="53" s="1"/>
  <c r="I65" i="33" l="1"/>
  <c r="H8" i="48"/>
  <c r="I8" i="48" s="1"/>
  <c r="K65" i="33"/>
  <c r="J8" i="48"/>
  <c r="L18" i="35"/>
  <c r="G18" i="35"/>
  <c r="M18" i="35" s="1"/>
  <c r="G34" i="35"/>
  <c r="M34" i="35" s="1"/>
  <c r="L34" i="35"/>
  <c r="I15" i="35"/>
  <c r="I31" i="35"/>
  <c r="J15" i="35"/>
  <c r="K15" i="35" s="1"/>
  <c r="J31" i="35"/>
  <c r="F34" i="22"/>
  <c r="M53" i="23"/>
  <c r="B50" i="22"/>
  <c r="J50" i="22"/>
  <c r="C50" i="22"/>
  <c r="H50" i="22"/>
  <c r="I50" i="22" s="1"/>
  <c r="M75" i="33"/>
  <c r="I61" i="33"/>
  <c r="G74" i="33"/>
  <c r="M74" i="33" s="1"/>
  <c r="M126" i="23"/>
  <c r="I41" i="22"/>
  <c r="G41" i="22"/>
  <c r="L105" i="23"/>
  <c r="G105" i="23"/>
  <c r="G106" i="23"/>
  <c r="M106" i="23" s="1"/>
  <c r="L106" i="23"/>
  <c r="G104" i="23"/>
  <c r="M104" i="23" s="1"/>
  <c r="L104" i="23"/>
  <c r="M113" i="23"/>
  <c r="L69" i="23"/>
  <c r="G69" i="23"/>
  <c r="K8" i="48" l="1"/>
  <c r="K31" i="35"/>
  <c r="G34" i="22"/>
  <c r="M34" i="22" s="1"/>
  <c r="L34" i="22"/>
  <c r="K50" i="22"/>
  <c r="M41" i="22"/>
  <c r="G114" i="23"/>
  <c r="G115" i="23" s="1"/>
  <c r="F31" i="22" s="1"/>
  <c r="M105" i="23"/>
  <c r="H40" i="19"/>
  <c r="L40" i="19" s="1"/>
  <c r="K40" i="19"/>
  <c r="M69" i="23"/>
  <c r="G70" i="23"/>
  <c r="D24" i="24"/>
  <c r="H21" i="23"/>
  <c r="L21" i="23" s="1"/>
  <c r="B6" i="24"/>
  <c r="B10" i="24"/>
  <c r="B13" i="24"/>
  <c r="B14" i="24"/>
  <c r="B15" i="24"/>
  <c r="B17" i="24"/>
  <c r="B21" i="24"/>
  <c r="A6" i="24"/>
  <c r="A10" i="24"/>
  <c r="A12" i="24"/>
  <c r="A13" i="24"/>
  <c r="A14" i="24"/>
  <c r="A15" i="24"/>
  <c r="A16" i="24"/>
  <c r="A17" i="24"/>
  <c r="A21" i="24"/>
  <c r="G65" i="33" l="1"/>
  <c r="F8" i="48"/>
  <c r="G31" i="22"/>
  <c r="F50" i="22"/>
  <c r="G73" i="33"/>
  <c r="M70" i="23"/>
  <c r="G8" i="48" l="1"/>
  <c r="M8" i="48" s="1"/>
  <c r="L8" i="48"/>
  <c r="G31" i="35"/>
  <c r="L31" i="35"/>
  <c r="G50" i="22"/>
  <c r="L50" i="22"/>
  <c r="F5" i="6"/>
  <c r="B67" i="33"/>
  <c r="C24" i="22"/>
  <c r="B24" i="22"/>
  <c r="H7" i="36"/>
  <c r="H5" i="36"/>
  <c r="J65" i="23"/>
  <c r="K65" i="23" s="1"/>
  <c r="K66" i="23" s="1"/>
  <c r="H65" i="23"/>
  <c r="I65" i="23" s="1"/>
  <c r="F65" i="23"/>
  <c r="G65" i="23" s="1"/>
  <c r="C65" i="23"/>
  <c r="B65" i="23"/>
  <c r="H4" i="36"/>
  <c r="D37" i="24"/>
  <c r="D36" i="24"/>
  <c r="D60" i="29"/>
  <c r="C59" i="29"/>
  <c r="B58" i="29"/>
  <c r="D52" i="29"/>
  <c r="C51" i="29"/>
  <c r="B50" i="29"/>
  <c r="A7" i="35"/>
  <c r="A11" i="35" s="1"/>
  <c r="J22" i="22" l="1"/>
  <c r="J19" i="48"/>
  <c r="J32" i="35"/>
  <c r="J16" i="35"/>
  <c r="F23" i="22"/>
  <c r="L23" i="22" s="1"/>
  <c r="M31" i="35"/>
  <c r="K22" i="22"/>
  <c r="P6" i="53"/>
  <c r="G8" i="53"/>
  <c r="E19" i="53" s="1"/>
  <c r="E12" i="50" s="1"/>
  <c r="F49" i="22"/>
  <c r="M50" i="22"/>
  <c r="K64" i="33"/>
  <c r="J9" i="22"/>
  <c r="D35" i="24"/>
  <c r="F18" i="48" s="1"/>
  <c r="D34" i="24"/>
  <c r="G23" i="22" l="1"/>
  <c r="M23" i="22" s="1"/>
  <c r="L18" i="48"/>
  <c r="G18" i="48"/>
  <c r="M18" i="48" s="1"/>
  <c r="K19" i="48"/>
  <c r="L14" i="35"/>
  <c r="G14" i="35"/>
  <c r="M14" i="35" s="1"/>
  <c r="G12" i="50"/>
  <c r="O8" i="53"/>
  <c r="M19" i="53" s="1"/>
  <c r="E13" i="50" s="1"/>
  <c r="G13" i="50" s="1"/>
  <c r="I9" i="35"/>
  <c r="I32" i="33" s="1"/>
  <c r="G9" i="35"/>
  <c r="G49" i="22"/>
  <c r="M49" i="22" s="1"/>
  <c r="L49" i="22"/>
  <c r="F10" i="22"/>
  <c r="H61" i="23"/>
  <c r="I61" i="23" s="1"/>
  <c r="M61" i="23" s="1"/>
  <c r="D33" i="24"/>
  <c r="F17" i="35" s="1"/>
  <c r="D32" i="24"/>
  <c r="D136" i="29"/>
  <c r="C135" i="29"/>
  <c r="B134" i="29"/>
  <c r="E139" i="27"/>
  <c r="H6" i="34"/>
  <c r="F21" i="22" l="1"/>
  <c r="F15" i="35"/>
  <c r="F60" i="23"/>
  <c r="F33" i="35"/>
  <c r="L21" i="22"/>
  <c r="G21" i="22"/>
  <c r="G32" i="33"/>
  <c r="K9" i="35"/>
  <c r="K32" i="33" s="1"/>
  <c r="G18" i="50"/>
  <c r="G24" i="50" s="1"/>
  <c r="F8" i="22"/>
  <c r="L61" i="23"/>
  <c r="E9" i="22"/>
  <c r="E10" i="22"/>
  <c r="E11" i="22"/>
  <c r="E12" i="22"/>
  <c r="E13" i="22"/>
  <c r="E14" i="22"/>
  <c r="E8" i="22"/>
  <c r="E7" i="22"/>
  <c r="E6" i="22"/>
  <c r="E5" i="22"/>
  <c r="E4" i="22"/>
  <c r="D37" i="29"/>
  <c r="C36" i="29"/>
  <c r="B35" i="29"/>
  <c r="C26" i="29"/>
  <c r="E26" i="29" s="1"/>
  <c r="D16" i="29"/>
  <c r="C15" i="29"/>
  <c r="B14" i="29"/>
  <c r="G15" i="35" l="1"/>
  <c r="M15" i="35" s="1"/>
  <c r="L15" i="35"/>
  <c r="L33" i="35"/>
  <c r="G33" i="35"/>
  <c r="M33" i="35" s="1"/>
  <c r="L17" i="35"/>
  <c r="G17" i="35"/>
  <c r="M17" i="35" s="1"/>
  <c r="M21" i="22"/>
  <c r="M9" i="35"/>
  <c r="C5" i="29"/>
  <c r="E5" i="29" s="1"/>
  <c r="C10" i="26" l="1"/>
  <c r="B10" i="26"/>
  <c r="E110" i="27"/>
  <c r="C6" i="26"/>
  <c r="B6" i="26"/>
  <c r="E71" i="27"/>
  <c r="F71" i="27" s="1"/>
  <c r="F72" i="27" s="1"/>
  <c r="H6" i="26" s="1"/>
  <c r="H12" i="34"/>
  <c r="H19" i="34"/>
  <c r="H22" i="34"/>
  <c r="E106" i="27" s="1"/>
  <c r="F106" i="27" s="1"/>
  <c r="F107" i="27" s="1"/>
  <c r="F108" i="27" s="1"/>
  <c r="F10" i="26" s="1"/>
  <c r="H23" i="34"/>
  <c r="H10" i="34"/>
  <c r="F103" i="27" s="1"/>
  <c r="F104" i="27" s="1"/>
  <c r="H10" i="26" s="1"/>
  <c r="C10" i="34"/>
  <c r="B10" i="34"/>
  <c r="H5" i="34"/>
  <c r="D14" i="22"/>
  <c r="I14" i="22" s="1"/>
  <c r="D13" i="22"/>
  <c r="I13" i="22" s="1"/>
  <c r="D12" i="22"/>
  <c r="D11" i="22"/>
  <c r="D10" i="22"/>
  <c r="D9" i="22"/>
  <c r="D8" i="22"/>
  <c r="K8" i="22" s="1"/>
  <c r="D7" i="22"/>
  <c r="D6" i="22"/>
  <c r="D5" i="22"/>
  <c r="D4" i="22"/>
  <c r="L14" i="22"/>
  <c r="C12" i="22"/>
  <c r="C8" i="22"/>
  <c r="C7" i="22"/>
  <c r="C6" i="22"/>
  <c r="B6" i="22"/>
  <c r="B5" i="22"/>
  <c r="C4" i="22"/>
  <c r="B4" i="22"/>
  <c r="B3" i="22"/>
  <c r="B38" i="33" s="1"/>
  <c r="F90" i="17"/>
  <c r="L90" i="17" s="1"/>
  <c r="D28" i="24"/>
  <c r="F35" i="22" s="1"/>
  <c r="D29" i="24"/>
  <c r="D30" i="24"/>
  <c r="D31" i="24"/>
  <c r="D26" i="24"/>
  <c r="C94" i="17"/>
  <c r="C93" i="17"/>
  <c r="C92" i="17"/>
  <c r="C91" i="17"/>
  <c r="C90" i="17"/>
  <c r="C89" i="17"/>
  <c r="D95" i="17"/>
  <c r="B94" i="17"/>
  <c r="B93" i="17"/>
  <c r="B92" i="17"/>
  <c r="B91" i="17"/>
  <c r="B90" i="17"/>
  <c r="B89" i="17"/>
  <c r="B68" i="17"/>
  <c r="C65" i="17"/>
  <c r="B65" i="17"/>
  <c r="D63" i="17"/>
  <c r="C63" i="17"/>
  <c r="B63" i="17"/>
  <c r="B5" i="24"/>
  <c r="A5" i="24"/>
  <c r="C48" i="17"/>
  <c r="C19" i="33" s="1"/>
  <c r="B25" i="19" s="1"/>
  <c r="B48" i="17"/>
  <c r="C8" i="17"/>
  <c r="B8" i="17"/>
  <c r="K9" i="17"/>
  <c r="I9" i="17"/>
  <c r="E8" i="17"/>
  <c r="D8" i="17"/>
  <c r="H56" i="23"/>
  <c r="I56" i="23" s="1"/>
  <c r="H47" i="23"/>
  <c r="L47" i="23" s="1"/>
  <c r="H46" i="23"/>
  <c r="K47" i="23"/>
  <c r="G47" i="23"/>
  <c r="G45" i="17" s="1"/>
  <c r="H42" i="23"/>
  <c r="I42" i="23" s="1"/>
  <c r="I40" i="17" s="1"/>
  <c r="H41" i="23"/>
  <c r="K42" i="23"/>
  <c r="G42" i="23"/>
  <c r="G40" i="17" s="1"/>
  <c r="G41" i="17" s="1"/>
  <c r="G17" i="33" s="1"/>
  <c r="E22" i="19" s="1"/>
  <c r="H22" i="23"/>
  <c r="L22" i="23" s="1"/>
  <c r="I21" i="23"/>
  <c r="M21" i="23" s="1"/>
  <c r="C4" i="17"/>
  <c r="C3" i="17" s="1"/>
  <c r="H16" i="23"/>
  <c r="L16" i="23" s="1"/>
  <c r="H15" i="23"/>
  <c r="F54" i="27"/>
  <c r="F9" i="27"/>
  <c r="B4" i="17"/>
  <c r="B3" i="17" s="1"/>
  <c r="D200" i="29"/>
  <c r="D210" i="29" s="1"/>
  <c r="C200" i="29"/>
  <c r="C210" i="29" s="1"/>
  <c r="G12" i="28" s="1"/>
  <c r="H9" i="39" s="1"/>
  <c r="I9" i="39" s="1"/>
  <c r="I10" i="39" s="1"/>
  <c r="I5" i="33" s="1"/>
  <c r="G7" i="19" s="1"/>
  <c r="H7" i="19" s="1"/>
  <c r="H9" i="19" s="1"/>
  <c r="H4" i="19" s="1"/>
  <c r="H5" i="18" s="1"/>
  <c r="B200" i="29"/>
  <c r="B210" i="29" s="1"/>
  <c r="E199" i="29"/>
  <c r="E198" i="29"/>
  <c r="E197" i="29"/>
  <c r="D180" i="29"/>
  <c r="D189" i="29" s="1"/>
  <c r="H11" i="28" s="1"/>
  <c r="C180" i="29"/>
  <c r="C189" i="29" s="1"/>
  <c r="B180" i="29"/>
  <c r="E179" i="29"/>
  <c r="E178" i="29"/>
  <c r="E177" i="29"/>
  <c r="D158" i="29"/>
  <c r="D168" i="29" s="1"/>
  <c r="H10" i="28" s="1"/>
  <c r="C158" i="29"/>
  <c r="C168" i="29" s="1"/>
  <c r="G10" i="28" s="1"/>
  <c r="B158" i="29"/>
  <c r="B168" i="29" s="1"/>
  <c r="E157" i="29"/>
  <c r="E156" i="29"/>
  <c r="E155" i="29"/>
  <c r="D137" i="29"/>
  <c r="D147" i="29" s="1"/>
  <c r="H9" i="28" s="1"/>
  <c r="C137" i="29"/>
  <c r="C147" i="29" s="1"/>
  <c r="G9" i="28" s="1"/>
  <c r="B137" i="29"/>
  <c r="B147" i="29" s="1"/>
  <c r="F10" i="28" s="1"/>
  <c r="E136" i="29"/>
  <c r="E135" i="29"/>
  <c r="E134" i="29"/>
  <c r="D124" i="29"/>
  <c r="C124" i="29"/>
  <c r="B124" i="29"/>
  <c r="E123" i="29"/>
  <c r="E122" i="29"/>
  <c r="E121" i="29"/>
  <c r="D116" i="29"/>
  <c r="C116" i="29"/>
  <c r="B116" i="29"/>
  <c r="E115" i="29"/>
  <c r="E114" i="29"/>
  <c r="E113" i="29"/>
  <c r="D96" i="29"/>
  <c r="D105" i="29" s="1"/>
  <c r="H7" i="28" s="1"/>
  <c r="C96" i="29"/>
  <c r="C105" i="29" s="1"/>
  <c r="G7" i="28" s="1"/>
  <c r="B96" i="29"/>
  <c r="B105" i="29" s="1"/>
  <c r="E95" i="29"/>
  <c r="E94" i="29"/>
  <c r="E93" i="29"/>
  <c r="D75" i="29"/>
  <c r="D84" i="29" s="1"/>
  <c r="H6" i="28" s="1"/>
  <c r="C75" i="29"/>
  <c r="C84" i="29" s="1"/>
  <c r="G6" i="28" s="1"/>
  <c r="B75" i="29"/>
  <c r="B84" i="29" s="1"/>
  <c r="E74" i="29"/>
  <c r="E73" i="29"/>
  <c r="E72" i="29"/>
  <c r="D61" i="29"/>
  <c r="C61" i="29"/>
  <c r="B61" i="29"/>
  <c r="E60" i="29"/>
  <c r="E59" i="29"/>
  <c r="E58" i="29"/>
  <c r="D53" i="29"/>
  <c r="C53" i="29"/>
  <c r="B53" i="29"/>
  <c r="E52" i="29"/>
  <c r="E51" i="29"/>
  <c r="E50" i="29"/>
  <c r="D38" i="29"/>
  <c r="D42" i="29" s="1"/>
  <c r="H4" i="28" s="1"/>
  <c r="J19" i="22" s="1"/>
  <c r="C38" i="29"/>
  <c r="B38" i="29"/>
  <c r="B42" i="29" s="1"/>
  <c r="F4" i="28" s="1"/>
  <c r="F19" i="22" s="1"/>
  <c r="G19" i="22" s="1"/>
  <c r="E37" i="29"/>
  <c r="E36" i="29"/>
  <c r="E35" i="29"/>
  <c r="C27" i="29"/>
  <c r="D17" i="29"/>
  <c r="D21" i="29" s="1"/>
  <c r="H3" i="28" s="1"/>
  <c r="J18" i="22" s="1"/>
  <c r="C17" i="29"/>
  <c r="B17" i="29"/>
  <c r="E16" i="29"/>
  <c r="E15" i="29"/>
  <c r="E14" i="29"/>
  <c r="C6" i="29"/>
  <c r="E6" i="29" s="1"/>
  <c r="F173" i="27"/>
  <c r="F174" i="27" s="1"/>
  <c r="H14" i="26" s="1"/>
  <c r="J111" i="23" s="1"/>
  <c r="F157" i="27"/>
  <c r="F158" i="27" s="1"/>
  <c r="H13" i="26" s="1"/>
  <c r="F139" i="27"/>
  <c r="F140" i="27" s="1"/>
  <c r="H12" i="26" s="1"/>
  <c r="F55" i="27"/>
  <c r="H5" i="26" s="1"/>
  <c r="F110" i="27"/>
  <c r="F111" i="27" s="1"/>
  <c r="G10" i="26" s="1"/>
  <c r="G14" i="26"/>
  <c r="F14" i="26"/>
  <c r="C14" i="26"/>
  <c r="C111" i="23" s="1"/>
  <c r="B14" i="26"/>
  <c r="B111" i="23" s="1"/>
  <c r="C13" i="26"/>
  <c r="B13" i="26"/>
  <c r="B5" i="26"/>
  <c r="E39" i="19"/>
  <c r="K88" i="23"/>
  <c r="I88" i="23"/>
  <c r="G88" i="23"/>
  <c r="K77" i="23"/>
  <c r="I77" i="23"/>
  <c r="G66" i="23"/>
  <c r="M65" i="23"/>
  <c r="K60" i="23"/>
  <c r="K62" i="23" s="1"/>
  <c r="L60" i="23"/>
  <c r="G60" i="23"/>
  <c r="G62" i="23" s="1"/>
  <c r="K56" i="23"/>
  <c r="G56" i="23"/>
  <c r="K22" i="23"/>
  <c r="K23" i="23" s="1"/>
  <c r="G22" i="23"/>
  <c r="G23" i="23" s="1"/>
  <c r="K16" i="23"/>
  <c r="G16" i="23"/>
  <c r="L13" i="22"/>
  <c r="K10" i="22"/>
  <c r="L10" i="22"/>
  <c r="I10" i="22"/>
  <c r="E38" i="6"/>
  <c r="I102" i="17"/>
  <c r="I101" i="17"/>
  <c r="I100" i="17"/>
  <c r="I99" i="17"/>
  <c r="G95" i="17"/>
  <c r="I94" i="17"/>
  <c r="K93" i="17"/>
  <c r="I92" i="17"/>
  <c r="K91" i="17"/>
  <c r="I90" i="17"/>
  <c r="K89" i="17"/>
  <c r="K69" i="17"/>
  <c r="I69" i="17"/>
  <c r="C68" i="17"/>
  <c r="C23" i="33" s="1"/>
  <c r="B30" i="19" s="1"/>
  <c r="K64" i="17"/>
  <c r="I64" i="17"/>
  <c r="E48" i="17"/>
  <c r="D48" i="17"/>
  <c r="K4" i="17"/>
  <c r="I4" i="17"/>
  <c r="E3" i="17"/>
  <c r="D3" i="17"/>
  <c r="I16" i="6"/>
  <c r="J15" i="17" l="1"/>
  <c r="J10" i="17"/>
  <c r="F15" i="17"/>
  <c r="G15" i="17" s="1"/>
  <c r="F10" i="17"/>
  <c r="F22" i="22"/>
  <c r="G22" i="22" s="1"/>
  <c r="F32" i="35"/>
  <c r="F16" i="35"/>
  <c r="F19" i="48"/>
  <c r="G19" i="48" s="1"/>
  <c r="J30" i="17"/>
  <c r="K55" i="33"/>
  <c r="F30" i="17"/>
  <c r="G55" i="33"/>
  <c r="E57" i="27"/>
  <c r="F57" i="27" s="1"/>
  <c r="F58" i="27" s="1"/>
  <c r="E288" i="27"/>
  <c r="F288" i="27" s="1"/>
  <c r="F289" i="27" s="1"/>
  <c r="F290" i="27" s="1"/>
  <c r="E40" i="27"/>
  <c r="F40" i="27" s="1"/>
  <c r="F41" i="27" s="1"/>
  <c r="F42" i="27" s="1"/>
  <c r="J11" i="23"/>
  <c r="K11" i="23" s="1"/>
  <c r="K12" i="23" s="1"/>
  <c r="K6" i="23"/>
  <c r="H12" i="28"/>
  <c r="J9" i="39" s="1"/>
  <c r="F9" i="39"/>
  <c r="G9" i="39" s="1"/>
  <c r="G10" i="39" s="1"/>
  <c r="G5" i="33" s="1"/>
  <c r="E7" i="19" s="1"/>
  <c r="F12" i="28"/>
  <c r="K18" i="22"/>
  <c r="K19" i="22"/>
  <c r="C10" i="33"/>
  <c r="B13" i="19" s="1"/>
  <c r="G46" i="17"/>
  <c r="G18" i="33" s="1"/>
  <c r="E24" i="19" s="1"/>
  <c r="C11" i="33"/>
  <c r="B15" i="19" s="1"/>
  <c r="A56" i="19"/>
  <c r="A57" i="19"/>
  <c r="L35" i="22"/>
  <c r="G35" i="22"/>
  <c r="E74" i="27"/>
  <c r="F74" i="27" s="1"/>
  <c r="E272" i="27"/>
  <c r="F272" i="27" s="1"/>
  <c r="E256" i="27"/>
  <c r="F256" i="27" s="1"/>
  <c r="E224" i="27"/>
  <c r="F224" i="27" s="1"/>
  <c r="E240" i="27"/>
  <c r="F240" i="27" s="1"/>
  <c r="C63" i="29"/>
  <c r="G5" i="28" s="1"/>
  <c r="H65" i="19" s="1"/>
  <c r="H66" i="19" s="1"/>
  <c r="H63" i="19" s="1"/>
  <c r="H9" i="18" s="1"/>
  <c r="C42" i="29"/>
  <c r="F47" i="22"/>
  <c r="G47" i="22" s="1"/>
  <c r="G5" i="48"/>
  <c r="H39" i="22"/>
  <c r="I39" i="22" s="1"/>
  <c r="J47" i="22"/>
  <c r="J5" i="48"/>
  <c r="F39" i="22"/>
  <c r="G39" i="22" s="1"/>
  <c r="J39" i="22"/>
  <c r="J46" i="22"/>
  <c r="J4" i="48"/>
  <c r="J15" i="48"/>
  <c r="H48" i="22"/>
  <c r="I48" i="22" s="1"/>
  <c r="J35" i="17"/>
  <c r="F35" i="17"/>
  <c r="G35" i="17" s="1"/>
  <c r="G36" i="17" s="1"/>
  <c r="G16" i="33" s="1"/>
  <c r="E20" i="19" s="1"/>
  <c r="J12" i="22"/>
  <c r="I15" i="23"/>
  <c r="M15" i="23" s="1"/>
  <c r="L15" i="23"/>
  <c r="I46" i="23"/>
  <c r="M46" i="23" s="1"/>
  <c r="L46" i="23"/>
  <c r="I41" i="23"/>
  <c r="M41" i="23" s="1"/>
  <c r="L41" i="23"/>
  <c r="I41" i="17"/>
  <c r="I17" i="33" s="1"/>
  <c r="G22" i="19" s="1"/>
  <c r="M40" i="17"/>
  <c r="A35" i="23"/>
  <c r="A40" i="23" s="1"/>
  <c r="K48" i="23"/>
  <c r="K43" i="23"/>
  <c r="E200" i="29"/>
  <c r="E208" i="27"/>
  <c r="F208" i="27" s="1"/>
  <c r="F209" i="27" s="1"/>
  <c r="F210" i="27" s="1"/>
  <c r="E90" i="27"/>
  <c r="F90" i="27" s="1"/>
  <c r="F91" i="27" s="1"/>
  <c r="F92" i="27" s="1"/>
  <c r="F7" i="26" s="1"/>
  <c r="E160" i="27"/>
  <c r="F160" i="27" s="1"/>
  <c r="F161" i="27" s="1"/>
  <c r="F162" i="27" s="1"/>
  <c r="E142" i="27"/>
  <c r="F142" i="27" s="1"/>
  <c r="F143" i="27" s="1"/>
  <c r="D126" i="29"/>
  <c r="H8" i="28" s="1"/>
  <c r="C126" i="29"/>
  <c r="G8" i="28" s="1"/>
  <c r="E124" i="29"/>
  <c r="B126" i="29"/>
  <c r="I14" i="26"/>
  <c r="L111" i="23"/>
  <c r="K111" i="23"/>
  <c r="E94" i="27"/>
  <c r="F94" i="27" s="1"/>
  <c r="F95" i="27" s="1"/>
  <c r="E164" i="27"/>
  <c r="F164" i="27" s="1"/>
  <c r="F165" i="27" s="1"/>
  <c r="E146" i="27"/>
  <c r="E61" i="27"/>
  <c r="E78" i="27"/>
  <c r="F78" i="27" s="1"/>
  <c r="F79" i="27" s="1"/>
  <c r="G6" i="26" s="1"/>
  <c r="E180" i="29"/>
  <c r="G11" i="28"/>
  <c r="E210" i="29"/>
  <c r="I12" i="28" s="1"/>
  <c r="J4" i="22"/>
  <c r="K39" i="22"/>
  <c r="M39" i="22" s="1"/>
  <c r="L39" i="22"/>
  <c r="B189" i="29"/>
  <c r="F11" i="28" s="1"/>
  <c r="F5" i="22"/>
  <c r="G5" i="22" s="1"/>
  <c r="H6" i="22"/>
  <c r="I6" i="22" s="1"/>
  <c r="E116" i="29"/>
  <c r="J6" i="22"/>
  <c r="K6" i="22" s="1"/>
  <c r="J5" i="22"/>
  <c r="K5" i="22" s="1"/>
  <c r="G64" i="33"/>
  <c r="F91" i="17"/>
  <c r="L91" i="17" s="1"/>
  <c r="A45" i="22"/>
  <c r="J40" i="22"/>
  <c r="K63" i="33"/>
  <c r="F40" i="22"/>
  <c r="G40" i="22" s="1"/>
  <c r="G63" i="33"/>
  <c r="F100" i="17"/>
  <c r="L100" i="17" s="1"/>
  <c r="F101" i="17"/>
  <c r="L101" i="17" s="1"/>
  <c r="F102" i="17"/>
  <c r="L102" i="17" s="1"/>
  <c r="F99" i="17"/>
  <c r="L99" i="17" s="1"/>
  <c r="F28" i="22"/>
  <c r="G28" i="22" s="1"/>
  <c r="E168" i="29"/>
  <c r="I10" i="28" s="1"/>
  <c r="E158" i="29"/>
  <c r="F9" i="22"/>
  <c r="G9" i="22" s="1"/>
  <c r="J7" i="22"/>
  <c r="K7" i="22" s="1"/>
  <c r="F7" i="22"/>
  <c r="G7" i="22" s="1"/>
  <c r="F7" i="28"/>
  <c r="E105" i="29"/>
  <c r="I7" i="28" s="1"/>
  <c r="E96" i="29"/>
  <c r="E84" i="29"/>
  <c r="I6" i="28" s="1"/>
  <c r="F6" i="28"/>
  <c r="E75" i="29"/>
  <c r="K12" i="22"/>
  <c r="L64" i="17"/>
  <c r="L69" i="17"/>
  <c r="G9" i="17"/>
  <c r="M9" i="17" s="1"/>
  <c r="D63" i="29"/>
  <c r="H5" i="28" s="1"/>
  <c r="J65" i="19" s="1"/>
  <c r="J66" i="19" s="1"/>
  <c r="J63" i="19" s="1"/>
  <c r="J9" i="18" s="1"/>
  <c r="E61" i="29"/>
  <c r="B63" i="29"/>
  <c r="E53" i="29"/>
  <c r="F61" i="27"/>
  <c r="F62" i="27" s="1"/>
  <c r="G5" i="26" s="1"/>
  <c r="I11" i="22"/>
  <c r="F89" i="17"/>
  <c r="L89" i="17" s="1"/>
  <c r="F93" i="17"/>
  <c r="L93" i="17" s="1"/>
  <c r="F94" i="17"/>
  <c r="L94" i="17" s="1"/>
  <c r="F92" i="17"/>
  <c r="L92" i="17" s="1"/>
  <c r="E147" i="29"/>
  <c r="I9" i="28" s="1"/>
  <c r="F9" i="28"/>
  <c r="E137" i="29"/>
  <c r="I10" i="26"/>
  <c r="E38" i="29"/>
  <c r="E42" i="29"/>
  <c r="I4" i="28" s="1"/>
  <c r="G4" i="28"/>
  <c r="H19" i="22" s="1"/>
  <c r="I19" i="22" s="1"/>
  <c r="E27" i="29"/>
  <c r="J11" i="17"/>
  <c r="E17" i="29"/>
  <c r="B21" i="29"/>
  <c r="F3" i="28" s="1"/>
  <c r="F18" i="22" s="1"/>
  <c r="G18" i="22" s="1"/>
  <c r="C21" i="29"/>
  <c r="G3" i="28" s="1"/>
  <c r="H18" i="22" s="1"/>
  <c r="I18" i="22" s="1"/>
  <c r="F75" i="27"/>
  <c r="F76" i="27" s="1"/>
  <c r="J17" i="23"/>
  <c r="K17" i="23" s="1"/>
  <c r="G14" i="22"/>
  <c r="K14" i="22"/>
  <c r="K4" i="22"/>
  <c r="L8" i="22"/>
  <c r="K9" i="22"/>
  <c r="G13" i="22"/>
  <c r="L9" i="17"/>
  <c r="I47" i="23"/>
  <c r="G48" i="23"/>
  <c r="L42" i="23"/>
  <c r="M42" i="23"/>
  <c r="G43" i="23"/>
  <c r="K89" i="23"/>
  <c r="K57" i="23"/>
  <c r="J24" i="22"/>
  <c r="K78" i="23"/>
  <c r="J7" i="48" s="1"/>
  <c r="K7" i="48" s="1"/>
  <c r="L65" i="23"/>
  <c r="G57" i="23"/>
  <c r="K95" i="17"/>
  <c r="L4" i="17"/>
  <c r="G4" i="17"/>
  <c r="G64" i="17"/>
  <c r="M64" i="17" s="1"/>
  <c r="K100" i="17"/>
  <c r="K103" i="17"/>
  <c r="K99" i="17"/>
  <c r="K102" i="17"/>
  <c r="K101" i="17"/>
  <c r="F184" i="27"/>
  <c r="F146" i="27"/>
  <c r="F147" i="27" s="1"/>
  <c r="G12" i="26" s="1"/>
  <c r="F59" i="27"/>
  <c r="I22" i="23"/>
  <c r="M22" i="23" s="1"/>
  <c r="I60" i="23"/>
  <c r="I62" i="23" s="1"/>
  <c r="M56" i="23"/>
  <c r="L56" i="23"/>
  <c r="M66" i="23"/>
  <c r="I16" i="23"/>
  <c r="I57" i="23"/>
  <c r="H103" i="17" s="1"/>
  <c r="I103" i="17" s="1"/>
  <c r="M88" i="23"/>
  <c r="F115" i="27"/>
  <c r="G13" i="26"/>
  <c r="G89" i="23"/>
  <c r="G70" i="33" s="1"/>
  <c r="M70" i="33" s="1"/>
  <c r="L88" i="23"/>
  <c r="G8" i="22"/>
  <c r="K11" i="22"/>
  <c r="I8" i="22"/>
  <c r="K13" i="22"/>
  <c r="G10" i="22"/>
  <c r="M10" i="22" s="1"/>
  <c r="K39" i="19"/>
  <c r="K90" i="17"/>
  <c r="K92" i="17"/>
  <c r="K94" i="17"/>
  <c r="I89" i="17"/>
  <c r="I91" i="17"/>
  <c r="I93" i="17"/>
  <c r="G90" i="17"/>
  <c r="K52" i="33" l="1"/>
  <c r="J5" i="17"/>
  <c r="K53" i="33"/>
  <c r="K5" i="17"/>
  <c r="K6" i="17" s="1"/>
  <c r="K10" i="33" s="1"/>
  <c r="I13" i="19" s="1"/>
  <c r="J13" i="19" s="1"/>
  <c r="J14" i="19" s="1"/>
  <c r="K16" i="35"/>
  <c r="K25" i="35" s="1"/>
  <c r="K33" i="33" s="1"/>
  <c r="G60" i="33"/>
  <c r="F85" i="17"/>
  <c r="G85" i="17" s="1"/>
  <c r="G86" i="17" s="1"/>
  <c r="G26" i="33" s="1"/>
  <c r="E33" i="19" s="1"/>
  <c r="F60" i="17"/>
  <c r="G60" i="17" s="1"/>
  <c r="G61" i="17" s="1"/>
  <c r="G21" i="33" s="1"/>
  <c r="E28" i="19" s="1"/>
  <c r="F28" i="19" s="1"/>
  <c r="F80" i="17"/>
  <c r="G80" i="17" s="1"/>
  <c r="G81" i="17" s="1"/>
  <c r="G25" i="33" s="1"/>
  <c r="E32" i="19" s="1"/>
  <c r="F32" i="19" s="1"/>
  <c r="F75" i="17"/>
  <c r="G75" i="17" s="1"/>
  <c r="G76" i="17" s="1"/>
  <c r="G24" i="33" s="1"/>
  <c r="E31" i="19" s="1"/>
  <c r="F31" i="19" s="1"/>
  <c r="F55" i="17"/>
  <c r="G55" i="17" s="1"/>
  <c r="G56" i="17" s="1"/>
  <c r="G20" i="33" s="1"/>
  <c r="E27" i="19" s="1"/>
  <c r="F70" i="17"/>
  <c r="G70" i="17" s="1"/>
  <c r="K59" i="33"/>
  <c r="J80" i="17"/>
  <c r="K80" i="17" s="1"/>
  <c r="K81" i="17" s="1"/>
  <c r="K25" i="33" s="1"/>
  <c r="I32" i="19" s="1"/>
  <c r="J32" i="19" s="1"/>
  <c r="J75" i="17"/>
  <c r="K75" i="17" s="1"/>
  <c r="K76" i="17" s="1"/>
  <c r="K24" i="33" s="1"/>
  <c r="I31" i="19" s="1"/>
  <c r="J31" i="19" s="1"/>
  <c r="J55" i="17"/>
  <c r="K55" i="17" s="1"/>
  <c r="K56" i="17" s="1"/>
  <c r="K20" i="33" s="1"/>
  <c r="I27" i="19" s="1"/>
  <c r="J70" i="17"/>
  <c r="K70" i="17" s="1"/>
  <c r="K71" i="17" s="1"/>
  <c r="K23" i="33" s="1"/>
  <c r="I30" i="19" s="1"/>
  <c r="J30" i="19" s="1"/>
  <c r="J85" i="17"/>
  <c r="K85" i="17" s="1"/>
  <c r="K86" i="17" s="1"/>
  <c r="K26" i="33" s="1"/>
  <c r="I33" i="19" s="1"/>
  <c r="F47" i="27"/>
  <c r="F4" i="26"/>
  <c r="F295" i="27"/>
  <c r="F19" i="26"/>
  <c r="I19" i="26" s="1"/>
  <c r="F169" i="27"/>
  <c r="I6" i="23"/>
  <c r="H11" i="23"/>
  <c r="I11" i="23" s="1"/>
  <c r="I12" i="23" s="1"/>
  <c r="K24" i="22"/>
  <c r="F20" i="19"/>
  <c r="L9" i="39"/>
  <c r="K9" i="39"/>
  <c r="K10" i="39" s="1"/>
  <c r="M19" i="22"/>
  <c r="L19" i="22"/>
  <c r="L18" i="22"/>
  <c r="M18" i="22"/>
  <c r="M35" i="22"/>
  <c r="F225" i="27"/>
  <c r="F226" i="27" s="1"/>
  <c r="F257" i="27"/>
  <c r="F258" i="27" s="1"/>
  <c r="F273" i="27"/>
  <c r="F274" i="27" s="1"/>
  <c r="F241" i="27"/>
  <c r="F242" i="27" s="1"/>
  <c r="I43" i="23"/>
  <c r="M43" i="23" s="1"/>
  <c r="E126" i="29"/>
  <c r="I8" i="28" s="1"/>
  <c r="F7" i="19"/>
  <c r="F8" i="28"/>
  <c r="K46" i="22"/>
  <c r="H46" i="22"/>
  <c r="I46" i="22" s="1"/>
  <c r="H4" i="48"/>
  <c r="I4" i="48" s="1"/>
  <c r="H15" i="48"/>
  <c r="I15" i="48" s="1"/>
  <c r="J48" i="22"/>
  <c r="K15" i="48"/>
  <c r="K22" i="48" s="1"/>
  <c r="K5" i="48"/>
  <c r="F46" i="22"/>
  <c r="G46" i="22" s="1"/>
  <c r="F4" i="48"/>
  <c r="G4" i="48" s="1"/>
  <c r="F15" i="48"/>
  <c r="G15" i="48" s="1"/>
  <c r="G22" i="48" s="1"/>
  <c r="H47" i="22"/>
  <c r="I47" i="22" s="1"/>
  <c r="H5" i="48"/>
  <c r="I5" i="48" s="1"/>
  <c r="K4" i="48"/>
  <c r="K47" i="22"/>
  <c r="M47" i="22" s="1"/>
  <c r="F144" i="27"/>
  <c r="F12" i="26" s="1"/>
  <c r="I12" i="26" s="1"/>
  <c r="H12" i="22"/>
  <c r="I12" i="22" s="1"/>
  <c r="M62" i="23"/>
  <c r="J65" i="17"/>
  <c r="K65" i="17" s="1"/>
  <c r="K66" i="17" s="1"/>
  <c r="K22" i="33" s="1"/>
  <c r="I29" i="19" s="1"/>
  <c r="J29" i="19" s="1"/>
  <c r="J60" i="17"/>
  <c r="M41" i="17"/>
  <c r="K60" i="33"/>
  <c r="I48" i="23"/>
  <c r="I45" i="17"/>
  <c r="M17" i="33" s="1"/>
  <c r="G94" i="17"/>
  <c r="M94" i="17" s="1"/>
  <c r="G91" i="17"/>
  <c r="M91" i="17" s="1"/>
  <c r="A58" i="17"/>
  <c r="A63" i="17" s="1"/>
  <c r="A68" i="17" s="1"/>
  <c r="E63" i="29"/>
  <c r="I5" i="28" s="1"/>
  <c r="G100" i="17"/>
  <c r="M100" i="17" s="1"/>
  <c r="G69" i="17"/>
  <c r="M69" i="17" s="1"/>
  <c r="G101" i="17"/>
  <c r="M101" i="17" s="1"/>
  <c r="G99" i="17"/>
  <c r="M99" i="17" s="1"/>
  <c r="F215" i="27"/>
  <c r="F16" i="26"/>
  <c r="M111" i="23"/>
  <c r="K114" i="23"/>
  <c r="F64" i="27"/>
  <c r="G7" i="26"/>
  <c r="F97" i="27"/>
  <c r="I4" i="35"/>
  <c r="H4" i="22"/>
  <c r="I4" i="22" s="1"/>
  <c r="F6" i="22"/>
  <c r="L6" i="22" s="1"/>
  <c r="G4" i="35"/>
  <c r="F4" i="22"/>
  <c r="G4" i="22" s="1"/>
  <c r="K4" i="35"/>
  <c r="H5" i="22"/>
  <c r="F5" i="28"/>
  <c r="E189" i="29"/>
  <c r="I11" i="28" s="1"/>
  <c r="K67" i="33"/>
  <c r="G62" i="33"/>
  <c r="F42" i="22"/>
  <c r="G42" i="22" s="1"/>
  <c r="G43" i="22" s="1"/>
  <c r="G69" i="33"/>
  <c r="J42" i="22"/>
  <c r="K42" i="22" s="1"/>
  <c r="K69" i="33"/>
  <c r="G68" i="33"/>
  <c r="K62" i="33"/>
  <c r="G59" i="33"/>
  <c r="I62" i="33"/>
  <c r="H40" i="22"/>
  <c r="I40" i="22" s="1"/>
  <c r="I63" i="33"/>
  <c r="M63" i="33" s="1"/>
  <c r="J22" i="19"/>
  <c r="G102" i="17"/>
  <c r="M102" i="17" s="1"/>
  <c r="K40" i="22"/>
  <c r="H28" i="22"/>
  <c r="I28" i="22" s="1"/>
  <c r="M13" i="22"/>
  <c r="J25" i="19"/>
  <c r="J24" i="19"/>
  <c r="H7" i="22"/>
  <c r="I7" i="22" s="1"/>
  <c r="I89" i="23"/>
  <c r="K15" i="22"/>
  <c r="K38" i="33" s="1"/>
  <c r="G92" i="17"/>
  <c r="G89" i="17"/>
  <c r="M89" i="17" s="1"/>
  <c r="G93" i="17"/>
  <c r="M93" i="17" s="1"/>
  <c r="F13" i="26"/>
  <c r="I13" i="26" s="1"/>
  <c r="F151" i="27"/>
  <c r="F65" i="17"/>
  <c r="G65" i="17" s="1"/>
  <c r="G66" i="17" s="1"/>
  <c r="G22" i="33" s="1"/>
  <c r="E29" i="19" s="1"/>
  <c r="F29" i="19" s="1"/>
  <c r="M57" i="23"/>
  <c r="H95" i="17"/>
  <c r="E21" i="29"/>
  <c r="I3" i="28" s="1"/>
  <c r="F81" i="27"/>
  <c r="F6" i="26"/>
  <c r="K18" i="23"/>
  <c r="H17" i="23"/>
  <c r="I17" i="23" s="1"/>
  <c r="I18" i="23" s="1"/>
  <c r="M14" i="22"/>
  <c r="M4" i="17"/>
  <c r="K104" i="17"/>
  <c r="M47" i="23"/>
  <c r="A45" i="23"/>
  <c r="I23" i="23"/>
  <c r="H10" i="17" s="1"/>
  <c r="F24" i="22"/>
  <c r="G24" i="22" s="1"/>
  <c r="G36" i="22" s="1"/>
  <c r="I66" i="23"/>
  <c r="M60" i="23"/>
  <c r="M90" i="17"/>
  <c r="F5" i="26"/>
  <c r="M16" i="23"/>
  <c r="H24" i="22"/>
  <c r="I24" i="22" s="1"/>
  <c r="M8" i="22"/>
  <c r="I104" i="17"/>
  <c r="K96" i="17"/>
  <c r="I52" i="33" l="1"/>
  <c r="H5" i="17"/>
  <c r="I55" i="33"/>
  <c r="H15" i="17"/>
  <c r="I59" i="33"/>
  <c r="H22" i="22"/>
  <c r="I22" i="22" s="1"/>
  <c r="H19" i="48"/>
  <c r="H32" i="35"/>
  <c r="H16" i="35"/>
  <c r="I54" i="33"/>
  <c r="I53" i="33"/>
  <c r="M9" i="39"/>
  <c r="I5" i="17"/>
  <c r="I6" i="17" s="1"/>
  <c r="I10" i="33" s="1"/>
  <c r="G13" i="19" s="1"/>
  <c r="H13" i="19" s="1"/>
  <c r="H14" i="19" s="1"/>
  <c r="K54" i="33"/>
  <c r="I55" i="22"/>
  <c r="I41" i="33" s="1"/>
  <c r="L47" i="22"/>
  <c r="K32" i="35"/>
  <c r="I4" i="26"/>
  <c r="F165" i="23"/>
  <c r="F17" i="23"/>
  <c r="F11" i="23"/>
  <c r="H65" i="17"/>
  <c r="L65" i="17" s="1"/>
  <c r="H70" i="17"/>
  <c r="H55" i="17"/>
  <c r="H80" i="17"/>
  <c r="H75" i="17"/>
  <c r="H35" i="17"/>
  <c r="I35" i="17" s="1"/>
  <c r="I36" i="17" s="1"/>
  <c r="I16" i="33" s="1"/>
  <c r="G20" i="19" s="1"/>
  <c r="H30" i="17"/>
  <c r="I30" i="17" s="1"/>
  <c r="I31" i="17" s="1"/>
  <c r="I15" i="33" s="1"/>
  <c r="G19" i="19" s="1"/>
  <c r="H19" i="19" s="1"/>
  <c r="I60" i="33"/>
  <c r="M60" i="33" s="1"/>
  <c r="H85" i="17"/>
  <c r="M24" i="22"/>
  <c r="L24" i="22"/>
  <c r="K65" i="19"/>
  <c r="F65" i="19"/>
  <c r="A73" i="17"/>
  <c r="A78" i="17" s="1"/>
  <c r="A83" i="17" s="1"/>
  <c r="I56" i="19"/>
  <c r="J56" i="19" s="1"/>
  <c r="I57" i="19"/>
  <c r="J57" i="19" s="1"/>
  <c r="H60" i="17"/>
  <c r="I60" i="17" s="1"/>
  <c r="I61" i="17" s="1"/>
  <c r="I21" i="33" s="1"/>
  <c r="G28" i="19" s="1"/>
  <c r="J20" i="17"/>
  <c r="J25" i="17"/>
  <c r="K25" i="17" s="1"/>
  <c r="H25" i="17"/>
  <c r="I25" i="17" s="1"/>
  <c r="I26" i="17" s="1"/>
  <c r="H20" i="17"/>
  <c r="I20" i="17" s="1"/>
  <c r="I21" i="17" s="1"/>
  <c r="I13" i="33" s="1"/>
  <c r="F247" i="27"/>
  <c r="F9" i="26"/>
  <c r="F279" i="27"/>
  <c r="F18" i="26"/>
  <c r="I18" i="26" s="1"/>
  <c r="F263" i="27"/>
  <c r="F17" i="26"/>
  <c r="I17" i="26" s="1"/>
  <c r="F231" i="27"/>
  <c r="F8" i="26"/>
  <c r="L4" i="48"/>
  <c r="K5" i="33"/>
  <c r="M10" i="39"/>
  <c r="F9" i="19"/>
  <c r="L15" i="48"/>
  <c r="K45" i="33"/>
  <c r="I69" i="19" s="1"/>
  <c r="L46" i="22"/>
  <c r="M15" i="48"/>
  <c r="M46" i="22"/>
  <c r="M5" i="48"/>
  <c r="L4" i="22"/>
  <c r="F48" i="22"/>
  <c r="G48" i="22" s="1"/>
  <c r="M4" i="22"/>
  <c r="M4" i="48"/>
  <c r="L5" i="48"/>
  <c r="K48" i="22"/>
  <c r="J26" i="19"/>
  <c r="F12" i="22"/>
  <c r="I7" i="26"/>
  <c r="M89" i="23"/>
  <c r="M65" i="33"/>
  <c r="I28" i="33"/>
  <c r="G38" i="19" s="1"/>
  <c r="K60" i="17"/>
  <c r="L60" i="17"/>
  <c r="K27" i="33"/>
  <c r="I37" i="19" s="1"/>
  <c r="K28" i="33"/>
  <c r="I38" i="19" s="1"/>
  <c r="F25" i="19"/>
  <c r="I46" i="17"/>
  <c r="M45" i="17"/>
  <c r="L35" i="17"/>
  <c r="M48" i="23"/>
  <c r="M59" i="33"/>
  <c r="M57" i="33"/>
  <c r="M62" i="33"/>
  <c r="G71" i="17"/>
  <c r="G23" i="33" s="1"/>
  <c r="E30" i="19" s="1"/>
  <c r="I6" i="26"/>
  <c r="L4" i="35"/>
  <c r="I16" i="26"/>
  <c r="F139" i="23"/>
  <c r="M114" i="23"/>
  <c r="K115" i="23"/>
  <c r="J31" i="22" s="1"/>
  <c r="M4" i="35"/>
  <c r="I5" i="22"/>
  <c r="M5" i="22" s="1"/>
  <c r="L5" i="22"/>
  <c r="G6" i="22"/>
  <c r="M6" i="22" s="1"/>
  <c r="I64" i="33"/>
  <c r="M64" i="33" s="1"/>
  <c r="A50" i="23"/>
  <c r="A55" i="23" s="1"/>
  <c r="A59" i="23" s="1"/>
  <c r="A64" i="23" s="1"/>
  <c r="A68" i="23" s="1"/>
  <c r="A98" i="17"/>
  <c r="H42" i="22"/>
  <c r="L42" i="22" s="1"/>
  <c r="I69" i="33"/>
  <c r="M69" i="33" s="1"/>
  <c r="I10" i="17"/>
  <c r="I11" i="17" s="1"/>
  <c r="I11" i="33" s="1"/>
  <c r="G15" i="19" s="1"/>
  <c r="H15" i="19" s="1"/>
  <c r="F24" i="19"/>
  <c r="J28" i="22"/>
  <c r="I68" i="33"/>
  <c r="F27" i="19"/>
  <c r="L40" i="22"/>
  <c r="K10" i="17"/>
  <c r="K11" i="17" s="1"/>
  <c r="J23" i="19"/>
  <c r="K43" i="22"/>
  <c r="K40" i="33" s="1"/>
  <c r="I59" i="19" s="1"/>
  <c r="J59" i="19" s="1"/>
  <c r="M40" i="22"/>
  <c r="G40" i="33"/>
  <c r="E59" i="19" s="1"/>
  <c r="L7" i="22"/>
  <c r="L12" i="22"/>
  <c r="G12" i="22"/>
  <c r="M7" i="22"/>
  <c r="H9" i="22"/>
  <c r="L9" i="22" s="1"/>
  <c r="G96" i="17"/>
  <c r="G27" i="33" s="1"/>
  <c r="M92" i="17"/>
  <c r="L103" i="17"/>
  <c r="L95" i="17"/>
  <c r="I95" i="17"/>
  <c r="M23" i="23"/>
  <c r="I65" i="17"/>
  <c r="I5" i="26"/>
  <c r="I78" i="23"/>
  <c r="H7" i="48" s="1"/>
  <c r="G77" i="23"/>
  <c r="L77" i="23"/>
  <c r="L22" i="22" l="1"/>
  <c r="I15" i="17"/>
  <c r="L15" i="17"/>
  <c r="I19" i="48"/>
  <c r="I22" i="48" s="1"/>
  <c r="L19" i="48"/>
  <c r="I7" i="48"/>
  <c r="M48" i="22"/>
  <c r="L48" i="22"/>
  <c r="K55" i="22"/>
  <c r="K41" i="35"/>
  <c r="K34" i="33" s="1"/>
  <c r="I51" i="19" s="1"/>
  <c r="J51" i="19" s="1"/>
  <c r="I16" i="35"/>
  <c r="L165" i="23"/>
  <c r="G165" i="23"/>
  <c r="L11" i="23"/>
  <c r="G11" i="23"/>
  <c r="F30" i="19"/>
  <c r="L85" i="17"/>
  <c r="I85" i="17"/>
  <c r="I55" i="17"/>
  <c r="L55" i="17"/>
  <c r="L28" i="22"/>
  <c r="K28" i="22"/>
  <c r="K31" i="22"/>
  <c r="M31" i="22" s="1"/>
  <c r="L31" i="22"/>
  <c r="M22" i="22"/>
  <c r="I36" i="22"/>
  <c r="I70" i="17"/>
  <c r="M70" i="17" s="1"/>
  <c r="L70" i="17"/>
  <c r="H20" i="19"/>
  <c r="L20" i="19" s="1"/>
  <c r="K20" i="19"/>
  <c r="H28" i="19"/>
  <c r="I75" i="17"/>
  <c r="L75" i="17"/>
  <c r="G17" i="19"/>
  <c r="H17" i="19" s="1"/>
  <c r="I14" i="33"/>
  <c r="G18" i="19" s="1"/>
  <c r="H18" i="19" s="1"/>
  <c r="K16" i="17"/>
  <c r="L80" i="17"/>
  <c r="I80" i="17"/>
  <c r="F66" i="19"/>
  <c r="L65" i="19"/>
  <c r="K20" i="17"/>
  <c r="I8" i="26"/>
  <c r="I9" i="26"/>
  <c r="G39" i="33"/>
  <c r="E58" i="19" s="1"/>
  <c r="I7" i="19"/>
  <c r="M5" i="33"/>
  <c r="F4" i="19"/>
  <c r="F5" i="18" s="1"/>
  <c r="K41" i="33"/>
  <c r="I60" i="19" s="1"/>
  <c r="J60" i="19" s="1"/>
  <c r="J69" i="19"/>
  <c r="K46" i="33"/>
  <c r="I70" i="19" s="1"/>
  <c r="J70" i="19" s="1"/>
  <c r="F26" i="19"/>
  <c r="K11" i="33"/>
  <c r="I15" i="19" s="1"/>
  <c r="M60" i="17"/>
  <c r="K61" i="17"/>
  <c r="K21" i="33" s="1"/>
  <c r="I28" i="19" s="1"/>
  <c r="J28" i="19" s="1"/>
  <c r="E37" i="19"/>
  <c r="M36" i="17"/>
  <c r="M46" i="17"/>
  <c r="I18" i="33"/>
  <c r="G24" i="19" s="1"/>
  <c r="M35" i="17"/>
  <c r="M16" i="33"/>
  <c r="K73" i="33"/>
  <c r="M73" i="33" s="1"/>
  <c r="G139" i="23"/>
  <c r="L139" i="23"/>
  <c r="M115" i="23"/>
  <c r="K5" i="35"/>
  <c r="I42" i="22"/>
  <c r="I43" i="22" s="1"/>
  <c r="I40" i="33" s="1"/>
  <c r="F59" i="19"/>
  <c r="K68" i="33"/>
  <c r="M68" i="33" s="1"/>
  <c r="I67" i="33"/>
  <c r="I9" i="22"/>
  <c r="I15" i="22" s="1"/>
  <c r="I38" i="33" s="1"/>
  <c r="M12" i="22"/>
  <c r="I49" i="19"/>
  <c r="J49" i="19" s="1"/>
  <c r="G11" i="22"/>
  <c r="G15" i="22" s="1"/>
  <c r="G38" i="33" s="1"/>
  <c r="L11" i="22"/>
  <c r="M95" i="17"/>
  <c r="I96" i="17"/>
  <c r="I27" i="33" s="1"/>
  <c r="M65" i="17"/>
  <c r="I66" i="17"/>
  <c r="I22" i="33" s="1"/>
  <c r="G29" i="19" s="1"/>
  <c r="M103" i="17"/>
  <c r="G104" i="17"/>
  <c r="G28" i="33" s="1"/>
  <c r="G17" i="23"/>
  <c r="L17" i="23"/>
  <c r="M77" i="23"/>
  <c r="G78" i="23"/>
  <c r="F7" i="48" s="1"/>
  <c r="G7" i="48" s="1"/>
  <c r="M15" i="17" l="1"/>
  <c r="I16" i="17"/>
  <c r="I12" i="33" s="1"/>
  <c r="G16" i="19" s="1"/>
  <c r="H16" i="19" s="1"/>
  <c r="L7" i="48"/>
  <c r="M7" i="48"/>
  <c r="I46" i="33"/>
  <c r="G70" i="19" s="1"/>
  <c r="H70" i="19" s="1"/>
  <c r="M19" i="48"/>
  <c r="I71" i="17"/>
  <c r="I23" i="33" s="1"/>
  <c r="G30" i="19" s="1"/>
  <c r="H30" i="19" s="1"/>
  <c r="L30" i="19" s="1"/>
  <c r="I32" i="35"/>
  <c r="M165" i="23"/>
  <c r="G168" i="23"/>
  <c r="G16" i="35"/>
  <c r="M16" i="35" s="1"/>
  <c r="G32" i="35"/>
  <c r="G6" i="23"/>
  <c r="F5" i="17" s="1"/>
  <c r="M11" i="23"/>
  <c r="G12" i="23"/>
  <c r="G53" i="33" s="1"/>
  <c r="M53" i="33" s="1"/>
  <c r="L16" i="35"/>
  <c r="K12" i="33"/>
  <c r="M28" i="22"/>
  <c r="K36" i="22"/>
  <c r="M36" i="22" s="1"/>
  <c r="I86" i="17"/>
  <c r="M85" i="17"/>
  <c r="K29" i="19"/>
  <c r="H29" i="19"/>
  <c r="L29" i="19" s="1"/>
  <c r="I76" i="17"/>
  <c r="M75" i="17"/>
  <c r="I81" i="17"/>
  <c r="M80" i="17"/>
  <c r="K28" i="19"/>
  <c r="L28" i="19"/>
  <c r="I56" i="17"/>
  <c r="M55" i="17"/>
  <c r="F63" i="19"/>
  <c r="L66" i="19"/>
  <c r="E56" i="19"/>
  <c r="F56" i="19" s="1"/>
  <c r="E57" i="19"/>
  <c r="G56" i="19"/>
  <c r="H56" i="19" s="1"/>
  <c r="G57" i="19"/>
  <c r="H57" i="19" s="1"/>
  <c r="K21" i="17"/>
  <c r="K13" i="33" s="1"/>
  <c r="J15" i="19"/>
  <c r="I50" i="19"/>
  <c r="J50" i="19" s="1"/>
  <c r="J71" i="19"/>
  <c r="J10" i="18" s="1"/>
  <c r="J7" i="19"/>
  <c r="K7" i="19"/>
  <c r="K26" i="17"/>
  <c r="K14" i="33" s="1"/>
  <c r="I18" i="19" s="1"/>
  <c r="J18" i="19" s="1"/>
  <c r="I5" i="35"/>
  <c r="I31" i="33" s="1"/>
  <c r="G48" i="19" s="1"/>
  <c r="H48" i="19" s="1"/>
  <c r="M71" i="17"/>
  <c r="E49" i="19"/>
  <c r="F49" i="19" s="1"/>
  <c r="G49" i="19"/>
  <c r="H49" i="19" s="1"/>
  <c r="K31" i="33"/>
  <c r="J27" i="19"/>
  <c r="M61" i="17"/>
  <c r="M55" i="33"/>
  <c r="M42" i="22"/>
  <c r="G142" i="23"/>
  <c r="F54" i="22" s="1"/>
  <c r="M139" i="23"/>
  <c r="G67" i="33"/>
  <c r="M67" i="33" s="1"/>
  <c r="F58" i="19"/>
  <c r="M40" i="33"/>
  <c r="G59" i="19"/>
  <c r="M38" i="33"/>
  <c r="M43" i="22"/>
  <c r="M15" i="22"/>
  <c r="M9" i="22"/>
  <c r="M96" i="17"/>
  <c r="M104" i="17"/>
  <c r="M66" i="17"/>
  <c r="H22" i="19"/>
  <c r="H23" i="19" s="1"/>
  <c r="M78" i="23"/>
  <c r="M11" i="22"/>
  <c r="G18" i="23"/>
  <c r="M17" i="23"/>
  <c r="K30" i="19" l="1"/>
  <c r="G82" i="33"/>
  <c r="M82" i="33" s="1"/>
  <c r="F19" i="35"/>
  <c r="G54" i="33"/>
  <c r="M54" i="33" s="1"/>
  <c r="G54" i="22"/>
  <c r="L54" i="22"/>
  <c r="M6" i="23"/>
  <c r="G52" i="33"/>
  <c r="M52" i="33" s="1"/>
  <c r="A72" i="23"/>
  <c r="F35" i="35"/>
  <c r="M168" i="23"/>
  <c r="I33" i="33"/>
  <c r="L32" i="35"/>
  <c r="I34" i="33"/>
  <c r="M32" i="35"/>
  <c r="M12" i="23"/>
  <c r="G10" i="17"/>
  <c r="G11" i="17" s="1"/>
  <c r="G5" i="17"/>
  <c r="G6" i="17" s="1"/>
  <c r="I25" i="33"/>
  <c r="M81" i="17"/>
  <c r="I24" i="33"/>
  <c r="M76" i="17"/>
  <c r="I26" i="33"/>
  <c r="M86" i="17"/>
  <c r="I20" i="33"/>
  <c r="M56" i="17"/>
  <c r="L63" i="19"/>
  <c r="F9" i="18"/>
  <c r="L9" i="18" s="1"/>
  <c r="K56" i="19"/>
  <c r="F57" i="19"/>
  <c r="L57" i="19" s="1"/>
  <c r="K57" i="19"/>
  <c r="F20" i="17"/>
  <c r="F25" i="17"/>
  <c r="I16" i="19"/>
  <c r="J16" i="19" s="1"/>
  <c r="G45" i="33"/>
  <c r="E69" i="19" s="1"/>
  <c r="F69" i="19" s="1"/>
  <c r="J67" i="19"/>
  <c r="J9" i="19"/>
  <c r="L7" i="19"/>
  <c r="I17" i="19"/>
  <c r="I45" i="33"/>
  <c r="G69" i="19" s="1"/>
  <c r="H69" i="19" s="1"/>
  <c r="L49" i="19"/>
  <c r="K49" i="19"/>
  <c r="M32" i="33"/>
  <c r="I48" i="19"/>
  <c r="J48" i="19" s="1"/>
  <c r="J52" i="19" s="1"/>
  <c r="G30" i="17"/>
  <c r="L30" i="17"/>
  <c r="G60" i="19"/>
  <c r="H60" i="19" s="1"/>
  <c r="G77" i="33"/>
  <c r="M77" i="33" s="1"/>
  <c r="M142" i="23"/>
  <c r="L56" i="19"/>
  <c r="H59" i="19"/>
  <c r="K59" i="19"/>
  <c r="M22" i="33"/>
  <c r="M28" i="33"/>
  <c r="E38" i="19"/>
  <c r="M21" i="33"/>
  <c r="M23" i="33"/>
  <c r="M27" i="33"/>
  <c r="G37" i="19"/>
  <c r="I39" i="33"/>
  <c r="G58" i="19" s="1"/>
  <c r="M18" i="23"/>
  <c r="M54" i="22" l="1"/>
  <c r="G55" i="22"/>
  <c r="A76" i="23"/>
  <c r="G19" i="35"/>
  <c r="L19" i="35"/>
  <c r="G35" i="35"/>
  <c r="L35" i="35"/>
  <c r="G10" i="33"/>
  <c r="M6" i="17"/>
  <c r="G16" i="17"/>
  <c r="G31" i="19"/>
  <c r="M24" i="33"/>
  <c r="G11" i="33"/>
  <c r="E15" i="19" s="1"/>
  <c r="K15" i="19" s="1"/>
  <c r="G27" i="19"/>
  <c r="H27" i="19" s="1"/>
  <c r="L27" i="19" s="1"/>
  <c r="M20" i="33"/>
  <c r="G33" i="19"/>
  <c r="M26" i="33"/>
  <c r="G32" i="19"/>
  <c r="M25" i="33"/>
  <c r="G20" i="17"/>
  <c r="L20" i="17"/>
  <c r="M12" i="48"/>
  <c r="L69" i="19"/>
  <c r="K69" i="19"/>
  <c r="J4" i="19"/>
  <c r="J5" i="18" s="1"/>
  <c r="L5" i="18" s="1"/>
  <c r="L9" i="19"/>
  <c r="J17" i="19"/>
  <c r="J21" i="19" s="1"/>
  <c r="G25" i="17"/>
  <c r="L25" i="17"/>
  <c r="G5" i="35"/>
  <c r="G31" i="33" s="1"/>
  <c r="M45" i="33"/>
  <c r="G50" i="19"/>
  <c r="H50" i="19" s="1"/>
  <c r="G31" i="17"/>
  <c r="G15" i="33" s="1"/>
  <c r="E19" i="19" s="1"/>
  <c r="M30" i="17"/>
  <c r="H58" i="19"/>
  <c r="H61" i="19" s="1"/>
  <c r="H54" i="19" s="1"/>
  <c r="L59" i="19"/>
  <c r="K38" i="19"/>
  <c r="K37" i="19"/>
  <c r="H24" i="19"/>
  <c r="K24" i="19"/>
  <c r="H25" i="19"/>
  <c r="L25" i="19" s="1"/>
  <c r="K25" i="19"/>
  <c r="M11" i="17"/>
  <c r="G41" i="33" l="1"/>
  <c r="M55" i="22"/>
  <c r="A80" i="23"/>
  <c r="A87" i="23" s="1"/>
  <c r="A91" i="23" s="1"/>
  <c r="A95" i="23" s="1"/>
  <c r="A99" i="23" s="1"/>
  <c r="A103" i="23" s="1"/>
  <c r="A117" i="23" s="1"/>
  <c r="A128" i="23" s="1"/>
  <c r="A133" i="23" s="1"/>
  <c r="A138" i="23" s="1"/>
  <c r="A144" i="23" s="1"/>
  <c r="A150" i="23" s="1"/>
  <c r="A154" i="23" s="1"/>
  <c r="A158" i="23" s="1"/>
  <c r="K27" i="19"/>
  <c r="M35" i="35"/>
  <c r="G41" i="35"/>
  <c r="M19" i="35"/>
  <c r="G25" i="35"/>
  <c r="E13" i="19"/>
  <c r="M10" i="33"/>
  <c r="M15" i="33"/>
  <c r="H32" i="19"/>
  <c r="L32" i="19" s="1"/>
  <c r="K32" i="19"/>
  <c r="H31" i="19"/>
  <c r="L31" i="19" s="1"/>
  <c r="K31" i="19"/>
  <c r="F19" i="19"/>
  <c r="L19" i="19" s="1"/>
  <c r="K19" i="19"/>
  <c r="K33" i="19"/>
  <c r="G12" i="33"/>
  <c r="M16" i="17"/>
  <c r="G21" i="17"/>
  <c r="G13" i="33" s="1"/>
  <c r="M20" i="17"/>
  <c r="M5" i="35"/>
  <c r="G46" i="33"/>
  <c r="M22" i="48"/>
  <c r="M31" i="33"/>
  <c r="E48" i="19"/>
  <c r="F48" i="19" s="1"/>
  <c r="G26" i="17"/>
  <c r="G14" i="33" s="1"/>
  <c r="E18" i="19" s="1"/>
  <c r="M25" i="17"/>
  <c r="H26" i="19"/>
  <c r="L26" i="19" s="1"/>
  <c r="H71" i="19"/>
  <c r="H10" i="18" s="1"/>
  <c r="M31" i="17"/>
  <c r="H8" i="18"/>
  <c r="L24" i="19"/>
  <c r="M11" i="33"/>
  <c r="K39" i="33"/>
  <c r="E32" i="6"/>
  <c r="I32" i="6" s="1"/>
  <c r="I36" i="6" s="1"/>
  <c r="I11" i="6"/>
  <c r="A163" i="23" l="1"/>
  <c r="A170" i="23" s="1"/>
  <c r="A176" i="23" s="1"/>
  <c r="G33" i="33"/>
  <c r="M25" i="35"/>
  <c r="G34" i="33"/>
  <c r="E51" i="19" s="1"/>
  <c r="F51" i="19" s="1"/>
  <c r="M41" i="35"/>
  <c r="K13" i="19"/>
  <c r="F13" i="19"/>
  <c r="K18" i="19"/>
  <c r="F18" i="19"/>
  <c r="L18" i="19" s="1"/>
  <c r="K48" i="19"/>
  <c r="M21" i="17"/>
  <c r="E70" i="19"/>
  <c r="M46" i="33"/>
  <c r="E17" i="19"/>
  <c r="M26" i="17"/>
  <c r="H21" i="19"/>
  <c r="M14" i="33"/>
  <c r="M39" i="33"/>
  <c r="I58" i="19"/>
  <c r="L48" i="19"/>
  <c r="G38" i="6"/>
  <c r="C37" i="6" s="1"/>
  <c r="C20" i="6" s="1"/>
  <c r="C33" i="19" s="1"/>
  <c r="M18" i="33"/>
  <c r="F15" i="19"/>
  <c r="L15" i="19" s="1"/>
  <c r="J33" i="19" l="1"/>
  <c r="F33" i="19"/>
  <c r="H33" i="19"/>
  <c r="E50" i="19"/>
  <c r="M33" i="33"/>
  <c r="L13" i="19"/>
  <c r="F14" i="19"/>
  <c r="L14" i="19" s="1"/>
  <c r="E16" i="19"/>
  <c r="M12" i="33"/>
  <c r="F70" i="19"/>
  <c r="K70" i="19"/>
  <c r="M13" i="33"/>
  <c r="H67" i="19"/>
  <c r="G51" i="19"/>
  <c r="M34" i="33"/>
  <c r="J46" i="19"/>
  <c r="E60" i="19"/>
  <c r="M41" i="33"/>
  <c r="J58" i="19"/>
  <c r="K58" i="19"/>
  <c r="I20" i="6"/>
  <c r="F22" i="19"/>
  <c r="K22" i="19"/>
  <c r="L33" i="19" l="1"/>
  <c r="F50" i="19"/>
  <c r="K50" i="19"/>
  <c r="F16" i="19"/>
  <c r="L16" i="19" s="1"/>
  <c r="K16" i="19"/>
  <c r="L70" i="19"/>
  <c r="F71" i="19"/>
  <c r="F10" i="18" s="1"/>
  <c r="L10" i="18" s="1"/>
  <c r="F17" i="19"/>
  <c r="K17" i="19"/>
  <c r="J7" i="18"/>
  <c r="H51" i="19"/>
  <c r="H52" i="19" s="1"/>
  <c r="K51" i="19"/>
  <c r="L22" i="19"/>
  <c r="F23" i="19"/>
  <c r="K60" i="19"/>
  <c r="F60" i="19"/>
  <c r="J61" i="19"/>
  <c r="L58" i="19"/>
  <c r="F34" i="19"/>
  <c r="H34" i="19"/>
  <c r="F4" i="6"/>
  <c r="F21" i="6" s="1"/>
  <c r="C27" i="6" s="1"/>
  <c r="L50" i="19" l="1"/>
  <c r="F52" i="19"/>
  <c r="F46" i="19" s="1"/>
  <c r="F7" i="18" s="1"/>
  <c r="L17" i="19"/>
  <c r="XFD17" i="19" s="1"/>
  <c r="F67" i="19"/>
  <c r="L67" i="19" s="1"/>
  <c r="L71" i="19"/>
  <c r="J34" i="19"/>
  <c r="J35" i="19" s="1"/>
  <c r="L51" i="19"/>
  <c r="L23" i="19"/>
  <c r="F21" i="19"/>
  <c r="L4" i="19"/>
  <c r="L60" i="19"/>
  <c r="F61" i="19"/>
  <c r="F54" i="19" s="1"/>
  <c r="J54" i="19"/>
  <c r="H35" i="19"/>
  <c r="F8" i="18" l="1"/>
  <c r="H46" i="19"/>
  <c r="L52" i="19"/>
  <c r="L21" i="19"/>
  <c r="F35" i="19"/>
  <c r="L61" i="19"/>
  <c r="J8" i="18"/>
  <c r="L8" i="18" s="1"/>
  <c r="L54" i="19"/>
  <c r="L34" i="19"/>
  <c r="H7" i="18" l="1"/>
  <c r="L46" i="19"/>
  <c r="L35" i="19"/>
  <c r="C38" i="19"/>
  <c r="I15" i="6"/>
  <c r="I14" i="6"/>
  <c r="I13" i="6"/>
  <c r="I12" i="6"/>
  <c r="I21" i="6" s="1"/>
  <c r="I4" i="6"/>
  <c r="L7" i="18" l="1"/>
  <c r="C25" i="6"/>
  <c r="C39" i="19" s="1"/>
  <c r="H38" i="19"/>
  <c r="J38" i="19"/>
  <c r="F38" i="19"/>
  <c r="C37" i="19"/>
  <c r="G21" i="6"/>
  <c r="L38" i="19" l="1"/>
  <c r="J37" i="19"/>
  <c r="F37" i="19"/>
  <c r="H37" i="19"/>
  <c r="H39" i="19"/>
  <c r="J39" i="19"/>
  <c r="F39" i="19"/>
  <c r="H43" i="19" l="1"/>
  <c r="J43" i="19"/>
  <c r="F43" i="19"/>
  <c r="L37" i="19"/>
  <c r="L39" i="19"/>
  <c r="L43" i="19" l="1"/>
  <c r="L44" i="19" s="1"/>
  <c r="F44" i="19"/>
  <c r="F11" i="19" s="1"/>
  <c r="F3" i="19" s="1"/>
  <c r="J44" i="19"/>
  <c r="J11" i="19" s="1"/>
  <c r="J3" i="19" s="1"/>
  <c r="H44" i="19"/>
  <c r="H11" i="19" s="1"/>
  <c r="H3" i="19" s="1"/>
  <c r="F6" i="18" l="1"/>
  <c r="F11" i="18" s="1"/>
  <c r="H4" i="32" s="1"/>
  <c r="H6" i="18"/>
  <c r="H11" i="18" s="1"/>
  <c r="J4" i="32" s="1"/>
  <c r="J6" i="18"/>
  <c r="J11" i="18" s="1"/>
  <c r="L4" i="32" s="1"/>
  <c r="L11" i="19"/>
  <c r="L6" i="18" l="1"/>
  <c r="L11" i="18" s="1"/>
  <c r="N4" i="32" s="1"/>
  <c r="L3" i="19"/>
  <c r="L7" i="32" l="1"/>
  <c r="N7" i="32" s="1"/>
  <c r="L9" i="32"/>
  <c r="N9" i="32" s="1"/>
  <c r="J5" i="32"/>
  <c r="N5" i="32" s="1"/>
  <c r="L11" i="32"/>
  <c r="L12" i="32" s="1"/>
  <c r="L14" i="32"/>
  <c r="N14" i="32" s="1"/>
  <c r="L6" i="32" l="1"/>
  <c r="N6" i="32" s="1"/>
  <c r="L10" i="32"/>
  <c r="N10" i="32" s="1"/>
  <c r="L8" i="32"/>
  <c r="N8" i="32" s="1"/>
  <c r="N11" i="32"/>
  <c r="L13" i="32"/>
  <c r="N13" i="32" s="1"/>
  <c r="N12" i="32"/>
  <c r="L16" i="32" l="1"/>
  <c r="N16" i="32"/>
  <c r="L17" i="32" s="1"/>
  <c r="N18" i="32" l="1"/>
  <c r="N17" i="32"/>
  <c r="N19" i="32" l="1"/>
  <c r="N20" i="32" l="1"/>
  <c r="L11" i="30" s="1"/>
  <c r="F11" i="30" s="1"/>
  <c r="L10" i="30"/>
  <c r="F10" i="30" s="1"/>
  <c r="N21" i="32" l="1"/>
  <c r="N24" i="32" s="1"/>
  <c r="L9" i="30" l="1"/>
  <c r="F9" i="30" s="1"/>
  <c r="L12" i="30"/>
  <c r="F12" i="30" s="1"/>
</calcChain>
</file>

<file path=xl/sharedStrings.xml><?xml version="1.0" encoding="utf-8"?>
<sst xmlns="http://schemas.openxmlformats.org/spreadsheetml/2006/main" count="2854" uniqueCount="1364">
  <si>
    <t>단위</t>
  </si>
  <si>
    <t>주</t>
  </si>
  <si>
    <t>단위</t>
    <phoneticPr fontId="7" type="noConversion"/>
  </si>
  <si>
    <t>수    종</t>
  </si>
  <si>
    <t>규    격</t>
  </si>
  <si>
    <t>수량</t>
    <phoneticPr fontId="7" type="noConversion"/>
  </si>
  <si>
    <t>지주목(조)</t>
    <phoneticPr fontId="57" type="noConversion"/>
  </si>
  <si>
    <t>유기질비료(kg)</t>
    <phoneticPr fontId="57" type="noConversion"/>
  </si>
  <si>
    <t>비 고</t>
    <phoneticPr fontId="5" type="noConversion"/>
  </si>
  <si>
    <t>이각</t>
    <phoneticPr fontId="5" type="noConversion"/>
  </si>
  <si>
    <t>주</t>
    <phoneticPr fontId="5" type="noConversion"/>
  </si>
  <si>
    <t>느티나무</t>
    <phoneticPr fontId="5" type="noConversion"/>
  </si>
  <si>
    <t>복자기</t>
    <phoneticPr fontId="5" type="noConversion"/>
  </si>
  <si>
    <t>본</t>
    <phoneticPr fontId="5" type="noConversion"/>
  </si>
  <si>
    <t>잔디</t>
    <phoneticPr fontId="5" type="noConversion"/>
  </si>
  <si>
    <t>M2</t>
    <phoneticPr fontId="5" type="noConversion"/>
  </si>
  <si>
    <t>소   계</t>
    <phoneticPr fontId="5" type="noConversion"/>
  </si>
  <si>
    <t>교목합계</t>
    <phoneticPr fontId="5" type="noConversion"/>
  </si>
  <si>
    <t>관목합계</t>
    <phoneticPr fontId="5" type="noConversion"/>
  </si>
  <si>
    <t>조경용</t>
    <phoneticPr fontId="5" type="noConversion"/>
  </si>
  <si>
    <t>kg</t>
    <phoneticPr fontId="5" type="noConversion"/>
  </si>
  <si>
    <t>이각지주목</t>
    <phoneticPr fontId="5" type="noConversion"/>
  </si>
  <si>
    <t>조</t>
    <phoneticPr fontId="5" type="noConversion"/>
  </si>
  <si>
    <t>삼발이(L1800)</t>
    <phoneticPr fontId="4" type="noConversion"/>
  </si>
  <si>
    <t>■</t>
    <phoneticPr fontId="7" type="noConversion"/>
  </si>
  <si>
    <t>조</t>
    <phoneticPr fontId="7" type="noConversion"/>
  </si>
  <si>
    <t>번호</t>
    <phoneticPr fontId="7" type="noConversion"/>
  </si>
  <si>
    <t>공   종</t>
    <phoneticPr fontId="7" type="noConversion"/>
  </si>
  <si>
    <t>규격</t>
    <phoneticPr fontId="7" type="noConversion"/>
  </si>
  <si>
    <t>결과</t>
    <phoneticPr fontId="7" type="noConversion"/>
  </si>
  <si>
    <t>단위</t>
    <phoneticPr fontId="7" type="noConversion"/>
  </si>
  <si>
    <t>산출근거</t>
    <phoneticPr fontId="7" type="noConversion"/>
  </si>
  <si>
    <t>비고</t>
    <phoneticPr fontId="7" type="noConversion"/>
  </si>
  <si>
    <t>M</t>
    <phoneticPr fontId="7" type="noConversion"/>
  </si>
  <si>
    <t>외송원목</t>
    <phoneticPr fontId="7" type="noConversion"/>
  </si>
  <si>
    <t>녹화테이프</t>
    <phoneticPr fontId="7" type="noConversion"/>
  </si>
  <si>
    <t>고무바</t>
    <phoneticPr fontId="7" type="noConversion"/>
  </si>
  <si>
    <t>2.1x0.2</t>
    <phoneticPr fontId="7" type="noConversion"/>
  </si>
  <si>
    <t>녹화끈</t>
    <phoneticPr fontId="7" type="noConversion"/>
  </si>
  <si>
    <t>Φ6, 1회</t>
    <phoneticPr fontId="7" type="noConversion"/>
  </si>
  <si>
    <t>원목박피</t>
    <phoneticPr fontId="7" type="noConversion"/>
  </si>
  <si>
    <t>이각지주목</t>
    <phoneticPr fontId="7" type="noConversion"/>
  </si>
  <si>
    <t>Φ45xL900</t>
    <phoneticPr fontId="7" type="noConversion"/>
  </si>
  <si>
    <t>외송각재</t>
    <phoneticPr fontId="7" type="noConversion"/>
  </si>
  <si>
    <t>45x45x450</t>
    <phoneticPr fontId="7" type="noConversion"/>
  </si>
  <si>
    <t>철못</t>
    <phoneticPr fontId="7" type="noConversion"/>
  </si>
  <si>
    <t>N90</t>
    <phoneticPr fontId="7" type="noConversion"/>
  </si>
  <si>
    <t>KG</t>
    <phoneticPr fontId="7" type="noConversion"/>
  </si>
  <si>
    <t xml:space="preserve"> W=4EAx0.0077KG/EA=0.0308</t>
    <phoneticPr fontId="7" type="noConversion"/>
  </si>
  <si>
    <t>15x10, 1회</t>
    <phoneticPr fontId="7" type="noConversion"/>
  </si>
  <si>
    <t xml:space="preserve"> L=1</t>
    <phoneticPr fontId="7" type="noConversion"/>
  </si>
  <si>
    <t>삼발이지주목(소형)</t>
    <phoneticPr fontId="7" type="noConversion"/>
  </si>
  <si>
    <t>M3</t>
    <phoneticPr fontId="7" type="noConversion"/>
  </si>
  <si>
    <t>터파기</t>
    <phoneticPr fontId="7" type="noConversion"/>
  </si>
  <si>
    <t>M3</t>
    <phoneticPr fontId="7" type="noConversion"/>
  </si>
  <si>
    <t>잔토처리</t>
    <phoneticPr fontId="7" type="noConversion"/>
  </si>
  <si>
    <t>M2</t>
    <phoneticPr fontId="7" type="noConversion"/>
  </si>
  <si>
    <t>원지반다짐</t>
    <phoneticPr fontId="7" type="noConversion"/>
  </si>
  <si>
    <t>진동롤러 4.4TON</t>
    <phoneticPr fontId="7" type="noConversion"/>
  </si>
  <si>
    <t>인조화강석블록</t>
    <phoneticPr fontId="7" type="noConversion"/>
  </si>
  <si>
    <t>기계</t>
    <phoneticPr fontId="7" type="noConversion"/>
  </si>
  <si>
    <t>Φ40xL6000</t>
    <phoneticPr fontId="5" type="noConversion"/>
  </si>
  <si>
    <t>Φ45xL1800</t>
    <phoneticPr fontId="7" type="noConversion"/>
  </si>
  <si>
    <t>M3</t>
    <phoneticPr fontId="7" type="noConversion"/>
  </si>
  <si>
    <t>T150</t>
    <phoneticPr fontId="4" type="noConversion"/>
  </si>
  <si>
    <t xml:space="preserve"> S=1.0x1.0</t>
    <phoneticPr fontId="7" type="noConversion"/>
  </si>
  <si>
    <t>0.6W</t>
    <phoneticPr fontId="4" type="noConversion"/>
  </si>
  <si>
    <t>플레이트컴팩트</t>
    <phoneticPr fontId="4" type="noConversion"/>
  </si>
  <si>
    <t>1.5t</t>
    <phoneticPr fontId="4" type="noConversion"/>
  </si>
  <si>
    <t>보통인부</t>
    <phoneticPr fontId="4" type="noConversion"/>
  </si>
  <si>
    <t>인</t>
    <phoneticPr fontId="4" type="noConversion"/>
  </si>
  <si>
    <t>M2</t>
    <phoneticPr fontId="7" type="noConversion"/>
  </si>
  <si>
    <t>투수시트깔기</t>
    <phoneticPr fontId="4" type="noConversion"/>
  </si>
  <si>
    <t>특별인부</t>
    <phoneticPr fontId="4" type="noConversion"/>
  </si>
  <si>
    <t xml:space="preserve"> V=3.14x(0.0225x0.0225)x1.8x3EA</t>
    <phoneticPr fontId="7" type="noConversion"/>
  </si>
  <si>
    <t xml:space="preserve"> V'=0.0085x1.05(할증)</t>
    <phoneticPr fontId="7" type="noConversion"/>
  </si>
  <si>
    <t xml:space="preserve"> V=3.14x(0.0225x0.0225)x0.9x2EA</t>
    <phoneticPr fontId="7" type="noConversion"/>
  </si>
  <si>
    <t xml:space="preserve"> V'=0.0028x1.05(할증)</t>
    <phoneticPr fontId="7" type="noConversion"/>
  </si>
  <si>
    <t xml:space="preserve"> V=0.045x0.045x0.45</t>
    <phoneticPr fontId="7" type="noConversion"/>
  </si>
  <si>
    <t xml:space="preserve"> V'=0.0009x1.05(할증)</t>
    <phoneticPr fontId="7" type="noConversion"/>
  </si>
  <si>
    <t xml:space="preserve"> L=1.8x3EA</t>
    <phoneticPr fontId="7" type="noConversion"/>
  </si>
  <si>
    <t xml:space="preserve"> L=0.1x3.14</t>
    <phoneticPr fontId="7" type="noConversion"/>
  </si>
  <si>
    <t xml:space="preserve"> L'=0.314+0.03</t>
    <phoneticPr fontId="7" type="noConversion"/>
  </si>
  <si>
    <t xml:space="preserve"> L=0.1x3.14</t>
    <phoneticPr fontId="7" type="noConversion"/>
  </si>
  <si>
    <t xml:space="preserve"> L'=0.314+0.1</t>
    <phoneticPr fontId="7" type="noConversion"/>
  </si>
  <si>
    <t xml:space="preserve"> L=0.04x3.14</t>
    <phoneticPr fontId="7" type="noConversion"/>
  </si>
  <si>
    <t xml:space="preserve"> L'=0.125+0.03</t>
    <phoneticPr fontId="7" type="noConversion"/>
  </si>
  <si>
    <t xml:space="preserve"> L'=0.125+0.1</t>
    <phoneticPr fontId="7" type="noConversion"/>
  </si>
  <si>
    <t xml:space="preserve"> L=0.9x2EA</t>
    <phoneticPr fontId="7" type="noConversion"/>
  </si>
  <si>
    <t>혼합골재</t>
    <phoneticPr fontId="4" type="noConversion"/>
  </si>
  <si>
    <t>수 종 명</t>
  </si>
  <si>
    <t>수량</t>
  </si>
  <si>
    <t>산  출  식</t>
  </si>
  <si>
    <t>공제량(㎡)</t>
  </si>
  <si>
    <t>비고</t>
  </si>
  <si>
    <t>계</t>
  </si>
  <si>
    <t>잔디수량(㎡)</t>
  </si>
  <si>
    <t>녹지면적 - 수목공제량</t>
  </si>
  <si>
    <t>녹지면적 =</t>
  </si>
  <si>
    <t>교목</t>
    <phoneticPr fontId="4" type="noConversion"/>
  </si>
  <si>
    <t>잔 디 면 적 공 제 량 산 출 표</t>
    <phoneticPr fontId="5" type="noConversion"/>
  </si>
  <si>
    <t>x</t>
    <phoneticPr fontId="4" type="noConversion"/>
  </si>
  <si>
    <t>-</t>
    <phoneticPr fontId="4" type="noConversion"/>
  </si>
  <si>
    <t>㎡</t>
  </si>
  <si>
    <t>식 재 수 량 및 수 목 자 재 집 계 표</t>
    <phoneticPr fontId="5" type="noConversion"/>
  </si>
  <si>
    <t>주</t>
    <phoneticPr fontId="4" type="noConversion"/>
  </si>
  <si>
    <t>0.3x0.3xL0.03</t>
    <phoneticPr fontId="5" type="noConversion"/>
  </si>
  <si>
    <t>식 재 부 대 공 사</t>
    <phoneticPr fontId="5" type="noConversion"/>
  </si>
  <si>
    <t>삼발이소형</t>
    <phoneticPr fontId="5" type="noConversion"/>
  </si>
  <si>
    <t>Φ45xL1800</t>
    <phoneticPr fontId="5" type="noConversion"/>
  </si>
  <si>
    <t>4인/300</t>
    <phoneticPr fontId="4" type="noConversion"/>
  </si>
  <si>
    <t>공   종</t>
  </si>
  <si>
    <t>규  격</t>
  </si>
  <si>
    <t>수  량</t>
    <phoneticPr fontId="7" type="noConversion"/>
  </si>
  <si>
    <t>단위</t>
    <phoneticPr fontId="7" type="noConversion"/>
  </si>
  <si>
    <t>재  료  비</t>
  </si>
  <si>
    <t>노  무  비</t>
  </si>
  <si>
    <t>경     비</t>
  </si>
  <si>
    <t>합    계</t>
    <phoneticPr fontId="57" type="noConversion"/>
  </si>
  <si>
    <t>비 고</t>
    <phoneticPr fontId="7" type="noConversion"/>
  </si>
  <si>
    <t>단 가</t>
  </si>
  <si>
    <t>금 액</t>
  </si>
  <si>
    <t xml:space="preserve"> </t>
  </si>
  <si>
    <t>주</t>
    <phoneticPr fontId="7" type="noConversion"/>
  </si>
  <si>
    <t>소   계</t>
  </si>
  <si>
    <t>M2</t>
    <phoneticPr fontId="7" type="noConversion"/>
  </si>
  <si>
    <t>매</t>
    <phoneticPr fontId="7" type="noConversion"/>
  </si>
  <si>
    <t>조</t>
    <phoneticPr fontId="7" type="noConversion"/>
  </si>
  <si>
    <t>내    역    합     계</t>
    <phoneticPr fontId="7" type="noConversion"/>
  </si>
  <si>
    <t>공      종</t>
    <phoneticPr fontId="7" type="noConversion"/>
  </si>
  <si>
    <t>규  격</t>
    <phoneticPr fontId="7" type="noConversion"/>
  </si>
  <si>
    <t>수량</t>
    <phoneticPr fontId="7" type="noConversion"/>
  </si>
  <si>
    <t>재  료  비</t>
    <phoneticPr fontId="7" type="noConversion"/>
  </si>
  <si>
    <t>노  무  비</t>
    <phoneticPr fontId="7" type="noConversion"/>
  </si>
  <si>
    <t>경     비</t>
    <phoneticPr fontId="7" type="noConversion"/>
  </si>
  <si>
    <t>계</t>
    <phoneticPr fontId="7" type="noConversion"/>
  </si>
  <si>
    <t>비  고</t>
    <phoneticPr fontId="7" type="noConversion"/>
  </si>
  <si>
    <t>단 가</t>
    <phoneticPr fontId="7" type="noConversion"/>
  </si>
  <si>
    <t>금 액</t>
    <phoneticPr fontId="7" type="noConversion"/>
  </si>
  <si>
    <t>식</t>
    <phoneticPr fontId="3" type="noConversion"/>
  </si>
  <si>
    <t>합  계</t>
    <phoneticPr fontId="57" type="noConversion"/>
  </si>
  <si>
    <t>식</t>
    <phoneticPr fontId="7" type="noConversion"/>
  </si>
  <si>
    <t>식</t>
    <phoneticPr fontId="7" type="noConversion"/>
  </si>
  <si>
    <t>1) 수목식재공사</t>
    <phoneticPr fontId="7" type="noConversion"/>
  </si>
  <si>
    <t>상록교목 소계</t>
    <phoneticPr fontId="7" type="noConversion"/>
  </si>
  <si>
    <t>낙엽교목 소계</t>
    <phoneticPr fontId="7" type="noConversion"/>
  </si>
  <si>
    <t>초화류 소계</t>
    <phoneticPr fontId="7" type="noConversion"/>
  </si>
  <si>
    <t>수목식재공사계</t>
    <phoneticPr fontId="7" type="noConversion"/>
  </si>
  <si>
    <t>2) 식재부대공사</t>
    <phoneticPr fontId="7" type="noConversion"/>
  </si>
  <si>
    <t>소   계</t>
    <phoneticPr fontId="7" type="noConversion"/>
  </si>
  <si>
    <t>1) 시설물공사</t>
    <phoneticPr fontId="7" type="noConversion"/>
  </si>
  <si>
    <t>1) 포장공사</t>
    <phoneticPr fontId="7" type="noConversion"/>
  </si>
  <si>
    <t>1) 토공사</t>
    <phoneticPr fontId="7" type="noConversion"/>
  </si>
  <si>
    <t>소   계</t>
    <phoneticPr fontId="7" type="noConversion"/>
  </si>
  <si>
    <t>단위</t>
    <phoneticPr fontId="4" type="noConversion"/>
  </si>
  <si>
    <t>주</t>
    <phoneticPr fontId="4" type="noConversion"/>
  </si>
  <si>
    <t>M3</t>
    <phoneticPr fontId="7" type="noConversion"/>
  </si>
  <si>
    <t>공   종</t>
    <phoneticPr fontId="7" type="noConversion"/>
  </si>
  <si>
    <t>절취</t>
    <phoneticPr fontId="7" type="noConversion"/>
  </si>
  <si>
    <t>보통인부</t>
    <phoneticPr fontId="7" type="noConversion"/>
  </si>
  <si>
    <t>인</t>
    <phoneticPr fontId="7" type="noConversion"/>
  </si>
  <si>
    <t>보통인부</t>
    <phoneticPr fontId="7" type="noConversion"/>
  </si>
  <si>
    <t>인</t>
    <phoneticPr fontId="7" type="noConversion"/>
  </si>
  <si>
    <t>되메우고다짐</t>
    <phoneticPr fontId="7" type="noConversion"/>
  </si>
  <si>
    <t>보 통  인 부</t>
  </si>
  <si>
    <t>재료비</t>
    <phoneticPr fontId="7" type="noConversion"/>
  </si>
  <si>
    <t>노무비</t>
    <phoneticPr fontId="7" type="noConversion"/>
  </si>
  <si>
    <t>석공</t>
    <phoneticPr fontId="7" type="noConversion"/>
  </si>
  <si>
    <t>HR</t>
    <phoneticPr fontId="7" type="noConversion"/>
  </si>
  <si>
    <t>■ 수목단가</t>
    <phoneticPr fontId="7" type="noConversion"/>
  </si>
  <si>
    <t>품       명</t>
  </si>
  <si>
    <t>단위</t>
    <phoneticPr fontId="7" type="noConversion"/>
  </si>
  <si>
    <t>적용단가</t>
    <phoneticPr fontId="7" type="noConversion"/>
  </si>
  <si>
    <t>견적 및 기타</t>
  </si>
  <si>
    <t>비  고</t>
  </si>
  <si>
    <t>PAGE</t>
  </si>
  <si>
    <t>근거</t>
  </si>
  <si>
    <t>매</t>
    <phoneticPr fontId="7" type="noConversion"/>
  </si>
  <si>
    <t>유기질비료</t>
    <phoneticPr fontId="7" type="noConversion"/>
  </si>
  <si>
    <t>KG</t>
    <phoneticPr fontId="7" type="noConversion"/>
  </si>
  <si>
    <t>■ 노임단가</t>
    <phoneticPr fontId="57" type="noConversion"/>
  </si>
  <si>
    <t>번호</t>
    <phoneticPr fontId="57" type="noConversion"/>
  </si>
  <si>
    <t>공    종    명</t>
    <phoneticPr fontId="7" type="noConversion"/>
  </si>
  <si>
    <t>비     고</t>
    <phoneticPr fontId="57" type="noConversion"/>
  </si>
  <si>
    <t>1</t>
  </si>
  <si>
    <t>조   경   공</t>
  </si>
  <si>
    <t>2</t>
  </si>
  <si>
    <t>특 별  인 부</t>
  </si>
  <si>
    <t>운전사(기계)</t>
    <phoneticPr fontId="7" type="noConversion"/>
  </si>
  <si>
    <t>3</t>
  </si>
  <si>
    <t>9</t>
  </si>
  <si>
    <t>중 기 기 종</t>
    <phoneticPr fontId="7" type="noConversion"/>
  </si>
  <si>
    <t>규격</t>
    <phoneticPr fontId="57" type="noConversion"/>
  </si>
  <si>
    <t>수량</t>
    <phoneticPr fontId="57" type="noConversion"/>
  </si>
  <si>
    <t>재료비</t>
    <phoneticPr fontId="57" type="noConversion"/>
  </si>
  <si>
    <t>경비</t>
    <phoneticPr fontId="7" type="noConversion"/>
  </si>
  <si>
    <t>비고</t>
    <phoneticPr fontId="7" type="noConversion"/>
  </si>
  <si>
    <t>(연료비)</t>
    <phoneticPr fontId="57" type="noConversion"/>
  </si>
  <si>
    <t>(시간당손료)</t>
    <phoneticPr fontId="7" type="noConversion"/>
  </si>
  <si>
    <t>0.4M3</t>
    <phoneticPr fontId="7" type="noConversion"/>
  </si>
  <si>
    <t>적  용  기  준</t>
    <phoneticPr fontId="7" type="noConversion"/>
  </si>
  <si>
    <t>가.</t>
    <phoneticPr fontId="7" type="noConversion"/>
  </si>
  <si>
    <t>환율 : 1$ = 1,194.3원</t>
    <phoneticPr fontId="7" type="noConversion"/>
  </si>
  <si>
    <t>나.</t>
    <phoneticPr fontId="7" type="noConversion"/>
  </si>
  <si>
    <t>일반구간 노임단가</t>
    <phoneticPr fontId="7" type="noConversion"/>
  </si>
  <si>
    <t>\/Hr</t>
    <phoneticPr fontId="7" type="noConversion"/>
  </si>
  <si>
    <t>다.</t>
    <phoneticPr fontId="7" type="noConversion"/>
  </si>
  <si>
    <t>유류대</t>
    <phoneticPr fontId="7" type="noConversion"/>
  </si>
  <si>
    <t>중 기 명 :</t>
    <phoneticPr fontId="7" type="noConversion"/>
  </si>
  <si>
    <t>구   분</t>
    <phoneticPr fontId="7" type="noConversion"/>
  </si>
  <si>
    <t>단가</t>
    <phoneticPr fontId="7" type="noConversion"/>
  </si>
  <si>
    <t>금액</t>
    <phoneticPr fontId="7" type="noConversion"/>
  </si>
  <si>
    <t>천원</t>
    <phoneticPr fontId="7" type="noConversion"/>
  </si>
  <si>
    <t>소    계</t>
    <phoneticPr fontId="7" type="noConversion"/>
  </si>
  <si>
    <t>경          유</t>
    <phoneticPr fontId="7" type="noConversion"/>
  </si>
  <si>
    <t>L</t>
    <phoneticPr fontId="7" type="noConversion"/>
  </si>
  <si>
    <t>잡          품</t>
    <phoneticPr fontId="7" type="noConversion"/>
  </si>
  <si>
    <t>%</t>
    <phoneticPr fontId="7" type="noConversion"/>
  </si>
  <si>
    <t>총    계</t>
    <phoneticPr fontId="7" type="noConversion"/>
  </si>
  <si>
    <t>진동롤러</t>
    <phoneticPr fontId="7" type="noConversion"/>
  </si>
  <si>
    <t>플레이트 콤팩터</t>
    <phoneticPr fontId="7" type="noConversion"/>
  </si>
  <si>
    <t>원</t>
    <phoneticPr fontId="7" type="noConversion"/>
  </si>
  <si>
    <t>1.5TON</t>
    <phoneticPr fontId="7" type="noConversion"/>
  </si>
  <si>
    <t xml:space="preserve">중 기 명 : </t>
    <phoneticPr fontId="7" type="noConversion"/>
  </si>
  <si>
    <t>용접기(교류)</t>
    <phoneticPr fontId="7" type="noConversion"/>
  </si>
  <si>
    <t>200AMP</t>
    <phoneticPr fontId="7" type="noConversion"/>
  </si>
  <si>
    <t>용접기(교류) 200AMP</t>
    <phoneticPr fontId="7" type="noConversion"/>
  </si>
  <si>
    <t>공   종</t>
    <phoneticPr fontId="57" type="noConversion"/>
  </si>
  <si>
    <t>#1.산근</t>
    <phoneticPr fontId="7" type="noConversion"/>
  </si>
  <si>
    <t>터파기</t>
    <phoneticPr fontId="7" type="noConversion"/>
  </si>
  <si>
    <t>인력+기계(백호우0.4M3)</t>
    <phoneticPr fontId="7" type="noConversion"/>
  </si>
  <si>
    <t>#2.산근</t>
  </si>
  <si>
    <t>잔토처리</t>
    <phoneticPr fontId="7" type="noConversion"/>
  </si>
  <si>
    <t>#3.산근</t>
  </si>
  <si>
    <t>기계(백호우0.4M3)</t>
    <phoneticPr fontId="7" type="noConversion"/>
  </si>
  <si>
    <t>#4.산근</t>
  </si>
  <si>
    <t>기계(백호우0.7M3)</t>
    <phoneticPr fontId="7" type="noConversion"/>
  </si>
  <si>
    <t>M3</t>
  </si>
  <si>
    <t>#5.산근</t>
  </si>
  <si>
    <t>#6.산근</t>
  </si>
  <si>
    <t>#7.산근</t>
  </si>
  <si>
    <t>원지반다짐</t>
    <phoneticPr fontId="7" type="noConversion"/>
  </si>
  <si>
    <t>진동롤러(4.4TON)</t>
    <phoneticPr fontId="7" type="noConversion"/>
  </si>
  <si>
    <t>#8.산근</t>
  </si>
  <si>
    <t>플레이트 콤팩터(1.5TON)</t>
    <phoneticPr fontId="7" type="noConversion"/>
  </si>
  <si>
    <t>#10.산근</t>
  </si>
  <si>
    <t>#11.산근</t>
  </si>
  <si>
    <t>산   출   근   거</t>
    <phoneticPr fontId="7" type="noConversion"/>
  </si>
  <si>
    <t>경    비</t>
    <phoneticPr fontId="7" type="noConversion"/>
  </si>
  <si>
    <t>합계</t>
    <phoneticPr fontId="7" type="noConversion"/>
  </si>
  <si>
    <t>#1 산근  터파기(토사)  인력+기계(백호우0.4M3)</t>
    <phoneticPr fontId="7" type="noConversion"/>
  </si>
  <si>
    <t/>
  </si>
  <si>
    <t>■ 터파기(토사) : 인력(20%)+기계(80%,백호우0.4M3)조합</t>
    <phoneticPr fontId="7" type="noConversion"/>
  </si>
  <si>
    <t>1. 인력</t>
  </si>
  <si>
    <t xml:space="preserve">   소계:</t>
  </si>
  <si>
    <t>2. 기계(백호우 0.4M3)</t>
    <phoneticPr fontId="7" type="noConversion"/>
  </si>
  <si>
    <t>Q0 = 0.4, K = 0.9</t>
    <phoneticPr fontId="7" type="noConversion"/>
  </si>
  <si>
    <t>F = 1/1.25 = 0.80</t>
    <phoneticPr fontId="7" type="noConversion"/>
  </si>
  <si>
    <t>E = 0.65</t>
    <phoneticPr fontId="7" type="noConversion"/>
  </si>
  <si>
    <t>CM = 19SEC(135˚)</t>
    <phoneticPr fontId="7" type="noConversion"/>
  </si>
  <si>
    <t>Q = 3600x0.4x0.9x0.8x0.65/19 = 35.47M3/HR</t>
    <phoneticPr fontId="7" type="noConversion"/>
  </si>
  <si>
    <t xml:space="preserve">   전체 합계</t>
  </si>
  <si>
    <t>#2 산근  잔토처리(토사)  인력+기계(백호우0.4M3)</t>
    <phoneticPr fontId="7" type="noConversion"/>
  </si>
  <si>
    <t>■ 잔토처리(토사) : 인력(20%)+기계(80%,백호우0.4M3)조합</t>
    <phoneticPr fontId="7" type="noConversion"/>
  </si>
  <si>
    <t>E = 0.75</t>
    <phoneticPr fontId="7" type="noConversion"/>
  </si>
  <si>
    <t>Q = 3600x0.4x0.9x0.8x0.75/19 = 40.93M3/HR</t>
    <phoneticPr fontId="7" type="noConversion"/>
  </si>
  <si>
    <t>산   출   근   거</t>
    <phoneticPr fontId="7" type="noConversion"/>
  </si>
  <si>
    <t>재  료  비</t>
    <phoneticPr fontId="7" type="noConversion"/>
  </si>
  <si>
    <t>노  무  비</t>
    <phoneticPr fontId="7" type="noConversion"/>
  </si>
  <si>
    <t>경    비</t>
    <phoneticPr fontId="7" type="noConversion"/>
  </si>
  <si>
    <t>합계</t>
    <phoneticPr fontId="7" type="noConversion"/>
  </si>
  <si>
    <t>비고</t>
    <phoneticPr fontId="7" type="noConversion"/>
  </si>
  <si>
    <t>#3 산근  되메우고다짐(토사)  기계(백호우0.4M3)+플레이트컴팩터(1.5TON)</t>
    <phoneticPr fontId="7" type="noConversion"/>
  </si>
  <si>
    <t>■ 되메우고다짐(토사)  기계(백호우0.4M3)+플레이트컴팩터(1.5TON)</t>
    <phoneticPr fontId="7" type="noConversion"/>
  </si>
  <si>
    <t>1. 기계(백호우 0.4M3)</t>
    <phoneticPr fontId="7" type="noConversion"/>
  </si>
  <si>
    <t>Q0 = 0.4, K = 0.9</t>
    <phoneticPr fontId="7" type="noConversion"/>
  </si>
  <si>
    <t>F = 1/1.25 = 0.80, E = 0.75, CM = 19SEC(135˚)</t>
    <phoneticPr fontId="7" type="noConversion"/>
  </si>
  <si>
    <t>Q = 3600x0.4x0.9x0.8x0.75/19 = 40.93M3/HR</t>
    <phoneticPr fontId="7" type="noConversion"/>
  </si>
  <si>
    <t>2. 다짐(플레이트컴팩터 1.5TON)</t>
    <phoneticPr fontId="7" type="noConversion"/>
  </si>
  <si>
    <t>V=1.0KM/HR, W=0.45M, F=1/1.25=0.80, E=0.6, D=0.1, N=3, F=1.0</t>
    <phoneticPr fontId="7" type="noConversion"/>
  </si>
  <si>
    <t>Q=1000x1x0.45x0.1x0.6x0.333=9.00M2/HR</t>
    <phoneticPr fontId="7" type="noConversion"/>
  </si>
  <si>
    <t>#4 산근  터파기(토사)  기계(백호우0.7M3)</t>
    <phoneticPr fontId="7" type="noConversion"/>
  </si>
  <si>
    <t>■ 터파기(토사)  기계(백호우0.7M3)</t>
    <phoneticPr fontId="7" type="noConversion"/>
  </si>
  <si>
    <t>1. 기계(백호우 0.7M3)</t>
    <phoneticPr fontId="7" type="noConversion"/>
  </si>
  <si>
    <t>Q1=0.7, F=1/1.25=0.80</t>
    <phoneticPr fontId="7" type="noConversion"/>
  </si>
  <si>
    <t>E=0.65, K=0.9</t>
    <phoneticPr fontId="7" type="noConversion"/>
  </si>
  <si>
    <t>Cm=19sec(90˚)</t>
    <phoneticPr fontId="7" type="noConversion"/>
  </si>
  <si>
    <t>Q=3600x0.7x0.9x0.8x0.65/19=62.07M3/HR</t>
    <phoneticPr fontId="7" type="noConversion"/>
  </si>
  <si>
    <t>#5 산근  잔토처리(토사)  기계(백호우0.7M3)</t>
    <phoneticPr fontId="7" type="noConversion"/>
  </si>
  <si>
    <t>■ 잔토처리(토사)  기계(백호우0.7M3)</t>
    <phoneticPr fontId="7" type="noConversion"/>
  </si>
  <si>
    <t>1. 기계(백호우 0.7M3)</t>
    <phoneticPr fontId="7" type="noConversion"/>
  </si>
  <si>
    <t>Q1=0.7, F=1/1.25=0.80</t>
    <phoneticPr fontId="7" type="noConversion"/>
  </si>
  <si>
    <t>E=0.75, K=0.9</t>
    <phoneticPr fontId="7" type="noConversion"/>
  </si>
  <si>
    <t>Cm=19sec(90˚)</t>
    <phoneticPr fontId="7" type="noConversion"/>
  </si>
  <si>
    <t>Q=3600x0.7x0.9x0.8x0.75/19=71.62M3/HR</t>
    <phoneticPr fontId="7" type="noConversion"/>
  </si>
  <si>
    <t>#6 산근  되메우고다짐(토사)  기계(백호우0.4M3)+플레이트컴팩터(1.5TON)</t>
    <phoneticPr fontId="7" type="noConversion"/>
  </si>
  <si>
    <t>1. 기계(백호우 0.4M3)</t>
    <phoneticPr fontId="7" type="noConversion"/>
  </si>
  <si>
    <t>Q0=0.7, K=0.9, F=0.875/1.25=0.70</t>
    <phoneticPr fontId="7" type="noConversion"/>
  </si>
  <si>
    <t>E=0.75, CM=19 SEC(90°)</t>
    <phoneticPr fontId="7" type="noConversion"/>
  </si>
  <si>
    <t>Q=3600x0.7x0.9x0.7x0.75/19=62.67M3/HR</t>
    <phoneticPr fontId="7" type="noConversion"/>
  </si>
  <si>
    <t>2. 다짐(플레이트컴팩터 1.5TON)</t>
    <phoneticPr fontId="7" type="noConversion"/>
  </si>
  <si>
    <t>V=1.0KM/HR , W=0.45M , F=1/1.25=0.80, E=0.6, D=0.1, N=3, F=1.0</t>
    <phoneticPr fontId="7" type="noConversion"/>
  </si>
  <si>
    <t>Q=1000x1x0.45x0.1x0.6x0.333=9.00M2/HR</t>
    <phoneticPr fontId="7" type="noConversion"/>
  </si>
  <si>
    <t>#7 산근  원지반다짐  진동롤러(4.4TON)</t>
    <phoneticPr fontId="7" type="noConversion"/>
  </si>
  <si>
    <t>■ 원지반다짐  진동롤러(4.4TON) 4회</t>
    <phoneticPr fontId="7" type="noConversion"/>
  </si>
  <si>
    <t>V=1KM/HR , W=0.8M</t>
    <phoneticPr fontId="7" type="noConversion"/>
  </si>
  <si>
    <t>E=0.6, N=4</t>
    <phoneticPr fontId="7" type="noConversion"/>
  </si>
  <si>
    <t>A=1000*1*0.8*0.6/4=120.00M2/HR</t>
    <phoneticPr fontId="7" type="noConversion"/>
  </si>
  <si>
    <t>#8 산근  원지반다짐  플레이트컴팩터(1.5TON)</t>
    <phoneticPr fontId="7" type="noConversion"/>
  </si>
  <si>
    <t>■ 원지반다짐  플레이트컴팩터(1.5TON) 3회</t>
    <phoneticPr fontId="7" type="noConversion"/>
  </si>
  <si>
    <t>1. 기계(플레이트컴팩터 1.5TON)</t>
    <phoneticPr fontId="7" type="noConversion"/>
  </si>
  <si>
    <t>V=1.0KM/HR , W=0.45M</t>
    <phoneticPr fontId="7" type="noConversion"/>
  </si>
  <si>
    <t>E=0.6, N=3</t>
    <phoneticPr fontId="7" type="noConversion"/>
  </si>
  <si>
    <t>A=1000x1x0.45x0.6/3=90.00M2/HR</t>
    <phoneticPr fontId="7" type="noConversion"/>
  </si>
  <si>
    <t>#10 산근  절취(토사)  기계(백호우0.7M3)</t>
    <phoneticPr fontId="7" type="noConversion"/>
  </si>
  <si>
    <t>■ 절취(토사)  기계(백호우0.7M3)</t>
    <phoneticPr fontId="7" type="noConversion"/>
  </si>
  <si>
    <t>E=0.6, K=0.9</t>
    <phoneticPr fontId="7" type="noConversion"/>
  </si>
  <si>
    <t>Q=3600x0.7x0.9x0.8x0.6/19=57.30M3/HR</t>
    <phoneticPr fontId="7" type="noConversion"/>
  </si>
  <si>
    <t>과   장</t>
    <phoneticPr fontId="7" type="noConversion"/>
  </si>
  <si>
    <t>팀  장</t>
    <phoneticPr fontId="7" type="noConversion"/>
  </si>
  <si>
    <t>심사자</t>
    <phoneticPr fontId="7" type="noConversion"/>
  </si>
  <si>
    <t>설계자</t>
    <phoneticPr fontId="7" type="noConversion"/>
  </si>
  <si>
    <t>설  계</t>
    <phoneticPr fontId="7" type="noConversion"/>
  </si>
  <si>
    <t>결           재</t>
    <phoneticPr fontId="7" type="noConversion"/>
  </si>
  <si>
    <t>심  사</t>
    <phoneticPr fontId="7" type="noConversion"/>
  </si>
  <si>
    <t>설       계       서</t>
    <phoneticPr fontId="7" type="noConversion"/>
  </si>
  <si>
    <t>구          분</t>
    <phoneticPr fontId="7" type="noConversion"/>
  </si>
  <si>
    <t>금                                                     액</t>
    <phoneticPr fontId="7" type="noConversion"/>
  </si>
  <si>
    <t>총 공 사 비</t>
    <phoneticPr fontId="7" type="noConversion"/>
  </si>
  <si>
    <t>도급비</t>
    <phoneticPr fontId="7" type="noConversion"/>
  </si>
  <si>
    <t>공급가액</t>
    <phoneticPr fontId="7" type="noConversion"/>
  </si>
  <si>
    <t>부가가치세</t>
    <phoneticPr fontId="7" type="noConversion"/>
  </si>
  <si>
    <t>* 공사개요 :</t>
    <phoneticPr fontId="7" type="noConversion"/>
  </si>
  <si>
    <t>식재공사 1식</t>
    <phoneticPr fontId="3" type="noConversion"/>
  </si>
  <si>
    <t>시설물공사 1식</t>
    <phoneticPr fontId="3" type="noConversion"/>
  </si>
  <si>
    <t>포장공사 1식</t>
    <phoneticPr fontId="3" type="noConversion"/>
  </si>
  <si>
    <t>합    계</t>
    <phoneticPr fontId="7" type="noConversion"/>
  </si>
  <si>
    <t>1.간접노무비</t>
    <phoneticPr fontId="7" type="noConversion"/>
  </si>
  <si>
    <t>2.산재보험료</t>
    <phoneticPr fontId="7" type="noConversion"/>
  </si>
  <si>
    <t>총공사비</t>
    <phoneticPr fontId="7" type="noConversion"/>
  </si>
  <si>
    <t>수 량</t>
  </si>
  <si>
    <t>단 위</t>
    <phoneticPr fontId="7" type="noConversion"/>
  </si>
  <si>
    <t>■ 식재일위대가</t>
    <phoneticPr fontId="7" type="noConversion"/>
  </si>
  <si>
    <t>■ 시설물일위대가</t>
    <phoneticPr fontId="7" type="noConversion"/>
  </si>
  <si>
    <t>■ 포장일위대가</t>
    <phoneticPr fontId="7" type="noConversion"/>
  </si>
  <si>
    <t>■ 기초일위대가</t>
    <phoneticPr fontId="7" type="noConversion"/>
  </si>
  <si>
    <t>근원직경에 의한 식재</t>
    <phoneticPr fontId="7" type="noConversion"/>
  </si>
  <si>
    <t>조경공</t>
    <phoneticPr fontId="4" type="noConversion"/>
  </si>
  <si>
    <t>굴삭기(무한궤도)</t>
    <phoneticPr fontId="4" type="noConversion"/>
  </si>
  <si>
    <t>0.43m3</t>
    <phoneticPr fontId="4" type="noConversion"/>
  </si>
  <si>
    <t>HR</t>
    <phoneticPr fontId="4" type="noConversion"/>
  </si>
  <si>
    <t>인</t>
    <phoneticPr fontId="4" type="noConversion"/>
  </si>
  <si>
    <t>주</t>
    <phoneticPr fontId="7" type="noConversion"/>
  </si>
  <si>
    <t>'2014 하반기적용노임</t>
    <phoneticPr fontId="57" type="noConversion"/>
  </si>
  <si>
    <t>철공</t>
    <phoneticPr fontId="4" type="noConversion"/>
  </si>
  <si>
    <t>굴삭기(무한궤도)</t>
    <phoneticPr fontId="7" type="noConversion"/>
  </si>
  <si>
    <t>중기가격 : 52,000 천원</t>
    <phoneticPr fontId="7" type="noConversion"/>
  </si>
  <si>
    <t>건설기계운전사</t>
    <phoneticPr fontId="7" type="noConversion"/>
  </si>
  <si>
    <t>건설기계운전사</t>
    <phoneticPr fontId="7" type="noConversion"/>
  </si>
  <si>
    <t>건설기계운전사     :  112,268 * 1/8 * 16/12 * 25/20  =</t>
    <phoneticPr fontId="7" type="noConversion"/>
  </si>
  <si>
    <t>나무높이에 의한 식재</t>
    <phoneticPr fontId="7" type="noConversion"/>
  </si>
  <si>
    <t>R6</t>
    <phoneticPr fontId="7" type="noConversion"/>
  </si>
  <si>
    <t>지피,초화 식재</t>
    <phoneticPr fontId="7" type="noConversion"/>
  </si>
  <si>
    <t>양호</t>
    <phoneticPr fontId="7" type="noConversion"/>
  </si>
  <si>
    <t>평떼붙임</t>
    <phoneticPr fontId="7" type="noConversion"/>
  </si>
  <si>
    <t>원목박피</t>
    <phoneticPr fontId="7" type="noConversion"/>
  </si>
  <si>
    <t>4.5cm</t>
    <phoneticPr fontId="4" type="noConversion"/>
  </si>
  <si>
    <t>m2</t>
    <phoneticPr fontId="7" type="noConversion"/>
  </si>
  <si>
    <t>본</t>
    <phoneticPr fontId="7" type="noConversion"/>
  </si>
  <si>
    <t>조경용 20kg</t>
    <phoneticPr fontId="7" type="noConversion"/>
  </si>
  <si>
    <t>가격정보</t>
    <phoneticPr fontId="57" type="noConversion"/>
  </si>
  <si>
    <t>본</t>
    <phoneticPr fontId="4" type="noConversion"/>
  </si>
  <si>
    <t>m3</t>
    <phoneticPr fontId="4" type="noConversion"/>
  </si>
  <si>
    <t>kg</t>
    <phoneticPr fontId="4" type="noConversion"/>
  </si>
  <si>
    <t>m</t>
    <phoneticPr fontId="4" type="noConversion"/>
  </si>
  <si>
    <t>m</t>
    <phoneticPr fontId="4" type="noConversion"/>
  </si>
  <si>
    <t>m</t>
    <phoneticPr fontId="4" type="noConversion"/>
  </si>
  <si>
    <t>녹화끈</t>
    <phoneticPr fontId="4" type="noConversion"/>
  </si>
  <si>
    <t>외송</t>
    <phoneticPr fontId="4" type="noConversion"/>
  </si>
  <si>
    <t>외송각재</t>
    <phoneticPr fontId="4" type="noConversion"/>
  </si>
  <si>
    <t>철못</t>
    <phoneticPr fontId="4" type="noConversion"/>
  </si>
  <si>
    <t>고무바</t>
    <phoneticPr fontId="4" type="noConversion"/>
  </si>
  <si>
    <t>녹화테이프</t>
    <phoneticPr fontId="4" type="noConversion"/>
  </si>
  <si>
    <t>m</t>
    <phoneticPr fontId="7" type="noConversion"/>
  </si>
  <si>
    <t>■ 시설단가</t>
    <phoneticPr fontId="7" type="noConversion"/>
  </si>
  <si>
    <t>m</t>
    <phoneticPr fontId="4" type="noConversion"/>
  </si>
  <si>
    <t>인조화강석블록포장</t>
    <phoneticPr fontId="7" type="noConversion"/>
  </si>
  <si>
    <t>(1/2)</t>
    <phoneticPr fontId="7" type="noConversion"/>
  </si>
  <si>
    <t>인조화강석블록포장</t>
    <phoneticPr fontId="7" type="noConversion"/>
  </si>
  <si>
    <t>(2/2)</t>
    <phoneticPr fontId="7" type="noConversion"/>
  </si>
  <si>
    <t>THK40</t>
    <phoneticPr fontId="4" type="noConversion"/>
  </si>
  <si>
    <t>T60</t>
    <phoneticPr fontId="4" type="noConversion"/>
  </si>
  <si>
    <t>굴삭기(무한궤도)</t>
    <phoneticPr fontId="4" type="noConversion"/>
  </si>
  <si>
    <t>0.6M3</t>
    <phoneticPr fontId="7" type="noConversion"/>
  </si>
  <si>
    <t>중기가격 : 89,000 천원</t>
    <phoneticPr fontId="7" type="noConversion"/>
  </si>
  <si>
    <t>천원</t>
    <phoneticPr fontId="7" type="noConversion"/>
  </si>
  <si>
    <t>■ 중기기초자료</t>
    <phoneticPr fontId="57" type="noConversion"/>
  </si>
  <si>
    <t>굴삭기(무한궤도)</t>
    <phoneticPr fontId="4" type="noConversion"/>
  </si>
  <si>
    <t xml:space="preserve">$  </t>
  </si>
  <si>
    <t>휘발유</t>
    <phoneticPr fontId="4" type="noConversion"/>
  </si>
  <si>
    <t>경유</t>
    <phoneticPr fontId="4" type="noConversion"/>
  </si>
  <si>
    <t>L</t>
    <phoneticPr fontId="4" type="noConversion"/>
  </si>
  <si>
    <t>건설기계운전사</t>
    <phoneticPr fontId="4" type="noConversion"/>
  </si>
  <si>
    <t>휘   발   유</t>
    <phoneticPr fontId="7" type="noConversion"/>
  </si>
  <si>
    <t>일반기계운전사</t>
    <phoneticPr fontId="4" type="noConversion"/>
  </si>
  <si>
    <t>보조기층 포설 및 다짐</t>
    <phoneticPr fontId="4" type="noConversion"/>
  </si>
  <si>
    <t xml:space="preserve"> 보통인부 : 0.2x84,166x0.2=2,103</t>
    <phoneticPr fontId="7" type="noConversion"/>
  </si>
  <si>
    <t xml:space="preserve"> 재 료 비 : 17,560/35.47x0.8 = 396</t>
    <phoneticPr fontId="7" type="noConversion"/>
  </si>
  <si>
    <t xml:space="preserve"> 노 무 비 : 23,839/35.47x0.8 = 538</t>
    <phoneticPr fontId="7" type="noConversion"/>
  </si>
  <si>
    <t xml:space="preserve"> 경    비 : 12,453/35.47x0.8 = 281</t>
    <phoneticPr fontId="7" type="noConversion"/>
  </si>
  <si>
    <t xml:space="preserve"> 재 료 비 : 17,560/40.93x0.8 = 343</t>
    <phoneticPr fontId="7" type="noConversion"/>
  </si>
  <si>
    <t xml:space="preserve"> 노 무 비 : 23,839/40.93x0.8 = 466</t>
    <phoneticPr fontId="7" type="noConversion"/>
  </si>
  <si>
    <t xml:space="preserve"> 경    비 : 12,453/40.93x0.8 =  243</t>
    <phoneticPr fontId="7" type="noConversion"/>
  </si>
  <si>
    <t>4.4ton</t>
    <phoneticPr fontId="7" type="noConversion"/>
  </si>
  <si>
    <t>중기가격 : 17,833천원</t>
    <phoneticPr fontId="7" type="noConversion"/>
  </si>
  <si>
    <t>건설기계운전사</t>
    <phoneticPr fontId="7" type="noConversion"/>
  </si>
  <si>
    <t>진동롤러</t>
    <phoneticPr fontId="4" type="noConversion"/>
  </si>
  <si>
    <t>4.4TON</t>
    <phoneticPr fontId="4" type="noConversion"/>
  </si>
  <si>
    <t xml:space="preserve"> 재 료 비 : 5,226/120.00 = 21</t>
    <phoneticPr fontId="7" type="noConversion"/>
  </si>
  <si>
    <t xml:space="preserve"> 노 무 비 : 23,389/120.00 = 195</t>
    <phoneticPr fontId="7" type="noConversion"/>
  </si>
  <si>
    <t xml:space="preserve"> 경    비 : 4,916/120.00 = 41</t>
    <phoneticPr fontId="7" type="noConversion"/>
  </si>
  <si>
    <t>혼합골재</t>
    <phoneticPr fontId="4" type="noConversion"/>
  </si>
  <si>
    <t>보조기층용,도착도</t>
    <phoneticPr fontId="4" type="noConversion"/>
  </si>
  <si>
    <t>투수시트깔기</t>
    <phoneticPr fontId="4" type="noConversion"/>
  </si>
  <si>
    <t>투수시트</t>
    <phoneticPr fontId="4" type="noConversion"/>
  </si>
  <si>
    <t>m2</t>
    <phoneticPr fontId="7" type="noConversion"/>
  </si>
  <si>
    <t>보통인부</t>
    <phoneticPr fontId="4" type="noConversion"/>
  </si>
  <si>
    <t>투수시트</t>
    <phoneticPr fontId="4" type="noConversion"/>
  </si>
  <si>
    <t>m2</t>
    <phoneticPr fontId="4" type="noConversion"/>
  </si>
  <si>
    <t>인조화강석블록</t>
    <phoneticPr fontId="4" type="noConversion"/>
  </si>
  <si>
    <t>200x200xT60</t>
    <phoneticPr fontId="4" type="noConversion"/>
  </si>
  <si>
    <t>모래</t>
    <phoneticPr fontId="4" type="noConversion"/>
  </si>
  <si>
    <t xml:space="preserve">서울,자연사,도착도    </t>
    <phoneticPr fontId="4" type="noConversion"/>
  </si>
  <si>
    <t>모래</t>
    <phoneticPr fontId="4" type="noConversion"/>
  </si>
  <si>
    <t>M2</t>
  </si>
  <si>
    <t>조</t>
  </si>
  <si>
    <t>원목박피</t>
  </si>
  <si>
    <t>본</t>
  </si>
  <si>
    <t>이각지주목</t>
  </si>
  <si>
    <t>삼발이지주목(소형)</t>
  </si>
  <si>
    <t>개소</t>
  </si>
  <si>
    <t>EA</t>
  </si>
  <si>
    <t>조경용 일반식재</t>
  </si>
  <si>
    <t>KG</t>
  </si>
  <si>
    <t>외송원목</t>
  </si>
  <si>
    <t>Φ45xL1500</t>
  </si>
  <si>
    <t>녹화테이프</t>
  </si>
  <si>
    <t>15x10, 1회</t>
  </si>
  <si>
    <t>고무바</t>
  </si>
  <si>
    <t>2.1x0.2</t>
  </si>
  <si>
    <t>녹화끈</t>
  </si>
  <si>
    <t>Φ6, 1회</t>
  </si>
  <si>
    <t>개소</t>
    <phoneticPr fontId="7" type="noConversion"/>
  </si>
  <si>
    <t>버림콘크리트</t>
    <phoneticPr fontId="4" type="noConversion"/>
  </si>
  <si>
    <t>중기가격 : 1,318$</t>
    <phoneticPr fontId="7" type="noConversion"/>
  </si>
  <si>
    <t>$</t>
    <phoneticPr fontId="7" type="noConversion"/>
  </si>
  <si>
    <t>습지 굴삭기(유압식배호우)</t>
  </si>
  <si>
    <t>0.4M3</t>
    <phoneticPr fontId="7" type="noConversion"/>
  </si>
  <si>
    <t>중기가격 : 73,754 천원</t>
    <phoneticPr fontId="7" type="noConversion"/>
  </si>
  <si>
    <t>습지 굴삭기(유압식배호우)</t>
    <phoneticPr fontId="7" type="noConversion"/>
  </si>
  <si>
    <t xml:space="preserve"> 재 료 비 : 15,884/40.93x0.8 = 310</t>
    <phoneticPr fontId="7" type="noConversion"/>
  </si>
  <si>
    <t xml:space="preserve"> 노 무 비 : 23,389/40.93x0.8 = 457</t>
    <phoneticPr fontId="7" type="noConversion"/>
  </si>
  <si>
    <t xml:space="preserve"> 경    비 : 15,031/40.93x0.8 = 294</t>
    <phoneticPr fontId="7" type="noConversion"/>
  </si>
  <si>
    <t xml:space="preserve"> 재 료 비 : 1,951/9.00 = 217</t>
    <phoneticPr fontId="7" type="noConversion"/>
  </si>
  <si>
    <t xml:space="preserve"> 노 무 비 : 18,695/9.00 = 2,077</t>
    <phoneticPr fontId="7" type="noConversion"/>
  </si>
  <si>
    <t xml:space="preserve"> 경    비 : 505/9.00 = 56</t>
    <phoneticPr fontId="7" type="noConversion"/>
  </si>
  <si>
    <t>레미콘</t>
    <phoneticPr fontId="4" type="noConversion"/>
  </si>
  <si>
    <t>25-18-8</t>
    <phoneticPr fontId="4" type="noConversion"/>
  </si>
  <si>
    <t>25-21-12</t>
    <phoneticPr fontId="4" type="noConversion"/>
  </si>
  <si>
    <t>■ 경비</t>
    <phoneticPr fontId="57" type="noConversion"/>
  </si>
  <si>
    <t>규   격</t>
    <phoneticPr fontId="57" type="noConversion"/>
  </si>
  <si>
    <t>단위</t>
    <phoneticPr fontId="57" type="noConversion"/>
  </si>
  <si>
    <t>재료비</t>
    <phoneticPr fontId="4" type="noConversion"/>
  </si>
  <si>
    <t>경  비</t>
    <phoneticPr fontId="4" type="noConversion"/>
  </si>
  <si>
    <t>합  계</t>
    <phoneticPr fontId="4" type="noConversion"/>
  </si>
  <si>
    <t>노무비</t>
    <phoneticPr fontId="4" type="noConversion"/>
  </si>
  <si>
    <t>비  고</t>
    <phoneticPr fontId="4" type="noConversion"/>
  </si>
  <si>
    <t>M</t>
    <phoneticPr fontId="4" type="noConversion"/>
  </si>
  <si>
    <t>m</t>
    <phoneticPr fontId="4" type="noConversion"/>
  </si>
  <si>
    <t>보조기층포설 및 다짐</t>
    <phoneticPr fontId="7" type="noConversion"/>
  </si>
  <si>
    <t>T15~30cm 골재비제외</t>
  </si>
  <si>
    <t xml:space="preserve">보조기층 포설 및 다짐공                                                         </t>
  </si>
  <si>
    <t xml:space="preserve">T15~30cm 골재비제외                                                             </t>
  </si>
  <si>
    <t xml:space="preserve">㎥    </t>
  </si>
  <si>
    <t xml:space="preserve">철근 가공조립공                                                                 </t>
  </si>
  <si>
    <t xml:space="preserve">간단                                                                            </t>
  </si>
  <si>
    <t xml:space="preserve">Ton   </t>
  </si>
  <si>
    <t xml:space="preserve">콘크리트타설공                                                                  </t>
  </si>
  <si>
    <t xml:space="preserve">소형 구조물                                                                     </t>
  </si>
  <si>
    <t>콘크리트타설</t>
    <phoneticPr fontId="4" type="noConversion"/>
  </si>
  <si>
    <t>거푸집</t>
    <phoneticPr fontId="7" type="noConversion"/>
  </si>
  <si>
    <t>÷</t>
  </si>
  <si>
    <t>수목명패</t>
    <phoneticPr fontId="4" type="noConversion"/>
  </si>
  <si>
    <t>걸이형</t>
    <phoneticPr fontId="4" type="noConversion"/>
  </si>
  <si>
    <t>지지대형</t>
    <phoneticPr fontId="4" type="noConversion"/>
  </si>
  <si>
    <t>EA</t>
    <phoneticPr fontId="4" type="noConversion"/>
  </si>
  <si>
    <t>잔디</t>
    <phoneticPr fontId="4" type="noConversion"/>
  </si>
  <si>
    <t xml:space="preserve"> V=1.0x1.0x0.24</t>
    <phoneticPr fontId="7" type="noConversion"/>
  </si>
  <si>
    <t xml:space="preserve"> V=1.0x1.0x0.24</t>
    <phoneticPr fontId="7" type="noConversion"/>
  </si>
  <si>
    <t>상부</t>
    <phoneticPr fontId="4" type="noConversion"/>
  </si>
  <si>
    <t xml:space="preserve"> V=1.0x1.0x0.03</t>
    <phoneticPr fontId="7" type="noConversion"/>
  </si>
  <si>
    <t xml:space="preserve"> V'=0.03x1.06(할증)</t>
    <phoneticPr fontId="4" type="noConversion"/>
  </si>
  <si>
    <t>0.7M3</t>
    <phoneticPr fontId="7" type="noConversion"/>
  </si>
  <si>
    <t>중기가격 : 93,042 천원</t>
    <phoneticPr fontId="7" type="noConversion"/>
  </si>
  <si>
    <t xml:space="preserve"> 재 료 비 : 20,576/62.07 = 205</t>
    <phoneticPr fontId="7" type="noConversion"/>
  </si>
  <si>
    <t xml:space="preserve"> 노 무 비 : 23,389/60.07 = 412</t>
    <phoneticPr fontId="7" type="noConversion"/>
  </si>
  <si>
    <t xml:space="preserve"> 경    비 : 18,962/60.07 = 276</t>
    <phoneticPr fontId="7" type="noConversion"/>
  </si>
  <si>
    <t xml:space="preserve"> 재 료 비 : 20,576/71.62 = 173</t>
    <phoneticPr fontId="7" type="noConversion"/>
  </si>
  <si>
    <t xml:space="preserve"> 노 무 비 : 23,389/71.62 = 347</t>
    <phoneticPr fontId="7" type="noConversion"/>
  </si>
  <si>
    <t xml:space="preserve"> 경    비 : 18,962/71.62 = 233</t>
    <phoneticPr fontId="7" type="noConversion"/>
  </si>
  <si>
    <t>■ 되메우고다짐(토사)  기계(백호우0.7M3)+플레이트컴팩터(1.5TON)</t>
    <phoneticPr fontId="7" type="noConversion"/>
  </si>
  <si>
    <t>건축목공</t>
    <phoneticPr fontId="4" type="noConversion"/>
  </si>
  <si>
    <t>공구손료</t>
    <phoneticPr fontId="7" type="noConversion"/>
  </si>
  <si>
    <t>노무비의 3%</t>
    <phoneticPr fontId="7" type="noConversion"/>
  </si>
  <si>
    <t>■ 포장단가</t>
    <phoneticPr fontId="7" type="noConversion"/>
  </si>
  <si>
    <t>산소</t>
    <phoneticPr fontId="4" type="noConversion"/>
  </si>
  <si>
    <t>아세칠렌</t>
    <phoneticPr fontId="4" type="noConversion"/>
  </si>
  <si>
    <t>kg</t>
    <phoneticPr fontId="4" type="noConversion"/>
  </si>
  <si>
    <r>
      <rPr>
        <sz val="9"/>
        <color indexed="8"/>
        <rFont val="돋움"/>
        <family val="3"/>
        <charset val="129"/>
      </rPr>
      <t>용접용</t>
    </r>
    <r>
      <rPr>
        <sz val="9"/>
        <color indexed="8"/>
        <rFont val="Arial"/>
        <family val="2"/>
      </rPr>
      <t xml:space="preserve"> 1</t>
    </r>
    <r>
      <rPr>
        <sz val="9"/>
        <color indexed="8"/>
        <rFont val="돋움"/>
        <family val="3"/>
        <charset val="129"/>
      </rPr>
      <t>㎏</t>
    </r>
    <r>
      <rPr>
        <sz val="9"/>
        <color indexed="8"/>
        <rFont val="Arial"/>
        <family val="2"/>
      </rPr>
      <t>=853</t>
    </r>
    <r>
      <rPr>
        <sz val="9"/>
        <color indexed="8"/>
        <rFont val="돋움"/>
        <family val="3"/>
        <charset val="129"/>
      </rPr>
      <t>ℓ</t>
    </r>
    <r>
      <rPr>
        <sz val="9"/>
        <color indexed="8"/>
        <rFont val="Arial"/>
        <family val="2"/>
      </rPr>
      <t xml:space="preserve"> </t>
    </r>
    <phoneticPr fontId="4" type="noConversion"/>
  </si>
  <si>
    <t>공업용 4800ℓ</t>
    <phoneticPr fontId="4" type="noConversion"/>
  </si>
  <si>
    <t>KS E4301 Φ4.0mm</t>
    <phoneticPr fontId="4" type="noConversion"/>
  </si>
  <si>
    <t>ℓ</t>
    <phoneticPr fontId="4" type="noConversion"/>
  </si>
  <si>
    <t>용접공</t>
    <phoneticPr fontId="4" type="noConversion"/>
  </si>
  <si>
    <t>500AMP</t>
    <phoneticPr fontId="4" type="noConversion"/>
  </si>
  <si>
    <t>용접기(교류)</t>
    <phoneticPr fontId="4" type="noConversion"/>
  </si>
  <si>
    <t>200AMP</t>
    <phoneticPr fontId="4" type="noConversion"/>
  </si>
  <si>
    <t>중기가격 : 315 천원</t>
    <phoneticPr fontId="7" type="noConversion"/>
  </si>
  <si>
    <t>전력비</t>
    <phoneticPr fontId="4" type="noConversion"/>
  </si>
  <si>
    <t>일반용(갑)저압</t>
    <phoneticPr fontId="4" type="noConversion"/>
  </si>
  <si>
    <t>KMH</t>
    <phoneticPr fontId="4" type="noConversion"/>
  </si>
  <si>
    <t>물자2-341</t>
    <phoneticPr fontId="4" type="noConversion"/>
  </si>
  <si>
    <t>철골공</t>
    <phoneticPr fontId="4" type="noConversion"/>
  </si>
  <si>
    <t xml:space="preserve">슬럼프8~12cm 50㎥미만          </t>
  </si>
  <si>
    <t>무근콘크리트타설공</t>
    <phoneticPr fontId="4" type="noConversion"/>
  </si>
  <si>
    <t>목재데크포장</t>
    <phoneticPr fontId="4" type="noConversion"/>
  </si>
  <si>
    <t>ea</t>
    <phoneticPr fontId="4" type="noConversion"/>
  </si>
  <si>
    <t>앵커볼트</t>
    <phoneticPr fontId="4" type="noConversion"/>
  </si>
  <si>
    <t>아연도금 각관</t>
    <phoneticPr fontId="4" type="noConversion"/>
  </si>
  <si>
    <t>m</t>
    <phoneticPr fontId="4" type="noConversion"/>
  </si>
  <si>
    <t>500AMP</t>
    <phoneticPr fontId="7" type="noConversion"/>
  </si>
  <si>
    <t>용접기(교류) 500AMP</t>
    <phoneticPr fontId="7" type="noConversion"/>
  </si>
  <si>
    <t>중기가격 : 544 천원</t>
    <phoneticPr fontId="7" type="noConversion"/>
  </si>
  <si>
    <t>EA</t>
    <phoneticPr fontId="7" type="noConversion"/>
  </si>
  <si>
    <t>볼트설치공</t>
    <phoneticPr fontId="7" type="noConversion"/>
  </si>
  <si>
    <t>간단 앵커고정식난간준용</t>
    <phoneticPr fontId="4" type="noConversion"/>
  </si>
  <si>
    <t>자갈포장</t>
    <phoneticPr fontId="4" type="noConversion"/>
  </si>
  <si>
    <t>T100</t>
    <phoneticPr fontId="4" type="noConversion"/>
  </si>
  <si>
    <t>자갈 포장</t>
    <phoneticPr fontId="7" type="noConversion"/>
  </si>
  <si>
    <t>조경부직포</t>
    <phoneticPr fontId="4" type="noConversion"/>
  </si>
  <si>
    <t>자갈</t>
    <phoneticPr fontId="4" type="noConversion"/>
  </si>
  <si>
    <t>THK100</t>
    <phoneticPr fontId="4" type="noConversion"/>
  </si>
  <si>
    <t xml:space="preserve"> V'=0.1x1.02(할증)</t>
    <phoneticPr fontId="4" type="noConversion"/>
  </si>
  <si>
    <t>자갈깔기</t>
    <phoneticPr fontId="4" type="noConversion"/>
  </si>
  <si>
    <t xml:space="preserve"> 재 료 비 : 1,951/90.00 = 17</t>
    <phoneticPr fontId="7" type="noConversion"/>
  </si>
  <si>
    <t xml:space="preserve"> 노 무 비 : 18,695/90.00 = 144</t>
    <phoneticPr fontId="7" type="noConversion"/>
  </si>
  <si>
    <t xml:space="preserve"> 경    비 : 505/90.00 = 6</t>
    <phoneticPr fontId="7" type="noConversion"/>
  </si>
  <si>
    <t>조경용,200g/㎡</t>
  </si>
  <si>
    <t>매트부설</t>
    <phoneticPr fontId="4" type="noConversion"/>
  </si>
  <si>
    <t>#467 Ø25~40 도착도</t>
  </si>
  <si>
    <t>자갈 및 모래깔기공</t>
    <phoneticPr fontId="7" type="noConversion"/>
  </si>
  <si>
    <t>되메우기 준용</t>
    <phoneticPr fontId="7" type="noConversion"/>
  </si>
  <si>
    <t>M3</t>
    <phoneticPr fontId="7" type="noConversion"/>
  </si>
  <si>
    <t>P.C 1.5TON 3회</t>
    <phoneticPr fontId="7" type="noConversion"/>
  </si>
  <si>
    <t>조경용,200g/㎡</t>
    <phoneticPr fontId="7" type="noConversion"/>
  </si>
  <si>
    <t>평택 안정리 다문화 마을정원</t>
    <phoneticPr fontId="7" type="noConversion"/>
  </si>
  <si>
    <t>연계형지주목</t>
    <phoneticPr fontId="5" type="noConversion"/>
  </si>
  <si>
    <t>유기질비료</t>
    <phoneticPr fontId="4" type="noConversion"/>
  </si>
  <si>
    <t>식재면고르기</t>
    <phoneticPr fontId="7" type="noConversion"/>
  </si>
  <si>
    <t>식재면 정비공</t>
    <phoneticPr fontId="7" type="noConversion"/>
  </si>
  <si>
    <t>식재면고르기</t>
    <phoneticPr fontId="4" type="noConversion"/>
  </si>
  <si>
    <t>m2</t>
    <phoneticPr fontId="4" type="noConversion"/>
  </si>
  <si>
    <t>구   분</t>
    <phoneticPr fontId="4" type="noConversion"/>
  </si>
  <si>
    <t>산출근거</t>
    <phoneticPr fontId="4" type="noConversion"/>
  </si>
  <si>
    <t>녹지면적</t>
    <phoneticPr fontId="4" type="noConversion"/>
  </si>
  <si>
    <t>인조화강석블록포장</t>
    <phoneticPr fontId="5" type="noConversion"/>
  </si>
  <si>
    <t>3.산업안전보건관리비</t>
    <phoneticPr fontId="7" type="noConversion"/>
  </si>
  <si>
    <t>4.기타경비</t>
    <phoneticPr fontId="7" type="noConversion"/>
  </si>
  <si>
    <t>5.퇴직공제부금비</t>
    <phoneticPr fontId="7" type="noConversion"/>
  </si>
  <si>
    <t>6.고용보험료</t>
    <phoneticPr fontId="7" type="noConversion"/>
  </si>
  <si>
    <t>7.국민건강보험료</t>
    <phoneticPr fontId="7" type="noConversion"/>
  </si>
  <si>
    <t>9.국민연금보험료</t>
    <phoneticPr fontId="7" type="noConversion"/>
  </si>
  <si>
    <t>10.하도급대금지급보증서발급수수료</t>
    <phoneticPr fontId="4" type="noConversion"/>
  </si>
  <si>
    <t>11.공사이행보증수수료</t>
    <phoneticPr fontId="4" type="noConversion"/>
  </si>
  <si>
    <t>일반관리비</t>
    <phoneticPr fontId="7" type="noConversion"/>
  </si>
  <si>
    <t>이윤</t>
    <phoneticPr fontId="7" type="noConversion"/>
  </si>
  <si>
    <t>직접공사비</t>
    <phoneticPr fontId="7" type="noConversion"/>
  </si>
  <si>
    <t>간 접 공 사 비</t>
  </si>
  <si>
    <t>순  공  사  원  가</t>
  </si>
  <si>
    <t>(직노+간노) x 3.8%</t>
    <phoneticPr fontId="7" type="noConversion"/>
  </si>
  <si>
    <t>직노 x 10.5%</t>
    <phoneticPr fontId="7" type="noConversion"/>
  </si>
  <si>
    <t>(직노) x 1.7%</t>
    <phoneticPr fontId="7" type="noConversion"/>
  </si>
  <si>
    <t>(직노)×2.3%</t>
    <phoneticPr fontId="4" type="noConversion"/>
  </si>
  <si>
    <t>(재+직노+간노) × 6.2%</t>
    <phoneticPr fontId="4" type="noConversion"/>
  </si>
  <si>
    <t>(직노+간노) × 0.87%</t>
    <phoneticPr fontId="4" type="noConversion"/>
  </si>
  <si>
    <t>(건강보험료) x 6.55%</t>
    <phoneticPr fontId="7" type="noConversion"/>
  </si>
  <si>
    <t>(직노) x 2.49%</t>
    <phoneticPr fontId="7" type="noConversion"/>
  </si>
  <si>
    <t>(재+직노)×1.85%</t>
    <phoneticPr fontId="4" type="noConversion"/>
  </si>
  <si>
    <t>순공사원가</t>
    <phoneticPr fontId="4" type="noConversion"/>
  </si>
  <si>
    <t>순공사원가 x 6.0%</t>
    <phoneticPr fontId="7" type="noConversion"/>
  </si>
  <si>
    <t>공급가액 x 10%</t>
    <phoneticPr fontId="7" type="noConversion"/>
  </si>
  <si>
    <t>(직공)×0.081%</t>
    <phoneticPr fontId="4" type="noConversion"/>
  </si>
  <si>
    <t>8.노인장기요양보험료</t>
    <phoneticPr fontId="7" type="noConversion"/>
  </si>
  <si>
    <t>하드우드</t>
    <phoneticPr fontId="4" type="noConversion"/>
  </si>
  <si>
    <t>목재데크포장기초</t>
    <phoneticPr fontId="7" type="noConversion"/>
  </si>
  <si>
    <t>터파기</t>
    <phoneticPr fontId="4" type="noConversion"/>
  </si>
  <si>
    <t>잔토처리</t>
    <phoneticPr fontId="4" type="noConversion"/>
  </si>
  <si>
    <t>되메우기</t>
    <phoneticPr fontId="4" type="noConversion"/>
  </si>
  <si>
    <t>혼합골재</t>
    <phoneticPr fontId="4" type="noConversion"/>
  </si>
  <si>
    <t>버림콘크리트</t>
    <phoneticPr fontId="4" type="noConversion"/>
  </si>
  <si>
    <t>25-18-8</t>
    <phoneticPr fontId="4" type="noConversion"/>
  </si>
  <si>
    <t>콘크리트타설공</t>
    <phoneticPr fontId="4" type="noConversion"/>
  </si>
  <si>
    <t>소형구조물</t>
    <phoneticPr fontId="4" type="noConversion"/>
  </si>
  <si>
    <t>거푸집공</t>
    <phoneticPr fontId="4" type="noConversion"/>
  </si>
  <si>
    <t>거친마감</t>
    <phoneticPr fontId="4" type="noConversion"/>
  </si>
  <si>
    <t>M2</t>
    <phoneticPr fontId="7" type="noConversion"/>
  </si>
  <si>
    <t>터파기-잔토처리</t>
    <phoneticPr fontId="4" type="noConversion"/>
  </si>
  <si>
    <t xml:space="preserve"> V'=0.009x1.02(할증)</t>
    <phoneticPr fontId="4" type="noConversion"/>
  </si>
  <si>
    <t>목재데크포장</t>
    <phoneticPr fontId="7" type="noConversion"/>
  </si>
  <si>
    <t>스크류볼트</t>
    <phoneticPr fontId="4" type="noConversion"/>
  </si>
  <si>
    <t>L형 앙카볼트</t>
    <phoneticPr fontId="4" type="noConversion"/>
  </si>
  <si>
    <t>Φ13 L250</t>
    <phoneticPr fontId="4" type="noConversion"/>
  </si>
  <si>
    <t>볼트설치공</t>
    <phoneticPr fontId="4" type="noConversion"/>
  </si>
  <si>
    <t>간단</t>
    <phoneticPr fontId="4" type="noConversion"/>
  </si>
  <si>
    <t>EA</t>
    <phoneticPr fontId="4" type="noConversion"/>
  </si>
  <si>
    <t>구조용 각관</t>
    <phoneticPr fontId="4" type="noConversion"/>
  </si>
  <si>
    <t>50x50xT1.6</t>
    <phoneticPr fontId="4" type="noConversion"/>
  </si>
  <si>
    <t>M</t>
    <phoneticPr fontId="4" type="noConversion"/>
  </si>
  <si>
    <t>4x1.05(할증)</t>
    <phoneticPr fontId="4" type="noConversion"/>
  </si>
  <si>
    <t>잡철물제작설치공</t>
    <phoneticPr fontId="4" type="noConversion"/>
  </si>
  <si>
    <t>KG</t>
    <phoneticPr fontId="4" type="noConversion"/>
  </si>
  <si>
    <t>하드우드</t>
    <phoneticPr fontId="4" type="noConversion"/>
  </si>
  <si>
    <t>멀바우,T30</t>
    <phoneticPr fontId="4" type="noConversion"/>
  </si>
  <si>
    <t>목부 칠공사</t>
    <phoneticPr fontId="4" type="noConversion"/>
  </si>
  <si>
    <t>바탕+오일스테인 2회</t>
    <phoneticPr fontId="4" type="noConversion"/>
  </si>
  <si>
    <t>철못</t>
    <phoneticPr fontId="4" type="noConversion"/>
  </si>
  <si>
    <t>N90</t>
    <phoneticPr fontId="4" type="noConversion"/>
  </si>
  <si>
    <t>터파기</t>
    <phoneticPr fontId="4" type="noConversion"/>
  </si>
  <si>
    <t>인력, 보통토사 0-1m</t>
    <phoneticPr fontId="4" type="noConversion"/>
  </si>
  <si>
    <t>잔토처리</t>
    <phoneticPr fontId="4" type="noConversion"/>
  </si>
  <si>
    <t>되메우기</t>
    <phoneticPr fontId="4" type="noConversion"/>
  </si>
  <si>
    <t>잡철물제작설치</t>
    <phoneticPr fontId="4" type="noConversion"/>
  </si>
  <si>
    <t>KG</t>
    <phoneticPr fontId="4" type="noConversion"/>
  </si>
  <si>
    <t>ℓ</t>
  </si>
  <si>
    <t>인</t>
    <phoneticPr fontId="4" type="noConversion"/>
  </si>
  <si>
    <t>HR</t>
    <phoneticPr fontId="4" type="noConversion"/>
  </si>
  <si>
    <t>산업용전력(저압)</t>
    <phoneticPr fontId="4" type="noConversion"/>
  </si>
  <si>
    <t>KMH</t>
    <phoneticPr fontId="4" type="noConversion"/>
  </si>
  <si>
    <t>공구손료</t>
    <phoneticPr fontId="4" type="noConversion"/>
  </si>
  <si>
    <t>노무비의 3%</t>
    <phoneticPr fontId="4" type="noConversion"/>
  </si>
  <si>
    <t>단위환산</t>
    <phoneticPr fontId="4" type="noConversion"/>
  </si>
  <si>
    <t>1/1000(kg/Ton)</t>
    <phoneticPr fontId="4" type="noConversion"/>
  </si>
  <si>
    <t>식</t>
    <phoneticPr fontId="4" type="noConversion"/>
  </si>
  <si>
    <t>목부 칠공사</t>
    <phoneticPr fontId="4" type="noConversion"/>
  </si>
  <si>
    <t>바탕+오일스테인2회</t>
    <phoneticPr fontId="4" type="noConversion"/>
  </si>
  <si>
    <t>스테인 휠러</t>
    <phoneticPr fontId="4" type="noConversion"/>
  </si>
  <si>
    <t>외부용 25kg</t>
    <phoneticPr fontId="4" type="noConversion"/>
  </si>
  <si>
    <t>오일스테인</t>
    <phoneticPr fontId="4" type="noConversion"/>
  </si>
  <si>
    <t>신너</t>
    <phoneticPr fontId="4" type="noConversion"/>
  </si>
  <si>
    <t>퍼티</t>
    <phoneticPr fontId="4" type="noConversion"/>
  </si>
  <si>
    <t>KSM6060 2종</t>
    <phoneticPr fontId="4" type="noConversion"/>
  </si>
  <si>
    <t>외부용 18ℓ=25㎏</t>
    <phoneticPr fontId="4" type="noConversion"/>
  </si>
  <si>
    <t>가솔린(휘발유)</t>
    <phoneticPr fontId="4" type="noConversion"/>
  </si>
  <si>
    <t>무연</t>
    <phoneticPr fontId="4" type="noConversion"/>
  </si>
  <si>
    <t>넝마(면직물)</t>
    <phoneticPr fontId="4" type="noConversion"/>
  </si>
  <si>
    <t>면90%상품</t>
    <phoneticPr fontId="4" type="noConversion"/>
  </si>
  <si>
    <t>ℓ</t>
    <phoneticPr fontId="4" type="noConversion"/>
  </si>
  <si>
    <t>ℓ</t>
    <phoneticPr fontId="4" type="noConversion"/>
  </si>
  <si>
    <t>바탕처리</t>
    <phoneticPr fontId="4" type="noConversion"/>
  </si>
  <si>
    <t>도장공</t>
    <phoneticPr fontId="4" type="noConversion"/>
  </si>
  <si>
    <t>멀바우 T30</t>
    <phoneticPr fontId="4" type="noConversion"/>
  </si>
  <si>
    <t>M3</t>
    <phoneticPr fontId="7" type="noConversion"/>
  </si>
  <si>
    <t>거푸집공 - 거친마감</t>
    <phoneticPr fontId="4" type="noConversion"/>
  </si>
  <si>
    <t>스크류볼트</t>
    <phoneticPr fontId="4" type="noConversion"/>
  </si>
  <si>
    <t>L형 앵커볼트</t>
    <phoneticPr fontId="4" type="noConversion"/>
  </si>
  <si>
    <t>20 x 250</t>
    <phoneticPr fontId="4" type="noConversion"/>
  </si>
  <si>
    <t>m</t>
    <phoneticPr fontId="4" type="noConversion"/>
  </si>
  <si>
    <t>마루널깔기</t>
    <phoneticPr fontId="4" type="noConversion"/>
  </si>
  <si>
    <t>화강석경계석</t>
    <phoneticPr fontId="5" type="noConversion"/>
  </si>
  <si>
    <t>화강석경계석</t>
    <phoneticPr fontId="7" type="noConversion"/>
  </si>
  <si>
    <t>실적공사비</t>
    <phoneticPr fontId="4" type="noConversion"/>
  </si>
  <si>
    <t>무근콘크리트타설</t>
    <phoneticPr fontId="4" type="noConversion"/>
  </si>
  <si>
    <t xml:space="preserve">0~7m </t>
    <phoneticPr fontId="4" type="noConversion"/>
  </si>
  <si>
    <t>25-18-8</t>
    <phoneticPr fontId="4" type="noConversion"/>
  </si>
  <si>
    <t>무근</t>
    <phoneticPr fontId="4" type="noConversion"/>
  </si>
  <si>
    <t>거친마감</t>
    <phoneticPr fontId="4" type="noConversion"/>
  </si>
  <si>
    <t>몰탈</t>
    <phoneticPr fontId="4" type="noConversion"/>
  </si>
  <si>
    <t>화강석경계석</t>
    <phoneticPr fontId="4" type="noConversion"/>
  </si>
  <si>
    <t>M2</t>
    <phoneticPr fontId="7" type="noConversion"/>
  </si>
  <si>
    <t xml:space="preserve"> V=1.0x1.0x0.15</t>
    <phoneticPr fontId="7" type="noConversion"/>
  </si>
  <si>
    <t xml:space="preserve"> V`=0.15x1.04(할증)</t>
    <phoneticPr fontId="4" type="noConversion"/>
  </si>
  <si>
    <t xml:space="preserve"> V=0.15x0.15x0.1x4ea</t>
    <phoneticPr fontId="4" type="noConversion"/>
  </si>
  <si>
    <t xml:space="preserve"> V=(0.35x0.35x0.1)x4ea</t>
    <phoneticPr fontId="4" type="noConversion"/>
  </si>
  <si>
    <t xml:space="preserve"> V`=0.049x1.04(할증)</t>
    <phoneticPr fontId="4" type="noConversion"/>
  </si>
  <si>
    <t xml:space="preserve"> V={(0.35x0.35x0.1)+(0.15x0.15x0.15)}x4ea</t>
    <phoneticPr fontId="4" type="noConversion"/>
  </si>
  <si>
    <t xml:space="preserve"> V=0.55x0.55x0.15x4ea</t>
    <phoneticPr fontId="4" type="noConversion"/>
  </si>
  <si>
    <t xml:space="preserve"> S=0.15x0.15x4면x4ea</t>
    <phoneticPr fontId="4" type="noConversion"/>
  </si>
  <si>
    <t xml:space="preserve"> S=1x1.1(할증)</t>
    <phoneticPr fontId="4" type="noConversion"/>
  </si>
  <si>
    <t xml:space="preserve"> S=1x1.03(할증)</t>
    <phoneticPr fontId="4" type="noConversion"/>
  </si>
  <si>
    <t xml:space="preserve"> W=34ea x 0.0096kg/ea</t>
    <phoneticPr fontId="4" type="noConversion"/>
  </si>
  <si>
    <t xml:space="preserve"> V=0.05x0.05x1.0</t>
    <phoneticPr fontId="4" type="noConversion"/>
  </si>
  <si>
    <t xml:space="preserve"> N=1</t>
    <phoneticPr fontId="4" type="noConversion"/>
  </si>
  <si>
    <t>(150x150x1000)</t>
    <phoneticPr fontId="4" type="noConversion"/>
  </si>
  <si>
    <t>터파기</t>
    <phoneticPr fontId="4" type="noConversion"/>
  </si>
  <si>
    <t xml:space="preserve"> V=0.4x0.2x1.0</t>
    <phoneticPr fontId="4" type="noConversion"/>
  </si>
  <si>
    <t xml:space="preserve"> V=(0.2x0.15x1.0)+(0.15x0.1x1.0)</t>
    <phoneticPr fontId="4" type="noConversion"/>
  </si>
  <si>
    <t xml:space="preserve"> V=0.2x0.1x1.0</t>
    <phoneticPr fontId="4" type="noConversion"/>
  </si>
  <si>
    <t xml:space="preserve"> V`=0.02x1.02(할증)</t>
    <phoneticPr fontId="4" type="noConversion"/>
  </si>
  <si>
    <t xml:space="preserve"> S=0.2x1.0x2면</t>
    <phoneticPr fontId="4" type="noConversion"/>
  </si>
  <si>
    <t>150x150x1000</t>
    <phoneticPr fontId="4" type="noConversion"/>
  </si>
  <si>
    <t>트럭탑재형 크레인</t>
    <phoneticPr fontId="7" type="noConversion"/>
  </si>
  <si>
    <t>5TON</t>
    <phoneticPr fontId="7" type="noConversion"/>
  </si>
  <si>
    <t>트럭탑제형 크레인</t>
    <phoneticPr fontId="4" type="noConversion"/>
  </si>
  <si>
    <t>5TON</t>
    <phoneticPr fontId="4" type="noConversion"/>
  </si>
  <si>
    <t>중기가격 : 41,399 천원</t>
    <phoneticPr fontId="7" type="noConversion"/>
  </si>
  <si>
    <t>천원</t>
    <phoneticPr fontId="7" type="noConversion"/>
  </si>
  <si>
    <t>천원</t>
    <phoneticPr fontId="7" type="noConversion"/>
  </si>
  <si>
    <t>화물차운전사</t>
    <phoneticPr fontId="4" type="noConversion"/>
  </si>
  <si>
    <t>인</t>
    <phoneticPr fontId="4" type="noConversion"/>
  </si>
  <si>
    <t>화물차운전사</t>
    <phoneticPr fontId="4" type="noConversion"/>
  </si>
  <si>
    <t>화강석경계석설치</t>
    <phoneticPr fontId="4" type="noConversion"/>
  </si>
  <si>
    <t>150x150x1000</t>
    <phoneticPr fontId="4" type="noConversion"/>
  </si>
  <si>
    <t>되메우고 다짐</t>
    <phoneticPr fontId="4" type="noConversion"/>
  </si>
  <si>
    <t>화강석경계석</t>
    <phoneticPr fontId="4" type="noConversion"/>
  </si>
  <si>
    <t>150X150X1,000</t>
    <phoneticPr fontId="4" type="noConversion"/>
  </si>
  <si>
    <t>ea</t>
    <phoneticPr fontId="4" type="noConversion"/>
  </si>
  <si>
    <t>set</t>
    <phoneticPr fontId="4" type="noConversion"/>
  </si>
  <si>
    <t xml:space="preserve"> 재 료 비 : 17,560/62.67 = 197</t>
    <phoneticPr fontId="7" type="noConversion"/>
  </si>
  <si>
    <t xml:space="preserve"> 노 무 비 : 25,344/62.67 = 397</t>
    <phoneticPr fontId="7" type="noConversion"/>
  </si>
  <si>
    <t xml:space="preserve"> 경    비 : 12,453/62.67 = 266</t>
    <phoneticPr fontId="7" type="noConversion"/>
  </si>
  <si>
    <t xml:space="preserve"> 재 료 비 : 1,951/9.00 = 170</t>
    <phoneticPr fontId="7" type="noConversion"/>
  </si>
  <si>
    <t xml:space="preserve"> 노 무 비 : 18,886/9.00 = 1,441</t>
    <phoneticPr fontId="7" type="noConversion"/>
  </si>
  <si>
    <t xml:space="preserve"> 경    비 : 505/9.00 = 60</t>
    <phoneticPr fontId="7" type="noConversion"/>
  </si>
  <si>
    <t>조경용부직포,200g/㎡</t>
    <phoneticPr fontId="4" type="noConversion"/>
  </si>
  <si>
    <t>시멘트</t>
    <phoneticPr fontId="4" type="noConversion"/>
  </si>
  <si>
    <t>모래</t>
    <phoneticPr fontId="4" type="noConversion"/>
  </si>
  <si>
    <t>40kg</t>
    <phoneticPr fontId="4" type="noConversion"/>
  </si>
  <si>
    <t>강모래 도착도</t>
    <phoneticPr fontId="4" type="noConversion"/>
  </si>
  <si>
    <t>몰탈(모르타르)</t>
    <phoneticPr fontId="4" type="noConversion"/>
  </si>
  <si>
    <t>1:3</t>
    <phoneticPr fontId="4" type="noConversion"/>
  </si>
  <si>
    <t>kg</t>
    <phoneticPr fontId="4" type="noConversion"/>
  </si>
  <si>
    <t>kg</t>
    <phoneticPr fontId="4" type="noConversion"/>
  </si>
  <si>
    <t>M2</t>
    <phoneticPr fontId="4" type="noConversion"/>
  </si>
  <si>
    <t>개소</t>
    <phoneticPr fontId="4" type="noConversion"/>
  </si>
  <si>
    <t>청단풍</t>
    <phoneticPr fontId="4" type="noConversion"/>
  </si>
  <si>
    <t>스트로브잣나무</t>
    <phoneticPr fontId="5" type="noConversion"/>
  </si>
  <si>
    <t>용접봉</t>
    <phoneticPr fontId="4" type="noConversion"/>
  </si>
  <si>
    <t xml:space="preserve"> </t>
    <phoneticPr fontId="4" type="noConversion"/>
  </si>
  <si>
    <t>1종2급황색,18ℓ=25㎏</t>
    <phoneticPr fontId="4" type="noConversion"/>
  </si>
  <si>
    <t>강판</t>
    <phoneticPr fontId="4" type="noConversion"/>
  </si>
  <si>
    <t>60x40xT2.3</t>
  </si>
  <si>
    <t>50x50x1.6t</t>
    <phoneticPr fontId="4" type="noConversion"/>
  </si>
  <si>
    <t>100x100x2.3t</t>
    <phoneticPr fontId="4" type="noConversion"/>
  </si>
  <si>
    <t>set</t>
    <phoneticPr fontId="4" type="noConversion"/>
  </si>
  <si>
    <t>T90, base pl</t>
    <phoneticPr fontId="4" type="noConversion"/>
  </si>
  <si>
    <r>
      <rPr>
        <sz val="9"/>
        <color indexed="8"/>
        <rFont val="돋움"/>
        <family val="3"/>
        <charset val="129"/>
      </rPr>
      <t>멀버우</t>
    </r>
    <r>
      <rPr>
        <sz val="9"/>
        <color indexed="8"/>
        <rFont val="Arial"/>
        <family val="2"/>
      </rPr>
      <t xml:space="preserve"> 120x30</t>
    </r>
    <phoneticPr fontId="4" type="noConversion"/>
  </si>
  <si>
    <t>kg</t>
    <phoneticPr fontId="4" type="noConversion"/>
  </si>
  <si>
    <t>셋트앵커</t>
    <phoneticPr fontId="4" type="noConversion"/>
  </si>
  <si>
    <t>Φ19 L150, SS41</t>
    <phoneticPr fontId="4" type="noConversion"/>
  </si>
  <si>
    <t>KG</t>
    <phoneticPr fontId="7" type="noConversion"/>
  </si>
  <si>
    <t xml:space="preserve">콘크리트 포장깨기          </t>
  </si>
  <si>
    <t>T30cm미만 폐기물처리제외</t>
  </si>
  <si>
    <t>콘크리트포장깨기</t>
    <phoneticPr fontId="4" type="noConversion"/>
  </si>
  <si>
    <t>T30cm미만 폐기물처리제외</t>
    <phoneticPr fontId="4" type="noConversion"/>
  </si>
  <si>
    <t>1. 철 거 공 사</t>
    <phoneticPr fontId="7" type="noConversion"/>
  </si>
  <si>
    <t>1) 철거공사</t>
    <phoneticPr fontId="7" type="noConversion"/>
  </si>
  <si>
    <t>■ 철거일위대가</t>
    <phoneticPr fontId="7" type="noConversion"/>
  </si>
  <si>
    <t xml:space="preserve"> S'=1.0x1.04(할증)</t>
    <phoneticPr fontId="4" type="noConversion"/>
  </si>
  <si>
    <t xml:space="preserve"> W=4.0x2.38kg/m</t>
    <phoneticPr fontId="4" type="noConversion"/>
  </si>
  <si>
    <t xml:space="preserve"> V=1.0x1.0x0.1</t>
    <phoneticPr fontId="7" type="noConversion"/>
  </si>
  <si>
    <t>60x60x1.6t</t>
    <phoneticPr fontId="4" type="noConversion"/>
  </si>
  <si>
    <t xml:space="preserve"> L=2m</t>
    <phoneticPr fontId="4" type="noConversion"/>
  </si>
  <si>
    <t>2x1.05(할증)</t>
    <phoneticPr fontId="4" type="noConversion"/>
  </si>
  <si>
    <t>60x60xT1.6</t>
    <phoneticPr fontId="4" type="noConversion"/>
  </si>
  <si>
    <t>인력+기계</t>
    <phoneticPr fontId="4" type="noConversion"/>
  </si>
  <si>
    <t>M2</t>
    <phoneticPr fontId="4" type="noConversion"/>
  </si>
  <si>
    <t>성토면고르기</t>
    <phoneticPr fontId="4" type="noConversion"/>
  </si>
  <si>
    <t>인력</t>
    <phoneticPr fontId="4" type="noConversion"/>
  </si>
  <si>
    <t>㎡</t>
    <phoneticPr fontId="4" type="noConversion"/>
  </si>
  <si>
    <t>㎥</t>
    <phoneticPr fontId="4" type="noConversion"/>
  </si>
  <si>
    <t>성토면고르기</t>
    <phoneticPr fontId="4" type="noConversion"/>
  </si>
  <si>
    <t xml:space="preserve">#11 산근  기계상차(폐기물) / 백호우](0.4㎥) </t>
    <phoneticPr fontId="7" type="noConversion"/>
  </si>
  <si>
    <t xml:space="preserve">■ 기계상차(폐기물) / 백호우](0.4㎥) </t>
    <phoneticPr fontId="7" type="noConversion"/>
  </si>
  <si>
    <t>Q0=0.4, K=0.7, F=0.71</t>
    <phoneticPr fontId="7" type="noConversion"/>
  </si>
  <si>
    <t>E=0.45, CM=18</t>
    <phoneticPr fontId="7" type="noConversion"/>
  </si>
  <si>
    <t>Q=3600 x q x k x f x E / Cm = 17.89 ㎥/hr</t>
    <phoneticPr fontId="7" type="noConversion"/>
  </si>
  <si>
    <t xml:space="preserve"> 재 료 비 : 20,576/57.30 =</t>
    <phoneticPr fontId="7" type="noConversion"/>
  </si>
  <si>
    <t xml:space="preserve"> 노 무 비 : 23,389/57.30 =</t>
    <phoneticPr fontId="7" type="noConversion"/>
  </si>
  <si>
    <t xml:space="preserve"> 경    비 : 18,962/57.30 =</t>
    <phoneticPr fontId="7" type="noConversion"/>
  </si>
  <si>
    <t xml:space="preserve"> 재 료 비 : 17,560/17.89 =</t>
    <phoneticPr fontId="7" type="noConversion"/>
  </si>
  <si>
    <t xml:space="preserve"> 경    비 : 12,453/17.89 =</t>
    <phoneticPr fontId="7" type="noConversion"/>
  </si>
  <si>
    <t xml:space="preserve"> 노 무 비 : 25,344/17.89 =</t>
    <phoneticPr fontId="7" type="noConversion"/>
  </si>
  <si>
    <t>기계상차(폐기물)</t>
    <phoneticPr fontId="7" type="noConversion"/>
  </si>
  <si>
    <t>콘크리트깨기</t>
    <phoneticPr fontId="7" type="noConversion"/>
  </si>
  <si>
    <t>T=30cm</t>
    <phoneticPr fontId="7" type="noConversion"/>
  </si>
  <si>
    <t>잔재처리(폐,콘)</t>
    <phoneticPr fontId="7" type="noConversion"/>
  </si>
  <si>
    <t>상차, B/H0.4m3</t>
  </si>
  <si>
    <t>폐기물처리</t>
    <phoneticPr fontId="4" type="noConversion"/>
  </si>
  <si>
    <t>폐콘크리트</t>
    <phoneticPr fontId="7" type="noConversion"/>
  </si>
  <si>
    <t>TON</t>
    <phoneticPr fontId="4" type="noConversion"/>
  </si>
  <si>
    <t>콘크리트포장철거</t>
    <phoneticPr fontId="4" type="noConversion"/>
  </si>
  <si>
    <t>M3</t>
    <phoneticPr fontId="7" type="noConversion"/>
  </si>
  <si>
    <t>식</t>
    <phoneticPr fontId="4" type="noConversion"/>
  </si>
  <si>
    <t>콘크리트포장철거</t>
    <phoneticPr fontId="4" type="noConversion"/>
  </si>
  <si>
    <t>2. 식 재 공 사</t>
    <phoneticPr fontId="4" type="noConversion"/>
  </si>
  <si>
    <t>3. 시 설 물 공 사</t>
    <phoneticPr fontId="4" type="noConversion"/>
  </si>
  <si>
    <t>4. 포 장 공 사</t>
    <phoneticPr fontId="4" type="noConversion"/>
  </si>
  <si>
    <t>5. 토 공 사</t>
    <phoneticPr fontId="4" type="noConversion"/>
  </si>
  <si>
    <t>1. 철 거 공 사</t>
    <phoneticPr fontId="4" type="noConversion"/>
  </si>
  <si>
    <t xml:space="preserve"> V=1m2x0.15</t>
    <phoneticPr fontId="7" type="noConversion"/>
  </si>
  <si>
    <t>M2</t>
    <phoneticPr fontId="7" type="noConversion"/>
  </si>
  <si>
    <t xml:space="preserve"> V=0.15x2.3ton/m3</t>
    <phoneticPr fontId="7" type="noConversion"/>
  </si>
  <si>
    <t>M2</t>
    <phoneticPr fontId="4" type="noConversion"/>
  </si>
  <si>
    <t>공                종</t>
    <phoneticPr fontId="34" type="noConversion"/>
  </si>
  <si>
    <t>규      격</t>
  </si>
  <si>
    <t>합    계</t>
    <phoneticPr fontId="7" type="noConversion"/>
  </si>
  <si>
    <t>콘크리트 폐기물</t>
    <phoneticPr fontId="34" type="noConversion"/>
  </si>
  <si>
    <t>잔재처리 (m3)</t>
    <phoneticPr fontId="7" type="noConversion"/>
  </si>
  <si>
    <t>폐기물 (ton)</t>
    <phoneticPr fontId="7" type="noConversion"/>
  </si>
  <si>
    <t>단위당물량</t>
    <phoneticPr fontId="34" type="noConversion"/>
  </si>
  <si>
    <t>총물량</t>
    <phoneticPr fontId="34" type="noConversion"/>
  </si>
  <si>
    <t>단위당중량</t>
    <phoneticPr fontId="34" type="noConversion"/>
  </si>
  <si>
    <t>총중량</t>
    <phoneticPr fontId="34" type="noConversion"/>
  </si>
  <si>
    <t>합  계</t>
    <phoneticPr fontId="7" type="noConversion"/>
  </si>
  <si>
    <t>콘크리트포장철거</t>
    <phoneticPr fontId="7" type="noConversion"/>
  </si>
  <si>
    <t>폐기물처리</t>
    <phoneticPr fontId="4" type="noConversion"/>
  </si>
  <si>
    <t>식</t>
    <phoneticPr fontId="4" type="noConversion"/>
  </si>
  <si>
    <t>■ 폐기물처리</t>
    <phoneticPr fontId="7" type="noConversion"/>
  </si>
  <si>
    <t>폐기물처리</t>
    <phoneticPr fontId="4" type="noConversion"/>
  </si>
  <si>
    <t>콘크리트포장절단</t>
    <phoneticPr fontId="4" type="noConversion"/>
  </si>
  <si>
    <t xml:space="preserve">1차절단 (50~75mm기준)   </t>
    <phoneticPr fontId="4" type="noConversion"/>
  </si>
  <si>
    <t>m</t>
    <phoneticPr fontId="4" type="noConversion"/>
  </si>
  <si>
    <t>인력</t>
    <phoneticPr fontId="4" type="noConversion"/>
  </si>
  <si>
    <t>M</t>
    <phoneticPr fontId="4" type="noConversion"/>
  </si>
  <si>
    <t>M3</t>
    <phoneticPr fontId="4" type="noConversion"/>
  </si>
  <si>
    <t>ea</t>
    <phoneticPr fontId="4" type="noConversion"/>
  </si>
  <si>
    <t>자연석</t>
    <phoneticPr fontId="4" type="noConversion"/>
  </si>
  <si>
    <t>400x500x600</t>
    <phoneticPr fontId="4" type="noConversion"/>
  </si>
  <si>
    <t>ton</t>
    <phoneticPr fontId="4" type="noConversion"/>
  </si>
  <si>
    <t>수목명패</t>
    <phoneticPr fontId="4" type="noConversion"/>
  </si>
  <si>
    <t>걸이형</t>
    <phoneticPr fontId="4" type="noConversion"/>
  </si>
  <si>
    <t>지지대형</t>
    <phoneticPr fontId="4" type="noConversion"/>
  </si>
  <si>
    <t>수종종류갯수</t>
    <phoneticPr fontId="4" type="noConversion"/>
  </si>
  <si>
    <t>초화류합계</t>
    <phoneticPr fontId="5" type="noConversion"/>
  </si>
  <si>
    <t>10cm</t>
    <phoneticPr fontId="4" type="noConversion"/>
  </si>
  <si>
    <t>유기질비료합계</t>
    <phoneticPr fontId="5" type="noConversion"/>
  </si>
  <si>
    <t>계</t>
    <phoneticPr fontId="4" type="noConversion"/>
  </si>
  <si>
    <t>관목</t>
    <phoneticPr fontId="5" type="noConversion"/>
  </si>
  <si>
    <t>초화류</t>
    <phoneticPr fontId="5" type="noConversion"/>
  </si>
  <si>
    <t>주</t>
    <phoneticPr fontId="4" type="noConversion"/>
  </si>
  <si>
    <t>본</t>
    <phoneticPr fontId="4" type="noConversion"/>
  </si>
  <si>
    <t>M2</t>
    <phoneticPr fontId="4" type="noConversion"/>
  </si>
  <si>
    <t>시설명</t>
    <phoneticPr fontId="4" type="noConversion"/>
  </si>
  <si>
    <t>■</t>
    <phoneticPr fontId="7" type="noConversion"/>
  </si>
  <si>
    <t>결과</t>
    <phoneticPr fontId="7" type="noConversion"/>
  </si>
  <si>
    <t>연결관</t>
    <phoneticPr fontId="7" type="noConversion"/>
  </si>
  <si>
    <t>시 설 물 수 량 집 계 표</t>
    <phoneticPr fontId="5" type="noConversion"/>
  </si>
  <si>
    <t>포 장 수 량 집 계 표</t>
    <phoneticPr fontId="5" type="noConversion"/>
  </si>
  <si>
    <t>배 수 시 설 수 량 집 계 표</t>
    <phoneticPr fontId="5" type="noConversion"/>
  </si>
  <si>
    <t>연결관</t>
    <phoneticPr fontId="5" type="noConversion"/>
  </si>
  <si>
    <t>복자기</t>
  </si>
  <si>
    <t>H2.5xR6</t>
  </si>
  <si>
    <t>관목식재</t>
    <phoneticPr fontId="7" type="noConversion"/>
  </si>
  <si>
    <t>H0.3~0.7</t>
    <phoneticPr fontId="7" type="noConversion"/>
  </si>
  <si>
    <t>느티나무</t>
    <phoneticPr fontId="4" type="noConversion"/>
  </si>
  <si>
    <t>상록관목 소계</t>
    <phoneticPr fontId="7" type="noConversion"/>
  </si>
  <si>
    <t>낙엽관목 소계</t>
    <phoneticPr fontId="7" type="noConversion"/>
  </si>
  <si>
    <t>2. 식 재 공 사</t>
    <phoneticPr fontId="7" type="noConversion"/>
  </si>
  <si>
    <t>3. 시 설 물 공 사</t>
    <phoneticPr fontId="7" type="noConversion"/>
  </si>
  <si>
    <t>4. 포 장 공 사</t>
    <phoneticPr fontId="7" type="noConversion"/>
  </si>
  <si>
    <t>5. 토 공 사</t>
    <phoneticPr fontId="7" type="noConversion"/>
  </si>
  <si>
    <t>식재부대공사계</t>
    <phoneticPr fontId="7" type="noConversion"/>
  </si>
  <si>
    <t>주</t>
    <phoneticPr fontId="7" type="noConversion"/>
  </si>
  <si>
    <t>콘크리트포장 절단</t>
    <phoneticPr fontId="4" type="noConversion"/>
  </si>
  <si>
    <t>콘크리트포장 철거</t>
    <phoneticPr fontId="5" type="noConversion"/>
  </si>
  <si>
    <t>m2</t>
    <phoneticPr fontId="5" type="noConversion"/>
  </si>
  <si>
    <t>T300</t>
    <phoneticPr fontId="4" type="noConversion"/>
  </si>
  <si>
    <t>화강석경계석</t>
    <phoneticPr fontId="4" type="noConversion"/>
  </si>
  <si>
    <t>150x150x1,000</t>
    <phoneticPr fontId="7" type="noConversion"/>
  </si>
  <si>
    <t>M</t>
    <phoneticPr fontId="7" type="noConversion"/>
  </si>
  <si>
    <t>주</t>
    <phoneticPr fontId="7" type="noConversion"/>
  </si>
  <si>
    <t>450x450x450</t>
    <phoneticPr fontId="4" type="noConversion"/>
  </si>
  <si>
    <t>M</t>
    <phoneticPr fontId="7" type="noConversion"/>
  </si>
  <si>
    <t>1) 배수공사</t>
    <phoneticPr fontId="7" type="noConversion"/>
  </si>
  <si>
    <t>매</t>
    <phoneticPr fontId="4" type="noConversion"/>
  </si>
  <si>
    <t>시멘트벽돌</t>
    <phoneticPr fontId="4" type="noConversion"/>
  </si>
  <si>
    <t>190x90x57, 표준형</t>
    <phoneticPr fontId="4" type="noConversion"/>
  </si>
  <si>
    <t>시멘트</t>
    <phoneticPr fontId="4" type="noConversion"/>
  </si>
  <si>
    <t>40kg</t>
    <phoneticPr fontId="4" type="noConversion"/>
  </si>
  <si>
    <t>kg</t>
    <phoneticPr fontId="4" type="noConversion"/>
  </si>
  <si>
    <t>미송각재</t>
    <phoneticPr fontId="4" type="noConversion"/>
  </si>
  <si>
    <t>M6*L60 스텐</t>
    <phoneticPr fontId="4" type="noConversion"/>
  </si>
  <si>
    <t>스크류볼트</t>
    <phoneticPr fontId="4" type="noConversion"/>
  </si>
  <si>
    <t>M6*L70 스텐</t>
    <phoneticPr fontId="4" type="noConversion"/>
  </si>
  <si>
    <t>작업반장</t>
    <phoneticPr fontId="4" type="noConversion"/>
  </si>
  <si>
    <t>굴삭기(타이머)</t>
    <phoneticPr fontId="4" type="noConversion"/>
  </si>
  <si>
    <t>천원</t>
    <phoneticPr fontId="4" type="noConversion"/>
  </si>
  <si>
    <t>리프트트럭(지게차)</t>
    <phoneticPr fontId="4" type="noConversion"/>
  </si>
  <si>
    <t>2TON</t>
    <phoneticPr fontId="4" type="noConversion"/>
  </si>
  <si>
    <t>굴삭기(타이머)</t>
    <phoneticPr fontId="7" type="noConversion"/>
  </si>
  <si>
    <t>0.6M3</t>
    <phoneticPr fontId="7" type="noConversion"/>
  </si>
  <si>
    <t>중기가격 : 99,800 천원</t>
    <phoneticPr fontId="7" type="noConversion"/>
  </si>
  <si>
    <t>건설기계운전사</t>
    <phoneticPr fontId="4" type="noConversion"/>
  </si>
  <si>
    <t>리프트트럭(지게차)</t>
    <phoneticPr fontId="7" type="noConversion"/>
  </si>
  <si>
    <t>2TON</t>
    <phoneticPr fontId="7" type="noConversion"/>
  </si>
  <si>
    <t>중기가격 : 23,922 천원</t>
    <phoneticPr fontId="7" type="noConversion"/>
  </si>
  <si>
    <t>리프트트럭(지게차)</t>
    <phoneticPr fontId="7" type="noConversion"/>
  </si>
  <si>
    <t>■ 중기목록표</t>
    <phoneticPr fontId="57" type="noConversion"/>
  </si>
  <si>
    <t>■ 배수시설단가</t>
    <phoneticPr fontId="7" type="noConversion"/>
  </si>
  <si>
    <t>Φ300 460X700X998(그레이팅포함)</t>
    <phoneticPr fontId="4" type="noConversion"/>
  </si>
  <si>
    <t>연결관</t>
    <phoneticPr fontId="4" type="noConversion"/>
  </si>
  <si>
    <t>배관공</t>
    <phoneticPr fontId="4" type="noConversion"/>
  </si>
  <si>
    <t>M</t>
    <phoneticPr fontId="4" type="noConversion"/>
  </si>
  <si>
    <t>M</t>
    <phoneticPr fontId="4" type="noConversion"/>
  </si>
  <si>
    <t>■ 우배수일위대가</t>
    <phoneticPr fontId="7" type="noConversion"/>
  </si>
  <si>
    <t>기</t>
    <phoneticPr fontId="7" type="noConversion"/>
  </si>
  <si>
    <t>합판거푸집</t>
    <phoneticPr fontId="4" type="noConversion"/>
  </si>
  <si>
    <t>M</t>
    <phoneticPr fontId="7" type="noConversion"/>
  </si>
  <si>
    <t>마루널깔기</t>
    <phoneticPr fontId="4" type="noConversion"/>
  </si>
  <si>
    <t>마루틀설치</t>
    <phoneticPr fontId="4" type="noConversion"/>
  </si>
  <si>
    <t>인</t>
    <phoneticPr fontId="4" type="noConversion"/>
  </si>
  <si>
    <t>H0.5xW0.3</t>
    <phoneticPr fontId="4" type="noConversion"/>
  </si>
  <si>
    <t>이형철근</t>
    <phoneticPr fontId="4" type="noConversion"/>
  </si>
  <si>
    <t>D13</t>
    <phoneticPr fontId="4" type="noConversion"/>
  </si>
  <si>
    <t>m/t</t>
    <phoneticPr fontId="4" type="noConversion"/>
  </si>
  <si>
    <t>볼라드</t>
    <phoneticPr fontId="4" type="noConversion"/>
  </si>
  <si>
    <t>300x300x600</t>
    <phoneticPr fontId="4" type="noConversion"/>
  </si>
  <si>
    <t>덤프트럭</t>
    <phoneticPr fontId="7" type="noConversion"/>
  </si>
  <si>
    <t>15TON</t>
    <phoneticPr fontId="7" type="noConversion"/>
  </si>
  <si>
    <t>덤프트럭</t>
    <phoneticPr fontId="4" type="noConversion"/>
  </si>
  <si>
    <t>15TON</t>
    <phoneticPr fontId="4" type="noConversion"/>
  </si>
  <si>
    <t>로우더(타이머)</t>
    <phoneticPr fontId="4" type="noConversion"/>
  </si>
  <si>
    <t>1.72M3</t>
    <phoneticPr fontId="4" type="noConversion"/>
  </si>
  <si>
    <t>천원</t>
    <phoneticPr fontId="4" type="noConversion"/>
  </si>
  <si>
    <t>덤프트럭</t>
    <phoneticPr fontId="7" type="noConversion"/>
  </si>
  <si>
    <t>로우더</t>
    <phoneticPr fontId="7" type="noConversion"/>
  </si>
  <si>
    <t>1.72M3</t>
    <phoneticPr fontId="7" type="noConversion"/>
  </si>
  <si>
    <t>중기가격 : 64,995 천원</t>
    <phoneticPr fontId="7" type="noConversion"/>
  </si>
  <si>
    <t>로우더(타이머)</t>
    <phoneticPr fontId="7" type="noConversion"/>
  </si>
  <si>
    <t>m3</t>
    <phoneticPr fontId="4" type="noConversion"/>
  </si>
  <si>
    <t>마사토</t>
    <phoneticPr fontId="4" type="noConversion"/>
  </si>
  <si>
    <t>(노무비+경비+일관) x 15%이내</t>
    <phoneticPr fontId="3" type="noConversion"/>
  </si>
  <si>
    <t>㎥</t>
    <phoneticPr fontId="7" type="noConversion"/>
  </si>
  <si>
    <t>㎥</t>
    <phoneticPr fontId="7" type="noConversion"/>
  </si>
  <si>
    <t>발파암</t>
    <phoneticPr fontId="161" type="noConversion"/>
  </si>
  <si>
    <t>리핑암</t>
    <phoneticPr fontId="161" type="noConversion"/>
  </si>
  <si>
    <t>토  사</t>
    <phoneticPr fontId="7" type="noConversion"/>
  </si>
  <si>
    <t>측구터파기</t>
    <phoneticPr fontId="7" type="noConversion"/>
  </si>
  <si>
    <t>노    체</t>
    <phoneticPr fontId="161" type="noConversion"/>
  </si>
  <si>
    <t>노    상</t>
    <phoneticPr fontId="161" type="noConversion"/>
  </si>
  <si>
    <t>층 따 기</t>
    <phoneticPr fontId="161" type="noConversion"/>
  </si>
  <si>
    <t>㎡</t>
    <phoneticPr fontId="7" type="noConversion"/>
  </si>
  <si>
    <t xml:space="preserve"> 벌  개   제  근</t>
    <phoneticPr fontId="220" type="noConversion"/>
  </si>
  <si>
    <t>절　토　부</t>
    <phoneticPr fontId="220" type="noConversion"/>
  </si>
  <si>
    <t>기존도로부</t>
    <phoneticPr fontId="220" type="noConversion"/>
  </si>
  <si>
    <t>노상준비공</t>
    <phoneticPr fontId="7" type="noConversion"/>
  </si>
  <si>
    <t>잔 토 처 리</t>
    <phoneticPr fontId="7" type="noConversion"/>
  </si>
  <si>
    <t>되 메 우 기</t>
    <phoneticPr fontId="161" type="noConversion"/>
  </si>
  <si>
    <t>터  파  기</t>
    <phoneticPr fontId="161" type="noConversion"/>
  </si>
  <si>
    <t>㎡</t>
    <phoneticPr fontId="7" type="noConversion"/>
  </si>
  <si>
    <t xml:space="preserve"> 답구간  표토제거</t>
    <phoneticPr fontId="161" type="noConversion"/>
  </si>
  <si>
    <t>㎥</t>
    <phoneticPr fontId="7" type="noConversion"/>
  </si>
  <si>
    <t>비다짐성토</t>
    <phoneticPr fontId="7" type="noConversion"/>
  </si>
  <si>
    <t>노    체</t>
    <phoneticPr fontId="7" type="noConversion"/>
  </si>
  <si>
    <t>노    상</t>
    <phoneticPr fontId="7" type="noConversion"/>
  </si>
  <si>
    <t xml:space="preserve">흙쌓기   </t>
    <phoneticPr fontId="220" type="noConversion"/>
  </si>
  <si>
    <t>발파암</t>
    <phoneticPr fontId="161" type="noConversion"/>
  </si>
  <si>
    <t>리핑암</t>
    <phoneticPr fontId="161" type="noConversion"/>
  </si>
  <si>
    <t>토  사</t>
    <phoneticPr fontId="7" type="noConversion"/>
  </si>
  <si>
    <t>땅깍기</t>
    <phoneticPr fontId="7" type="noConversion"/>
  </si>
  <si>
    <t>식재공</t>
    <phoneticPr fontId="161" type="noConversion"/>
  </si>
  <si>
    <t>시설및포장공</t>
    <phoneticPr fontId="161" type="noConversion"/>
  </si>
  <si>
    <t>토공</t>
    <phoneticPr fontId="161" type="noConversion"/>
  </si>
  <si>
    <t>비 고</t>
    <phoneticPr fontId="220" type="noConversion"/>
  </si>
  <si>
    <t>계</t>
    <phoneticPr fontId="161" type="noConversion"/>
  </si>
  <si>
    <t>수      량</t>
    <phoneticPr fontId="161" type="noConversion"/>
  </si>
  <si>
    <t>구  분</t>
    <phoneticPr fontId="161" type="noConversion"/>
  </si>
  <si>
    <t>토 공 량   집 계 표</t>
    <phoneticPr fontId="7" type="noConversion"/>
  </si>
  <si>
    <t>y</t>
    <phoneticPr fontId="4" type="noConversion"/>
  </si>
  <si>
    <t>총 계</t>
    <phoneticPr fontId="194" type="noConversion"/>
  </si>
  <si>
    <t>소계</t>
    <phoneticPr fontId="7" type="noConversion"/>
  </si>
  <si>
    <t>● 포장공</t>
    <phoneticPr fontId="7" type="noConversion"/>
  </si>
  <si>
    <t>● 우수공</t>
    <phoneticPr fontId="7" type="noConversion"/>
  </si>
  <si>
    <t>● 시설물공</t>
    <phoneticPr fontId="7" type="noConversion"/>
  </si>
  <si>
    <t>기계</t>
  </si>
  <si>
    <t>인 력</t>
  </si>
  <si>
    <t>인력</t>
  </si>
  <si>
    <t>되메우기(성토포함)</t>
    <phoneticPr fontId="7" type="noConversion"/>
  </si>
  <si>
    <t>잔  토  처  리</t>
  </si>
  <si>
    <t>터파기(절취, 흙깎기포함)</t>
    <phoneticPr fontId="7" type="noConversion"/>
  </si>
  <si>
    <t>구     분</t>
    <phoneticPr fontId="7" type="noConversion"/>
  </si>
  <si>
    <t>순성토운반</t>
    <phoneticPr fontId="220" type="noConversion"/>
  </si>
  <si>
    <t>성토량</t>
    <phoneticPr fontId="220" type="noConversion"/>
  </si>
  <si>
    <t>10cm</t>
    <phoneticPr fontId="4" type="noConversion"/>
  </si>
  <si>
    <t>㎥</t>
  </si>
  <si>
    <t>㎥</t>
    <phoneticPr fontId="7" type="noConversion"/>
  </si>
  <si>
    <t>물가정보'2014.11</t>
    <phoneticPr fontId="57" type="noConversion"/>
  </si>
  <si>
    <t>물가자료'2014.11</t>
    <phoneticPr fontId="57" type="noConversion"/>
  </si>
  <si>
    <t>콘크리트포장절단</t>
    <phoneticPr fontId="4" type="noConversion"/>
  </si>
  <si>
    <t>철거공사 1식</t>
    <phoneticPr fontId="3" type="noConversion"/>
  </si>
  <si>
    <t>6. 우 배 수 공 사</t>
    <phoneticPr fontId="7" type="noConversion"/>
  </si>
  <si>
    <t>6. 우 배 수 공 사</t>
    <phoneticPr fontId="4" type="noConversion"/>
  </si>
  <si>
    <t>Φ13 L200</t>
    <phoneticPr fontId="4" type="noConversion"/>
  </si>
  <si>
    <t>M6*L120 스텐</t>
    <phoneticPr fontId="4" type="noConversion"/>
  </si>
  <si>
    <t>공  사  원  가  계  산  서</t>
    <phoneticPr fontId="7" type="noConversion"/>
  </si>
  <si>
    <t>단  위  토  공  집  계  표 (토공으로 이기)</t>
    <phoneticPr fontId="7" type="noConversion"/>
  </si>
  <si>
    <t>철  거  수  량  집  계  표</t>
    <phoneticPr fontId="5" type="noConversion"/>
  </si>
  <si>
    <t>휘발유 : 1ℓ당   1,624원</t>
    <phoneticPr fontId="7" type="noConversion"/>
  </si>
  <si>
    <t>경  유 : 1ℓ당    1,440원</t>
    <phoneticPr fontId="7" type="noConversion"/>
  </si>
  <si>
    <r>
      <t xml:space="preserve">2014년   </t>
    </r>
    <r>
      <rPr>
        <sz val="12"/>
        <rFont val="맑은 고딕"/>
        <family val="3"/>
        <charset val="129"/>
        <scheme val="major"/>
      </rPr>
      <t xml:space="preserve"> 11</t>
    </r>
    <r>
      <rPr>
        <sz val="11"/>
        <rFont val="맑은 고딕"/>
        <family val="3"/>
        <charset val="129"/>
        <scheme val="major"/>
      </rPr>
      <t>월    일</t>
    </r>
    <phoneticPr fontId="7" type="noConversion"/>
  </si>
  <si>
    <r>
      <t xml:space="preserve">2014년  </t>
    </r>
    <r>
      <rPr>
        <sz val="12"/>
        <rFont val="맑은 고딕"/>
        <family val="3"/>
        <charset val="129"/>
        <scheme val="major"/>
      </rPr>
      <t xml:space="preserve"> </t>
    </r>
    <r>
      <rPr>
        <sz val="11"/>
        <rFont val="맑은 고딕"/>
        <family val="3"/>
        <charset val="129"/>
        <scheme val="major"/>
      </rPr>
      <t xml:space="preserve"> 11월    일</t>
    </r>
    <phoneticPr fontId="7" type="noConversion"/>
  </si>
  <si>
    <r>
      <t xml:space="preserve">2014년  </t>
    </r>
    <r>
      <rPr>
        <sz val="12"/>
        <rFont val="맑은 고딕"/>
        <family val="3"/>
        <charset val="129"/>
        <scheme val="major"/>
      </rPr>
      <t xml:space="preserve"> 11</t>
    </r>
    <r>
      <rPr>
        <sz val="11"/>
        <rFont val="맑은 고딕"/>
        <family val="3"/>
        <charset val="129"/>
        <scheme val="major"/>
      </rPr>
      <t>월   일</t>
    </r>
    <phoneticPr fontId="7" type="noConversion"/>
  </si>
  <si>
    <t>공 사 명 : 평택 창조지역만들기 &lt;다문화 마을정원 만들기&gt; 연구기획 용역</t>
    <phoneticPr fontId="7" type="noConversion"/>
  </si>
  <si>
    <t>배수공사 1식</t>
    <phoneticPr fontId="4" type="noConversion"/>
  </si>
  <si>
    <t>유통물가 2014.11</t>
    <phoneticPr fontId="57" type="noConversion"/>
  </si>
  <si>
    <t>주</t>
    <phoneticPr fontId="4" type="noConversion"/>
  </si>
  <si>
    <t>이팝나무</t>
    <phoneticPr fontId="4" type="noConversion"/>
  </si>
  <si>
    <t>계수나무</t>
    <phoneticPr fontId="4" type="noConversion"/>
  </si>
  <si>
    <t>회양목</t>
    <phoneticPr fontId="4" type="noConversion"/>
  </si>
  <si>
    <t>화살나무</t>
    <phoneticPr fontId="5" type="noConversion"/>
  </si>
  <si>
    <t>홍매자나무</t>
    <phoneticPr fontId="4" type="noConversion"/>
  </si>
  <si>
    <t>가우라</t>
    <phoneticPr fontId="4" type="noConversion"/>
  </si>
  <si>
    <t>맥문동</t>
    <phoneticPr fontId="4" type="noConversion"/>
  </si>
  <si>
    <t>수호초</t>
    <phoneticPr fontId="4" type="noConversion"/>
  </si>
  <si>
    <t>무늬둥글레</t>
    <phoneticPr fontId="4" type="noConversion"/>
  </si>
  <si>
    <t>황금조팝</t>
    <phoneticPr fontId="4" type="noConversion"/>
  </si>
  <si>
    <t>노루오줌</t>
    <phoneticPr fontId="4" type="noConversion"/>
  </si>
  <si>
    <t>3치</t>
    <phoneticPr fontId="4" type="noConversion"/>
  </si>
  <si>
    <t>H1.2xW0.8</t>
  </si>
  <si>
    <t>텃밭경관옹벽</t>
    <phoneticPr fontId="5" type="noConversion"/>
  </si>
  <si>
    <t>H300</t>
    <phoneticPr fontId="4" type="noConversion"/>
  </si>
  <si>
    <t>H400</t>
    <phoneticPr fontId="4" type="noConversion"/>
  </si>
  <si>
    <t>텃밭경관옹벽</t>
    <phoneticPr fontId="5" type="noConversion"/>
  </si>
  <si>
    <t>고리의자</t>
    <phoneticPr fontId="4" type="noConversion"/>
  </si>
  <si>
    <t>볼라드</t>
    <phoneticPr fontId="4" type="noConversion"/>
  </si>
  <si>
    <t>450x450xH450</t>
  </si>
  <si>
    <t>320x305xH600</t>
  </si>
  <si>
    <t>개소</t>
    <phoneticPr fontId="4" type="noConversion"/>
  </si>
  <si>
    <t>그레이</t>
    <phoneticPr fontId="4" type="noConversion"/>
  </si>
  <si>
    <t>라이트그레이</t>
    <phoneticPr fontId="4" type="noConversion"/>
  </si>
  <si>
    <t>200x200xT60</t>
  </si>
  <si>
    <t>200x200xT60</t>
    <phoneticPr fontId="5" type="noConversion"/>
  </si>
  <si>
    <t>인조화강석블록포장</t>
    <phoneticPr fontId="5" type="noConversion"/>
  </si>
  <si>
    <t>빗물받이</t>
    <phoneticPr fontId="5" type="noConversion"/>
  </si>
  <si>
    <t>410x510xH940</t>
  </si>
  <si>
    <t>Φ250</t>
    <phoneticPr fontId="4" type="noConversion"/>
  </si>
  <si>
    <t>R18-R20,기계화</t>
    <phoneticPr fontId="4" type="noConversion"/>
  </si>
  <si>
    <t>R9-R11,기계화</t>
    <phoneticPr fontId="4" type="noConversion"/>
  </si>
  <si>
    <t>H1.2~1.5</t>
    <phoneticPr fontId="7" type="noConversion"/>
  </si>
  <si>
    <t>H0.3xW0.3</t>
    <phoneticPr fontId="4" type="noConversion"/>
  </si>
  <si>
    <t>H2.5xR6</t>
    <phoneticPr fontId="5" type="noConversion"/>
  </si>
  <si>
    <t>H3.0XR6</t>
    <phoneticPr fontId="4" type="noConversion"/>
  </si>
  <si>
    <t>본</t>
    <phoneticPr fontId="4" type="noConversion"/>
  </si>
  <si>
    <t>본</t>
    <phoneticPr fontId="7" type="noConversion"/>
  </si>
  <si>
    <t>고리의자</t>
    <phoneticPr fontId="4" type="noConversion"/>
  </si>
  <si>
    <t>목재데크포장</t>
    <phoneticPr fontId="4" type="noConversion"/>
  </si>
  <si>
    <t>자갈포장</t>
    <phoneticPr fontId="4" type="noConversion"/>
  </si>
  <si>
    <t xml:space="preserve"> T100</t>
    <phoneticPr fontId="4" type="noConversion"/>
  </si>
  <si>
    <t>멀바우T30</t>
  </si>
  <si>
    <t>T60,그레이</t>
    <phoneticPr fontId="7" type="noConversion"/>
  </si>
  <si>
    <t>T60,라이트그레이</t>
    <phoneticPr fontId="7" type="noConversion"/>
  </si>
  <si>
    <t>스트로브잣나무</t>
    <phoneticPr fontId="4" type="noConversion"/>
  </si>
  <si>
    <t>느티나무</t>
    <phoneticPr fontId="4" type="noConversion"/>
  </si>
  <si>
    <t>이팝나무</t>
    <phoneticPr fontId="4" type="noConversion"/>
  </si>
  <si>
    <t>청단풍</t>
    <phoneticPr fontId="4" type="noConversion"/>
  </si>
  <si>
    <t>계수나무</t>
    <phoneticPr fontId="4" type="noConversion"/>
  </si>
  <si>
    <t>복자기</t>
    <phoneticPr fontId="4" type="noConversion"/>
  </si>
  <si>
    <t>회양목</t>
    <phoneticPr fontId="4" type="noConversion"/>
  </si>
  <si>
    <t>화살나무</t>
    <phoneticPr fontId="4" type="noConversion"/>
  </si>
  <si>
    <t>홍매자나무</t>
    <phoneticPr fontId="4" type="noConversion"/>
  </si>
  <si>
    <t>가우라</t>
    <phoneticPr fontId="4" type="noConversion"/>
  </si>
  <si>
    <t>맥문동</t>
    <phoneticPr fontId="4" type="noConversion"/>
  </si>
  <si>
    <t>수호초</t>
    <phoneticPr fontId="4" type="noConversion"/>
  </si>
  <si>
    <t>무늬둥글레</t>
    <phoneticPr fontId="4" type="noConversion"/>
  </si>
  <si>
    <t>황금조팝</t>
    <phoneticPr fontId="4" type="noConversion"/>
  </si>
  <si>
    <t>노루오줌</t>
    <phoneticPr fontId="4" type="noConversion"/>
  </si>
  <si>
    <t>인</t>
    <phoneticPr fontId="7" type="noConversion"/>
  </si>
  <si>
    <t>Φ250</t>
    <phoneticPr fontId="4" type="noConversion"/>
  </si>
  <si>
    <t>m</t>
    <phoneticPr fontId="4" type="noConversion"/>
  </si>
  <si>
    <t>빗물받이</t>
    <phoneticPr fontId="4" type="noConversion"/>
  </si>
  <si>
    <t>개소</t>
    <phoneticPr fontId="4" type="noConversion"/>
  </si>
  <si>
    <t>빗물받이</t>
    <phoneticPr fontId="4" type="noConversion"/>
  </si>
  <si>
    <t>볼라드</t>
    <phoneticPr fontId="4" type="noConversion"/>
  </si>
  <si>
    <t>M3</t>
    <phoneticPr fontId="7" type="noConversion"/>
  </si>
  <si>
    <t>텃밭경관옹벽</t>
    <phoneticPr fontId="4" type="noConversion"/>
  </si>
  <si>
    <t>H300</t>
    <phoneticPr fontId="4" type="noConversion"/>
  </si>
  <si>
    <t>기초다짐 및 뒤채움</t>
    <phoneticPr fontId="4" type="noConversion"/>
  </si>
  <si>
    <t>소형장비</t>
    <phoneticPr fontId="4" type="noConversion"/>
  </si>
  <si>
    <t>진동롤러(핸드가이드식)</t>
    <phoneticPr fontId="4" type="noConversion"/>
  </si>
  <si>
    <t>0.2M3</t>
    <phoneticPr fontId="4" type="noConversion"/>
  </si>
  <si>
    <t>5500L</t>
    <phoneticPr fontId="4" type="noConversion"/>
  </si>
  <si>
    <t>0.7TON</t>
    <phoneticPr fontId="4" type="noConversion"/>
  </si>
  <si>
    <t>HR</t>
    <phoneticPr fontId="7" type="noConversion"/>
  </si>
  <si>
    <t>0.2M3</t>
    <phoneticPr fontId="7" type="noConversion"/>
  </si>
  <si>
    <t>중기가격 : 61,106 천원</t>
    <phoneticPr fontId="7" type="noConversion"/>
  </si>
  <si>
    <t>물탱크(살수차)</t>
    <phoneticPr fontId="4" type="noConversion"/>
  </si>
  <si>
    <t>5500L</t>
    <phoneticPr fontId="4" type="noConversion"/>
  </si>
  <si>
    <t>천원</t>
    <phoneticPr fontId="4" type="noConversion"/>
  </si>
  <si>
    <t>물탱크(살수차)</t>
    <phoneticPr fontId="7" type="noConversion"/>
  </si>
  <si>
    <t>5500L</t>
    <phoneticPr fontId="7" type="noConversion"/>
  </si>
  <si>
    <t>중기가격 : 38,287 천원</t>
    <phoneticPr fontId="7" type="noConversion"/>
  </si>
  <si>
    <t>화물차운전사</t>
    <phoneticPr fontId="4" type="noConversion"/>
  </si>
  <si>
    <t>0.7TON</t>
    <phoneticPr fontId="4" type="noConversion"/>
  </si>
  <si>
    <t>진동롤러(핸드가이드식)</t>
    <phoneticPr fontId="4" type="noConversion"/>
  </si>
  <si>
    <t>0.7TON</t>
    <phoneticPr fontId="4" type="noConversion"/>
  </si>
  <si>
    <t>0.7ton</t>
    <phoneticPr fontId="7" type="noConversion"/>
  </si>
  <si>
    <t>진동롤러(핸드가이드식)</t>
    <phoneticPr fontId="7" type="noConversion"/>
  </si>
  <si>
    <t>물탱크(살수차)</t>
    <phoneticPr fontId="4" type="noConversion"/>
  </si>
  <si>
    <t>접착제</t>
    <phoneticPr fontId="4" type="noConversion"/>
  </si>
  <si>
    <t>석공</t>
    <phoneticPr fontId="4" type="noConversion"/>
  </si>
  <si>
    <t>보통인부</t>
    <phoneticPr fontId="4" type="noConversion"/>
  </si>
  <si>
    <t xml:space="preserve">석재용 에폭시 </t>
    <phoneticPr fontId="4" type="noConversion"/>
  </si>
  <si>
    <t>KG</t>
    <phoneticPr fontId="7" type="noConversion"/>
  </si>
  <si>
    <t>접착제</t>
    <phoneticPr fontId="4" type="noConversion"/>
  </si>
  <si>
    <t>석재용 에폭시</t>
    <phoneticPr fontId="4" type="noConversion"/>
  </si>
  <si>
    <t>H400</t>
    <phoneticPr fontId="4" type="noConversion"/>
  </si>
  <si>
    <t>M2</t>
    <phoneticPr fontId="4" type="noConversion"/>
  </si>
  <si>
    <t>개소</t>
    <phoneticPr fontId="7" type="noConversion"/>
  </si>
  <si>
    <t>PVC이중벽관</t>
    <phoneticPr fontId="4" type="noConversion"/>
  </si>
  <si>
    <t>빗물받이</t>
    <phoneticPr fontId="7" type="noConversion"/>
  </si>
  <si>
    <t>M</t>
    <phoneticPr fontId="4" type="noConversion"/>
  </si>
  <si>
    <t>개소</t>
    <phoneticPr fontId="4" type="noConversion"/>
  </si>
  <si>
    <t>M</t>
    <phoneticPr fontId="7" type="noConversion"/>
  </si>
  <si>
    <t>C A P설치</t>
    <phoneticPr fontId="4" type="noConversion"/>
  </si>
  <si>
    <t>화강석경계석설치</t>
    <phoneticPr fontId="4" type="noConversion"/>
  </si>
  <si>
    <t>H3.0xR10</t>
    <phoneticPr fontId="5" type="noConversion"/>
  </si>
  <si>
    <t>8cm</t>
    <phoneticPr fontId="4" type="noConversion"/>
  </si>
  <si>
    <t>PE이중벽관</t>
    <phoneticPr fontId="4" type="noConversion"/>
  </si>
  <si>
    <t>본</t>
    <phoneticPr fontId="4" type="noConversion"/>
  </si>
  <si>
    <t>현장토</t>
    <phoneticPr fontId="4" type="noConversion"/>
  </si>
  <si>
    <t>혼합토양</t>
    <phoneticPr fontId="4" type="noConversion"/>
  </si>
  <si>
    <t>혼합토양포설및다짐</t>
    <phoneticPr fontId="4" type="noConversion"/>
  </si>
  <si>
    <t>보통인부</t>
    <phoneticPr fontId="4" type="noConversion"/>
  </si>
  <si>
    <t>다짐</t>
    <phoneticPr fontId="4" type="noConversion"/>
  </si>
  <si>
    <t>포설</t>
    <phoneticPr fontId="4" type="noConversion"/>
  </si>
  <si>
    <t>보통인부</t>
    <phoneticPr fontId="4" type="noConversion"/>
  </si>
  <si>
    <t>두께30cm적용</t>
    <phoneticPr fontId="4" type="noConversion"/>
  </si>
  <si>
    <t>인</t>
    <phoneticPr fontId="7" type="noConversion"/>
  </si>
  <si>
    <t>현장토활용</t>
    <phoneticPr fontId="4" type="noConversion"/>
  </si>
  <si>
    <t>■ 텃밭화단기반 일위대가</t>
    <phoneticPr fontId="7" type="noConversion"/>
  </si>
  <si>
    <t>텃밭토양기반</t>
    <phoneticPr fontId="4" type="noConversion"/>
  </si>
  <si>
    <t>텃 밭 토 양 기 반 수 량 집 계 표</t>
    <phoneticPr fontId="5" type="noConversion"/>
  </si>
  <si>
    <t>텃밭토양기반재</t>
    <phoneticPr fontId="5" type="noConversion"/>
  </si>
  <si>
    <t>412 상</t>
    <phoneticPr fontId="4" type="noConversion"/>
  </si>
  <si>
    <t>410 상</t>
    <phoneticPr fontId="4" type="noConversion"/>
  </si>
  <si>
    <t>413 상</t>
    <phoneticPr fontId="4" type="noConversion"/>
  </si>
  <si>
    <t>411 상</t>
    <phoneticPr fontId="4" type="noConversion"/>
  </si>
  <si>
    <t>24하</t>
    <phoneticPr fontId="4" type="noConversion"/>
  </si>
  <si>
    <t>2-33</t>
    <phoneticPr fontId="4" type="noConversion"/>
  </si>
  <si>
    <t>2-258</t>
    <phoneticPr fontId="4" type="noConversion"/>
  </si>
  <si>
    <t>2-950</t>
    <phoneticPr fontId="4" type="noConversion"/>
  </si>
  <si>
    <t>2-1055</t>
    <phoneticPr fontId="4" type="noConversion"/>
  </si>
  <si>
    <t>터파기</t>
    <phoneticPr fontId="7" type="noConversion"/>
  </si>
  <si>
    <t>기계+인력</t>
    <phoneticPr fontId="7" type="noConversion"/>
  </si>
  <si>
    <t>M3</t>
    <phoneticPr fontId="7" type="noConversion"/>
  </si>
  <si>
    <t xml:space="preserve"> V=0.85x0.85x</t>
    <phoneticPr fontId="7" type="noConversion"/>
  </si>
  <si>
    <t>잔토처리</t>
    <phoneticPr fontId="7" type="noConversion"/>
  </si>
  <si>
    <t xml:space="preserve"> V=0.46x0.998x0.7</t>
    <phoneticPr fontId="7" type="noConversion"/>
  </si>
  <si>
    <t>되메우기</t>
    <phoneticPr fontId="7" type="noConversion"/>
  </si>
  <si>
    <t>V=터파기-잔토처리</t>
    <phoneticPr fontId="7" type="noConversion"/>
  </si>
  <si>
    <t>합판거푸집</t>
    <phoneticPr fontId="4" type="noConversion"/>
  </si>
  <si>
    <t>M2</t>
    <phoneticPr fontId="4" type="noConversion"/>
  </si>
  <si>
    <t>S=0.2*0.45*4면</t>
    <phoneticPr fontId="4" type="noConversion"/>
  </si>
  <si>
    <t>레미콘</t>
    <phoneticPr fontId="4" type="noConversion"/>
  </si>
  <si>
    <t>V=0.45x0.45*0.2</t>
    <phoneticPr fontId="4" type="noConversion"/>
  </si>
  <si>
    <t>V'=0.04*1.02</t>
    <phoneticPr fontId="4" type="noConversion"/>
  </si>
  <si>
    <t>레미콘타설</t>
    <phoneticPr fontId="4" type="noConversion"/>
  </si>
  <si>
    <t>몰탈</t>
    <phoneticPr fontId="4" type="noConversion"/>
  </si>
  <si>
    <t>1:3</t>
    <phoneticPr fontId="4" type="noConversion"/>
  </si>
  <si>
    <t>소운반,부설비</t>
    <phoneticPr fontId="4" type="noConversion"/>
  </si>
  <si>
    <t>인</t>
    <phoneticPr fontId="4" type="noConversion"/>
  </si>
  <si>
    <t xml:space="preserve"> V=(0.48+1.46)/2x1.0x1.0</t>
    <phoneticPr fontId="7" type="noConversion"/>
  </si>
  <si>
    <t xml:space="preserve"> V=(0.14x0.14x3.14x1.0)+0.064</t>
    <phoneticPr fontId="7" type="noConversion"/>
  </si>
  <si>
    <t>되메우기 및 다짐</t>
    <phoneticPr fontId="4" type="noConversion"/>
  </si>
  <si>
    <t>기계+인력</t>
    <phoneticPr fontId="4" type="noConversion"/>
  </si>
  <si>
    <t>터파기-잔토처리</t>
    <phoneticPr fontId="4" type="noConversion"/>
  </si>
  <si>
    <t>모래</t>
    <phoneticPr fontId="4" type="noConversion"/>
  </si>
  <si>
    <t>V=0.064x1.06(할증)</t>
    <phoneticPr fontId="4" type="noConversion"/>
  </si>
  <si>
    <t>모래다짐</t>
    <phoneticPr fontId="4" type="noConversion"/>
  </si>
  <si>
    <t>기계</t>
    <phoneticPr fontId="7" type="noConversion"/>
  </si>
  <si>
    <t xml:space="preserve"> V=0.8x0.2x1.0</t>
    <phoneticPr fontId="7" type="noConversion"/>
  </si>
  <si>
    <t xml:space="preserve"> V=(0.4x0.15x1.0)+(0.05x0.3x1.0)</t>
    <phoneticPr fontId="7" type="noConversion"/>
  </si>
  <si>
    <t xml:space="preserve"> V=0.4x0.15x1.0</t>
    <phoneticPr fontId="7" type="noConversion"/>
  </si>
  <si>
    <t>보조기층 포설 및 다짐</t>
    <phoneticPr fontId="4" type="noConversion"/>
  </si>
  <si>
    <t>2T/m</t>
    <phoneticPr fontId="4" type="noConversion"/>
  </si>
  <si>
    <t>M2</t>
    <phoneticPr fontId="7" type="noConversion"/>
  </si>
  <si>
    <t>25mm</t>
    <phoneticPr fontId="7" type="noConversion"/>
  </si>
  <si>
    <t>기초다짐 및 뒷채움</t>
    <phoneticPr fontId="7" type="noConversion"/>
  </si>
  <si>
    <t xml:space="preserve"> S=0.3x1.0</t>
    <phoneticPr fontId="7" type="noConversion"/>
  </si>
  <si>
    <t>M</t>
    <phoneticPr fontId="4" type="noConversion"/>
  </si>
  <si>
    <t>■</t>
    <phoneticPr fontId="7" type="noConversion"/>
  </si>
  <si>
    <t>텃밭경관옹벽 (1/2)</t>
    <phoneticPr fontId="7" type="noConversion"/>
  </si>
  <si>
    <t>H300</t>
    <phoneticPr fontId="7" type="noConversion"/>
  </si>
  <si>
    <t>M</t>
    <phoneticPr fontId="7" type="noConversion"/>
  </si>
  <si>
    <t>번호</t>
    <phoneticPr fontId="7" type="noConversion"/>
  </si>
  <si>
    <t>공   종</t>
    <phoneticPr fontId="7" type="noConversion"/>
  </si>
  <si>
    <t>규격</t>
    <phoneticPr fontId="7" type="noConversion"/>
  </si>
  <si>
    <t>결과</t>
    <phoneticPr fontId="7" type="noConversion"/>
  </si>
  <si>
    <t>단위</t>
    <phoneticPr fontId="7" type="noConversion"/>
  </si>
  <si>
    <t>산출근거</t>
    <phoneticPr fontId="7" type="noConversion"/>
  </si>
  <si>
    <t>비고</t>
    <phoneticPr fontId="7" type="noConversion"/>
  </si>
  <si>
    <t>터파기-잔토처리</t>
    <phoneticPr fontId="7" type="noConversion"/>
  </si>
  <si>
    <t>혼합골재</t>
    <phoneticPr fontId="4" type="noConversion"/>
  </si>
  <si>
    <t>T150</t>
    <phoneticPr fontId="4" type="noConversion"/>
  </si>
  <si>
    <t>M3</t>
    <phoneticPr fontId="7" type="noConversion"/>
  </si>
  <si>
    <t xml:space="preserve"> V=0.4x0.15x1.0</t>
    <phoneticPr fontId="7" type="noConversion"/>
  </si>
  <si>
    <t>M3</t>
    <phoneticPr fontId="7" type="noConversion"/>
  </si>
  <si>
    <t>부직포</t>
    <phoneticPr fontId="7" type="noConversion"/>
  </si>
  <si>
    <t>M2</t>
    <phoneticPr fontId="7" type="noConversion"/>
  </si>
  <si>
    <t>S=0.25*1.0</t>
    <phoneticPr fontId="7" type="noConversion"/>
  </si>
  <si>
    <t>M3</t>
    <phoneticPr fontId="7" type="noConversion"/>
  </si>
  <si>
    <t xml:space="preserve"> V=0.25*0.3*1.0</t>
    <phoneticPr fontId="7" type="noConversion"/>
  </si>
  <si>
    <t>M3</t>
    <phoneticPr fontId="7" type="noConversion"/>
  </si>
  <si>
    <t>표준품셈 5-1-1</t>
    <phoneticPr fontId="4" type="noConversion"/>
  </si>
  <si>
    <t xml:space="preserve"> S'=0.65x1.03(할증)</t>
    <phoneticPr fontId="4" type="noConversion"/>
  </si>
  <si>
    <t>특별인부</t>
    <phoneticPr fontId="7" type="noConversion"/>
  </si>
  <si>
    <t>인</t>
    <phoneticPr fontId="4" type="noConversion"/>
  </si>
  <si>
    <t>표준품셈 3-6-2 , 인력쌓기기준으로 장비 제외</t>
    <phoneticPr fontId="4" type="noConversion"/>
  </si>
  <si>
    <t>보통인부</t>
    <phoneticPr fontId="7" type="noConversion"/>
  </si>
  <si>
    <t>■</t>
    <phoneticPr fontId="7" type="noConversion"/>
  </si>
  <si>
    <t>텃밭경관옹벽 (2/2)</t>
    <phoneticPr fontId="7" type="noConversion"/>
  </si>
  <si>
    <t>H300</t>
    <phoneticPr fontId="7" type="noConversion"/>
  </si>
  <si>
    <t>M</t>
    <phoneticPr fontId="7" type="noConversion"/>
  </si>
  <si>
    <t>번호</t>
    <phoneticPr fontId="7" type="noConversion"/>
  </si>
  <si>
    <t>공   종</t>
    <phoneticPr fontId="7" type="noConversion"/>
  </si>
  <si>
    <t>규격</t>
    <phoneticPr fontId="7" type="noConversion"/>
  </si>
  <si>
    <t>결과</t>
    <phoneticPr fontId="7" type="noConversion"/>
  </si>
  <si>
    <t>단위</t>
    <phoneticPr fontId="7" type="noConversion"/>
  </si>
  <si>
    <t>산출근거</t>
    <phoneticPr fontId="7" type="noConversion"/>
  </si>
  <si>
    <t>비고</t>
    <phoneticPr fontId="7" type="noConversion"/>
  </si>
  <si>
    <t>■</t>
    <phoneticPr fontId="7" type="noConversion"/>
  </si>
  <si>
    <t>텃밭경관옹벽 (1/2)</t>
    <phoneticPr fontId="7" type="noConversion"/>
  </si>
  <si>
    <t>H400</t>
    <phoneticPr fontId="7" type="noConversion"/>
  </si>
  <si>
    <t>M</t>
    <phoneticPr fontId="7" type="noConversion"/>
  </si>
  <si>
    <t>터파기</t>
    <phoneticPr fontId="7" type="noConversion"/>
  </si>
  <si>
    <t>기계</t>
    <phoneticPr fontId="7" type="noConversion"/>
  </si>
  <si>
    <t>M3</t>
    <phoneticPr fontId="7" type="noConversion"/>
  </si>
  <si>
    <t xml:space="preserve"> V=0.8x0.2x1.0</t>
    <phoneticPr fontId="7" type="noConversion"/>
  </si>
  <si>
    <t>잔토처리</t>
    <phoneticPr fontId="7" type="noConversion"/>
  </si>
  <si>
    <t xml:space="preserve"> V=(0.4x0.15x1.0)+(0.05x0.3x1.0)</t>
    <phoneticPr fontId="7" type="noConversion"/>
  </si>
  <si>
    <t>되메우기</t>
    <phoneticPr fontId="7" type="noConversion"/>
  </si>
  <si>
    <t>M3</t>
    <phoneticPr fontId="7" type="noConversion"/>
  </si>
  <si>
    <t>혼합골재</t>
    <phoneticPr fontId="4" type="noConversion"/>
  </si>
  <si>
    <t>T150</t>
    <phoneticPr fontId="4" type="noConversion"/>
  </si>
  <si>
    <t>부직포</t>
    <phoneticPr fontId="7" type="noConversion"/>
  </si>
  <si>
    <t>2T/m</t>
    <phoneticPr fontId="4" type="noConversion"/>
  </si>
  <si>
    <t>S=0.35*1.0</t>
    <phoneticPr fontId="7" type="noConversion"/>
  </si>
  <si>
    <t>25mm</t>
    <phoneticPr fontId="7" type="noConversion"/>
  </si>
  <si>
    <t xml:space="preserve"> V=0.35*0.3*1.0</t>
    <phoneticPr fontId="7" type="noConversion"/>
  </si>
  <si>
    <t>표준품셈 5-1-1</t>
    <phoneticPr fontId="4" type="noConversion"/>
  </si>
  <si>
    <t xml:space="preserve"> S=0.4x1.0</t>
    <phoneticPr fontId="7" type="noConversion"/>
  </si>
  <si>
    <t xml:space="preserve"> S'=0.65x1.03(할증)</t>
    <phoneticPr fontId="4" type="noConversion"/>
  </si>
  <si>
    <t>보통인부</t>
    <phoneticPr fontId="7" type="noConversion"/>
  </si>
  <si>
    <t>텃밭경관옹벽 (2/2)</t>
    <phoneticPr fontId="7" type="noConversion"/>
  </si>
  <si>
    <t>번호</t>
    <phoneticPr fontId="7" type="noConversion"/>
  </si>
  <si>
    <t>공   종</t>
    <phoneticPr fontId="7" type="noConversion"/>
  </si>
  <si>
    <t>규격</t>
    <phoneticPr fontId="7" type="noConversion"/>
  </si>
  <si>
    <t>결과</t>
    <phoneticPr fontId="7" type="noConversion"/>
  </si>
  <si>
    <t>단위</t>
    <phoneticPr fontId="7" type="noConversion"/>
  </si>
  <si>
    <t>산출근거</t>
    <phoneticPr fontId="7" type="noConversion"/>
  </si>
  <si>
    <t>비고</t>
    <phoneticPr fontId="7" type="noConversion"/>
  </si>
  <si>
    <t xml:space="preserve">   </t>
    <phoneticPr fontId="4" type="noConversion"/>
  </si>
  <si>
    <t>■ 자재단가</t>
    <phoneticPr fontId="7" type="noConversion"/>
  </si>
  <si>
    <t>■ 토공단가</t>
    <phoneticPr fontId="7" type="noConversion"/>
  </si>
  <si>
    <t>상토</t>
    <phoneticPr fontId="4" type="noConversion"/>
  </si>
  <si>
    <t>텃밭조성용</t>
    <phoneticPr fontId="4" type="noConversion"/>
  </si>
  <si>
    <t>자연자갈</t>
    <phoneticPr fontId="4" type="noConversion"/>
  </si>
  <si>
    <t>m3</t>
    <phoneticPr fontId="4" type="noConversion"/>
  </si>
  <si>
    <t>PE이중벽관</t>
    <phoneticPr fontId="4" type="noConversion"/>
  </si>
  <si>
    <t>인</t>
    <phoneticPr fontId="4" type="noConversion"/>
  </si>
  <si>
    <t>개소</t>
    <phoneticPr fontId="7" type="noConversion"/>
  </si>
  <si>
    <t>M</t>
    <phoneticPr fontId="4" type="noConversion"/>
  </si>
  <si>
    <t>450x510xH940</t>
    <phoneticPr fontId="4" type="noConversion"/>
  </si>
  <si>
    <t>450x510H940</t>
    <phoneticPr fontId="4" type="noConversion"/>
  </si>
  <si>
    <t>건설폐기물운반비</t>
    <phoneticPr fontId="4" type="noConversion"/>
  </si>
  <si>
    <t>폐기물처리수수료</t>
    <phoneticPr fontId="4" type="noConversion"/>
  </si>
  <si>
    <t>15TON트럭 매립지반입</t>
  </si>
  <si>
    <t>폐콘크리트</t>
  </si>
  <si>
    <t>ton</t>
    <phoneticPr fontId="4" type="noConversion"/>
  </si>
  <si>
    <t>건설폐기물수집운반협회</t>
  </si>
  <si>
    <t>건설폐기물운반비</t>
    <phoneticPr fontId="4" type="noConversion"/>
  </si>
  <si>
    <t>폐기물처리비수수료</t>
    <phoneticPr fontId="4" type="noConversion"/>
  </si>
  <si>
    <t>TON</t>
    <phoneticPr fontId="4" type="noConversion"/>
  </si>
  <si>
    <t>TON</t>
    <phoneticPr fontId="4" type="noConversion"/>
  </si>
  <si>
    <t>H2.1-H2.5</t>
    <phoneticPr fontId="4" type="noConversion"/>
  </si>
  <si>
    <t>H2.5XW1.2</t>
    <phoneticPr fontId="4" type="noConversion"/>
  </si>
  <si>
    <t>평택 안정리 다문화마을정원(136-24)</t>
    <phoneticPr fontId="7" type="noConversion"/>
  </si>
  <si>
    <t>잡석</t>
    <phoneticPr fontId="4" type="noConversion"/>
  </si>
  <si>
    <t>뒷채움잡석</t>
    <phoneticPr fontId="7" type="noConversion"/>
  </si>
  <si>
    <t>H2.5xR5</t>
    <phoneticPr fontId="5" type="noConversion"/>
  </si>
  <si>
    <t>R5</t>
    <phoneticPr fontId="7" type="noConversion"/>
  </si>
  <si>
    <t>주</t>
    <phoneticPr fontId="4" type="noConversion"/>
  </si>
  <si>
    <t>H3.0XR6</t>
    <phoneticPr fontId="5" type="noConversion"/>
  </si>
  <si>
    <t>7. 관 급 자 재 비</t>
    <phoneticPr fontId="7" type="noConversion"/>
  </si>
  <si>
    <t>관급자재집계표</t>
    <phoneticPr fontId="7" type="noConversion"/>
  </si>
  <si>
    <t>공종명</t>
    <phoneticPr fontId="251" type="noConversion"/>
  </si>
  <si>
    <t>규격</t>
    <phoneticPr fontId="251" type="noConversion"/>
  </si>
  <si>
    <t>단위</t>
    <phoneticPr fontId="251" type="noConversion"/>
  </si>
  <si>
    <t>수량</t>
    <phoneticPr fontId="252" type="noConversion"/>
  </si>
  <si>
    <t>관급자재</t>
    <phoneticPr fontId="7" type="noConversion"/>
  </si>
  <si>
    <t>식별번호</t>
    <phoneticPr fontId="251" type="noConversion"/>
  </si>
  <si>
    <t>비고</t>
    <phoneticPr fontId="252" type="noConversion"/>
  </si>
  <si>
    <t>품명</t>
    <phoneticPr fontId="252" type="noConversion"/>
  </si>
  <si>
    <t>규격</t>
    <phoneticPr fontId="252" type="noConversion"/>
  </si>
  <si>
    <t>단위수량</t>
    <phoneticPr fontId="252" type="noConversion"/>
  </si>
  <si>
    <t>단위</t>
    <phoneticPr fontId="252" type="noConversion"/>
  </si>
  <si>
    <t>적용수량</t>
    <phoneticPr fontId="252" type="noConversion"/>
  </si>
  <si>
    <t>M2</t>
    <phoneticPr fontId="7" type="noConversion"/>
  </si>
  <si>
    <t>M2</t>
    <phoneticPr fontId="7" type="noConversion"/>
  </si>
  <si>
    <t>인조화강석블록</t>
    <phoneticPr fontId="7" type="noConversion"/>
  </si>
  <si>
    <t>M2</t>
    <phoneticPr fontId="7" type="noConversion"/>
  </si>
  <si>
    <t>인조화강석블록</t>
    <phoneticPr fontId="7" type="noConversion"/>
  </si>
  <si>
    <t>M2</t>
    <phoneticPr fontId="7" type="noConversion"/>
  </si>
  <si>
    <t>m</t>
    <phoneticPr fontId="4" type="noConversion"/>
  </si>
  <si>
    <t>m</t>
    <phoneticPr fontId="4" type="noConversion"/>
  </si>
  <si>
    <t>300x200x50</t>
    <phoneticPr fontId="4" type="noConversion"/>
  </si>
  <si>
    <t>300x175x100</t>
    <phoneticPr fontId="4" type="noConversion"/>
  </si>
  <si>
    <t>개소</t>
    <phoneticPr fontId="4" type="noConversion"/>
  </si>
  <si>
    <t>프래그스톤</t>
    <phoneticPr fontId="7" type="noConversion"/>
  </si>
  <si>
    <t>프래그스톤마감블록</t>
    <phoneticPr fontId="4" type="noConversion"/>
  </si>
  <si>
    <t>3.33EA/Mx1.03(할증)</t>
    <phoneticPr fontId="4" type="noConversion"/>
  </si>
  <si>
    <t>안내판</t>
    <phoneticPr fontId="4" type="noConversion"/>
  </si>
  <si>
    <t>150x95x1.2</t>
    <phoneticPr fontId="4" type="noConversion"/>
  </si>
  <si>
    <t>걸이형</t>
    <phoneticPr fontId="4" type="noConversion"/>
  </si>
  <si>
    <t>지지대형</t>
    <phoneticPr fontId="4" type="noConversion"/>
  </si>
  <si>
    <t>1. 시설공사</t>
    <phoneticPr fontId="4" type="noConversion"/>
  </si>
  <si>
    <t>2. 포장공사</t>
    <phoneticPr fontId="4" type="noConversion"/>
  </si>
  <si>
    <t>관급</t>
    <phoneticPr fontId="7" type="noConversion"/>
  </si>
  <si>
    <t>1) 텃밭경관옹벽(H400)</t>
    <phoneticPr fontId="7" type="noConversion"/>
  </si>
  <si>
    <t>2) 텃밭경관옹벽(H300)</t>
    <phoneticPr fontId="7" type="noConversion"/>
  </si>
  <si>
    <t>3) 수목명패</t>
    <phoneticPr fontId="7" type="noConversion"/>
  </si>
  <si>
    <t>5)인조화강석블록</t>
    <phoneticPr fontId="7" type="noConversion"/>
  </si>
  <si>
    <t>투수, t60, 그레이</t>
    <phoneticPr fontId="4" type="noConversion"/>
  </si>
  <si>
    <t>투수, t60, 라이트그레이</t>
    <phoneticPr fontId="4" type="noConversion"/>
  </si>
  <si>
    <t>스톤페이브</t>
    <phoneticPr fontId="4" type="noConversion"/>
  </si>
  <si>
    <t>개소</t>
    <phoneticPr fontId="7" type="noConversion"/>
  </si>
  <si>
    <t>150X95X1.2</t>
    <phoneticPr fontId="4" type="noConversion"/>
  </si>
  <si>
    <t>걸이형</t>
    <phoneticPr fontId="7" type="noConversion"/>
  </si>
  <si>
    <t>지지대형</t>
    <phoneticPr fontId="7" type="noConversion"/>
  </si>
  <si>
    <t>4)조달수수료</t>
    <phoneticPr fontId="7" type="noConversion"/>
  </si>
  <si>
    <t>직 접 공 사 비</t>
    <phoneticPr fontId="4" type="noConversion"/>
  </si>
  <si>
    <t>7. 관 급 자 재 비</t>
    <phoneticPr fontId="4" type="noConversion"/>
  </si>
  <si>
    <t>1</t>
    <phoneticPr fontId="4" type="noConversion"/>
  </si>
  <si>
    <t>식</t>
    <phoneticPr fontId="4" type="noConversion"/>
  </si>
  <si>
    <t>1</t>
    <phoneticPr fontId="4" type="noConversion"/>
  </si>
  <si>
    <t>식</t>
    <phoneticPr fontId="4" type="noConversion"/>
  </si>
  <si>
    <t>관급자재비</t>
    <phoneticPr fontId="7" type="noConversion"/>
  </si>
  <si>
    <t>M</t>
    <phoneticPr fontId="7" type="noConversion"/>
  </si>
  <si>
    <t>C A P 설치</t>
    <phoneticPr fontId="4" type="noConversion"/>
  </si>
  <si>
    <t>CAP설치</t>
    <phoneticPr fontId="7" type="noConversion"/>
  </si>
  <si>
    <t>M</t>
    <phoneticPr fontId="7" type="noConversion"/>
  </si>
  <si>
    <t>계수나무</t>
    <phoneticPr fontId="4" type="noConversion"/>
  </si>
  <si>
    <t>모래다짐</t>
    <phoneticPr fontId="4" type="noConversion"/>
  </si>
  <si>
    <t>소   계</t>
    <phoneticPr fontId="4" type="noConversion"/>
  </si>
  <si>
    <t xml:space="preserve"> V'=0.105x1.04(할증)</t>
    <phoneticPr fontId="4" type="noConversion"/>
  </si>
  <si>
    <t xml:space="preserve"> V`=0.06x1.04(할증)</t>
    <phoneticPr fontId="4" type="noConversion"/>
  </si>
  <si>
    <t>H400</t>
    <phoneticPr fontId="7" type="noConversion"/>
  </si>
  <si>
    <t xml:space="preserve"> V`=0.06x1.04(할증)</t>
    <phoneticPr fontId="4" type="noConversion"/>
  </si>
  <si>
    <t xml:space="preserve"> V'=0.075x1.04(할증)</t>
    <phoneticPr fontId="4" type="noConversion"/>
  </si>
  <si>
    <t>개소</t>
    <phoneticPr fontId="4" type="noConversion"/>
  </si>
  <si>
    <t>H3.0XR8</t>
    <phoneticPr fontId="4" type="noConversion"/>
  </si>
  <si>
    <t>플래그스톤 마감블록</t>
    <phoneticPr fontId="4" type="noConversion"/>
  </si>
  <si>
    <t>플래그스톤</t>
    <phoneticPr fontId="4" type="noConversion"/>
  </si>
  <si>
    <t xml:space="preserve"> </t>
    <phoneticPr fontId="7" type="noConversion"/>
  </si>
  <si>
    <t>현장토:상토=6:4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</si>
</sst>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8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24" formatCode="\$#,##0_);[Red]\(\$#,##0\)"/>
    <numFmt numFmtId="176" formatCode="_-* #,##0.0_-;\-* #,##0.0_-;_-* &quot;-&quot;_-;_-@_-"/>
    <numFmt numFmtId="177" formatCode="#,##0.0000"/>
    <numFmt numFmtId="178" formatCode="_ * #,##0_ ;_ * \-#,##0_ ;_ * &quot;-&quot;_ ;_ @_ "/>
    <numFmt numFmtId="179" formatCode="#,##0;&quot;-&quot;#,##0"/>
    <numFmt numFmtId="180" formatCode="#,##0.0;[Red]#,##0.0;&quot; &quot;"/>
    <numFmt numFmtId="181" formatCode="0.0000%"/>
    <numFmt numFmtId="182" formatCode="#,##0.00;[Red]#,##0.00;&quot; &quot;"/>
    <numFmt numFmtId="183" formatCode="_-* #,##0.00\ _D_M_-;\-* #,##0.00\ _D_M_-;_-* &quot;-&quot;??\ _D_M_-;_-@_-"/>
    <numFmt numFmtId="184" formatCode="_ * #,##0.00_ ;_ * \-#,##0.00_ ;_ * &quot;-&quot;??_ ;_ @_ "/>
    <numFmt numFmtId="185" formatCode="%#.00"/>
    <numFmt numFmtId="186" formatCode="0.00_);[Red]\(0.00\)"/>
    <numFmt numFmtId="187" formatCode="_-* #,##0;\-* #,##0;_-* &quot;-&quot;;_-@"/>
    <numFmt numFmtId="188" formatCode="&quot;  &quot;@"/>
    <numFmt numFmtId="189" formatCode="&quot;₩&quot;#,##0.00;&quot;₩&quot;\-#,##0.00"/>
    <numFmt numFmtId="190" formatCode="#,##0_ "/>
    <numFmt numFmtId="191" formatCode="0.0_ "/>
    <numFmt numFmtId="192" formatCode="_ &quot;₩&quot;* #,##0_ ;_ &quot;₩&quot;* \-#,##0_ ;_ &quot;₩&quot;* &quot;-&quot;_ ;_ @_ "/>
    <numFmt numFmtId="193" formatCode="_ &quot;₩&quot;* #,##0.00_ ;_ &quot;₩&quot;* \-#,##0.00_ ;_ &quot;₩&quot;* &quot;-&quot;??_ ;_ @_ "/>
    <numFmt numFmtId="194" formatCode="_ * #,##0.0000000_ ;_ * \-#,##0.0000000_ ;_ * &quot;-&quot;_ ;_ @_ "/>
    <numFmt numFmtId="195" formatCode="0,###,###"/>
    <numFmt numFmtId="196" formatCode="0.##"/>
    <numFmt numFmtId="197" formatCode="m\o\n\th\ d\,\ yyyy"/>
    <numFmt numFmtId="198" formatCode="_ * #,##0.000000_ ;_ * \-#,##0.000000_ ;_ * &quot;-&quot;_ ;_ @_ "/>
    <numFmt numFmtId="199" formatCode="_-[$€-2]* #,##0.00_-;\-[$€-2]* #,##0.00_-;_-[$€-2]* &quot;-&quot;??_-"/>
    <numFmt numFmtId="200" formatCode="#.00"/>
    <numFmt numFmtId="201" formatCode="#."/>
    <numFmt numFmtId="202" formatCode="General_)"/>
    <numFmt numFmtId="203" formatCode="0.0_)"/>
    <numFmt numFmtId="204" formatCode="_ * #,##0_ ;_ * &quot;₩&quot;&quot;₩&quot;&quot;₩&quot;&quot;₩&quot;\-#,##0_ ;_ * &quot;-&quot;_ ;_ @_ "/>
    <numFmt numFmtId="205" formatCode="\$#.00"/>
    <numFmt numFmtId="206" formatCode="\$#."/>
    <numFmt numFmtId="207" formatCode="#,##0.0"/>
    <numFmt numFmtId="208" formatCode="_-* #,##0.0_-;\-* #,##0.0_-;_-* &quot;-&quot;??_-;_-@_-"/>
    <numFmt numFmtId="209" formatCode="&quot;녹지면적:&quot;#####.##"/>
    <numFmt numFmtId="210" formatCode="0.000"/>
    <numFmt numFmtId="211" formatCode="0.00_ "/>
    <numFmt numFmtId="212" formatCode="0.000_ "/>
    <numFmt numFmtId="213" formatCode="0.0000_);[Red]\(0.0000\)"/>
    <numFmt numFmtId="214" formatCode="0.0000_ "/>
    <numFmt numFmtId="215" formatCode="\-@&quot;당&quot;\-"/>
    <numFmt numFmtId="216" formatCode="#,##0.00_);\(#,##0.00\)"/>
    <numFmt numFmtId="217" formatCode="#,##0.000_);\(#,##0.000\)"/>
    <numFmt numFmtId="218" formatCode="\=\ ###,###,##0.####"/>
    <numFmt numFmtId="219" formatCode="#,##0_);\(#,##0\)"/>
    <numFmt numFmtId="220" formatCode="#,##0.000\ &quot;㎏ &quot;"/>
    <numFmt numFmtId="221" formatCode="#,##0.000\ &quot;m  &quot;"/>
    <numFmt numFmtId="222" formatCode="#,##0.000\ &quot;㎡ &quot;"/>
    <numFmt numFmtId="223" formatCode="#,##0.000\ &quot;㎥ &quot;"/>
    <numFmt numFmtId="224" formatCode="#,##0.0_);\(#,##0.0\)"/>
    <numFmt numFmtId="225" formatCode="0_);[Red]\(0\)"/>
    <numFmt numFmtId="226" formatCode="#,##0.0000_);\(#,##0.0000\)"/>
    <numFmt numFmtId="227" formatCode="&quot;₩&quot;#,##0\ "/>
    <numFmt numFmtId="228" formatCode="0_ "/>
    <numFmt numFmtId="229" formatCode="0.0"/>
    <numFmt numFmtId="230" formatCode="#,##0.0####\ ;\-#,##0.0####\ ;"/>
    <numFmt numFmtId="231" formatCode="#,###&quot;주/㎡&quot;;&quot;2열&quot;#&quot;주/m&quot;;"/>
    <numFmt numFmtId="232" formatCode="#,##0.0\ \ "/>
    <numFmt numFmtId="233" formatCode="#,###&quot;본/㎡&quot;;&quot;2열&quot;#&quot;주/m&quot;;"/>
    <numFmt numFmtId="234" formatCode="#,###\ "/>
    <numFmt numFmtId="235" formatCode="#,##0.0&quot;㎡/주&quot;"/>
    <numFmt numFmtId="236" formatCode="#,##0.0000000_);\(#,##0.0000000\)"/>
    <numFmt numFmtId="237" formatCode="mm&quot;월&quot;\ dd&quot;일&quot;"/>
    <numFmt numFmtId="238" formatCode="_-* #,##0_-;\-* #,##0_-;_-* &quot;-&quot;??_-;_-@_-"/>
    <numFmt numFmtId="239" formatCode="#,##0.00_);[Red]\(#,##0.00\)"/>
    <numFmt numFmtId="240" formatCode="&quot;₩&quot;#,##0;&quot;₩&quot;&quot;₩&quot;&quot;₩&quot;&quot;₩&quot;\-#,##0"/>
    <numFmt numFmtId="241" formatCode="#,##0\ ;\-#,##0\ ;"/>
    <numFmt numFmtId="242" formatCode="#,##0;\-#,##0;"/>
    <numFmt numFmtId="243" formatCode="#,##0.0#####"/>
    <numFmt numFmtId="244" formatCode="_(&quot;RM&quot;* #,##0.00_);_(&quot;RM&quot;* \(#,##0.00\);_(&quot;RM&quot;* &quot;-&quot;??_);_(@_)"/>
    <numFmt numFmtId="245" formatCode="&quot;US$&quot;#,##0_);\(&quot;US$&quot;#,##0\)"/>
    <numFmt numFmtId="246" formatCode="0_);\(0\)"/>
    <numFmt numFmtId="247" formatCode="0.0%"/>
    <numFmt numFmtId="248" formatCode="?/?#"/>
    <numFmt numFmtId="249" formatCode="[Red]#,##0"/>
    <numFmt numFmtId="250" formatCode="#,##0;[Red]&quot;-&quot;#,##0"/>
    <numFmt numFmtId="251" formatCode="&quot;제 &quot;####&quot; 호표&quot;"/>
    <numFmt numFmtId="252" formatCode="&quot;US$&quot;#,##0_);[Red]\(&quot;US$&quot;#,##0\)"/>
    <numFmt numFmtId="253" formatCode="#,##0&quot; &quot;;[Red]&quot;△&quot;#,##0&quot; &quot;"/>
    <numFmt numFmtId="254" formatCode="* #,##0&quot; &quot;;[Red]* &quot;△&quot;#,##0&quot; &quot;;* @"/>
    <numFmt numFmtId="255" formatCode="#,##0.####;[Red]&quot;△&quot;#,##0.####"/>
    <numFmt numFmtId="256" formatCode="#,##0.00##;[Red]&quot;△&quot;#,##0.00##"/>
    <numFmt numFmtId="257" formatCode="_-* #,##0.00_-;&quot;₩&quot;&quot;₩&quot;\-* #,##0.00_-;_-* &quot;-&quot;??_-;_-@_-"/>
    <numFmt numFmtId="258" formatCode="_-&quot;₩&quot;* #,##0.00_-;&quot;₩&quot;&quot;₩&quot;\-&quot;₩&quot;* #,##0.00_-;_-&quot;₩&quot;* &quot;-&quot;??_-;_-@_-"/>
    <numFmt numFmtId="259" formatCode="&quot;₩&quot;#,##0.00;&quot;₩&quot;&quot;₩&quot;&quot;₩&quot;&quot;₩&quot;\-#,##0.00"/>
    <numFmt numFmtId="260" formatCode="&quot;₩&quot;#,##0.00;[Red]&quot;₩&quot;\-#,##0.00"/>
    <numFmt numFmtId="261" formatCode="&quot;₩&quot;#,##0;[Red]&quot;₩&quot;\-#,##0"/>
    <numFmt numFmtId="262" formatCode="#,###&quot;(원/일&quot;\,&quot;*&quot;"/>
    <numFmt numFmtId="263" formatCode="_ &quot;₩&quot;* #,##0.00_ ;_ &quot;₩&quot;* &quot;₩&quot;&quot;₩&quot;&quot;₩&quot;&quot;₩&quot;\-#,##0.00_ ;_ &quot;₩&quot;* &quot;-&quot;??_ ;_ @_ "/>
    <numFmt numFmtId="264" formatCode="&quot;₩&quot;#,##0.00;[Red]&quot;₩&quot;&quot;₩&quot;&quot;₩&quot;&quot;₩&quot;&quot;₩&quot;&quot;₩&quot;&quot;₩&quot;&quot;₩&quot;&quot;₩&quot;&quot;₩&quot;\-#,##0.00"/>
    <numFmt numFmtId="265" formatCode="_-* #,##0.000_-;\-* #,##0.000_-;_-* &quot;-&quot;??_-;_-@_-"/>
    <numFmt numFmtId="266" formatCode="#,##0.000\ &quot;ton &quot;"/>
    <numFmt numFmtId="267" formatCode="#,##0.0_ "/>
    <numFmt numFmtId="268" formatCode="&quot;제&quot;###&quot;호표&quot;"/>
    <numFmt numFmtId="269" formatCode="@&quot;식&quot;&quot;재&quot;"/>
    <numFmt numFmtId="270" formatCode="_-* #,##0.0000_-;\-* #,##0.0000_-;_-* &quot;-&quot;??_-;_-@_-"/>
    <numFmt numFmtId="271" formatCode="#,##0_ ;[Red]\-#,##0\ "/>
    <numFmt numFmtId="272" formatCode="#,##0.00_ ;[Red]\-#,##0.00\ "/>
    <numFmt numFmtId="273" formatCode="_-* #,##0.00000_-;\-* #,##0.00000_-;_-* &quot;-&quot;??_-;_-@_-"/>
    <numFmt numFmtId="274" formatCode="_-* #,##0.0_-;\-* #,##0.0_-;_-* &quot;-&quot;?_-;_-@_-"/>
    <numFmt numFmtId="275" formatCode="#,##0.0;[Red]\-#,##0.0"/>
    <numFmt numFmtId="276" formatCode="&quot;제 &quot;###&quot; 호표&quot;"/>
    <numFmt numFmtId="277" formatCode="_-* #,##0.00_-;\-* #,##0.00_-;_-* &quot;-&quot;_-;_-@_-"/>
    <numFmt numFmtId="278" formatCode="#,##0.000;\-#,##0.000"/>
    <numFmt numFmtId="279" formatCode="_-* #,##0.000_-;\-* #,##0.000_-;_-* &quot;-&quot;_-;_-@_-"/>
    <numFmt numFmtId="280" formatCode="_-* #,##0.0000_-;\-* #,##0.0000_-;_-* &quot;-&quot;_-;_-@_-"/>
    <numFmt numFmtId="281" formatCode="#,###;\-#,###;&quot;&quot;;@"/>
    <numFmt numFmtId="282" formatCode="General;\-General\,&quot;&quot;;@"/>
    <numFmt numFmtId="283" formatCode="#,###.0;\-#,###.0;&quot;&quot;;@"/>
    <numFmt numFmtId="284" formatCode="#,##0_);[Red]\(#,##0\)"/>
    <numFmt numFmtId="285" formatCode="&quot;제&quot;\ ###\ &quot;호표&quot;"/>
    <numFmt numFmtId="286" formatCode="######\-#######"/>
    <numFmt numFmtId="287" formatCode="#,##0.0\ ;\-#,##0.0\ ;"/>
    <numFmt numFmtId="288" formatCode="#,##0&quot; 원&quot;"/>
    <numFmt numFmtId="289" formatCode="#,##0.00000"/>
    <numFmt numFmtId="290" formatCode="_ * #,##0_ ;_ * &quot;₩&quot;\!\-#,##0_ ;_ * &quot;-&quot;_ ;_ @_ "/>
    <numFmt numFmtId="291" formatCode="_ &quot;₩&quot;* #,##0.00_ ;_ &quot;₩&quot;* &quot;₩&quot;&quot;₩&quot;&quot;₩&quot;&quot;₩&quot;&quot;₩&quot;&quot;₩&quot;&quot;₩&quot;\-#,##0.00_ ;_ &quot;₩&quot;* &quot;-&quot;??_ ;_ @_ "/>
    <numFmt numFmtId="292" formatCode="_(&quot;$&quot;* #,##0_);_(&quot;$&quot;* \(#,##0\);_(&quot;$&quot;* &quot;-&quot;_);_(@_)"/>
    <numFmt numFmtId="293" formatCode="&quot;₩&quot;#,##0;&quot;₩&quot;&quot;₩&quot;&quot;₩&quot;&quot;₩&quot;&quot;₩&quot;&quot;₩&quot;&quot;₩&quot;&quot;₩&quot;&quot;₩&quot;\-#,##0"/>
    <numFmt numFmtId="294" formatCode="_ &quot;₩&quot;\ * #,##0.00_ ;_ &quot;₩&quot;\ * \-#,##0.00_ ;_ &quot;₩&quot;\ * &quot;-&quot;??_ ;_ @_ "/>
    <numFmt numFmtId="295" formatCode="_(&quot;$&quot;* #,##0.00_);_(&quot;$&quot;* \(#,##0.00\);_(&quot;$&quot;* &quot;-&quot;??_);_(@_)"/>
    <numFmt numFmtId="296" formatCode="_ * #,##0.00_ ;_ * &quot;₩&quot;&quot;₩&quot;&quot;₩&quot;&quot;₩&quot;&quot;₩&quot;&quot;₩&quot;&quot;₩&quot;\-#,##0.00_ ;_ * &quot;-&quot;??_ ;_ @_ "/>
    <numFmt numFmtId="297" formatCode="&quot;₩&quot;#,##0;[Red]&quot;₩&quot;&quot;₩&quot;&quot;₩&quot;&quot;₩&quot;&quot;₩&quot;&quot;₩&quot;&quot;₩&quot;&quot;₩&quot;\-#,##0"/>
    <numFmt numFmtId="298" formatCode="&quot;₩&quot;#,##0;[Red]&quot;₩&quot;&quot;₩&quot;&quot;₩&quot;&quot;₩&quot;&quot;₩&quot;&quot;₩&quot;&quot;₩&quot;&quot;₩&quot;&quot;₩&quot;\-#,##0"/>
    <numFmt numFmtId="299" formatCode="&quot;₩&quot;#,##0.00;[Red]&quot;₩&quot;&quot;₩&quot;&quot;₩&quot;&quot;₩&quot;&quot;₩&quot;&quot;₩&quot;&quot;₩&quot;&quot;₩&quot;\-#,##0.00"/>
    <numFmt numFmtId="300" formatCode="&quot; &quot;@"/>
    <numFmt numFmtId="301" formatCode="\-\2\2\4&quot; &quot;"/>
    <numFmt numFmtId="302" formatCode="\-\1&quot; &quot;"/>
    <numFmt numFmtId="303" formatCode="#,##0&quot;  &quot;"/>
    <numFmt numFmtId="304" formatCode="\-\1\4\4&quot; &quot;"/>
    <numFmt numFmtId="305" formatCode="&quot;?#,##0;\-&quot;&quot;?&quot;#,##0"/>
    <numFmt numFmtId="306" formatCode="&quot;S&quot;\ #,##0;\-&quot;S&quot;\ #,##0"/>
    <numFmt numFmtId="307" formatCode="&quot;S&quot;\ #,##0.00;\-&quot;S&quot;\ #,##0.00"/>
    <numFmt numFmtId="308" formatCode="0\ &quot;EA&quot;"/>
    <numFmt numFmtId="309" formatCode="_ * #,##0_ ;_ * &quot;₩&quot;&quot;₩&quot;&quot;₩&quot;&quot;₩&quot;&quot;₩&quot;\-#,##0_ ;_ * &quot;-&quot;_ ;_ @_ "/>
    <numFmt numFmtId="310" formatCode="&quot;Fr.&quot;\ #,##0;[Red]&quot;Fr.&quot;\ \-#,##0"/>
    <numFmt numFmtId="311" formatCode="&quot;Fr.&quot;\ #,##0.00;[Red]&quot;Fr.&quot;\ \-#,##0.00"/>
    <numFmt numFmtId="312" formatCode="_ * #,##0.00_ ;_ * &quot;₩&quot;&quot;₩&quot;&quot;₩&quot;&quot;₩&quot;&quot;₩&quot;\-#,##0.00_ ;_ * &quot;-&quot;??_ ;_ @_ "/>
    <numFmt numFmtId="313" formatCode="#,##0.0&quot;     &quot;"/>
    <numFmt numFmtId="314" formatCode="\-\2\2\5&quot; &quot;"/>
    <numFmt numFmtId="315" formatCode="0.00000"/>
    <numFmt numFmtId="316" formatCode="&quot;₩&quot;#,##0;&quot;₩&quot;&quot;₩&quot;\-#,##0"/>
    <numFmt numFmtId="317" formatCode="_ &quot;₩&quot;* #,##0.00_ ;_ &quot;₩&quot;* &quot;₩&quot;\!\-#,##0.00_ ;_ &quot;₩&quot;* &quot;-&quot;??_ ;_ @_ "/>
    <numFmt numFmtId="318" formatCode="\1\4\4&quot; &quot;"/>
    <numFmt numFmtId="319" formatCode="0\ &quot;t&quot;"/>
    <numFmt numFmtId="320" formatCode="0.000\ "/>
    <numFmt numFmtId="321" formatCode="0.00\ &quot;)&quot;"/>
    <numFmt numFmtId="322" formatCode="0.00\ &quot;)]&quot;"/>
    <numFmt numFmtId="323" formatCode="0.000\ &quot;²&quot;"/>
    <numFmt numFmtId="324" formatCode="&quot;(&quot;\ 0.00"/>
    <numFmt numFmtId="325" formatCode="&quot;[(&quot;\ 0.00"/>
    <numFmt numFmtId="326" formatCode="#,##0\ \ "/>
    <numFmt numFmtId="327" formatCode="#,##0&quot;월 생산계획&quot;"/>
    <numFmt numFmtId="328" formatCode="_-&quot;$&quot;* #,##0_-;\-&quot;$&quot;* #,##0_-;_-&quot;$&quot;* &quot;-&quot;_-;_-@_-"/>
    <numFmt numFmtId="329" formatCode="_-&quot;$&quot;* #,##0.00_-;\-&quot;$&quot;* #,##0.00_-;_-&quot;$&quot;* &quot;-&quot;??_-;_-@_-"/>
    <numFmt numFmtId="330" formatCode="_(* #,##0.000_);_(* \(#,##0.000\);_(* &quot;-&quot;??_);_(@_)"/>
    <numFmt numFmtId="331" formatCode="&quot;₩&quot;#,##0;&quot;₩&quot;\-#,##0"/>
    <numFmt numFmtId="332" formatCode="#,##0&quot;W&quot;_);\(#,##0&quot;W&quot;\)"/>
    <numFmt numFmtId="333" formatCode="#,##0.000;[Red]#,##0.000"/>
    <numFmt numFmtId="334" formatCode="#,##0.00;[Red]&quot;-&quot;#,##0.00"/>
    <numFmt numFmtId="335" formatCode="&quot;₩&quot;#,##0;&quot;₩&quot;&quot;₩&quot;\!\-#,##0"/>
    <numFmt numFmtId="336" formatCode="_(* #,##0.00_);_(* \(#,##0.00\);_(* &quot;-&quot;??_);_(@_)"/>
    <numFmt numFmtId="337" formatCode="#,###&quot;₩&quot;&quot;₩&quot;\!\!\ &quot;m2&quot;"/>
    <numFmt numFmtId="338" formatCode="_ &quot;₩&quot;\ * #,##0_ ;_ &quot;₩&quot;\ * \-#,##0_ ;_ &quot;₩&quot;\ * &quot;-&quot;_ ;_ @_ "/>
    <numFmt numFmtId="339" formatCode="d\.m\.yy\ h:mm"/>
    <numFmt numFmtId="340" formatCode="\(#,##0\)"/>
    <numFmt numFmtId="341" formatCode="_-* #,##0.00\ &quot;F&quot;_-;\-* #,##0.00\ &quot;F&quot;_-;_-* &quot;-&quot;??\ &quot;F&quot;_-;_-@_-"/>
    <numFmt numFmtId="342" formatCode="0.00000%"/>
    <numFmt numFmtId="343" formatCode="&quot;₩&quot;#,##0.0;&quot;₩&quot;\-#,##0.0"/>
    <numFmt numFmtId="344" formatCode="_(* #,##0.0_);_(* \(#,##0.0\);_(* &quot;-&quot;_);_(@_)"/>
    <numFmt numFmtId="345" formatCode="&quot;US$&quot;#,##0.00_);[Red]\(&quot;US$&quot;#,##0.00\)"/>
    <numFmt numFmtId="346" formatCode="_(* #,##0.00_);_(* \(#,##0.00\);_(* &quot;-&quot;_);_(@_)"/>
    <numFmt numFmtId="347" formatCode="\ "/>
    <numFmt numFmtId="348" formatCode="mmm&quot;-&quot;yy"/>
    <numFmt numFmtId="349" formatCode="#000"/>
    <numFmt numFmtId="350" formatCode="&quot;$&quot;#,##0.00_);\(&quot;$&quot;#,##0.00\)"/>
    <numFmt numFmtId="351" formatCode="_(* #,##0_);_(* \(#,##0\);_(* &quot;-&quot;_);_(@_)"/>
    <numFmt numFmtId="352" formatCode="yyyy&quot;年&quot;m&quot;月&quot;d&quot;日&quot;"/>
    <numFmt numFmtId="353" formatCode="_-* #,##0.0;\-* #,##0.0;_-* &quot;-&quot;.0;_-@"/>
    <numFmt numFmtId="354" formatCode="0.0%;[Red]\(0.0%\)"/>
    <numFmt numFmtId="355" formatCode="&quot;직&quot;&quot;원&quot;\ ##\ &quot;인&quot;"/>
    <numFmt numFmtId="356" formatCode="#\!."/>
    <numFmt numFmtId="357" formatCode=";;;"/>
    <numFmt numFmtId="358" formatCode="0.0000000"/>
    <numFmt numFmtId="359" formatCode="&quot;?#,##0.00;\-&quot;&quot;?&quot;#,##0.00"/>
    <numFmt numFmtId="360" formatCode="0.0000"/>
    <numFmt numFmtId="361" formatCode="0;[Red]0"/>
    <numFmt numFmtId="362" formatCode="#00&quot;-&quot;0000"/>
    <numFmt numFmtId="363" formatCode="##00"/>
    <numFmt numFmtId="364" formatCode="&quot;$&quot;#,##0.00_);[Red]\(&quot;$&quot;#,##0.00\)"/>
    <numFmt numFmtId="365" formatCode="&quot;$&quot;#,##0.00;;"/>
    <numFmt numFmtId="366" formatCode="000&quot;-&quot;0000"/>
    <numFmt numFmtId="367" formatCode="00##"/>
    <numFmt numFmtId="368" formatCode="&quot;$&quot;#,##0.00"/>
    <numFmt numFmtId="369" formatCode="#,##0.0_ ;[Red]\-#,##0.0\ "/>
    <numFmt numFmtId="370" formatCode="#,##0.000"/>
    <numFmt numFmtId="371" formatCode="_-* #,##0.00\ _F_B_-;\-* #,##0.00\ _F_B_-;_-* &quot;-&quot;??\ _F_B_-;_-@_-"/>
    <numFmt numFmtId="372" formatCode="&quot;₩&quot;\!\$#,##0_);[Red]&quot;₩&quot;\!\(&quot;₩&quot;\!\$#,##0&quot;₩&quot;\!\)"/>
    <numFmt numFmtId="373" formatCode="&quot;₩&quot;\!\$#\!\,##0_);[Red]&quot;₩&quot;\!\(&quot;₩&quot;\!\$#\!\,##0&quot;₩&quot;\!\)"/>
    <numFmt numFmtId="374" formatCode="_-* #,##0\ _F_B_-;\-* #,##0\ _F_B_-;_-* &quot;-&quot;\ _F_B_-;_-@_-"/>
    <numFmt numFmtId="375" formatCode="_-* #,##0.0_-;&quot;₩&quot;\!\-* #,##0.0_-;_-* &quot;-&quot;_-;_-@_-"/>
    <numFmt numFmtId="376" formatCode="#,##0.000\ &quot;10공/㎥ &quot;"/>
    <numFmt numFmtId="377" formatCode="_-* #,##0.00_-;&quot;₩&quot;&quot;₩&quot;&quot;₩&quot;\-* #,##0.00_-;_-* &quot;-&quot;??_-;_-@_-"/>
    <numFmt numFmtId="378" formatCode="0.000_);[Red]\(0.000\)"/>
  </numFmts>
  <fonts count="259">
    <font>
      <sz val="12"/>
      <name val="바탕체"/>
      <family val="1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2"/>
      <name val="바탕체"/>
      <family val="1"/>
      <charset val="129"/>
    </font>
    <font>
      <sz val="8"/>
      <name val="바탕체"/>
      <family val="1"/>
      <charset val="129"/>
    </font>
    <font>
      <sz val="10"/>
      <name val="MS Sans Serif"/>
      <family val="2"/>
    </font>
    <font>
      <sz val="12"/>
      <name val="돋움"/>
      <family val="3"/>
      <charset val="129"/>
    </font>
    <font>
      <sz val="8"/>
      <name val="돋움"/>
      <family val="3"/>
      <charset val="129"/>
    </font>
    <font>
      <b/>
      <sz val="10"/>
      <name val="돋움"/>
      <family val="3"/>
      <charset val="129"/>
    </font>
    <font>
      <sz val="8.5"/>
      <name val="돋움"/>
      <family val="3"/>
      <charset val="129"/>
    </font>
    <font>
      <sz val="11"/>
      <name val="돋움"/>
      <family val="3"/>
      <charset val="129"/>
    </font>
    <font>
      <sz val="12"/>
      <name val="Times New Roman"/>
      <family val="1"/>
    </font>
    <font>
      <sz val="11"/>
      <name val="바탕체"/>
      <family val="1"/>
      <charset val="129"/>
    </font>
    <font>
      <sz val="10"/>
      <name val="돋움체"/>
      <family val="3"/>
      <charset val="129"/>
    </font>
    <font>
      <sz val="12"/>
      <name val="Arial"/>
      <family val="2"/>
    </font>
    <font>
      <sz val="12"/>
      <name val="ⓒoUAAA¨u"/>
      <family val="1"/>
      <charset val="129"/>
    </font>
    <font>
      <sz val="12"/>
      <name val="¹ÙÅÁÃ¼"/>
      <family val="1"/>
      <charset val="129"/>
    </font>
    <font>
      <sz val="12"/>
      <name val="System"/>
      <family val="2"/>
      <charset val="129"/>
    </font>
    <font>
      <b/>
      <sz val="10"/>
      <name val="Helv"/>
      <family val="2"/>
    </font>
    <font>
      <sz val="1"/>
      <color indexed="8"/>
      <name val="Courier"/>
      <family val="3"/>
    </font>
    <font>
      <sz val="10"/>
      <name val="Arial"/>
      <family val="2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1"/>
      <name val="Helv"/>
      <family val="2"/>
    </font>
    <font>
      <b/>
      <u/>
      <sz val="13"/>
      <name val="굴림체"/>
      <family val="3"/>
      <charset val="129"/>
    </font>
    <font>
      <sz val="12"/>
      <name val="굴림체"/>
      <family val="3"/>
      <charset val="129"/>
    </font>
    <font>
      <b/>
      <sz val="11"/>
      <name val="돋움"/>
      <family val="3"/>
      <charset val="129"/>
    </font>
    <font>
      <sz val="10"/>
      <name val="굴림체"/>
      <family val="3"/>
      <charset val="129"/>
    </font>
    <font>
      <sz val="9"/>
      <name val="돋움체"/>
      <family val="3"/>
      <charset val="129"/>
    </font>
    <font>
      <sz val="11"/>
      <name val="굴림체"/>
      <family val="3"/>
      <charset val="129"/>
    </font>
    <font>
      <sz val="12"/>
      <name val="뼻뮝"/>
      <family val="1"/>
      <charset val="129"/>
    </font>
    <font>
      <sz val="10"/>
      <color indexed="10"/>
      <name val="돋움체"/>
      <family val="3"/>
      <charset val="129"/>
    </font>
    <font>
      <sz val="10"/>
      <name val="돋움"/>
      <family val="3"/>
      <charset val="129"/>
    </font>
    <font>
      <sz val="10"/>
      <name val="바탕체"/>
      <family val="1"/>
      <charset val="129"/>
    </font>
    <font>
      <sz val="12"/>
      <color indexed="24"/>
      <name val="Helv"/>
      <family val="2"/>
    </font>
    <font>
      <sz val="11"/>
      <name val="돋움체"/>
      <family val="3"/>
      <charset val="129"/>
    </font>
    <font>
      <sz val="8"/>
      <name val="굴림체"/>
      <family val="3"/>
      <charset val="129"/>
    </font>
    <font>
      <sz val="10"/>
      <name val="Times New Roman"/>
      <family val="1"/>
    </font>
    <font>
      <sz val="10"/>
      <name val="Helv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sz val="12"/>
      <color indexed="24"/>
      <name val="Arial"/>
      <family val="2"/>
    </font>
    <font>
      <b/>
      <sz val="1"/>
      <color indexed="8"/>
      <name val="Courier"/>
      <family val="3"/>
    </font>
    <font>
      <b/>
      <i/>
      <sz val="12"/>
      <name val="Times New Roman"/>
      <family val="1"/>
    </font>
    <font>
      <sz val="7"/>
      <name val="Small Fonts"/>
      <family val="2"/>
    </font>
    <font>
      <sz val="12"/>
      <name val="Helv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b/>
      <i/>
      <sz val="9"/>
      <name val="Times New Roman"/>
      <family val="1"/>
    </font>
    <font>
      <sz val="12"/>
      <name val="명조"/>
      <family val="3"/>
      <charset val="129"/>
    </font>
    <font>
      <sz val="14"/>
      <name val="뼥?ⓒ"/>
      <family val="3"/>
      <charset val="129"/>
    </font>
    <font>
      <sz val="10"/>
      <name val="바탕"/>
      <family val="1"/>
      <charset val="129"/>
    </font>
    <font>
      <b/>
      <sz val="12"/>
      <color indexed="16"/>
      <name val="굴림체"/>
      <family val="3"/>
      <charset val="129"/>
    </font>
    <font>
      <sz val="10"/>
      <name val="명조"/>
      <family val="3"/>
      <charset val="129"/>
    </font>
    <font>
      <sz val="1"/>
      <color indexed="0"/>
      <name val="Courier"/>
      <family val="3"/>
    </font>
    <font>
      <b/>
      <u/>
      <sz val="16"/>
      <name val="굴림체"/>
      <family val="3"/>
      <charset val="129"/>
    </font>
    <font>
      <sz val="8"/>
      <name val="바탕"/>
      <family val="1"/>
      <charset val="129"/>
    </font>
    <font>
      <sz val="9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sz val="8.5"/>
      <name val="굴림체"/>
      <family val="3"/>
      <charset val="129"/>
    </font>
    <font>
      <b/>
      <sz val="10"/>
      <name val="굴림체"/>
      <family val="3"/>
      <charset val="129"/>
    </font>
    <font>
      <sz val="11"/>
      <name val="굴림"/>
      <family val="3"/>
      <charset val="129"/>
    </font>
    <font>
      <sz val="12"/>
      <name val="돋움체"/>
      <family val="3"/>
      <charset val="129"/>
    </font>
    <font>
      <sz val="17"/>
      <name val="바탕체"/>
      <family val="1"/>
      <charset val="129"/>
    </font>
    <font>
      <sz val="8.5"/>
      <color rgb="FFFF0000"/>
      <name val="굴림체"/>
      <family val="3"/>
      <charset val="129"/>
    </font>
    <font>
      <sz val="11"/>
      <color indexed="8"/>
      <name val="맑은 고딕"/>
      <family val="3"/>
      <charset val="129"/>
    </font>
    <font>
      <sz val="1"/>
      <color indexed="16"/>
      <name val="Courier"/>
      <family val="3"/>
    </font>
    <font>
      <sz val="10"/>
      <name val="¸íÁ¶"/>
      <family val="3"/>
      <charset val="129"/>
    </font>
    <font>
      <sz val="10"/>
      <name val="Courier New"/>
      <family val="3"/>
    </font>
    <font>
      <sz val="10"/>
      <name val="옛체"/>
      <family val="1"/>
      <charset val="129"/>
    </font>
    <font>
      <u/>
      <sz val="12"/>
      <color indexed="36"/>
      <name val="바탕체"/>
      <family val="1"/>
      <charset val="129"/>
    </font>
    <font>
      <sz val="9"/>
      <name val="MS Sans Serif"/>
      <family val="2"/>
    </font>
    <font>
      <sz val="8"/>
      <name val="돋움체"/>
      <family val="3"/>
      <charset val="129"/>
    </font>
    <font>
      <sz val="9"/>
      <color indexed="8"/>
      <name val="굴림"/>
      <family val="3"/>
      <charset val="129"/>
    </font>
    <font>
      <sz val="10"/>
      <color indexed="8"/>
      <name val="바탕체"/>
      <family val="1"/>
      <charset val="129"/>
    </font>
    <font>
      <sz val="10"/>
      <color indexed="12"/>
      <name val="굴림체"/>
      <family val="3"/>
      <charset val="129"/>
    </font>
    <font>
      <sz val="18"/>
      <name val="돋움체"/>
      <family val="3"/>
      <charset val="129"/>
    </font>
    <font>
      <b/>
      <sz val="16"/>
      <name val="돋움체"/>
      <family val="3"/>
      <charset val="129"/>
    </font>
    <font>
      <sz val="9"/>
      <name val="새굴림"/>
      <family val="1"/>
      <charset val="129"/>
    </font>
    <font>
      <sz val="12"/>
      <name val="¹UAAA¼"/>
      <family val="1"/>
      <charset val="129"/>
    </font>
    <font>
      <sz val="12"/>
      <name val="¸íÁ¶"/>
      <family val="3"/>
      <charset val="129"/>
    </font>
    <font>
      <sz val="11"/>
      <name val="µ¸¿ò"/>
      <family val="3"/>
      <charset val="129"/>
    </font>
    <font>
      <u/>
      <sz val="10"/>
      <color indexed="12"/>
      <name val="Arial"/>
      <family val="2"/>
    </font>
    <font>
      <b/>
      <sz val="18"/>
      <name val="Arial"/>
      <family val="2"/>
    </font>
    <font>
      <sz val="10"/>
      <name val="Univers (WN)"/>
      <family val="2"/>
    </font>
    <font>
      <u/>
      <sz val="10"/>
      <color indexed="12"/>
      <name val="MS Sans Serif"/>
      <family val="2"/>
    </font>
    <font>
      <b/>
      <i/>
      <sz val="18"/>
      <color indexed="39"/>
      <name val="돋움체"/>
      <family val="3"/>
      <charset val="129"/>
    </font>
    <font>
      <u/>
      <sz val="10"/>
      <color indexed="36"/>
      <name val="Arial"/>
      <family val="2"/>
    </font>
    <font>
      <sz val="9"/>
      <color theme="1"/>
      <name val="굴림"/>
      <family val="3"/>
      <charset val="129"/>
    </font>
    <font>
      <sz val="8"/>
      <name val="맑은 고딕"/>
      <family val="3"/>
      <charset val="129"/>
      <scheme val="minor"/>
    </font>
    <font>
      <b/>
      <sz val="18"/>
      <name val="맑은 고딕"/>
      <family val="3"/>
      <charset val="129"/>
      <scheme val="minor"/>
    </font>
    <font>
      <sz val="8.5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b/>
      <sz val="8.5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8.5"/>
      <color rgb="FFFF0000"/>
      <name val="맑은 고딕"/>
      <family val="3"/>
      <charset val="129"/>
      <scheme val="minor"/>
    </font>
    <font>
      <sz val="8.5"/>
      <color theme="1"/>
      <name val="맑은 고딕"/>
      <family val="3"/>
      <charset val="129"/>
      <scheme val="minor"/>
    </font>
    <font>
      <sz val="8"/>
      <color rgb="FFFF0000"/>
      <name val="맑은 고딕"/>
      <family val="3"/>
      <charset val="129"/>
      <scheme val="minor"/>
    </font>
    <font>
      <sz val="8"/>
      <name val="굴림"/>
      <family val="3"/>
      <charset val="129"/>
    </font>
    <font>
      <sz val="9"/>
      <name val="굴림"/>
      <family val="3"/>
      <charset val="129"/>
    </font>
    <font>
      <b/>
      <sz val="20"/>
      <name val="굴림체"/>
      <family val="3"/>
      <charset val="129"/>
    </font>
    <font>
      <b/>
      <sz val="12"/>
      <name val="굴림체"/>
      <family val="3"/>
      <charset val="129"/>
    </font>
    <font>
      <sz val="8"/>
      <color indexed="8"/>
      <name val="굴림체"/>
      <family val="3"/>
      <charset val="129"/>
    </font>
    <font>
      <sz val="9"/>
      <name val="굴림체"/>
      <family val="3"/>
      <charset val="129"/>
    </font>
    <font>
      <b/>
      <sz val="8"/>
      <name val="맑은 고딕"/>
      <family val="3"/>
      <charset val="129"/>
      <scheme val="minor"/>
    </font>
    <font>
      <sz val="7.5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8"/>
      <color indexed="8"/>
      <name val="맑은 고딕"/>
      <family val="3"/>
      <charset val="129"/>
      <scheme val="minor"/>
    </font>
    <font>
      <sz val="9"/>
      <color indexed="8"/>
      <name val="Arial"/>
      <family val="2"/>
    </font>
    <font>
      <sz val="8.5"/>
      <name val="맑은 고딕"/>
      <family val="3"/>
      <charset val="129"/>
      <scheme val="major"/>
    </font>
    <font>
      <sz val="8"/>
      <color rgb="FFFF0000"/>
      <name val="굴림"/>
      <family val="3"/>
      <charset val="129"/>
    </font>
    <font>
      <sz val="9"/>
      <color indexed="8"/>
      <name val="돋움"/>
      <family val="3"/>
      <charset val="129"/>
    </font>
    <font>
      <sz val="8"/>
      <color theme="1"/>
      <name val="맑은 고딕"/>
      <family val="3"/>
      <charset val="129"/>
      <scheme val="minor"/>
    </font>
    <font>
      <sz val="8"/>
      <color rgb="FF92D050"/>
      <name val="맑은 고딕"/>
      <family val="3"/>
      <charset val="129"/>
      <scheme val="minor"/>
    </font>
    <font>
      <sz val="8"/>
      <color indexed="8"/>
      <name val="Gulim"/>
      <family val="3"/>
    </font>
    <font>
      <sz val="12"/>
      <name val="¹????¼"/>
      <family val="1"/>
      <charset val="129"/>
    </font>
    <font>
      <sz val="14"/>
      <name val="AngsanaUPC"/>
      <family val="1"/>
    </font>
    <font>
      <sz val="10"/>
      <color indexed="22"/>
      <name val="Modern"/>
      <family val="3"/>
      <charset val="255"/>
    </font>
    <font>
      <sz val="14"/>
      <name val="¾©"/>
      <family val="3"/>
      <charset val="129"/>
    </font>
    <font>
      <sz val="12"/>
      <name val="¾©"/>
      <family val="3"/>
      <charset val="129"/>
    </font>
    <font>
      <sz val="9"/>
      <name val="Arial"/>
      <family val="2"/>
    </font>
    <font>
      <sz val="12"/>
      <name val="¨IoUAAA¡§u"/>
      <family val="1"/>
      <charset val="129"/>
    </font>
    <font>
      <sz val="11"/>
      <name val="¡Ii¡E¡þ¡E?o"/>
      <family val="3"/>
      <charset val="129"/>
    </font>
    <font>
      <sz val="12"/>
      <name val="¹UAAA¼"/>
      <family val="3"/>
      <charset val="129"/>
    </font>
    <font>
      <sz val="11"/>
      <name val="μ¸¿o"/>
      <family val="1"/>
      <charset val="129"/>
    </font>
    <font>
      <sz val="12"/>
      <name val="µ¸¿òÃ¼"/>
      <family val="3"/>
      <charset val="129"/>
    </font>
    <font>
      <sz val="8"/>
      <name val="Times New Roman"/>
      <family val="1"/>
    </font>
    <font>
      <sz val="10"/>
      <name val="굴림"/>
      <family val="3"/>
      <charset val="129"/>
    </font>
    <font>
      <b/>
      <sz val="12"/>
      <name val="Arial MT"/>
      <family val="2"/>
    </font>
    <font>
      <sz val="10"/>
      <name val="±¼¸²Ã¼"/>
      <family val="3"/>
      <charset val="129"/>
    </font>
    <font>
      <sz val="10"/>
      <name val="±¼¸²A¼"/>
      <family val="3"/>
      <charset val="129"/>
    </font>
    <font>
      <sz val="11"/>
      <name val="µ¸¿òÃ¼"/>
      <family val="3"/>
      <charset val="129"/>
    </font>
    <font>
      <sz val="10"/>
      <name val="¹ÙÅÁÃ¼"/>
      <family val="1"/>
      <charset val="129"/>
    </font>
    <font>
      <sz val="10"/>
      <name val="¹UAAA¼"/>
      <family val="3"/>
      <charset val="129"/>
    </font>
    <font>
      <sz val="12"/>
      <name val="μ¸¿oA¼"/>
      <family val="3"/>
      <charset val="129"/>
    </font>
    <font>
      <sz val="12"/>
      <name val="¹ÙÅÁÃ¼"/>
      <family val="1"/>
    </font>
    <font>
      <sz val="10"/>
      <name val="µ¸¿òÃ¼"/>
      <family val="3"/>
      <charset val="129"/>
    </font>
    <font>
      <sz val="10"/>
      <name val="±¼¸²A¼"/>
      <family val="3"/>
    </font>
    <font>
      <sz val="10"/>
      <name val="±¼¸²Ã¼"/>
      <family val="3"/>
    </font>
    <font>
      <sz val="9"/>
      <name val="Times New Roman"/>
      <family val="1"/>
    </font>
    <font>
      <sz val="10"/>
      <name val="한양중고딕"/>
      <family val="1"/>
      <charset val="129"/>
    </font>
    <font>
      <sz val="12"/>
      <name val="Arial MT"/>
      <family val="2"/>
    </font>
    <font>
      <sz val="10"/>
      <color indexed="8"/>
      <name val="Arial"/>
      <family val="2"/>
    </font>
    <font>
      <i/>
      <sz val="1"/>
      <color indexed="8"/>
      <name val="Courier"/>
      <family val="3"/>
    </font>
    <font>
      <sz val="10"/>
      <name val="Geneva"/>
      <family val="2"/>
    </font>
    <font>
      <b/>
      <sz val="8"/>
      <name val="MS Sans Serif"/>
      <family val="2"/>
    </font>
    <font>
      <u/>
      <sz val="8"/>
      <color indexed="12"/>
      <name val="Times New Roman"/>
      <family val="1"/>
    </font>
    <font>
      <sz val="8"/>
      <name val="Wingdings"/>
      <charset val="2"/>
    </font>
    <font>
      <sz val="8"/>
      <name val="MS Sans Serif"/>
      <family val="2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sz val="9"/>
      <name val="바탕체"/>
      <family val="1"/>
      <charset val="129"/>
    </font>
    <font>
      <sz val="10"/>
      <name val="신그래픽"/>
      <family val="1"/>
      <charset val="129"/>
    </font>
    <font>
      <sz val="11"/>
      <name val="¹UAAA¼"/>
      <family val="3"/>
      <charset val="129"/>
    </font>
    <font>
      <b/>
      <sz val="10"/>
      <name val="MS Sans Serif"/>
      <family val="2"/>
    </font>
    <font>
      <sz val="8"/>
      <name val="¹UAAA¼"/>
      <family val="3"/>
      <charset val="129"/>
    </font>
    <font>
      <b/>
      <sz val="12"/>
      <name val="돋움체"/>
      <family val="3"/>
      <charset val="129"/>
    </font>
    <font>
      <i/>
      <outline/>
      <shadow/>
      <u/>
      <sz val="1"/>
      <color indexed="24"/>
      <name val="Courier"/>
      <family val="3"/>
    </font>
    <font>
      <b/>
      <sz val="12"/>
      <color indexed="8"/>
      <name val="돋움체"/>
      <family val="3"/>
      <charset val="129"/>
    </font>
    <font>
      <sz val="12"/>
      <color indexed="18"/>
      <name val="돋움체"/>
      <family val="3"/>
      <charset val="129"/>
    </font>
    <font>
      <i/>
      <sz val="12"/>
      <name val="굴림체"/>
      <family val="3"/>
      <charset val="129"/>
    </font>
    <font>
      <sz val="12"/>
      <color indexed="8"/>
      <name val="바탕체"/>
      <family val="1"/>
      <charset val="129"/>
    </font>
    <font>
      <sz val="11"/>
      <name val="?¸¿?"/>
      <family val="3"/>
      <charset val="129"/>
    </font>
    <font>
      <b/>
      <sz val="12"/>
      <name val="???"/>
      <family val="1"/>
    </font>
    <font>
      <sz val="12"/>
      <name val="COUR"/>
      <family val="3"/>
    </font>
    <font>
      <b/>
      <sz val="18"/>
      <color indexed="24"/>
      <name val="¹UAAA¼"/>
      <family val="1"/>
      <charset val="129"/>
    </font>
    <font>
      <b/>
      <sz val="15"/>
      <color indexed="24"/>
      <name val="¹UAAA¼"/>
      <family val="1"/>
      <charset val="129"/>
    </font>
    <font>
      <sz val="12"/>
      <name val="??UAAA¨?"/>
      <family val="3"/>
      <charset val="129"/>
    </font>
    <font>
      <sz val="12"/>
      <name val="©öUAAA¨ù"/>
      <family val="3"/>
      <charset val="129"/>
    </font>
    <font>
      <sz val="12"/>
      <name val="￥i￠￢￠?oA¨u"/>
      <family val="3"/>
      <charset val="129"/>
    </font>
    <font>
      <b/>
      <sz val="11"/>
      <name val="굴림체"/>
      <family val="3"/>
      <charset val="129"/>
    </font>
    <font>
      <b/>
      <sz val="1"/>
      <color indexed="16"/>
      <name val="Courier"/>
      <family val="3"/>
    </font>
    <font>
      <sz val="11"/>
      <color theme="1"/>
      <name val="맑은 고딕"/>
      <family val="2"/>
      <charset val="129"/>
    </font>
    <font>
      <sz val="12"/>
      <name val="견명조"/>
      <family val="1"/>
      <charset val="129"/>
    </font>
    <font>
      <sz val="12"/>
      <name val="궁서체"/>
      <family val="1"/>
      <charset val="129"/>
    </font>
    <font>
      <sz val="12"/>
      <name val="굴림"/>
      <family val="3"/>
      <charset val="129"/>
    </font>
    <font>
      <sz val="11"/>
      <name val="뼻뮝"/>
      <family val="3"/>
      <charset val="129"/>
    </font>
    <font>
      <sz val="10"/>
      <name val="궁서(English)"/>
      <family val="3"/>
      <charset val="129"/>
    </font>
    <font>
      <sz val="10"/>
      <color indexed="10"/>
      <name val="돋움"/>
      <family val="3"/>
      <charset val="129"/>
    </font>
    <font>
      <sz val="12"/>
      <name val="견고딕"/>
      <family val="1"/>
      <charset val="129"/>
    </font>
    <font>
      <sz val="9"/>
      <color indexed="8"/>
      <name val="굴림체"/>
      <family val="2"/>
      <charset val="129"/>
    </font>
    <font>
      <b/>
      <sz val="8"/>
      <name val="Arial"/>
      <family val="2"/>
    </font>
    <font>
      <sz val="10"/>
      <name val="¹UAAA¼"/>
      <family val="1"/>
      <charset val="129"/>
    </font>
    <font>
      <sz val="10"/>
      <color indexed="9"/>
      <name val="Arial"/>
      <family val="2"/>
    </font>
    <font>
      <b/>
      <sz val="11"/>
      <color indexed="16"/>
      <name val="Arial"/>
      <family val="2"/>
    </font>
    <font>
      <b/>
      <sz val="10"/>
      <color indexed="17"/>
      <name val="Arial"/>
      <family val="2"/>
    </font>
    <font>
      <b/>
      <sz val="9"/>
      <name val="Arial"/>
      <family val="2"/>
    </font>
    <font>
      <b/>
      <i/>
      <sz val="14"/>
      <name val="Times New Roman"/>
      <family val="1"/>
    </font>
    <font>
      <b/>
      <i/>
      <sz val="11"/>
      <name val="Times New Roman"/>
      <family val="1"/>
    </font>
    <font>
      <b/>
      <sz val="10"/>
      <name val="Arial"/>
      <family val="2"/>
    </font>
    <font>
      <b/>
      <i/>
      <sz val="10"/>
      <name val="Times New Roman"/>
      <family val="1"/>
    </font>
    <font>
      <b/>
      <sz val="9"/>
      <color indexed="9"/>
      <name val="Arial"/>
      <family val="2"/>
    </font>
    <font>
      <b/>
      <i/>
      <sz val="12"/>
      <color indexed="16"/>
      <name val="Times New Roman"/>
      <family val="1"/>
    </font>
    <font>
      <b/>
      <sz val="16"/>
      <name val="Times New Roman"/>
      <family val="1"/>
    </font>
    <font>
      <b/>
      <sz val="12"/>
      <color indexed="16"/>
      <name val="Arial"/>
      <family val="2"/>
    </font>
    <font>
      <b/>
      <i/>
      <sz val="18"/>
      <color indexed="16"/>
      <name val="Times New Roman"/>
      <family val="1"/>
    </font>
    <font>
      <b/>
      <sz val="8"/>
      <color indexed="32"/>
      <name val="Arial"/>
      <family val="2"/>
    </font>
    <font>
      <u/>
      <sz val="10.45"/>
      <color indexed="36"/>
      <name val="바탕체"/>
      <family val="1"/>
      <charset val="129"/>
    </font>
    <font>
      <sz val="18"/>
      <name val="궁서체"/>
      <family val="1"/>
      <charset val="129"/>
    </font>
    <font>
      <b/>
      <sz val="20"/>
      <name val="맑은 고딕"/>
      <family val="3"/>
      <charset val="129"/>
      <scheme val="minor"/>
    </font>
    <font>
      <sz val="8"/>
      <color theme="3"/>
      <name val="맑은 고딕"/>
      <family val="3"/>
      <charset val="129"/>
      <scheme val="minor"/>
    </font>
    <font>
      <sz val="8"/>
      <color theme="3"/>
      <name val="굴림체"/>
      <family val="3"/>
      <charset val="129"/>
    </font>
    <font>
      <b/>
      <sz val="8"/>
      <name val="굴림체"/>
      <family val="3"/>
      <charset val="129"/>
    </font>
    <font>
      <b/>
      <sz val="9"/>
      <name val="돋움"/>
      <family val="3"/>
      <charset val="129"/>
    </font>
    <font>
      <sz val="8"/>
      <color indexed="8"/>
      <name val="돋움"/>
      <family val="3"/>
      <charset val="129"/>
    </font>
    <font>
      <sz val="10"/>
      <color indexed="19"/>
      <name val="돋움체"/>
      <family val="3"/>
      <charset val="129"/>
    </font>
    <font>
      <b/>
      <sz val="10"/>
      <name val="Gulim"/>
      <family val="3"/>
    </font>
    <font>
      <sz val="11"/>
      <color indexed="8"/>
      <name val="돋움체"/>
      <family val="3"/>
      <charset val="129"/>
    </font>
    <font>
      <sz val="7"/>
      <name val="바탕체"/>
      <family val="1"/>
      <charset val="129"/>
    </font>
    <font>
      <sz val="11"/>
      <color indexed="9"/>
      <name val="맑은 고딕"/>
      <family val="3"/>
      <charset val="129"/>
    </font>
    <font>
      <sz val="8"/>
      <name val="휴먼명조"/>
      <family val="1"/>
      <charset val="129"/>
    </font>
    <font>
      <b/>
      <sz val="11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8.5"/>
      <color theme="1"/>
      <name val="굴림"/>
      <family val="3"/>
      <charset val="129"/>
    </font>
    <font>
      <sz val="8.5"/>
      <color theme="1"/>
      <name val="굴림체"/>
      <family val="3"/>
      <charset val="129"/>
    </font>
    <font>
      <b/>
      <sz val="11"/>
      <name val="돋움체"/>
      <family val="3"/>
      <charset val="129"/>
    </font>
    <font>
      <b/>
      <sz val="9"/>
      <name val="맑은 고딕"/>
      <family val="3"/>
      <charset val="129"/>
      <scheme val="major"/>
    </font>
    <font>
      <sz val="9"/>
      <name val="맑은 고딕"/>
      <family val="3"/>
      <charset val="129"/>
      <scheme val="major"/>
    </font>
    <font>
      <sz val="9"/>
      <color rgb="FF0000FF"/>
      <name val="맑은 고딕"/>
      <family val="3"/>
      <charset val="129"/>
      <scheme val="major"/>
    </font>
    <font>
      <sz val="9"/>
      <color indexed="8"/>
      <name val="맑은 고딕"/>
      <family val="3"/>
      <charset val="129"/>
      <scheme val="major"/>
    </font>
    <font>
      <sz val="9"/>
      <color indexed="10"/>
      <name val="맑은 고딕"/>
      <family val="3"/>
      <charset val="129"/>
      <scheme val="major"/>
    </font>
    <font>
      <sz val="26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12"/>
      <name val="돋움"/>
      <family val="3"/>
      <charset val="129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u/>
      <sz val="7.2"/>
      <color indexed="36"/>
      <name val="바탕체"/>
      <family val="1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b/>
      <sz val="18"/>
      <name val="맑은 고딕"/>
      <family val="3"/>
      <charset val="129"/>
      <scheme val="major"/>
    </font>
    <font>
      <sz val="8"/>
      <color rgb="FFFF0000"/>
      <name val="돋움"/>
      <family val="3"/>
      <charset val="129"/>
    </font>
    <font>
      <b/>
      <sz val="8"/>
      <name val="맑은 고딕"/>
      <family val="3"/>
      <charset val="129"/>
    </font>
    <font>
      <sz val="8"/>
      <name val="맑은 고딕"/>
      <family val="2"/>
      <charset val="129"/>
    </font>
    <font>
      <sz val="8"/>
      <name val="맑은 고딕"/>
      <family val="2"/>
      <charset val="129"/>
      <scheme val="minor"/>
    </font>
    <font>
      <b/>
      <sz val="8"/>
      <name val="돋움"/>
      <family val="3"/>
      <charset val="129"/>
    </font>
    <font>
      <sz val="8"/>
      <name val="맑은 고딕"/>
      <family val="3"/>
      <charset val="129"/>
      <scheme val="major"/>
    </font>
    <font>
      <b/>
      <sz val="8"/>
      <name val="맑은 고딕"/>
      <family val="3"/>
      <charset val="129"/>
      <scheme val="major"/>
    </font>
    <font>
      <sz val="7"/>
      <color rgb="FFFF0000"/>
      <name val="맑은 고딕"/>
      <family val="3"/>
      <charset val="129"/>
      <scheme val="major"/>
    </font>
    <font>
      <sz val="7"/>
      <name val="맑은 고딕"/>
      <family val="3"/>
      <charset val="129"/>
      <scheme val="minor"/>
    </font>
    <font>
      <sz val="6"/>
      <name val="맑은 고딕"/>
      <family val="3"/>
      <charset val="129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22"/>
      </patternFill>
    </fill>
    <fill>
      <patternFill patternType="solid">
        <fgColor indexed="26"/>
        <bgColor indexed="31"/>
      </patternFill>
    </fill>
    <fill>
      <patternFill patternType="solid">
        <fgColor rgb="FFFFFF00"/>
        <bgColor indexed="64"/>
      </patternFill>
    </fill>
    <fill>
      <patternFill patternType="darkVertical"/>
    </fill>
    <fill>
      <patternFill patternType="solid">
        <fgColor indexed="9"/>
      </patternFill>
    </fill>
    <fill>
      <patternFill patternType="solid">
        <fgColor indexed="15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FFFFCC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51"/>
      </left>
      <right/>
      <top style="thick">
        <color indexed="51"/>
      </top>
      <bottom style="thick">
        <color indexed="51"/>
      </bottom>
      <diagonal/>
    </border>
    <border>
      <left style="thick">
        <color indexed="9"/>
      </left>
      <right/>
      <top style="thick">
        <color indexed="9"/>
      </top>
      <bottom style="thick">
        <color indexed="23"/>
      </bottom>
      <diagonal/>
    </border>
    <border>
      <left style="thin">
        <color indexed="23"/>
      </left>
      <right style="thin">
        <color indexed="9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9"/>
      </right>
      <top style="thin">
        <color indexed="9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3"/>
      </left>
      <right style="thin">
        <color indexed="9"/>
      </right>
      <top style="thin">
        <color indexed="23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</borders>
  <cellStyleXfs count="21839">
    <xf numFmtId="0" fontId="0" fillId="0" borderId="0"/>
    <xf numFmtId="41" fontId="10" fillId="0" borderId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11" fillId="0" borderId="0"/>
    <xf numFmtId="178" fontId="12" fillId="0" borderId="2">
      <alignment vertical="center"/>
    </xf>
    <xf numFmtId="179" fontId="3" fillId="0" borderId="0">
      <alignment vertical="center"/>
    </xf>
    <xf numFmtId="180" fontId="6" fillId="0" borderId="0">
      <alignment vertical="center"/>
    </xf>
    <xf numFmtId="181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82" fontId="13" fillId="0" borderId="0">
      <alignment vertical="center"/>
    </xf>
    <xf numFmtId="0" fontId="10" fillId="0" borderId="0"/>
    <xf numFmtId="182" fontId="13" fillId="0" borderId="0">
      <alignment vertical="center"/>
    </xf>
    <xf numFmtId="0" fontId="14" fillId="0" borderId="0"/>
    <xf numFmtId="0" fontId="10" fillId="0" borderId="0">
      <protection locked="0"/>
    </xf>
    <xf numFmtId="0" fontId="5" fillId="0" borderId="0"/>
    <xf numFmtId="0" fontId="17" fillId="0" borderId="0"/>
    <xf numFmtId="0" fontId="18" fillId="0" borderId="0"/>
    <xf numFmtId="4" fontId="19" fillId="0" borderId="0">
      <protection locked="0"/>
    </xf>
    <xf numFmtId="0" fontId="5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9" fillId="0" borderId="0">
      <protection locked="0"/>
    </xf>
    <xf numFmtId="0" fontId="5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/>
    <xf numFmtId="38" fontId="21" fillId="2" borderId="0" applyNumberFormat="0" applyBorder="0" applyAlignment="0" applyProtection="0"/>
    <xf numFmtId="0" fontId="22" fillId="0" borderId="0">
      <alignment horizontal="left"/>
    </xf>
    <xf numFmtId="0" fontId="23" fillId="0" borderId="3" applyNumberFormat="0" applyAlignment="0" applyProtection="0">
      <alignment horizontal="left" vertical="center"/>
    </xf>
    <xf numFmtId="0" fontId="23" fillId="0" borderId="4">
      <alignment horizontal="left" vertical="center"/>
    </xf>
    <xf numFmtId="10" fontId="21" fillId="2" borderId="2" applyNumberFormat="0" applyBorder="0" applyAlignment="0" applyProtection="0"/>
    <xf numFmtId="0" fontId="24" fillId="0" borderId="5"/>
    <xf numFmtId="183" fontId="3" fillId="0" borderId="0"/>
    <xf numFmtId="0" fontId="20" fillId="0" borderId="0"/>
    <xf numFmtId="184" fontId="13" fillId="0" borderId="0">
      <alignment vertical="center"/>
    </xf>
    <xf numFmtId="0" fontId="19" fillId="0" borderId="0">
      <protection locked="0"/>
    </xf>
    <xf numFmtId="10" fontId="20" fillId="0" borderId="0" applyFont="0" applyFill="0" applyBorder="0" applyAlignment="0" applyProtection="0"/>
    <xf numFmtId="186" fontId="13" fillId="0" borderId="0">
      <alignment vertical="center"/>
    </xf>
    <xf numFmtId="186" fontId="13" fillId="0" borderId="0">
      <alignment vertical="distributed"/>
    </xf>
    <xf numFmtId="0" fontId="24" fillId="0" borderId="0"/>
    <xf numFmtId="0" fontId="25" fillId="0" borderId="0" applyFill="0" applyBorder="0" applyProtection="0">
      <alignment horizontal="centerContinuous" vertical="center"/>
    </xf>
    <xf numFmtId="0" fontId="26" fillId="2" borderId="0" applyFill="0" applyBorder="0" applyProtection="0">
      <alignment horizontal="center" vertical="center"/>
    </xf>
    <xf numFmtId="0" fontId="13" fillId="0" borderId="0">
      <alignment vertical="center"/>
    </xf>
    <xf numFmtId="0" fontId="10" fillId="0" borderId="0"/>
    <xf numFmtId="3" fontId="5" fillId="0" borderId="6">
      <alignment horizontal="center"/>
    </xf>
    <xf numFmtId="0" fontId="27" fillId="0" borderId="7">
      <alignment vertical="center"/>
    </xf>
    <xf numFmtId="178" fontId="28" fillId="0" borderId="8">
      <alignment vertical="center"/>
    </xf>
    <xf numFmtId="10" fontId="29" fillId="0" borderId="0">
      <alignment vertical="center"/>
    </xf>
    <xf numFmtId="9" fontId="30" fillId="2" borderId="0" applyFill="0" applyBorder="0" applyProtection="0">
      <alignment horizontal="right"/>
    </xf>
    <xf numFmtId="10" fontId="30" fillId="0" borderId="0" applyFill="0" applyBorder="0" applyProtection="0">
      <alignment horizontal="right"/>
    </xf>
    <xf numFmtId="178" fontId="32" fillId="0" borderId="1">
      <alignment vertical="center"/>
    </xf>
    <xf numFmtId="187" fontId="29" fillId="0" borderId="0">
      <alignment vertical="center"/>
    </xf>
    <xf numFmtId="178" fontId="33" fillId="0" borderId="1">
      <alignment vertical="center"/>
    </xf>
    <xf numFmtId="0" fontId="20" fillId="0" borderId="0"/>
    <xf numFmtId="188" fontId="34" fillId="0" borderId="2" applyBorder="0">
      <alignment vertical="center"/>
    </xf>
    <xf numFmtId="3" fontId="35" fillId="0" borderId="0" applyFont="0" applyFill="0" applyBorder="0" applyAlignment="0" applyProtection="0"/>
    <xf numFmtId="189" fontId="3" fillId="2" borderId="0" applyFill="0" applyBorder="0" applyProtection="0">
      <alignment horizontal="right"/>
    </xf>
    <xf numFmtId="187" fontId="36" fillId="0" borderId="0" applyFont="0" applyFill="0" applyBorder="0" applyAlignment="0" applyProtection="0"/>
    <xf numFmtId="0" fontId="3" fillId="0" borderId="0"/>
    <xf numFmtId="0" fontId="10" fillId="0" borderId="0"/>
    <xf numFmtId="0" fontId="10" fillId="0" borderId="0"/>
    <xf numFmtId="0" fontId="20" fillId="0" borderId="0" applyFont="0" applyFill="0" applyBorder="0" applyAlignment="0" applyProtection="0"/>
    <xf numFmtId="0" fontId="20" fillId="0" borderId="0"/>
    <xf numFmtId="0" fontId="38" fillId="0" borderId="0"/>
    <xf numFmtId="0" fontId="20" fillId="0" borderId="0"/>
    <xf numFmtId="0" fontId="5" fillId="0" borderId="0"/>
    <xf numFmtId="0" fontId="5" fillId="0" borderId="0"/>
    <xf numFmtId="0" fontId="38" fillId="0" borderId="0"/>
    <xf numFmtId="0" fontId="38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39" fillId="0" borderId="0"/>
    <xf numFmtId="0" fontId="38" fillId="0" borderId="0"/>
    <xf numFmtId="0" fontId="5" fillId="0" borderId="0"/>
    <xf numFmtId="0" fontId="20" fillId="0" borderId="0"/>
    <xf numFmtId="0" fontId="38" fillId="0" borderId="0"/>
    <xf numFmtId="0" fontId="38" fillId="0" borderId="0"/>
    <xf numFmtId="0" fontId="20" fillId="0" borderId="0"/>
    <xf numFmtId="0" fontId="5" fillId="0" borderId="0"/>
    <xf numFmtId="0" fontId="38" fillId="0" borderId="0"/>
    <xf numFmtId="0" fontId="20" fillId="0" borderId="0"/>
    <xf numFmtId="0" fontId="5" fillId="0" borderId="0"/>
    <xf numFmtId="0" fontId="38" fillId="0" borderId="0"/>
    <xf numFmtId="0" fontId="20" fillId="0" borderId="0"/>
    <xf numFmtId="0" fontId="5" fillId="0" borderId="0"/>
    <xf numFmtId="0" fontId="38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38" fillId="0" borderId="0"/>
    <xf numFmtId="0" fontId="20" fillId="0" borderId="0"/>
    <xf numFmtId="0" fontId="20" fillId="0" borderId="0"/>
    <xf numFmtId="0" fontId="5" fillId="0" borderId="0"/>
    <xf numFmtId="0" fontId="38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3" fillId="0" borderId="17">
      <alignment horizontal="center"/>
    </xf>
    <xf numFmtId="0" fontId="27" fillId="0" borderId="0" applyNumberFormat="0" applyFill="0" applyBorder="0" applyAlignment="0" applyProtection="0"/>
    <xf numFmtId="0" fontId="10" fillId="0" borderId="0" applyFill="0" applyBorder="0" applyAlignment="0"/>
    <xf numFmtId="194" fontId="34" fillId="0" borderId="0"/>
    <xf numFmtId="195" fontId="3" fillId="0" borderId="0">
      <protection locked="0"/>
    </xf>
    <xf numFmtId="0" fontId="40" fillId="0" borderId="0" applyNumberFormat="0" applyAlignment="0">
      <alignment horizontal="left"/>
    </xf>
    <xf numFmtId="0" fontId="20" fillId="0" borderId="0" applyFont="0" applyFill="0" applyBorder="0" applyAlignment="0" applyProtection="0"/>
    <xf numFmtId="196" fontId="3" fillId="0" borderId="0">
      <protection locked="0"/>
    </xf>
    <xf numFmtId="197" fontId="19" fillId="0" borderId="0">
      <protection locked="0"/>
    </xf>
    <xf numFmtId="198" fontId="34" fillId="0" borderId="0"/>
    <xf numFmtId="0" fontId="41" fillId="0" borderId="0" applyNumberFormat="0" applyAlignment="0">
      <alignment horizontal="left"/>
    </xf>
    <xf numFmtId="199" fontId="10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200" fontId="19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201" fontId="43" fillId="0" borderId="0">
      <protection locked="0"/>
    </xf>
    <xf numFmtId="201" fontId="43" fillId="0" borderId="0">
      <protection locked="0"/>
    </xf>
    <xf numFmtId="202" fontId="44" fillId="0" borderId="0">
      <alignment horizontal="left"/>
    </xf>
    <xf numFmtId="37" fontId="4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30" fontId="47" fillId="0" borderId="0" applyNumberFormat="0" applyFill="0" applyBorder="0" applyAlignment="0" applyProtection="0">
      <alignment horizontal="left"/>
    </xf>
    <xf numFmtId="40" fontId="48" fillId="0" borderId="0" applyBorder="0">
      <alignment horizontal="right"/>
    </xf>
    <xf numFmtId="203" fontId="49" fillId="0" borderId="0">
      <alignment horizontal="center"/>
    </xf>
    <xf numFmtId="201" fontId="19" fillId="0" borderId="25">
      <protection locked="0"/>
    </xf>
    <xf numFmtId="0" fontId="4" fillId="0" borderId="17">
      <alignment horizontal="left"/>
    </xf>
    <xf numFmtId="200" fontId="19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50" fillId="0" borderId="0"/>
    <xf numFmtId="0" fontId="37" fillId="0" borderId="0"/>
    <xf numFmtId="0" fontId="19" fillId="0" borderId="0">
      <protection locked="0"/>
    </xf>
    <xf numFmtId="3" fontId="7" fillId="0" borderId="26" applyNumberFormat="0" applyFill="0" applyBorder="0" applyProtection="0">
      <alignment horizontal="center" vertical="center"/>
    </xf>
    <xf numFmtId="0" fontId="19" fillId="0" borderId="0">
      <protection locked="0"/>
    </xf>
    <xf numFmtId="40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190" fontId="52" fillId="0" borderId="16">
      <alignment vertical="center"/>
    </xf>
    <xf numFmtId="0" fontId="53" fillId="0" borderId="0">
      <alignment vertical="center"/>
    </xf>
    <xf numFmtId="0" fontId="38" fillId="0" borderId="0"/>
    <xf numFmtId="0" fontId="38" fillId="0" borderId="0"/>
    <xf numFmtId="0" fontId="3" fillId="0" borderId="0"/>
    <xf numFmtId="0" fontId="38" fillId="0" borderId="0"/>
    <xf numFmtId="0" fontId="54" fillId="0" borderId="27"/>
    <xf numFmtId="4" fontId="19" fillId="0" borderId="0">
      <protection locked="0"/>
    </xf>
    <xf numFmtId="0" fontId="50" fillId="0" borderId="0"/>
    <xf numFmtId="0" fontId="3" fillId="0" borderId="0"/>
    <xf numFmtId="201" fontId="55" fillId="0" borderId="0">
      <protection locked="0"/>
    </xf>
    <xf numFmtId="201" fontId="55" fillId="0" borderId="0">
      <protection locked="0"/>
    </xf>
    <xf numFmtId="178" fontId="3" fillId="0" borderId="0" applyNumberFormat="0" applyFont="0" applyFill="0" applyBorder="0" applyProtection="0">
      <alignment vertical="center"/>
    </xf>
    <xf numFmtId="204" fontId="20" fillId="0" borderId="2"/>
    <xf numFmtId="0" fontId="56" fillId="0" borderId="0">
      <alignment horizontal="center" vertical="center"/>
    </xf>
    <xf numFmtId="201" fontId="55" fillId="0" borderId="0">
      <protection locked="0"/>
    </xf>
    <xf numFmtId="201" fontId="55" fillId="0" borderId="0">
      <protection locked="0"/>
    </xf>
    <xf numFmtId="185" fontId="19" fillId="0" borderId="0">
      <protection locked="0"/>
    </xf>
    <xf numFmtId="201" fontId="55" fillId="0" borderId="0">
      <protection locked="0"/>
    </xf>
    <xf numFmtId="0" fontId="33" fillId="0" borderId="16">
      <alignment horizontal="center" vertical="center"/>
    </xf>
    <xf numFmtId="0" fontId="33" fillId="0" borderId="16">
      <alignment horizontal="left" vertical="center"/>
    </xf>
    <xf numFmtId="0" fontId="33" fillId="0" borderId="16">
      <alignment vertical="center" textRotation="255"/>
    </xf>
    <xf numFmtId="0" fontId="19" fillId="0" borderId="28">
      <protection locked="0"/>
    </xf>
    <xf numFmtId="205" fontId="19" fillId="0" borderId="0">
      <protection locked="0"/>
    </xf>
    <xf numFmtId="206" fontId="19" fillId="0" borderId="0">
      <protection locked="0"/>
    </xf>
    <xf numFmtId="0" fontId="59" fillId="0" borderId="0">
      <alignment vertical="center"/>
    </xf>
    <xf numFmtId="3" fontId="63" fillId="0" borderId="2"/>
    <xf numFmtId="3" fontId="63" fillId="0" borderId="2"/>
    <xf numFmtId="3" fontId="63" fillId="0" borderId="2"/>
    <xf numFmtId="220" fontId="34" fillId="0" borderId="2">
      <alignment vertical="center"/>
    </xf>
    <xf numFmtId="221" fontId="34" fillId="0" borderId="2">
      <alignment horizontal="right" vertical="center"/>
    </xf>
    <xf numFmtId="222" fontId="34" fillId="0" borderId="2">
      <alignment vertical="center"/>
    </xf>
    <xf numFmtId="223" fontId="34" fillId="0" borderId="2">
      <alignment vertical="center"/>
    </xf>
    <xf numFmtId="0" fontId="12" fillId="0" borderId="0" applyNumberFormat="0" applyBorder="0" applyAlignment="0">
      <alignment horizontal="centerContinuous" vertical="center"/>
    </xf>
    <xf numFmtId="0" fontId="3" fillId="0" borderId="0"/>
    <xf numFmtId="0" fontId="64" fillId="0" borderId="0"/>
    <xf numFmtId="185" fontId="19" fillId="0" borderId="0">
      <protection locked="0"/>
    </xf>
    <xf numFmtId="9" fontId="66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10" fillId="0" borderId="0"/>
    <xf numFmtId="205" fontId="19" fillId="0" borderId="0">
      <protection locked="0"/>
    </xf>
    <xf numFmtId="38" fontId="21" fillId="3" borderId="0" applyNumberFormat="0" applyBorder="0" applyAlignment="0" applyProtection="0"/>
    <xf numFmtId="10" fontId="21" fillId="4" borderId="2" applyNumberFormat="0" applyBorder="0" applyAlignment="0" applyProtection="0"/>
    <xf numFmtId="227" fontId="10" fillId="0" borderId="0"/>
    <xf numFmtId="185" fontId="19" fillId="0" borderId="0">
      <protection locked="0"/>
    </xf>
    <xf numFmtId="205" fontId="19" fillId="0" borderId="0">
      <protection locked="0"/>
    </xf>
    <xf numFmtId="205" fontId="19" fillId="0" borderId="0">
      <protection locked="0"/>
    </xf>
    <xf numFmtId="185" fontId="19" fillId="0" borderId="0">
      <protection locked="0"/>
    </xf>
    <xf numFmtId="236" fontId="10" fillId="0" borderId="0" applyFill="0" applyBorder="0" applyProtection="0"/>
    <xf numFmtId="229" fontId="1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/>
    <xf numFmtId="0" fontId="28" fillId="0" borderId="0" applyFont="0" applyFill="0" applyBorder="0" applyAlignment="0" applyProtection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8" fillId="0" borderId="0" applyFont="0" applyFill="0" applyBorder="0" applyAlignment="0" applyProtection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8" fillId="0" borderId="0" applyFont="0" applyFill="0" applyBorder="0" applyAlignment="0" applyProtection="0"/>
    <xf numFmtId="0" fontId="10" fillId="0" borderId="0"/>
    <xf numFmtId="0" fontId="20" fillId="0" borderId="0"/>
    <xf numFmtId="0" fontId="28" fillId="0" borderId="0" applyFont="0" applyFill="0" applyBorder="0" applyAlignment="0" applyProtection="0"/>
    <xf numFmtId="0" fontId="20" fillId="0" borderId="0"/>
    <xf numFmtId="0" fontId="28" fillId="0" borderId="0" applyFont="0" applyFill="0" applyBorder="0" applyAlignment="0" applyProtection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8" fillId="0" borderId="0" applyFont="0" applyFill="0" applyBorder="0" applyAlignment="0" applyProtection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2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1" fontId="67" fillId="0" borderId="0">
      <protection locked="0"/>
    </xf>
    <xf numFmtId="237" fontId="10" fillId="0" borderId="0" applyFont="0" applyFill="0" applyBorder="0" applyProtection="0">
      <alignment vertical="center"/>
    </xf>
    <xf numFmtId="208" fontId="10" fillId="0" borderId="0">
      <alignment vertical="center"/>
    </xf>
    <xf numFmtId="238" fontId="10" fillId="0" borderId="0" applyFont="0" applyFill="0" applyBorder="0" applyAlignment="0" applyProtection="0">
      <alignment vertical="center"/>
    </xf>
    <xf numFmtId="201" fontId="67" fillId="0" borderId="0">
      <protection locked="0"/>
    </xf>
    <xf numFmtId="201" fontId="67" fillId="0" borderId="0">
      <protection locked="0"/>
    </xf>
    <xf numFmtId="0" fontId="68" fillId="0" borderId="27"/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0" fontId="70" fillId="0" borderId="0"/>
    <xf numFmtId="0" fontId="34" fillId="5" borderId="39" applyNumberFormat="0" applyFont="0" applyAlignment="0">
      <alignment horizontal="center" vertical="center"/>
    </xf>
    <xf numFmtId="239" fontId="3" fillId="0" borderId="0">
      <protection locked="0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01" fontId="67" fillId="0" borderId="0">
      <protection locked="0"/>
    </xf>
    <xf numFmtId="240" fontId="3" fillId="0" borderId="0">
      <protection locked="0"/>
    </xf>
    <xf numFmtId="37" fontId="63" fillId="0" borderId="38">
      <alignment horizontal="center" vertical="center"/>
    </xf>
    <xf numFmtId="37" fontId="63" fillId="0" borderId="15" applyAlignment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241" fontId="36" fillId="0" borderId="16" applyFill="0" applyBorder="0" applyProtection="0">
      <alignment horizontal="center" vertical="center" shrinkToFit="1"/>
    </xf>
    <xf numFmtId="242" fontId="29" fillId="0" borderId="16" applyFill="0" applyAlignment="0" applyProtection="0">
      <alignment vertical="center"/>
    </xf>
    <xf numFmtId="243" fontId="29" fillId="0" borderId="16" applyFill="0" applyBorder="0" applyProtection="0">
      <alignment vertical="center" shrinkToFit="1"/>
    </xf>
    <xf numFmtId="0" fontId="71" fillId="0" borderId="0" applyNumberFormat="0" applyFill="0" applyBorder="0" applyAlignment="0" applyProtection="0">
      <alignment vertical="top"/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3" fillId="0" borderId="0" applyNumberFormat="0" applyFont="0" applyFill="0" applyBorder="0" applyProtection="0">
      <alignment horizontal="distributed" vertical="center" justifyLastLine="1"/>
    </xf>
    <xf numFmtId="201" fontId="55" fillId="0" borderId="0">
      <protection locked="0"/>
    </xf>
    <xf numFmtId="201" fontId="55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10" fontId="29" fillId="0" borderId="0">
      <alignment vertical="center"/>
    </xf>
    <xf numFmtId="239" fontId="3" fillId="0" borderId="0">
      <protection locked="0"/>
    </xf>
    <xf numFmtId="9" fontId="66" fillId="0" borderId="0" applyFont="0" applyFill="0" applyBorder="0" applyAlignment="0" applyProtection="0">
      <alignment vertical="center"/>
    </xf>
    <xf numFmtId="244" fontId="3" fillId="0" borderId="0" applyFont="0" applyFill="0" applyBorder="0" applyProtection="0">
      <alignment horizontal="center" vertical="center"/>
    </xf>
    <xf numFmtId="245" fontId="3" fillId="0" borderId="0" applyFont="0" applyFill="0" applyBorder="0" applyProtection="0">
      <alignment horizontal="center" vertical="center"/>
    </xf>
    <xf numFmtId="246" fontId="10" fillId="0" borderId="0" applyFont="0" applyFill="0" applyBorder="0" applyAlignment="0" applyProtection="0"/>
    <xf numFmtId="247" fontId="13" fillId="0" borderId="0" applyFont="0" applyFill="0" applyBorder="0" applyAlignment="0" applyProtection="0"/>
    <xf numFmtId="248" fontId="72" fillId="0" borderId="26" applyFont="0" applyFill="0" applyAlignment="0" applyProtection="0">
      <alignment horizontal="center" vertical="center"/>
    </xf>
    <xf numFmtId="0" fontId="31" fillId="0" borderId="0"/>
    <xf numFmtId="249" fontId="50" fillId="0" borderId="30" applyBorder="0"/>
    <xf numFmtId="0" fontId="13" fillId="0" borderId="0" applyNumberFormat="0" applyFont="0" applyFill="0" applyBorder="0" applyProtection="0">
      <alignment horizontal="centerContinuous" vertical="center"/>
    </xf>
    <xf numFmtId="0" fontId="73" fillId="0" borderId="0">
      <alignment vertical="center"/>
    </xf>
    <xf numFmtId="250" fontId="53" fillId="0" borderId="0">
      <alignment vertical="center"/>
    </xf>
    <xf numFmtId="0" fontId="3" fillId="0" borderId="0" applyFont="0" applyFill="0" applyBorder="0" applyAlignment="0" applyProtection="0"/>
    <xf numFmtId="41" fontId="74" fillId="0" borderId="0" applyFont="0" applyFill="0" applyBorder="0" applyAlignment="0" applyProtection="0">
      <alignment vertical="center"/>
    </xf>
    <xf numFmtId="0" fontId="34" fillId="0" borderId="0"/>
    <xf numFmtId="188" fontId="75" fillId="0" borderId="2" applyBorder="0">
      <alignment vertical="center"/>
    </xf>
    <xf numFmtId="0" fontId="76" fillId="0" borderId="0">
      <alignment vertical="center"/>
    </xf>
    <xf numFmtId="242" fontId="13" fillId="0" borderId="0" applyFill="0" applyBorder="0" applyProtection="0">
      <alignment vertical="center"/>
    </xf>
    <xf numFmtId="251" fontId="13" fillId="0" borderId="16" applyFont="0" applyFill="0" applyBorder="0" applyProtection="0">
      <alignment horizontal="center" vertical="center"/>
    </xf>
    <xf numFmtId="0" fontId="3" fillId="0" borderId="0">
      <alignment vertical="center"/>
    </xf>
    <xf numFmtId="0" fontId="77" fillId="0" borderId="0">
      <alignment horizontal="centerContinuous" vertical="center"/>
    </xf>
    <xf numFmtId="0" fontId="3" fillId="0" borderId="2">
      <alignment horizontal="distributed" vertical="center"/>
    </xf>
    <xf numFmtId="0" fontId="3" fillId="0" borderId="30">
      <alignment horizontal="distributed" vertical="top"/>
    </xf>
    <xf numFmtId="0" fontId="3" fillId="0" borderId="31">
      <alignment horizontal="distributed"/>
    </xf>
    <xf numFmtId="178" fontId="78" fillId="0" borderId="0">
      <alignment vertical="center"/>
    </xf>
    <xf numFmtId="0" fontId="55" fillId="0" borderId="0">
      <protection locked="0"/>
    </xf>
    <xf numFmtId="0" fontId="55" fillId="0" borderId="0">
      <protection locked="0"/>
    </xf>
    <xf numFmtId="239" fontId="3" fillId="0" borderId="0">
      <protection locked="0"/>
    </xf>
    <xf numFmtId="228" fontId="79" fillId="0" borderId="0">
      <protection locked="0"/>
    </xf>
    <xf numFmtId="191" fontId="79" fillId="0" borderId="0">
      <protection locked="0"/>
    </xf>
    <xf numFmtId="228" fontId="79" fillId="0" borderId="0">
      <protection locked="0"/>
    </xf>
    <xf numFmtId="239" fontId="3" fillId="0" borderId="0">
      <protection locked="0"/>
    </xf>
    <xf numFmtId="201" fontId="55" fillId="0" borderId="0">
      <protection locked="0"/>
    </xf>
    <xf numFmtId="252" fontId="3" fillId="0" borderId="0" applyFont="0" applyFill="0" applyBorder="0" applyProtection="0">
      <alignment vertical="center"/>
    </xf>
    <xf numFmtId="38" fontId="13" fillId="0" borderId="0" applyFont="0" applyFill="0" applyBorder="0" applyProtection="0">
      <alignment vertical="center"/>
    </xf>
    <xf numFmtId="239" fontId="3" fillId="0" borderId="0">
      <protection locked="0"/>
    </xf>
    <xf numFmtId="178" fontId="3" fillId="0" borderId="40">
      <alignment horizontal="center" vertical="center"/>
    </xf>
    <xf numFmtId="41" fontId="10" fillId="0" borderId="0" applyFont="0" applyFill="0" applyBorder="0" applyAlignment="0" applyProtection="0"/>
    <xf numFmtId="207" fontId="3" fillId="2" borderId="0" applyFill="0" applyBorder="0" applyProtection="0">
      <alignment horizontal="right"/>
    </xf>
    <xf numFmtId="38" fontId="13" fillId="0" borderId="0" applyFont="0" applyFill="0" applyBorder="0" applyAlignment="0" applyProtection="0">
      <alignment vertical="center"/>
    </xf>
    <xf numFmtId="190" fontId="13" fillId="0" borderId="0" applyFont="0" applyFill="0" applyBorder="0" applyAlignment="0" applyProtection="0">
      <alignment vertical="center"/>
    </xf>
    <xf numFmtId="38" fontId="13" fillId="0" borderId="0" applyFill="0" applyBorder="0" applyAlignment="0" applyProtection="0">
      <alignment vertical="center"/>
    </xf>
    <xf numFmtId="253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255" fontId="5" fillId="0" borderId="0" applyFont="0" applyFill="0" applyBorder="0" applyAlignment="0" applyProtection="0"/>
    <xf numFmtId="256" fontId="5" fillId="0" borderId="0" applyFont="0" applyFill="0" applyBorder="0" applyAlignment="0" applyProtection="0"/>
    <xf numFmtId="0" fontId="55" fillId="0" borderId="0">
      <protection locked="0"/>
    </xf>
    <xf numFmtId="0" fontId="55" fillId="0" borderId="0">
      <protection locked="0"/>
    </xf>
    <xf numFmtId="239" fontId="3" fillId="0" borderId="0">
      <protection locked="0"/>
    </xf>
    <xf numFmtId="228" fontId="79" fillId="0" borderId="0">
      <protection locked="0"/>
    </xf>
    <xf numFmtId="191" fontId="79" fillId="0" borderId="0">
      <protection locked="0"/>
    </xf>
    <xf numFmtId="228" fontId="79" fillId="0" borderId="0">
      <protection locked="0"/>
    </xf>
    <xf numFmtId="239" fontId="3" fillId="0" borderId="0">
      <protection locked="0"/>
    </xf>
    <xf numFmtId="201" fontId="55" fillId="0" borderId="0">
      <protection locked="0"/>
    </xf>
    <xf numFmtId="0" fontId="3" fillId="0" borderId="0" applyFont="0" applyFill="0" applyBorder="0" applyAlignment="0" applyProtection="0"/>
    <xf numFmtId="42" fontId="10" fillId="0" borderId="0" applyFont="0" applyFill="0" applyBorder="0" applyAlignment="0" applyProtection="0">
      <alignment vertical="center"/>
    </xf>
    <xf numFmtId="257" fontId="3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239" fontId="3" fillId="0" borderId="0">
      <protection locked="0"/>
    </xf>
    <xf numFmtId="228" fontId="79" fillId="0" borderId="0">
      <protection locked="0"/>
    </xf>
    <xf numFmtId="191" fontId="79" fillId="0" borderId="0">
      <protection locked="0"/>
    </xf>
    <xf numFmtId="228" fontId="79" fillId="0" borderId="0">
      <protection locked="0"/>
    </xf>
    <xf numFmtId="239" fontId="3" fillId="0" borderId="0">
      <protection locked="0"/>
    </xf>
    <xf numFmtId="201" fontId="55" fillId="0" borderId="0">
      <protection locked="0"/>
    </xf>
    <xf numFmtId="0" fontId="63" fillId="0" borderId="31">
      <alignment horizontal="distributed" justifyLastLine="1"/>
    </xf>
    <xf numFmtId="0" fontId="63" fillId="0" borderId="41">
      <alignment horizontal="distributed" vertical="center" justifyLastLine="1"/>
    </xf>
    <xf numFmtId="0" fontId="63" fillId="0" borderId="29">
      <alignment horizontal="distributed" vertical="top" justifyLastLine="1"/>
    </xf>
    <xf numFmtId="0" fontId="10" fillId="0" borderId="0">
      <alignment vertical="center"/>
    </xf>
    <xf numFmtId="0" fontId="59" fillId="0" borderId="0">
      <alignment vertical="center"/>
    </xf>
    <xf numFmtId="0" fontId="3" fillId="0" borderId="0"/>
    <xf numFmtId="0" fontId="89" fillId="0" borderId="0">
      <alignment vertical="center"/>
    </xf>
    <xf numFmtId="0" fontId="10" fillId="0" borderId="0"/>
    <xf numFmtId="0" fontId="10" fillId="0" borderId="0"/>
    <xf numFmtId="0" fontId="3" fillId="0" borderId="16">
      <alignment vertical="center" wrapText="1"/>
    </xf>
    <xf numFmtId="258" fontId="3" fillId="0" borderId="0">
      <protection locked="0"/>
    </xf>
    <xf numFmtId="259" fontId="3" fillId="0" borderId="0">
      <protection locked="0"/>
    </xf>
    <xf numFmtId="0" fontId="3" fillId="0" borderId="0">
      <protection locked="0"/>
    </xf>
    <xf numFmtId="239" fontId="3" fillId="0" borderId="0">
      <protection locked="0"/>
    </xf>
    <xf numFmtId="0" fontId="13" fillId="0" borderId="0" applyNumberFormat="0" applyFont="0" applyBorder="0" applyAlignment="0">
      <alignment vertical="center"/>
    </xf>
    <xf numFmtId="239" fontId="3" fillId="0" borderId="0">
      <protection locked="0"/>
    </xf>
    <xf numFmtId="239" fontId="3" fillId="0" borderId="0">
      <protection locked="0"/>
    </xf>
    <xf numFmtId="260" fontId="81" fillId="0" borderId="0" applyFont="0" applyFill="0" applyBorder="0" applyAlignment="0" applyProtection="0"/>
    <xf numFmtId="0" fontId="80" fillId="0" borderId="0" applyFont="0" applyFill="0" applyBorder="0" applyAlignment="0" applyProtection="0"/>
    <xf numFmtId="261" fontId="81" fillId="0" borderId="0" applyFont="0" applyFill="0" applyBorder="0" applyAlignment="0" applyProtection="0"/>
    <xf numFmtId="0" fontId="80" fillId="0" borderId="0" applyFont="0" applyFill="0" applyBorder="0" applyAlignment="0" applyProtection="0"/>
    <xf numFmtId="239" fontId="3" fillId="0" borderId="0">
      <protection locked="0"/>
    </xf>
    <xf numFmtId="201" fontId="67" fillId="0" borderId="0">
      <protection locked="0"/>
    </xf>
    <xf numFmtId="239" fontId="3" fillId="0" borderId="0">
      <protection locked="0"/>
    </xf>
    <xf numFmtId="38" fontId="81" fillId="0" borderId="0" applyFont="0" applyFill="0" applyBorder="0" applyAlignment="0" applyProtection="0"/>
    <xf numFmtId="0" fontId="80" fillId="0" borderId="0" applyFont="0" applyFill="0" applyBorder="0" applyAlignment="0" applyProtection="0"/>
    <xf numFmtId="40" fontId="81" fillId="0" borderId="0" applyFont="0" applyFill="0" applyBorder="0" applyAlignment="0" applyProtection="0"/>
    <xf numFmtId="0" fontId="80" fillId="0" borderId="0" applyFont="0" applyFill="0" applyBorder="0" applyAlignment="0" applyProtection="0"/>
    <xf numFmtId="201" fontId="67" fillId="0" borderId="0">
      <protection locked="0"/>
    </xf>
    <xf numFmtId="201" fontId="67" fillId="0" borderId="0">
      <protection locked="0"/>
    </xf>
    <xf numFmtId="239" fontId="3" fillId="0" borderId="0">
      <protection locked="0"/>
    </xf>
    <xf numFmtId="0" fontId="16" fillId="0" borderId="0"/>
    <xf numFmtId="0" fontId="80" fillId="0" borderId="0"/>
    <xf numFmtId="0" fontId="82" fillId="0" borderId="0"/>
    <xf numFmtId="0" fontId="14" fillId="0" borderId="0"/>
    <xf numFmtId="0" fontId="83" fillId="0" borderId="0" applyNumberFormat="0" applyFill="0" applyBorder="0" applyAlignment="0" applyProtection="0">
      <alignment vertical="top"/>
      <protection locked="0"/>
    </xf>
    <xf numFmtId="239" fontId="3" fillId="0" borderId="0">
      <protection locked="0"/>
    </xf>
    <xf numFmtId="201" fontId="67" fillId="0" borderId="28">
      <protection locked="0"/>
    </xf>
    <xf numFmtId="262" fontId="3" fillId="0" borderId="0"/>
    <xf numFmtId="3" fontId="20" fillId="0" borderId="0" applyFont="0" applyFill="0" applyBorder="0" applyAlignment="0" applyProtection="0"/>
    <xf numFmtId="0" fontId="28" fillId="0" borderId="0" applyFont="0" applyFill="0" applyBorder="0" applyAlignment="0" applyProtection="0"/>
    <xf numFmtId="205" fontId="19" fillId="0" borderId="0">
      <protection locked="0"/>
    </xf>
    <xf numFmtId="263" fontId="10" fillId="0" borderId="0"/>
    <xf numFmtId="264" fontId="63" fillId="0" borderId="0" applyFont="0" applyFill="0" applyBorder="0" applyAlignment="0" applyProtection="0"/>
    <xf numFmtId="0" fontId="38" fillId="0" borderId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65" fontId="3" fillId="0" borderId="0"/>
    <xf numFmtId="201" fontId="67" fillId="0" borderId="0">
      <protection locked="0"/>
    </xf>
    <xf numFmtId="201" fontId="67" fillId="0" borderId="0">
      <protection locked="0"/>
    </xf>
    <xf numFmtId="3" fontId="34" fillId="0" borderId="8">
      <alignment horizontal="right" vertical="center"/>
    </xf>
    <xf numFmtId="4" fontId="34" fillId="0" borderId="8">
      <alignment horizontal="right" vertical="center"/>
    </xf>
    <xf numFmtId="0" fontId="8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1" fillId="0" borderId="42" applyFont="0" applyBorder="0" applyAlignment="0">
      <alignment horizontal="center" vertical="center"/>
    </xf>
    <xf numFmtId="0" fontId="8" fillId="0" borderId="0">
      <alignment vertical="center"/>
    </xf>
    <xf numFmtId="185" fontId="19" fillId="0" borderId="0">
      <protection locked="0"/>
    </xf>
    <xf numFmtId="49" fontId="87" fillId="0" borderId="0" applyFill="0" applyBorder="0" applyProtection="0">
      <alignment horizontal="centerContinuous" vertical="center"/>
    </xf>
    <xf numFmtId="266" fontId="34" fillId="0" borderId="2">
      <alignment vertical="center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0" fillId="0" borderId="0"/>
    <xf numFmtId="0" fontId="10" fillId="0" borderId="0"/>
    <xf numFmtId="0" fontId="3" fillId="0" borderId="0"/>
    <xf numFmtId="42" fontId="10" fillId="0" borderId="0" applyFont="0" applyFill="0" applyBorder="0" applyAlignment="0" applyProtection="0"/>
    <xf numFmtId="0" fontId="112" fillId="0" borderId="0"/>
    <xf numFmtId="41" fontId="59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3" fillId="0" borderId="0">
      <protection locked="0"/>
    </xf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0" fontId="118" fillId="0" borderId="0">
      <protection locked="0"/>
    </xf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0" fontId="3" fillId="0" borderId="0">
      <protection locked="0"/>
    </xf>
    <xf numFmtId="0" fontId="118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18" fillId="0" borderId="0">
      <protection locked="0"/>
    </xf>
    <xf numFmtId="0" fontId="3" fillId="0" borderId="0">
      <protection locked="0"/>
    </xf>
    <xf numFmtId="0" fontId="67" fillId="0" borderId="0">
      <protection locked="0"/>
    </xf>
    <xf numFmtId="0" fontId="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7" fillId="0" borderId="0">
      <protection locked="0"/>
    </xf>
    <xf numFmtId="0" fontId="67" fillId="0" borderId="0">
      <protection locked="0"/>
    </xf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0" fontId="67" fillId="0" borderId="0">
      <protection locked="0"/>
    </xf>
    <xf numFmtId="0" fontId="7" fillId="0" borderId="0">
      <protection locked="0"/>
    </xf>
    <xf numFmtId="0" fontId="67" fillId="0" borderId="0">
      <protection locked="0"/>
    </xf>
    <xf numFmtId="0" fontId="3" fillId="0" borderId="0">
      <protection locked="0"/>
    </xf>
    <xf numFmtId="0" fontId="118" fillId="0" borderId="0">
      <protection locked="0"/>
    </xf>
    <xf numFmtId="0" fontId="3" fillId="0" borderId="0">
      <protection locked="0"/>
    </xf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0" fontId="67" fillId="0" borderId="0">
      <protection locked="0"/>
    </xf>
    <xf numFmtId="0" fontId="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7" fillId="0" borderId="0">
      <protection locked="0"/>
    </xf>
    <xf numFmtId="0" fontId="67" fillId="0" borderId="0">
      <protection locked="0"/>
    </xf>
    <xf numFmtId="0" fontId="3" fillId="0" borderId="0">
      <protection locked="0"/>
    </xf>
    <xf numFmtId="184" fontId="38" fillId="0" borderId="0" applyFont="0" applyFill="0" applyBorder="0" applyAlignment="0" applyProtection="0"/>
    <xf numFmtId="40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121" fillId="0" borderId="0" applyProtection="0"/>
    <xf numFmtId="0" fontId="121" fillId="0" borderId="0" applyProtection="0"/>
    <xf numFmtId="0" fontId="54" fillId="0" borderId="0" applyProtection="0"/>
    <xf numFmtId="0" fontId="121" fillId="0" borderId="0" applyProtection="0"/>
    <xf numFmtId="0" fontId="54" fillId="0" borderId="0" applyProtection="0"/>
    <xf numFmtId="0" fontId="121" fillId="0" borderId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0" fontId="28" fillId="0" borderId="0" applyFont="0" applyFill="0" applyBorder="0" applyAlignment="0" applyProtection="0"/>
    <xf numFmtId="0" fontId="121" fillId="0" borderId="0" applyProtection="0"/>
    <xf numFmtId="0" fontId="54" fillId="0" borderId="0" applyProtection="0"/>
    <xf numFmtId="0" fontId="121" fillId="0" borderId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21" fillId="0" borderId="0" applyProtection="0"/>
    <xf numFmtId="0" fontId="54" fillId="0" borderId="0" applyProtection="0"/>
    <xf numFmtId="0" fontId="121" fillId="0" borderId="0" applyProtection="0"/>
    <xf numFmtId="0" fontId="20" fillId="0" borderId="0"/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0" fontId="10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201" fontId="67" fillId="0" borderId="0">
      <protection locked="0"/>
    </xf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0" fontId="28" fillId="0" borderId="0" applyFont="0" applyFill="0" applyBorder="0" applyAlignment="0" applyProtection="0"/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0" fontId="67" fillId="0" borderId="0">
      <protection locked="0"/>
    </xf>
    <xf numFmtId="0" fontId="7" fillId="0" borderId="0">
      <protection locked="0"/>
    </xf>
    <xf numFmtId="0" fontId="67" fillId="0" borderId="0">
      <protection locked="0"/>
    </xf>
    <xf numFmtId="0" fontId="28" fillId="0" borderId="0" applyFont="0" applyFill="0" applyBorder="0" applyAlignment="0" applyProtection="0"/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0" fontId="67" fillId="0" borderId="0">
      <protection locked="0"/>
    </xf>
    <xf numFmtId="0" fontId="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7" fillId="0" borderId="0">
      <protection locked="0"/>
    </xf>
    <xf numFmtId="0" fontId="67" fillId="0" borderId="0">
      <protection locked="0"/>
    </xf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0" fontId="67" fillId="0" borderId="0">
      <protection locked="0"/>
    </xf>
    <xf numFmtId="0" fontId="7" fillId="0" borderId="0">
      <protection locked="0"/>
    </xf>
    <xf numFmtId="0" fontId="67" fillId="0" borderId="0">
      <protection locked="0"/>
    </xf>
    <xf numFmtId="0" fontId="5" fillId="0" borderId="0"/>
    <xf numFmtId="0" fontId="121" fillId="0" borderId="0"/>
    <xf numFmtId="0" fontId="5" fillId="0" borderId="0"/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0" fontId="121" fillId="0" borderId="0" applyProtection="0"/>
    <xf numFmtId="0" fontId="54" fillId="0" borderId="0" applyProtection="0"/>
    <xf numFmtId="0" fontId="121" fillId="0" borderId="0" applyProtection="0"/>
    <xf numFmtId="0" fontId="28" fillId="0" borderId="0" applyFont="0" applyFill="0" applyBorder="0" applyAlignment="0" applyProtection="0"/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0" fontId="20" fillId="0" borderId="0"/>
    <xf numFmtId="0" fontId="20" fillId="0" borderId="0"/>
    <xf numFmtId="0" fontId="121" fillId="0" borderId="0" applyProtection="0"/>
    <xf numFmtId="0" fontId="54" fillId="0" borderId="0" applyProtection="0"/>
    <xf numFmtId="0" fontId="121" fillId="0" borderId="0" applyProtection="0"/>
    <xf numFmtId="0" fontId="20" fillId="0" borderId="0"/>
    <xf numFmtId="0" fontId="20" fillId="0" borderId="0"/>
    <xf numFmtId="0" fontId="120" fillId="0" borderId="0"/>
    <xf numFmtId="0" fontId="20" fillId="0" borderId="0"/>
    <xf numFmtId="0" fontId="20" fillId="0" borderId="0"/>
    <xf numFmtId="0" fontId="120" fillId="0" borderId="0"/>
    <xf numFmtId="0" fontId="20" fillId="0" borderId="0"/>
    <xf numFmtId="0" fontId="20" fillId="0" borderId="0"/>
    <xf numFmtId="0" fontId="120" fillId="0" borderId="0"/>
    <xf numFmtId="0" fontId="20" fillId="0" borderId="0"/>
    <xf numFmtId="0" fontId="2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0" fillId="0" borderId="0"/>
    <xf numFmtId="0" fontId="120" fillId="0" borderId="0"/>
    <xf numFmtId="0" fontId="20" fillId="0" borderId="0"/>
    <xf numFmtId="0" fontId="20" fillId="0" borderId="0"/>
    <xf numFmtId="0" fontId="20" fillId="0" borderId="0"/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0" fontId="28" fillId="0" borderId="0" applyFont="0" applyFill="0" applyBorder="0" applyAlignment="0" applyProtection="0"/>
    <xf numFmtId="0" fontId="20" fillId="0" borderId="0"/>
    <xf numFmtId="0" fontId="20" fillId="0" borderId="0"/>
    <xf numFmtId="0" fontId="120" fillId="0" borderId="0"/>
    <xf numFmtId="0" fontId="20" fillId="0" borderId="0"/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0" fontId="20" fillId="0" borderId="0"/>
    <xf numFmtId="0" fontId="120" fillId="0" borderId="0"/>
    <xf numFmtId="0" fontId="20" fillId="0" borderId="0"/>
    <xf numFmtId="0" fontId="121" fillId="0" borderId="0" applyProtection="0"/>
    <xf numFmtId="0" fontId="54" fillId="0" borderId="0" applyProtection="0"/>
    <xf numFmtId="0" fontId="121" fillId="0" borderId="0" applyProtection="0"/>
    <xf numFmtId="0" fontId="121" fillId="0" borderId="0" applyProtection="0"/>
    <xf numFmtId="0" fontId="54" fillId="0" borderId="0" applyProtection="0"/>
    <xf numFmtId="0" fontId="121" fillId="0" borderId="0" applyProtection="0"/>
    <xf numFmtId="0" fontId="121" fillId="0" borderId="0" applyProtection="0"/>
    <xf numFmtId="0" fontId="54" fillId="0" borderId="0" applyProtection="0"/>
    <xf numFmtId="0" fontId="121" fillId="0" borderId="0" applyProtection="0"/>
    <xf numFmtId="0" fontId="20" fillId="0" borderId="0"/>
    <xf numFmtId="0" fontId="20" fillId="0" borderId="0"/>
    <xf numFmtId="0" fontId="67" fillId="0" borderId="0">
      <protection locked="0"/>
    </xf>
    <xf numFmtId="0" fontId="7" fillId="0" borderId="0">
      <protection locked="0"/>
    </xf>
    <xf numFmtId="0" fontId="67" fillId="0" borderId="0">
      <protection locked="0"/>
    </xf>
    <xf numFmtId="0" fontId="121" fillId="0" borderId="0" applyProtection="0"/>
    <xf numFmtId="0" fontId="54" fillId="0" borderId="0" applyProtection="0"/>
    <xf numFmtId="0" fontId="121" fillId="0" borderId="0" applyProtection="0"/>
    <xf numFmtId="0" fontId="67" fillId="0" borderId="0">
      <protection locked="0"/>
    </xf>
    <xf numFmtId="0" fontId="7" fillId="0" borderId="0">
      <protection locked="0"/>
    </xf>
    <xf numFmtId="0" fontId="67" fillId="0" borderId="0">
      <protection locked="0"/>
    </xf>
    <xf numFmtId="0" fontId="20" fillId="0" borderId="0"/>
    <xf numFmtId="0" fontId="20" fillId="0" borderId="0"/>
    <xf numFmtId="0" fontId="28" fillId="0" borderId="0" applyFont="0" applyFill="0" applyBorder="0" applyAlignment="0" applyProtection="0"/>
    <xf numFmtId="0" fontId="20" fillId="0" borderId="0"/>
    <xf numFmtId="0" fontId="120" fillId="0" borderId="0"/>
    <xf numFmtId="0" fontId="20" fillId="0" borderId="0"/>
    <xf numFmtId="0" fontId="28" fillId="0" borderId="0"/>
    <xf numFmtId="0" fontId="119" fillId="0" borderId="0"/>
    <xf numFmtId="0" fontId="28" fillId="0" borderId="0"/>
    <xf numFmtId="0" fontId="121" fillId="0" borderId="0" applyProtection="0"/>
    <xf numFmtId="0" fontId="54" fillId="0" borderId="0" applyProtection="0"/>
    <xf numFmtId="0" fontId="121" fillId="0" borderId="0" applyProtection="0"/>
    <xf numFmtId="0" fontId="20" fillId="0" borderId="0"/>
    <xf numFmtId="0" fontId="28" fillId="0" borderId="0" applyFont="0" applyFill="0" applyBorder="0" applyAlignment="0" applyProtection="0"/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0" fontId="20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5" fillId="0" borderId="0"/>
    <xf numFmtId="0" fontId="121" fillId="0" borderId="0"/>
    <xf numFmtId="0" fontId="5" fillId="0" borderId="0"/>
    <xf numFmtId="0" fontId="20" fillId="0" borderId="0"/>
    <xf numFmtId="0" fontId="20" fillId="0" borderId="0"/>
    <xf numFmtId="0" fontId="28" fillId="0" borderId="0" applyFont="0" applyFill="0" applyBorder="0" applyAlignment="0" applyProtection="0"/>
    <xf numFmtId="0" fontId="121" fillId="0" borderId="0" applyProtection="0"/>
    <xf numFmtId="0" fontId="54" fillId="0" borderId="0" applyProtection="0"/>
    <xf numFmtId="0" fontId="121" fillId="0" borderId="0" applyProtection="0"/>
    <xf numFmtId="0" fontId="28" fillId="0" borderId="0" applyFont="0" applyFill="0" applyBorder="0" applyAlignment="0" applyProtection="0"/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0" fontId="20" fillId="0" borderId="0"/>
    <xf numFmtId="0" fontId="120" fillId="0" borderId="0"/>
    <xf numFmtId="0" fontId="20" fillId="0" borderId="0"/>
    <xf numFmtId="0" fontId="28" fillId="0" borderId="0" applyFont="0" applyFill="0" applyBorder="0" applyAlignment="0" applyProtection="0"/>
    <xf numFmtId="201" fontId="67" fillId="0" borderId="0">
      <protection locked="0"/>
    </xf>
    <xf numFmtId="201" fontId="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201" fontId="19" fillId="0" borderId="0">
      <protection locked="0"/>
    </xf>
    <xf numFmtId="40" fontId="122" fillId="0" borderId="0" applyFont="0" applyFill="0" applyBorder="0" applyAlignment="0" applyProtection="0"/>
    <xf numFmtId="38" fontId="122" fillId="0" borderId="0" applyFont="0" applyFill="0" applyBorder="0" applyAlignment="0" applyProtection="0"/>
    <xf numFmtId="0" fontId="122" fillId="0" borderId="0" applyFont="0" applyFill="0" applyBorder="0" applyAlignment="0" applyProtection="0"/>
    <xf numFmtId="0" fontId="122" fillId="0" borderId="0" applyFont="0" applyFill="0" applyBorder="0" applyAlignment="0" applyProtection="0"/>
    <xf numFmtId="0" fontId="123" fillId="0" borderId="0"/>
    <xf numFmtId="182" fontId="29" fillId="0" borderId="0">
      <alignment vertical="center"/>
    </xf>
    <xf numFmtId="184" fontId="124" fillId="0" borderId="0" applyFont="0" applyFill="0" applyBorder="0" applyAlignment="0" applyProtection="0"/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177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177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9" fontId="3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9" fontId="30" fillId="0" borderId="0">
      <alignment vertical="center"/>
    </xf>
    <xf numFmtId="288" fontId="10" fillId="0" borderId="0">
      <alignment vertical="center"/>
    </xf>
    <xf numFmtId="289" fontId="30" fillId="0" borderId="0">
      <alignment vertical="center"/>
    </xf>
    <xf numFmtId="289" fontId="3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180" fontId="6" fillId="0" borderId="0">
      <alignment vertical="center"/>
    </xf>
    <xf numFmtId="3" fontId="69" fillId="0" borderId="15">
      <alignment horizontal="right"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201" fontId="19" fillId="0" borderId="0">
      <protection locked="0"/>
    </xf>
    <xf numFmtId="201" fontId="55" fillId="0" borderId="0">
      <protection locked="0"/>
    </xf>
    <xf numFmtId="184" fontId="124" fillId="0" borderId="0" applyFont="0" applyFill="0" applyBorder="0" applyAlignment="0" applyProtection="0"/>
    <xf numFmtId="182" fontId="13" fillId="0" borderId="51">
      <alignment vertical="center"/>
    </xf>
    <xf numFmtId="184" fontId="124" fillId="0" borderId="0" applyFont="0" applyFill="0" applyBorder="0" applyAlignment="0" applyProtection="0"/>
    <xf numFmtId="0" fontId="120" fillId="0" borderId="0" applyFont="0" applyFill="0" applyBorder="0" applyAlignment="0" applyProtection="0"/>
    <xf numFmtId="0" fontId="120" fillId="0" borderId="0" applyFont="0" applyFill="0" applyBorder="0" applyAlignment="0" applyProtection="0"/>
    <xf numFmtId="40" fontId="5" fillId="0" borderId="0" applyFont="0" applyFill="0" applyBorder="0" applyAlignment="0" applyProtection="0"/>
    <xf numFmtId="182" fontId="29" fillId="0" borderId="51">
      <alignment vertical="center"/>
    </xf>
    <xf numFmtId="184" fontId="38" fillId="0" borderId="0" applyFont="0" applyFill="0" applyBorder="0" applyAlignment="0" applyProtection="0"/>
    <xf numFmtId="201" fontId="19" fillId="0" borderId="0">
      <protection locked="0"/>
    </xf>
    <xf numFmtId="29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01" fontId="20" fillId="0" borderId="0">
      <protection locked="0"/>
    </xf>
    <xf numFmtId="201" fontId="19" fillId="0" borderId="0">
      <protection locked="0"/>
    </xf>
    <xf numFmtId="201" fontId="67" fillId="0" borderId="0">
      <protection locked="0"/>
    </xf>
    <xf numFmtId="0" fontId="125" fillId="0" borderId="0" applyFont="0" applyFill="0" applyBorder="0" applyAlignment="0" applyProtection="0"/>
    <xf numFmtId="0" fontId="126" fillId="0" borderId="0" applyFont="0" applyFill="0" applyBorder="0" applyAlignment="0" applyProtection="0"/>
    <xf numFmtId="201" fontId="6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201" fontId="19" fillId="0" borderId="0">
      <protection locked="0"/>
    </xf>
    <xf numFmtId="201" fontId="19" fillId="0" borderId="0">
      <protection locked="0"/>
    </xf>
    <xf numFmtId="201" fontId="67" fillId="0" borderId="0">
      <protection locked="0"/>
    </xf>
    <xf numFmtId="201" fontId="19" fillId="0" borderId="0">
      <protection locked="0"/>
    </xf>
    <xf numFmtId="201" fontId="55" fillId="0" borderId="0">
      <protection locked="0"/>
    </xf>
    <xf numFmtId="201" fontId="20" fillId="0" borderId="0">
      <protection locked="0"/>
    </xf>
    <xf numFmtId="201" fontId="11" fillId="0" borderId="0">
      <protection locked="0"/>
    </xf>
    <xf numFmtId="201" fontId="19" fillId="0" borderId="0">
      <protection locked="0"/>
    </xf>
    <xf numFmtId="201" fontId="55" fillId="0" borderId="0">
      <protection locked="0"/>
    </xf>
    <xf numFmtId="201" fontId="67" fillId="0" borderId="0">
      <protection locked="0"/>
    </xf>
    <xf numFmtId="201" fontId="19" fillId="0" borderId="0">
      <protection locked="0"/>
    </xf>
    <xf numFmtId="201" fontId="55" fillId="0" borderId="0">
      <protection locked="0"/>
    </xf>
    <xf numFmtId="0" fontId="127" fillId="0" borderId="0" applyFont="0" applyFill="0" applyBorder="0" applyAlignment="0" applyProtection="0"/>
    <xf numFmtId="291" fontId="16" fillId="0" borderId="0" applyFont="0" applyFill="0" applyBorder="0" applyAlignment="0" applyProtection="0"/>
    <xf numFmtId="42" fontId="128" fillId="0" borderId="0" applyFont="0" applyFill="0" applyBorder="0" applyAlignment="0" applyProtection="0"/>
    <xf numFmtId="192" fontId="16" fillId="0" borderId="0" applyFont="0" applyFill="0" applyBorder="0" applyAlignment="0" applyProtection="0"/>
    <xf numFmtId="0" fontId="127" fillId="0" borderId="0" applyFont="0" applyFill="0" applyBorder="0" applyAlignment="0" applyProtection="0"/>
    <xf numFmtId="192" fontId="129" fillId="0" borderId="0" applyFont="0" applyFill="0" applyBorder="0" applyAlignment="0" applyProtection="0"/>
    <xf numFmtId="292" fontId="20" fillId="0" borderId="0" applyFont="0" applyFill="0" applyBorder="0" applyAlignment="0" applyProtection="0"/>
    <xf numFmtId="201" fontId="20" fillId="0" borderId="0">
      <protection locked="0"/>
    </xf>
    <xf numFmtId="0" fontId="127" fillId="0" borderId="0" applyFont="0" applyFill="0" applyBorder="0" applyAlignment="0" applyProtection="0"/>
    <xf numFmtId="293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201" fontId="7" fillId="0" borderId="0">
      <protection locked="0"/>
    </xf>
    <xf numFmtId="294" fontId="82" fillId="0" borderId="0" applyFont="0" applyFill="0" applyBorder="0" applyAlignment="0" applyProtection="0"/>
    <xf numFmtId="44" fontId="127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9" fillId="0" borderId="0" applyFont="0" applyFill="0" applyBorder="0" applyAlignment="0" applyProtection="0"/>
    <xf numFmtId="295" fontId="20" fillId="0" borderId="0" applyFont="0" applyFill="0" applyBorder="0" applyAlignment="0" applyProtection="0"/>
    <xf numFmtId="201" fontId="67" fillId="0" borderId="0">
      <protection locked="0"/>
    </xf>
    <xf numFmtId="201" fontId="67" fillId="0" borderId="0">
      <protection locked="0"/>
    </xf>
    <xf numFmtId="201" fontId="19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0" fontId="125" fillId="0" borderId="0" applyFont="0" applyFill="0" applyBorder="0" applyAlignment="0" applyProtection="0"/>
    <xf numFmtId="0" fontId="125" fillId="0" borderId="0" applyFont="0" applyFill="0" applyBorder="0" applyAlignment="0" applyProtection="0"/>
    <xf numFmtId="0" fontId="130" fillId="0" borderId="0">
      <alignment horizontal="center" wrapText="1"/>
      <protection locked="0"/>
    </xf>
    <xf numFmtId="201" fontId="55" fillId="0" borderId="0">
      <protection locked="0"/>
    </xf>
    <xf numFmtId="201" fontId="19" fillId="0" borderId="0">
      <protection locked="0"/>
    </xf>
    <xf numFmtId="201" fontId="55" fillId="0" borderId="0">
      <protection locked="0"/>
    </xf>
    <xf numFmtId="0" fontId="127" fillId="0" borderId="0" applyFont="0" applyFill="0" applyBorder="0" applyAlignment="0" applyProtection="0"/>
    <xf numFmtId="296" fontId="16" fillId="0" borderId="0" applyFont="0" applyFill="0" applyBorder="0" applyAlignment="0" applyProtection="0"/>
    <xf numFmtId="41" fontId="128" fillId="0" borderId="0" applyFont="0" applyFill="0" applyBorder="0" applyAlignment="0" applyProtection="0"/>
    <xf numFmtId="297" fontId="20" fillId="0" borderId="0" applyFont="0" applyFill="0" applyBorder="0" applyAlignment="0" applyProtection="0"/>
    <xf numFmtId="0" fontId="127" fillId="0" borderId="0" applyFont="0" applyFill="0" applyBorder="0" applyAlignment="0" applyProtection="0"/>
    <xf numFmtId="178" fontId="129" fillId="0" borderId="0" applyFont="0" applyFill="0" applyBorder="0" applyAlignment="0" applyProtection="0"/>
    <xf numFmtId="0" fontId="127" fillId="0" borderId="0" applyFont="0" applyFill="0" applyBorder="0" applyAlignment="0" applyProtection="0"/>
    <xf numFmtId="298" fontId="16" fillId="0" borderId="0" applyFont="0" applyFill="0" applyBorder="0" applyAlignment="0" applyProtection="0"/>
    <xf numFmtId="43" fontId="128" fillId="0" borderId="0" applyFont="0" applyFill="0" applyBorder="0" applyAlignment="0" applyProtection="0"/>
    <xf numFmtId="299" fontId="20" fillId="0" borderId="0" applyFont="0" applyFill="0" applyBorder="0" applyAlignment="0" applyProtection="0"/>
    <xf numFmtId="0" fontId="127" fillId="0" borderId="0" applyFont="0" applyFill="0" applyBorder="0" applyAlignment="0" applyProtection="0"/>
    <xf numFmtId="184" fontId="129" fillId="0" borderId="0" applyFont="0" applyFill="0" applyBorder="0" applyAlignment="0" applyProtection="0"/>
    <xf numFmtId="300" fontId="131" fillId="0" borderId="0" applyFont="0" applyFill="0" applyBorder="0" applyAlignment="0" applyProtection="0">
      <alignment horizontal="right"/>
    </xf>
    <xf numFmtId="0" fontId="132" fillId="0" borderId="0"/>
    <xf numFmtId="184" fontId="20" fillId="0" borderId="0" applyFont="0" applyFill="0" applyBorder="0" applyAlignment="0" applyProtection="0"/>
    <xf numFmtId="201" fontId="19" fillId="0" borderId="0">
      <protection locked="0"/>
    </xf>
    <xf numFmtId="201" fontId="20" fillId="0" borderId="0">
      <protection locked="0"/>
    </xf>
    <xf numFmtId="201" fontId="19" fillId="0" borderId="0">
      <protection locked="0"/>
    </xf>
    <xf numFmtId="201" fontId="19" fillId="0" borderId="0">
      <protection locked="0"/>
    </xf>
    <xf numFmtId="201" fontId="67" fillId="0" borderId="0">
      <protection locked="0"/>
    </xf>
    <xf numFmtId="0" fontId="125" fillId="0" borderId="0"/>
    <xf numFmtId="201" fontId="55" fillId="0" borderId="0">
      <protection locked="0"/>
    </xf>
    <xf numFmtId="0" fontId="134" fillId="0" borderId="0"/>
    <xf numFmtId="0" fontId="16" fillId="0" borderId="0"/>
    <xf numFmtId="0" fontId="135" fillId="0" borderId="0"/>
    <xf numFmtId="0" fontId="127" fillId="0" borderId="0"/>
    <xf numFmtId="0" fontId="10" fillId="0" borderId="0"/>
    <xf numFmtId="0" fontId="62" fillId="0" borderId="0"/>
    <xf numFmtId="0" fontId="16" fillId="0" borderId="0"/>
    <xf numFmtId="0" fontId="133" fillId="0" borderId="0"/>
    <xf numFmtId="0" fontId="126" fillId="0" borderId="0"/>
    <xf numFmtId="0" fontId="62" fillId="0" borderId="0"/>
    <xf numFmtId="0" fontId="16" fillId="0" borderId="0"/>
    <xf numFmtId="0" fontId="62" fillId="0" borderId="0"/>
    <xf numFmtId="0" fontId="10" fillId="0" borderId="0"/>
    <xf numFmtId="0" fontId="62" fillId="0" borderId="0"/>
    <xf numFmtId="0" fontId="16" fillId="0" borderId="0"/>
    <xf numFmtId="0" fontId="133" fillId="0" borderId="0"/>
    <xf numFmtId="0" fontId="126" fillId="0" borderId="0"/>
    <xf numFmtId="0" fontId="62" fillId="0" borderId="0"/>
    <xf numFmtId="0" fontId="16" fillId="0" borderId="0"/>
    <xf numFmtId="0" fontId="133" fillId="0" borderId="0"/>
    <xf numFmtId="0" fontId="118" fillId="0" borderId="0"/>
    <xf numFmtId="0" fontId="62" fillId="0" borderId="0"/>
    <xf numFmtId="0" fontId="10" fillId="0" borderId="0"/>
    <xf numFmtId="0" fontId="62" fillId="0" borderId="0"/>
    <xf numFmtId="0" fontId="16" fillId="0" borderId="0"/>
    <xf numFmtId="0" fontId="133" fillId="0" borderId="0"/>
    <xf numFmtId="0" fontId="126" fillId="0" borderId="0"/>
    <xf numFmtId="0" fontId="62" fillId="0" borderId="0"/>
    <xf numFmtId="0" fontId="16" fillId="0" borderId="0"/>
    <xf numFmtId="0" fontId="10" fillId="0" borderId="0"/>
    <xf numFmtId="0" fontId="136" fillId="0" borderId="0"/>
    <xf numFmtId="0" fontId="137" fillId="0" borderId="0"/>
    <xf numFmtId="37" fontId="127" fillId="0" borderId="0"/>
    <xf numFmtId="0" fontId="16" fillId="0" borderId="0"/>
    <xf numFmtId="0" fontId="127" fillId="0" borderId="0"/>
    <xf numFmtId="0" fontId="129" fillId="0" borderId="0"/>
    <xf numFmtId="0" fontId="138" fillId="0" borderId="0"/>
    <xf numFmtId="0" fontId="16" fillId="0" borderId="0"/>
    <xf numFmtId="0" fontId="127" fillId="0" borderId="0"/>
    <xf numFmtId="0" fontId="16" fillId="0" borderId="0"/>
    <xf numFmtId="0" fontId="62" fillId="0" borderId="0"/>
    <xf numFmtId="0" fontId="16" fillId="0" borderId="0"/>
    <xf numFmtId="0" fontId="133" fillId="0" borderId="0"/>
    <xf numFmtId="0" fontId="126" fillId="0" borderId="0"/>
    <xf numFmtId="0" fontId="62" fillId="0" borderId="0"/>
    <xf numFmtId="0" fontId="16" fillId="0" borderId="0"/>
    <xf numFmtId="0" fontId="62" fillId="0" borderId="0"/>
    <xf numFmtId="0" fontId="10" fillId="0" borderId="0"/>
    <xf numFmtId="0" fontId="62" fillId="0" borderId="0"/>
    <xf numFmtId="0" fontId="16" fillId="0" borderId="0"/>
    <xf numFmtId="0" fontId="133" fillId="0" borderId="0"/>
    <xf numFmtId="0" fontId="126" fillId="0" borderId="0"/>
    <xf numFmtId="0" fontId="62" fillId="0" borderId="0"/>
    <xf numFmtId="0" fontId="16" fillId="0" borderId="0"/>
    <xf numFmtId="0" fontId="133" fillId="0" borderId="0"/>
    <xf numFmtId="0" fontId="118" fillId="0" borderId="0"/>
    <xf numFmtId="0" fontId="62" fillId="0" borderId="0"/>
    <xf numFmtId="0" fontId="10" fillId="0" borderId="0"/>
    <xf numFmtId="0" fontId="10" fillId="0" borderId="0"/>
    <xf numFmtId="0" fontId="10" fillId="0" borderId="0"/>
    <xf numFmtId="0" fontId="62" fillId="0" borderId="0"/>
    <xf numFmtId="0" fontId="16" fillId="0" borderId="0"/>
    <xf numFmtId="0" fontId="133" fillId="0" borderId="0"/>
    <xf numFmtId="0" fontId="126" fillId="0" borderId="0"/>
    <xf numFmtId="0" fontId="62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27" fillId="0" borderId="0"/>
    <xf numFmtId="0" fontId="82" fillId="0" borderId="0"/>
    <xf numFmtId="0" fontId="127" fillId="0" borderId="0"/>
    <xf numFmtId="0" fontId="139" fillId="0" borderId="0"/>
    <xf numFmtId="0" fontId="62" fillId="0" borderId="0"/>
    <xf numFmtId="0" fontId="16" fillId="0" borderId="0"/>
    <xf numFmtId="0" fontId="133" fillId="0" borderId="0"/>
    <xf numFmtId="0" fontId="126" fillId="0" borderId="0"/>
    <xf numFmtId="0" fontId="62" fillId="0" borderId="0"/>
    <xf numFmtId="0" fontId="16" fillId="0" borderId="0"/>
    <xf numFmtId="0" fontId="62" fillId="0" borderId="0"/>
    <xf numFmtId="0" fontId="10" fillId="0" borderId="0"/>
    <xf numFmtId="0" fontId="62" fillId="0" borderId="0"/>
    <xf numFmtId="0" fontId="16" fillId="0" borderId="0"/>
    <xf numFmtId="0" fontId="133" fillId="0" borderId="0"/>
    <xf numFmtId="0" fontId="126" fillId="0" borderId="0"/>
    <xf numFmtId="0" fontId="62" fillId="0" borderId="0"/>
    <xf numFmtId="0" fontId="16" fillId="0" borderId="0"/>
    <xf numFmtId="0" fontId="133" fillId="0" borderId="0"/>
    <xf numFmtId="0" fontId="118" fillId="0" borderId="0"/>
    <xf numFmtId="0" fontId="62" fillId="0" borderId="0"/>
    <xf numFmtId="0" fontId="10" fillId="0" borderId="0"/>
    <xf numFmtId="0" fontId="10" fillId="0" borderId="0"/>
    <xf numFmtId="0" fontId="10" fillId="0" borderId="0"/>
    <xf numFmtId="0" fontId="62" fillId="0" borderId="0"/>
    <xf numFmtId="0" fontId="16" fillId="0" borderId="0"/>
    <xf numFmtId="0" fontId="133" fillId="0" borderId="0"/>
    <xf numFmtId="0" fontId="126" fillId="0" borderId="0"/>
    <xf numFmtId="0" fontId="62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27" fillId="0" borderId="0"/>
    <xf numFmtId="0" fontId="140" fillId="0" borderId="0"/>
    <xf numFmtId="0" fontId="20" fillId="0" borderId="0"/>
    <xf numFmtId="0" fontId="134" fillId="0" borderId="0"/>
    <xf numFmtId="0" fontId="133" fillId="0" borderId="0"/>
    <xf numFmtId="0" fontId="134" fillId="0" borderId="0"/>
    <xf numFmtId="0" fontId="133" fillId="0" borderId="0"/>
    <xf numFmtId="0" fontId="132" fillId="0" borderId="0"/>
    <xf numFmtId="0" fontId="131" fillId="0" borderId="0"/>
    <xf numFmtId="0" fontId="134" fillId="0" borderId="0"/>
    <xf numFmtId="0" fontId="133" fillId="0" borderId="0"/>
    <xf numFmtId="0" fontId="10" fillId="0" borderId="0"/>
    <xf numFmtId="0" fontId="10" fillId="0" borderId="0"/>
    <xf numFmtId="0" fontId="134" fillId="0" borderId="0"/>
    <xf numFmtId="0" fontId="133" fillId="0" borderId="0"/>
    <xf numFmtId="0" fontId="132" fillId="0" borderId="0"/>
    <xf numFmtId="0" fontId="131" fillId="0" borderId="0"/>
    <xf numFmtId="0" fontId="10" fillId="0" borderId="0"/>
    <xf numFmtId="0" fontId="10" fillId="0" borderId="0"/>
    <xf numFmtId="0" fontId="118" fillId="0" borderId="0"/>
    <xf numFmtId="0" fontId="118" fillId="0" borderId="0"/>
    <xf numFmtId="0" fontId="10" fillId="0" borderId="0"/>
    <xf numFmtId="0" fontId="10" fillId="0" borderId="0"/>
    <xf numFmtId="0" fontId="134" fillId="0" borderId="0"/>
    <xf numFmtId="0" fontId="133" fillId="0" borderId="0"/>
    <xf numFmtId="0" fontId="118" fillId="0" borderId="0"/>
    <xf numFmtId="0" fontId="118" fillId="0" borderId="0"/>
    <xf numFmtId="0" fontId="10" fillId="0" borderId="0"/>
    <xf numFmtId="0" fontId="10" fillId="0" borderId="0"/>
    <xf numFmtId="0" fontId="134" fillId="0" borderId="0"/>
    <xf numFmtId="0" fontId="133" fillId="0" borderId="0"/>
    <xf numFmtId="0" fontId="132" fillId="0" borderId="0"/>
    <xf numFmtId="0" fontId="131" fillId="0" borderId="0"/>
    <xf numFmtId="0" fontId="134" fillId="0" borderId="0"/>
    <xf numFmtId="0" fontId="133" fillId="0" borderId="0"/>
    <xf numFmtId="0" fontId="134" fillId="0" borderId="0"/>
    <xf numFmtId="0" fontId="133" fillId="0" borderId="0"/>
    <xf numFmtId="0" fontId="141" fillId="0" borderId="0"/>
    <xf numFmtId="0" fontId="142" fillId="0" borderId="0"/>
    <xf numFmtId="0" fontId="138" fillId="0" borderId="0"/>
    <xf numFmtId="0" fontId="139" fillId="0" borderId="0"/>
    <xf numFmtId="0" fontId="141" fillId="0" borderId="0"/>
    <xf numFmtId="0" fontId="142" fillId="0" borderId="0"/>
    <xf numFmtId="0" fontId="141" fillId="0" borderId="0"/>
    <xf numFmtId="0" fontId="142" fillId="0" borderId="0"/>
    <xf numFmtId="0" fontId="138" fillId="0" borderId="0"/>
    <xf numFmtId="0" fontId="139" fillId="0" borderId="0"/>
    <xf numFmtId="0" fontId="141" fillId="0" borderId="0"/>
    <xf numFmtId="0" fontId="142" fillId="0" borderId="0"/>
    <xf numFmtId="0" fontId="132" fillId="0" borderId="0"/>
    <xf numFmtId="0" fontId="131" fillId="0" borderId="0"/>
    <xf numFmtId="0" fontId="134" fillId="0" borderId="0"/>
    <xf numFmtId="0" fontId="133" fillId="0" borderId="0"/>
    <xf numFmtId="0" fontId="132" fillId="0" borderId="0"/>
    <xf numFmtId="0" fontId="131" fillId="0" borderId="0"/>
    <xf numFmtId="0" fontId="134" fillId="0" borderId="0"/>
    <xf numFmtId="0" fontId="133" fillId="0" borderId="0"/>
    <xf numFmtId="0" fontId="141" fillId="0" borderId="0"/>
    <xf numFmtId="0" fontId="142" fillId="0" borderId="0"/>
    <xf numFmtId="0" fontId="138" fillId="0" borderId="0"/>
    <xf numFmtId="0" fontId="139" fillId="0" borderId="0"/>
    <xf numFmtId="0" fontId="141" fillId="0" borderId="0"/>
    <xf numFmtId="0" fontId="142" fillId="0" borderId="0"/>
    <xf numFmtId="0" fontId="134" fillId="0" borderId="0"/>
    <xf numFmtId="0" fontId="1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8" fillId="0" borderId="0"/>
    <xf numFmtId="0" fontId="1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8" fillId="0" borderId="0"/>
    <xf numFmtId="0" fontId="1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8" fillId="0" borderId="0"/>
    <xf numFmtId="0" fontId="118" fillId="0" borderId="0"/>
    <xf numFmtId="0" fontId="10" fillId="0" borderId="0"/>
    <xf numFmtId="0" fontId="10" fillId="0" borderId="0"/>
    <xf numFmtId="0" fontId="118" fillId="0" borderId="0"/>
    <xf numFmtId="0" fontId="1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8" fillId="0" borderId="0"/>
    <xf numFmtId="0" fontId="118" fillId="0" borderId="0"/>
    <xf numFmtId="0" fontId="10" fillId="0" borderId="0"/>
    <xf numFmtId="0" fontId="10" fillId="0" borderId="0"/>
    <xf numFmtId="0" fontId="134" fillId="0" borderId="0"/>
    <xf numFmtId="0" fontId="133" fillId="0" borderId="0"/>
    <xf numFmtId="0" fontId="132" fillId="0" borderId="0"/>
    <xf numFmtId="0" fontId="131" fillId="0" borderId="0"/>
    <xf numFmtId="0" fontId="134" fillId="0" borderId="0"/>
    <xf numFmtId="0" fontId="133" fillId="0" borderId="0"/>
    <xf numFmtId="0" fontId="134" fillId="0" borderId="0"/>
    <xf numFmtId="0" fontId="133" fillId="0" borderId="0"/>
    <xf numFmtId="0" fontId="132" fillId="0" borderId="0"/>
    <xf numFmtId="0" fontId="131" fillId="0" borderId="0"/>
    <xf numFmtId="0" fontId="134" fillId="0" borderId="0"/>
    <xf numFmtId="0" fontId="133" fillId="0" borderId="0"/>
    <xf numFmtId="0" fontId="134" fillId="0" borderId="0"/>
    <xf numFmtId="0" fontId="133" fillId="0" borderId="0"/>
    <xf numFmtId="0" fontId="132" fillId="0" borderId="0"/>
    <xf numFmtId="0" fontId="131" fillId="0" borderId="0"/>
    <xf numFmtId="0" fontId="134" fillId="0" borderId="0"/>
    <xf numFmtId="0" fontId="133" fillId="0" borderId="0"/>
    <xf numFmtId="0" fontId="10" fillId="0" borderId="0"/>
    <xf numFmtId="0" fontId="10" fillId="0" borderId="0"/>
    <xf numFmtId="0" fontId="134" fillId="0" borderId="0"/>
    <xf numFmtId="0" fontId="133" fillId="0" borderId="0"/>
    <xf numFmtId="0" fontId="132" fillId="0" borderId="0"/>
    <xf numFmtId="0" fontId="131" fillId="0" borderId="0"/>
    <xf numFmtId="0" fontId="134" fillId="0" borderId="0"/>
    <xf numFmtId="0" fontId="133" fillId="0" borderId="0"/>
    <xf numFmtId="0" fontId="10" fillId="0" borderId="0"/>
    <xf numFmtId="0" fontId="10" fillId="0" borderId="0"/>
    <xf numFmtId="0" fontId="134" fillId="0" borderId="0"/>
    <xf numFmtId="0" fontId="133" fillId="0" borderId="0"/>
    <xf numFmtId="0" fontId="132" fillId="0" borderId="0"/>
    <xf numFmtId="0" fontId="131" fillId="0" borderId="0"/>
    <xf numFmtId="0" fontId="10" fillId="0" borderId="0"/>
    <xf numFmtId="0" fontId="10" fillId="0" borderId="0"/>
    <xf numFmtId="0" fontId="118" fillId="0" borderId="0"/>
    <xf numFmtId="0" fontId="118" fillId="0" borderId="0"/>
    <xf numFmtId="0" fontId="10" fillId="0" borderId="0"/>
    <xf numFmtId="0" fontId="10" fillId="0" borderId="0"/>
    <xf numFmtId="0" fontId="134" fillId="0" borderId="0"/>
    <xf numFmtId="0" fontId="133" fillId="0" borderId="0"/>
    <xf numFmtId="0" fontId="118" fillId="0" borderId="0"/>
    <xf numFmtId="0" fontId="118" fillId="0" borderId="0"/>
    <xf numFmtId="0" fontId="10" fillId="0" borderId="0"/>
    <xf numFmtId="0" fontId="10" fillId="0" borderId="0"/>
    <xf numFmtId="0" fontId="141" fillId="0" borderId="0"/>
    <xf numFmtId="0" fontId="142" fillId="0" borderId="0"/>
    <xf numFmtId="0" fontId="138" fillId="0" borderId="0"/>
    <xf numFmtId="0" fontId="139" fillId="0" borderId="0"/>
    <xf numFmtId="0" fontId="141" fillId="0" borderId="0"/>
    <xf numFmtId="0" fontId="142" fillId="0" borderId="0"/>
    <xf numFmtId="0" fontId="10" fillId="0" borderId="0"/>
    <xf numFmtId="0" fontId="10" fillId="0" borderId="0"/>
    <xf numFmtId="0" fontId="118" fillId="0" borderId="0"/>
    <xf numFmtId="0" fontId="1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8" fillId="0" borderId="0"/>
    <xf numFmtId="0" fontId="1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8" fillId="0" borderId="0"/>
    <xf numFmtId="0" fontId="1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8" fillId="0" borderId="0"/>
    <xf numFmtId="0" fontId="1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8" fillId="0" borderId="0"/>
    <xf numFmtId="0" fontId="118" fillId="0" borderId="0"/>
    <xf numFmtId="0" fontId="10" fillId="0" borderId="0"/>
    <xf numFmtId="0" fontId="10" fillId="0" borderId="0"/>
    <xf numFmtId="0" fontId="134" fillId="0" borderId="0"/>
    <xf numFmtId="0" fontId="133" fillId="0" borderId="0"/>
    <xf numFmtId="0" fontId="132" fillId="0" borderId="0"/>
    <xf numFmtId="0" fontId="131" fillId="0" borderId="0"/>
    <xf numFmtId="0" fontId="134" fillId="0" borderId="0"/>
    <xf numFmtId="0" fontId="1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8" fillId="0" borderId="0"/>
    <xf numFmtId="0" fontId="1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8" fillId="0" borderId="0"/>
    <xf numFmtId="0" fontId="118" fillId="0" borderId="0"/>
    <xf numFmtId="0" fontId="10" fillId="0" borderId="0"/>
    <xf numFmtId="0" fontId="10" fillId="0" borderId="0"/>
    <xf numFmtId="0" fontId="118" fillId="0" borderId="0"/>
    <xf numFmtId="0" fontId="118" fillId="0" borderId="0"/>
    <xf numFmtId="0" fontId="10" fillId="0" borderId="0"/>
    <xf numFmtId="0" fontId="10" fillId="0" borderId="0"/>
    <xf numFmtId="0" fontId="118" fillId="0" borderId="0"/>
    <xf numFmtId="0" fontId="118" fillId="0" borderId="0"/>
    <xf numFmtId="0" fontId="141" fillId="0" borderId="0"/>
    <xf numFmtId="0" fontId="142" fillId="0" borderId="0"/>
    <xf numFmtId="0" fontId="138" fillId="0" borderId="0"/>
    <xf numFmtId="0" fontId="139" fillId="0" borderId="0"/>
    <xf numFmtId="0" fontId="141" fillId="0" borderId="0"/>
    <xf numFmtId="0" fontId="142" fillId="0" borderId="0"/>
    <xf numFmtId="0" fontId="10" fillId="0" borderId="0"/>
    <xf numFmtId="0" fontId="10" fillId="0" borderId="0"/>
    <xf numFmtId="0" fontId="134" fillId="0" borderId="0"/>
    <xf numFmtId="0" fontId="133" fillId="0" borderId="0"/>
    <xf numFmtId="0" fontId="132" fillId="0" borderId="0"/>
    <xf numFmtId="0" fontId="131" fillId="0" borderId="0"/>
    <xf numFmtId="0" fontId="134" fillId="0" borderId="0"/>
    <xf numFmtId="0" fontId="133" fillId="0" borderId="0"/>
    <xf numFmtId="0" fontId="127" fillId="0" borderId="0"/>
    <xf numFmtId="190" fontId="3" fillId="0" borderId="0" applyFill="0" applyBorder="0" applyAlignment="0"/>
    <xf numFmtId="210" fontId="143" fillId="0" borderId="0" applyFill="0" applyBorder="0" applyAlignment="0"/>
    <xf numFmtId="301" fontId="131" fillId="0" borderId="0" applyFill="0" applyBorder="0" applyAlignment="0"/>
    <xf numFmtId="302" fontId="131" fillId="0" borderId="0" applyFill="0" applyBorder="0" applyAlignment="0"/>
    <xf numFmtId="303" fontId="131" fillId="0" borderId="0" applyFill="0" applyBorder="0" applyAlignment="0"/>
    <xf numFmtId="304" fontId="131" fillId="0" borderId="0" applyFill="0" applyBorder="0" applyAlignment="0"/>
    <xf numFmtId="190" fontId="3" fillId="0" borderId="0" applyFill="0" applyBorder="0" applyAlignment="0"/>
    <xf numFmtId="201" fontId="67" fillId="0" borderId="0">
      <protection locked="0"/>
    </xf>
    <xf numFmtId="3" fontId="144" fillId="0" borderId="0">
      <alignment horizontal="center"/>
    </xf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303" fontId="131" fillId="0" borderId="0" applyFont="0" applyFill="0" applyBorder="0" applyAlignment="0" applyProtection="0"/>
    <xf numFmtId="305" fontId="10" fillId="0" borderId="0"/>
    <xf numFmtId="1" fontId="10" fillId="0" borderId="0" applyFont="0" applyFill="0" applyBorder="0" applyAlignment="0" applyProtection="0"/>
    <xf numFmtId="0" fontId="3" fillId="0" borderId="0" applyFont="0" applyFill="0" applyBorder="0" applyAlignment="0" applyProtection="0"/>
    <xf numFmtId="205" fontId="19" fillId="0" borderId="0">
      <protection locked="0"/>
    </xf>
    <xf numFmtId="190" fontId="3" fillId="0" borderId="0" applyFont="0" applyFill="0" applyBorder="0" applyAlignment="0" applyProtection="0"/>
    <xf numFmtId="0" fontId="10" fillId="0" borderId="0" applyFont="0" applyFill="0" applyBorder="0" applyAlignment="0" applyProtection="0"/>
    <xf numFmtId="1" fontId="10" fillId="0" borderId="0" applyFont="0" applyFill="0" applyBorder="0" applyAlignment="0" applyProtection="0"/>
    <xf numFmtId="306" fontId="10" fillId="0" borderId="0"/>
    <xf numFmtId="14" fontId="146" fillId="0" borderId="0" applyFill="0" applyBorder="0" applyAlignment="0"/>
    <xf numFmtId="0" fontId="20" fillId="0" borderId="0" applyFont="0" applyFill="0" applyBorder="0" applyAlignment="0" applyProtection="0"/>
    <xf numFmtId="0" fontId="5" fillId="0" borderId="0" applyFont="0" applyFill="0" applyBorder="0" applyAlignment="0" applyProtection="0"/>
    <xf numFmtId="228" fontId="20" fillId="0" borderId="59">
      <alignment vertical="center"/>
    </xf>
    <xf numFmtId="307" fontId="10" fillId="0" borderId="0"/>
    <xf numFmtId="308" fontId="124" fillId="0" borderId="0" applyFill="0" applyBorder="0">
      <alignment horizontal="centerContinuous"/>
    </xf>
    <xf numFmtId="303" fontId="131" fillId="0" borderId="0" applyFill="0" applyBorder="0" applyAlignment="0"/>
    <xf numFmtId="190" fontId="3" fillId="0" borderId="0" applyFill="0" applyBorder="0" applyAlignment="0"/>
    <xf numFmtId="303" fontId="131" fillId="0" borderId="0" applyFill="0" applyBorder="0" applyAlignment="0"/>
    <xf numFmtId="304" fontId="131" fillId="0" borderId="0" applyFill="0" applyBorder="0" applyAlignment="0"/>
    <xf numFmtId="190" fontId="3" fillId="0" borderId="0" applyFill="0" applyBorder="0" applyAlignment="0"/>
    <xf numFmtId="0" fontId="19" fillId="0" borderId="0">
      <protection locked="0"/>
    </xf>
    <xf numFmtId="0" fontId="19" fillId="0" borderId="0">
      <protection locked="0"/>
    </xf>
    <xf numFmtId="0" fontId="147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47" fillId="0" borderId="0"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5" fillId="0" borderId="0" applyFont="0" applyFill="0" applyBorder="0" applyAlignment="0" applyProtection="0"/>
    <xf numFmtId="309" fontId="3" fillId="0" borderId="0"/>
    <xf numFmtId="2" fontId="148" fillId="0" borderId="0">
      <alignment horizontal="left"/>
    </xf>
    <xf numFmtId="0" fontId="149" fillId="0" borderId="5">
      <alignment horizontal="center"/>
    </xf>
    <xf numFmtId="0" fontId="149" fillId="0" borderId="0">
      <alignment horizontal="center"/>
    </xf>
    <xf numFmtId="0" fontId="150" fillId="0" borderId="0" applyNumberFormat="0" applyFill="0" applyBorder="0" applyAlignment="0" applyProtection="0">
      <alignment vertical="top"/>
      <protection locked="0"/>
    </xf>
    <xf numFmtId="0" fontId="38" fillId="0" borderId="0" applyNumberFormat="0" applyFont="0" applyFill="0" applyBorder="0" applyProtection="0">
      <alignment horizontal="left" vertical="center"/>
    </xf>
    <xf numFmtId="303" fontId="131" fillId="0" borderId="0" applyFill="0" applyBorder="0" applyAlignment="0"/>
    <xf numFmtId="190" fontId="3" fillId="0" borderId="0" applyFill="0" applyBorder="0" applyAlignment="0"/>
    <xf numFmtId="303" fontId="131" fillId="0" borderId="0" applyFill="0" applyBorder="0" applyAlignment="0"/>
    <xf numFmtId="304" fontId="131" fillId="0" borderId="0" applyFill="0" applyBorder="0" applyAlignment="0"/>
    <xf numFmtId="190" fontId="3" fillId="0" borderId="0" applyFill="0" applyBorder="0" applyAlignment="0"/>
    <xf numFmtId="290" fontId="10" fillId="0" borderId="0">
      <alignment horizontal="left"/>
    </xf>
    <xf numFmtId="38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310" fontId="5" fillId="0" borderId="0" applyFont="0" applyFill="0" applyBorder="0" applyAlignment="0" applyProtection="0"/>
    <xf numFmtId="311" fontId="5" fillId="0" borderId="0" applyFont="0" applyFill="0" applyBorder="0" applyAlignment="0" applyProtection="0"/>
    <xf numFmtId="184" fontId="20" fillId="0" borderId="0" applyFont="0" applyFill="0" applyBorder="0" applyAlignment="0" applyProtection="0"/>
    <xf numFmtId="0" fontId="20" fillId="0" borderId="0" applyNumberFormat="0" applyFill="0" applyBorder="0" applyAlignment="0" applyProtection="0"/>
    <xf numFmtId="312" fontId="10" fillId="0" borderId="0"/>
    <xf numFmtId="0" fontId="20" fillId="0" borderId="0" applyFont="0" applyFill="0" applyBorder="0" applyAlignment="0" applyProtection="0"/>
    <xf numFmtId="40" fontId="5" fillId="0" borderId="0" applyFont="0" applyFill="0" applyBorder="0" applyAlignment="0" applyProtection="0"/>
    <xf numFmtId="14" fontId="130" fillId="0" borderId="0">
      <alignment horizontal="center" wrapText="1"/>
      <protection locked="0"/>
    </xf>
    <xf numFmtId="185" fontId="19" fillId="0" borderId="0">
      <protection locked="0"/>
    </xf>
    <xf numFmtId="247" fontId="20" fillId="0" borderId="0" applyFont="0" applyFill="0" applyBorder="0" applyAlignment="0" applyProtection="0"/>
    <xf numFmtId="302" fontId="131" fillId="0" borderId="0" applyFont="0" applyFill="0" applyBorder="0" applyAlignment="0" applyProtection="0"/>
    <xf numFmtId="313" fontId="131" fillId="0" borderId="0" applyFont="0" applyFill="0" applyBorder="0" applyAlignment="0" applyProtection="0"/>
    <xf numFmtId="314" fontId="131" fillId="0" borderId="0" applyFont="0" applyFill="0" applyBorder="0" applyAlignment="0" applyProtection="0"/>
    <xf numFmtId="303" fontId="131" fillId="0" borderId="0" applyFill="0" applyBorder="0" applyAlignment="0"/>
    <xf numFmtId="190" fontId="3" fillId="0" borderId="0" applyFill="0" applyBorder="0" applyAlignment="0"/>
    <xf numFmtId="303" fontId="131" fillId="0" borderId="0" applyFill="0" applyBorder="0" applyAlignment="0"/>
    <xf numFmtId="304" fontId="131" fillId="0" borderId="0" applyFill="0" applyBorder="0" applyAlignment="0"/>
    <xf numFmtId="190" fontId="3" fillId="0" borderId="0" applyFill="0" applyBorder="0" applyAlignment="0"/>
    <xf numFmtId="184" fontId="124" fillId="0" borderId="0" applyFont="0" applyFill="0" applyBorder="0" applyAlignment="0" applyProtection="0"/>
    <xf numFmtId="184" fontId="124" fillId="0" borderId="0" applyFont="0" applyFill="0" applyBorder="0" applyAlignment="0" applyProtection="0"/>
    <xf numFmtId="0" fontId="151" fillId="9" borderId="0" applyNumberFormat="0" applyFont="0" applyBorder="0" applyAlignment="0">
      <alignment horizontal="center"/>
    </xf>
    <xf numFmtId="315" fontId="20" fillId="0" borderId="0" applyNumberFormat="0" applyFill="0" applyBorder="0" applyAlignment="0" applyProtection="0">
      <alignment horizontal="left"/>
    </xf>
    <xf numFmtId="316" fontId="10" fillId="0" borderId="0" applyFont="0" applyFill="0" applyBorder="0" applyAlignment="0" applyProtection="0"/>
    <xf numFmtId="184" fontId="20" fillId="0" borderId="0" applyFont="0" applyFill="0" applyBorder="0" applyAlignment="0" applyProtection="0"/>
    <xf numFmtId="0" fontId="151" fillId="1" borderId="4" applyNumberFormat="0" applyFont="0" applyAlignment="0">
      <alignment horizontal="center"/>
    </xf>
    <xf numFmtId="0" fontId="152" fillId="0" borderId="0" applyNumberFormat="0" applyFill="0" applyBorder="0" applyAlignment="0">
      <alignment horizontal="center"/>
    </xf>
    <xf numFmtId="0" fontId="10" fillId="0" borderId="0">
      <alignment horizontal="center"/>
    </xf>
    <xf numFmtId="40" fontId="5" fillId="0" borderId="0" applyFont="0" applyFill="0" applyBorder="0" applyAlignment="0" applyProtection="0"/>
    <xf numFmtId="317" fontId="10" fillId="0" borderId="0">
      <alignment horizontal="center"/>
    </xf>
    <xf numFmtId="49" fontId="146" fillId="0" borderId="0" applyFill="0" applyBorder="0" applyAlignment="0"/>
    <xf numFmtId="314" fontId="131" fillId="0" borderId="0" applyFill="0" applyBorder="0" applyAlignment="0"/>
    <xf numFmtId="318" fontId="131" fillId="0" borderId="0" applyFill="0" applyBorder="0" applyAlignment="0"/>
    <xf numFmtId="319" fontId="124" fillId="0" borderId="0" applyFill="0" applyBorder="0">
      <alignment horizontal="centerContinuous"/>
    </xf>
    <xf numFmtId="0" fontId="148" fillId="0" borderId="0" applyNumberFormat="0" applyFont="0" applyFill="0" applyBorder="0" applyProtection="0">
      <alignment horizontal="center" vertical="center" wrapText="1"/>
    </xf>
    <xf numFmtId="284" fontId="26" fillId="0" borderId="0"/>
    <xf numFmtId="2" fontId="153" fillId="0" borderId="0" applyFont="0" applyFill="0" applyBorder="0" applyAlignment="0" applyProtection="0"/>
    <xf numFmtId="0" fontId="154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33" fillId="0" borderId="0" applyBorder="0" applyAlignment="0"/>
    <xf numFmtId="0" fontId="33" fillId="0" borderId="1" applyBorder="0" applyAlignment="0">
      <alignment horizontal="center"/>
    </xf>
    <xf numFmtId="0" fontId="33" fillId="0" borderId="6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84" fontId="30" fillId="0" borderId="0"/>
    <xf numFmtId="0" fontId="153" fillId="0" borderId="0" applyFont="0" applyFill="0" applyBorder="0" applyAlignment="0" applyProtection="0"/>
    <xf numFmtId="0" fontId="144" fillId="0" borderId="0" applyFont="0" applyAlignment="0">
      <alignment horizontal="left"/>
    </xf>
    <xf numFmtId="0" fontId="153" fillId="0" borderId="0" applyFont="0" applyFill="0" applyBorder="0" applyAlignment="0" applyProtection="0"/>
    <xf numFmtId="201" fontId="55" fillId="0" borderId="0">
      <protection locked="0"/>
    </xf>
    <xf numFmtId="201" fontId="11" fillId="0" borderId="0">
      <protection locked="0"/>
    </xf>
    <xf numFmtId="201" fontId="55" fillId="0" borderId="0">
      <protection locked="0"/>
    </xf>
    <xf numFmtId="201" fontId="55" fillId="0" borderId="0">
      <protection locked="0"/>
    </xf>
    <xf numFmtId="201" fontId="55" fillId="0" borderId="0">
      <protection locked="0"/>
    </xf>
    <xf numFmtId="10" fontId="29" fillId="0" borderId="0">
      <alignment vertical="center"/>
    </xf>
    <xf numFmtId="0" fontId="107" fillId="0" borderId="0" applyNumberFormat="0" applyFont="0" applyFill="0" applyBorder="0" applyProtection="0">
      <alignment horizontal="centerContinuous" vertical="center"/>
    </xf>
    <xf numFmtId="212" fontId="156" fillId="0" borderId="0" applyFill="0" applyBorder="0" applyProtection="0">
      <alignment horizontal="centerContinuous" vertical="center"/>
    </xf>
    <xf numFmtId="228" fontId="156" fillId="0" borderId="0" applyNumberFormat="0" applyFont="0" applyFill="0" applyBorder="0" applyProtection="0">
      <alignment horizontal="centerContinuous"/>
    </xf>
    <xf numFmtId="0" fontId="34" fillId="0" borderId="0" applyNumberFormat="0" applyFont="0" applyFill="0" applyBorder="0" applyProtection="0">
      <alignment horizontal="centerContinuous" vertical="center"/>
    </xf>
    <xf numFmtId="228" fontId="156" fillId="0" borderId="0" applyNumberFormat="0" applyFont="0" applyFill="0" applyBorder="0" applyProtection="0">
      <alignment horizontal="centerContinuous" vertical="center"/>
    </xf>
    <xf numFmtId="228" fontId="107" fillId="0" borderId="18" applyFont="0" applyFill="0" applyBorder="0" applyAlignment="0" applyProtection="0">
      <alignment vertical="center"/>
    </xf>
    <xf numFmtId="212" fontId="107" fillId="0" borderId="18" applyFont="0" applyFill="0" applyBorder="0" applyAlignment="0" applyProtection="0">
      <alignment vertical="center"/>
    </xf>
    <xf numFmtId="0" fontId="33" fillId="0" borderId="0"/>
    <xf numFmtId="228" fontId="156" fillId="0" borderId="0" applyFont="0" applyFill="0" applyBorder="0" applyProtection="0">
      <alignment horizontal="centerContinuous" vertical="center"/>
    </xf>
    <xf numFmtId="0" fontId="157" fillId="0" borderId="0">
      <alignment vertical="center"/>
    </xf>
    <xf numFmtId="229" fontId="156" fillId="0" borderId="0" applyFont="0" applyFill="0" applyBorder="0" applyProtection="0">
      <alignment horizontal="centerContinuous" vertical="center"/>
    </xf>
    <xf numFmtId="210" fontId="156" fillId="0" borderId="0" applyFont="0" applyFill="0" applyBorder="0" applyProtection="0">
      <alignment horizontal="centerContinuous" vertical="center"/>
    </xf>
    <xf numFmtId="320" fontId="156" fillId="0" borderId="16" applyFont="0" applyFill="0" applyBorder="0" applyProtection="0">
      <alignment horizontal="right" vertical="center"/>
      <protection locked="0"/>
    </xf>
    <xf numFmtId="320" fontId="28" fillId="0" borderId="0" applyFont="0" applyFill="0" applyBorder="0" applyAlignment="0" applyProtection="0">
      <alignment vertical="center"/>
    </xf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3" fillId="0" borderId="0"/>
    <xf numFmtId="0" fontId="118" fillId="0" borderId="0"/>
    <xf numFmtId="0" fontId="3" fillId="0" borderId="0"/>
    <xf numFmtId="321" fontId="58" fillId="0" borderId="0" applyFill="0" applyBorder="0">
      <alignment horizontal="centerContinuous"/>
    </xf>
    <xf numFmtId="322" fontId="58" fillId="0" borderId="0" applyFill="0" applyBorder="0">
      <alignment horizontal="centerContinuous"/>
    </xf>
    <xf numFmtId="0" fontId="107" fillId="0" borderId="0" applyNumberFormat="0" applyFont="0" applyFill="0" applyBorder="0" applyProtection="0">
      <alignment vertical="center"/>
    </xf>
    <xf numFmtId="0" fontId="11" fillId="0" borderId="0"/>
    <xf numFmtId="4" fontId="153" fillId="0" borderId="0" applyFont="0" applyFill="0" applyBorder="0" applyAlignment="0" applyProtection="0"/>
    <xf numFmtId="3" fontId="153" fillId="0" borderId="0" applyFont="0" applyFill="0" applyBorder="0" applyAlignment="0" applyProtection="0"/>
    <xf numFmtId="323" fontId="124" fillId="0" borderId="0" applyFill="0" applyBorder="0">
      <alignment horizontal="centerContinuous"/>
    </xf>
    <xf numFmtId="324" fontId="58" fillId="0" borderId="0" applyFill="0" applyBorder="0">
      <alignment horizontal="centerContinuous"/>
    </xf>
    <xf numFmtId="325" fontId="58" fillId="0" borderId="0" applyFill="0" applyBorder="0">
      <alignment horizontal="centerContinuous"/>
    </xf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1" fontId="11" fillId="0" borderId="0">
      <protection locked="0"/>
    </xf>
    <xf numFmtId="201" fontId="55" fillId="0" borderId="0">
      <protection locked="0"/>
    </xf>
    <xf numFmtId="201" fontId="55" fillId="0" borderId="0">
      <protection locked="0"/>
    </xf>
    <xf numFmtId="0" fontId="3" fillId="0" borderId="0" applyFont="0" applyFill="0" applyBorder="0" applyAlignment="0" applyProtection="0"/>
    <xf numFmtId="250" fontId="3" fillId="0" borderId="0" applyFont="0" applyFill="0" applyBorder="0" applyAlignment="0" applyProtection="0"/>
    <xf numFmtId="178" fontId="28" fillId="0" borderId="20">
      <alignment vertical="center"/>
    </xf>
    <xf numFmtId="0" fontId="20" fillId="0" borderId="2"/>
    <xf numFmtId="178" fontId="10" fillId="0" borderId="0"/>
    <xf numFmtId="201" fontId="11" fillId="0" borderId="0">
      <protection locked="0"/>
    </xf>
    <xf numFmtId="201" fontId="55" fillId="0" borderId="0">
      <protection locked="0"/>
    </xf>
    <xf numFmtId="201" fontId="55" fillId="0" borderId="0">
      <protection locked="0"/>
    </xf>
    <xf numFmtId="10" fontId="153" fillId="0" borderId="0" applyFont="0" applyFill="0" applyBorder="0" applyAlignment="0" applyProtection="0"/>
    <xf numFmtId="0" fontId="10" fillId="0" borderId="0"/>
    <xf numFmtId="201" fontId="11" fillId="0" borderId="0">
      <protection locked="0"/>
    </xf>
    <xf numFmtId="201" fontId="55" fillId="0" borderId="0">
      <protection locked="0"/>
    </xf>
    <xf numFmtId="201" fontId="55" fillId="0" borderId="0">
      <protection locked="0"/>
    </xf>
    <xf numFmtId="201" fontId="55" fillId="0" borderId="0">
      <protection locked="0"/>
    </xf>
    <xf numFmtId="326" fontId="10" fillId="0" borderId="0" applyFill="0" applyBorder="0" applyProtection="0">
      <alignment vertical="center"/>
    </xf>
    <xf numFmtId="327" fontId="10" fillId="0" borderId="0" applyFill="0" applyBorder="0" applyProtection="0">
      <alignment vertical="center"/>
      <protection locked="0"/>
    </xf>
    <xf numFmtId="0" fontId="13" fillId="0" borderId="0">
      <alignment vertical="center"/>
    </xf>
    <xf numFmtId="0" fontId="153" fillId="0" borderId="28" applyNumberFormat="0" applyFont="0" applyFill="0" applyAlignment="0" applyProtection="0"/>
    <xf numFmtId="328" fontId="11" fillId="0" borderId="0" applyFont="0" applyFill="0" applyBorder="0" applyAlignment="0" applyProtection="0"/>
    <xf numFmtId="329" fontId="11" fillId="0" borderId="0" applyFont="0" applyFill="0" applyBorder="0" applyAlignment="0" applyProtection="0"/>
    <xf numFmtId="330" fontId="28" fillId="0" borderId="0" applyFont="0" applyFill="0" applyBorder="0" applyAlignment="0" applyProtection="0"/>
    <xf numFmtId="331" fontId="153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46" fillId="0" borderId="0"/>
    <xf numFmtId="43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0" fontId="158" fillId="0" borderId="0"/>
    <xf numFmtId="0" fontId="127" fillId="0" borderId="0"/>
    <xf numFmtId="247" fontId="10" fillId="0" borderId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284" fontId="10" fillId="0" borderId="0" applyFont="0" applyFill="0" applyBorder="0" applyAlignment="0" applyProtection="0"/>
    <xf numFmtId="28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20" fillId="0" borderId="0"/>
    <xf numFmtId="332" fontId="10" fillId="0" borderId="0">
      <protection locked="0"/>
    </xf>
    <xf numFmtId="0" fontId="20" fillId="0" borderId="0"/>
    <xf numFmtId="0" fontId="20" fillId="0" borderId="0"/>
    <xf numFmtId="0" fontId="20" fillId="0" borderId="0"/>
    <xf numFmtId="332" fontId="10" fillId="0" borderId="0">
      <protection locked="0"/>
    </xf>
    <xf numFmtId="332" fontId="10" fillId="0" borderId="0">
      <protection locked="0"/>
    </xf>
    <xf numFmtId="0" fontId="28" fillId="0" borderId="0"/>
    <xf numFmtId="333" fontId="10" fillId="0" borderId="0">
      <protection locked="0"/>
    </xf>
    <xf numFmtId="0" fontId="20" fillId="0" borderId="0"/>
    <xf numFmtId="332" fontId="10" fillId="0" borderId="0">
      <protection locked="0"/>
    </xf>
    <xf numFmtId="0" fontId="20" fillId="0" borderId="0"/>
    <xf numFmtId="332" fontId="10" fillId="0" borderId="0">
      <protection locked="0"/>
    </xf>
    <xf numFmtId="0" fontId="28" fillId="0" borderId="0"/>
    <xf numFmtId="0" fontId="20" fillId="0" borderId="0"/>
    <xf numFmtId="0" fontId="20" fillId="0" borderId="0"/>
    <xf numFmtId="332" fontId="10" fillId="0" borderId="0">
      <protection locked="0"/>
    </xf>
    <xf numFmtId="0" fontId="20" fillId="0" borderId="0"/>
    <xf numFmtId="332" fontId="10" fillId="0" borderId="0"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32" fontId="10" fillId="0" borderId="0">
      <protection locked="0"/>
    </xf>
    <xf numFmtId="0" fontId="10" fillId="0" borderId="0"/>
    <xf numFmtId="0" fontId="10" fillId="0" borderId="0"/>
    <xf numFmtId="332" fontId="10" fillId="0" borderId="0">
      <protection locked="0"/>
    </xf>
    <xf numFmtId="332" fontId="10" fillId="0" borderId="0">
      <protection locked="0"/>
    </xf>
    <xf numFmtId="0" fontId="20" fillId="0" borderId="0"/>
    <xf numFmtId="0" fontId="20" fillId="0" borderId="0"/>
    <xf numFmtId="332" fontId="10" fillId="0" borderId="0"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8" fillId="0" borderId="0"/>
    <xf numFmtId="0" fontId="28" fillId="0" borderId="0"/>
    <xf numFmtId="0" fontId="20" fillId="0" borderId="0"/>
    <xf numFmtId="0" fontId="5" fillId="0" borderId="0"/>
    <xf numFmtId="332" fontId="1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34" fontId="159" fillId="0" borderId="49" applyFill="0" applyProtection="0">
      <alignment horizontal="center"/>
    </xf>
    <xf numFmtId="0" fontId="26" fillId="0" borderId="0"/>
    <xf numFmtId="0" fontId="3" fillId="0" borderId="0"/>
    <xf numFmtId="178" fontId="30" fillId="0" borderId="61">
      <alignment horizontal="center" vertical="center"/>
    </xf>
    <xf numFmtId="0" fontId="127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60" fillId="0" borderId="0"/>
    <xf numFmtId="0" fontId="10" fillId="0" borderId="5">
      <protection locked="0"/>
    </xf>
    <xf numFmtId="0" fontId="161" fillId="3" borderId="0" applyNumberFormat="0" applyFont="0" applyFill="0" applyBorder="0" applyAlignment="0">
      <alignment vertical="center"/>
    </xf>
    <xf numFmtId="1" fontId="63" fillId="0" borderId="0" applyNumberFormat="0" applyFont="0" applyFill="0" applyBorder="0" applyAlignment="0">
      <alignment vertical="center"/>
    </xf>
    <xf numFmtId="0" fontId="20" fillId="0" borderId="0"/>
    <xf numFmtId="0" fontId="162" fillId="0" borderId="0">
      <protection locked="0"/>
    </xf>
    <xf numFmtId="335" fontId="26" fillId="0" borderId="63">
      <alignment horizontal="right" vertical="center"/>
    </xf>
    <xf numFmtId="0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3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201" fontId="55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3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201" fontId="55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3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201" fontId="55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3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8" fontId="12" fillId="0" borderId="0">
      <alignment vertical="center" wrapText="1"/>
    </xf>
    <xf numFmtId="0" fontId="6" fillId="0" borderId="2" applyFont="0" applyFill="0" applyBorder="0" applyAlignment="0" applyProtection="0"/>
    <xf numFmtId="3" fontId="10" fillId="0" borderId="2"/>
    <xf numFmtId="0" fontId="63" fillId="0" borderId="0" applyNumberFormat="0" applyFont="0" applyBorder="0" applyAlignment="0"/>
    <xf numFmtId="1" fontId="63" fillId="0" borderId="0" applyBorder="0">
      <alignment vertical="center"/>
    </xf>
    <xf numFmtId="1" fontId="163" fillId="2" borderId="0" applyNumberFormat="0" applyFont="0" applyFill="0" applyBorder="0" applyAlignment="0">
      <alignment vertical="center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3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201" fontId="55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3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201" fontId="55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3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201" fontId="55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3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" fontId="3" fillId="0" borderId="48"/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3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201" fontId="55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3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201" fontId="55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3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201" fontId="55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3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3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201" fontId="55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3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201" fontId="55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3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201" fontId="55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3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332" fontId="10" fillId="0" borderId="0">
      <protection locked="0"/>
    </xf>
    <xf numFmtId="0" fontId="63" fillId="0" borderId="31">
      <alignment horizontal="distributed"/>
    </xf>
    <xf numFmtId="0" fontId="63" fillId="0" borderId="41">
      <alignment horizontal="distributed" vertical="center"/>
    </xf>
    <xf numFmtId="0" fontId="63" fillId="0" borderId="29">
      <alignment horizontal="distributed" vertical="top"/>
    </xf>
    <xf numFmtId="261" fontId="164" fillId="0" borderId="62"/>
    <xf numFmtId="0" fontId="2" fillId="0" borderId="0">
      <alignment vertical="center"/>
    </xf>
    <xf numFmtId="0" fontId="26" fillId="0" borderId="0">
      <alignment vertical="center"/>
    </xf>
    <xf numFmtId="0" fontId="16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9" fontId="166" fillId="0" borderId="0" applyFill="0" applyAlignment="0">
      <protection locked="0"/>
    </xf>
    <xf numFmtId="41" fontId="59" fillId="0" borderId="0" applyFont="0" applyFill="0" applyBorder="0" applyAlignment="0" applyProtection="0">
      <alignment vertical="center"/>
    </xf>
    <xf numFmtId="336" fontId="146" fillId="0" borderId="0"/>
    <xf numFmtId="0" fontId="146" fillId="0" borderId="0"/>
    <xf numFmtId="9" fontId="59" fillId="0" borderId="0" applyFont="0" applyFill="0" applyBorder="0" applyAlignment="0" applyProtection="0">
      <alignment vertical="center"/>
    </xf>
    <xf numFmtId="0" fontId="10" fillId="0" borderId="0"/>
    <xf numFmtId="0" fontId="10" fillId="0" borderId="0"/>
    <xf numFmtId="41" fontId="10" fillId="0" borderId="0" applyFont="0" applyFill="0" applyBorder="0" applyAlignment="0" applyProtection="0">
      <alignment vertical="center"/>
    </xf>
    <xf numFmtId="42" fontId="59" fillId="0" borderId="0" applyFont="0" applyFill="0" applyBorder="0" applyAlignment="0" applyProtection="0">
      <alignment vertical="center"/>
    </xf>
    <xf numFmtId="0" fontId="34" fillId="0" borderId="0"/>
    <xf numFmtId="0" fontId="3" fillId="0" borderId="0">
      <protection locked="0"/>
    </xf>
    <xf numFmtId="184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67" fillId="0" borderId="0" applyFont="0" applyFill="0" applyBorder="0" applyAlignment="0" applyProtection="0"/>
    <xf numFmtId="0" fontId="167" fillId="0" borderId="0" applyFont="0" applyFill="0" applyBorder="0" applyAlignment="0" applyProtection="0"/>
    <xf numFmtId="0" fontId="167" fillId="0" borderId="0"/>
    <xf numFmtId="0" fontId="168" fillId="0" borderId="0" applyFont="0" applyFill="0" applyBorder="0" applyAlignment="0" applyProtection="0"/>
    <xf numFmtId="0" fontId="167" fillId="0" borderId="0" applyFont="0" applyFill="0" applyBorder="0" applyAlignment="0" applyProtection="0"/>
    <xf numFmtId="0" fontId="167" fillId="0" borderId="0" applyFont="0" applyFill="0" applyBorder="0" applyAlignment="0" applyProtection="0"/>
    <xf numFmtId="0" fontId="169" fillId="10" borderId="0"/>
    <xf numFmtId="0" fontId="20" fillId="0" borderId="0"/>
    <xf numFmtId="337" fontId="10" fillId="0" borderId="0">
      <protection locked="0"/>
    </xf>
    <xf numFmtId="337" fontId="10" fillId="0" borderId="0">
      <protection locked="0"/>
    </xf>
    <xf numFmtId="0" fontId="17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2" fillId="0" borderId="0" applyFont="0" applyFill="0" applyBorder="0" applyAlignment="0" applyProtection="0"/>
    <xf numFmtId="0" fontId="17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73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73" fillId="0" borderId="0" applyFont="0" applyFill="0" applyBorder="0" applyAlignment="0" applyProtection="0"/>
    <xf numFmtId="338" fontId="82" fillId="0" borderId="0" applyFont="0" applyFill="0" applyBorder="0" applyAlignment="0" applyProtection="0"/>
    <xf numFmtId="260" fontId="127" fillId="0" borderId="0" applyFont="0" applyFill="0" applyBorder="0" applyAlignment="0" applyProtection="0"/>
    <xf numFmtId="0" fontId="16" fillId="0" borderId="0" applyFont="0" applyFill="0" applyBorder="0" applyAlignment="0" applyProtection="0"/>
    <xf numFmtId="37" fontId="127" fillId="0" borderId="0" applyFont="0" applyFill="0" applyBorder="0" applyAlignment="0" applyProtection="0"/>
    <xf numFmtId="0" fontId="16" fillId="0" borderId="0" applyFont="0" applyFill="0" applyBorder="0" applyAlignment="0" applyProtection="0"/>
    <xf numFmtId="37" fontId="127" fillId="0" borderId="0" applyFont="0" applyFill="0" applyBorder="0" applyAlignment="0" applyProtection="0"/>
    <xf numFmtId="0" fontId="172" fillId="0" borderId="0" applyFont="0" applyFill="0" applyBorder="0" applyAlignment="0" applyProtection="0"/>
    <xf numFmtId="0" fontId="172" fillId="0" borderId="0" applyFont="0" applyFill="0" applyBorder="0" applyAlignment="0" applyProtection="0"/>
    <xf numFmtId="0" fontId="173" fillId="0" borderId="0" applyFont="0" applyFill="0" applyBorder="0" applyAlignment="0" applyProtection="0"/>
    <xf numFmtId="0" fontId="173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37" fontId="10" fillId="0" borderId="0">
      <protection locked="0"/>
    </xf>
    <xf numFmtId="178" fontId="82" fillId="0" borderId="0" applyFont="0" applyFill="0" applyBorder="0" applyAlignment="0" applyProtection="0"/>
    <xf numFmtId="250" fontId="127" fillId="0" borderId="0" applyFont="0" applyFill="0" applyBorder="0" applyAlignment="0" applyProtection="0"/>
    <xf numFmtId="0" fontId="16" fillId="0" borderId="0" applyFont="0" applyFill="0" applyBorder="0" applyAlignment="0" applyProtection="0"/>
    <xf numFmtId="37" fontId="127" fillId="0" borderId="0" applyFont="0" applyFill="0" applyBorder="0" applyAlignment="0" applyProtection="0"/>
    <xf numFmtId="0" fontId="16" fillId="0" borderId="0" applyFont="0" applyFill="0" applyBorder="0" applyAlignment="0" applyProtection="0"/>
    <xf numFmtId="37" fontId="127" fillId="0" borderId="0" applyFont="0" applyFill="0" applyBorder="0" applyAlignment="0" applyProtection="0"/>
    <xf numFmtId="337" fontId="10" fillId="0" borderId="0">
      <protection locked="0"/>
    </xf>
    <xf numFmtId="0" fontId="17" fillId="0" borderId="0"/>
    <xf numFmtId="0" fontId="15" fillId="0" borderId="0"/>
    <xf numFmtId="0" fontId="17" fillId="0" borderId="0"/>
    <xf numFmtId="0" fontId="174" fillId="0" borderId="0"/>
    <xf numFmtId="0" fontId="133" fillId="0" borderId="0"/>
    <xf numFmtId="0" fontId="137" fillId="0" borderId="0"/>
    <xf numFmtId="0" fontId="136" fillId="0" borderId="0"/>
    <xf numFmtId="0" fontId="128" fillId="0" borderId="0"/>
    <xf numFmtId="0" fontId="16" fillId="0" borderId="0"/>
    <xf numFmtId="0" fontId="127" fillId="0" borderId="0"/>
    <xf numFmtId="0" fontId="16" fillId="0" borderId="0"/>
    <xf numFmtId="0" fontId="10" fillId="0" borderId="0" applyFill="0" applyBorder="0" applyAlignment="0"/>
    <xf numFmtId="0" fontId="10" fillId="0" borderId="0" applyFill="0" applyBorder="0" applyAlignment="0"/>
    <xf numFmtId="0" fontId="10" fillId="0" borderId="0" applyFill="0" applyBorder="0" applyAlignment="0"/>
    <xf numFmtId="0" fontId="28" fillId="0" borderId="0" applyFont="0" applyFill="0" applyBorder="0" applyAlignment="0" applyProtection="0"/>
    <xf numFmtId="0" fontId="175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339" fontId="10" fillId="0" borderId="0"/>
    <xf numFmtId="339" fontId="10" fillId="0" borderId="0"/>
    <xf numFmtId="339" fontId="10" fillId="0" borderId="0"/>
    <xf numFmtId="0" fontId="40" fillId="0" borderId="0" applyNumberFormat="0" applyAlignment="0">
      <alignment horizontal="left"/>
    </xf>
    <xf numFmtId="0" fontId="40" fillId="0" borderId="0" applyNumberFormat="0" applyAlignment="0">
      <alignment horizontal="left"/>
    </xf>
    <xf numFmtId="0" fontId="40" fillId="0" borderId="0" applyNumberFormat="0" applyAlignment="0">
      <alignment horizontal="left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0" fillId="0" borderId="0"/>
    <xf numFmtId="0" fontId="10" fillId="0" borderId="0"/>
    <xf numFmtId="0" fontId="10" fillId="0" borderId="0"/>
    <xf numFmtId="201" fontId="6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340" fontId="30" fillId="0" borderId="0"/>
    <xf numFmtId="340" fontId="30" fillId="0" borderId="0"/>
    <xf numFmtId="340" fontId="30" fillId="0" borderId="0"/>
    <xf numFmtId="0" fontId="41" fillId="0" borderId="0" applyNumberFormat="0" applyAlignment="0">
      <alignment horizontal="left"/>
    </xf>
    <xf numFmtId="0" fontId="41" fillId="0" borderId="0" applyNumberFormat="0" applyAlignment="0">
      <alignment horizontal="left"/>
    </xf>
    <xf numFmtId="0" fontId="41" fillId="0" borderId="0" applyNumberFormat="0" applyAlignment="0">
      <alignment horizontal="left"/>
    </xf>
    <xf numFmtId="201" fontId="67" fillId="0" borderId="0">
      <protection locked="0"/>
    </xf>
    <xf numFmtId="201" fontId="67" fillId="0" borderId="0">
      <protection locked="0"/>
    </xf>
    <xf numFmtId="201" fontId="67" fillId="0" borderId="0">
      <protection locked="0"/>
    </xf>
    <xf numFmtId="38" fontId="21" fillId="2" borderId="0" applyNumberFormat="0" applyBorder="0" applyAlignment="0" applyProtection="0"/>
    <xf numFmtId="38" fontId="21" fillId="2" borderId="0" applyNumberFormat="0" applyBorder="0" applyAlignment="0" applyProtection="0"/>
    <xf numFmtId="38" fontId="21" fillId="2" borderId="0" applyNumberFormat="0" applyBorder="0" applyAlignment="0" applyProtection="0"/>
    <xf numFmtId="201" fontId="176" fillId="0" borderId="0">
      <protection locked="0"/>
    </xf>
    <xf numFmtId="201" fontId="176" fillId="0" borderId="0">
      <protection locked="0"/>
    </xf>
    <xf numFmtId="201" fontId="176" fillId="0" borderId="0">
      <protection locked="0"/>
    </xf>
    <xf numFmtId="201" fontId="176" fillId="0" borderId="0">
      <protection locked="0"/>
    </xf>
    <xf numFmtId="201" fontId="176" fillId="0" borderId="0">
      <protection locked="0"/>
    </xf>
    <xf numFmtId="201" fontId="176" fillId="0" borderId="0">
      <protection locked="0"/>
    </xf>
    <xf numFmtId="10" fontId="21" fillId="2" borderId="2" applyNumberFormat="0" applyBorder="0" applyAlignment="0" applyProtection="0"/>
    <xf numFmtId="10" fontId="21" fillId="2" borderId="2" applyNumberFormat="0" applyBorder="0" applyAlignment="0" applyProtection="0"/>
    <xf numFmtId="10" fontId="21" fillId="2" borderId="2" applyNumberFormat="0" applyBorder="0" applyAlignment="0" applyProtection="0"/>
    <xf numFmtId="341" fontId="10" fillId="0" borderId="0"/>
    <xf numFmtId="341" fontId="10" fillId="0" borderId="0"/>
    <xf numFmtId="341" fontId="10" fillId="0" borderId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0" fontId="47" fillId="0" borderId="0" applyNumberFormat="0" applyFill="0" applyBorder="0" applyAlignment="0" applyProtection="0">
      <alignment horizontal="left"/>
    </xf>
    <xf numFmtId="30" fontId="47" fillId="0" borderId="0" applyNumberFormat="0" applyFill="0" applyBorder="0" applyAlignment="0" applyProtection="0">
      <alignment horizontal="left"/>
    </xf>
    <xf numFmtId="30" fontId="47" fillId="0" borderId="0" applyNumberFormat="0" applyFill="0" applyBorder="0" applyAlignment="0" applyProtection="0">
      <alignment horizontal="left"/>
    </xf>
    <xf numFmtId="40" fontId="48" fillId="0" borderId="0" applyBorder="0">
      <alignment horizontal="right"/>
    </xf>
    <xf numFmtId="40" fontId="48" fillId="0" borderId="0" applyBorder="0">
      <alignment horizontal="right"/>
    </xf>
    <xf numFmtId="40" fontId="48" fillId="0" borderId="0" applyBorder="0">
      <alignment horizontal="right"/>
    </xf>
    <xf numFmtId="201" fontId="67" fillId="0" borderId="25">
      <protection locked="0"/>
    </xf>
    <xf numFmtId="201" fontId="67" fillId="0" borderId="25">
      <protection locked="0"/>
    </xf>
    <xf numFmtId="201" fontId="67" fillId="0" borderId="25">
      <protection locked="0"/>
    </xf>
    <xf numFmtId="342" fontId="3" fillId="0" borderId="0">
      <protection locked="0"/>
    </xf>
    <xf numFmtId="342" fontId="3" fillId="0" borderId="0">
      <protection locked="0"/>
    </xf>
    <xf numFmtId="342" fontId="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337" fontId="10" fillId="0" borderId="0">
      <protection locked="0"/>
    </xf>
    <xf numFmtId="9" fontId="2" fillId="0" borderId="0" applyFont="0" applyFill="0" applyBorder="0" applyAlignment="0" applyProtection="0">
      <alignment vertical="center"/>
    </xf>
    <xf numFmtId="343" fontId="3" fillId="0" borderId="0">
      <alignment vertical="center"/>
    </xf>
    <xf numFmtId="343" fontId="3" fillId="0" borderId="0">
      <alignment vertical="center"/>
    </xf>
    <xf numFmtId="343" fontId="3" fillId="0" borderId="0">
      <alignment vertical="center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19" fillId="0" borderId="0">
      <protection locked="0"/>
    </xf>
    <xf numFmtId="4" fontId="19" fillId="0" borderId="0">
      <protection locked="0"/>
    </xf>
    <xf numFmtId="4" fontId="19" fillId="0" borderId="0">
      <protection locked="0"/>
    </xf>
    <xf numFmtId="344" fontId="3" fillId="0" borderId="0">
      <protection locked="0"/>
    </xf>
    <xf numFmtId="344" fontId="3" fillId="0" borderId="0">
      <protection locked="0"/>
    </xf>
    <xf numFmtId="344" fontId="3" fillId="0" borderId="0">
      <protection locked="0"/>
    </xf>
    <xf numFmtId="0" fontId="3" fillId="0" borderId="0"/>
    <xf numFmtId="0" fontId="3" fillId="0" borderId="0"/>
    <xf numFmtId="0" fontId="3" fillId="0" borderId="0"/>
    <xf numFmtId="331" fontId="10" fillId="0" borderId="0" applyFont="0" applyFill="0" applyBorder="0" applyAlignment="0" applyProtection="0"/>
    <xf numFmtId="331" fontId="10" fillId="0" borderId="0" applyFont="0" applyFill="0" applyBorder="0" applyAlignment="0" applyProtection="0"/>
    <xf numFmtId="331" fontId="10" fillId="0" borderId="0" applyFont="0" applyFill="0" applyBorder="0" applyAlignment="0" applyProtection="0"/>
    <xf numFmtId="0" fontId="63" fillId="0" borderId="0" applyFont="0" applyFill="0" applyBorder="0" applyAlignment="0" applyProtection="0"/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224" fontId="3" fillId="0" borderId="0">
      <protection locked="0"/>
    </xf>
    <xf numFmtId="224" fontId="3" fillId="0" borderId="0">
      <protection locked="0"/>
    </xf>
    <xf numFmtId="224" fontId="3" fillId="0" borderId="0">
      <protection locked="0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6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19" fillId="0" borderId="28">
      <protection locked="0"/>
    </xf>
    <xf numFmtId="0" fontId="19" fillId="0" borderId="28">
      <protection locked="0"/>
    </xf>
    <xf numFmtId="0" fontId="19" fillId="0" borderId="28">
      <protection locked="0"/>
    </xf>
    <xf numFmtId="345" fontId="3" fillId="0" borderId="0">
      <protection locked="0"/>
    </xf>
    <xf numFmtId="345" fontId="3" fillId="0" borderId="0">
      <protection locked="0"/>
    </xf>
    <xf numFmtId="345" fontId="3" fillId="0" borderId="0">
      <protection locked="0"/>
    </xf>
    <xf numFmtId="346" fontId="3" fillId="0" borderId="0">
      <protection locked="0"/>
    </xf>
    <xf numFmtId="346" fontId="3" fillId="0" borderId="0">
      <protection locked="0"/>
    </xf>
    <xf numFmtId="346" fontId="3" fillId="0" borderId="0">
      <protection locked="0"/>
    </xf>
    <xf numFmtId="0" fontId="5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59" fillId="0" borderId="0">
      <alignment vertical="center"/>
    </xf>
    <xf numFmtId="9" fontId="59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84" fontId="124" fillId="0" borderId="0" applyFont="0" applyFill="0" applyBorder="0" applyAlignment="0" applyProtection="0"/>
    <xf numFmtId="184" fontId="124" fillId="0" borderId="0" applyFont="0" applyFill="0" applyBorder="0" applyAlignment="0" applyProtection="0"/>
    <xf numFmtId="184" fontId="124" fillId="0" borderId="0" applyFont="0" applyFill="0" applyBorder="0" applyAlignment="0" applyProtection="0"/>
    <xf numFmtId="184" fontId="124" fillId="0" borderId="0" applyFont="0" applyFill="0" applyBorder="0" applyAlignment="0" applyProtection="0"/>
    <xf numFmtId="184" fontId="124" fillId="0" borderId="0" applyFont="0" applyFill="0" applyBorder="0" applyAlignment="0" applyProtection="0"/>
    <xf numFmtId="184" fontId="124" fillId="0" borderId="0" applyFont="0" applyFill="0" applyBorder="0" applyAlignment="0" applyProtection="0"/>
    <xf numFmtId="184" fontId="124" fillId="0" borderId="0" applyFont="0" applyFill="0" applyBorder="0" applyAlignment="0" applyProtection="0"/>
    <xf numFmtId="184" fontId="124" fillId="0" borderId="0" applyFont="0" applyFill="0" applyBorder="0" applyAlignment="0" applyProtection="0"/>
    <xf numFmtId="184" fontId="124" fillId="0" borderId="0" applyFont="0" applyFill="0" applyBorder="0" applyAlignment="0" applyProtection="0"/>
    <xf numFmtId="2" fontId="153" fillId="0" borderId="0" applyFont="0" applyFill="0" applyBorder="0" applyAlignment="0" applyProtection="0"/>
    <xf numFmtId="0" fontId="154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3" fillId="0" borderId="0" applyFont="0" applyFill="0" applyBorder="0" applyAlignment="0" applyProtection="0"/>
    <xf numFmtId="0" fontId="153" fillId="0" borderId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9" fontId="59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0" fontId="157" fillId="0" borderId="0">
      <alignment vertical="center"/>
    </xf>
    <xf numFmtId="41" fontId="66" fillId="0" borderId="0" applyFont="0" applyFill="0" applyBorder="0" applyAlignment="0" applyProtection="0">
      <alignment vertical="center"/>
    </xf>
    <xf numFmtId="247" fontId="10" fillId="0" borderId="0" applyFill="0" applyBorder="0" applyAlignment="0" applyProtection="0"/>
    <xf numFmtId="41" fontId="59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77" fillId="0" borderId="0" applyFont="0" applyFill="0" applyBorder="0" applyAlignment="0" applyProtection="0">
      <alignment vertical="center"/>
    </xf>
    <xf numFmtId="41" fontId="177" fillId="0" borderId="0" applyFont="0" applyFill="0" applyBorder="0" applyAlignment="0" applyProtection="0">
      <alignment vertical="center"/>
    </xf>
    <xf numFmtId="41" fontId="177" fillId="0" borderId="0" applyFont="0" applyFill="0" applyBorder="0" applyAlignment="0" applyProtection="0">
      <alignment vertical="center"/>
    </xf>
    <xf numFmtId="41" fontId="177" fillId="0" borderId="0" applyFont="0" applyFill="0" applyBorder="0" applyAlignment="0" applyProtection="0">
      <alignment vertical="center"/>
    </xf>
    <xf numFmtId="41" fontId="177" fillId="0" borderId="0" applyFont="0" applyFill="0" applyBorder="0" applyAlignment="0" applyProtection="0">
      <alignment vertical="center"/>
    </xf>
    <xf numFmtId="41" fontId="177" fillId="0" borderId="0" applyFont="0" applyFill="0" applyBorder="0" applyAlignment="0" applyProtection="0">
      <alignment vertical="center"/>
    </xf>
    <xf numFmtId="41" fontId="177" fillId="0" borderId="0" applyFont="0" applyFill="0" applyBorder="0" applyAlignment="0" applyProtection="0">
      <alignment vertical="center"/>
    </xf>
    <xf numFmtId="41" fontId="177" fillId="0" borderId="0" applyFont="0" applyFill="0" applyBorder="0" applyAlignment="0" applyProtection="0">
      <alignment vertical="center"/>
    </xf>
    <xf numFmtId="41" fontId="177" fillId="0" borderId="0" applyFont="0" applyFill="0" applyBorder="0" applyAlignment="0" applyProtection="0">
      <alignment vertical="center"/>
    </xf>
    <xf numFmtId="41" fontId="177" fillId="0" borderId="0" applyFont="0" applyFill="0" applyBorder="0" applyAlignment="0" applyProtection="0">
      <alignment vertical="center"/>
    </xf>
    <xf numFmtId="41" fontId="177" fillId="0" borderId="0" applyFont="0" applyFill="0" applyBorder="0" applyAlignment="0" applyProtection="0">
      <alignment vertical="center"/>
    </xf>
    <xf numFmtId="41" fontId="177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0" fillId="0" borderId="0" applyFont="0" applyFill="0" applyBorder="0" applyAlignment="0" applyProtection="0"/>
    <xf numFmtId="4" fontId="153" fillId="0" borderId="0" applyFont="0" applyFill="0" applyBorder="0" applyAlignment="0" applyProtection="0"/>
    <xf numFmtId="4" fontId="153" fillId="0" borderId="0" applyFont="0" applyFill="0" applyBorder="0" applyAlignment="0" applyProtection="0"/>
    <xf numFmtId="4" fontId="153" fillId="0" borderId="0" applyFont="0" applyFill="0" applyBorder="0" applyAlignment="0" applyProtection="0"/>
    <xf numFmtId="4" fontId="153" fillId="0" borderId="0" applyFont="0" applyFill="0" applyBorder="0" applyAlignment="0" applyProtection="0"/>
    <xf numFmtId="4" fontId="153" fillId="0" borderId="0" applyFont="0" applyFill="0" applyBorder="0" applyAlignment="0" applyProtection="0"/>
    <xf numFmtId="4" fontId="153" fillId="0" borderId="0" applyFont="0" applyFill="0" applyBorder="0" applyAlignment="0" applyProtection="0"/>
    <xf numFmtId="4" fontId="153" fillId="0" borderId="0" applyFont="0" applyFill="0" applyBorder="0" applyAlignment="0" applyProtection="0"/>
    <xf numFmtId="4" fontId="153" fillId="0" borderId="0" applyFont="0" applyFill="0" applyBorder="0" applyAlignment="0" applyProtection="0"/>
    <xf numFmtId="3" fontId="153" fillId="0" borderId="0" applyFont="0" applyFill="0" applyBorder="0" applyAlignment="0" applyProtection="0"/>
    <xf numFmtId="0" fontId="3" fillId="0" borderId="0"/>
    <xf numFmtId="178" fontId="10" fillId="0" borderId="0"/>
    <xf numFmtId="253" fontId="5" fillId="0" borderId="0" applyFont="0" applyFill="0" applyBorder="0" applyAlignment="0" applyProtection="0"/>
    <xf numFmtId="256" fontId="5" fillId="0" borderId="0" applyFont="0" applyFill="0" applyBorder="0" applyAlignment="0" applyProtection="0"/>
    <xf numFmtId="42" fontId="2" fillId="0" borderId="0" applyFont="0" applyFill="0" applyBorder="0" applyAlignment="0" applyProtection="0">
      <alignment vertical="center"/>
    </xf>
    <xf numFmtId="42" fontId="59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/>
    <xf numFmtId="10" fontId="153" fillId="0" borderId="0" applyFont="0" applyFill="0" applyBorder="0" applyAlignment="0" applyProtection="0"/>
    <xf numFmtId="0" fontId="10" fillId="0" borderId="0"/>
    <xf numFmtId="0" fontId="2" fillId="0" borderId="0">
      <alignment vertical="center"/>
    </xf>
    <xf numFmtId="0" fontId="2" fillId="0" borderId="0">
      <alignment vertical="center"/>
    </xf>
    <xf numFmtId="0" fontId="177" fillId="0" borderId="0">
      <alignment vertical="center"/>
    </xf>
    <xf numFmtId="0" fontId="177" fillId="0" borderId="0">
      <alignment vertical="center"/>
    </xf>
    <xf numFmtId="0" fontId="177" fillId="0" borderId="0">
      <alignment vertical="center"/>
    </xf>
    <xf numFmtId="0" fontId="177" fillId="0" borderId="0">
      <alignment vertical="center"/>
    </xf>
    <xf numFmtId="0" fontId="2" fillId="0" borderId="0">
      <alignment vertical="center"/>
    </xf>
    <xf numFmtId="0" fontId="177" fillId="0" borderId="0">
      <alignment vertical="center"/>
    </xf>
    <xf numFmtId="0" fontId="2" fillId="0" borderId="0">
      <alignment vertical="center"/>
    </xf>
    <xf numFmtId="0" fontId="177" fillId="0" borderId="0">
      <alignment vertical="center"/>
    </xf>
    <xf numFmtId="0" fontId="177" fillId="0" borderId="0">
      <alignment vertical="center"/>
    </xf>
    <xf numFmtId="0" fontId="177" fillId="0" borderId="0">
      <alignment vertical="center"/>
    </xf>
    <xf numFmtId="0" fontId="177" fillId="0" borderId="0">
      <alignment vertical="center"/>
    </xf>
    <xf numFmtId="0" fontId="2" fillId="0" borderId="0">
      <alignment vertical="center"/>
    </xf>
    <xf numFmtId="0" fontId="177" fillId="0" borderId="0">
      <alignment vertical="center"/>
    </xf>
    <xf numFmtId="0" fontId="177" fillId="0" borderId="0">
      <alignment vertical="center"/>
    </xf>
    <xf numFmtId="0" fontId="146" fillId="0" borderId="0"/>
    <xf numFmtId="0" fontId="153" fillId="0" borderId="28" applyNumberFormat="0" applyFont="0" applyFill="0" applyAlignment="0" applyProtection="0"/>
    <xf numFmtId="330" fontId="28" fillId="0" borderId="0" applyFont="0" applyFill="0" applyBorder="0" applyAlignment="0" applyProtection="0"/>
    <xf numFmtId="331" fontId="153" fillId="0" borderId="0" applyFont="0" applyFill="0" applyBorder="0" applyAlignment="0" applyProtection="0"/>
    <xf numFmtId="201" fontId="19" fillId="0" borderId="0">
      <protection locked="0"/>
    </xf>
    <xf numFmtId="0" fontId="5" fillId="0" borderId="0" applyFont="0" applyFill="0" applyBorder="0" applyAlignment="0" applyProtection="0"/>
    <xf numFmtId="4" fontId="19" fillId="0" borderId="0">
      <protection locked="0"/>
    </xf>
    <xf numFmtId="4" fontId="19" fillId="0" borderId="0">
      <protection locked="0"/>
    </xf>
    <xf numFmtId="4" fontId="19" fillId="0" borderId="0">
      <protection locked="0"/>
    </xf>
    <xf numFmtId="4" fontId="19" fillId="0" borderId="0">
      <protection locked="0"/>
    </xf>
    <xf numFmtId="4" fontId="19" fillId="0" borderId="0">
      <protection locked="0"/>
    </xf>
    <xf numFmtId="4" fontId="19" fillId="0" borderId="0">
      <protection locked="0"/>
    </xf>
    <xf numFmtId="4" fontId="19" fillId="0" borderId="0">
      <protection locked="0"/>
    </xf>
    <xf numFmtId="4" fontId="19" fillId="0" borderId="0">
      <protection locked="0"/>
    </xf>
    <xf numFmtId="1" fontId="10" fillId="0" borderId="0" applyFont="0" applyFill="0" applyBorder="0" applyAlignment="0" applyProtection="0"/>
    <xf numFmtId="0" fontId="5" fillId="0" borderId="0" applyFont="0" applyFill="0" applyBorder="0" applyAlignment="0" applyProtection="0"/>
    <xf numFmtId="205" fontId="19" fillId="0" borderId="0">
      <protection locked="0"/>
    </xf>
    <xf numFmtId="205" fontId="19" fillId="0" borderId="0">
      <protection locked="0"/>
    </xf>
    <xf numFmtId="205" fontId="19" fillId="0" borderId="0">
      <protection locked="0"/>
    </xf>
    <xf numFmtId="205" fontId="19" fillId="0" borderId="0">
      <protection locked="0"/>
    </xf>
    <xf numFmtId="205" fontId="19" fillId="0" borderId="0">
      <protection locked="0"/>
    </xf>
    <xf numFmtId="205" fontId="19" fillId="0" borderId="0">
      <protection locked="0"/>
    </xf>
    <xf numFmtId="205" fontId="19" fillId="0" borderId="0">
      <protection locked="0"/>
    </xf>
    <xf numFmtId="1" fontId="10" fillId="0" borderId="0" applyFont="0" applyFill="0" applyBorder="0" applyAlignment="0" applyProtection="0"/>
    <xf numFmtId="197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47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47" fillId="0" borderId="0">
      <protection locked="0"/>
    </xf>
    <xf numFmtId="200" fontId="19" fillId="0" borderId="0">
      <protection locked="0"/>
    </xf>
    <xf numFmtId="201" fontId="43" fillId="0" borderId="0">
      <protection locked="0"/>
    </xf>
    <xf numFmtId="201" fontId="43" fillId="0" borderId="0"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290" fontId="10" fillId="0" borderId="0">
      <alignment horizontal="left"/>
    </xf>
    <xf numFmtId="312" fontId="10" fillId="0" borderId="0"/>
    <xf numFmtId="185" fontId="19" fillId="0" borderId="0">
      <protection locked="0"/>
    </xf>
    <xf numFmtId="185" fontId="19" fillId="0" borderId="0">
      <protection locked="0"/>
    </xf>
    <xf numFmtId="185" fontId="19" fillId="0" borderId="0">
      <protection locked="0"/>
    </xf>
    <xf numFmtId="185" fontId="19" fillId="0" borderId="0">
      <protection locked="0"/>
    </xf>
    <xf numFmtId="185" fontId="19" fillId="0" borderId="0">
      <protection locked="0"/>
    </xf>
    <xf numFmtId="185" fontId="19" fillId="0" borderId="0">
      <protection locked="0"/>
    </xf>
    <xf numFmtId="185" fontId="19" fillId="0" borderId="0">
      <protection locked="0"/>
    </xf>
    <xf numFmtId="315" fontId="20" fillId="0" borderId="0" applyNumberFormat="0" applyFill="0" applyBorder="0" applyAlignment="0" applyProtection="0">
      <alignment horizontal="left"/>
    </xf>
    <xf numFmtId="317" fontId="10" fillId="0" borderId="0">
      <alignment horizontal="center"/>
    </xf>
    <xf numFmtId="49" fontId="87" fillId="0" borderId="0" applyFill="0" applyBorder="0" applyProtection="0">
      <alignment horizontal="centerContinuous" vertical="center"/>
    </xf>
    <xf numFmtId="49" fontId="87" fillId="0" borderId="0" applyFill="0" applyBorder="0" applyProtection="0">
      <alignment horizontal="centerContinuous" vertical="center"/>
    </xf>
    <xf numFmtId="49" fontId="87" fillId="0" borderId="0" applyFill="0" applyBorder="0" applyProtection="0">
      <alignment horizontal="centerContinuous" vertical="center"/>
    </xf>
    <xf numFmtId="49" fontId="87" fillId="0" borderId="0" applyFill="0" applyBorder="0" applyProtection="0">
      <alignment horizontal="centerContinuous" vertical="center"/>
    </xf>
    <xf numFmtId="49" fontId="87" fillId="0" borderId="0" applyFill="0" applyBorder="0" applyProtection="0">
      <alignment horizontal="centerContinuous" vertical="center"/>
    </xf>
    <xf numFmtId="49" fontId="87" fillId="0" borderId="0" applyFill="0" applyBorder="0" applyProtection="0">
      <alignment horizontal="centerContinuous" vertical="center"/>
    </xf>
    <xf numFmtId="49" fontId="87" fillId="0" borderId="0" applyFill="0" applyBorder="0" applyProtection="0">
      <alignment horizontal="centerContinuous" vertical="center"/>
    </xf>
    <xf numFmtId="49" fontId="87" fillId="0" borderId="0" applyFill="0" applyBorder="0" applyProtection="0">
      <alignment horizontal="centerContinuous" vertical="center"/>
    </xf>
    <xf numFmtId="201" fontId="19" fillId="0" borderId="25">
      <protection locked="0"/>
    </xf>
    <xf numFmtId="0" fontId="2" fillId="0" borderId="0">
      <alignment vertical="center"/>
    </xf>
    <xf numFmtId="0" fontId="2" fillId="0" borderId="0">
      <alignment vertical="center"/>
    </xf>
    <xf numFmtId="347" fontId="3" fillId="0" borderId="0" applyFill="0" applyBorder="0" applyProtection="0"/>
    <xf numFmtId="0" fontId="5" fillId="0" borderId="40">
      <alignment horizontal="center"/>
    </xf>
    <xf numFmtId="24" fontId="5" fillId="0" borderId="0" applyFont="0" applyFill="0" applyBorder="0" applyAlignment="0" applyProtection="0"/>
    <xf numFmtId="348" fontId="10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348" fontId="10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38" fontId="3" fillId="0" borderId="46">
      <alignment horizontal="right"/>
    </xf>
    <xf numFmtId="0" fontId="8" fillId="0" borderId="0" applyNumberFormat="0" applyFill="0" applyBorder="0" applyAlignment="0" applyProtection="0"/>
    <xf numFmtId="0" fontId="5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/>
    <xf numFmtId="0" fontId="10" fillId="0" borderId="0"/>
    <xf numFmtId="0" fontId="20" fillId="0" borderId="0"/>
    <xf numFmtId="0" fontId="28" fillId="0" borderId="0"/>
    <xf numFmtId="0" fontId="28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28" fillId="0" borderId="0" applyFont="0" applyFill="0" applyBorder="0" applyAlignment="0" applyProtection="0"/>
    <xf numFmtId="0" fontId="10" fillId="0" borderId="0"/>
    <xf numFmtId="0" fontId="28" fillId="0" borderId="0" applyFont="0" applyFill="0" applyBorder="0" applyAlignment="0" applyProtection="0"/>
    <xf numFmtId="0" fontId="39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39" fillId="0" borderId="0"/>
    <xf numFmtId="0" fontId="28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28" fillId="0" borderId="0"/>
    <xf numFmtId="0" fontId="20" fillId="0" borderId="0"/>
    <xf numFmtId="0" fontId="2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8" fillId="0" borderId="0"/>
    <xf numFmtId="0" fontId="19" fillId="0" borderId="0">
      <protection locked="0"/>
    </xf>
    <xf numFmtId="349" fontId="10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20" fillId="0" borderId="0"/>
    <xf numFmtId="0" fontId="26" fillId="0" borderId="0"/>
    <xf numFmtId="180" fontId="6" fillId="0" borderId="0">
      <alignment vertical="center"/>
    </xf>
    <xf numFmtId="0" fontId="30" fillId="0" borderId="0">
      <alignment horizontal="center" vertical="center"/>
    </xf>
    <xf numFmtId="0" fontId="26" fillId="0" borderId="0"/>
    <xf numFmtId="0" fontId="30" fillId="0" borderId="0">
      <alignment horizontal="center" vertical="center"/>
    </xf>
    <xf numFmtId="3" fontId="69" fillId="0" borderId="15">
      <alignment horizontal="right" vertical="center"/>
    </xf>
    <xf numFmtId="180" fontId="6" fillId="0" borderId="0">
      <alignment vertical="center"/>
    </xf>
    <xf numFmtId="180" fontId="6" fillId="0" borderId="0">
      <alignment vertical="center"/>
    </xf>
    <xf numFmtId="3" fontId="69" fillId="0" borderId="15">
      <alignment horizontal="right"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0" fontId="30" fillId="0" borderId="0">
      <alignment horizontal="center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0" fontId="26" fillId="0" borderId="0"/>
    <xf numFmtId="180" fontId="6" fillId="0" borderId="0">
      <alignment vertical="center"/>
    </xf>
    <xf numFmtId="180" fontId="6" fillId="0" borderId="0">
      <alignment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180" fontId="6" fillId="0" borderId="0">
      <alignment vertical="center"/>
    </xf>
    <xf numFmtId="3" fontId="69" fillId="0" borderId="15">
      <alignment horizontal="right"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0" fontId="30" fillId="0" borderId="0">
      <alignment horizontal="center" vertical="center"/>
    </xf>
    <xf numFmtId="180" fontId="6" fillId="0" borderId="0">
      <alignment vertical="center"/>
    </xf>
    <xf numFmtId="180" fontId="6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" fontId="69" fillId="0" borderId="15">
      <alignment horizontal="right" vertical="center"/>
    </xf>
    <xf numFmtId="351" fontId="3" fillId="0" borderId="0">
      <alignment horizontal="center" vertical="center"/>
    </xf>
    <xf numFmtId="41" fontId="3" fillId="0" borderId="0">
      <alignment horizontal="center" vertical="center"/>
    </xf>
    <xf numFmtId="351" fontId="3" fillId="0" borderId="0">
      <alignment horizontal="center" vertical="center"/>
    </xf>
    <xf numFmtId="0" fontId="3" fillId="0" borderId="0">
      <alignment horizontal="center" vertical="center"/>
    </xf>
    <xf numFmtId="0" fontId="3" fillId="0" borderId="0">
      <alignment horizontal="center" vertical="center"/>
    </xf>
    <xf numFmtId="41" fontId="3" fillId="0" borderId="0">
      <alignment horizontal="center" vertical="center"/>
    </xf>
    <xf numFmtId="351" fontId="3" fillId="0" borderId="0">
      <alignment horizontal="center" vertical="center"/>
    </xf>
    <xf numFmtId="0" fontId="3" fillId="0" borderId="0">
      <alignment horizontal="center" vertical="center"/>
    </xf>
    <xf numFmtId="0" fontId="3" fillId="0" borderId="0">
      <alignment horizontal="center" vertical="center"/>
    </xf>
    <xf numFmtId="351" fontId="3" fillId="0" borderId="0">
      <alignment horizontal="center" vertical="center"/>
    </xf>
    <xf numFmtId="0" fontId="3" fillId="0" borderId="0">
      <alignment horizontal="center" vertical="center"/>
    </xf>
    <xf numFmtId="0" fontId="3" fillId="0" borderId="0">
      <alignment horizontal="center" vertical="center"/>
    </xf>
    <xf numFmtId="41" fontId="3" fillId="0" borderId="0">
      <alignment horizontal="center" vertical="center"/>
    </xf>
    <xf numFmtId="0" fontId="3" fillId="0" borderId="0">
      <alignment horizontal="center" vertical="center"/>
    </xf>
    <xf numFmtId="41" fontId="3" fillId="0" borderId="0">
      <alignment horizontal="center" vertical="center"/>
    </xf>
    <xf numFmtId="0" fontId="3" fillId="0" borderId="0">
      <alignment horizontal="center" vertical="center"/>
    </xf>
    <xf numFmtId="210" fontId="178" fillId="0" borderId="0">
      <alignment horizontal="center" vertical="center"/>
    </xf>
    <xf numFmtId="41" fontId="3" fillId="0" borderId="0">
      <alignment horizontal="center"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180" fontId="6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180" fontId="6" fillId="0" borderId="0">
      <alignment vertical="center"/>
    </xf>
    <xf numFmtId="0" fontId="30" fillId="0" borderId="0">
      <alignment horizontal="center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352" fontId="10" fillId="0" borderId="0">
      <alignment vertical="center"/>
    </xf>
    <xf numFmtId="180" fontId="6" fillId="0" borderId="0">
      <alignment vertical="center"/>
    </xf>
    <xf numFmtId="3" fontId="69" fillId="0" borderId="15">
      <alignment horizontal="right" vertical="center"/>
    </xf>
    <xf numFmtId="353" fontId="10" fillId="0" borderId="0">
      <alignment vertical="center"/>
    </xf>
    <xf numFmtId="353" fontId="10" fillId="0" borderId="0">
      <alignment vertical="center"/>
    </xf>
    <xf numFmtId="353" fontId="10" fillId="0" borderId="0">
      <alignment vertical="center"/>
    </xf>
    <xf numFmtId="353" fontId="10" fillId="0" borderId="0">
      <alignment vertical="center"/>
    </xf>
    <xf numFmtId="353" fontId="10" fillId="0" borderId="0">
      <alignment vertical="center"/>
    </xf>
    <xf numFmtId="0" fontId="26" fillId="0" borderId="0"/>
    <xf numFmtId="180" fontId="6" fillId="0" borderId="0">
      <alignment vertical="center"/>
    </xf>
    <xf numFmtId="180" fontId="6" fillId="0" borderId="0">
      <alignment vertical="center"/>
    </xf>
    <xf numFmtId="3" fontId="69" fillId="0" borderId="15">
      <alignment horizontal="right" vertical="center"/>
    </xf>
    <xf numFmtId="180" fontId="6" fillId="0" borderId="0">
      <alignment vertical="center"/>
    </xf>
    <xf numFmtId="180" fontId="6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288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288" fontId="10" fillId="0" borderId="0">
      <alignment vertical="center"/>
    </xf>
    <xf numFmtId="177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288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288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288" fontId="10" fillId="0" borderId="0">
      <alignment vertical="center"/>
    </xf>
    <xf numFmtId="354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350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177" fontId="10" fillId="0" borderId="0">
      <alignment vertical="center"/>
    </xf>
    <xf numFmtId="355" fontId="10" fillId="0" borderId="0">
      <alignment vertical="center"/>
    </xf>
    <xf numFmtId="355" fontId="10" fillId="0" borderId="0">
      <alignment vertical="center"/>
    </xf>
    <xf numFmtId="355" fontId="10" fillId="0" borderId="0">
      <alignment vertical="center"/>
    </xf>
    <xf numFmtId="355" fontId="10" fillId="0" borderId="0">
      <alignment vertical="center"/>
    </xf>
    <xf numFmtId="355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5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289" fontId="3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5" fontId="10" fillId="0" borderId="0">
      <alignment vertical="center"/>
    </xf>
    <xf numFmtId="355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5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288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177" fontId="10" fillId="0" borderId="0">
      <alignment vertical="center"/>
    </xf>
    <xf numFmtId="288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354" fontId="10" fillId="0" borderId="0">
      <alignment vertical="center"/>
    </xf>
    <xf numFmtId="0" fontId="178" fillId="0" borderId="0">
      <alignment horizontal="centerContinuous"/>
    </xf>
    <xf numFmtId="189" fontId="131" fillId="0" borderId="0">
      <protection locked="0"/>
    </xf>
    <xf numFmtId="189" fontId="131" fillId="0" borderId="0">
      <protection locked="0"/>
    </xf>
    <xf numFmtId="189" fontId="131" fillId="0" borderId="0">
      <protection locked="0"/>
    </xf>
    <xf numFmtId="9" fontId="16" fillId="0" borderId="0" applyFont="0" applyFill="0" applyBorder="0" applyAlignment="0" applyProtection="0"/>
    <xf numFmtId="2" fontId="69" fillId="0" borderId="15">
      <alignment horizontal="right" vertical="center"/>
    </xf>
    <xf numFmtId="2" fontId="69" fillId="0" borderId="15">
      <alignment horizontal="right" vertical="center"/>
    </xf>
    <xf numFmtId="0" fontId="19" fillId="0" borderId="0">
      <protection locked="0"/>
    </xf>
    <xf numFmtId="49" fontId="34" fillId="0" borderId="2">
      <alignment horizontal="center" vertical="center"/>
    </xf>
    <xf numFmtId="0" fontId="179" fillId="0" borderId="16">
      <alignment horizontal="center" vertical="center"/>
    </xf>
    <xf numFmtId="9" fontId="180" fillId="0" borderId="0" applyNumberFormat="0" applyFill="0" applyBorder="0" applyAlignment="0" applyProtection="0"/>
    <xf numFmtId="49" fontId="10" fillId="0" borderId="0" applyFont="0" applyFill="0" applyBorder="0" applyAlignment="0" applyProtection="0"/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10" fontId="29" fillId="0" borderId="0">
      <alignment vertical="center"/>
    </xf>
    <xf numFmtId="356" fontId="55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81" fillId="0" borderId="0"/>
    <xf numFmtId="357" fontId="10" fillId="0" borderId="0" applyFont="0" applyFill="0" applyBorder="0" applyAlignment="0" applyProtection="0"/>
    <xf numFmtId="41" fontId="66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78" fontId="3" fillId="0" borderId="9"/>
    <xf numFmtId="358" fontId="10" fillId="0" borderId="0" applyFont="0" applyFill="0" applyBorder="0" applyAlignment="0" applyProtection="0"/>
    <xf numFmtId="35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59" fontId="3" fillId="0" borderId="0" applyFont="0" applyFill="0" applyBorder="0" applyAlignment="0" applyProtection="0"/>
    <xf numFmtId="359" fontId="3" fillId="0" borderId="0" applyFont="0" applyFill="0" applyBorder="0" applyAlignment="0" applyProtection="0"/>
    <xf numFmtId="358" fontId="10" fillId="0" borderId="0" applyFont="0" applyFill="0" applyBorder="0" applyAlignment="0" applyProtection="0"/>
    <xf numFmtId="179" fontId="182" fillId="0" borderId="0" applyFont="0" applyFill="0" applyBorder="0" applyAlignment="0" applyProtection="0"/>
    <xf numFmtId="359" fontId="3" fillId="0" borderId="0" applyFont="0" applyFill="0" applyBorder="0" applyAlignment="0" applyProtection="0"/>
    <xf numFmtId="359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277" fontId="183" fillId="0" borderId="16" applyNumberFormat="0" applyFont="0" applyFill="0" applyAlignment="0" applyProtection="0">
      <alignment horizontal="center" vertical="center"/>
    </xf>
    <xf numFmtId="0" fontId="184" fillId="0" borderId="0">
      <alignment horizontal="center" vertical="center"/>
    </xf>
    <xf numFmtId="49" fontId="30" fillId="0" borderId="46" applyNumberFormat="0" applyAlignment="0"/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250" fontId="131" fillId="0" borderId="0" applyFont="0" applyFill="0" applyBorder="0" applyAlignment="0" applyProtection="0">
      <alignment vertical="center"/>
    </xf>
    <xf numFmtId="184" fontId="28" fillId="0" borderId="43"/>
    <xf numFmtId="279" fontId="36" fillId="0" borderId="2">
      <alignment vertical="center"/>
    </xf>
    <xf numFmtId="0" fontId="10" fillId="0" borderId="0" applyFont="0" applyFill="0" applyBorder="0" applyAlignment="0" applyProtection="0"/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3" fillId="0" borderId="0" applyFont="0" applyFill="0" applyBorder="0" applyAlignment="0" applyProtection="0"/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/>
    <xf numFmtId="356" fontId="55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85" fillId="0" borderId="0"/>
    <xf numFmtId="0" fontId="2" fillId="0" borderId="0">
      <alignment vertical="center"/>
    </xf>
    <xf numFmtId="0" fontId="112" fillId="0" borderId="0"/>
    <xf numFmtId="0" fontId="10" fillId="0" borderId="0"/>
    <xf numFmtId="0" fontId="28" fillId="0" borderId="0"/>
    <xf numFmtId="0" fontId="28" fillId="0" borderId="0" applyProtection="0"/>
    <xf numFmtId="361" fontId="10" fillId="0" borderId="0" applyNumberFormat="0" applyAlignment="0">
      <alignment horizontal="center"/>
    </xf>
    <xf numFmtId="0" fontId="3" fillId="0" borderId="0"/>
    <xf numFmtId="0" fontId="14" fillId="0" borderId="0"/>
    <xf numFmtId="189" fontId="131" fillId="0" borderId="0">
      <protection locked="0"/>
    </xf>
    <xf numFmtId="189" fontId="131" fillId="0" borderId="0">
      <protection locked="0"/>
    </xf>
    <xf numFmtId="189" fontId="131" fillId="0" borderId="0">
      <protection locked="0"/>
    </xf>
    <xf numFmtId="189" fontId="131" fillId="0" borderId="0">
      <protection locked="0"/>
    </xf>
    <xf numFmtId="189" fontId="131" fillId="0" borderId="0">
      <protection locked="0"/>
    </xf>
    <xf numFmtId="0" fontId="127" fillId="0" borderId="0" applyFont="0" applyFill="0" applyBorder="0" applyAlignment="0" applyProtection="0"/>
    <xf numFmtId="362" fontId="10" fillId="0" borderId="0">
      <protection locked="0"/>
    </xf>
    <xf numFmtId="189" fontId="131" fillId="0" borderId="0">
      <protection locked="0"/>
    </xf>
    <xf numFmtId="189" fontId="131" fillId="0" borderId="0">
      <protection locked="0"/>
    </xf>
    <xf numFmtId="189" fontId="131" fillId="0" borderId="0">
      <protection locked="0"/>
    </xf>
    <xf numFmtId="189" fontId="131" fillId="0" borderId="0">
      <protection locked="0"/>
    </xf>
    <xf numFmtId="189" fontId="131" fillId="0" borderId="0">
      <protection locked="0"/>
    </xf>
    <xf numFmtId="189" fontId="131" fillId="0" borderId="0">
      <protection locked="0"/>
    </xf>
    <xf numFmtId="4" fontId="19" fillId="0" borderId="0">
      <protection locked="0"/>
    </xf>
    <xf numFmtId="363" fontId="10" fillId="0" borderId="0">
      <protection locked="0"/>
    </xf>
    <xf numFmtId="0" fontId="20" fillId="2" borderId="0" applyBorder="0" applyAlignment="0" applyProtection="0"/>
    <xf numFmtId="0" fontId="124" fillId="0" borderId="0"/>
    <xf numFmtId="49" fontId="186" fillId="3" borderId="0" applyBorder="0">
      <alignment horizontal="right"/>
    </xf>
    <xf numFmtId="189" fontId="131" fillId="0" borderId="0">
      <protection locked="0"/>
    </xf>
    <xf numFmtId="189" fontId="131" fillId="0" borderId="0">
      <protection locked="0"/>
    </xf>
    <xf numFmtId="189" fontId="131" fillId="0" borderId="0">
      <protection locked="0"/>
    </xf>
    <xf numFmtId="0" fontId="187" fillId="0" borderId="0"/>
    <xf numFmtId="0" fontId="136" fillId="0" borderId="0"/>
    <xf numFmtId="0" fontId="133" fillId="0" borderId="0"/>
    <xf numFmtId="0" fontId="127" fillId="0" borderId="0"/>
    <xf numFmtId="0" fontId="16" fillId="0" borderId="0"/>
    <xf numFmtId="0" fontId="128" fillId="0" borderId="0"/>
    <xf numFmtId="0" fontId="82" fillId="0" borderId="0"/>
    <xf numFmtId="0" fontId="20" fillId="0" borderId="0"/>
    <xf numFmtId="0" fontId="20" fillId="0" borderId="0"/>
    <xf numFmtId="0" fontId="127" fillId="0" borderId="0"/>
    <xf numFmtId="0" fontId="19" fillId="0" borderId="28">
      <protection locked="0"/>
    </xf>
    <xf numFmtId="0" fontId="186" fillId="11" borderId="2">
      <alignment horizontal="center"/>
    </xf>
    <xf numFmtId="0" fontId="188" fillId="12" borderId="64" applyNumberFormat="0" applyBorder="0" applyAlignment="0">
      <alignment horizontal="left" wrapText="1"/>
    </xf>
    <xf numFmtId="0" fontId="124" fillId="3" borderId="0"/>
    <xf numFmtId="0" fontId="189" fillId="3" borderId="0" applyNumberFormat="0" applyFill="0" applyBorder="0"/>
    <xf numFmtId="0" fontId="190" fillId="3" borderId="0" applyNumberFormat="0" applyFill="0" applyBorder="0"/>
    <xf numFmtId="0" fontId="191" fillId="3" borderId="0" applyNumberFormat="0" applyFill="0" applyBorder="0"/>
    <xf numFmtId="0" fontId="192" fillId="11" borderId="65" applyFont="0" applyBorder="0">
      <alignment horizontal="centerContinuous" vertical="center"/>
    </xf>
    <xf numFmtId="364" fontId="21" fillId="3" borderId="49" applyBorder="0"/>
    <xf numFmtId="0" fontId="20" fillId="0" borderId="0"/>
    <xf numFmtId="0" fontId="20" fillId="4" borderId="66" applyBorder="0"/>
    <xf numFmtId="365" fontId="20" fillId="4" borderId="67" applyBorder="0">
      <alignment horizontal="center"/>
    </xf>
    <xf numFmtId="366" fontId="10" fillId="0" borderId="0">
      <protection locked="0"/>
    </xf>
    <xf numFmtId="367" fontId="10" fillId="0" borderId="0">
      <protection locked="0"/>
    </xf>
    <xf numFmtId="0" fontId="21" fillId="3" borderId="0"/>
    <xf numFmtId="0" fontId="193" fillId="0" borderId="0" applyAlignment="0">
      <alignment horizontal="right"/>
    </xf>
    <xf numFmtId="0" fontId="194" fillId="0" borderId="0"/>
    <xf numFmtId="0" fontId="195" fillId="0" borderId="0"/>
    <xf numFmtId="0" fontId="196" fillId="13" borderId="31" applyBorder="0" applyAlignment="0"/>
    <xf numFmtId="0" fontId="197" fillId="3" borderId="0" applyNumberFormat="0" applyFill="0" applyBorder="0"/>
    <xf numFmtId="12" fontId="20" fillId="2" borderId="68" applyNumberFormat="0" applyBorder="0" applyAlignment="0" applyProtection="0">
      <alignment horizontal="center"/>
    </xf>
    <xf numFmtId="0" fontId="20" fillId="14" borderId="69" applyBorder="0">
      <protection locked="0"/>
    </xf>
    <xf numFmtId="365" fontId="20" fillId="14" borderId="70" applyBorder="0">
      <alignment horizontal="center"/>
      <protection locked="0"/>
    </xf>
    <xf numFmtId="12" fontId="20" fillId="14" borderId="70" applyBorder="0">
      <alignment horizontal="center"/>
      <protection locked="0"/>
    </xf>
    <xf numFmtId="0" fontId="194" fillId="14" borderId="71">
      <alignment horizontal="center" vertical="center"/>
      <protection locked="0"/>
    </xf>
    <xf numFmtId="364" fontId="21" fillId="4" borderId="0" applyBorder="0">
      <protection locked="0"/>
    </xf>
    <xf numFmtId="15" fontId="21" fillId="4" borderId="0" applyBorder="0">
      <protection locked="0"/>
    </xf>
    <xf numFmtId="49" fontId="21" fillId="4" borderId="0" applyBorder="0">
      <protection locked="0"/>
    </xf>
    <xf numFmtId="49" fontId="21" fillId="4" borderId="52" applyNumberFormat="0" applyBorder="0"/>
    <xf numFmtId="0" fontId="124" fillId="4" borderId="70" applyBorder="0">
      <alignment horizontal="left"/>
    </xf>
    <xf numFmtId="0" fontId="124" fillId="14" borderId="0">
      <alignment horizontal="left"/>
    </xf>
    <xf numFmtId="0" fontId="34" fillId="0" borderId="2">
      <alignment horizontal="right" vertical="center"/>
    </xf>
    <xf numFmtId="221" fontId="34" fillId="0" borderId="2">
      <alignment horizontal="right" vertical="center"/>
    </xf>
    <xf numFmtId="221" fontId="34" fillId="0" borderId="2">
      <alignment horizontal="right" vertical="center"/>
    </xf>
    <xf numFmtId="0" fontId="20" fillId="0" borderId="0"/>
    <xf numFmtId="368" fontId="194" fillId="4" borderId="71">
      <alignment horizontal="center"/>
    </xf>
    <xf numFmtId="0" fontId="20" fillId="3" borderId="70" applyBorder="0">
      <alignment horizontal="center"/>
      <protection locked="0"/>
    </xf>
    <xf numFmtId="0" fontId="44" fillId="3" borderId="0"/>
    <xf numFmtId="0" fontId="38" fillId="0" borderId="0"/>
    <xf numFmtId="0" fontId="198" fillId="3" borderId="0"/>
    <xf numFmtId="368" fontId="20" fillId="0" borderId="0"/>
    <xf numFmtId="49" fontId="199" fillId="3" borderId="0" applyBorder="0">
      <alignment horizontal="centerContinuous"/>
    </xf>
    <xf numFmtId="0" fontId="200" fillId="3" borderId="0" applyProtection="0">
      <alignment horizontal="centerContinuous" vertical="center"/>
      <protection hidden="1"/>
    </xf>
    <xf numFmtId="0" fontId="20" fillId="3" borderId="70" applyBorder="0">
      <alignment horizontal="center"/>
    </xf>
    <xf numFmtId="0" fontId="20" fillId="3" borderId="70" applyBorder="0">
      <alignment horizontal="center"/>
    </xf>
    <xf numFmtId="0" fontId="127" fillId="0" borderId="0"/>
    <xf numFmtId="49" fontId="87" fillId="0" borderId="0" applyFill="0" applyBorder="0" applyProtection="0">
      <alignment horizontal="centerContinuous" vertical="center"/>
    </xf>
    <xf numFmtId="364" fontId="186" fillId="3" borderId="0"/>
    <xf numFmtId="49" fontId="201" fillId="3" borderId="0" applyBorder="0">
      <alignment horizontal="right"/>
    </xf>
    <xf numFmtId="334" fontId="159" fillId="0" borderId="49" applyFill="0" applyProtection="0">
      <alignment horizontal="center"/>
    </xf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202" fillId="0" borderId="0" applyNumberFormat="0" applyFill="0" applyBorder="0" applyAlignment="0" applyProtection="0">
      <alignment vertical="top"/>
      <protection locked="0"/>
    </xf>
    <xf numFmtId="3" fontId="179" fillId="0" borderId="0">
      <alignment vertical="center" wrapText="1"/>
    </xf>
    <xf numFmtId="3" fontId="203" fillId="0" borderId="0">
      <alignment vertical="center" wrapText="1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47" fontId="3" fillId="0" borderId="0" applyFill="0" applyBorder="0" applyProtection="0"/>
    <xf numFmtId="4" fontId="153" fillId="0" borderId="0" applyFont="0" applyFill="0" applyBorder="0" applyAlignment="0" applyProtection="0"/>
    <xf numFmtId="185" fontId="19" fillId="0" borderId="0">
      <protection locked="0"/>
    </xf>
    <xf numFmtId="184" fontId="124" fillId="0" borderId="0" applyFont="0" applyFill="0" applyBorder="0" applyAlignment="0" applyProtection="0"/>
    <xf numFmtId="4" fontId="153" fillId="0" borderId="0" applyFont="0" applyFill="0" applyBorder="0" applyAlignment="0" applyProtection="0"/>
    <xf numFmtId="201" fontId="19" fillId="0" borderId="0">
      <protection locked="0"/>
    </xf>
    <xf numFmtId="201" fontId="19" fillId="0" borderId="0">
      <protection locked="0"/>
    </xf>
    <xf numFmtId="205" fontId="19" fillId="0" borderId="0">
      <protection locked="0"/>
    </xf>
    <xf numFmtId="185" fontId="19" fillId="0" borderId="0">
      <protection locked="0"/>
    </xf>
    <xf numFmtId="201" fontId="55" fillId="0" borderId="0">
      <protection locked="0"/>
    </xf>
    <xf numFmtId="4" fontId="153" fillId="0" borderId="0" applyFont="0" applyFill="0" applyBorder="0" applyAlignment="0" applyProtection="0"/>
    <xf numFmtId="184" fontId="124" fillId="0" borderId="0" applyFont="0" applyFill="0" applyBorder="0" applyAlignment="0" applyProtection="0"/>
    <xf numFmtId="201" fontId="19" fillId="0" borderId="0">
      <protection locked="0"/>
    </xf>
    <xf numFmtId="201" fontId="19" fillId="0" borderId="0">
      <protection locked="0"/>
    </xf>
    <xf numFmtId="205" fontId="19" fillId="0" borderId="0">
      <protection locked="0"/>
    </xf>
    <xf numFmtId="9" fontId="59" fillId="0" borderId="0" applyFont="0" applyFill="0" applyBorder="0" applyAlignment="0" applyProtection="0">
      <alignment vertical="center"/>
    </xf>
    <xf numFmtId="347" fontId="3" fillId="0" borderId="0" applyFill="0" applyBorder="0" applyProtection="0"/>
    <xf numFmtId="9" fontId="59" fillId="0" borderId="0" applyFont="0" applyFill="0" applyBorder="0" applyAlignment="0" applyProtection="0">
      <alignment vertical="center"/>
    </xf>
    <xf numFmtId="347" fontId="3" fillId="0" borderId="0" applyFill="0" applyBorder="0" applyProtection="0"/>
    <xf numFmtId="185" fontId="19" fillId="0" borderId="0">
      <protection locked="0"/>
    </xf>
    <xf numFmtId="201" fontId="55" fillId="0" borderId="0">
      <protection locked="0"/>
    </xf>
    <xf numFmtId="9" fontId="59" fillId="0" borderId="0" applyFont="0" applyFill="0" applyBorder="0" applyAlignment="0" applyProtection="0">
      <alignment vertical="center"/>
    </xf>
    <xf numFmtId="201" fontId="55" fillId="0" borderId="0">
      <protection locked="0"/>
    </xf>
    <xf numFmtId="205" fontId="19" fillId="0" borderId="0">
      <protection locked="0"/>
    </xf>
    <xf numFmtId="201" fontId="19" fillId="0" borderId="0">
      <protection locked="0"/>
    </xf>
    <xf numFmtId="201" fontId="19" fillId="0" borderId="0">
      <protection locked="0"/>
    </xf>
    <xf numFmtId="184" fontId="124" fillId="0" borderId="0" applyFont="0" applyFill="0" applyBorder="0" applyAlignment="0" applyProtection="0"/>
    <xf numFmtId="0" fontId="112" fillId="0" borderId="0"/>
    <xf numFmtId="0" fontId="10" fillId="0" borderId="0" applyNumberFormat="0">
      <alignment vertical="center"/>
    </xf>
    <xf numFmtId="0" fontId="34" fillId="0" borderId="45">
      <alignment horizontal="centerContinuous" vertical="center"/>
    </xf>
    <xf numFmtId="0" fontId="34" fillId="0" borderId="45">
      <alignment horizontal="centerContinuous" vertical="center"/>
    </xf>
    <xf numFmtId="207" fontId="3" fillId="0" borderId="0">
      <alignment vertical="center"/>
    </xf>
    <xf numFmtId="4" fontId="3" fillId="0" borderId="0">
      <alignment vertical="center"/>
    </xf>
    <xf numFmtId="370" fontId="3" fillId="0" borderId="0">
      <alignment vertical="center"/>
    </xf>
    <xf numFmtId="3" fontId="3" fillId="0" borderId="0">
      <alignment vertical="center"/>
    </xf>
    <xf numFmtId="24" fontId="5" fillId="0" borderId="0" applyFont="0" applyFill="0" applyBorder="0" applyAlignment="0" applyProtection="0"/>
    <xf numFmtId="24" fontId="5" fillId="0" borderId="0" applyFont="0" applyFill="0" applyBorder="0" applyAlignment="0" applyProtection="0"/>
    <xf numFmtId="371" fontId="10" fillId="0" borderId="0" applyFont="0" applyFill="0" applyBorder="0" applyAlignment="0" applyProtection="0"/>
    <xf numFmtId="372" fontId="5" fillId="0" borderId="0" applyFont="0" applyFill="0" applyBorder="0" applyAlignment="0" applyProtection="0"/>
    <xf numFmtId="372" fontId="5" fillId="0" borderId="0" applyFont="0" applyFill="0" applyBorder="0" applyAlignment="0" applyProtection="0"/>
    <xf numFmtId="372" fontId="5" fillId="0" borderId="0" applyFont="0" applyFill="0" applyBorder="0" applyAlignment="0" applyProtection="0"/>
    <xf numFmtId="372" fontId="5" fillId="0" borderId="0" applyFont="0" applyFill="0" applyBorder="0" applyAlignment="0" applyProtection="0"/>
    <xf numFmtId="24" fontId="5" fillId="0" borderId="0" applyFont="0" applyFill="0" applyBorder="0" applyAlignment="0" applyProtection="0"/>
    <xf numFmtId="371" fontId="10" fillId="0" borderId="0" applyFont="0" applyFill="0" applyBorder="0" applyAlignment="0" applyProtection="0"/>
    <xf numFmtId="372" fontId="5" fillId="0" borderId="0" applyFont="0" applyFill="0" applyBorder="0" applyAlignment="0" applyProtection="0"/>
    <xf numFmtId="24" fontId="5" fillId="0" borderId="0" applyFont="0" applyFill="0" applyBorder="0" applyAlignment="0" applyProtection="0"/>
    <xf numFmtId="24" fontId="5" fillId="0" borderId="0" applyFont="0" applyFill="0" applyBorder="0" applyAlignment="0" applyProtection="0"/>
    <xf numFmtId="24" fontId="5" fillId="0" borderId="0" applyFont="0" applyFill="0" applyBorder="0" applyAlignment="0" applyProtection="0"/>
    <xf numFmtId="24" fontId="5" fillId="0" borderId="0" applyFont="0" applyFill="0" applyBorder="0" applyAlignment="0" applyProtection="0"/>
    <xf numFmtId="373" fontId="5" fillId="0" borderId="0" applyFont="0" applyFill="0" applyBorder="0" applyAlignment="0" applyProtection="0"/>
    <xf numFmtId="24" fontId="5" fillId="0" borderId="0" applyFont="0" applyFill="0" applyBorder="0" applyAlignment="0" applyProtection="0"/>
    <xf numFmtId="373" fontId="5" fillId="0" borderId="0" applyFont="0" applyFill="0" applyBorder="0" applyAlignment="0" applyProtection="0"/>
    <xf numFmtId="373" fontId="5" fillId="0" borderId="0" applyFont="0" applyFill="0" applyBorder="0" applyAlignment="0" applyProtection="0"/>
    <xf numFmtId="24" fontId="5" fillId="0" borderId="0" applyFont="0" applyFill="0" applyBorder="0" applyAlignment="0" applyProtection="0"/>
    <xf numFmtId="373" fontId="5" fillId="0" borderId="0" applyFont="0" applyFill="0" applyBorder="0" applyAlignment="0" applyProtection="0"/>
    <xf numFmtId="24" fontId="5" fillId="0" borderId="0" applyFont="0" applyFill="0" applyBorder="0" applyAlignment="0" applyProtection="0"/>
    <xf numFmtId="24" fontId="5" fillId="0" borderId="0" applyFont="0" applyFill="0" applyBorder="0" applyAlignment="0" applyProtection="0"/>
    <xf numFmtId="24" fontId="5" fillId="0" borderId="0" applyFont="0" applyFill="0" applyBorder="0" applyAlignment="0" applyProtection="0"/>
    <xf numFmtId="24" fontId="5" fillId="0" borderId="0" applyFont="0" applyFill="0" applyBorder="0" applyAlignment="0" applyProtection="0"/>
    <xf numFmtId="24" fontId="5" fillId="0" borderId="0" applyFont="0" applyFill="0" applyBorder="0" applyAlignment="0" applyProtection="0"/>
    <xf numFmtId="371" fontId="10" fillId="0" borderId="0" applyFont="0" applyFill="0" applyBorder="0" applyAlignment="0" applyProtection="0"/>
    <xf numFmtId="372" fontId="5" fillId="0" borderId="0" applyFont="0" applyFill="0" applyBorder="0" applyAlignment="0" applyProtection="0"/>
    <xf numFmtId="372" fontId="5" fillId="0" borderId="0" applyFont="0" applyFill="0" applyBorder="0" applyAlignment="0" applyProtection="0"/>
    <xf numFmtId="24" fontId="5" fillId="0" borderId="0" applyFont="0" applyFill="0" applyBorder="0" applyAlignment="0" applyProtection="0"/>
    <xf numFmtId="24" fontId="5" fillId="0" borderId="0" applyFont="0" applyFill="0" applyBorder="0" applyAlignment="0" applyProtection="0"/>
    <xf numFmtId="348" fontId="10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372" fontId="5" fillId="0" borderId="0" applyFont="0" applyFill="0" applyBorder="0" applyAlignment="0" applyProtection="0"/>
    <xf numFmtId="372" fontId="5" fillId="0" borderId="0" applyFont="0" applyFill="0" applyBorder="0" applyAlignment="0" applyProtection="0"/>
    <xf numFmtId="372" fontId="5" fillId="0" borderId="0" applyFont="0" applyFill="0" applyBorder="0" applyAlignment="0" applyProtection="0"/>
    <xf numFmtId="348" fontId="10" fillId="0" borderId="0" applyNumberFormat="0" applyFont="0" applyFill="0" applyBorder="0" applyAlignment="0" applyProtection="0"/>
    <xf numFmtId="371" fontId="10" fillId="0" borderId="0" applyFont="0" applyFill="0" applyBorder="0" applyAlignment="0" applyProtection="0"/>
    <xf numFmtId="371" fontId="10" fillId="0" borderId="0" applyFont="0" applyFill="0" applyBorder="0" applyAlignment="0" applyProtection="0"/>
    <xf numFmtId="371" fontId="10" fillId="0" borderId="0" applyFont="0" applyFill="0" applyBorder="0" applyAlignment="0" applyProtection="0"/>
    <xf numFmtId="24" fontId="5" fillId="0" borderId="0" applyFont="0" applyFill="0" applyBorder="0" applyAlignment="0" applyProtection="0"/>
    <xf numFmtId="371" fontId="10" fillId="0" borderId="0" applyFont="0" applyFill="0" applyBorder="0" applyAlignment="0" applyProtection="0"/>
    <xf numFmtId="372" fontId="5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371" fontId="10" fillId="0" borderId="0" applyFont="0" applyFill="0" applyBorder="0" applyAlignment="0" applyProtection="0"/>
    <xf numFmtId="371" fontId="10" fillId="0" borderId="0" applyFont="0" applyFill="0" applyBorder="0" applyAlignment="0" applyProtection="0"/>
    <xf numFmtId="371" fontId="10" fillId="0" borderId="0" applyFont="0" applyFill="0" applyBorder="0" applyAlignment="0" applyProtection="0"/>
    <xf numFmtId="372" fontId="5" fillId="0" borderId="0" applyFont="0" applyFill="0" applyBorder="0" applyAlignment="0" applyProtection="0"/>
    <xf numFmtId="371" fontId="10" fillId="0" borderId="0" applyFont="0" applyFill="0" applyBorder="0" applyAlignment="0" applyProtection="0"/>
    <xf numFmtId="371" fontId="10" fillId="0" borderId="0" applyFont="0" applyFill="0" applyBorder="0" applyAlignment="0" applyProtection="0"/>
    <xf numFmtId="371" fontId="10" fillId="0" borderId="0" applyFont="0" applyFill="0" applyBorder="0" applyAlignment="0" applyProtection="0"/>
    <xf numFmtId="371" fontId="10" fillId="0" borderId="0" applyFont="0" applyFill="0" applyBorder="0" applyAlignment="0" applyProtection="0"/>
    <xf numFmtId="371" fontId="10" fillId="0" borderId="0" applyFont="0" applyFill="0" applyBorder="0" applyAlignment="0" applyProtection="0"/>
    <xf numFmtId="372" fontId="5" fillId="0" borderId="0" applyFont="0" applyFill="0" applyBorder="0" applyAlignment="0" applyProtection="0"/>
    <xf numFmtId="372" fontId="5" fillId="0" borderId="0" applyFont="0" applyFill="0" applyBorder="0" applyAlignment="0" applyProtection="0"/>
    <xf numFmtId="371" fontId="10" fillId="0" borderId="0" applyFont="0" applyFill="0" applyBorder="0" applyAlignment="0" applyProtection="0"/>
    <xf numFmtId="371" fontId="10" fillId="0" borderId="0" applyFont="0" applyFill="0" applyBorder="0" applyAlignment="0" applyProtection="0"/>
    <xf numFmtId="371" fontId="10" fillId="0" borderId="0" applyFont="0" applyFill="0" applyBorder="0" applyAlignment="0" applyProtection="0"/>
    <xf numFmtId="371" fontId="10" fillId="0" borderId="0" applyFont="0" applyFill="0" applyBorder="0" applyAlignment="0" applyProtection="0"/>
    <xf numFmtId="372" fontId="5" fillId="0" borderId="0" applyFont="0" applyFill="0" applyBorder="0" applyAlignment="0" applyProtection="0"/>
    <xf numFmtId="371" fontId="10" fillId="0" borderId="0" applyFont="0" applyFill="0" applyBorder="0" applyAlignment="0" applyProtection="0"/>
    <xf numFmtId="372" fontId="5" fillId="0" borderId="0" applyFont="0" applyFill="0" applyBorder="0" applyAlignment="0" applyProtection="0"/>
    <xf numFmtId="374" fontId="10" fillId="0" borderId="0" applyFont="0" applyFill="0" applyBorder="0" applyAlignment="0" applyProtection="0"/>
    <xf numFmtId="371" fontId="10" fillId="0" borderId="0" applyFont="0" applyFill="0" applyBorder="0" applyAlignment="0" applyProtection="0"/>
    <xf numFmtId="374" fontId="10" fillId="0" borderId="0" applyFont="0" applyFill="0" applyBorder="0" applyAlignment="0" applyProtection="0"/>
    <xf numFmtId="374" fontId="10" fillId="0" borderId="0" applyFont="0" applyFill="0" applyBorder="0" applyAlignment="0" applyProtection="0"/>
    <xf numFmtId="371" fontId="10" fillId="0" borderId="0" applyFont="0" applyFill="0" applyBorder="0" applyAlignment="0" applyProtection="0"/>
    <xf numFmtId="371" fontId="10" fillId="0" borderId="0" applyFont="0" applyFill="0" applyBorder="0" applyAlignment="0" applyProtection="0"/>
    <xf numFmtId="372" fontId="5" fillId="0" borderId="0" applyFont="0" applyFill="0" applyBorder="0" applyAlignment="0" applyProtection="0"/>
    <xf numFmtId="372" fontId="5" fillId="0" borderId="0" applyFont="0" applyFill="0" applyBorder="0" applyAlignment="0" applyProtection="0"/>
    <xf numFmtId="372" fontId="5" fillId="0" borderId="0" applyFont="0" applyFill="0" applyBorder="0" applyAlignment="0" applyProtection="0"/>
    <xf numFmtId="372" fontId="5" fillId="0" borderId="0" applyFont="0" applyFill="0" applyBorder="0" applyAlignment="0" applyProtection="0"/>
    <xf numFmtId="371" fontId="10" fillId="0" borderId="0" applyFont="0" applyFill="0" applyBorder="0" applyAlignment="0" applyProtection="0"/>
    <xf numFmtId="372" fontId="5" fillId="0" borderId="0" applyFont="0" applyFill="0" applyBorder="0" applyAlignment="0" applyProtection="0"/>
    <xf numFmtId="372" fontId="5" fillId="0" borderId="0" applyFont="0" applyFill="0" applyBorder="0" applyAlignment="0" applyProtection="0"/>
    <xf numFmtId="372" fontId="5" fillId="0" borderId="0" applyFont="0" applyFill="0" applyBorder="0" applyAlignment="0" applyProtection="0"/>
    <xf numFmtId="371" fontId="10" fillId="0" borderId="0" applyFont="0" applyFill="0" applyBorder="0" applyAlignment="0" applyProtection="0"/>
    <xf numFmtId="373" fontId="5" fillId="0" borderId="0" applyFont="0" applyFill="0" applyBorder="0" applyAlignment="0" applyProtection="0"/>
    <xf numFmtId="371" fontId="10" fillId="0" borderId="0" applyFont="0" applyFill="0" applyBorder="0" applyAlignment="0" applyProtection="0"/>
    <xf numFmtId="372" fontId="5" fillId="0" borderId="0" applyFont="0" applyFill="0" applyBorder="0" applyAlignment="0" applyProtection="0"/>
    <xf numFmtId="372" fontId="5" fillId="0" borderId="0" applyFont="0" applyFill="0" applyBorder="0" applyAlignment="0" applyProtection="0"/>
    <xf numFmtId="372" fontId="5" fillId="0" borderId="0" applyFont="0" applyFill="0" applyBorder="0" applyAlignment="0" applyProtection="0"/>
    <xf numFmtId="24" fontId="5" fillId="0" borderId="0" applyFont="0" applyFill="0" applyBorder="0" applyAlignment="0" applyProtection="0"/>
    <xf numFmtId="372" fontId="5" fillId="0" borderId="0" applyFont="0" applyFill="0" applyBorder="0" applyAlignment="0" applyProtection="0"/>
    <xf numFmtId="24" fontId="5" fillId="0" borderId="0" applyFont="0" applyFill="0" applyBorder="0" applyAlignment="0" applyProtection="0"/>
    <xf numFmtId="372" fontId="5" fillId="0" borderId="0" applyFont="0" applyFill="0" applyBorder="0" applyAlignment="0" applyProtection="0"/>
    <xf numFmtId="371" fontId="10" fillId="0" borderId="0" applyFont="0" applyFill="0" applyBorder="0" applyAlignment="0" applyProtection="0"/>
    <xf numFmtId="372" fontId="5" fillId="0" borderId="0" applyFont="0" applyFill="0" applyBorder="0" applyAlignment="0" applyProtection="0"/>
    <xf numFmtId="372" fontId="5" fillId="0" borderId="0" applyFont="0" applyFill="0" applyBorder="0" applyAlignment="0" applyProtection="0"/>
    <xf numFmtId="371" fontId="10" fillId="0" borderId="0" applyFont="0" applyFill="0" applyBorder="0" applyAlignment="0" applyProtection="0"/>
    <xf numFmtId="372" fontId="5" fillId="0" borderId="0" applyFont="0" applyFill="0" applyBorder="0" applyAlignment="0" applyProtection="0"/>
    <xf numFmtId="372" fontId="5" fillId="0" borderId="0" applyFont="0" applyFill="0" applyBorder="0" applyAlignment="0" applyProtection="0"/>
    <xf numFmtId="371" fontId="10" fillId="0" borderId="0" applyFont="0" applyFill="0" applyBorder="0" applyAlignment="0" applyProtection="0"/>
    <xf numFmtId="372" fontId="5" fillId="0" borderId="0" applyFont="0" applyFill="0" applyBorder="0" applyAlignment="0" applyProtection="0"/>
    <xf numFmtId="372" fontId="5" fillId="0" borderId="0" applyFont="0" applyFill="0" applyBorder="0" applyAlignment="0" applyProtection="0"/>
    <xf numFmtId="372" fontId="5" fillId="0" borderId="0" applyFont="0" applyFill="0" applyBorder="0" applyAlignment="0" applyProtection="0"/>
    <xf numFmtId="371" fontId="10" fillId="0" borderId="0" applyFont="0" applyFill="0" applyBorder="0" applyAlignment="0" applyProtection="0"/>
    <xf numFmtId="372" fontId="5" fillId="0" borderId="0" applyFont="0" applyFill="0" applyBorder="0" applyAlignment="0" applyProtection="0"/>
    <xf numFmtId="372" fontId="5" fillId="0" borderId="0" applyFont="0" applyFill="0" applyBorder="0" applyAlignment="0" applyProtection="0"/>
    <xf numFmtId="371" fontId="10" fillId="0" borderId="0" applyFont="0" applyFill="0" applyBorder="0" applyAlignment="0" applyProtection="0"/>
    <xf numFmtId="372" fontId="5" fillId="0" borderId="0" applyFont="0" applyFill="0" applyBorder="0" applyAlignment="0" applyProtection="0"/>
    <xf numFmtId="24" fontId="5" fillId="0" borderId="0" applyFont="0" applyFill="0" applyBorder="0" applyAlignment="0" applyProtection="0"/>
    <xf numFmtId="372" fontId="5" fillId="0" borderId="0" applyFont="0" applyFill="0" applyBorder="0" applyAlignment="0" applyProtection="0"/>
    <xf numFmtId="229" fontId="209" fillId="0" borderId="0" applyFont="0" applyFill="0" applyBorder="0" applyAlignment="0" applyProtection="0">
      <alignment vertical="center"/>
    </xf>
    <xf numFmtId="40" fontId="3" fillId="0" borderId="26"/>
    <xf numFmtId="0" fontId="210" fillId="0" borderId="0" applyNumberFormat="0">
      <alignment horizontal="center" vertical="center"/>
      <protection locked="0" hidden="1"/>
    </xf>
    <xf numFmtId="0" fontId="194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38" fillId="0" borderId="0"/>
    <xf numFmtId="0" fontId="38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2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3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3" fillId="0" borderId="0"/>
    <xf numFmtId="0" fontId="39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8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8" fillId="0" borderId="0"/>
    <xf numFmtId="0" fontId="2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3" fillId="0" borderId="0"/>
    <xf numFmtId="0" fontId="2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2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38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8" fillId="0" borderId="0" applyFont="0" applyFill="0" applyBorder="0" applyAlignment="0" applyProtection="0"/>
    <xf numFmtId="0" fontId="20" fillId="0" borderId="0"/>
    <xf numFmtId="0" fontId="38" fillId="0" borderId="0"/>
    <xf numFmtId="0" fontId="3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18" fillId="0" borderId="0"/>
    <xf numFmtId="0" fontId="5" fillId="0" borderId="0"/>
    <xf numFmtId="0" fontId="28" fillId="0" borderId="0" applyFont="0" applyFill="0" applyBorder="0" applyAlignment="0" applyProtection="0"/>
    <xf numFmtId="0" fontId="3" fillId="0" borderId="0"/>
    <xf numFmtId="0" fontId="20" fillId="0" borderId="0"/>
    <xf numFmtId="0" fontId="10" fillId="0" borderId="0"/>
    <xf numFmtId="0" fontId="118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18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28" fillId="0" borderId="0"/>
    <xf numFmtId="0" fontId="20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11" fillId="0" borderId="0"/>
    <xf numFmtId="0" fontId="13" fillId="0" borderId="0"/>
    <xf numFmtId="0" fontId="20" fillId="0" borderId="0"/>
    <xf numFmtId="0" fontId="146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28" fillId="0" borderId="0" applyFont="0" applyFill="0" applyBorder="0" applyAlignment="0" applyProtection="0"/>
    <xf numFmtId="0" fontId="2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9" fillId="0" borderId="0"/>
    <xf numFmtId="0" fontId="5" fillId="0" borderId="0"/>
    <xf numFmtId="0" fontId="38" fillId="0" borderId="0"/>
    <xf numFmtId="0" fontId="10" fillId="0" borderId="0"/>
    <xf numFmtId="0" fontId="10" fillId="0" borderId="0"/>
    <xf numFmtId="0" fontId="2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3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2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" fillId="0" borderId="0"/>
    <xf numFmtId="0" fontId="118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3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28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8" fillId="0" borderId="0" applyFont="0" applyFill="0" applyBorder="0" applyAlignment="0" applyProtection="0"/>
    <xf numFmtId="0" fontId="2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8" fillId="0" borderId="0" applyFont="0" applyFill="0" applyBorder="0" applyAlignment="0" applyProtection="0"/>
    <xf numFmtId="0" fontId="20" fillId="0" borderId="0"/>
    <xf numFmtId="0" fontId="10" fillId="0" borderId="0"/>
    <xf numFmtId="0" fontId="10" fillId="0" borderId="0"/>
    <xf numFmtId="0" fontId="3" fillId="0" borderId="0"/>
    <xf numFmtId="0" fontId="2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28" fillId="0" borderId="0" applyFont="0" applyFill="0" applyBorder="0" applyAlignment="0" applyProtection="0"/>
    <xf numFmtId="0" fontId="20" fillId="0" borderId="0"/>
    <xf numFmtId="0" fontId="3" fillId="0" borderId="0"/>
    <xf numFmtId="0" fontId="3" fillId="0" borderId="0"/>
    <xf numFmtId="0" fontId="38" fillId="0" borderId="0"/>
    <xf numFmtId="0" fontId="24" fillId="0" borderId="5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63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8" fillId="0" borderId="0" applyFont="0" applyFill="0" applyBorder="0" applyAlignment="0" applyProtection="0"/>
    <xf numFmtId="0" fontId="3" fillId="0" borderId="0"/>
    <xf numFmtId="0" fontId="19" fillId="0" borderId="0">
      <protection locked="0"/>
    </xf>
    <xf numFmtId="237" fontId="209" fillId="0" borderId="0" applyFont="0" applyFill="0" applyBorder="0" applyProtection="0">
      <alignment vertical="center"/>
    </xf>
    <xf numFmtId="208" fontId="209" fillId="0" borderId="0">
      <alignment vertical="center"/>
    </xf>
    <xf numFmtId="238" fontId="209" fillId="0" borderId="0" applyFont="0" applyFill="0" applyBorder="0" applyAlignment="0" applyProtection="0">
      <alignment vertical="center"/>
    </xf>
    <xf numFmtId="20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201" fontId="19" fillId="0" borderId="0">
      <protection locked="0"/>
    </xf>
    <xf numFmtId="9" fontId="34" fillId="0" borderId="0">
      <alignment vertical="center"/>
    </xf>
    <xf numFmtId="0" fontId="34" fillId="0" borderId="0">
      <alignment vertical="center"/>
    </xf>
    <xf numFmtId="10" fontId="34" fillId="0" borderId="0">
      <alignment vertical="center"/>
    </xf>
    <xf numFmtId="0" fontId="34" fillId="0" borderId="0">
      <alignment vertical="center"/>
    </xf>
    <xf numFmtId="375" fontId="10" fillId="0" borderId="0">
      <alignment vertical="center"/>
    </xf>
    <xf numFmtId="178" fontId="10" fillId="0" borderId="2">
      <alignment vertical="center"/>
    </xf>
    <xf numFmtId="178" fontId="12" fillId="0" borderId="2">
      <alignment vertical="center"/>
    </xf>
    <xf numFmtId="178" fontId="12" fillId="0" borderId="2">
      <alignment vertical="center"/>
    </xf>
    <xf numFmtId="178" fontId="12" fillId="0" borderId="2">
      <alignment vertical="center"/>
    </xf>
    <xf numFmtId="178" fontId="12" fillId="0" borderId="2">
      <alignment vertical="center"/>
    </xf>
    <xf numFmtId="178" fontId="29" fillId="0" borderId="2">
      <alignment vertical="center"/>
    </xf>
    <xf numFmtId="178" fontId="12" fillId="0" borderId="2">
      <alignment vertical="center"/>
    </xf>
    <xf numFmtId="178" fontId="12" fillId="0" borderId="2">
      <alignment vertical="center"/>
    </xf>
    <xf numFmtId="178" fontId="12" fillId="0" borderId="2">
      <alignment vertical="center"/>
    </xf>
    <xf numFmtId="178" fontId="10" fillId="0" borderId="2">
      <alignment vertical="center"/>
    </xf>
    <xf numFmtId="178" fontId="20" fillId="0" borderId="2">
      <alignment vertical="center"/>
    </xf>
    <xf numFmtId="178" fontId="29" fillId="0" borderId="72" applyBorder="0">
      <alignment vertical="center"/>
    </xf>
    <xf numFmtId="0" fontId="30" fillId="0" borderId="0">
      <alignment horizontal="center" vertical="center"/>
    </xf>
    <xf numFmtId="0" fontId="30" fillId="0" borderId="0">
      <alignment horizontal="center" vertical="center"/>
    </xf>
    <xf numFmtId="0" fontId="30" fillId="0" borderId="0">
      <alignment horizontal="center" vertical="center"/>
    </xf>
    <xf numFmtId="0" fontId="30" fillId="0" borderId="0">
      <alignment horizontal="center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0" fontId="30" fillId="0" borderId="0">
      <alignment horizontal="center" vertical="center"/>
    </xf>
    <xf numFmtId="0" fontId="30" fillId="0" borderId="0">
      <alignment horizontal="center" vertical="center"/>
    </xf>
    <xf numFmtId="0" fontId="26" fillId="0" borderId="0"/>
    <xf numFmtId="3" fontId="69" fillId="0" borderId="15">
      <alignment horizontal="right" vertical="center"/>
    </xf>
    <xf numFmtId="180" fontId="6" fillId="0" borderId="0">
      <alignment vertical="center"/>
    </xf>
    <xf numFmtId="180" fontId="6" fillId="0" borderId="0">
      <alignment vertical="center"/>
    </xf>
    <xf numFmtId="0" fontId="26" fillId="0" borderId="0"/>
    <xf numFmtId="0" fontId="30" fillId="0" borderId="0">
      <alignment horizontal="center" vertical="center"/>
    </xf>
    <xf numFmtId="0" fontId="30" fillId="0" borderId="0">
      <alignment horizontal="center" vertical="center"/>
    </xf>
    <xf numFmtId="180" fontId="6" fillId="0" borderId="0">
      <alignment vertical="center"/>
    </xf>
    <xf numFmtId="180" fontId="6" fillId="0" borderId="0">
      <alignment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209" fillId="0" borderId="0">
      <alignment vertical="center"/>
    </xf>
    <xf numFmtId="181" fontId="209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81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209" fillId="0" borderId="0">
      <alignment vertical="center"/>
    </xf>
    <xf numFmtId="177" fontId="209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209" fillId="0" borderId="0">
      <alignment vertical="center"/>
    </xf>
    <xf numFmtId="177" fontId="209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0" fontId="30" fillId="0" borderId="0">
      <alignment horizontal="center" vertical="center"/>
    </xf>
    <xf numFmtId="3" fontId="69" fillId="0" borderId="15">
      <alignment horizontal="right" vertical="center"/>
    </xf>
    <xf numFmtId="0" fontId="30" fillId="0" borderId="0">
      <alignment horizontal="center" vertical="center"/>
    </xf>
    <xf numFmtId="0" fontId="30" fillId="0" borderId="0">
      <alignment horizontal="center" vertical="center"/>
    </xf>
    <xf numFmtId="180" fontId="6" fillId="0" borderId="0">
      <alignment vertical="center"/>
    </xf>
    <xf numFmtId="180" fontId="6" fillId="0" borderId="0">
      <alignment vertical="center"/>
    </xf>
    <xf numFmtId="180" fontId="6" fillId="0" borderId="0">
      <alignment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0" fontId="30" fillId="0" borderId="0">
      <alignment horizontal="center" vertical="center"/>
    </xf>
    <xf numFmtId="0" fontId="30" fillId="0" borderId="0">
      <alignment horizontal="center" vertical="center"/>
    </xf>
    <xf numFmtId="3" fontId="69" fillId="0" borderId="15">
      <alignment horizontal="right" vertical="center"/>
    </xf>
    <xf numFmtId="180" fontId="212" fillId="0" borderId="0">
      <alignment vertical="center"/>
    </xf>
    <xf numFmtId="3" fontId="69" fillId="0" borderId="15">
      <alignment horizontal="right" vertical="center"/>
    </xf>
    <xf numFmtId="180" fontId="6" fillId="0" borderId="0">
      <alignment vertical="center"/>
    </xf>
    <xf numFmtId="351" fontId="3" fillId="0" borderId="0">
      <alignment horizontal="center" vertical="center"/>
    </xf>
    <xf numFmtId="351" fontId="3" fillId="0" borderId="0">
      <alignment horizontal="center" vertical="center"/>
    </xf>
    <xf numFmtId="41" fontId="3" fillId="0" borderId="0">
      <alignment horizontal="center"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180" fontId="6" fillId="0" borderId="0">
      <alignment vertical="center"/>
    </xf>
    <xf numFmtId="180" fontId="6" fillId="0" borderId="0">
      <alignment vertical="center"/>
    </xf>
    <xf numFmtId="3" fontId="69" fillId="0" borderId="15">
      <alignment horizontal="right" vertical="center"/>
    </xf>
    <xf numFmtId="180" fontId="6" fillId="0" borderId="0">
      <alignment vertical="center"/>
    </xf>
    <xf numFmtId="3" fontId="69" fillId="0" borderId="15">
      <alignment horizontal="right" vertical="center"/>
    </xf>
    <xf numFmtId="3" fontId="69" fillId="0" borderId="15">
      <alignment horizontal="right" vertical="center"/>
    </xf>
    <xf numFmtId="0" fontId="30" fillId="0" borderId="0">
      <alignment horizontal="center" vertical="center"/>
    </xf>
    <xf numFmtId="0" fontId="26" fillId="0" borderId="0"/>
    <xf numFmtId="3" fontId="69" fillId="0" borderId="15">
      <alignment horizontal="right" vertical="center"/>
    </xf>
    <xf numFmtId="0" fontId="30" fillId="0" borderId="0">
      <alignment horizontal="center" vertical="center"/>
    </xf>
    <xf numFmtId="0" fontId="30" fillId="0" borderId="0">
      <alignment horizontal="center" vertical="center"/>
    </xf>
    <xf numFmtId="180" fontId="212" fillId="0" borderId="0">
      <alignment vertical="center"/>
    </xf>
    <xf numFmtId="0" fontId="30" fillId="0" borderId="0">
      <alignment horizontal="center" vertical="center"/>
    </xf>
    <xf numFmtId="0" fontId="30" fillId="0" borderId="0">
      <alignment horizontal="center" vertical="center"/>
    </xf>
    <xf numFmtId="3" fontId="69" fillId="0" borderId="15">
      <alignment horizontal="right" vertical="center"/>
    </xf>
    <xf numFmtId="3" fontId="10" fillId="0" borderId="15">
      <alignment horizontal="right" vertical="center"/>
    </xf>
    <xf numFmtId="3" fontId="10" fillId="0" borderId="15">
      <alignment horizontal="right" vertical="center"/>
    </xf>
    <xf numFmtId="0" fontId="26" fillId="0" borderId="0"/>
    <xf numFmtId="4" fontId="213" fillId="0" borderId="73">
      <alignment vertical="center"/>
    </xf>
    <xf numFmtId="376" fontId="34" fillId="0" borderId="52" applyBorder="0">
      <alignment vertical="center" wrapText="1"/>
    </xf>
    <xf numFmtId="0" fontId="10" fillId="0" borderId="0"/>
    <xf numFmtId="0" fontId="20" fillId="0" borderId="0" applyNumberFormat="0" applyFill="0" applyBorder="0" applyAlignment="0" applyProtection="0"/>
    <xf numFmtId="0" fontId="66" fillId="0" borderId="0">
      <alignment vertical="center"/>
    </xf>
    <xf numFmtId="0" fontId="66" fillId="0" borderId="0">
      <alignment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2" fontId="10" fillId="0" borderId="15">
      <alignment horizontal="right" vertical="center"/>
    </xf>
    <xf numFmtId="0" fontId="66" fillId="0" borderId="0">
      <alignment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2" fontId="69" fillId="0" borderId="15">
      <alignment horizontal="right"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2" fontId="69" fillId="0" borderId="15">
      <alignment horizontal="right" vertical="center"/>
    </xf>
    <xf numFmtId="2" fontId="10" fillId="0" borderId="15">
      <alignment horizontal="right" vertical="center"/>
    </xf>
    <xf numFmtId="2" fontId="69" fillId="0" borderId="15">
      <alignment horizontal="right"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15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20" borderId="0" applyNumberFormat="0" applyBorder="0" applyAlignment="0" applyProtection="0">
      <alignment vertical="center"/>
    </xf>
    <xf numFmtId="0" fontId="3" fillId="0" borderId="30"/>
    <xf numFmtId="182" fontId="13" fillId="0" borderId="0">
      <alignment vertical="center"/>
    </xf>
    <xf numFmtId="0" fontId="66" fillId="0" borderId="0">
      <alignment vertical="center"/>
    </xf>
    <xf numFmtId="0" fontId="3" fillId="0" borderId="7"/>
    <xf numFmtId="0" fontId="66" fillId="21" borderId="0" applyNumberFormat="0" applyBorder="0" applyAlignment="0" applyProtection="0">
      <alignment vertical="center"/>
    </xf>
    <xf numFmtId="0" fontId="66" fillId="22" borderId="0" applyNumberFormat="0" applyBorder="0" applyAlignment="0" applyProtection="0">
      <alignment vertical="center"/>
    </xf>
    <xf numFmtId="0" fontId="66" fillId="23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21" borderId="0" applyNumberFormat="0" applyBorder="0" applyAlignment="0" applyProtection="0">
      <alignment vertical="center"/>
    </xf>
    <xf numFmtId="0" fontId="66" fillId="24" borderId="0" applyNumberFormat="0" applyBorder="0" applyAlignment="0" applyProtection="0">
      <alignment vertical="center"/>
    </xf>
    <xf numFmtId="0" fontId="3" fillId="0" borderId="74"/>
    <xf numFmtId="0" fontId="3" fillId="0" borderId="30"/>
    <xf numFmtId="9" fontId="3" fillId="0" borderId="0">
      <protection locked="0"/>
    </xf>
    <xf numFmtId="0" fontId="214" fillId="25" borderId="0" applyNumberFormat="0" applyBorder="0" applyAlignment="0" applyProtection="0">
      <alignment vertical="center"/>
    </xf>
    <xf numFmtId="0" fontId="214" fillId="22" borderId="0" applyNumberFormat="0" applyBorder="0" applyAlignment="0" applyProtection="0">
      <alignment vertical="center"/>
    </xf>
    <xf numFmtId="0" fontId="214" fillId="23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28" borderId="0" applyNumberFormat="0" applyBorder="0" applyAlignment="0" applyProtection="0">
      <alignment vertical="center"/>
    </xf>
    <xf numFmtId="0" fontId="66" fillId="0" borderId="0">
      <alignment vertical="center"/>
    </xf>
    <xf numFmtId="0" fontId="3" fillId="0" borderId="7"/>
    <xf numFmtId="0" fontId="3" fillId="0" borderId="0"/>
    <xf numFmtId="190" fontId="215" fillId="0" borderId="2">
      <alignment vertical="center"/>
    </xf>
    <xf numFmtId="0" fontId="14" fillId="0" borderId="0"/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30" fillId="0" borderId="16" applyProtection="0">
      <alignment horizontal="left" vertical="center" wrapText="1"/>
    </xf>
    <xf numFmtId="0" fontId="3" fillId="0" borderId="0" applyFont="0" applyFill="0" applyBorder="0" applyAlignment="0" applyProtection="0"/>
    <xf numFmtId="0" fontId="59" fillId="0" borderId="0">
      <alignment vertical="center"/>
    </xf>
    <xf numFmtId="0" fontId="59" fillId="0" borderId="0">
      <alignment vertical="center"/>
    </xf>
    <xf numFmtId="0" fontId="16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3" fillId="0" borderId="0"/>
    <xf numFmtId="199" fontId="10" fillId="0" borderId="0" applyFont="0" applyFill="0" applyBorder="0" applyAlignment="0" applyProtection="0">
      <alignment vertical="center"/>
    </xf>
    <xf numFmtId="0" fontId="10" fillId="0" borderId="0" applyFont="0" applyFill="0" applyBorder="0" applyAlignment="0" applyProtection="0"/>
    <xf numFmtId="377" fontId="10" fillId="0" borderId="0" applyFont="0" applyFill="0" applyBorder="0" applyAlignment="0" applyProtection="0"/>
    <xf numFmtId="377" fontId="10" fillId="0" borderId="0" applyFont="0" applyFill="0" applyBorder="0" applyAlignment="0" applyProtection="0"/>
    <xf numFmtId="0" fontId="214" fillId="29" borderId="0" applyNumberFormat="0" applyBorder="0" applyAlignment="0" applyProtection="0">
      <alignment vertical="center"/>
    </xf>
    <xf numFmtId="0" fontId="214" fillId="30" borderId="0" applyNumberFormat="0" applyBorder="0" applyAlignment="0" applyProtection="0">
      <alignment vertical="center"/>
    </xf>
    <xf numFmtId="0" fontId="214" fillId="31" borderId="0" applyNumberFormat="0" applyBorder="0" applyAlignment="0" applyProtection="0">
      <alignment vertical="center"/>
    </xf>
    <xf numFmtId="0" fontId="214" fillId="26" borderId="0" applyNumberFormat="0" applyBorder="0" applyAlignment="0" applyProtection="0">
      <alignment vertical="center"/>
    </xf>
    <xf numFmtId="0" fontId="214" fillId="27" borderId="0" applyNumberFormat="0" applyBorder="0" applyAlignment="0" applyProtection="0">
      <alignment vertical="center"/>
    </xf>
    <xf numFmtId="0" fontId="214" fillId="32" borderId="0" applyNumberFormat="0" applyBorder="0" applyAlignment="0" applyProtection="0">
      <alignment vertical="center"/>
    </xf>
    <xf numFmtId="0" fontId="232" fillId="0" borderId="0" applyNumberFormat="0" applyFill="0" applyBorder="0" applyAlignment="0" applyProtection="0">
      <alignment vertical="center"/>
    </xf>
    <xf numFmtId="0" fontId="233" fillId="33" borderId="76" applyNumberFormat="0" applyAlignment="0" applyProtection="0">
      <alignment vertical="center"/>
    </xf>
    <xf numFmtId="0" fontId="234" fillId="16" borderId="0" applyNumberFormat="0" applyBorder="0" applyAlignment="0" applyProtection="0">
      <alignment vertical="center"/>
    </xf>
    <xf numFmtId="0" fontId="10" fillId="34" borderId="69" applyNumberFormat="0" applyFont="0" applyAlignment="0" applyProtection="0">
      <alignment vertical="center"/>
    </xf>
    <xf numFmtId="201" fontId="55" fillId="0" borderId="0">
      <protection locked="0"/>
    </xf>
    <xf numFmtId="0" fontId="235" fillId="35" borderId="0" applyNumberFormat="0" applyBorder="0" applyAlignment="0" applyProtection="0">
      <alignment vertical="center"/>
    </xf>
    <xf numFmtId="0" fontId="236" fillId="0" borderId="0" applyNumberFormat="0" applyFill="0" applyBorder="0" applyAlignment="0" applyProtection="0">
      <alignment vertical="center"/>
    </xf>
    <xf numFmtId="0" fontId="237" fillId="36" borderId="77" applyNumberFormat="0" applyAlignment="0" applyProtection="0">
      <alignment vertical="center"/>
    </xf>
    <xf numFmtId="0" fontId="238" fillId="0" borderId="78" applyNumberFormat="0" applyFill="0" applyAlignment="0" applyProtection="0">
      <alignment vertical="center"/>
    </xf>
    <xf numFmtId="0" fontId="239" fillId="0" borderId="0" applyNumberFormat="0" applyFill="0" applyBorder="0" applyAlignment="0" applyProtection="0">
      <alignment vertical="top"/>
      <protection locked="0"/>
    </xf>
    <xf numFmtId="0" fontId="240" fillId="0" borderId="79" applyNumberFormat="0" applyFill="0" applyAlignment="0" applyProtection="0">
      <alignment vertical="center"/>
    </xf>
    <xf numFmtId="0" fontId="241" fillId="20" borderId="76" applyNumberFormat="0" applyAlignment="0" applyProtection="0">
      <alignment vertical="center"/>
    </xf>
    <xf numFmtId="4" fontId="19" fillId="0" borderId="0">
      <protection locked="0"/>
    </xf>
    <xf numFmtId="0" fontId="242" fillId="0" borderId="80" applyNumberFormat="0" applyFill="0" applyAlignment="0" applyProtection="0">
      <alignment vertical="center"/>
    </xf>
    <xf numFmtId="0" fontId="243" fillId="0" borderId="81" applyNumberFormat="0" applyFill="0" applyAlignment="0" applyProtection="0">
      <alignment vertical="center"/>
    </xf>
    <xf numFmtId="0" fontId="244" fillId="0" borderId="82" applyNumberFormat="0" applyFill="0" applyAlignment="0" applyProtection="0">
      <alignment vertical="center"/>
    </xf>
    <xf numFmtId="0" fontId="244" fillId="0" borderId="0" applyNumberFormat="0" applyFill="0" applyBorder="0" applyAlignment="0" applyProtection="0">
      <alignment vertical="center"/>
    </xf>
    <xf numFmtId="0" fontId="245" fillId="0" borderId="0" applyNumberFormat="0" applyFill="0" applyBorder="0" applyAlignment="0" applyProtection="0">
      <alignment vertical="center"/>
    </xf>
    <xf numFmtId="0" fontId="246" fillId="17" borderId="0" applyNumberFormat="0" applyBorder="0" applyAlignment="0" applyProtection="0">
      <alignment vertical="center"/>
    </xf>
    <xf numFmtId="0" fontId="247" fillId="33" borderId="83" applyNumberFormat="0" applyAlignment="0" applyProtection="0">
      <alignment vertical="center"/>
    </xf>
    <xf numFmtId="0" fontId="10" fillId="0" borderId="0" applyFont="0" applyFill="0" applyBorder="0" applyAlignment="0" applyProtection="0"/>
    <xf numFmtId="0" fontId="59" fillId="0" borderId="0">
      <alignment vertical="center"/>
    </xf>
  </cellStyleXfs>
  <cellXfs count="1036">
    <xf numFmtId="0" fontId="0" fillId="0" borderId="0" xfId="0"/>
    <xf numFmtId="0" fontId="6" fillId="0" borderId="0" xfId="0" applyFont="1"/>
    <xf numFmtId="0" fontId="58" fillId="0" borderId="0" xfId="0" applyFont="1"/>
    <xf numFmtId="0" fontId="60" fillId="0" borderId="16" xfId="60" applyFont="1" applyBorder="1" applyAlignment="1">
      <alignment vertical="center"/>
    </xf>
    <xf numFmtId="0" fontId="10" fillId="0" borderId="16" xfId="60" applyBorder="1" applyAlignment="1"/>
    <xf numFmtId="0" fontId="33" fillId="0" borderId="16" xfId="60" applyFont="1" applyBorder="1" applyAlignment="1">
      <alignment vertical="center"/>
    </xf>
    <xf numFmtId="0" fontId="61" fillId="0" borderId="16" xfId="60" applyFont="1" applyBorder="1" applyAlignment="1">
      <alignment vertical="center"/>
    </xf>
    <xf numFmtId="0" fontId="62" fillId="0" borderId="16" xfId="60" applyFont="1" applyBorder="1" applyAlignment="1"/>
    <xf numFmtId="0" fontId="65" fillId="0" borderId="16" xfId="60" applyFont="1" applyBorder="1" applyAlignment="1">
      <alignment vertical="center"/>
    </xf>
    <xf numFmtId="0" fontId="60" fillId="0" borderId="16" xfId="60" applyFont="1" applyFill="1" applyBorder="1" applyAlignment="1">
      <alignment vertical="center"/>
    </xf>
    <xf numFmtId="0" fontId="33" fillId="0" borderId="15" xfId="185" applyFont="1" applyFill="1" applyBorder="1" applyAlignment="1">
      <alignment horizontal="left" vertical="center"/>
    </xf>
    <xf numFmtId="0" fontId="33" fillId="0" borderId="16" xfId="185" applyFont="1" applyFill="1" applyBorder="1" applyAlignment="1">
      <alignment horizontal="left" vertical="center"/>
    </xf>
    <xf numFmtId="0" fontId="33" fillId="0" borderId="38" xfId="185" applyFont="1" applyFill="1" applyBorder="1" applyAlignment="1">
      <alignment vertical="center"/>
    </xf>
    <xf numFmtId="0" fontId="33" fillId="0" borderId="16" xfId="60" applyFont="1" applyFill="1" applyBorder="1" applyAlignment="1">
      <alignment vertical="center"/>
    </xf>
    <xf numFmtId="2" fontId="60" fillId="0" borderId="16" xfId="60" applyNumberFormat="1" applyFont="1" applyBorder="1" applyAlignment="1">
      <alignment vertical="center"/>
    </xf>
    <xf numFmtId="0" fontId="90" fillId="0" borderId="16" xfId="0" applyFont="1" applyBorder="1" applyAlignment="1">
      <alignment horizontal="center" vertical="center"/>
    </xf>
    <xf numFmtId="0" fontId="92" fillId="0" borderId="16" xfId="0" applyFont="1" applyFill="1" applyBorder="1" applyAlignment="1">
      <alignment horizontal="center" vertical="center"/>
    </xf>
    <xf numFmtId="0" fontId="93" fillId="0" borderId="0" xfId="0" applyFont="1"/>
    <xf numFmtId="0" fontId="92" fillId="0" borderId="17" xfId="0" applyFont="1" applyFill="1" applyBorder="1" applyAlignment="1">
      <alignment horizontal="center" vertical="center"/>
    </xf>
    <xf numFmtId="0" fontId="90" fillId="0" borderId="0" xfId="0" applyFont="1" applyAlignment="1">
      <alignment vertical="center"/>
    </xf>
    <xf numFmtId="0" fontId="96" fillId="0" borderId="18" xfId="60" applyFont="1" applyBorder="1" applyAlignment="1">
      <alignment horizontal="center" vertical="center"/>
    </xf>
    <xf numFmtId="0" fontId="96" fillId="0" borderId="32" xfId="60" applyFont="1" applyBorder="1" applyAlignment="1">
      <alignment horizontal="center" vertical="center"/>
    </xf>
    <xf numFmtId="0" fontId="97" fillId="0" borderId="32" xfId="60" applyFont="1" applyBorder="1" applyAlignment="1">
      <alignment horizontal="left" vertical="center"/>
    </xf>
    <xf numFmtId="0" fontId="92" fillId="0" borderId="32" xfId="60" quotePrefix="1" applyFont="1" applyBorder="1" applyAlignment="1">
      <alignment horizontal="center" vertical="center"/>
    </xf>
    <xf numFmtId="0" fontId="92" fillId="0" borderId="32" xfId="60" applyFont="1" applyBorder="1" applyAlignment="1">
      <alignment vertical="center"/>
    </xf>
    <xf numFmtId="215" fontId="92" fillId="0" borderId="19" xfId="60" applyNumberFormat="1" applyFont="1" applyBorder="1" applyAlignment="1">
      <alignment horizontal="center" vertical="center"/>
    </xf>
    <xf numFmtId="0" fontId="97" fillId="0" borderId="16" xfId="60" applyFont="1" applyBorder="1" applyAlignment="1">
      <alignment horizontal="center" vertical="center"/>
    </xf>
    <xf numFmtId="212" fontId="97" fillId="0" borderId="16" xfId="60" applyNumberFormat="1" applyFont="1" applyBorder="1" applyAlignment="1">
      <alignment horizontal="center" vertical="center"/>
    </xf>
    <xf numFmtId="0" fontId="92" fillId="0" borderId="33" xfId="60" applyFont="1" applyBorder="1" applyAlignment="1">
      <alignment vertical="center"/>
    </xf>
    <xf numFmtId="0" fontId="92" fillId="0" borderId="34" xfId="60" applyFont="1" applyBorder="1" applyAlignment="1">
      <alignment vertical="center"/>
    </xf>
    <xf numFmtId="0" fontId="90" fillId="0" borderId="34" xfId="60" applyFont="1" applyBorder="1" applyAlignment="1">
      <alignment vertical="center"/>
    </xf>
    <xf numFmtId="212" fontId="92" fillId="0" borderId="34" xfId="60" applyNumberFormat="1" applyFont="1" applyBorder="1" applyAlignment="1">
      <alignment horizontal="right" vertical="center"/>
    </xf>
    <xf numFmtId="0" fontId="92" fillId="0" borderId="35" xfId="60" applyFont="1" applyBorder="1" applyAlignment="1">
      <alignment horizontal="center" vertical="center"/>
    </xf>
    <xf numFmtId="0" fontId="92" fillId="0" borderId="36" xfId="60" applyFont="1" applyBorder="1" applyAlignment="1">
      <alignment vertical="center"/>
    </xf>
    <xf numFmtId="0" fontId="92" fillId="0" borderId="0" xfId="60" applyFont="1" applyBorder="1" applyAlignment="1">
      <alignment vertical="center"/>
    </xf>
    <xf numFmtId="0" fontId="90" fillId="0" borderId="0" xfId="60" applyFont="1" applyBorder="1" applyAlignment="1">
      <alignment vertical="center"/>
    </xf>
    <xf numFmtId="212" fontId="92" fillId="0" borderId="0" xfId="60" applyNumberFormat="1" applyFont="1" applyBorder="1" applyAlignment="1">
      <alignment horizontal="right" vertical="center"/>
    </xf>
    <xf numFmtId="0" fontId="92" fillId="0" borderId="37" xfId="60" applyFont="1" applyBorder="1" applyAlignment="1">
      <alignment horizontal="center" vertical="center"/>
    </xf>
    <xf numFmtId="0" fontId="92" fillId="0" borderId="0" xfId="60" applyFont="1" applyBorder="1" applyAlignment="1">
      <alignment horizontal="left" vertical="center"/>
    </xf>
    <xf numFmtId="0" fontId="92" fillId="0" borderId="16" xfId="60" applyFont="1" applyFill="1" applyBorder="1" applyAlignment="1">
      <alignment horizontal="center" vertical="center"/>
    </xf>
    <xf numFmtId="0" fontId="92" fillId="0" borderId="16" xfId="60" applyFont="1" applyFill="1" applyBorder="1" applyAlignment="1">
      <alignment horizontal="left" vertical="center"/>
    </xf>
    <xf numFmtId="0" fontId="90" fillId="0" borderId="16" xfId="60" applyFont="1" applyFill="1" applyBorder="1" applyAlignment="1">
      <alignment horizontal="center" vertical="center"/>
    </xf>
    <xf numFmtId="214" fontId="92" fillId="0" borderId="16" xfId="60" applyNumberFormat="1" applyFont="1" applyFill="1" applyBorder="1" applyAlignment="1">
      <alignment horizontal="right" vertical="center"/>
    </xf>
    <xf numFmtId="218" fontId="92" fillId="0" borderId="16" xfId="60" applyNumberFormat="1" applyFont="1" applyFill="1" applyBorder="1" applyAlignment="1">
      <alignment horizontal="left" vertical="center"/>
    </xf>
    <xf numFmtId="0" fontId="90" fillId="0" borderId="16" xfId="60" applyFont="1" applyFill="1" applyBorder="1" applyAlignment="1">
      <alignment horizontal="left" vertical="center"/>
    </xf>
    <xf numFmtId="211" fontId="92" fillId="0" borderId="16" xfId="60" applyNumberFormat="1" applyFont="1" applyFill="1" applyBorder="1" applyAlignment="1">
      <alignment horizontal="right" vertical="center"/>
    </xf>
    <xf numFmtId="0" fontId="92" fillId="0" borderId="16" xfId="60" applyFont="1" applyBorder="1" applyAlignment="1">
      <alignment horizontal="center" vertical="center"/>
    </xf>
    <xf numFmtId="0" fontId="92" fillId="0" borderId="16" xfId="60" applyFont="1" applyBorder="1" applyAlignment="1">
      <alignment horizontal="left" vertical="center"/>
    </xf>
    <xf numFmtId="0" fontId="90" fillId="0" borderId="16" xfId="60" applyFont="1" applyBorder="1" applyAlignment="1">
      <alignment horizontal="left" vertical="center"/>
    </xf>
    <xf numFmtId="211" fontId="92" fillId="0" borderId="16" xfId="60" applyNumberFormat="1" applyFont="1" applyBorder="1" applyAlignment="1">
      <alignment horizontal="right" vertical="center"/>
    </xf>
    <xf numFmtId="0" fontId="90" fillId="0" borderId="16" xfId="60" applyFont="1" applyBorder="1" applyAlignment="1">
      <alignment horizontal="center" vertical="center"/>
    </xf>
    <xf numFmtId="214" fontId="92" fillId="0" borderId="16" xfId="60" applyNumberFormat="1" applyFont="1" applyBorder="1" applyAlignment="1">
      <alignment horizontal="right" vertical="center"/>
    </xf>
    <xf numFmtId="212" fontId="92" fillId="0" borderId="16" xfId="60" applyNumberFormat="1" applyFont="1" applyBorder="1" applyAlignment="1">
      <alignment horizontal="right" vertical="center"/>
    </xf>
    <xf numFmtId="216" fontId="92" fillId="0" borderId="16" xfId="60" applyNumberFormat="1" applyFont="1" applyBorder="1" applyAlignment="1">
      <alignment horizontal="right" vertical="center"/>
    </xf>
    <xf numFmtId="219" fontId="92" fillId="0" borderId="16" xfId="60" applyNumberFormat="1" applyFont="1" applyBorder="1" applyAlignment="1">
      <alignment horizontal="right" vertical="center"/>
    </xf>
    <xf numFmtId="217" fontId="92" fillId="0" borderId="16" xfId="60" applyNumberFormat="1" applyFont="1" applyBorder="1" applyAlignment="1">
      <alignment horizontal="right" vertical="center"/>
    </xf>
    <xf numFmtId="0" fontId="92" fillId="0" borderId="16" xfId="60" applyFont="1" applyBorder="1" applyAlignment="1">
      <alignment vertical="center"/>
    </xf>
    <xf numFmtId="213" fontId="92" fillId="0" borderId="16" xfId="60" applyNumberFormat="1" applyFont="1" applyBorder="1" applyAlignment="1">
      <alignment horizontal="left" vertical="center"/>
    </xf>
    <xf numFmtId="0" fontId="96" fillId="0" borderId="32" xfId="60" applyFont="1" applyBorder="1" applyAlignment="1">
      <alignment horizontal="left" vertical="center"/>
    </xf>
    <xf numFmtId="0" fontId="98" fillId="0" borderId="16" xfId="60" applyFont="1" applyBorder="1" applyAlignment="1"/>
    <xf numFmtId="0" fontId="97" fillId="0" borderId="16" xfId="60" applyFont="1" applyBorder="1" applyAlignment="1">
      <alignment vertical="center"/>
    </xf>
    <xf numFmtId="0" fontId="90" fillId="0" borderId="16" xfId="60" applyFont="1" applyBorder="1" applyAlignment="1">
      <alignment vertical="center"/>
    </xf>
    <xf numFmtId="218" fontId="92" fillId="0" borderId="16" xfId="60" applyNumberFormat="1" applyFont="1" applyBorder="1" applyAlignment="1">
      <alignment horizontal="left" vertical="center"/>
    </xf>
    <xf numFmtId="0" fontId="92" fillId="0" borderId="19" xfId="60" applyFont="1" applyBorder="1" applyAlignment="1">
      <alignment horizontal="center" vertical="center"/>
    </xf>
    <xf numFmtId="0" fontId="92" fillId="0" borderId="18" xfId="60" quotePrefix="1" applyFont="1" applyBorder="1" applyAlignment="1">
      <alignment horizontal="center" vertical="center"/>
    </xf>
    <xf numFmtId="212" fontId="92" fillId="0" borderId="32" xfId="60" applyNumberFormat="1" applyFont="1" applyBorder="1" applyAlignment="1">
      <alignment horizontal="right" vertical="center"/>
    </xf>
    <xf numFmtId="0" fontId="92" fillId="0" borderId="16" xfId="60" applyFont="1" applyBorder="1" applyAlignment="1">
      <alignment horizontal="right" vertical="center"/>
    </xf>
    <xf numFmtId="0" fontId="92" fillId="0" borderId="18" xfId="60" applyFont="1" applyBorder="1" applyAlignment="1">
      <alignment horizontal="center" vertical="center"/>
    </xf>
    <xf numFmtId="0" fontId="92" fillId="0" borderId="16" xfId="0" applyFont="1" applyBorder="1" applyAlignment="1">
      <alignment horizontal="center" vertical="center"/>
    </xf>
    <xf numFmtId="0" fontId="92" fillId="0" borderId="16" xfId="0" applyFont="1" applyBorder="1" applyAlignment="1">
      <alignment horizontal="left" vertical="center"/>
    </xf>
    <xf numFmtId="186" fontId="92" fillId="0" borderId="16" xfId="0" applyNumberFormat="1" applyFont="1" applyBorder="1" applyAlignment="1">
      <alignment horizontal="right" vertical="center"/>
    </xf>
    <xf numFmtId="0" fontId="92" fillId="0" borderId="16" xfId="0" applyFont="1" applyBorder="1" applyAlignment="1">
      <alignment vertical="center"/>
    </xf>
    <xf numFmtId="211" fontId="92" fillId="0" borderId="16" xfId="0" applyNumberFormat="1" applyFont="1" applyBorder="1" applyAlignment="1">
      <alignment horizontal="right" vertical="center"/>
    </xf>
    <xf numFmtId="224" fontId="92" fillId="0" borderId="16" xfId="0" applyNumberFormat="1" applyFont="1" applyBorder="1" applyAlignment="1">
      <alignment horizontal="right" vertical="center"/>
    </xf>
    <xf numFmtId="216" fontId="92" fillId="0" borderId="16" xfId="0" applyNumberFormat="1" applyFont="1" applyBorder="1" applyAlignment="1">
      <alignment horizontal="right" vertical="center"/>
    </xf>
    <xf numFmtId="218" fontId="92" fillId="0" borderId="16" xfId="0" applyNumberFormat="1" applyFont="1" applyBorder="1" applyAlignment="1">
      <alignment horizontal="left" vertical="center"/>
    </xf>
    <xf numFmtId="20" fontId="90" fillId="0" borderId="16" xfId="0" applyNumberFormat="1" applyFont="1" applyBorder="1" applyAlignment="1">
      <alignment horizontal="center" vertical="center"/>
    </xf>
    <xf numFmtId="212" fontId="92" fillId="0" borderId="16" xfId="0" applyNumberFormat="1" applyFont="1" applyBorder="1" applyAlignment="1">
      <alignment horizontal="right" vertical="center"/>
    </xf>
    <xf numFmtId="216" fontId="92" fillId="0" borderId="16" xfId="0" applyNumberFormat="1" applyFont="1" applyFill="1" applyBorder="1" applyAlignment="1">
      <alignment horizontal="right" vertical="center"/>
    </xf>
    <xf numFmtId="0" fontId="90" fillId="0" borderId="16" xfId="0" applyFont="1" applyBorder="1" applyAlignment="1">
      <alignment horizontal="left" vertical="center"/>
    </xf>
    <xf numFmtId="212" fontId="92" fillId="0" borderId="16" xfId="0" applyNumberFormat="1" applyFont="1" applyBorder="1" applyAlignment="1">
      <alignment vertical="center"/>
    </xf>
    <xf numFmtId="0" fontId="92" fillId="0" borderId="16" xfId="0" applyNumberFormat="1" applyFont="1" applyBorder="1" applyAlignment="1">
      <alignment horizontal="left" vertical="center"/>
    </xf>
    <xf numFmtId="217" fontId="92" fillId="0" borderId="16" xfId="0" applyNumberFormat="1" applyFont="1" applyFill="1" applyBorder="1" applyAlignment="1">
      <alignment horizontal="right" vertical="center"/>
    </xf>
    <xf numFmtId="0" fontId="99" fillId="0" borderId="16" xfId="60" applyFont="1" applyBorder="1" applyAlignment="1">
      <alignment vertical="center"/>
    </xf>
    <xf numFmtId="216" fontId="92" fillId="0" borderId="16" xfId="60" applyNumberFormat="1" applyFont="1" applyBorder="1" applyAlignment="1">
      <alignment horizontal="center" vertical="center"/>
    </xf>
    <xf numFmtId="219" fontId="92" fillId="0" borderId="16" xfId="0" applyNumberFormat="1" applyFont="1" applyBorder="1" applyAlignment="1">
      <alignment horizontal="right" vertical="center"/>
    </xf>
    <xf numFmtId="211" fontId="92" fillId="0" borderId="16" xfId="0" applyNumberFormat="1" applyFont="1" applyBorder="1" applyAlignment="1">
      <alignment vertical="center"/>
    </xf>
    <xf numFmtId="0" fontId="94" fillId="0" borderId="11" xfId="0" applyFont="1" applyFill="1" applyBorder="1" applyAlignment="1">
      <alignment horizontal="centerContinuous" vertical="center"/>
    </xf>
    <xf numFmtId="41" fontId="92" fillId="0" borderId="16" xfId="0" applyNumberFormat="1" applyFont="1" applyFill="1" applyBorder="1" applyAlignment="1">
      <alignment horizontal="right" vertical="center"/>
    </xf>
    <xf numFmtId="225" fontId="92" fillId="0" borderId="16" xfId="0" applyNumberFormat="1" applyFont="1" applyFill="1" applyBorder="1" applyAlignment="1">
      <alignment horizontal="center" vertical="center"/>
    </xf>
    <xf numFmtId="225" fontId="92" fillId="0" borderId="16" xfId="0" applyNumberFormat="1" applyFont="1" applyFill="1" applyBorder="1" applyAlignment="1">
      <alignment horizontal="right" vertical="center"/>
    </xf>
    <xf numFmtId="4" fontId="92" fillId="0" borderId="16" xfId="0" applyNumberFormat="1" applyFont="1" applyBorder="1" applyAlignment="1">
      <alignment vertical="center"/>
    </xf>
    <xf numFmtId="207" fontId="92" fillId="0" borderId="16" xfId="0" applyNumberFormat="1" applyFont="1" applyBorder="1" applyAlignment="1">
      <alignment vertical="center"/>
    </xf>
    <xf numFmtId="0" fontId="92" fillId="0" borderId="20" xfId="0" applyFont="1" applyFill="1" applyBorder="1" applyAlignment="1">
      <alignment horizontal="center" vertical="center"/>
    </xf>
    <xf numFmtId="41" fontId="92" fillId="0" borderId="16" xfId="0" applyNumberFormat="1" applyFont="1" applyBorder="1" applyAlignment="1">
      <alignment horizontal="right" vertical="center"/>
    </xf>
    <xf numFmtId="225" fontId="92" fillId="0" borderId="16" xfId="0" applyNumberFormat="1" applyFont="1" applyBorder="1" applyAlignment="1">
      <alignment vertical="center"/>
    </xf>
    <xf numFmtId="0" fontId="92" fillId="0" borderId="20" xfId="0" applyFont="1" applyBorder="1" applyAlignment="1">
      <alignment horizontal="center" vertical="center"/>
    </xf>
    <xf numFmtId="3" fontId="92" fillId="0" borderId="16" xfId="0" applyNumberFormat="1" applyFont="1" applyBorder="1" applyAlignment="1">
      <alignment vertical="center"/>
    </xf>
    <xf numFmtId="233" fontId="92" fillId="0" borderId="20" xfId="2686" applyNumberFormat="1" applyFont="1" applyBorder="1" applyAlignment="1">
      <alignment horizontal="center" vertical="center"/>
    </xf>
    <xf numFmtId="176" fontId="92" fillId="0" borderId="16" xfId="1" applyNumberFormat="1" applyFont="1" applyBorder="1" applyAlignment="1">
      <alignment horizontal="right" vertical="center"/>
    </xf>
    <xf numFmtId="209" fontId="92" fillId="0" borderId="20" xfId="0" applyNumberFormat="1" applyFont="1" applyBorder="1" applyAlignment="1">
      <alignment horizontal="center" vertical="center"/>
    </xf>
    <xf numFmtId="3" fontId="92" fillId="0" borderId="16" xfId="0" applyNumberFormat="1" applyFont="1" applyBorder="1" applyAlignment="1">
      <alignment horizontal="right" vertical="center"/>
    </xf>
    <xf numFmtId="177" fontId="92" fillId="0" borderId="16" xfId="0" applyNumberFormat="1" applyFont="1" applyBorder="1" applyAlignment="1">
      <alignment vertical="center"/>
    </xf>
    <xf numFmtId="0" fontId="92" fillId="0" borderId="16" xfId="0" applyFont="1" applyBorder="1" applyAlignment="1">
      <alignment horizontal="right" vertical="center"/>
    </xf>
    <xf numFmtId="232" fontId="92" fillId="0" borderId="16" xfId="2628" applyNumberFormat="1" applyFont="1" applyFill="1" applyBorder="1" applyAlignment="1">
      <alignment horizontal="right" vertical="center"/>
    </xf>
    <xf numFmtId="228" fontId="92" fillId="0" borderId="16" xfId="0" applyNumberFormat="1" applyFont="1" applyBorder="1" applyAlignment="1">
      <alignment horizontal="right" vertical="center"/>
    </xf>
    <xf numFmtId="228" fontId="92" fillId="0" borderId="16" xfId="60" applyNumberFormat="1" applyFont="1" applyBorder="1" applyAlignment="1">
      <alignment horizontal="right" vertical="center"/>
    </xf>
    <xf numFmtId="210" fontId="60" fillId="0" borderId="16" xfId="60" applyNumberFormat="1" applyFont="1" applyBorder="1" applyAlignment="1">
      <alignment vertical="center"/>
    </xf>
    <xf numFmtId="0" fontId="94" fillId="0" borderId="6" xfId="0" applyFont="1" applyFill="1" applyBorder="1" applyAlignment="1">
      <alignment horizontal="center" vertical="center" wrapText="1"/>
    </xf>
    <xf numFmtId="0" fontId="94" fillId="0" borderId="6" xfId="0" applyFont="1" applyFill="1" applyBorder="1" applyAlignment="1">
      <alignment horizontal="center" vertical="center"/>
    </xf>
    <xf numFmtId="0" fontId="102" fillId="0" borderId="16" xfId="199" applyFont="1" applyFill="1" applyBorder="1" applyAlignment="1">
      <alignment horizontal="center" vertical="center"/>
    </xf>
    <xf numFmtId="0" fontId="62" fillId="0" borderId="16" xfId="199" applyFont="1" applyFill="1" applyBorder="1" applyAlignment="1">
      <alignment horizontal="center" vertical="center"/>
    </xf>
    <xf numFmtId="0" fontId="103" fillId="0" borderId="16" xfId="199" applyFont="1" applyFill="1" applyBorder="1" applyAlignment="1">
      <alignment horizontal="center" vertical="center"/>
    </xf>
    <xf numFmtId="0" fontId="58" fillId="0" borderId="16" xfId="199" applyFont="1" applyFill="1" applyBorder="1" applyAlignment="1">
      <alignment horizontal="center" vertical="center"/>
    </xf>
    <xf numFmtId="0" fontId="10" fillId="0" borderId="16" xfId="199" applyFill="1" applyBorder="1" applyAlignment="1">
      <alignment horizontal="center" vertical="center"/>
    </xf>
    <xf numFmtId="0" fontId="10" fillId="0" borderId="19" xfId="199" applyFill="1" applyBorder="1" applyAlignment="1">
      <alignment horizontal="center" vertical="center"/>
    </xf>
    <xf numFmtId="0" fontId="104" fillId="0" borderId="16" xfId="2748" applyFont="1" applyBorder="1" applyAlignment="1">
      <alignment vertical="center"/>
    </xf>
    <xf numFmtId="0" fontId="37" fillId="0" borderId="16" xfId="2748" applyFont="1" applyBorder="1" applyAlignment="1">
      <alignment horizontal="center" vertical="center"/>
    </xf>
    <xf numFmtId="0" fontId="37" fillId="0" borderId="16" xfId="2748" applyFont="1" applyBorder="1" applyAlignment="1">
      <alignment vertical="center"/>
    </xf>
    <xf numFmtId="0" fontId="37" fillId="0" borderId="16" xfId="199" applyFont="1" applyBorder="1" applyAlignment="1">
      <alignment horizontal="center" vertical="center"/>
    </xf>
    <xf numFmtId="0" fontId="10" fillId="0" borderId="16" xfId="199" applyBorder="1"/>
    <xf numFmtId="0" fontId="37" fillId="0" borderId="16" xfId="199" applyFont="1" applyFill="1" applyBorder="1" applyAlignment="1">
      <alignment horizontal="center" vertical="center"/>
    </xf>
    <xf numFmtId="0" fontId="60" fillId="0" borderId="16" xfId="199" applyFont="1" applyBorder="1" applyAlignment="1">
      <alignment horizontal="center" vertical="center"/>
    </xf>
    <xf numFmtId="0" fontId="94" fillId="0" borderId="10" xfId="2686" applyNumberFormat="1" applyFont="1" applyFill="1" applyBorder="1" applyAlignment="1">
      <alignment horizontal="center" vertical="center"/>
    </xf>
    <xf numFmtId="0" fontId="94" fillId="0" borderId="11" xfId="2686" applyNumberFormat="1" applyFont="1" applyFill="1" applyBorder="1" applyAlignment="1">
      <alignment horizontal="center" vertical="center"/>
    </xf>
    <xf numFmtId="0" fontId="94" fillId="0" borderId="11" xfId="2628" applyNumberFormat="1" applyFont="1" applyFill="1" applyBorder="1" applyAlignment="1">
      <alignment horizontal="center" vertical="center"/>
    </xf>
    <xf numFmtId="0" fontId="94" fillId="0" borderId="12" xfId="2686" applyNumberFormat="1" applyFont="1" applyFill="1" applyBorder="1" applyAlignment="1">
      <alignment horizontal="center" vertical="center"/>
    </xf>
    <xf numFmtId="0" fontId="92" fillId="0" borderId="16" xfId="2686" applyNumberFormat="1" applyFont="1" applyFill="1" applyBorder="1" applyAlignment="1">
      <alignment horizontal="center" vertical="center"/>
    </xf>
    <xf numFmtId="234" fontId="92" fillId="0" borderId="16" xfId="2628" applyNumberFormat="1" applyFont="1" applyFill="1" applyBorder="1" applyAlignment="1">
      <alignment horizontal="right" vertical="center"/>
    </xf>
    <xf numFmtId="234" fontId="92" fillId="0" borderId="16" xfId="2628" applyNumberFormat="1" applyFont="1" applyFill="1" applyBorder="1" applyAlignment="1">
      <alignment horizontal="center" vertical="center"/>
    </xf>
    <xf numFmtId="267" fontId="92" fillId="0" borderId="16" xfId="2628" applyNumberFormat="1" applyFont="1" applyFill="1" applyBorder="1" applyAlignment="1">
      <alignment horizontal="right" vertical="center"/>
    </xf>
    <xf numFmtId="235" fontId="92" fillId="0" borderId="20" xfId="2686" applyNumberFormat="1" applyFont="1" applyFill="1" applyBorder="1" applyAlignment="1">
      <alignment horizontal="center" vertical="center"/>
    </xf>
    <xf numFmtId="0" fontId="92" fillId="0" borderId="16" xfId="2628" applyNumberFormat="1" applyFont="1" applyFill="1" applyBorder="1" applyAlignment="1">
      <alignment vertical="center"/>
    </xf>
    <xf numFmtId="0" fontId="92" fillId="0" borderId="16" xfId="2628" applyNumberFormat="1" applyFont="1" applyFill="1" applyBorder="1" applyAlignment="1">
      <alignment horizontal="center" vertical="center"/>
    </xf>
    <xf numFmtId="231" fontId="92" fillId="0" borderId="20" xfId="2686" applyNumberFormat="1" applyFont="1" applyFill="1" applyBorder="1" applyAlignment="1">
      <alignment vertical="center"/>
    </xf>
    <xf numFmtId="267" fontId="92" fillId="0" borderId="16" xfId="2628" applyNumberFormat="1" applyFont="1" applyFill="1" applyBorder="1" applyAlignment="1">
      <alignment horizontal="center" vertical="center"/>
    </xf>
    <xf numFmtId="0" fontId="6" fillId="0" borderId="48" xfId="0" applyFont="1" applyBorder="1"/>
    <xf numFmtId="0" fontId="7" fillId="4" borderId="16" xfId="199" applyFont="1" applyFill="1" applyBorder="1"/>
    <xf numFmtId="0" fontId="7" fillId="0" borderId="16" xfId="199" applyFont="1" applyFill="1" applyBorder="1"/>
    <xf numFmtId="0" fontId="7" fillId="0" borderId="19" xfId="199" applyFont="1" applyFill="1" applyBorder="1"/>
    <xf numFmtId="0" fontId="37" fillId="0" borderId="16" xfId="199" applyFont="1" applyFill="1" applyBorder="1"/>
    <xf numFmtId="0" fontId="60" fillId="0" borderId="16" xfId="199" applyFont="1" applyFill="1" applyBorder="1"/>
    <xf numFmtId="0" fontId="9" fillId="0" borderId="16" xfId="199" applyFont="1" applyFill="1" applyBorder="1"/>
    <xf numFmtId="0" fontId="105" fillId="0" borderId="16" xfId="199" applyFont="1" applyFill="1" applyBorder="1" applyAlignment="1">
      <alignment vertical="center"/>
    </xf>
    <xf numFmtId="0" fontId="105" fillId="0" borderId="16" xfId="199" applyFont="1" applyBorder="1" applyAlignment="1">
      <alignment vertical="center"/>
    </xf>
    <xf numFmtId="41" fontId="106" fillId="0" borderId="16" xfId="199" applyNumberFormat="1" applyFont="1" applyFill="1" applyBorder="1" applyAlignment="1">
      <alignment horizontal="center" vertical="center"/>
    </xf>
    <xf numFmtId="0" fontId="37" fillId="0" borderId="19" xfId="199" applyFont="1" applyBorder="1"/>
    <xf numFmtId="0" fontId="37" fillId="0" borderId="16" xfId="199" applyFont="1" applyBorder="1"/>
    <xf numFmtId="0" fontId="37" fillId="0" borderId="0" xfId="199" applyFont="1"/>
    <xf numFmtId="0" fontId="37" fillId="0" borderId="0" xfId="199" applyFont="1" applyAlignment="1">
      <alignment vertical="center"/>
    </xf>
    <xf numFmtId="0" fontId="37" fillId="0" borderId="0" xfId="199" applyFont="1" applyBorder="1" applyAlignment="1">
      <alignment vertical="center"/>
    </xf>
    <xf numFmtId="0" fontId="37" fillId="0" borderId="0" xfId="199" applyFont="1" applyBorder="1"/>
    <xf numFmtId="0" fontId="10" fillId="0" borderId="0" xfId="199" applyAlignment="1">
      <alignment vertical="center"/>
    </xf>
    <xf numFmtId="0" fontId="10" fillId="0" borderId="0" xfId="199"/>
    <xf numFmtId="0" fontId="10" fillId="0" borderId="0" xfId="2748" applyBorder="1" applyAlignment="1">
      <alignment horizontal="center" vertical="center"/>
    </xf>
    <xf numFmtId="0" fontId="10" fillId="0" borderId="0" xfId="2748" applyAlignment="1">
      <alignment vertical="center"/>
    </xf>
    <xf numFmtId="0" fontId="10" fillId="0" borderId="0" xfId="2748" applyBorder="1" applyAlignment="1">
      <alignment vertical="center"/>
    </xf>
    <xf numFmtId="0" fontId="6" fillId="0" borderId="0" xfId="2748" applyFont="1" applyBorder="1" applyAlignment="1">
      <alignment vertical="center"/>
    </xf>
    <xf numFmtId="0" fontId="6" fillId="0" borderId="0" xfId="2748" applyFont="1" applyAlignment="1">
      <alignment vertical="center"/>
    </xf>
    <xf numFmtId="0" fontId="33" fillId="0" borderId="0" xfId="2748" applyFont="1" applyBorder="1" applyAlignment="1">
      <alignment vertical="center"/>
    </xf>
    <xf numFmtId="0" fontId="33" fillId="0" borderId="0" xfId="2748" applyFont="1" applyAlignment="1">
      <alignment vertical="center"/>
    </xf>
    <xf numFmtId="0" fontId="104" fillId="0" borderId="16" xfId="2749" applyFont="1" applyBorder="1" applyAlignment="1">
      <alignment vertical="center"/>
    </xf>
    <xf numFmtId="0" fontId="107" fillId="0" borderId="16" xfId="2749" applyFont="1" applyBorder="1" applyAlignment="1">
      <alignment horizontal="center" vertical="center"/>
    </xf>
    <xf numFmtId="0" fontId="107" fillId="0" borderId="16" xfId="2749" applyFont="1" applyBorder="1" applyAlignment="1">
      <alignment vertical="center"/>
    </xf>
    <xf numFmtId="41" fontId="107" fillId="0" borderId="16" xfId="2746" applyFont="1" applyBorder="1" applyAlignment="1">
      <alignment vertical="center"/>
    </xf>
    <xf numFmtId="0" fontId="60" fillId="0" borderId="16" xfId="199" applyFont="1" applyFill="1" applyBorder="1" applyAlignment="1">
      <alignment horizontal="center" vertical="center"/>
    </xf>
    <xf numFmtId="268" fontId="60" fillId="0" borderId="16" xfId="199" applyNumberFormat="1" applyFont="1" applyFill="1" applyBorder="1" applyAlignment="1">
      <alignment horizontal="left" vertical="center"/>
    </xf>
    <xf numFmtId="0" fontId="92" fillId="0" borderId="17" xfId="0" applyFont="1" applyFill="1" applyBorder="1" applyAlignment="1">
      <alignment horizontal="distributed" vertical="center"/>
    </xf>
    <xf numFmtId="0" fontId="92" fillId="0" borderId="17" xfId="0" applyFont="1" applyBorder="1" applyAlignment="1">
      <alignment horizontal="distributed" vertical="center"/>
    </xf>
    <xf numFmtId="0" fontId="90" fillId="0" borderId="13" xfId="0" applyFont="1" applyFill="1" applyBorder="1" applyAlignment="1">
      <alignment horizontal="center" vertical="center"/>
    </xf>
    <xf numFmtId="0" fontId="90" fillId="0" borderId="16" xfId="0" applyFont="1" applyFill="1" applyBorder="1" applyAlignment="1">
      <alignment horizontal="center" vertical="center"/>
    </xf>
    <xf numFmtId="176" fontId="90" fillId="0" borderId="16" xfId="0" applyNumberFormat="1" applyFont="1" applyBorder="1" applyAlignment="1">
      <alignment horizontal="right" vertical="center"/>
    </xf>
    <xf numFmtId="0" fontId="90" fillId="0" borderId="20" xfId="0" applyFont="1" applyBorder="1" applyAlignment="1">
      <alignment horizontal="center" vertical="center"/>
    </xf>
    <xf numFmtId="0" fontId="109" fillId="0" borderId="20" xfId="0" applyFont="1" applyBorder="1" applyAlignment="1">
      <alignment horizontal="center" vertical="center"/>
    </xf>
    <xf numFmtId="176" fontId="93" fillId="0" borderId="0" xfId="0" applyNumberFormat="1" applyFont="1"/>
    <xf numFmtId="0" fontId="92" fillId="0" borderId="16" xfId="199" applyFont="1" applyFill="1" applyBorder="1" applyAlignment="1">
      <alignment horizontal="left" vertical="center"/>
    </xf>
    <xf numFmtId="0" fontId="92" fillId="0" borderId="15" xfId="199" applyFont="1" applyFill="1" applyBorder="1" applyAlignment="1">
      <alignment horizontal="distributed" vertical="center"/>
    </xf>
    <xf numFmtId="0" fontId="92" fillId="0" borderId="16" xfId="199" applyFont="1" applyFill="1" applyBorder="1" applyAlignment="1">
      <alignment horizontal="center" vertical="center"/>
    </xf>
    <xf numFmtId="0" fontId="92" fillId="0" borderId="15" xfId="199" applyFont="1" applyFill="1" applyBorder="1" applyAlignment="1">
      <alignment horizontal="center" vertical="center"/>
    </xf>
    <xf numFmtId="41" fontId="92" fillId="0" borderId="16" xfId="199" applyNumberFormat="1" applyFont="1" applyFill="1" applyBorder="1" applyAlignment="1">
      <alignment horizontal="center" vertical="center"/>
    </xf>
    <xf numFmtId="41" fontId="92" fillId="0" borderId="16" xfId="2745" applyNumberFormat="1" applyFont="1" applyFill="1" applyBorder="1" applyAlignment="1">
      <alignment horizontal="center" vertical="center"/>
    </xf>
    <xf numFmtId="0" fontId="98" fillId="0" borderId="15" xfId="199" applyFont="1" applyFill="1" applyBorder="1" applyAlignment="1">
      <alignment horizontal="center" vertical="center"/>
    </xf>
    <xf numFmtId="268" fontId="92" fillId="0" borderId="16" xfId="199" applyNumberFormat="1" applyFont="1" applyFill="1" applyBorder="1" applyAlignment="1">
      <alignment horizontal="center" vertical="center"/>
    </xf>
    <xf numFmtId="269" fontId="92" fillId="0" borderId="16" xfId="199" applyNumberFormat="1" applyFont="1" applyFill="1" applyBorder="1" applyAlignment="1">
      <alignment horizontal="distributed" vertical="center"/>
    </xf>
    <xf numFmtId="0" fontId="92" fillId="0" borderId="16" xfId="199" applyNumberFormat="1" applyFont="1" applyFill="1" applyBorder="1" applyAlignment="1">
      <alignment horizontal="center" vertical="center"/>
    </xf>
    <xf numFmtId="285" fontId="92" fillId="0" borderId="16" xfId="199" applyNumberFormat="1" applyFont="1" applyFill="1" applyBorder="1" applyAlignment="1">
      <alignment horizontal="center" vertical="center"/>
    </xf>
    <xf numFmtId="286" fontId="92" fillId="0" borderId="16" xfId="199" applyNumberFormat="1" applyFont="1" applyFill="1" applyBorder="1" applyAlignment="1">
      <alignment horizontal="center" vertical="center"/>
    </xf>
    <xf numFmtId="0" fontId="92" fillId="0" borderId="16" xfId="199" applyNumberFormat="1" applyFont="1" applyFill="1" applyBorder="1" applyAlignment="1">
      <alignment horizontal="distributed" vertical="center"/>
    </xf>
    <xf numFmtId="268" fontId="92" fillId="0" borderId="16" xfId="199" applyNumberFormat="1" applyFont="1" applyFill="1" applyBorder="1" applyAlignment="1">
      <alignment horizontal="left" vertical="center"/>
    </xf>
    <xf numFmtId="0" fontId="92" fillId="0" borderId="16" xfId="199" applyFont="1" applyFill="1" applyBorder="1" applyAlignment="1">
      <alignment horizontal="distributed" vertical="center" shrinkToFit="1"/>
    </xf>
    <xf numFmtId="0" fontId="92" fillId="0" borderId="16" xfId="199" applyFont="1" applyFill="1" applyBorder="1" applyAlignment="1">
      <alignment horizontal="center" vertical="center" shrinkToFit="1"/>
    </xf>
    <xf numFmtId="286" fontId="92" fillId="0" borderId="16" xfId="199" applyNumberFormat="1" applyFont="1" applyFill="1" applyBorder="1" applyAlignment="1">
      <alignment horizontal="center" vertical="center" shrinkToFit="1"/>
    </xf>
    <xf numFmtId="0" fontId="92" fillId="0" borderId="16" xfId="199" applyFont="1" applyFill="1" applyBorder="1" applyAlignment="1">
      <alignment horizontal="distributed" vertical="center"/>
    </xf>
    <xf numFmtId="268" fontId="92" fillId="0" borderId="16" xfId="199" applyNumberFormat="1" applyFont="1" applyBorder="1" applyAlignment="1">
      <alignment horizontal="center" vertical="center"/>
    </xf>
    <xf numFmtId="0" fontId="92" fillId="0" borderId="16" xfId="199" applyFont="1" applyBorder="1" applyAlignment="1">
      <alignment horizontal="distributed" vertical="center"/>
    </xf>
    <xf numFmtId="0" fontId="92" fillId="0" borderId="16" xfId="199" applyFont="1" applyBorder="1" applyAlignment="1">
      <alignment horizontal="center" vertical="center"/>
    </xf>
    <xf numFmtId="41" fontId="92" fillId="0" borderId="16" xfId="199" applyNumberFormat="1" applyFont="1" applyBorder="1" applyAlignment="1">
      <alignment horizontal="center" vertical="center"/>
    </xf>
    <xf numFmtId="41" fontId="90" fillId="4" borderId="32" xfId="2745" applyFont="1" applyFill="1" applyBorder="1" applyAlignment="1">
      <alignment horizontal="centerContinuous" vertical="center"/>
    </xf>
    <xf numFmtId="41" fontId="90" fillId="4" borderId="19" xfId="199" applyNumberFormat="1" applyFont="1" applyFill="1" applyBorder="1" applyAlignment="1">
      <alignment horizontal="centerContinuous" vertical="center"/>
    </xf>
    <xf numFmtId="41" fontId="90" fillId="4" borderId="32" xfId="199" applyNumberFormat="1" applyFont="1" applyFill="1" applyBorder="1" applyAlignment="1">
      <alignment horizontal="centerContinuous" vertical="center"/>
    </xf>
    <xf numFmtId="41" fontId="90" fillId="4" borderId="16" xfId="199" applyNumberFormat="1" applyFont="1" applyFill="1" applyBorder="1" applyAlignment="1">
      <alignment horizontal="centerContinuous" vertical="center"/>
    </xf>
    <xf numFmtId="41" fontId="90" fillId="4" borderId="19" xfId="2745" applyFont="1" applyFill="1" applyBorder="1" applyAlignment="1">
      <alignment horizontal="center" vertical="center"/>
    </xf>
    <xf numFmtId="41" fontId="90" fillId="4" borderId="16" xfId="199" applyNumberFormat="1" applyFont="1" applyFill="1" applyBorder="1" applyAlignment="1">
      <alignment horizontal="center" vertical="center"/>
    </xf>
    <xf numFmtId="268" fontId="90" fillId="0" borderId="18" xfId="199" applyNumberFormat="1" applyFont="1" applyFill="1" applyBorder="1" applyAlignment="1">
      <alignment horizontal="center" vertical="center"/>
    </xf>
    <xf numFmtId="269" fontId="90" fillId="0" borderId="19" xfId="199" applyNumberFormat="1" applyFont="1" applyFill="1" applyBorder="1" applyAlignment="1">
      <alignment horizontal="distributed" vertical="center"/>
    </xf>
    <xf numFmtId="238" fontId="90" fillId="0" borderId="16" xfId="199" applyNumberFormat="1" applyFont="1" applyFill="1" applyBorder="1" applyAlignment="1">
      <alignment vertical="center"/>
    </xf>
    <xf numFmtId="38" fontId="90" fillId="0" borderId="16" xfId="199" applyNumberFormat="1" applyFont="1" applyFill="1" applyBorder="1" applyAlignment="1">
      <alignment horizontal="center" vertical="center"/>
    </xf>
    <xf numFmtId="41" fontId="90" fillId="0" borderId="16" xfId="2745" applyFont="1" applyFill="1" applyBorder="1" applyAlignment="1">
      <alignment vertical="center"/>
    </xf>
    <xf numFmtId="41" fontId="90" fillId="0" borderId="16" xfId="199" applyNumberFormat="1" applyFont="1" applyFill="1" applyBorder="1" applyAlignment="1">
      <alignment vertical="center"/>
    </xf>
    <xf numFmtId="215" fontId="90" fillId="0" borderId="16" xfId="199" applyNumberFormat="1" applyFont="1" applyFill="1" applyBorder="1" applyAlignment="1">
      <alignment horizontal="center" vertical="center"/>
    </xf>
    <xf numFmtId="0" fontId="90" fillId="0" borderId="16" xfId="199" applyFont="1" applyFill="1" applyBorder="1" applyAlignment="1">
      <alignment horizontal="center" vertical="center"/>
    </xf>
    <xf numFmtId="0" fontId="90" fillId="0" borderId="19" xfId="199" applyFont="1" applyFill="1" applyBorder="1" applyAlignment="1">
      <alignment horizontal="distributed" vertical="center"/>
    </xf>
    <xf numFmtId="0" fontId="90" fillId="0" borderId="16" xfId="199" applyFont="1" applyFill="1" applyBorder="1" applyAlignment="1">
      <alignment horizontal="distributed" vertical="center"/>
    </xf>
    <xf numFmtId="43" fontId="90" fillId="0" borderId="16" xfId="199" applyNumberFormat="1" applyFont="1" applyFill="1" applyBorder="1" applyAlignment="1">
      <alignment vertical="center"/>
    </xf>
    <xf numFmtId="0" fontId="90" fillId="0" borderId="19" xfId="199" applyFont="1" applyFill="1" applyBorder="1" applyAlignment="1">
      <alignment horizontal="center" vertical="center"/>
    </xf>
    <xf numFmtId="265" fontId="90" fillId="0" borderId="16" xfId="199" applyNumberFormat="1" applyFont="1" applyFill="1" applyBorder="1" applyAlignment="1">
      <alignment vertical="center"/>
    </xf>
    <xf numFmtId="270" fontId="90" fillId="0" borderId="16" xfId="199" applyNumberFormat="1" applyFont="1" applyFill="1" applyBorder="1" applyAlignment="1">
      <alignment vertical="center"/>
    </xf>
    <xf numFmtId="0" fontId="90" fillId="0" borderId="19" xfId="199" applyNumberFormat="1" applyFont="1" applyFill="1" applyBorder="1" applyAlignment="1">
      <alignment horizontal="distributed" vertical="center"/>
    </xf>
    <xf numFmtId="208" fontId="90" fillId="0" borderId="16" xfId="199" applyNumberFormat="1" applyFont="1" applyFill="1" applyBorder="1" applyAlignment="1">
      <alignment vertical="center"/>
    </xf>
    <xf numFmtId="0" fontId="98" fillId="0" borderId="19" xfId="199" applyFont="1" applyFill="1" applyBorder="1" applyAlignment="1">
      <alignment horizontal="center" vertical="center"/>
    </xf>
    <xf numFmtId="43" fontId="98" fillId="0" borderId="16" xfId="199" applyNumberFormat="1" applyFont="1" applyFill="1" applyBorder="1" applyAlignment="1">
      <alignment horizontal="center" vertical="center"/>
    </xf>
    <xf numFmtId="0" fontId="98" fillId="0" borderId="16" xfId="199" applyFont="1" applyFill="1" applyBorder="1" applyAlignment="1">
      <alignment horizontal="center" vertical="center"/>
    </xf>
    <xf numFmtId="41" fontId="98" fillId="0" borderId="16" xfId="2745" applyFont="1" applyFill="1" applyBorder="1" applyAlignment="1">
      <alignment horizontal="center" vertical="center"/>
    </xf>
    <xf numFmtId="41" fontId="98" fillId="0" borderId="16" xfId="199" applyNumberFormat="1" applyFont="1" applyFill="1" applyBorder="1" applyAlignment="1">
      <alignment horizontal="center" vertical="center"/>
    </xf>
    <xf numFmtId="0" fontId="98" fillId="0" borderId="18" xfId="199" applyFont="1" applyFill="1" applyBorder="1" applyAlignment="1">
      <alignment horizontal="center" vertical="center"/>
    </xf>
    <xf numFmtId="0" fontId="90" fillId="0" borderId="19" xfId="199" applyNumberFormat="1" applyFont="1" applyFill="1" applyBorder="1" applyAlignment="1">
      <alignment horizontal="left" vertical="center"/>
    </xf>
    <xf numFmtId="273" fontId="90" fillId="0" borderId="16" xfId="199" applyNumberFormat="1" applyFont="1" applyFill="1" applyBorder="1" applyAlignment="1">
      <alignment vertical="center"/>
    </xf>
    <xf numFmtId="0" fontId="90" fillId="0" borderId="18" xfId="199" applyFont="1" applyFill="1" applyBorder="1" applyAlignment="1">
      <alignment horizontal="center" vertical="center"/>
    </xf>
    <xf numFmtId="41" fontId="92" fillId="0" borderId="16" xfId="199" applyNumberFormat="1" applyFont="1" applyFill="1" applyBorder="1" applyAlignment="1">
      <alignment vertical="center"/>
    </xf>
    <xf numFmtId="0" fontId="92" fillId="0" borderId="19" xfId="199" applyFont="1" applyFill="1" applyBorder="1" applyAlignment="1">
      <alignment horizontal="distributed" vertical="center"/>
    </xf>
    <xf numFmtId="0" fontId="92" fillId="0" borderId="19" xfId="199" applyFont="1" applyFill="1" applyBorder="1" applyAlignment="1">
      <alignment horizontal="center" vertical="center"/>
    </xf>
    <xf numFmtId="43" fontId="90" fillId="0" borderId="16" xfId="199" applyNumberFormat="1" applyFont="1" applyFill="1" applyBorder="1" applyAlignment="1">
      <alignment horizontal="center" vertical="center"/>
    </xf>
    <xf numFmtId="41" fontId="90" fillId="0" borderId="16" xfId="2745" applyFont="1" applyFill="1" applyBorder="1" applyAlignment="1">
      <alignment horizontal="center" vertical="center"/>
    </xf>
    <xf numFmtId="41" fontId="90" fillId="0" borderId="16" xfId="199" applyNumberFormat="1" applyFont="1" applyFill="1" applyBorder="1" applyAlignment="1">
      <alignment horizontal="center" vertical="center"/>
    </xf>
    <xf numFmtId="0" fontId="90" fillId="0" borderId="18" xfId="199" applyFont="1" applyFill="1" applyBorder="1" applyAlignment="1">
      <alignment horizontal="distributed" vertical="center"/>
    </xf>
    <xf numFmtId="41" fontId="90" fillId="4" borderId="19" xfId="199" applyNumberFormat="1" applyFont="1" applyFill="1" applyBorder="1" applyAlignment="1">
      <alignment horizontal="center" vertical="center"/>
    </xf>
    <xf numFmtId="40" fontId="90" fillId="0" borderId="16" xfId="2751" applyNumberFormat="1" applyFont="1" applyFill="1" applyBorder="1" applyAlignment="1">
      <alignment vertical="center"/>
    </xf>
    <xf numFmtId="38" fontId="90" fillId="0" borderId="16" xfId="199" applyNumberFormat="1" applyFont="1" applyFill="1" applyBorder="1" applyAlignment="1">
      <alignment horizontal="centerContinuous" vertical="center"/>
    </xf>
    <xf numFmtId="274" fontId="90" fillId="0" borderId="16" xfId="199" applyNumberFormat="1" applyFont="1" applyFill="1" applyBorder="1" applyAlignment="1">
      <alignment vertical="center"/>
    </xf>
    <xf numFmtId="0" fontId="90" fillId="0" borderId="18" xfId="199" applyFont="1" applyFill="1" applyBorder="1"/>
    <xf numFmtId="40" fontId="90" fillId="0" borderId="16" xfId="199" applyNumberFormat="1" applyFont="1" applyFill="1" applyBorder="1" applyAlignment="1">
      <alignment vertical="center"/>
    </xf>
    <xf numFmtId="268" fontId="90" fillId="0" borderId="16" xfId="199" applyNumberFormat="1" applyFont="1" applyFill="1" applyBorder="1" applyAlignment="1">
      <alignment horizontal="center" vertical="center"/>
    </xf>
    <xf numFmtId="0" fontId="90" fillId="0" borderId="16" xfId="2747" applyNumberFormat="1" applyFont="1" applyFill="1" applyBorder="1" applyAlignment="1">
      <alignment vertical="center"/>
    </xf>
    <xf numFmtId="38" fontId="90" fillId="0" borderId="16" xfId="2750" applyNumberFormat="1" applyFont="1" applyFill="1" applyBorder="1" applyAlignment="1">
      <alignment vertical="center"/>
    </xf>
    <xf numFmtId="275" fontId="90" fillId="0" borderId="16" xfId="2750" applyNumberFormat="1" applyFont="1" applyFill="1" applyBorder="1" applyAlignment="1">
      <alignment vertical="center"/>
    </xf>
    <xf numFmtId="38" fontId="90" fillId="0" borderId="16" xfId="2750" applyNumberFormat="1" applyFont="1" applyFill="1" applyBorder="1" applyAlignment="1">
      <alignment horizontal="centerContinuous" vertical="center"/>
    </xf>
    <xf numFmtId="0" fontId="90" fillId="0" borderId="16" xfId="2750" applyFont="1" applyFill="1" applyBorder="1" applyAlignment="1">
      <alignment horizontal="center" vertical="center"/>
    </xf>
    <xf numFmtId="38" fontId="90" fillId="0" borderId="16" xfId="2750" applyNumberFormat="1" applyFont="1" applyFill="1" applyBorder="1" applyAlignment="1">
      <alignment horizontal="center" vertical="center"/>
    </xf>
    <xf numFmtId="0" fontId="90" fillId="0" borderId="19" xfId="2750" applyFont="1" applyFill="1" applyBorder="1" applyAlignment="1">
      <alignment horizontal="center" vertical="center"/>
    </xf>
    <xf numFmtId="276" fontId="90" fillId="0" borderId="16" xfId="199" applyNumberFormat="1" applyFont="1" applyFill="1" applyBorder="1" applyAlignment="1">
      <alignment horizontal="center" vertical="center"/>
    </xf>
    <xf numFmtId="0" fontId="90" fillId="0" borderId="16" xfId="199" applyFont="1" applyFill="1" applyBorder="1"/>
    <xf numFmtId="41" fontId="90" fillId="0" borderId="16" xfId="199" applyNumberFormat="1" applyFont="1" applyFill="1" applyBorder="1"/>
    <xf numFmtId="268" fontId="90" fillId="0" borderId="32" xfId="199" applyNumberFormat="1" applyFont="1" applyFill="1" applyBorder="1" applyAlignment="1">
      <alignment horizontal="center" vertical="center"/>
    </xf>
    <xf numFmtId="20" fontId="90" fillId="0" borderId="16" xfId="199" applyNumberFormat="1" applyFont="1" applyFill="1" applyBorder="1" applyAlignment="1">
      <alignment horizontal="center" vertical="center"/>
    </xf>
    <xf numFmtId="176" fontId="90" fillId="0" borderId="16" xfId="2745" applyNumberFormat="1" applyFont="1" applyFill="1" applyBorder="1" applyAlignment="1">
      <alignment vertical="center"/>
    </xf>
    <xf numFmtId="277" fontId="90" fillId="0" borderId="16" xfId="2745" applyNumberFormat="1" applyFont="1" applyFill="1" applyBorder="1" applyAlignment="1">
      <alignment vertical="center"/>
    </xf>
    <xf numFmtId="41" fontId="90" fillId="0" borderId="16" xfId="2745" applyNumberFormat="1" applyFont="1" applyFill="1" applyBorder="1" applyAlignment="1">
      <alignment vertical="center"/>
    </xf>
    <xf numFmtId="0" fontId="90" fillId="0" borderId="16" xfId="199" applyFont="1" applyFill="1" applyBorder="1" applyAlignment="1">
      <alignment vertical="center"/>
    </xf>
    <xf numFmtId="278" fontId="90" fillId="0" borderId="16" xfId="199" applyNumberFormat="1" applyFont="1" applyFill="1" applyBorder="1" applyAlignment="1">
      <alignment horizontal="center" vertical="center"/>
    </xf>
    <xf numFmtId="279" fontId="90" fillId="0" borderId="16" xfId="2745" applyNumberFormat="1" applyFont="1" applyFill="1" applyBorder="1" applyAlignment="1">
      <alignment vertical="center"/>
    </xf>
    <xf numFmtId="0" fontId="90" fillId="0" borderId="16" xfId="199" applyNumberFormat="1" applyFont="1" applyFill="1" applyBorder="1" applyAlignment="1">
      <alignment vertical="center"/>
    </xf>
    <xf numFmtId="278" fontId="90" fillId="0" borderId="19" xfId="199" applyNumberFormat="1" applyFont="1" applyFill="1" applyBorder="1" applyAlignment="1">
      <alignment horizontal="center" vertical="center"/>
    </xf>
    <xf numFmtId="41" fontId="90" fillId="0" borderId="16" xfId="199" applyNumberFormat="1" applyFont="1" applyFill="1" applyBorder="1" applyAlignment="1">
      <alignment horizontal="centerContinuous" vertical="center"/>
    </xf>
    <xf numFmtId="0" fontId="90" fillId="0" borderId="16" xfId="199" applyFont="1" applyFill="1" applyBorder="1" applyAlignment="1">
      <alignment horizontal="center"/>
    </xf>
    <xf numFmtId="38" fontId="90" fillId="0" borderId="16" xfId="199" applyNumberFormat="1" applyFont="1" applyFill="1" applyBorder="1" applyAlignment="1">
      <alignment horizontal="left" vertical="center"/>
    </xf>
    <xf numFmtId="280" fontId="90" fillId="0" borderId="16" xfId="2745" applyNumberFormat="1" applyFont="1" applyFill="1" applyBorder="1" applyAlignment="1">
      <alignment vertical="center"/>
    </xf>
    <xf numFmtId="278" fontId="90" fillId="0" borderId="16" xfId="199" quotePrefix="1" applyNumberFormat="1" applyFont="1" applyFill="1" applyBorder="1" applyAlignment="1">
      <alignment horizontal="center" vertical="center"/>
    </xf>
    <xf numFmtId="40" fontId="90" fillId="0" borderId="16" xfId="199" applyNumberFormat="1" applyFont="1" applyFill="1" applyBorder="1" applyAlignment="1">
      <alignment horizontal="center" vertical="center"/>
    </xf>
    <xf numFmtId="41" fontId="90" fillId="0" borderId="16" xfId="199" applyNumberFormat="1" applyFont="1" applyBorder="1" applyAlignment="1">
      <alignment vertical="center"/>
    </xf>
    <xf numFmtId="0" fontId="90" fillId="0" borderId="16" xfId="199" applyFont="1" applyBorder="1" applyAlignment="1">
      <alignment horizontal="center" vertical="center"/>
    </xf>
    <xf numFmtId="277" fontId="90" fillId="0" borderId="16" xfId="2745" applyNumberFormat="1" applyFont="1" applyBorder="1" applyAlignment="1">
      <alignment horizontal="right" vertical="center"/>
    </xf>
    <xf numFmtId="38" fontId="90" fillId="0" borderId="16" xfId="199" applyNumberFormat="1" applyFont="1" applyBorder="1" applyAlignment="1">
      <alignment horizontal="center" vertical="center"/>
    </xf>
    <xf numFmtId="41" fontId="90" fillId="0" borderId="16" xfId="2745" applyFont="1" applyBorder="1" applyAlignment="1">
      <alignment horizontal="right" vertical="center"/>
    </xf>
    <xf numFmtId="40" fontId="90" fillId="0" borderId="16" xfId="199" applyNumberFormat="1" applyFont="1" applyBorder="1" applyAlignment="1">
      <alignment vertical="center"/>
    </xf>
    <xf numFmtId="0" fontId="90" fillId="0" borderId="19" xfId="199" applyFont="1" applyBorder="1" applyAlignment="1">
      <alignment horizontal="center" vertical="center"/>
    </xf>
    <xf numFmtId="41" fontId="90" fillId="0" borderId="16" xfId="2745" applyFont="1" applyBorder="1" applyAlignment="1">
      <alignment vertical="center"/>
    </xf>
    <xf numFmtId="0" fontId="92" fillId="0" borderId="18" xfId="199" applyFont="1" applyFill="1" applyBorder="1"/>
    <xf numFmtId="3" fontId="92" fillId="0" borderId="19" xfId="199" applyNumberFormat="1" applyFont="1" applyFill="1" applyBorder="1" applyAlignment="1">
      <alignment horizontal="distributed" vertical="center"/>
    </xf>
    <xf numFmtId="279" fontId="92" fillId="0" borderId="16" xfId="2745" applyNumberFormat="1" applyFont="1" applyFill="1" applyBorder="1" applyAlignment="1">
      <alignment vertical="center"/>
    </xf>
    <xf numFmtId="38" fontId="92" fillId="0" borderId="16" xfId="199" applyNumberFormat="1" applyFont="1" applyBorder="1" applyAlignment="1">
      <alignment horizontal="center" vertical="center"/>
    </xf>
    <xf numFmtId="41" fontId="92" fillId="0" borderId="16" xfId="199" applyNumberFormat="1" applyFont="1" applyBorder="1" applyAlignment="1">
      <alignment vertical="center"/>
    </xf>
    <xf numFmtId="41" fontId="92" fillId="0" borderId="16" xfId="199" applyNumberFormat="1" applyFont="1" applyFill="1" applyBorder="1"/>
    <xf numFmtId="0" fontId="92" fillId="0" borderId="16" xfId="199" applyFont="1" applyFill="1" applyBorder="1" applyAlignment="1">
      <alignment horizontal="center"/>
    </xf>
    <xf numFmtId="277" fontId="92" fillId="0" borderId="16" xfId="2745" applyNumberFormat="1" applyFont="1" applyFill="1" applyBorder="1" applyAlignment="1">
      <alignment vertical="center"/>
    </xf>
    <xf numFmtId="278" fontId="90" fillId="0" borderId="16" xfId="199" applyNumberFormat="1" applyFont="1" applyFill="1" applyBorder="1" applyAlignment="1">
      <alignment horizontal="left" vertical="center"/>
    </xf>
    <xf numFmtId="0" fontId="92" fillId="0" borderId="32" xfId="199" applyFont="1" applyFill="1" applyBorder="1" applyAlignment="1">
      <alignment horizontal="distributed" vertical="center"/>
    </xf>
    <xf numFmtId="278" fontId="92" fillId="0" borderId="16" xfId="199" quotePrefix="1" applyNumberFormat="1" applyFont="1" applyFill="1" applyBorder="1" applyAlignment="1">
      <alignment horizontal="center" vertical="center"/>
    </xf>
    <xf numFmtId="38" fontId="92" fillId="0" borderId="16" xfId="199" applyNumberFormat="1" applyFont="1" applyFill="1" applyBorder="1" applyAlignment="1">
      <alignment horizontal="centerContinuous" vertical="center"/>
    </xf>
    <xf numFmtId="0" fontId="92" fillId="0" borderId="19" xfId="199" applyFont="1" applyFill="1" applyBorder="1"/>
    <xf numFmtId="0" fontId="92" fillId="0" borderId="16" xfId="199" applyFont="1" applyFill="1" applyBorder="1"/>
    <xf numFmtId="0" fontId="97" fillId="0" borderId="18" xfId="199" applyFont="1" applyFill="1" applyBorder="1" applyAlignment="1">
      <alignment vertical="center"/>
    </xf>
    <xf numFmtId="0" fontId="110" fillId="0" borderId="32" xfId="199" applyFont="1" applyBorder="1" applyAlignment="1">
      <alignment vertical="center"/>
    </xf>
    <xf numFmtId="41" fontId="110" fillId="0" borderId="32" xfId="199" applyNumberFormat="1" applyFont="1" applyBorder="1" applyAlignment="1">
      <alignment vertical="center"/>
    </xf>
    <xf numFmtId="41" fontId="110" fillId="0" borderId="32" xfId="2745" applyFont="1" applyBorder="1" applyAlignment="1">
      <alignment vertical="center"/>
    </xf>
    <xf numFmtId="274" fontId="110" fillId="0" borderId="32" xfId="199" applyNumberFormat="1" applyFont="1" applyBorder="1" applyAlignment="1">
      <alignment vertical="center"/>
    </xf>
    <xf numFmtId="0" fontId="110" fillId="0" borderId="19" xfId="199" applyFont="1" applyBorder="1" applyAlignment="1">
      <alignment vertical="center"/>
    </xf>
    <xf numFmtId="0" fontId="90" fillId="6" borderId="16" xfId="199" applyFont="1" applyFill="1" applyBorder="1" applyAlignment="1">
      <alignment horizontal="centerContinuous" vertical="center"/>
    </xf>
    <xf numFmtId="41" fontId="90" fillId="6" borderId="16" xfId="199" applyNumberFormat="1" applyFont="1" applyFill="1" applyBorder="1" applyAlignment="1">
      <alignment horizontal="centerContinuous" vertical="center"/>
    </xf>
    <xf numFmtId="41" fontId="90" fillId="6" borderId="16" xfId="2745" applyFont="1" applyFill="1" applyBorder="1" applyAlignment="1">
      <alignment horizontal="centerContinuous" vertical="center"/>
    </xf>
    <xf numFmtId="41" fontId="90" fillId="6" borderId="16" xfId="2745" applyNumberFormat="1" applyFont="1" applyFill="1" applyBorder="1" applyAlignment="1">
      <alignment horizontal="centerContinuous" vertical="center"/>
    </xf>
    <xf numFmtId="274" fontId="90" fillId="6" borderId="16" xfId="199" applyNumberFormat="1" applyFont="1" applyFill="1" applyBorder="1" applyAlignment="1">
      <alignment horizontal="centerContinuous" vertical="center"/>
    </xf>
    <xf numFmtId="0" fontId="90" fillId="6" borderId="16" xfId="199" applyFont="1" applyFill="1" applyBorder="1" applyAlignment="1">
      <alignment horizontal="center" vertical="center"/>
    </xf>
    <xf numFmtId="41" fontId="90" fillId="6" borderId="16" xfId="199" applyNumberFormat="1" applyFont="1" applyFill="1" applyBorder="1" applyAlignment="1">
      <alignment horizontal="center" vertical="center"/>
    </xf>
    <xf numFmtId="41" fontId="90" fillId="6" borderId="16" xfId="2745" applyFont="1" applyFill="1" applyBorder="1" applyAlignment="1">
      <alignment horizontal="center" vertical="center"/>
    </xf>
    <xf numFmtId="274" fontId="90" fillId="6" borderId="16" xfId="199" applyNumberFormat="1" applyFont="1" applyFill="1" applyBorder="1" applyAlignment="1">
      <alignment horizontal="center" vertical="center"/>
    </xf>
    <xf numFmtId="0" fontId="90" fillId="0" borderId="16" xfId="199" applyFont="1" applyBorder="1" applyAlignment="1">
      <alignment horizontal="distributed" vertical="center"/>
    </xf>
    <xf numFmtId="41" fontId="111" fillId="0" borderId="16" xfId="199" applyNumberFormat="1" applyFont="1" applyFill="1" applyBorder="1" applyAlignment="1">
      <alignment horizontal="center" vertical="center"/>
    </xf>
    <xf numFmtId="38" fontId="111" fillId="0" borderId="16" xfId="199" applyNumberFormat="1" applyFont="1" applyFill="1" applyBorder="1" applyAlignment="1">
      <alignment horizontal="center" vertical="center"/>
    </xf>
    <xf numFmtId="274" fontId="111" fillId="0" borderId="16" xfId="199" applyNumberFormat="1" applyFont="1" applyFill="1" applyBorder="1" applyAlignment="1">
      <alignment horizontal="center" vertical="center"/>
    </xf>
    <xf numFmtId="0" fontId="90" fillId="0" borderId="16" xfId="199" applyFont="1" applyFill="1" applyBorder="1" applyAlignment="1">
      <alignment horizontal="center" vertical="center" shrinkToFit="1"/>
    </xf>
    <xf numFmtId="41" fontId="90" fillId="0" borderId="16" xfId="199" applyNumberFormat="1" applyFont="1" applyBorder="1" applyAlignment="1">
      <alignment horizontal="center" vertical="center"/>
    </xf>
    <xf numFmtId="274" fontId="90" fillId="0" borderId="16" xfId="199" applyNumberFormat="1" applyFont="1" applyBorder="1" applyAlignment="1">
      <alignment horizontal="center" vertical="center"/>
    </xf>
    <xf numFmtId="274" fontId="92" fillId="0" borderId="16" xfId="199" applyNumberFormat="1" applyFont="1" applyBorder="1" applyAlignment="1">
      <alignment horizontal="center" vertical="center"/>
    </xf>
    <xf numFmtId="0" fontId="97" fillId="0" borderId="18" xfId="199" applyFont="1" applyBorder="1" applyAlignment="1">
      <alignment vertical="center"/>
    </xf>
    <xf numFmtId="0" fontId="108" fillId="0" borderId="32" xfId="199" applyFont="1" applyBorder="1" applyAlignment="1">
      <alignment horizontal="distributed"/>
    </xf>
    <xf numFmtId="0" fontId="108" fillId="0" borderId="32" xfId="199" applyFont="1" applyBorder="1" applyAlignment="1">
      <alignment horizontal="center"/>
    </xf>
    <xf numFmtId="0" fontId="108" fillId="0" borderId="32" xfId="199" applyFont="1" applyBorder="1" applyAlignment="1">
      <alignment horizontal="centerContinuous"/>
    </xf>
    <xf numFmtId="0" fontId="90" fillId="0" borderId="32" xfId="199" applyFont="1" applyBorder="1"/>
    <xf numFmtId="0" fontId="90" fillId="0" borderId="19" xfId="199" applyFont="1" applyBorder="1"/>
    <xf numFmtId="0" fontId="111" fillId="7" borderId="16" xfId="199" applyFont="1" applyFill="1" applyBorder="1" applyAlignment="1">
      <alignment horizontal="center" vertical="center"/>
    </xf>
    <xf numFmtId="0" fontId="111" fillId="7" borderId="16" xfId="199" applyFont="1" applyFill="1" applyBorder="1" applyAlignment="1">
      <alignment horizontal="distributed" vertical="center"/>
    </xf>
    <xf numFmtId="0" fontId="111" fillId="7" borderId="16" xfId="199" quotePrefix="1" applyFont="1" applyFill="1" applyBorder="1" applyAlignment="1">
      <alignment horizontal="center" vertical="center"/>
    </xf>
    <xf numFmtId="0" fontId="90" fillId="0" borderId="16" xfId="199" quotePrefix="1" applyFont="1" applyFill="1" applyBorder="1" applyAlignment="1">
      <alignment horizontal="center" vertical="center"/>
    </xf>
    <xf numFmtId="3" fontId="90" fillId="0" borderId="16" xfId="199" applyNumberFormat="1" applyFont="1" applyBorder="1" applyAlignment="1">
      <alignment horizontal="centerContinuous" vertical="center"/>
    </xf>
    <xf numFmtId="3" fontId="90" fillId="0" borderId="16" xfId="199" applyNumberFormat="1" applyFont="1" applyFill="1" applyBorder="1" applyAlignment="1">
      <alignment horizontal="center" vertical="center"/>
    </xf>
    <xf numFmtId="3" fontId="90" fillId="0" borderId="16" xfId="199" applyNumberFormat="1" applyFont="1" applyBorder="1" applyAlignment="1">
      <alignment horizontal="center" vertical="center"/>
    </xf>
    <xf numFmtId="0" fontId="90" fillId="0" borderId="16" xfId="199" applyFont="1" applyBorder="1"/>
    <xf numFmtId="0" fontId="90" fillId="0" borderId="16" xfId="199" applyFont="1" applyBorder="1" applyAlignment="1">
      <alignment horizontal="distributed"/>
    </xf>
    <xf numFmtId="0" fontId="90" fillId="0" borderId="16" xfId="199" quotePrefix="1" applyFont="1" applyBorder="1" applyAlignment="1">
      <alignment horizontal="center" vertical="center"/>
    </xf>
    <xf numFmtId="0" fontId="98" fillId="0" borderId="16" xfId="199" applyFont="1" applyBorder="1"/>
    <xf numFmtId="0" fontId="98" fillId="0" borderId="16" xfId="199" applyFont="1" applyBorder="1" applyAlignment="1">
      <alignment horizontal="distributed"/>
    </xf>
    <xf numFmtId="0" fontId="95" fillId="0" borderId="16" xfId="199" quotePrefix="1" applyFont="1" applyBorder="1" applyAlignment="1">
      <alignment horizontal="center" vertical="center"/>
    </xf>
    <xf numFmtId="0" fontId="95" fillId="0" borderId="16" xfId="199" applyFont="1" applyBorder="1" applyAlignment="1">
      <alignment horizontal="distributed" vertical="center"/>
    </xf>
    <xf numFmtId="3" fontId="95" fillId="0" borderId="16" xfId="199" applyNumberFormat="1" applyFont="1" applyBorder="1" applyAlignment="1">
      <alignment horizontal="center" vertical="center"/>
    </xf>
    <xf numFmtId="0" fontId="110" fillId="0" borderId="32" xfId="199" applyFont="1" applyBorder="1" applyAlignment="1">
      <alignment horizontal="centerContinuous"/>
    </xf>
    <xf numFmtId="0" fontId="110" fillId="0" borderId="32" xfId="199" applyFont="1" applyBorder="1" applyAlignment="1">
      <alignment horizontal="center"/>
    </xf>
    <xf numFmtId="41" fontId="110" fillId="0" borderId="32" xfId="199" applyNumberFormat="1" applyFont="1" applyBorder="1" applyAlignment="1">
      <alignment horizontal="right"/>
    </xf>
    <xf numFmtId="41" fontId="110" fillId="0" borderId="32" xfId="199" applyNumberFormat="1" applyFont="1" applyBorder="1"/>
    <xf numFmtId="0" fontId="110" fillId="0" borderId="19" xfId="199" applyFont="1" applyBorder="1"/>
    <xf numFmtId="41" fontId="111" fillId="7" borderId="44" xfId="199" applyNumberFormat="1" applyFont="1" applyFill="1" applyBorder="1" applyAlignment="1">
      <alignment horizontal="center" vertical="center"/>
    </xf>
    <xf numFmtId="41" fontId="111" fillId="7" borderId="15" xfId="199" applyNumberFormat="1" applyFont="1" applyFill="1" applyBorder="1" applyAlignment="1">
      <alignment horizontal="center" vertical="center"/>
    </xf>
    <xf numFmtId="0" fontId="95" fillId="0" borderId="16" xfId="199" applyFont="1" applyBorder="1" applyAlignment="1">
      <alignment horizontal="center" vertical="center"/>
    </xf>
    <xf numFmtId="41" fontId="95" fillId="0" borderId="16" xfId="199" applyNumberFormat="1" applyFont="1" applyBorder="1" applyAlignment="1">
      <alignment horizontal="center" vertical="center"/>
    </xf>
    <xf numFmtId="41" fontId="98" fillId="0" borderId="16" xfId="199" applyNumberFormat="1" applyFont="1" applyBorder="1"/>
    <xf numFmtId="3" fontId="95" fillId="2" borderId="16" xfId="199" applyNumberFormat="1" applyFont="1" applyFill="1" applyBorder="1" applyAlignment="1">
      <alignment horizontal="center" vertical="center"/>
    </xf>
    <xf numFmtId="41" fontId="90" fillId="0" borderId="38" xfId="199" applyNumberFormat="1" applyFont="1" applyFill="1" applyBorder="1" applyAlignment="1">
      <alignment vertical="center"/>
    </xf>
    <xf numFmtId="41" fontId="90" fillId="0" borderId="15" xfId="199" applyNumberFormat="1" applyFont="1" applyFill="1" applyBorder="1" applyAlignment="1">
      <alignment vertical="center"/>
    </xf>
    <xf numFmtId="0" fontId="90" fillId="4" borderId="16" xfId="2748" applyFont="1" applyFill="1" applyBorder="1" applyAlignment="1">
      <alignment horizontal="center" vertical="center"/>
    </xf>
    <xf numFmtId="41" fontId="90" fillId="4" borderId="16" xfId="2746" applyFont="1" applyFill="1" applyBorder="1" applyAlignment="1">
      <alignment horizontal="center" vertical="center"/>
    </xf>
    <xf numFmtId="0" fontId="90" fillId="0" borderId="16" xfId="2748" applyFont="1" applyBorder="1" applyAlignment="1">
      <alignment vertical="center"/>
    </xf>
    <xf numFmtId="238" fontId="90" fillId="0" borderId="16" xfId="199" applyNumberFormat="1" applyFont="1" applyBorder="1" applyAlignment="1">
      <alignment horizontal="center" vertical="center"/>
    </xf>
    <xf numFmtId="0" fontId="90" fillId="0" borderId="16" xfId="2748" applyFont="1" applyFill="1" applyBorder="1" applyAlignment="1">
      <alignment vertical="center"/>
    </xf>
    <xf numFmtId="49" fontId="90" fillId="0" borderId="16" xfId="2748" applyNumberFormat="1" applyFont="1" applyFill="1" applyBorder="1" applyAlignment="1">
      <alignment horizontal="center" vertical="center"/>
    </xf>
    <xf numFmtId="0" fontId="90" fillId="0" borderId="16" xfId="2748" applyFont="1" applyFill="1" applyBorder="1" applyAlignment="1">
      <alignment horizontal="center" vertical="center"/>
    </xf>
    <xf numFmtId="41" fontId="90" fillId="0" borderId="16" xfId="2746" applyFont="1" applyFill="1" applyBorder="1" applyAlignment="1">
      <alignment vertical="center"/>
    </xf>
    <xf numFmtId="0" fontId="90" fillId="0" borderId="16" xfId="2748" applyFont="1" applyFill="1" applyBorder="1" applyAlignment="1">
      <alignment horizontal="left" vertical="center"/>
    </xf>
    <xf numFmtId="41" fontId="90" fillId="0" borderId="16" xfId="2748" applyNumberFormat="1" applyFont="1" applyFill="1" applyBorder="1" applyAlignment="1">
      <alignment vertical="center"/>
    </xf>
    <xf numFmtId="41" fontId="90" fillId="4" borderId="16" xfId="2746" applyFont="1" applyFill="1" applyBorder="1" applyAlignment="1">
      <alignment vertical="center"/>
    </xf>
    <xf numFmtId="0" fontId="90" fillId="0" borderId="16" xfId="199" applyFont="1" applyBorder="1" applyAlignment="1">
      <alignment vertical="center"/>
    </xf>
    <xf numFmtId="0" fontId="90" fillId="0" borderId="16" xfId="199" applyFont="1" applyBorder="1" applyAlignment="1">
      <alignment horizontal="center" vertical="center" shrinkToFit="1"/>
    </xf>
    <xf numFmtId="268" fontId="90" fillId="0" borderId="16" xfId="199" applyNumberFormat="1" applyFont="1" applyBorder="1" applyAlignment="1">
      <alignment horizontal="center" vertical="center"/>
    </xf>
    <xf numFmtId="43" fontId="90" fillId="0" borderId="16" xfId="199" applyNumberFormat="1" applyFont="1" applyBorder="1" applyAlignment="1">
      <alignment horizontal="center" vertical="center"/>
    </xf>
    <xf numFmtId="190" fontId="90" fillId="0" borderId="16" xfId="2745" applyNumberFormat="1" applyFont="1" applyBorder="1" applyAlignment="1">
      <alignment horizontal="right" vertical="center"/>
    </xf>
    <xf numFmtId="0" fontId="90" fillId="4" borderId="16" xfId="199" applyFont="1" applyFill="1" applyBorder="1" applyAlignment="1">
      <alignment horizontal="center" vertical="center"/>
    </xf>
    <xf numFmtId="0" fontId="90" fillId="4" borderId="16" xfId="199" applyFont="1" applyFill="1" applyBorder="1" applyAlignment="1">
      <alignment horizontal="center" vertical="center" shrinkToFit="1"/>
    </xf>
    <xf numFmtId="43" fontId="90" fillId="4" borderId="16" xfId="199" applyNumberFormat="1" applyFont="1" applyFill="1" applyBorder="1" applyAlignment="1">
      <alignment horizontal="center" vertical="center"/>
    </xf>
    <xf numFmtId="0" fontId="90" fillId="4" borderId="16" xfId="199" applyFont="1" applyFill="1" applyBorder="1" applyAlignment="1">
      <alignment horizontal="distributed" vertical="center"/>
    </xf>
    <xf numFmtId="38" fontId="90" fillId="4" borderId="16" xfId="199" applyNumberFormat="1" applyFont="1" applyFill="1" applyBorder="1" applyAlignment="1">
      <alignment horizontal="center" vertical="center"/>
    </xf>
    <xf numFmtId="176" fontId="90" fillId="0" borderId="16" xfId="2745" applyNumberFormat="1" applyFont="1" applyFill="1" applyBorder="1" applyAlignment="1">
      <alignment horizontal="right" vertical="center"/>
    </xf>
    <xf numFmtId="272" fontId="90" fillId="0" borderId="16" xfId="199" applyNumberFormat="1" applyFont="1" applyBorder="1" applyAlignment="1">
      <alignment horizontal="right" vertical="center"/>
    </xf>
    <xf numFmtId="43" fontId="92" fillId="0" borderId="16" xfId="199" applyNumberFormat="1" applyFont="1" applyBorder="1" applyAlignment="1">
      <alignment horizontal="center" vertical="center"/>
    </xf>
    <xf numFmtId="41" fontId="90" fillId="6" borderId="32" xfId="199" applyNumberFormat="1" applyFont="1" applyFill="1" applyBorder="1" applyAlignment="1">
      <alignment horizontal="centerContinuous" vertical="center"/>
    </xf>
    <xf numFmtId="41" fontId="90" fillId="6" borderId="19" xfId="199" applyNumberFormat="1" applyFont="1" applyFill="1" applyBorder="1" applyAlignment="1">
      <alignment horizontal="centerContinuous" vertical="center"/>
    </xf>
    <xf numFmtId="41" fontId="90" fillId="6" borderId="19" xfId="199" applyNumberFormat="1" applyFont="1" applyFill="1" applyBorder="1" applyAlignment="1">
      <alignment horizontal="center" vertical="center"/>
    </xf>
    <xf numFmtId="41" fontId="90" fillId="6" borderId="16" xfId="2745" applyNumberFormat="1" applyFont="1" applyFill="1" applyBorder="1" applyAlignment="1">
      <alignment horizontal="center" vertical="center"/>
    </xf>
    <xf numFmtId="0" fontId="37" fillId="8" borderId="0" xfId="199" applyFont="1" applyFill="1" applyAlignment="1">
      <alignment vertical="center"/>
    </xf>
    <xf numFmtId="0" fontId="37" fillId="8" borderId="0" xfId="199" applyFont="1" applyFill="1"/>
    <xf numFmtId="0" fontId="37" fillId="8" borderId="16" xfId="199" applyFont="1" applyFill="1" applyBorder="1"/>
    <xf numFmtId="279" fontId="90" fillId="0" borderId="16" xfId="1" applyNumberFormat="1" applyFont="1" applyFill="1" applyBorder="1" applyAlignment="1">
      <alignment vertical="center"/>
    </xf>
    <xf numFmtId="280" fontId="90" fillId="0" borderId="16" xfId="1" applyNumberFormat="1" applyFont="1" applyFill="1" applyBorder="1" applyAlignment="1">
      <alignment vertical="center"/>
    </xf>
    <xf numFmtId="0" fontId="90" fillId="0" borderId="16" xfId="199" applyFont="1" applyBorder="1" applyAlignment="1">
      <alignment horizontal="center" vertical="center"/>
    </xf>
    <xf numFmtId="41" fontId="90" fillId="0" borderId="16" xfId="199" applyNumberFormat="1" applyFont="1" applyBorder="1" applyAlignment="1">
      <alignment horizontal="center" vertical="center"/>
    </xf>
    <xf numFmtId="0" fontId="37" fillId="8" borderId="19" xfId="199" applyFont="1" applyFill="1" applyBorder="1"/>
    <xf numFmtId="265" fontId="90" fillId="0" borderId="16" xfId="199" applyNumberFormat="1" applyFont="1" applyFill="1" applyBorder="1" applyAlignment="1">
      <alignment horizontal="center" vertical="center"/>
    </xf>
    <xf numFmtId="0" fontId="90" fillId="0" borderId="16" xfId="199" applyFont="1" applyBorder="1" applyAlignment="1">
      <alignment horizontal="center" vertical="center"/>
    </xf>
    <xf numFmtId="0" fontId="90" fillId="0" borderId="19" xfId="199" applyFont="1" applyBorder="1"/>
    <xf numFmtId="41" fontId="90" fillId="0" borderId="16" xfId="199" applyNumberFormat="1" applyFont="1" applyBorder="1" applyAlignment="1">
      <alignment horizontal="center" vertical="center"/>
    </xf>
    <xf numFmtId="0" fontId="90" fillId="4" borderId="16" xfId="199" applyFont="1" applyFill="1" applyBorder="1" applyAlignment="1">
      <alignment horizontal="center" vertical="center"/>
    </xf>
    <xf numFmtId="0" fontId="90" fillId="0" borderId="16" xfId="199" applyFont="1" applyBorder="1" applyAlignment="1">
      <alignment horizontal="center" vertical="center"/>
    </xf>
    <xf numFmtId="43" fontId="90" fillId="4" borderId="16" xfId="199" applyNumberFormat="1" applyFont="1" applyFill="1" applyBorder="1" applyAlignment="1">
      <alignment horizontal="center" vertical="center"/>
    </xf>
    <xf numFmtId="0" fontId="92" fillId="0" borderId="16" xfId="2686" applyNumberFormat="1" applyFont="1" applyFill="1" applyBorder="1" applyAlignment="1">
      <alignment horizontal="center" vertical="center"/>
    </xf>
    <xf numFmtId="41" fontId="90" fillId="0" borderId="16" xfId="199" applyNumberFormat="1" applyFont="1" applyBorder="1" applyAlignment="1">
      <alignment horizontal="center" vertical="center"/>
    </xf>
    <xf numFmtId="268" fontId="101" fillId="0" borderId="18" xfId="199" applyNumberFormat="1" applyFont="1" applyFill="1" applyBorder="1" applyAlignment="1">
      <alignment horizontal="center" vertical="center"/>
    </xf>
    <xf numFmtId="38" fontId="101" fillId="0" borderId="16" xfId="199" applyNumberFormat="1" applyFont="1" applyFill="1" applyBorder="1" applyAlignment="1">
      <alignment horizontal="center" vertical="center"/>
    </xf>
    <xf numFmtId="41" fontId="101" fillId="0" borderId="16" xfId="2745" applyFont="1" applyFill="1" applyBorder="1" applyAlignment="1">
      <alignment vertical="center"/>
    </xf>
    <xf numFmtId="41" fontId="101" fillId="0" borderId="16" xfId="199" applyNumberFormat="1" applyFont="1" applyFill="1" applyBorder="1" applyAlignment="1">
      <alignment vertical="center"/>
    </xf>
    <xf numFmtId="0" fontId="101" fillId="0" borderId="16" xfId="199" applyFont="1" applyFill="1" applyBorder="1" applyAlignment="1">
      <alignment horizontal="center" vertical="center"/>
    </xf>
    <xf numFmtId="0" fontId="114" fillId="0" borderId="16" xfId="199" applyFont="1" applyFill="1" applyBorder="1" applyAlignment="1">
      <alignment horizontal="center" vertical="center"/>
    </xf>
    <xf numFmtId="228" fontId="92" fillId="0" borderId="32" xfId="2628" applyNumberFormat="1" applyFont="1" applyFill="1" applyBorder="1" applyAlignment="1">
      <alignment horizontal="center" vertical="center"/>
    </xf>
    <xf numFmtId="212" fontId="92" fillId="0" borderId="16" xfId="60" applyNumberFormat="1" applyFont="1" applyFill="1" applyBorder="1" applyAlignment="1">
      <alignment horizontal="right" vertical="center"/>
    </xf>
    <xf numFmtId="0" fontId="90" fillId="0" borderId="16" xfId="199" applyFont="1" applyBorder="1" applyAlignment="1">
      <alignment horizontal="center" vertical="center"/>
    </xf>
    <xf numFmtId="41" fontId="90" fillId="0" borderId="16" xfId="199" applyNumberFormat="1" applyFont="1" applyBorder="1" applyAlignment="1">
      <alignment horizontal="center" vertical="center"/>
    </xf>
    <xf numFmtId="0" fontId="101" fillId="0" borderId="19" xfId="199" applyFont="1" applyFill="1" applyBorder="1" applyAlignment="1">
      <alignment horizontal="distributed" vertical="center"/>
    </xf>
    <xf numFmtId="265" fontId="101" fillId="0" borderId="16" xfId="199" applyNumberFormat="1" applyFont="1" applyFill="1" applyBorder="1" applyAlignment="1">
      <alignment vertical="center"/>
    </xf>
    <xf numFmtId="0" fontId="110" fillId="0" borderId="32" xfId="199" applyFont="1" applyFill="1" applyBorder="1" applyAlignment="1">
      <alignment horizontal="center" vertical="center"/>
    </xf>
    <xf numFmtId="0" fontId="116" fillId="0" borderId="19" xfId="199" applyFont="1" applyFill="1" applyBorder="1" applyAlignment="1">
      <alignment horizontal="distributed" vertical="center"/>
    </xf>
    <xf numFmtId="238" fontId="116" fillId="0" borderId="16" xfId="199" applyNumberFormat="1" applyFont="1" applyFill="1" applyBorder="1" applyAlignment="1">
      <alignment vertical="center"/>
    </xf>
    <xf numFmtId="38" fontId="116" fillId="0" borderId="16" xfId="199" applyNumberFormat="1" applyFont="1" applyFill="1" applyBorder="1" applyAlignment="1">
      <alignment horizontal="centerContinuous" vertical="center"/>
    </xf>
    <xf numFmtId="43" fontId="116" fillId="0" borderId="16" xfId="199" applyNumberFormat="1" applyFont="1" applyFill="1" applyBorder="1" applyAlignment="1">
      <alignment vertical="center"/>
    </xf>
    <xf numFmtId="274" fontId="116" fillId="0" borderId="16" xfId="199" applyNumberFormat="1" applyFont="1" applyFill="1" applyBorder="1" applyAlignment="1">
      <alignment vertical="center"/>
    </xf>
    <xf numFmtId="41" fontId="116" fillId="0" borderId="16" xfId="199" applyNumberFormat="1" applyFont="1" applyFill="1" applyBorder="1" applyAlignment="1">
      <alignment vertical="center"/>
    </xf>
    <xf numFmtId="215" fontId="116" fillId="0" borderId="16" xfId="199" applyNumberFormat="1" applyFont="1" applyFill="1" applyBorder="1" applyAlignment="1">
      <alignment horizontal="center" vertical="center"/>
    </xf>
    <xf numFmtId="0" fontId="116" fillId="0" borderId="16" xfId="199" applyFont="1" applyFill="1" applyBorder="1" applyAlignment="1">
      <alignment horizontal="center" vertical="center"/>
    </xf>
    <xf numFmtId="268" fontId="117" fillId="0" borderId="18" xfId="199" applyNumberFormat="1" applyFont="1" applyFill="1" applyBorder="1" applyAlignment="1">
      <alignment horizontal="center" vertical="center"/>
    </xf>
    <xf numFmtId="43" fontId="117" fillId="0" borderId="16" xfId="199" applyNumberFormat="1" applyFont="1" applyFill="1" applyBorder="1" applyAlignment="1">
      <alignment vertical="center"/>
    </xf>
    <xf numFmtId="274" fontId="117" fillId="0" borderId="16" xfId="199" applyNumberFormat="1" applyFont="1" applyFill="1" applyBorder="1" applyAlignment="1">
      <alignment vertical="center"/>
    </xf>
    <xf numFmtId="41" fontId="117" fillId="0" borderId="16" xfId="199" applyNumberFormat="1" applyFont="1" applyFill="1" applyBorder="1" applyAlignment="1">
      <alignment vertical="center"/>
    </xf>
    <xf numFmtId="0" fontId="117" fillId="0" borderId="16" xfId="199" applyFont="1" applyFill="1" applyBorder="1" applyAlignment="1">
      <alignment horizontal="center" vertical="center"/>
    </xf>
    <xf numFmtId="40" fontId="117" fillId="0" borderId="16" xfId="199" applyNumberFormat="1" applyFont="1" applyFill="1" applyBorder="1" applyAlignment="1">
      <alignment vertical="center"/>
    </xf>
    <xf numFmtId="0" fontId="117" fillId="0" borderId="19" xfId="199" applyFont="1" applyFill="1" applyBorder="1"/>
    <xf numFmtId="0" fontId="117" fillId="0" borderId="16" xfId="199" applyFont="1" applyFill="1" applyBorder="1"/>
    <xf numFmtId="41" fontId="117" fillId="0" borderId="16" xfId="199" applyNumberFormat="1" applyFont="1" applyFill="1" applyBorder="1"/>
    <xf numFmtId="0" fontId="94" fillId="0" borderId="55" xfId="2686" applyNumberFormat="1" applyFont="1" applyFill="1" applyBorder="1" applyAlignment="1">
      <alignment horizontal="center" vertical="center"/>
    </xf>
    <xf numFmtId="0" fontId="94" fillId="0" borderId="56" xfId="2684" applyFont="1" applyFill="1" applyBorder="1" applyAlignment="1">
      <alignment horizontal="center" vertical="center"/>
    </xf>
    <xf numFmtId="0" fontId="92" fillId="0" borderId="6" xfId="2628" applyNumberFormat="1" applyFont="1" applyFill="1" applyBorder="1" applyAlignment="1">
      <alignment vertical="center"/>
    </xf>
    <xf numFmtId="231" fontId="92" fillId="0" borderId="24" xfId="2686" applyNumberFormat="1" applyFont="1" applyFill="1" applyBorder="1" applyAlignment="1">
      <alignment vertical="center"/>
    </xf>
    <xf numFmtId="0" fontId="94" fillId="0" borderId="11" xfId="2684" applyFont="1" applyFill="1" applyBorder="1" applyAlignment="1">
      <alignment horizontal="center" vertical="center"/>
    </xf>
    <xf numFmtId="41" fontId="90" fillId="0" borderId="16" xfId="199" applyNumberFormat="1" applyFont="1" applyBorder="1" applyAlignment="1">
      <alignment horizontal="center" vertical="center"/>
    </xf>
    <xf numFmtId="0" fontId="100" fillId="0" borderId="15" xfId="7779" quotePrefix="1" applyFont="1" applyBorder="1" applyAlignment="1">
      <alignment vertical="center" textRotation="255" wrapText="1"/>
    </xf>
    <xf numFmtId="191" fontId="92" fillId="0" borderId="16" xfId="0" applyNumberFormat="1" applyFont="1" applyBorder="1" applyAlignment="1">
      <alignment horizontal="right" vertical="center"/>
    </xf>
    <xf numFmtId="0" fontId="101" fillId="0" borderId="16" xfId="199" applyFont="1" applyBorder="1" applyAlignment="1">
      <alignment horizontal="center" vertical="center"/>
    </xf>
    <xf numFmtId="238" fontId="98" fillId="0" borderId="16" xfId="199" applyNumberFormat="1" applyFont="1" applyBorder="1" applyAlignment="1">
      <alignment shrinkToFit="1"/>
    </xf>
    <xf numFmtId="0" fontId="92" fillId="0" borderId="15" xfId="2749" applyFont="1" applyBorder="1" applyAlignment="1">
      <alignment horizontal="center" vertical="center"/>
    </xf>
    <xf numFmtId="0" fontId="95" fillId="0" borderId="16" xfId="2749" applyFont="1" applyBorder="1" applyAlignment="1">
      <alignment vertical="center"/>
    </xf>
    <xf numFmtId="0" fontId="92" fillId="0" borderId="16" xfId="2749" applyFont="1" applyBorder="1" applyAlignment="1">
      <alignment vertical="center" shrinkToFit="1"/>
    </xf>
    <xf numFmtId="0" fontId="92" fillId="0" borderId="16" xfId="2749" applyFont="1" applyBorder="1" applyAlignment="1">
      <alignment horizontal="left" vertical="center"/>
    </xf>
    <xf numFmtId="0" fontId="92" fillId="4" borderId="16" xfId="2749" applyFont="1" applyFill="1" applyBorder="1" applyAlignment="1">
      <alignment horizontal="center" vertical="center"/>
    </xf>
    <xf numFmtId="41" fontId="92" fillId="4" borderId="16" xfId="2746" applyFont="1" applyFill="1" applyBorder="1" applyAlignment="1">
      <alignment horizontal="center" vertical="center"/>
    </xf>
    <xf numFmtId="49" fontId="92" fillId="0" borderId="16" xfId="2749" applyNumberFormat="1" applyFont="1" applyBorder="1" applyAlignment="1">
      <alignment horizontal="center" vertical="center"/>
    </xf>
    <xf numFmtId="0" fontId="204" fillId="0" borderId="33" xfId="2749" applyFont="1" applyBorder="1" applyAlignment="1">
      <alignment vertical="center"/>
    </xf>
    <xf numFmtId="0" fontId="95" fillId="0" borderId="15" xfId="2749" applyFont="1" applyBorder="1" applyAlignment="1">
      <alignment vertical="center"/>
    </xf>
    <xf numFmtId="0" fontId="94" fillId="0" borderId="16" xfId="2749" applyFont="1" applyBorder="1" applyAlignment="1">
      <alignment horizontal="center" vertical="center"/>
    </xf>
    <xf numFmtId="238" fontId="92" fillId="0" borderId="16" xfId="2746" applyNumberFormat="1" applyFont="1" applyBorder="1" applyAlignment="1">
      <alignment vertical="center"/>
    </xf>
    <xf numFmtId="0" fontId="92" fillId="0" borderId="16" xfId="2749" applyFont="1" applyBorder="1" applyAlignment="1">
      <alignment vertical="center"/>
    </xf>
    <xf numFmtId="41" fontId="101" fillId="0" borderId="16" xfId="199" applyNumberFormat="1" applyFont="1" applyBorder="1" applyAlignment="1">
      <alignment horizontal="center" vertical="center"/>
    </xf>
    <xf numFmtId="270" fontId="90" fillId="0" borderId="16" xfId="199" applyNumberFormat="1" applyFont="1" applyFill="1" applyBorder="1" applyAlignment="1">
      <alignment horizontal="center" vertical="center"/>
    </xf>
    <xf numFmtId="268" fontId="90" fillId="0" borderId="32" xfId="199" applyNumberFormat="1" applyFont="1" applyFill="1" applyBorder="1" applyAlignment="1">
      <alignment horizontal="distributed" vertical="center"/>
    </xf>
    <xf numFmtId="214" fontId="92" fillId="0" borderId="16" xfId="0" applyNumberFormat="1" applyFont="1" applyBorder="1" applyAlignment="1">
      <alignment horizontal="right" vertical="center"/>
    </xf>
    <xf numFmtId="41" fontId="95" fillId="0" borderId="16" xfId="2746" applyFont="1" applyBorder="1" applyAlignment="1">
      <alignment vertical="center"/>
    </xf>
    <xf numFmtId="0" fontId="92" fillId="0" borderId="16" xfId="199" applyFont="1" applyBorder="1"/>
    <xf numFmtId="0" fontId="92" fillId="0" borderId="16" xfId="2749" applyFont="1" applyBorder="1" applyAlignment="1">
      <alignment horizontal="center" vertical="center"/>
    </xf>
    <xf numFmtId="41" fontId="92" fillId="0" borderId="16" xfId="2746" applyFont="1" applyBorder="1" applyAlignment="1">
      <alignment vertical="center"/>
    </xf>
    <xf numFmtId="9" fontId="92" fillId="0" borderId="16" xfId="2749" applyNumberFormat="1" applyFont="1" applyBorder="1" applyAlignment="1">
      <alignment vertical="center"/>
    </xf>
    <xf numFmtId="0" fontId="90" fillId="0" borderId="16" xfId="199" applyFont="1" applyBorder="1" applyAlignment="1">
      <alignment horizontal="center" vertical="center"/>
    </xf>
    <xf numFmtId="0" fontId="90" fillId="0" borderId="18" xfId="199" applyFont="1" applyBorder="1" applyAlignment="1">
      <alignment horizontal="distributed" vertical="center"/>
    </xf>
    <xf numFmtId="41" fontId="90" fillId="0" borderId="16" xfId="199" applyNumberFormat="1" applyFont="1" applyBorder="1" applyAlignment="1">
      <alignment horizontal="center" vertical="center"/>
    </xf>
    <xf numFmtId="369" fontId="90" fillId="0" borderId="16" xfId="199" applyNumberFormat="1" applyFont="1" applyBorder="1" applyAlignment="1">
      <alignment horizontal="right" vertical="center"/>
    </xf>
    <xf numFmtId="0" fontId="92" fillId="0" borderId="16" xfId="0" applyFont="1" applyFill="1" applyBorder="1" applyAlignment="1">
      <alignment horizontal="left" vertical="center"/>
    </xf>
    <xf numFmtId="0" fontId="92" fillId="0" borderId="16" xfId="60" applyFont="1" applyFill="1" applyBorder="1" applyAlignment="1">
      <alignment vertical="center"/>
    </xf>
    <xf numFmtId="0" fontId="92" fillId="0" borderId="16" xfId="199" quotePrefix="1" applyFont="1" applyFill="1" applyBorder="1" applyAlignment="1">
      <alignment horizontal="center" vertical="center"/>
    </xf>
    <xf numFmtId="0" fontId="111" fillId="7" borderId="44" xfId="199" applyFont="1" applyFill="1" applyBorder="1" applyAlignment="1">
      <alignment horizontal="center" vertical="center"/>
    </xf>
    <xf numFmtId="0" fontId="111" fillId="7" borderId="44" xfId="199" applyFont="1" applyFill="1" applyBorder="1" applyAlignment="1">
      <alignment horizontal="distributed" vertical="center"/>
    </xf>
    <xf numFmtId="0" fontId="111" fillId="7" borderId="44" xfId="199" quotePrefix="1" applyFont="1" applyFill="1" applyBorder="1" applyAlignment="1">
      <alignment horizontal="center" vertical="center"/>
    </xf>
    <xf numFmtId="0" fontId="37" fillId="0" borderId="44" xfId="199" applyFont="1" applyBorder="1"/>
    <xf numFmtId="282" fontId="92" fillId="0" borderId="16" xfId="0" applyNumberFormat="1" applyFont="1" applyBorder="1" applyAlignment="1">
      <alignment vertical="center"/>
    </xf>
    <xf numFmtId="0" fontId="92" fillId="0" borderId="16" xfId="199" quotePrefix="1" applyFont="1" applyFill="1" applyBorder="1" applyAlignment="1">
      <alignment vertical="center"/>
    </xf>
    <xf numFmtId="281" fontId="92" fillId="0" borderId="16" xfId="0" applyNumberFormat="1" applyFont="1" applyBorder="1" applyAlignment="1">
      <alignment vertical="center"/>
    </xf>
    <xf numFmtId="0" fontId="92" fillId="0" borderId="16" xfId="199" applyFont="1" applyFill="1" applyBorder="1" applyAlignment="1">
      <alignment vertical="center"/>
    </xf>
    <xf numFmtId="3" fontId="92" fillId="0" borderId="16" xfId="199" applyNumberFormat="1" applyFont="1" applyBorder="1" applyAlignment="1">
      <alignment vertical="center"/>
    </xf>
    <xf numFmtId="282" fontId="92" fillId="0" borderId="16" xfId="0" applyNumberFormat="1" applyFont="1" applyBorder="1" applyAlignment="1">
      <alignment horizontal="distributed" vertical="center"/>
    </xf>
    <xf numFmtId="0" fontId="90" fillId="0" borderId="16" xfId="199" applyFont="1" applyBorder="1" applyAlignment="1">
      <alignment horizontal="center" vertical="center"/>
    </xf>
    <xf numFmtId="0" fontId="90" fillId="0" borderId="18" xfId="199" applyFont="1" applyBorder="1" applyAlignment="1">
      <alignment horizontal="distributed" vertical="center"/>
    </xf>
    <xf numFmtId="41" fontId="90" fillId="0" borderId="16" xfId="199" applyNumberFormat="1" applyFont="1" applyBorder="1" applyAlignment="1">
      <alignment horizontal="center" vertical="center"/>
    </xf>
    <xf numFmtId="226" fontId="92" fillId="0" borderId="16" xfId="0" applyNumberFormat="1" applyFont="1" applyFill="1" applyBorder="1" applyAlignment="1">
      <alignment horizontal="right" vertical="center"/>
    </xf>
    <xf numFmtId="0" fontId="90" fillId="0" borderId="32" xfId="199" applyFont="1" applyFill="1" applyBorder="1" applyAlignment="1">
      <alignment horizontal="distributed" vertical="center"/>
    </xf>
    <xf numFmtId="282" fontId="112" fillId="0" borderId="16" xfId="2752" applyNumberFormat="1" applyFill="1" applyBorder="1" applyAlignment="1">
      <alignment horizontal="center" vertical="center"/>
    </xf>
    <xf numFmtId="49" fontId="90" fillId="0" borderId="16" xfId="2751" applyNumberFormat="1" applyFont="1" applyFill="1" applyBorder="1" applyAlignment="1">
      <alignment vertical="center"/>
    </xf>
    <xf numFmtId="176" fontId="90" fillId="0" borderId="16" xfId="199" applyNumberFormat="1" applyFont="1" applyBorder="1" applyAlignment="1">
      <alignment horizontal="center" vertical="center"/>
    </xf>
    <xf numFmtId="0" fontId="108" fillId="0" borderId="16" xfId="199" applyFont="1" applyBorder="1" applyAlignment="1">
      <alignment vertical="center"/>
    </xf>
    <xf numFmtId="0" fontId="108" fillId="0" borderId="16" xfId="199" applyFont="1" applyBorder="1" applyAlignment="1">
      <alignment horizontal="center" vertical="center" shrinkToFit="1"/>
    </xf>
    <xf numFmtId="238" fontId="108" fillId="0" borderId="16" xfId="199" applyNumberFormat="1" applyFont="1" applyBorder="1" applyAlignment="1">
      <alignment horizontal="center" vertical="center"/>
    </xf>
    <xf numFmtId="38" fontId="108" fillId="0" borderId="16" xfId="199" applyNumberFormat="1" applyFont="1" applyBorder="1" applyAlignment="1">
      <alignment horizontal="center" vertical="center"/>
    </xf>
    <xf numFmtId="41" fontId="108" fillId="0" borderId="16" xfId="199" applyNumberFormat="1" applyFont="1" applyBorder="1" applyAlignment="1">
      <alignment horizontal="center" vertical="center"/>
    </xf>
    <xf numFmtId="268" fontId="108" fillId="0" borderId="16" xfId="199" applyNumberFormat="1" applyFont="1" applyBorder="1" applyAlignment="1">
      <alignment horizontal="center" vertical="center"/>
    </xf>
    <xf numFmtId="0" fontId="207" fillId="0" borderId="16" xfId="199" applyFont="1" applyBorder="1" applyAlignment="1">
      <alignment horizontal="center" vertical="center"/>
    </xf>
    <xf numFmtId="0" fontId="108" fillId="0" borderId="16" xfId="199" applyFont="1" applyBorder="1" applyAlignment="1">
      <alignment horizontal="center" vertical="center"/>
    </xf>
    <xf numFmtId="271" fontId="108" fillId="0" borderId="16" xfId="199" applyNumberFormat="1" applyFont="1" applyBorder="1" applyAlignment="1">
      <alignment horizontal="right" vertical="center"/>
    </xf>
    <xf numFmtId="38" fontId="90" fillId="0" borderId="16" xfId="199" applyNumberFormat="1" applyFont="1" applyBorder="1" applyAlignment="1">
      <alignment horizontal="distributed" vertical="center"/>
    </xf>
    <xf numFmtId="0" fontId="92" fillId="0" borderId="0" xfId="2686" applyNumberFormat="1" applyFont="1" applyFill="1" applyBorder="1" applyAlignment="1">
      <alignment horizontal="center" vertical="center"/>
    </xf>
    <xf numFmtId="287" fontId="92" fillId="0" borderId="0" xfId="2628" applyNumberFormat="1" applyFont="1" applyFill="1" applyBorder="1" applyAlignment="1">
      <alignment horizontal="center" vertical="center"/>
    </xf>
    <xf numFmtId="241" fontId="92" fillId="0" borderId="0" xfId="2628" applyNumberFormat="1" applyFont="1" applyFill="1" applyBorder="1" applyAlignment="1">
      <alignment horizontal="center" vertical="center"/>
    </xf>
    <xf numFmtId="230" fontId="92" fillId="0" borderId="0" xfId="2628" applyNumberFormat="1" applyFont="1" applyFill="1" applyBorder="1" applyAlignment="1">
      <alignment horizontal="center" vertical="center"/>
    </xf>
    <xf numFmtId="0" fontId="92" fillId="0" borderId="0" xfId="2628" quotePrefix="1" applyNumberFormat="1" applyFont="1" applyFill="1" applyBorder="1" applyAlignment="1">
      <alignment horizontal="center" vertical="center"/>
    </xf>
    <xf numFmtId="232" fontId="92" fillId="0" borderId="0" xfId="2628" quotePrefix="1" applyNumberFormat="1" applyFont="1" applyFill="1" applyBorder="1" applyAlignment="1">
      <alignment horizontal="center" vertical="center"/>
    </xf>
    <xf numFmtId="0" fontId="92" fillId="0" borderId="0" xfId="2628" applyNumberFormat="1" applyFont="1" applyFill="1" applyBorder="1" applyAlignment="1">
      <alignment horizontal="right" vertical="center"/>
    </xf>
    <xf numFmtId="230" fontId="92" fillId="0" borderId="0" xfId="2686" applyNumberFormat="1" applyFont="1" applyFill="1" applyBorder="1" applyAlignment="1">
      <alignment vertical="center"/>
    </xf>
    <xf numFmtId="0" fontId="6" fillId="0" borderId="0" xfId="0" applyFont="1" applyFill="1"/>
    <xf numFmtId="230" fontId="92" fillId="0" borderId="16" xfId="2628" applyNumberFormat="1" applyFont="1" applyFill="1" applyBorder="1" applyAlignment="1">
      <alignment horizontal="center" vertical="center"/>
    </xf>
    <xf numFmtId="0" fontId="92" fillId="0" borderId="16" xfId="2628" applyNumberFormat="1" applyFont="1" applyFill="1" applyBorder="1" applyAlignment="1">
      <alignment horizontal="right" vertical="center"/>
    </xf>
    <xf numFmtId="0" fontId="92" fillId="0" borderId="20" xfId="2686" applyNumberFormat="1" applyFont="1" applyFill="1" applyBorder="1" applyAlignment="1">
      <alignment horizontal="center" vertical="center"/>
    </xf>
    <xf numFmtId="230" fontId="92" fillId="0" borderId="6" xfId="2628" applyNumberFormat="1" applyFont="1" applyFill="1" applyBorder="1" applyAlignment="1">
      <alignment horizontal="center" vertical="center"/>
    </xf>
    <xf numFmtId="0" fontId="92" fillId="0" borderId="6" xfId="2628" quotePrefix="1" applyNumberFormat="1" applyFont="1" applyFill="1" applyBorder="1" applyAlignment="1">
      <alignment horizontal="center" vertical="center"/>
    </xf>
    <xf numFmtId="232" fontId="92" fillId="0" borderId="6" xfId="2628" quotePrefix="1" applyNumberFormat="1" applyFont="1" applyFill="1" applyBorder="1" applyAlignment="1">
      <alignment horizontal="center" vertical="center"/>
    </xf>
    <xf numFmtId="0" fontId="92" fillId="0" borderId="6" xfId="2628" applyNumberFormat="1" applyFont="1" applyFill="1" applyBorder="1" applyAlignment="1">
      <alignment horizontal="right" vertical="center"/>
    </xf>
    <xf numFmtId="230" fontId="92" fillId="0" borderId="24" xfId="2686" applyNumberFormat="1" applyFont="1" applyFill="1" applyBorder="1" applyAlignment="1">
      <alignment vertical="center"/>
    </xf>
    <xf numFmtId="0" fontId="94" fillId="0" borderId="17" xfId="0" applyFont="1" applyFill="1" applyBorder="1" applyAlignment="1">
      <alignment horizontal="center" vertical="center"/>
    </xf>
    <xf numFmtId="3" fontId="92" fillId="0" borderId="16" xfId="0" applyNumberFormat="1" applyFont="1" applyFill="1" applyBorder="1" applyAlignment="1">
      <alignment horizontal="right" vertical="center"/>
    </xf>
    <xf numFmtId="225" fontId="92" fillId="0" borderId="16" xfId="0" applyNumberFormat="1" applyFont="1" applyFill="1" applyBorder="1" applyAlignment="1">
      <alignment vertical="center"/>
    </xf>
    <xf numFmtId="177" fontId="92" fillId="0" borderId="16" xfId="0" applyNumberFormat="1" applyFont="1" applyFill="1" applyBorder="1" applyAlignment="1">
      <alignment vertical="center"/>
    </xf>
    <xf numFmtId="207" fontId="92" fillId="0" borderId="16" xfId="0" applyNumberFormat="1" applyFont="1" applyFill="1" applyBorder="1" applyAlignment="1">
      <alignment vertical="center"/>
    </xf>
    <xf numFmtId="0" fontId="58" fillId="0" borderId="0" xfId="0" applyFont="1" applyFill="1"/>
    <xf numFmtId="0" fontId="90" fillId="0" borderId="16" xfId="199" applyFont="1" applyBorder="1" applyAlignment="1">
      <alignment horizontal="center" vertical="center"/>
    </xf>
    <xf numFmtId="43" fontId="90" fillId="4" borderId="16" xfId="199" applyNumberFormat="1" applyFont="1" applyFill="1" applyBorder="1" applyAlignment="1">
      <alignment horizontal="center" vertical="center"/>
    </xf>
    <xf numFmtId="0" fontId="90" fillId="0" borderId="15" xfId="199" applyFont="1" applyBorder="1" applyAlignment="1">
      <alignment horizontal="center" vertical="center"/>
    </xf>
    <xf numFmtId="41" fontId="90" fillId="0" borderId="16" xfId="199" applyNumberFormat="1" applyFont="1" applyBorder="1" applyAlignment="1">
      <alignment horizontal="center" vertical="center"/>
    </xf>
    <xf numFmtId="3" fontId="90" fillId="0" borderId="16" xfId="199" applyNumberFormat="1" applyFont="1" applyBorder="1" applyAlignment="1">
      <alignment horizontal="left" vertical="center"/>
    </xf>
    <xf numFmtId="0" fontId="90" fillId="0" borderId="16" xfId="199" applyFont="1" applyBorder="1" applyAlignment="1">
      <alignment horizontal="center" vertical="center"/>
    </xf>
    <xf numFmtId="0" fontId="90" fillId="0" borderId="15" xfId="199" applyFont="1" applyBorder="1" applyAlignment="1">
      <alignment horizontal="center" vertical="center"/>
    </xf>
    <xf numFmtId="41" fontId="90" fillId="0" borderId="16" xfId="199" applyNumberFormat="1" applyFont="1" applyBorder="1" applyAlignment="1">
      <alignment horizontal="center" vertical="center"/>
    </xf>
    <xf numFmtId="41" fontId="37" fillId="0" borderId="16" xfId="199" applyNumberFormat="1" applyFont="1" applyFill="1" applyBorder="1" applyAlignment="1">
      <alignment horizontal="center" vertical="center"/>
    </xf>
    <xf numFmtId="280" fontId="58" fillId="0" borderId="0" xfId="9984" applyNumberFormat="1" applyFont="1" applyFill="1" applyBorder="1" applyAlignment="1">
      <alignment vertical="center" shrinkToFit="1"/>
    </xf>
    <xf numFmtId="41" fontId="58" fillId="0" borderId="0" xfId="9984" applyNumberFormat="1" applyFont="1" applyFill="1" applyBorder="1" applyAlignment="1">
      <alignment vertical="center" shrinkToFit="1"/>
    </xf>
    <xf numFmtId="277" fontId="58" fillId="0" borderId="0" xfId="9984" applyNumberFormat="1" applyFont="1" applyFill="1" applyBorder="1" applyAlignment="1">
      <alignment vertical="center" shrinkToFit="1"/>
    </xf>
    <xf numFmtId="41" fontId="58" fillId="0" borderId="0" xfId="9984" applyNumberFormat="1" applyFont="1" applyFill="1" applyBorder="1" applyAlignment="1">
      <alignment horizontal="center" vertical="center" shrinkToFit="1"/>
    </xf>
    <xf numFmtId="279" fontId="58" fillId="0" borderId="0" xfId="5546" applyNumberFormat="1" applyFont="1" applyFill="1" applyBorder="1" applyAlignment="1">
      <alignment vertical="center" shrinkToFit="1"/>
    </xf>
    <xf numFmtId="279" fontId="58" fillId="0" borderId="0" xfId="9984" applyNumberFormat="1" applyFont="1" applyFill="1" applyBorder="1" applyAlignment="1">
      <alignment vertical="center" shrinkToFit="1"/>
    </xf>
    <xf numFmtId="0" fontId="92" fillId="0" borderId="15" xfId="199" applyNumberFormat="1" applyFont="1" applyFill="1" applyBorder="1" applyAlignment="1">
      <alignment horizontal="distributed" vertical="center"/>
    </xf>
    <xf numFmtId="268" fontId="92" fillId="0" borderId="15" xfId="199" applyNumberFormat="1" applyFont="1" applyFill="1" applyBorder="1" applyAlignment="1">
      <alignment horizontal="center" vertical="center"/>
    </xf>
    <xf numFmtId="0" fontId="37" fillId="8" borderId="16" xfId="199" applyFont="1" applyFill="1" applyBorder="1" applyAlignment="1">
      <alignment horizontal="center" vertical="center"/>
    </xf>
    <xf numFmtId="41" fontId="205" fillId="0" borderId="16" xfId="199" applyNumberFormat="1" applyFont="1" applyFill="1" applyBorder="1" applyAlignment="1">
      <alignment horizontal="center" vertical="center"/>
    </xf>
    <xf numFmtId="0" fontId="205" fillId="0" borderId="16" xfId="199" applyFont="1" applyFill="1" applyBorder="1" applyAlignment="1">
      <alignment horizontal="center" vertical="center"/>
    </xf>
    <xf numFmtId="274" fontId="205" fillId="0" borderId="16" xfId="199" applyNumberFormat="1" applyFont="1" applyFill="1" applyBorder="1" applyAlignment="1">
      <alignment horizontal="center" vertical="center"/>
    </xf>
    <xf numFmtId="0" fontId="206" fillId="0" borderId="16" xfId="199" applyFont="1" applyFill="1" applyBorder="1" applyAlignment="1">
      <alignment horizontal="center" vertical="center"/>
    </xf>
    <xf numFmtId="231" fontId="92" fillId="0" borderId="20" xfId="2686" applyNumberFormat="1" applyFont="1" applyBorder="1" applyAlignment="1">
      <alignment horizontal="center" vertical="center"/>
    </xf>
    <xf numFmtId="0" fontId="91" fillId="0" borderId="0" xfId="0" applyFont="1" applyBorder="1" applyAlignment="1">
      <alignment vertical="top"/>
    </xf>
    <xf numFmtId="231" fontId="92" fillId="0" borderId="16" xfId="2686" applyNumberFormat="1" applyFont="1" applyFill="1" applyBorder="1" applyAlignment="1">
      <alignment horizontal="center" vertical="center"/>
    </xf>
    <xf numFmtId="233" fontId="92" fillId="0" borderId="16" xfId="2686" applyNumberFormat="1" applyFont="1" applyFill="1" applyBorder="1" applyAlignment="1">
      <alignment horizontal="center" vertical="center"/>
    </xf>
    <xf numFmtId="0" fontId="90" fillId="4" borderId="16" xfId="199" applyFont="1" applyFill="1" applyBorder="1" applyAlignment="1">
      <alignment horizontal="center" vertical="center"/>
    </xf>
    <xf numFmtId="41" fontId="90" fillId="0" borderId="16" xfId="199" applyNumberFormat="1" applyFont="1" applyBorder="1" applyAlignment="1">
      <alignment horizontal="center" vertical="center"/>
    </xf>
    <xf numFmtId="277" fontId="90" fillId="0" borderId="16" xfId="1" applyNumberFormat="1" applyFont="1" applyFill="1" applyBorder="1" applyAlignment="1">
      <alignment vertical="center"/>
    </xf>
    <xf numFmtId="40" fontId="90" fillId="0" borderId="19" xfId="199" applyNumberFormat="1" applyFont="1" applyFill="1" applyBorder="1" applyAlignment="1">
      <alignment horizontal="distributed" vertical="center"/>
    </xf>
    <xf numFmtId="238" fontId="90" fillId="4" borderId="16" xfId="199" applyNumberFormat="1" applyFont="1" applyFill="1" applyBorder="1" applyAlignment="1">
      <alignment horizontal="center" vertical="center"/>
    </xf>
    <xf numFmtId="0" fontId="90" fillId="0" borderId="14" xfId="199" applyFont="1" applyFill="1" applyBorder="1" applyAlignment="1">
      <alignment horizontal="center" vertical="center"/>
    </xf>
    <xf numFmtId="0" fontId="90" fillId="0" borderId="8" xfId="199" applyFont="1" applyFill="1" applyBorder="1" applyAlignment="1">
      <alignment horizontal="center" vertical="center"/>
    </xf>
    <xf numFmtId="41" fontId="90" fillId="0" borderId="19" xfId="2745" applyFont="1" applyFill="1" applyBorder="1" applyAlignment="1">
      <alignment horizontal="center" vertical="center"/>
    </xf>
    <xf numFmtId="268" fontId="100" fillId="0" borderId="16" xfId="199" applyNumberFormat="1" applyFont="1" applyFill="1" applyBorder="1" applyAlignment="1">
      <alignment horizontal="center" vertical="center"/>
    </xf>
    <xf numFmtId="0" fontId="100" fillId="0" borderId="16" xfId="199" applyNumberFormat="1" applyFont="1" applyFill="1" applyBorder="1" applyAlignment="1">
      <alignment horizontal="distributed" vertical="center"/>
    </xf>
    <xf numFmtId="41" fontId="100" fillId="0" borderId="16" xfId="199" applyNumberFormat="1" applyFont="1" applyFill="1" applyBorder="1" applyAlignment="1">
      <alignment horizontal="center" vertical="center"/>
    </xf>
    <xf numFmtId="285" fontId="100" fillId="0" borderId="16" xfId="199" applyNumberFormat="1" applyFont="1" applyFill="1" applyBorder="1" applyAlignment="1">
      <alignment horizontal="center" vertical="center"/>
    </xf>
    <xf numFmtId="186" fontId="60" fillId="0" borderId="16" xfId="60" applyNumberFormat="1" applyFont="1" applyBorder="1" applyAlignment="1">
      <alignment vertical="center"/>
    </xf>
    <xf numFmtId="43" fontId="90" fillId="4" borderId="16" xfId="199" applyNumberFormat="1" applyFont="1" applyFill="1" applyBorder="1" applyAlignment="1">
      <alignment horizontal="center" vertical="center"/>
    </xf>
    <xf numFmtId="41" fontId="90" fillId="0" borderId="16" xfId="199" applyNumberFormat="1" applyFont="1" applyBorder="1" applyAlignment="1">
      <alignment horizontal="center" vertical="center"/>
    </xf>
    <xf numFmtId="0" fontId="90" fillId="0" borderId="16" xfId="0" applyFont="1" applyBorder="1" applyAlignment="1">
      <alignment horizontal="center" vertical="center"/>
    </xf>
    <xf numFmtId="0" fontId="92" fillId="0" borderId="16" xfId="0" applyFont="1" applyBorder="1" applyAlignment="1">
      <alignment horizontal="center" vertical="center"/>
    </xf>
    <xf numFmtId="0" fontId="92" fillId="0" borderId="16" xfId="0" applyFont="1" applyBorder="1" applyAlignment="1">
      <alignment horizontal="left" vertical="center"/>
    </xf>
    <xf numFmtId="0" fontId="92" fillId="0" borderId="16" xfId="0" applyFont="1" applyBorder="1" applyAlignment="1">
      <alignment vertical="center"/>
    </xf>
    <xf numFmtId="211" fontId="92" fillId="0" borderId="16" xfId="0" applyNumberFormat="1" applyFont="1" applyBorder="1" applyAlignment="1">
      <alignment horizontal="right" vertical="center"/>
    </xf>
    <xf numFmtId="216" fontId="92" fillId="0" borderId="16" xfId="0" applyNumberFormat="1" applyFont="1" applyBorder="1" applyAlignment="1">
      <alignment horizontal="right" vertical="center"/>
    </xf>
    <xf numFmtId="217" fontId="92" fillId="0" borderId="16" xfId="0" applyNumberFormat="1" applyFont="1" applyBorder="1" applyAlignment="1">
      <alignment horizontal="right" vertical="center"/>
    </xf>
    <xf numFmtId="217" fontId="92" fillId="0" borderId="16" xfId="0" applyNumberFormat="1" applyFont="1" applyFill="1" applyBorder="1" applyAlignment="1">
      <alignment horizontal="right" vertical="center"/>
    </xf>
    <xf numFmtId="0" fontId="102" fillId="0" borderId="16" xfId="199" applyFont="1" applyFill="1" applyBorder="1" applyAlignment="1">
      <alignment horizontal="center" vertical="center"/>
    </xf>
    <xf numFmtId="0" fontId="37" fillId="0" borderId="16" xfId="199" applyFont="1" applyFill="1" applyBorder="1" applyAlignment="1">
      <alignment horizontal="center" vertical="center"/>
    </xf>
    <xf numFmtId="0" fontId="37" fillId="0" borderId="16" xfId="199" applyFont="1" applyFill="1" applyBorder="1"/>
    <xf numFmtId="268" fontId="90" fillId="0" borderId="18" xfId="199" applyNumberFormat="1" applyFont="1" applyFill="1" applyBorder="1" applyAlignment="1">
      <alignment horizontal="center" vertical="center"/>
    </xf>
    <xf numFmtId="238" fontId="90" fillId="0" borderId="16" xfId="199" applyNumberFormat="1" applyFont="1" applyFill="1" applyBorder="1" applyAlignment="1">
      <alignment vertical="center"/>
    </xf>
    <xf numFmtId="41" fontId="90" fillId="0" borderId="16" xfId="2745" applyFont="1" applyFill="1" applyBorder="1" applyAlignment="1">
      <alignment vertical="center"/>
    </xf>
    <xf numFmtId="41" fontId="90" fillId="0" borderId="16" xfId="199" applyNumberFormat="1" applyFont="1" applyFill="1" applyBorder="1" applyAlignment="1">
      <alignment vertical="center"/>
    </xf>
    <xf numFmtId="0" fontId="90" fillId="0" borderId="16" xfId="199" applyFont="1" applyFill="1" applyBorder="1" applyAlignment="1">
      <alignment horizontal="center" vertical="center"/>
    </xf>
    <xf numFmtId="0" fontId="90" fillId="0" borderId="19" xfId="199" applyFont="1" applyFill="1" applyBorder="1" applyAlignment="1">
      <alignment horizontal="distributed" vertical="center"/>
    </xf>
    <xf numFmtId="43" fontId="90" fillId="0" borderId="16" xfId="199" applyNumberFormat="1" applyFont="1" applyFill="1" applyBorder="1" applyAlignment="1">
      <alignment vertical="center"/>
    </xf>
    <xf numFmtId="265" fontId="90" fillId="0" borderId="16" xfId="199" applyNumberFormat="1" applyFont="1" applyFill="1" applyBorder="1" applyAlignment="1">
      <alignment vertical="center"/>
    </xf>
    <xf numFmtId="41" fontId="90" fillId="0" borderId="16" xfId="199" applyNumberFormat="1" applyFont="1" applyFill="1" applyBorder="1" applyAlignment="1">
      <alignment horizontal="center" vertical="center"/>
    </xf>
    <xf numFmtId="0" fontId="90" fillId="0" borderId="18" xfId="199" applyFont="1" applyFill="1" applyBorder="1" applyAlignment="1">
      <alignment horizontal="distributed" vertical="center"/>
    </xf>
    <xf numFmtId="38" fontId="90" fillId="0" borderId="16" xfId="199" applyNumberFormat="1" applyFont="1" applyFill="1" applyBorder="1" applyAlignment="1">
      <alignment horizontal="centerContinuous" vertical="center"/>
    </xf>
    <xf numFmtId="0" fontId="90" fillId="0" borderId="18" xfId="199" applyFont="1" applyFill="1" applyBorder="1"/>
    <xf numFmtId="0" fontId="90" fillId="0" borderId="16" xfId="199" applyFont="1" applyFill="1" applyBorder="1"/>
    <xf numFmtId="41" fontId="90" fillId="0" borderId="16" xfId="199" applyNumberFormat="1" applyFont="1" applyFill="1" applyBorder="1"/>
    <xf numFmtId="268" fontId="90" fillId="0" borderId="32" xfId="199" applyNumberFormat="1" applyFont="1" applyFill="1" applyBorder="1" applyAlignment="1">
      <alignment horizontal="center" vertical="center"/>
    </xf>
    <xf numFmtId="278" fontId="90" fillId="0" borderId="16" xfId="199" applyNumberFormat="1" applyFont="1" applyFill="1" applyBorder="1" applyAlignment="1">
      <alignment horizontal="center" vertical="center"/>
    </xf>
    <xf numFmtId="0" fontId="90" fillId="0" borderId="16" xfId="199" applyFont="1" applyFill="1" applyBorder="1" applyAlignment="1">
      <alignment horizontal="center"/>
    </xf>
    <xf numFmtId="0" fontId="90" fillId="0" borderId="16" xfId="199" applyFont="1" applyBorder="1" applyAlignment="1">
      <alignment horizontal="center" vertical="center"/>
    </xf>
    <xf numFmtId="0" fontId="90" fillId="0" borderId="16" xfId="199" quotePrefix="1" applyFont="1" applyFill="1" applyBorder="1" applyAlignment="1">
      <alignment horizontal="center" vertical="center"/>
    </xf>
    <xf numFmtId="0" fontId="101" fillId="0" borderId="16" xfId="199" applyFont="1" applyFill="1" applyBorder="1" applyAlignment="1">
      <alignment horizontal="center" vertical="center"/>
    </xf>
    <xf numFmtId="268" fontId="90" fillId="0" borderId="32" xfId="199" applyNumberFormat="1" applyFont="1" applyFill="1" applyBorder="1" applyAlignment="1">
      <alignment horizontal="distributed" vertical="center"/>
    </xf>
    <xf numFmtId="274" fontId="90" fillId="0" borderId="16" xfId="199" applyNumberFormat="1" applyFont="1" applyFill="1" applyBorder="1" applyAlignment="1">
      <alignment horizontal="center" vertical="center"/>
    </xf>
    <xf numFmtId="41" fontId="101" fillId="0" borderId="16" xfId="199" applyNumberFormat="1" applyFont="1" applyFill="1" applyBorder="1" applyAlignment="1">
      <alignment horizontal="center" vertical="center"/>
    </xf>
    <xf numFmtId="282" fontId="92" fillId="0" borderId="16" xfId="0" applyNumberFormat="1" applyFont="1" applyBorder="1" applyAlignment="1">
      <alignment vertical="center"/>
    </xf>
    <xf numFmtId="268" fontId="90" fillId="0" borderId="19" xfId="199" applyNumberFormat="1" applyFont="1" applyFill="1" applyBorder="1" applyAlignment="1">
      <alignment horizontal="distributed" vertical="center"/>
    </xf>
    <xf numFmtId="0" fontId="90" fillId="0" borderId="16" xfId="199" applyFont="1" applyBorder="1" applyAlignment="1">
      <alignment horizontal="center" vertical="center"/>
    </xf>
    <xf numFmtId="0" fontId="90" fillId="0" borderId="18" xfId="199" applyFont="1" applyBorder="1" applyAlignment="1">
      <alignment horizontal="distributed" vertical="center"/>
    </xf>
    <xf numFmtId="41" fontId="90" fillId="0" borderId="16" xfId="199" applyNumberFormat="1" applyFont="1" applyBorder="1" applyAlignment="1">
      <alignment horizontal="center" vertical="center"/>
    </xf>
    <xf numFmtId="0" fontId="90" fillId="0" borderId="16" xfId="199" applyFont="1" applyBorder="1" applyAlignment="1">
      <alignment horizontal="center" vertical="center"/>
    </xf>
    <xf numFmtId="41" fontId="90" fillId="0" borderId="16" xfId="199" applyNumberFormat="1" applyFont="1" applyBorder="1" applyAlignment="1">
      <alignment horizontal="center" vertical="center"/>
    </xf>
    <xf numFmtId="0" fontId="90" fillId="0" borderId="16" xfId="199" applyFont="1" applyBorder="1" applyAlignment="1">
      <alignment horizontal="center" vertical="center"/>
    </xf>
    <xf numFmtId="41" fontId="90" fillId="0" borderId="16" xfId="199" applyNumberFormat="1" applyFont="1" applyBorder="1" applyAlignment="1">
      <alignment horizontal="center" vertical="center"/>
    </xf>
    <xf numFmtId="0" fontId="216" fillId="0" borderId="18" xfId="60" applyFont="1" applyBorder="1" applyAlignment="1">
      <alignment horizontal="center" vertical="center"/>
    </xf>
    <xf numFmtId="0" fontId="216" fillId="0" borderId="32" xfId="60" applyFont="1" applyBorder="1" applyAlignment="1">
      <alignment horizontal="left" vertical="center"/>
    </xf>
    <xf numFmtId="0" fontId="217" fillId="0" borderId="32" xfId="60" applyFont="1" applyBorder="1" applyAlignment="1">
      <alignment horizontal="left" vertical="center"/>
    </xf>
    <xf numFmtId="0" fontId="216" fillId="0" borderId="32" xfId="60" applyFont="1" applyBorder="1" applyAlignment="1">
      <alignment horizontal="center" vertical="center"/>
    </xf>
    <xf numFmtId="0" fontId="100" fillId="0" borderId="32" xfId="60" applyFont="1" applyBorder="1" applyAlignment="1">
      <alignment vertical="center"/>
    </xf>
    <xf numFmtId="215" fontId="100" fillId="0" borderId="19" xfId="60" applyNumberFormat="1" applyFont="1" applyBorder="1" applyAlignment="1">
      <alignment horizontal="center" vertical="center"/>
    </xf>
    <xf numFmtId="0" fontId="217" fillId="0" borderId="16" xfId="60" applyFont="1" applyBorder="1" applyAlignment="1">
      <alignment horizontal="center" vertical="center"/>
    </xf>
    <xf numFmtId="212" fontId="217" fillId="0" borderId="16" xfId="60" applyNumberFormat="1" applyFont="1" applyBorder="1" applyAlignment="1">
      <alignment horizontal="center" vertical="center"/>
    </xf>
    <xf numFmtId="0" fontId="100" fillId="0" borderId="33" xfId="60" applyFont="1" applyBorder="1" applyAlignment="1">
      <alignment vertical="center"/>
    </xf>
    <xf numFmtId="0" fontId="100" fillId="0" borderId="34" xfId="60" applyFont="1" applyBorder="1" applyAlignment="1">
      <alignment vertical="center"/>
    </xf>
    <xf numFmtId="0" fontId="116" fillId="0" borderId="34" xfId="60" applyFont="1" applyBorder="1" applyAlignment="1">
      <alignment vertical="center"/>
    </xf>
    <xf numFmtId="212" fontId="100" fillId="0" borderId="34" xfId="60" applyNumberFormat="1" applyFont="1" applyBorder="1" applyAlignment="1">
      <alignment horizontal="right" vertical="center"/>
    </xf>
    <xf numFmtId="0" fontId="100" fillId="0" borderId="35" xfId="60" applyFont="1" applyBorder="1" applyAlignment="1">
      <alignment horizontal="center" vertical="center"/>
    </xf>
    <xf numFmtId="0" fontId="100" fillId="0" borderId="36" xfId="60" applyFont="1" applyBorder="1" applyAlignment="1">
      <alignment vertical="center"/>
    </xf>
    <xf numFmtId="0" fontId="100" fillId="0" borderId="0" xfId="60" applyFont="1" applyBorder="1" applyAlignment="1">
      <alignment vertical="center"/>
    </xf>
    <xf numFmtId="0" fontId="116" fillId="0" borderId="0" xfId="60" applyFont="1" applyBorder="1" applyAlignment="1">
      <alignment vertical="center"/>
    </xf>
    <xf numFmtId="212" fontId="100" fillId="0" borderId="0" xfId="60" applyNumberFormat="1" applyFont="1" applyBorder="1" applyAlignment="1">
      <alignment horizontal="right" vertical="center"/>
    </xf>
    <xf numFmtId="0" fontId="100" fillId="0" borderId="37" xfId="60" applyFont="1" applyBorder="1" applyAlignment="1">
      <alignment horizontal="center" vertical="center"/>
    </xf>
    <xf numFmtId="0" fontId="100" fillId="0" borderId="0" xfId="60" applyFont="1" applyBorder="1" applyAlignment="1">
      <alignment horizontal="left" vertical="center"/>
    </xf>
    <xf numFmtId="0" fontId="100" fillId="0" borderId="16" xfId="0" applyFont="1" applyBorder="1" applyAlignment="1">
      <alignment horizontal="center" vertical="center"/>
    </xf>
    <xf numFmtId="0" fontId="100" fillId="0" borderId="16" xfId="0" applyFont="1" applyBorder="1" applyAlignment="1">
      <alignment horizontal="left" vertical="center"/>
    </xf>
    <xf numFmtId="0" fontId="116" fillId="0" borderId="16" xfId="0" applyFont="1" applyBorder="1" applyAlignment="1">
      <alignment horizontal="center" vertical="center"/>
    </xf>
    <xf numFmtId="186" fontId="100" fillId="0" borderId="16" xfId="0" applyNumberFormat="1" applyFont="1" applyBorder="1" applyAlignment="1">
      <alignment horizontal="right" vertical="center"/>
    </xf>
    <xf numFmtId="0" fontId="100" fillId="0" borderId="16" xfId="0" applyFont="1" applyBorder="1" applyAlignment="1">
      <alignment vertical="center"/>
    </xf>
    <xf numFmtId="0" fontId="100" fillId="0" borderId="16" xfId="60" applyFont="1" applyBorder="1" applyAlignment="1">
      <alignment vertical="center"/>
    </xf>
    <xf numFmtId="211" fontId="100" fillId="0" borderId="16" xfId="0" applyNumberFormat="1" applyFont="1" applyBorder="1" applyAlignment="1">
      <alignment vertical="center"/>
    </xf>
    <xf numFmtId="212" fontId="100" fillId="0" borderId="16" xfId="0" applyNumberFormat="1" applyFont="1" applyBorder="1" applyAlignment="1">
      <alignment horizontal="right" vertical="center"/>
    </xf>
    <xf numFmtId="216" fontId="100" fillId="0" borderId="16" xfId="0" applyNumberFormat="1" applyFont="1" applyBorder="1" applyAlignment="1">
      <alignment horizontal="right" vertical="center"/>
    </xf>
    <xf numFmtId="0" fontId="100" fillId="0" borderId="16" xfId="0" applyNumberFormat="1" applyFont="1" applyBorder="1" applyAlignment="1">
      <alignment horizontal="left" vertical="center"/>
    </xf>
    <xf numFmtId="211" fontId="100" fillId="0" borderId="16" xfId="0" applyNumberFormat="1" applyFont="1" applyBorder="1" applyAlignment="1">
      <alignment horizontal="right" vertical="center"/>
    </xf>
    <xf numFmtId="224" fontId="100" fillId="0" borderId="16" xfId="0" applyNumberFormat="1" applyFont="1" applyBorder="1" applyAlignment="1">
      <alignment horizontal="right" vertical="center"/>
    </xf>
    <xf numFmtId="0" fontId="116" fillId="0" borderId="16" xfId="0" applyFont="1" applyBorder="1" applyAlignment="1">
      <alignment horizontal="left" vertical="center"/>
    </xf>
    <xf numFmtId="218" fontId="100" fillId="0" borderId="16" xfId="0" applyNumberFormat="1" applyFont="1" applyBorder="1" applyAlignment="1">
      <alignment horizontal="left" vertical="center"/>
    </xf>
    <xf numFmtId="0" fontId="100" fillId="0" borderId="16" xfId="60" applyFont="1" applyBorder="1" applyAlignment="1">
      <alignment horizontal="center" vertical="center"/>
    </xf>
    <xf numFmtId="0" fontId="116" fillId="0" borderId="16" xfId="60" applyFont="1" applyBorder="1" applyAlignment="1">
      <alignment vertical="center"/>
    </xf>
    <xf numFmtId="0" fontId="100" fillId="0" borderId="16" xfId="60" applyFont="1" applyBorder="1" applyAlignment="1">
      <alignment horizontal="right" vertical="center"/>
    </xf>
    <xf numFmtId="216" fontId="100" fillId="0" borderId="16" xfId="0" applyNumberFormat="1" applyFont="1" applyFill="1" applyBorder="1" applyAlignment="1">
      <alignment horizontal="right" vertical="center"/>
    </xf>
    <xf numFmtId="0" fontId="218" fillId="0" borderId="16" xfId="0" applyFont="1" applyBorder="1" applyAlignment="1">
      <alignment horizontal="center" vertical="center"/>
    </xf>
    <xf numFmtId="210" fontId="100" fillId="0" borderId="16" xfId="0" applyNumberFormat="1" applyFont="1" applyBorder="1" applyAlignment="1">
      <alignment vertical="center"/>
    </xf>
    <xf numFmtId="49" fontId="116" fillId="0" borderId="16" xfId="0" applyNumberFormat="1" applyFont="1" applyBorder="1" applyAlignment="1">
      <alignment horizontal="center" vertical="center"/>
    </xf>
    <xf numFmtId="214" fontId="100" fillId="0" borderId="16" xfId="0" applyNumberFormat="1" applyFont="1" applyBorder="1" applyAlignment="1">
      <alignment horizontal="right" vertical="center"/>
    </xf>
    <xf numFmtId="217" fontId="100" fillId="0" borderId="16" xfId="0" applyNumberFormat="1" applyFont="1" applyFill="1" applyBorder="1" applyAlignment="1">
      <alignment horizontal="right" vertical="center"/>
    </xf>
    <xf numFmtId="0" fontId="219" fillId="0" borderId="16" xfId="60" applyFont="1" applyBorder="1" applyAlignment="1">
      <alignment vertical="center"/>
    </xf>
    <xf numFmtId="38" fontId="101" fillId="0" borderId="16" xfId="199" applyNumberFormat="1" applyFont="1" applyFill="1" applyBorder="1" applyAlignment="1">
      <alignment horizontal="center" vertical="center" shrinkToFit="1"/>
    </xf>
    <xf numFmtId="41" fontId="116" fillId="0" borderId="16" xfId="199" applyNumberFormat="1" applyFont="1" applyFill="1" applyBorder="1" applyAlignment="1">
      <alignment horizontal="center" vertical="center"/>
    </xf>
    <xf numFmtId="0" fontId="116" fillId="0" borderId="16" xfId="199" applyFont="1" applyBorder="1" applyAlignment="1">
      <alignment horizontal="center" vertical="center"/>
    </xf>
    <xf numFmtId="41" fontId="116" fillId="0" borderId="16" xfId="199" applyNumberFormat="1" applyFont="1" applyBorder="1" applyAlignment="1">
      <alignment horizontal="center" vertical="center"/>
    </xf>
    <xf numFmtId="0" fontId="156" fillId="0" borderId="0" xfId="5559" applyFont="1" applyAlignment="1">
      <alignment vertical="center"/>
    </xf>
    <xf numFmtId="0" fontId="156" fillId="0" borderId="0" xfId="5559" applyNumberFormat="1" applyFont="1" applyAlignment="1">
      <alignment vertical="center"/>
    </xf>
    <xf numFmtId="0" fontId="208" fillId="0" borderId="0" xfId="21806" applyFont="1" applyAlignment="1">
      <alignment vertical="center"/>
    </xf>
    <xf numFmtId="0" fontId="208" fillId="0" borderId="0" xfId="21805" applyFont="1" applyBorder="1" applyAlignment="1">
      <alignment horizontal="center" vertical="center"/>
    </xf>
    <xf numFmtId="0" fontId="208" fillId="0" borderId="0" xfId="21806" applyFont="1" applyAlignment="1">
      <alignment horizontal="center" vertical="center"/>
    </xf>
    <xf numFmtId="0" fontId="58" fillId="0" borderId="0" xfId="21806" applyFont="1" applyAlignment="1">
      <alignment vertical="center"/>
    </xf>
    <xf numFmtId="0" fontId="58" fillId="0" borderId="0" xfId="21806" applyFont="1" applyAlignment="1">
      <alignment horizontal="center" vertical="center"/>
    </xf>
    <xf numFmtId="0" fontId="33" fillId="0" borderId="0" xfId="21806" applyFont="1" applyAlignment="1">
      <alignment vertical="center"/>
    </xf>
    <xf numFmtId="0" fontId="33" fillId="0" borderId="0" xfId="21806" applyFont="1" applyAlignment="1">
      <alignment horizontal="center" vertical="center"/>
    </xf>
    <xf numFmtId="0" fontId="8" fillId="0" borderId="0" xfId="21805" applyFont="1" applyBorder="1" applyAlignment="1">
      <alignment horizontal="center" vertical="center"/>
    </xf>
    <xf numFmtId="0" fontId="221" fillId="0" borderId="7" xfId="21806" applyFont="1" applyBorder="1" applyAlignment="1">
      <alignment horizontal="center" vertical="center"/>
    </xf>
    <xf numFmtId="0" fontId="221" fillId="0" borderId="7" xfId="21806" applyFont="1" applyBorder="1" applyAlignment="1">
      <alignment horizontal="left" vertical="center"/>
    </xf>
    <xf numFmtId="0" fontId="221" fillId="0" borderId="0" xfId="5559" applyFont="1" applyAlignment="1">
      <alignment horizontal="centerContinuous" vertical="center"/>
    </xf>
    <xf numFmtId="0" fontId="222" fillId="0" borderId="0" xfId="5559" applyFont="1" applyAlignment="1">
      <alignment horizontal="centerContinuous" vertical="center"/>
    </xf>
    <xf numFmtId="191" fontId="222" fillId="0" borderId="30" xfId="5559" applyNumberFormat="1" applyFont="1" applyBorder="1" applyAlignment="1">
      <alignment horizontal="center" vertical="center"/>
    </xf>
    <xf numFmtId="2" fontId="223" fillId="0" borderId="30" xfId="5559" applyNumberFormat="1" applyFont="1" applyBorder="1" applyAlignment="1">
      <alignment horizontal="right" vertical="center"/>
    </xf>
    <xf numFmtId="0" fontId="223" fillId="0" borderId="30" xfId="5559" applyNumberFormat="1" applyFont="1" applyBorder="1" applyAlignment="1">
      <alignment horizontal="right" vertical="center"/>
    </xf>
    <xf numFmtId="0" fontId="224" fillId="0" borderId="30" xfId="5559" applyNumberFormat="1" applyFont="1" applyBorder="1" applyAlignment="1">
      <alignment horizontal="right" vertical="center"/>
    </xf>
    <xf numFmtId="0" fontId="224" fillId="0" borderId="2" xfId="5559" applyNumberFormat="1" applyFont="1" applyBorder="1" applyAlignment="1">
      <alignment horizontal="right" vertical="center"/>
    </xf>
    <xf numFmtId="191" fontId="222" fillId="0" borderId="2" xfId="5559" applyNumberFormat="1" applyFont="1" applyBorder="1" applyAlignment="1">
      <alignment horizontal="center" vertical="center"/>
    </xf>
    <xf numFmtId="2" fontId="223" fillId="0" borderId="2" xfId="5559" applyNumberFormat="1" applyFont="1" applyBorder="1" applyAlignment="1">
      <alignment horizontal="right" vertical="center"/>
    </xf>
    <xf numFmtId="0" fontId="223" fillId="0" borderId="2" xfId="5559" applyNumberFormat="1" applyFont="1" applyBorder="1" applyAlignment="1">
      <alignment horizontal="right" vertical="center"/>
    </xf>
    <xf numFmtId="191" fontId="222" fillId="2" borderId="2" xfId="5559" applyNumberFormat="1" applyFont="1" applyFill="1" applyBorder="1" applyAlignment="1">
      <alignment horizontal="center" vertical="center"/>
    </xf>
    <xf numFmtId="0" fontId="223" fillId="2" borderId="2" xfId="5559" applyNumberFormat="1" applyFont="1" applyFill="1" applyBorder="1" applyAlignment="1">
      <alignment horizontal="right" vertical="center"/>
    </xf>
    <xf numFmtId="0" fontId="222" fillId="2" borderId="2" xfId="5559" applyFont="1" applyFill="1" applyBorder="1" applyAlignment="1">
      <alignment vertical="center"/>
    </xf>
    <xf numFmtId="4" fontId="223" fillId="0" borderId="2" xfId="5559" applyNumberFormat="1" applyFont="1" applyBorder="1" applyAlignment="1">
      <alignment horizontal="right" vertical="center"/>
    </xf>
    <xf numFmtId="2" fontId="224" fillId="0" borderId="2" xfId="5559" applyNumberFormat="1" applyFont="1" applyBorder="1" applyAlignment="1">
      <alignment horizontal="right" vertical="center"/>
    </xf>
    <xf numFmtId="0" fontId="224" fillId="2" borderId="2" xfId="5559" applyFont="1" applyFill="1" applyBorder="1" applyAlignment="1">
      <alignment vertical="center"/>
    </xf>
    <xf numFmtId="191" fontId="223" fillId="0" borderId="2" xfId="5559" applyNumberFormat="1" applyFont="1" applyBorder="1" applyAlignment="1">
      <alignment horizontal="right" vertical="center"/>
    </xf>
    <xf numFmtId="0" fontId="222" fillId="0" borderId="2" xfId="5559" applyFont="1" applyBorder="1" applyAlignment="1">
      <alignment vertical="center"/>
    </xf>
    <xf numFmtId="0" fontId="225" fillId="0" borderId="2" xfId="5559" applyNumberFormat="1" applyFont="1" applyBorder="1" applyAlignment="1">
      <alignment horizontal="center" vertical="center"/>
    </xf>
    <xf numFmtId="0" fontId="224" fillId="0" borderId="2" xfId="5559" applyNumberFormat="1" applyFont="1" applyBorder="1" applyAlignment="1">
      <alignment horizontal="center" vertical="center"/>
    </xf>
    <xf numFmtId="0" fontId="225" fillId="0" borderId="31" xfId="5559" applyNumberFormat="1" applyFont="1" applyBorder="1" applyAlignment="1">
      <alignment horizontal="center" vertical="center"/>
    </xf>
    <xf numFmtId="191" fontId="222" fillId="0" borderId="31" xfId="5559" applyNumberFormat="1" applyFont="1" applyBorder="1" applyAlignment="1">
      <alignment horizontal="center" vertical="center"/>
    </xf>
    <xf numFmtId="0" fontId="37" fillId="0" borderId="16" xfId="199" applyFont="1" applyFill="1" applyBorder="1" applyAlignment="1">
      <alignment horizontal="left" vertical="center"/>
    </xf>
    <xf numFmtId="0" fontId="90" fillId="0" borderId="16" xfId="199" applyFont="1" applyBorder="1" applyAlignment="1">
      <alignment horizontal="center" vertical="center"/>
    </xf>
    <xf numFmtId="0" fontId="90" fillId="0" borderId="18" xfId="199" applyFont="1" applyBorder="1" applyAlignment="1">
      <alignment horizontal="distributed" vertical="center"/>
    </xf>
    <xf numFmtId="0" fontId="90" fillId="0" borderId="15" xfId="199" applyFont="1" applyBorder="1" applyAlignment="1">
      <alignment horizontal="center" vertical="center"/>
    </xf>
    <xf numFmtId="191" fontId="222" fillId="0" borderId="30" xfId="5559" applyNumberFormat="1" applyFont="1" applyBorder="1" applyAlignment="1">
      <alignment horizontal="center" vertical="center" wrapText="1"/>
    </xf>
    <xf numFmtId="191" fontId="222" fillId="0" borderId="2" xfId="5559" applyNumberFormat="1" applyFont="1" applyBorder="1" applyAlignment="1">
      <alignment horizontal="center" vertical="center" wrapText="1"/>
    </xf>
    <xf numFmtId="0" fontId="222" fillId="0" borderId="2" xfId="5559" applyFont="1" applyBorder="1" applyAlignment="1">
      <alignment horizontal="center" vertical="center" wrapText="1"/>
    </xf>
    <xf numFmtId="41" fontId="90" fillId="0" borderId="16" xfId="199" applyNumberFormat="1" applyFont="1" applyBorder="1" applyAlignment="1">
      <alignment horizontal="center" vertical="center"/>
    </xf>
    <xf numFmtId="190" fontId="37" fillId="0" borderId="16" xfId="199" applyNumberFormat="1" applyFont="1" applyBorder="1" applyAlignment="1">
      <alignment horizontal="center" vertical="center"/>
    </xf>
    <xf numFmtId="280" fontId="222" fillId="0" borderId="0" xfId="9984" applyNumberFormat="1" applyFont="1" applyFill="1" applyBorder="1" applyAlignment="1" applyProtection="1">
      <alignment horizontal="center" vertical="center" shrinkToFit="1"/>
    </xf>
    <xf numFmtId="280" fontId="222" fillId="0" borderId="0" xfId="9984" applyNumberFormat="1" applyFont="1" applyFill="1" applyBorder="1" applyAlignment="1">
      <alignment vertical="center" shrinkToFit="1"/>
    </xf>
    <xf numFmtId="41" fontId="222" fillId="0" borderId="0" xfId="9984" applyNumberFormat="1" applyFont="1" applyFill="1" applyBorder="1" applyAlignment="1">
      <alignment vertical="center" shrinkToFit="1"/>
    </xf>
    <xf numFmtId="279" fontId="222" fillId="0" borderId="0" xfId="5545" applyNumberFormat="1" applyFont="1" applyFill="1" applyBorder="1" applyAlignment="1" applyProtection="1">
      <alignment horizontal="center" vertical="center"/>
    </xf>
    <xf numFmtId="280" fontId="222" fillId="0" borderId="0" xfId="9984" applyNumberFormat="1" applyFont="1" applyFill="1" applyBorder="1" applyAlignment="1" applyProtection="1">
      <alignment horizontal="center" vertical="center"/>
    </xf>
    <xf numFmtId="279" fontId="222" fillId="0" borderId="0" xfId="5545" applyNumberFormat="1" applyFont="1" applyFill="1" applyBorder="1" applyAlignment="1" applyProtection="1">
      <alignment horizontal="left" vertical="center"/>
    </xf>
    <xf numFmtId="277" fontId="222" fillId="0" borderId="0" xfId="5545" applyNumberFormat="1" applyFont="1" applyFill="1" applyBorder="1" applyAlignment="1" applyProtection="1">
      <alignment horizontal="left" vertical="center"/>
    </xf>
    <xf numFmtId="279" fontId="222" fillId="0" borderId="0" xfId="9984" applyNumberFormat="1" applyFont="1" applyFill="1" applyBorder="1" applyAlignment="1" applyProtection="1">
      <alignment vertical="center" shrinkToFit="1"/>
    </xf>
    <xf numFmtId="280" fontId="222" fillId="0" borderId="0" xfId="9984" applyNumberFormat="1" applyFont="1" applyFill="1" applyBorder="1" applyAlignment="1" applyProtection="1">
      <alignment vertical="center" shrinkToFit="1"/>
    </xf>
    <xf numFmtId="280" fontId="221" fillId="0" borderId="0" xfId="9984" applyNumberFormat="1" applyFont="1" applyFill="1" applyBorder="1" applyAlignment="1">
      <alignment vertical="center" shrinkToFit="1"/>
    </xf>
    <xf numFmtId="41" fontId="221" fillId="0" borderId="0" xfId="9984" applyNumberFormat="1" applyFont="1" applyFill="1" applyBorder="1" applyAlignment="1">
      <alignment vertical="center" shrinkToFit="1"/>
    </xf>
    <xf numFmtId="0" fontId="3" fillId="0" borderId="0" xfId="5559" applyFont="1" applyAlignment="1">
      <alignment vertical="center"/>
    </xf>
    <xf numFmtId="0" fontId="222" fillId="0" borderId="0" xfId="5559" applyFont="1" applyFill="1" applyAlignment="1">
      <alignment vertical="center"/>
    </xf>
    <xf numFmtId="191" fontId="222" fillId="0" borderId="2" xfId="5559" applyNumberFormat="1" applyFont="1" applyFill="1" applyBorder="1" applyAlignment="1">
      <alignment horizontal="center" vertical="center" wrapText="1"/>
    </xf>
    <xf numFmtId="0" fontId="229" fillId="0" borderId="0" xfId="21806" applyFont="1" applyAlignment="1">
      <alignment vertical="center"/>
    </xf>
    <xf numFmtId="0" fontId="222" fillId="0" borderId="2" xfId="21806" applyFont="1" applyFill="1" applyBorder="1" applyAlignment="1">
      <alignment horizontal="centerContinuous" vertical="center"/>
    </xf>
    <xf numFmtId="0" fontId="222" fillId="0" borderId="2" xfId="21806" applyFont="1" applyFill="1" applyBorder="1" applyAlignment="1">
      <alignment horizontal="centerContinuous" vertical="center" wrapText="1"/>
    </xf>
    <xf numFmtId="0" fontId="222" fillId="0" borderId="4" xfId="21806" applyFont="1" applyFill="1" applyBorder="1" applyAlignment="1">
      <alignment vertical="center"/>
    </xf>
    <xf numFmtId="0" fontId="222" fillId="0" borderId="52" xfId="21806" applyFont="1" applyFill="1" applyBorder="1" applyAlignment="1">
      <alignment horizontal="center" vertical="center"/>
    </xf>
    <xf numFmtId="0" fontId="222" fillId="0" borderId="45" xfId="21806" applyFont="1" applyFill="1" applyBorder="1" applyAlignment="1">
      <alignment vertical="center"/>
    </xf>
    <xf numFmtId="0" fontId="222" fillId="0" borderId="52" xfId="21805" applyFont="1" applyFill="1" applyBorder="1" applyAlignment="1">
      <alignment horizontal="left" vertical="center"/>
    </xf>
    <xf numFmtId="0" fontId="222" fillId="0" borderId="52" xfId="21805" applyNumberFormat="1" applyFont="1" applyFill="1" applyBorder="1" applyAlignment="1">
      <alignment horizontal="center" vertical="center"/>
    </xf>
    <xf numFmtId="0" fontId="222" fillId="0" borderId="52" xfId="21805" applyNumberFormat="1" applyFont="1" applyFill="1" applyBorder="1" applyAlignment="1">
      <alignment horizontal="right" vertical="center"/>
    </xf>
    <xf numFmtId="186" fontId="222" fillId="0" borderId="2" xfId="21806" applyNumberFormat="1" applyFont="1" applyFill="1" applyBorder="1" applyAlignment="1">
      <alignment horizontal="right" vertical="center"/>
    </xf>
    <xf numFmtId="277" fontId="222" fillId="0" borderId="2" xfId="21806" applyNumberFormat="1" applyFont="1" applyFill="1" applyBorder="1" applyAlignment="1">
      <alignment vertical="center"/>
    </xf>
    <xf numFmtId="186" fontId="222" fillId="0" borderId="2" xfId="21806" applyNumberFormat="1" applyFont="1" applyFill="1" applyBorder="1" applyAlignment="1">
      <alignment vertical="center"/>
    </xf>
    <xf numFmtId="0" fontId="222" fillId="0" borderId="2" xfId="21806" applyFont="1" applyFill="1" applyBorder="1" applyAlignment="1">
      <alignment horizontal="center" vertical="center"/>
    </xf>
    <xf numFmtId="0" fontId="222" fillId="0" borderId="2" xfId="21805" applyFont="1" applyFill="1" applyBorder="1" applyAlignment="1">
      <alignment horizontal="center" vertical="center"/>
    </xf>
    <xf numFmtId="0" fontId="222" fillId="0" borderId="2" xfId="21805" applyFont="1" applyFill="1" applyBorder="1" applyAlignment="1">
      <alignment horizontal="right" vertical="center"/>
    </xf>
    <xf numFmtId="0" fontId="222" fillId="0" borderId="4" xfId="21805" applyFont="1" applyFill="1" applyBorder="1" applyAlignment="1">
      <alignment vertical="center"/>
    </xf>
    <xf numFmtId="0" fontId="222" fillId="0" borderId="52" xfId="21805" applyNumberFormat="1" applyFont="1" applyFill="1" applyBorder="1" applyAlignment="1">
      <alignment horizontal="left" vertical="center"/>
    </xf>
    <xf numFmtId="0" fontId="222" fillId="0" borderId="2" xfId="21805" applyNumberFormat="1" applyFont="1" applyFill="1" applyBorder="1" applyAlignment="1">
      <alignment horizontal="center" vertical="center"/>
    </xf>
    <xf numFmtId="0" fontId="222" fillId="0" borderId="2" xfId="21805" applyNumberFormat="1" applyFont="1" applyFill="1" applyBorder="1" applyAlignment="1">
      <alignment horizontal="right" vertical="center"/>
    </xf>
    <xf numFmtId="277" fontId="222" fillId="0" borderId="31" xfId="21806" applyNumberFormat="1" applyFont="1" applyFill="1" applyBorder="1" applyAlignment="1">
      <alignment vertical="center"/>
    </xf>
    <xf numFmtId="0" fontId="222" fillId="0" borderId="52" xfId="21805" applyNumberFormat="1" applyFont="1" applyFill="1" applyBorder="1" applyAlignment="1">
      <alignment horizontal="left" vertical="center" shrinkToFit="1"/>
    </xf>
    <xf numFmtId="191" fontId="222" fillId="0" borderId="2" xfId="21805" applyNumberFormat="1" applyFont="1" applyFill="1" applyBorder="1" applyAlignment="1">
      <alignment horizontal="right" vertical="center"/>
    </xf>
    <xf numFmtId="0" fontId="222" fillId="0" borderId="2" xfId="21806" applyFont="1" applyFill="1" applyBorder="1" applyAlignment="1">
      <alignment horizontal="center" vertical="center" wrapText="1"/>
    </xf>
    <xf numFmtId="0" fontId="222" fillId="0" borderId="2" xfId="21806" applyFont="1" applyFill="1" applyBorder="1" applyAlignment="1">
      <alignment vertical="center"/>
    </xf>
    <xf numFmtId="0" fontId="90" fillId="0" borderId="0" xfId="199" applyFont="1" applyFill="1"/>
    <xf numFmtId="0" fontId="90" fillId="0" borderId="0" xfId="199" applyFont="1" applyFill="1" applyAlignment="1">
      <alignment horizontal="right" vertical="center"/>
    </xf>
    <xf numFmtId="0" fontId="90" fillId="0" borderId="0" xfId="199" applyFont="1" applyFill="1" applyAlignment="1">
      <alignment vertical="center"/>
    </xf>
    <xf numFmtId="41" fontId="90" fillId="0" borderId="0" xfId="2745" applyNumberFormat="1" applyFont="1" applyFill="1" applyAlignment="1">
      <alignment vertical="center"/>
    </xf>
    <xf numFmtId="0" fontId="90" fillId="0" borderId="34" xfId="199" applyFont="1" applyFill="1" applyBorder="1" applyAlignment="1">
      <alignment vertical="center"/>
    </xf>
    <xf numFmtId="0" fontId="90" fillId="0" borderId="0" xfId="199" applyFont="1" applyFill="1" applyBorder="1" applyAlignment="1">
      <alignment vertical="center"/>
    </xf>
    <xf numFmtId="0" fontId="90" fillId="0" borderId="32" xfId="199" applyFont="1" applyFill="1" applyBorder="1" applyAlignment="1">
      <alignment horizontal="center" vertical="center"/>
    </xf>
    <xf numFmtId="0" fontId="90" fillId="0" borderId="0" xfId="199" applyFont="1" applyFill="1" applyBorder="1" applyAlignment="1">
      <alignment horizontal="center" vertical="center"/>
    </xf>
    <xf numFmtId="280" fontId="90" fillId="0" borderId="0" xfId="2745" applyNumberFormat="1" applyFont="1" applyFill="1" applyBorder="1" applyAlignment="1">
      <alignment vertical="center"/>
    </xf>
    <xf numFmtId="41" fontId="90" fillId="0" borderId="0" xfId="2745" applyFont="1" applyFill="1" applyBorder="1" applyAlignment="1">
      <alignment vertical="center"/>
    </xf>
    <xf numFmtId="41" fontId="90" fillId="0" borderId="0" xfId="2745" applyNumberFormat="1" applyFont="1" applyFill="1" applyBorder="1" applyAlignment="1">
      <alignment vertical="center"/>
    </xf>
    <xf numFmtId="0" fontId="90" fillId="0" borderId="0" xfId="199" applyFont="1" applyFill="1" applyAlignment="1">
      <alignment horizontal="center" vertical="center"/>
    </xf>
    <xf numFmtId="41" fontId="90" fillId="0" borderId="0" xfId="199" applyNumberFormat="1" applyFont="1" applyFill="1" applyAlignment="1">
      <alignment vertical="center"/>
    </xf>
    <xf numFmtId="176" fontId="90" fillId="0" borderId="0" xfId="2745" applyNumberFormat="1" applyFont="1" applyFill="1" applyBorder="1" applyAlignment="1">
      <alignment vertical="center"/>
    </xf>
    <xf numFmtId="238" fontId="90" fillId="0" borderId="0" xfId="2745" applyNumberFormat="1" applyFont="1" applyFill="1" applyAlignment="1">
      <alignment vertical="center"/>
    </xf>
    <xf numFmtId="0" fontId="90" fillId="0" borderId="27" xfId="199" applyFont="1" applyFill="1" applyBorder="1" applyAlignment="1">
      <alignment horizontal="center" vertical="center"/>
    </xf>
    <xf numFmtId="0" fontId="90" fillId="0" borderId="27" xfId="199" applyFont="1" applyFill="1" applyBorder="1" applyAlignment="1">
      <alignment vertical="center"/>
    </xf>
    <xf numFmtId="41" fontId="90" fillId="0" borderId="27" xfId="2745" applyFont="1" applyFill="1" applyBorder="1" applyAlignment="1">
      <alignment vertical="center"/>
    </xf>
    <xf numFmtId="41" fontId="90" fillId="0" borderId="27" xfId="199" applyNumberFormat="1" applyFont="1" applyFill="1" applyBorder="1" applyAlignment="1">
      <alignment vertical="center"/>
    </xf>
    <xf numFmtId="41" fontId="90" fillId="0" borderId="0" xfId="2745" applyFont="1" applyFill="1" applyAlignment="1">
      <alignment vertical="center"/>
    </xf>
    <xf numFmtId="0" fontId="90" fillId="0" borderId="34" xfId="199" applyFont="1" applyFill="1" applyBorder="1" applyAlignment="1">
      <alignment horizontal="center" vertical="center"/>
    </xf>
    <xf numFmtId="41" fontId="90" fillId="0" borderId="34" xfId="2745" applyFont="1" applyFill="1" applyBorder="1" applyAlignment="1">
      <alignment vertical="center"/>
    </xf>
    <xf numFmtId="41" fontId="90" fillId="0" borderId="34" xfId="199" applyNumberFormat="1" applyFont="1" applyFill="1" applyBorder="1" applyAlignment="1">
      <alignment vertical="center"/>
    </xf>
    <xf numFmtId="43" fontId="90" fillId="0" borderId="0" xfId="2745" applyNumberFormat="1" applyFont="1" applyFill="1" applyAlignment="1">
      <alignment vertical="center"/>
    </xf>
    <xf numFmtId="41" fontId="90" fillId="0" borderId="0" xfId="199" applyNumberFormat="1" applyFont="1" applyFill="1" applyBorder="1" applyAlignment="1">
      <alignment vertical="center"/>
    </xf>
    <xf numFmtId="279" fontId="90" fillId="0" borderId="0" xfId="2745" applyNumberFormat="1" applyFont="1" applyFill="1" applyBorder="1" applyAlignment="1">
      <alignment vertical="center"/>
    </xf>
    <xf numFmtId="41" fontId="90" fillId="0" borderId="34" xfId="2745" applyNumberFormat="1" applyFont="1" applyFill="1" applyBorder="1" applyAlignment="1">
      <alignment vertical="center"/>
    </xf>
    <xf numFmtId="0" fontId="98" fillId="0" borderId="0" xfId="199" applyFont="1" applyFill="1" applyAlignment="1">
      <alignment vertical="center"/>
    </xf>
    <xf numFmtId="0" fontId="98" fillId="0" borderId="0" xfId="199" applyFont="1" applyFill="1"/>
    <xf numFmtId="0" fontId="97" fillId="0" borderId="16" xfId="199" applyFont="1" applyFill="1" applyBorder="1" applyAlignment="1">
      <alignment horizontal="center" vertical="center"/>
    </xf>
    <xf numFmtId="0" fontId="108" fillId="0" borderId="38" xfId="199" applyFont="1" applyFill="1" applyBorder="1" applyAlignment="1">
      <alignment vertical="center"/>
    </xf>
    <xf numFmtId="281" fontId="111" fillId="0" borderId="44" xfId="199" applyNumberFormat="1" applyFont="1" applyFill="1" applyBorder="1" applyAlignment="1"/>
    <xf numFmtId="282" fontId="111" fillId="0" borderId="44" xfId="199" applyNumberFormat="1" applyFont="1" applyFill="1" applyBorder="1"/>
    <xf numFmtId="0" fontId="90" fillId="0" borderId="38" xfId="199" applyFont="1" applyFill="1" applyBorder="1" applyAlignment="1">
      <alignment vertical="center"/>
    </xf>
    <xf numFmtId="283" fontId="111" fillId="0" borderId="38" xfId="199" applyNumberFormat="1" applyFont="1" applyFill="1" applyBorder="1" applyAlignment="1"/>
    <xf numFmtId="284" fontId="90" fillId="0" borderId="38" xfId="199" applyNumberFormat="1" applyFont="1" applyFill="1" applyBorder="1" applyAlignment="1">
      <alignment vertical="center"/>
    </xf>
    <xf numFmtId="0" fontId="90" fillId="0" borderId="15" xfId="199" applyFont="1" applyFill="1" applyBorder="1" applyAlignment="1">
      <alignment vertical="center"/>
    </xf>
    <xf numFmtId="284" fontId="90" fillId="0" borderId="15" xfId="199" applyNumberFormat="1" applyFont="1" applyFill="1" applyBorder="1" applyAlignment="1">
      <alignment vertical="center"/>
    </xf>
    <xf numFmtId="282" fontId="111" fillId="0" borderId="15" xfId="199" applyNumberFormat="1" applyFont="1" applyFill="1" applyBorder="1"/>
    <xf numFmtId="0" fontId="90" fillId="0" borderId="38" xfId="199" applyFont="1" applyFill="1" applyBorder="1"/>
    <xf numFmtId="281" fontId="111" fillId="0" borderId="33" xfId="199" applyNumberFormat="1" applyFont="1" applyFill="1" applyBorder="1" applyAlignment="1"/>
    <xf numFmtId="0" fontId="230" fillId="0" borderId="2" xfId="2748" applyFont="1" applyBorder="1" applyAlignment="1">
      <alignment horizontal="center" vertical="center"/>
    </xf>
    <xf numFmtId="0" fontId="227" fillId="0" borderId="2" xfId="2748" applyFont="1" applyBorder="1" applyAlignment="1">
      <alignment horizontal="center" vertical="center"/>
    </xf>
    <xf numFmtId="0" fontId="227" fillId="0" borderId="46" xfId="2748" applyFont="1" applyBorder="1" applyAlignment="1">
      <alignment vertical="center"/>
    </xf>
    <xf numFmtId="0" fontId="227" fillId="0" borderId="43" xfId="2748" applyFont="1" applyBorder="1" applyAlignment="1">
      <alignment vertical="center"/>
    </xf>
    <xf numFmtId="0" fontId="227" fillId="0" borderId="49" xfId="2748" applyFont="1" applyBorder="1" applyAlignment="1">
      <alignment vertical="center"/>
    </xf>
    <xf numFmtId="0" fontId="227" fillId="0" borderId="48" xfId="2748" applyFont="1" applyBorder="1" applyAlignment="1">
      <alignment vertical="center"/>
    </xf>
    <xf numFmtId="0" fontId="227" fillId="0" borderId="0" xfId="2748" applyFont="1" applyBorder="1" applyAlignment="1">
      <alignment vertical="center"/>
    </xf>
    <xf numFmtId="0" fontId="227" fillId="0" borderId="51" xfId="2748" applyFont="1" applyBorder="1" applyAlignment="1">
      <alignment vertical="center"/>
    </xf>
    <xf numFmtId="0" fontId="230" fillId="0" borderId="48" xfId="2748" applyFont="1" applyBorder="1" applyAlignment="1">
      <alignment vertical="center"/>
    </xf>
    <xf numFmtId="0" fontId="230" fillId="0" borderId="0" xfId="2748" applyFont="1" applyBorder="1" applyAlignment="1">
      <alignment vertical="center"/>
    </xf>
    <xf numFmtId="0" fontId="230" fillId="0" borderId="51" xfId="2748" applyFont="1" applyBorder="1" applyAlignment="1">
      <alignment vertical="center"/>
    </xf>
    <xf numFmtId="0" fontId="230" fillId="0" borderId="7" xfId="2748" applyFont="1" applyBorder="1" applyAlignment="1">
      <alignment vertical="center"/>
    </xf>
    <xf numFmtId="0" fontId="230" fillId="0" borderId="0" xfId="2748" applyFont="1" applyBorder="1" applyAlignment="1">
      <alignment vertical="center" textRotation="255"/>
    </xf>
    <xf numFmtId="0" fontId="230" fillId="0" borderId="0" xfId="2748" applyFont="1" applyBorder="1" applyAlignment="1">
      <alignment horizontal="center" vertical="center"/>
    </xf>
    <xf numFmtId="0" fontId="230" fillId="0" borderId="0" xfId="2748" quotePrefix="1" applyFont="1" applyBorder="1" applyAlignment="1">
      <alignment horizontal="left" vertical="center" indent="2"/>
    </xf>
    <xf numFmtId="0" fontId="227" fillId="0" borderId="0" xfId="199" applyFont="1" applyBorder="1" applyAlignment="1">
      <alignment horizontal="left" vertical="center" indent="2"/>
    </xf>
    <xf numFmtId="0" fontId="231" fillId="0" borderId="48" xfId="2748" applyFont="1" applyBorder="1" applyAlignment="1">
      <alignment vertical="center"/>
    </xf>
    <xf numFmtId="0" fontId="231" fillId="0" borderId="0" xfId="2748" applyFont="1" applyBorder="1" applyAlignment="1">
      <alignment vertical="center"/>
    </xf>
    <xf numFmtId="0" fontId="231" fillId="0" borderId="0" xfId="2748" applyFont="1" applyBorder="1" applyAlignment="1">
      <alignment horizontal="left" vertical="center"/>
    </xf>
    <xf numFmtId="0" fontId="231" fillId="0" borderId="51" xfId="2748" applyFont="1" applyBorder="1" applyAlignment="1">
      <alignment vertical="center"/>
    </xf>
    <xf numFmtId="41" fontId="231" fillId="0" borderId="0" xfId="2748" applyNumberFormat="1" applyFont="1" applyBorder="1" applyAlignment="1">
      <alignment vertical="center"/>
    </xf>
    <xf numFmtId="41" fontId="231" fillId="0" borderId="51" xfId="2748" applyNumberFormat="1" applyFont="1" applyBorder="1" applyAlignment="1">
      <alignment vertical="center"/>
    </xf>
    <xf numFmtId="0" fontId="231" fillId="0" borderId="47" xfId="2748" applyFont="1" applyBorder="1" applyAlignment="1">
      <alignment vertical="center"/>
    </xf>
    <xf numFmtId="0" fontId="231" fillId="0" borderId="7" xfId="2748" applyFont="1" applyBorder="1" applyAlignment="1">
      <alignment vertical="center"/>
    </xf>
    <xf numFmtId="41" fontId="231" fillId="0" borderId="7" xfId="2748" applyNumberFormat="1" applyFont="1" applyBorder="1" applyAlignment="1">
      <alignment vertical="center"/>
    </xf>
    <xf numFmtId="41" fontId="231" fillId="0" borderId="26" xfId="2748" applyNumberFormat="1" applyFont="1" applyBorder="1" applyAlignment="1">
      <alignment vertical="center"/>
    </xf>
    <xf numFmtId="0" fontId="227" fillId="0" borderId="0" xfId="2748" applyFont="1" applyBorder="1" applyAlignment="1">
      <alignment horizontal="left" vertical="center"/>
    </xf>
    <xf numFmtId="0" fontId="227" fillId="0" borderId="0" xfId="199" applyFont="1" applyBorder="1" applyAlignment="1">
      <alignment vertical="center"/>
    </xf>
    <xf numFmtId="0" fontId="227" fillId="0" borderId="0" xfId="2748" applyFont="1" applyAlignment="1">
      <alignment vertical="center"/>
    </xf>
    <xf numFmtId="42" fontId="227" fillId="0" borderId="2" xfId="199" applyNumberFormat="1" applyFont="1" applyBorder="1" applyAlignment="1">
      <alignment vertical="center"/>
    </xf>
    <xf numFmtId="42" fontId="227" fillId="0" borderId="2" xfId="1" applyNumberFormat="1" applyFont="1" applyBorder="1" applyAlignment="1">
      <alignment vertical="center"/>
    </xf>
    <xf numFmtId="42" fontId="230" fillId="0" borderId="51" xfId="2748" applyNumberFormat="1" applyFont="1" applyBorder="1" applyAlignment="1">
      <alignment vertical="center"/>
    </xf>
    <xf numFmtId="0" fontId="92" fillId="0" borderId="13" xfId="0" applyFont="1" applyFill="1" applyBorder="1" applyAlignment="1">
      <alignment horizontal="center" vertical="center"/>
    </xf>
    <xf numFmtId="0" fontId="92" fillId="0" borderId="15" xfId="0" applyFont="1" applyFill="1" applyBorder="1" applyAlignment="1">
      <alignment horizontal="center" vertical="center"/>
    </xf>
    <xf numFmtId="0" fontId="90" fillId="0" borderId="15" xfId="0" applyFont="1" applyFill="1" applyBorder="1" applyAlignment="1">
      <alignment horizontal="center" vertical="center"/>
    </xf>
    <xf numFmtId="176" fontId="90" fillId="0" borderId="15" xfId="0" applyNumberFormat="1" applyFont="1" applyBorder="1" applyAlignment="1">
      <alignment horizontal="right" vertical="center"/>
    </xf>
    <xf numFmtId="0" fontId="109" fillId="0" borderId="84" xfId="0" applyFont="1" applyBorder="1" applyAlignment="1">
      <alignment horizontal="center" vertical="center"/>
    </xf>
    <xf numFmtId="0" fontId="92" fillId="0" borderId="21" xfId="0" applyFont="1" applyBorder="1" applyAlignment="1">
      <alignment horizontal="distributed" vertical="center"/>
    </xf>
    <xf numFmtId="0" fontId="92" fillId="0" borderId="6" xfId="0" applyFont="1" applyBorder="1" applyAlignment="1">
      <alignment horizontal="center" vertical="center"/>
    </xf>
    <xf numFmtId="0" fontId="92" fillId="0" borderId="6" xfId="0" applyFont="1" applyBorder="1" applyAlignment="1">
      <alignment horizontal="right" vertical="center"/>
    </xf>
    <xf numFmtId="0" fontId="92" fillId="0" borderId="24" xfId="0" applyFont="1" applyBorder="1" applyAlignment="1">
      <alignment horizontal="center" vertical="center"/>
    </xf>
    <xf numFmtId="0" fontId="90" fillId="0" borderId="21" xfId="0" applyFont="1" applyFill="1" applyBorder="1" applyAlignment="1">
      <alignment horizontal="center" vertical="center"/>
    </xf>
    <xf numFmtId="0" fontId="92" fillId="0" borderId="6" xfId="0" applyFont="1" applyFill="1" applyBorder="1" applyAlignment="1">
      <alignment horizontal="center" vertical="center"/>
    </xf>
    <xf numFmtId="0" fontId="90" fillId="0" borderId="6" xfId="0" applyFont="1" applyFill="1" applyBorder="1" applyAlignment="1">
      <alignment horizontal="center" vertical="center"/>
    </xf>
    <xf numFmtId="176" fontId="90" fillId="0" borderId="6" xfId="0" applyNumberFormat="1" applyFont="1" applyBorder="1" applyAlignment="1">
      <alignment horizontal="right" vertical="center"/>
    </xf>
    <xf numFmtId="0" fontId="109" fillId="0" borderId="24" xfId="0" applyFont="1" applyBorder="1" applyAlignment="1">
      <alignment horizontal="center" vertical="center"/>
    </xf>
    <xf numFmtId="0" fontId="92" fillId="0" borderId="21" xfId="0" applyFont="1" applyFill="1" applyBorder="1" applyAlignment="1">
      <alignment horizontal="center" vertical="center"/>
    </xf>
    <xf numFmtId="0" fontId="100" fillId="0" borderId="16" xfId="199" applyNumberFormat="1" applyFont="1" applyFill="1" applyBorder="1" applyAlignment="1">
      <alignment horizontal="center" vertical="center"/>
    </xf>
    <xf numFmtId="41" fontId="90" fillId="0" borderId="16" xfId="199" applyNumberFormat="1" applyFont="1" applyBorder="1" applyAlignment="1">
      <alignment horizontal="center" vertical="center"/>
    </xf>
    <xf numFmtId="0" fontId="90" fillId="0" borderId="16" xfId="199" applyFont="1" applyBorder="1" applyAlignment="1">
      <alignment horizontal="center" vertical="center"/>
    </xf>
    <xf numFmtId="41" fontId="90" fillId="0" borderId="16" xfId="199" applyNumberFormat="1" applyFont="1" applyBorder="1" applyAlignment="1">
      <alignment horizontal="center" vertical="center"/>
    </xf>
    <xf numFmtId="0" fontId="90" fillId="0" borderId="16" xfId="199" applyFont="1" applyBorder="1" applyAlignment="1">
      <alignment horizontal="center" vertical="center"/>
    </xf>
    <xf numFmtId="43" fontId="90" fillId="4" borderId="16" xfId="199" applyNumberFormat="1" applyFont="1" applyFill="1" applyBorder="1" applyAlignment="1">
      <alignment horizontal="center" vertical="center"/>
    </xf>
    <xf numFmtId="41" fontId="90" fillId="0" borderId="16" xfId="199" applyNumberFormat="1" applyFont="1" applyBorder="1" applyAlignment="1">
      <alignment horizontal="center" vertical="center"/>
    </xf>
    <xf numFmtId="279" fontId="113" fillId="0" borderId="0" xfId="5545" applyNumberFormat="1" applyFont="1" applyFill="1" applyBorder="1" applyAlignment="1" applyProtection="1">
      <alignment horizontal="center" vertical="center"/>
    </xf>
    <xf numFmtId="280" fontId="113" fillId="0" borderId="0" xfId="9984" applyNumberFormat="1" applyFont="1" applyFill="1" applyBorder="1" applyAlignment="1" applyProtection="1">
      <alignment horizontal="center" vertical="center"/>
    </xf>
    <xf numFmtId="279" fontId="113" fillId="0" borderId="0" xfId="5545" applyNumberFormat="1" applyFont="1" applyFill="1" applyBorder="1" applyAlignment="1" applyProtection="1">
      <alignment horizontal="left" vertical="center"/>
    </xf>
    <xf numFmtId="277" fontId="113" fillId="0" borderId="0" xfId="5545" applyNumberFormat="1" applyFont="1" applyFill="1" applyBorder="1" applyAlignment="1" applyProtection="1">
      <alignment horizontal="left" vertical="center"/>
    </xf>
    <xf numFmtId="43" fontId="101" fillId="0" borderId="16" xfId="199" applyNumberFormat="1" applyFont="1" applyFill="1" applyBorder="1" applyAlignment="1">
      <alignment vertical="center"/>
    </xf>
    <xf numFmtId="274" fontId="101" fillId="0" borderId="16" xfId="199" applyNumberFormat="1" applyFont="1" applyFill="1" applyBorder="1" applyAlignment="1">
      <alignment vertical="center"/>
    </xf>
    <xf numFmtId="0" fontId="249" fillId="0" borderId="16" xfId="199" applyFont="1" applyFill="1" applyBorder="1"/>
    <xf numFmtId="0" fontId="101" fillId="0" borderId="19" xfId="199" applyFont="1" applyFill="1" applyBorder="1" applyAlignment="1">
      <alignment horizontal="center" vertical="center"/>
    </xf>
    <xf numFmtId="40" fontId="101" fillId="0" borderId="16" xfId="199" applyNumberFormat="1" applyFont="1" applyFill="1" applyBorder="1" applyAlignment="1">
      <alignment vertical="center"/>
    </xf>
    <xf numFmtId="40" fontId="90" fillId="0" borderId="19" xfId="199" applyNumberFormat="1" applyFont="1" applyFill="1" applyBorder="1" applyAlignment="1">
      <alignment horizontal="center" vertical="center"/>
    </xf>
    <xf numFmtId="41" fontId="111" fillId="0" borderId="15" xfId="199" applyNumberFormat="1" applyFont="1" applyFill="1" applyBorder="1" applyAlignment="1">
      <alignment horizontal="center" vertical="center"/>
    </xf>
    <xf numFmtId="41" fontId="92" fillId="0" borderId="16" xfId="1" quotePrefix="1" applyFont="1" applyFill="1" applyBorder="1" applyAlignment="1">
      <alignment vertical="center"/>
    </xf>
    <xf numFmtId="41" fontId="92" fillId="0" borderId="16" xfId="1" applyFont="1" applyFill="1" applyBorder="1" applyAlignment="1">
      <alignment vertical="center"/>
    </xf>
    <xf numFmtId="41" fontId="92" fillId="0" borderId="16" xfId="1" applyFont="1" applyBorder="1" applyAlignment="1">
      <alignment vertical="center"/>
    </xf>
    <xf numFmtId="41" fontId="90" fillId="0" borderId="16" xfId="1" quotePrefix="1" applyFont="1" applyFill="1" applyBorder="1" applyAlignment="1">
      <alignment horizontal="right" vertical="center"/>
    </xf>
    <xf numFmtId="41" fontId="90" fillId="0" borderId="16" xfId="1" applyFont="1" applyFill="1" applyBorder="1" applyAlignment="1">
      <alignment horizontal="right" vertical="center"/>
    </xf>
    <xf numFmtId="41" fontId="90" fillId="0" borderId="16" xfId="1" applyFont="1" applyBorder="1" applyAlignment="1">
      <alignment horizontal="right" vertical="center"/>
    </xf>
    <xf numFmtId="43" fontId="90" fillId="0" borderId="19" xfId="199" applyNumberFormat="1" applyFont="1" applyFill="1" applyBorder="1" applyAlignment="1">
      <alignment vertical="center"/>
    </xf>
    <xf numFmtId="0" fontId="90" fillId="0" borderId="16" xfId="199" applyFont="1" applyBorder="1" applyAlignment="1">
      <alignment horizontal="center" vertical="center"/>
    </xf>
    <xf numFmtId="41" fontId="90" fillId="0" borderId="16" xfId="199" applyNumberFormat="1" applyFont="1" applyBorder="1" applyAlignment="1">
      <alignment horizontal="center" vertical="center"/>
    </xf>
    <xf numFmtId="43" fontId="90" fillId="4" borderId="16" xfId="199" applyNumberFormat="1" applyFont="1" applyFill="1" applyBorder="1" applyAlignment="1">
      <alignment horizontal="center" vertical="center"/>
    </xf>
    <xf numFmtId="41" fontId="90" fillId="0" borderId="16" xfId="199" applyNumberFormat="1" applyFont="1" applyBorder="1" applyAlignment="1">
      <alignment horizontal="center" vertical="center"/>
    </xf>
    <xf numFmtId="0" fontId="222" fillId="0" borderId="52" xfId="21805" applyNumberFormat="1" applyFont="1" applyFill="1" applyBorder="1" applyAlignment="1">
      <alignment horizontal="center" vertical="center" shrinkToFit="1"/>
    </xf>
    <xf numFmtId="0" fontId="90" fillId="0" borderId="16" xfId="199" applyFont="1" applyBorder="1" applyAlignment="1">
      <alignment horizontal="center" vertical="center" wrapText="1"/>
    </xf>
    <xf numFmtId="378" fontId="92" fillId="0" borderId="16" xfId="0" applyNumberFormat="1" applyFont="1" applyBorder="1" applyAlignment="1">
      <alignment horizontal="right" vertical="center"/>
    </xf>
    <xf numFmtId="191" fontId="100" fillId="0" borderId="16" xfId="0" applyNumberFormat="1" applyFont="1" applyBorder="1" applyAlignment="1">
      <alignment horizontal="right" vertical="center"/>
    </xf>
    <xf numFmtId="212" fontId="100" fillId="0" borderId="16" xfId="0" applyNumberFormat="1" applyFont="1" applyBorder="1" applyAlignment="1">
      <alignment vertical="center"/>
    </xf>
    <xf numFmtId="2" fontId="90" fillId="0" borderId="19" xfId="199" applyNumberFormat="1" applyFont="1" applyFill="1" applyBorder="1" applyAlignment="1">
      <alignment horizontal="right" vertical="center"/>
    </xf>
    <xf numFmtId="0" fontId="90" fillId="0" borderId="19" xfId="199" applyNumberFormat="1" applyFont="1" applyFill="1" applyBorder="1" applyAlignment="1">
      <alignment horizontal="right" vertical="center"/>
    </xf>
    <xf numFmtId="0" fontId="90" fillId="0" borderId="16" xfId="199" applyFont="1" applyBorder="1" applyAlignment="1">
      <alignment horizontal="left" vertical="center"/>
    </xf>
    <xf numFmtId="0" fontId="7" fillId="0" borderId="0" xfId="0" applyFont="1" applyAlignment="1">
      <alignment horizontal="center" vertical="center" shrinkToFit="1"/>
    </xf>
    <xf numFmtId="284" fontId="250" fillId="0" borderId="2" xfId="199" applyNumberFormat="1" applyFont="1" applyFill="1" applyBorder="1" applyAlignment="1">
      <alignment horizontal="center" vertical="center"/>
    </xf>
    <xf numFmtId="0" fontId="253" fillId="0" borderId="0" xfId="0" applyFont="1" applyAlignment="1">
      <alignment horizontal="center" vertical="center" shrinkToFit="1"/>
    </xf>
    <xf numFmtId="0" fontId="254" fillId="0" borderId="15" xfId="0" applyNumberFormat="1" applyFont="1" applyBorder="1" applyAlignment="1">
      <alignment horizontal="center" vertical="center" shrinkToFit="1"/>
    </xf>
    <xf numFmtId="0" fontId="254" fillId="0" borderId="16" xfId="0" applyNumberFormat="1" applyFont="1" applyBorder="1" applyAlignment="1">
      <alignment horizontal="center" vertical="center" shrinkToFit="1"/>
    </xf>
    <xf numFmtId="277" fontId="254" fillId="0" borderId="15" xfId="1" applyNumberFormat="1" applyFont="1" applyBorder="1" applyAlignment="1">
      <alignment horizontal="right" vertical="center"/>
    </xf>
    <xf numFmtId="0" fontId="255" fillId="0" borderId="15" xfId="0" applyNumberFormat="1" applyFont="1" applyBorder="1" applyAlignment="1">
      <alignment horizontal="center" vertical="center" shrinkToFit="1"/>
    </xf>
    <xf numFmtId="191" fontId="255" fillId="0" borderId="15" xfId="21838" applyNumberFormat="1" applyFont="1" applyBorder="1" applyAlignment="1">
      <alignment horizontal="right" vertical="center" shrinkToFit="1"/>
    </xf>
    <xf numFmtId="0" fontId="249" fillId="0" borderId="0" xfId="0" applyFont="1" applyAlignment="1">
      <alignment vertical="center" shrinkToFit="1"/>
    </xf>
    <xf numFmtId="0" fontId="254" fillId="0" borderId="16" xfId="0" applyNumberFormat="1" applyFont="1" applyBorder="1" applyAlignment="1">
      <alignment horizontal="right" vertical="center" shrinkToFit="1"/>
    </xf>
    <xf numFmtId="0" fontId="255" fillId="0" borderId="16" xfId="0" applyNumberFormat="1" applyFont="1" applyBorder="1" applyAlignment="1">
      <alignment horizontal="center" vertical="center" shrinkToFit="1"/>
    </xf>
    <xf numFmtId="41" fontId="254" fillId="0" borderId="16" xfId="1" applyNumberFormat="1" applyFont="1" applyBorder="1" applyAlignment="1">
      <alignment horizontal="right" vertical="center"/>
    </xf>
    <xf numFmtId="41" fontId="254" fillId="0" borderId="15" xfId="1" applyNumberFormat="1" applyFont="1" applyBorder="1" applyAlignment="1">
      <alignment horizontal="right" vertical="center"/>
    </xf>
    <xf numFmtId="0" fontId="255" fillId="0" borderId="10" xfId="0" applyNumberFormat="1" applyFont="1" applyBorder="1" applyAlignment="1">
      <alignment horizontal="left" vertical="center" shrinkToFit="1"/>
    </xf>
    <xf numFmtId="0" fontId="254" fillId="0" borderId="11" xfId="0" applyNumberFormat="1" applyFont="1" applyBorder="1" applyAlignment="1">
      <alignment horizontal="center" vertical="center" shrinkToFit="1"/>
    </xf>
    <xf numFmtId="0" fontId="254" fillId="0" borderId="12" xfId="0" applyNumberFormat="1" applyFont="1" applyBorder="1" applyAlignment="1">
      <alignment horizontal="center" vertical="center" shrinkToFit="1"/>
    </xf>
    <xf numFmtId="0" fontId="249" fillId="0" borderId="84" xfId="0" applyFont="1" applyBorder="1" applyAlignment="1">
      <alignment vertical="center" shrinkToFit="1"/>
    </xf>
    <xf numFmtId="0" fontId="249" fillId="0" borderId="20" xfId="0" applyFont="1" applyBorder="1" applyAlignment="1">
      <alignment vertical="center" shrinkToFit="1"/>
    </xf>
    <xf numFmtId="0" fontId="254" fillId="0" borderId="17" xfId="0" applyNumberFormat="1" applyFont="1" applyBorder="1" applyAlignment="1">
      <alignment horizontal="center" vertical="center" shrinkToFit="1"/>
    </xf>
    <xf numFmtId="0" fontId="254" fillId="0" borderId="20" xfId="0" applyNumberFormat="1" applyFont="1" applyBorder="1" applyAlignment="1">
      <alignment horizontal="center" vertical="center" shrinkToFit="1"/>
    </xf>
    <xf numFmtId="0" fontId="255" fillId="0" borderId="75" xfId="0" applyNumberFormat="1" applyFont="1" applyBorder="1" applyAlignment="1">
      <alignment horizontal="left" vertical="center" shrinkToFit="1"/>
    </xf>
    <xf numFmtId="0" fontId="249" fillId="0" borderId="21" xfId="0" applyFont="1" applyBorder="1" applyAlignment="1">
      <alignment vertical="center" shrinkToFit="1"/>
    </xf>
    <xf numFmtId="0" fontId="254" fillId="0" borderId="6" xfId="0" applyNumberFormat="1" applyFont="1" applyBorder="1" applyAlignment="1">
      <alignment horizontal="center" vertical="center" shrinkToFit="1"/>
    </xf>
    <xf numFmtId="0" fontId="254" fillId="0" borderId="6" xfId="0" applyNumberFormat="1" applyFont="1" applyBorder="1" applyAlignment="1">
      <alignment horizontal="right" vertical="center" shrinkToFit="1"/>
    </xf>
    <xf numFmtId="41" fontId="255" fillId="0" borderId="6" xfId="1" applyNumberFormat="1" applyFont="1" applyBorder="1" applyAlignment="1">
      <alignment horizontal="center" vertical="center"/>
    </xf>
    <xf numFmtId="41" fontId="255" fillId="0" borderId="6" xfId="1" applyNumberFormat="1" applyFont="1" applyBorder="1" applyAlignment="1">
      <alignment horizontal="right" vertical="center"/>
    </xf>
    <xf numFmtId="0" fontId="256" fillId="0" borderId="6" xfId="21838" applyFont="1" applyBorder="1" applyAlignment="1">
      <alignment horizontal="center" vertical="center" shrinkToFit="1"/>
    </xf>
    <xf numFmtId="0" fontId="249" fillId="0" borderId="6" xfId="0" applyFont="1" applyBorder="1" applyAlignment="1">
      <alignment vertical="center" shrinkToFit="1"/>
    </xf>
    <xf numFmtId="0" fontId="249" fillId="0" borderId="24" xfId="0" applyFont="1" applyBorder="1" applyAlignment="1">
      <alignment vertical="center" shrinkToFit="1"/>
    </xf>
    <xf numFmtId="0" fontId="90" fillId="0" borderId="16" xfId="199" applyFont="1" applyFill="1" applyBorder="1" applyAlignment="1">
      <alignment horizontal="left" vertical="center"/>
    </xf>
    <xf numFmtId="10" fontId="90" fillId="0" borderId="16" xfId="199" applyNumberFormat="1" applyFont="1" applyFill="1" applyBorder="1" applyAlignment="1">
      <alignment horizontal="distributed" vertical="center"/>
    </xf>
    <xf numFmtId="0" fontId="90" fillId="37" borderId="16" xfId="2748" applyFont="1" applyFill="1" applyBorder="1" applyAlignment="1">
      <alignment horizontal="center" vertical="center"/>
    </xf>
    <xf numFmtId="0" fontId="90" fillId="37" borderId="16" xfId="2748" applyFont="1" applyFill="1" applyBorder="1" applyAlignment="1">
      <alignment vertical="center"/>
    </xf>
    <xf numFmtId="49" fontId="90" fillId="37" borderId="16" xfId="2748" applyNumberFormat="1" applyFont="1" applyFill="1" applyBorder="1" applyAlignment="1">
      <alignment horizontal="center" vertical="center"/>
    </xf>
    <xf numFmtId="43" fontId="254" fillId="0" borderId="16" xfId="0" applyNumberFormat="1" applyFont="1" applyFill="1" applyBorder="1" applyAlignment="1">
      <alignment vertical="center"/>
    </xf>
    <xf numFmtId="38" fontId="254" fillId="0" borderId="16" xfId="199" applyNumberFormat="1" applyFont="1" applyFill="1" applyBorder="1" applyAlignment="1">
      <alignment horizontal="center" vertical="center"/>
    </xf>
    <xf numFmtId="43" fontId="254" fillId="0" borderId="16" xfId="0" applyNumberFormat="1" applyFont="1" applyFill="1" applyBorder="1" applyAlignment="1">
      <alignment horizontal="center" vertical="center"/>
    </xf>
    <xf numFmtId="0" fontId="92" fillId="0" borderId="75" xfId="0" applyFont="1" applyFill="1" applyBorder="1" applyAlignment="1">
      <alignment horizontal="center" vertical="center"/>
    </xf>
    <xf numFmtId="0" fontId="257" fillId="0" borderId="16" xfId="60" applyFont="1" applyBorder="1" applyAlignment="1">
      <alignment horizontal="center" vertical="center"/>
    </xf>
    <xf numFmtId="0" fontId="90" fillId="0" borderId="19" xfId="199" applyNumberFormat="1" applyFont="1" applyFill="1" applyBorder="1" applyAlignment="1">
      <alignment horizontal="center" vertical="center"/>
    </xf>
    <xf numFmtId="0" fontId="90" fillId="0" borderId="20" xfId="0" applyFont="1" applyFill="1" applyBorder="1" applyAlignment="1">
      <alignment horizontal="center" vertical="center"/>
    </xf>
    <xf numFmtId="0" fontId="254" fillId="0" borderId="38" xfId="0" applyFont="1" applyFill="1" applyBorder="1" applyAlignment="1">
      <alignment horizontal="center" vertical="center" shrinkToFit="1"/>
    </xf>
    <xf numFmtId="0" fontId="230" fillId="0" borderId="31" xfId="2748" applyFont="1" applyBorder="1" applyAlignment="1">
      <alignment vertical="center" textRotation="255"/>
    </xf>
    <xf numFmtId="0" fontId="230" fillId="0" borderId="1" xfId="2748" applyFont="1" applyBorder="1" applyAlignment="1">
      <alignment vertical="center" textRotation="255"/>
    </xf>
    <xf numFmtId="0" fontId="230" fillId="0" borderId="30" xfId="2748" applyFont="1" applyBorder="1" applyAlignment="1">
      <alignment vertical="center" textRotation="255"/>
    </xf>
    <xf numFmtId="0" fontId="230" fillId="0" borderId="2" xfId="2748" applyFont="1" applyBorder="1" applyAlignment="1">
      <alignment horizontal="center" vertical="center"/>
    </xf>
    <xf numFmtId="0" fontId="230" fillId="0" borderId="45" xfId="2748" applyFont="1" applyBorder="1" applyAlignment="1">
      <alignment horizontal="center" vertical="center"/>
    </xf>
    <xf numFmtId="0" fontId="230" fillId="0" borderId="52" xfId="2748" applyFont="1" applyBorder="1" applyAlignment="1">
      <alignment horizontal="center" vertical="center"/>
    </xf>
    <xf numFmtId="0" fontId="227" fillId="0" borderId="45" xfId="199" applyNumberFormat="1" applyFont="1" applyBorder="1" applyAlignment="1">
      <alignment horizontal="center" vertical="center"/>
    </xf>
    <xf numFmtId="0" fontId="227" fillId="0" borderId="4" xfId="199" applyNumberFormat="1" applyFont="1" applyBorder="1" applyAlignment="1">
      <alignment horizontal="center" vertical="center"/>
    </xf>
    <xf numFmtId="0" fontId="230" fillId="0" borderId="4" xfId="2748" applyFont="1" applyBorder="1" applyAlignment="1">
      <alignment horizontal="center" vertical="center"/>
    </xf>
    <xf numFmtId="0" fontId="227" fillId="0" borderId="52" xfId="199" applyFont="1" applyBorder="1" applyAlignment="1">
      <alignment horizontal="center" vertical="center"/>
    </xf>
    <xf numFmtId="0" fontId="226" fillId="0" borderId="50" xfId="2748" applyFont="1" applyBorder="1" applyAlignment="1">
      <alignment horizontal="center" vertical="center"/>
    </xf>
    <xf numFmtId="0" fontId="92" fillId="4" borderId="33" xfId="2749" applyFont="1" applyFill="1" applyBorder="1" applyAlignment="1">
      <alignment horizontal="center" vertical="center"/>
    </xf>
    <xf numFmtId="0" fontId="92" fillId="4" borderId="34" xfId="2749" applyFont="1" applyFill="1" applyBorder="1" applyAlignment="1">
      <alignment horizontal="center" vertical="center"/>
    </xf>
    <xf numFmtId="0" fontId="92" fillId="4" borderId="35" xfId="2749" applyFont="1" applyFill="1" applyBorder="1" applyAlignment="1">
      <alignment horizontal="center" vertical="center"/>
    </xf>
    <xf numFmtId="0" fontId="92" fillId="4" borderId="36" xfId="2749" applyFont="1" applyFill="1" applyBorder="1" applyAlignment="1">
      <alignment horizontal="center" vertical="center"/>
    </xf>
    <xf numFmtId="0" fontId="92" fillId="4" borderId="0" xfId="2749" applyFont="1" applyFill="1" applyBorder="1" applyAlignment="1">
      <alignment horizontal="center" vertical="center"/>
    </xf>
    <xf numFmtId="0" fontId="92" fillId="4" borderId="37" xfId="2749" applyFont="1" applyFill="1" applyBorder="1" applyAlignment="1">
      <alignment horizontal="center" vertical="center"/>
    </xf>
    <xf numFmtId="0" fontId="100" fillId="0" borderId="44" xfId="7779" quotePrefix="1" applyFont="1" applyBorder="1" applyAlignment="1">
      <alignment horizontal="center" vertical="center" textRotation="255" wrapText="1"/>
    </xf>
    <xf numFmtId="0" fontId="100" fillId="0" borderId="38" xfId="7779" quotePrefix="1" applyFont="1" applyBorder="1" applyAlignment="1">
      <alignment horizontal="center" vertical="center" textRotation="255" wrapText="1"/>
    </xf>
    <xf numFmtId="0" fontId="92" fillId="0" borderId="16" xfId="2749" applyFont="1" applyBorder="1" applyAlignment="1">
      <alignment horizontal="center" vertical="center"/>
    </xf>
    <xf numFmtId="41" fontId="110" fillId="0" borderId="33" xfId="2746" applyFont="1" applyBorder="1" applyAlignment="1">
      <alignment horizontal="center" vertical="center"/>
    </xf>
    <xf numFmtId="41" fontId="110" fillId="0" borderId="34" xfId="2746" applyFont="1" applyBorder="1" applyAlignment="1">
      <alignment horizontal="center" vertical="center"/>
    </xf>
    <xf numFmtId="41" fontId="110" fillId="0" borderId="35" xfId="2746" applyFont="1" applyBorder="1" applyAlignment="1">
      <alignment horizontal="center" vertical="center"/>
    </xf>
    <xf numFmtId="0" fontId="92" fillId="4" borderId="16" xfId="2749" applyFont="1" applyFill="1" applyBorder="1" applyAlignment="1">
      <alignment horizontal="center" vertical="center"/>
    </xf>
    <xf numFmtId="41" fontId="92" fillId="4" borderId="16" xfId="2746" applyFont="1" applyFill="1" applyBorder="1" applyAlignment="1">
      <alignment horizontal="center" vertical="center"/>
    </xf>
    <xf numFmtId="0" fontId="90" fillId="4" borderId="16" xfId="2748" applyFont="1" applyFill="1" applyBorder="1" applyAlignment="1">
      <alignment horizontal="center" vertical="center"/>
    </xf>
    <xf numFmtId="41" fontId="90" fillId="4" borderId="16" xfId="2746" applyFont="1" applyFill="1" applyBorder="1" applyAlignment="1">
      <alignment horizontal="center" vertical="center"/>
    </xf>
    <xf numFmtId="0" fontId="90" fillId="4" borderId="16" xfId="199" applyFont="1" applyFill="1" applyBorder="1" applyAlignment="1">
      <alignment horizontal="center" vertical="center"/>
    </xf>
    <xf numFmtId="0" fontId="90" fillId="0" borderId="16" xfId="199" applyFont="1" applyBorder="1" applyAlignment="1">
      <alignment horizontal="center" vertical="center"/>
    </xf>
    <xf numFmtId="0" fontId="90" fillId="0" borderId="18" xfId="199" applyFont="1" applyBorder="1" applyAlignment="1">
      <alignment horizontal="distributed" vertical="center"/>
    </xf>
    <xf numFmtId="0" fontId="90" fillId="0" borderId="19" xfId="199" applyFont="1" applyBorder="1" applyAlignment="1">
      <alignment vertical="center"/>
    </xf>
    <xf numFmtId="43" fontId="90" fillId="4" borderId="16" xfId="199" applyNumberFormat="1" applyFont="1" applyFill="1" applyBorder="1" applyAlignment="1">
      <alignment horizontal="center" vertical="center"/>
    </xf>
    <xf numFmtId="43" fontId="90" fillId="0" borderId="16" xfId="199" applyNumberFormat="1" applyFont="1" applyBorder="1" applyAlignment="1">
      <alignment horizontal="center" vertical="center"/>
    </xf>
    <xf numFmtId="0" fontId="90" fillId="6" borderId="44" xfId="199" applyFont="1" applyFill="1" applyBorder="1" applyAlignment="1">
      <alignment horizontal="center" vertical="center"/>
    </xf>
    <xf numFmtId="0" fontId="90" fillId="0" borderId="15" xfId="199" applyFont="1" applyBorder="1" applyAlignment="1">
      <alignment horizontal="center" vertical="center"/>
    </xf>
    <xf numFmtId="0" fontId="90" fillId="6" borderId="33" xfId="199" applyFont="1" applyFill="1" applyBorder="1" applyAlignment="1">
      <alignment horizontal="center" vertical="center"/>
    </xf>
    <xf numFmtId="0" fontId="90" fillId="0" borderId="35" xfId="199" applyFont="1" applyBorder="1" applyAlignment="1">
      <alignment horizontal="center" vertical="center"/>
    </xf>
    <xf numFmtId="0" fontId="90" fillId="4" borderId="14" xfId="199" applyFont="1" applyFill="1" applyBorder="1" applyAlignment="1">
      <alignment horizontal="center" vertical="center"/>
    </xf>
    <xf numFmtId="0" fontId="90" fillId="0" borderId="8" xfId="199" applyFont="1" applyBorder="1" applyAlignment="1">
      <alignment horizontal="center" vertical="center"/>
    </xf>
    <xf numFmtId="0" fontId="90" fillId="6" borderId="16" xfId="199" applyFont="1" applyFill="1" applyBorder="1" applyAlignment="1">
      <alignment horizontal="center" vertical="center"/>
    </xf>
    <xf numFmtId="41" fontId="90" fillId="6" borderId="18" xfId="199" applyNumberFormat="1" applyFont="1" applyFill="1" applyBorder="1" applyAlignment="1">
      <alignment horizontal="center" vertical="center"/>
    </xf>
    <xf numFmtId="0" fontId="90" fillId="0" borderId="19" xfId="199" applyFont="1" applyBorder="1"/>
    <xf numFmtId="0" fontId="90" fillId="4" borderId="33" xfId="199" applyFont="1" applyFill="1" applyBorder="1" applyAlignment="1">
      <alignment horizontal="center" vertical="center"/>
    </xf>
    <xf numFmtId="0" fontId="98" fillId="0" borderId="35" xfId="199" applyFont="1" applyBorder="1" applyAlignment="1">
      <alignment horizontal="center" vertical="center"/>
    </xf>
    <xf numFmtId="0" fontId="98" fillId="0" borderId="8" xfId="199" applyFont="1" applyBorder="1" applyAlignment="1">
      <alignment horizontal="center" vertical="center"/>
    </xf>
    <xf numFmtId="280" fontId="222" fillId="0" borderId="0" xfId="9984" applyNumberFormat="1" applyFont="1" applyFill="1" applyBorder="1" applyAlignment="1" applyProtection="1">
      <alignment horizontal="center" vertical="center" shrinkToFit="1"/>
    </xf>
    <xf numFmtId="0" fontId="227" fillId="0" borderId="0" xfId="5557" applyFont="1" applyFill="1" applyAlignment="1">
      <alignment horizontal="center" vertical="center" shrinkToFit="1"/>
    </xf>
    <xf numFmtId="279" fontId="113" fillId="0" borderId="0" xfId="5545" applyNumberFormat="1" applyFont="1" applyFill="1" applyBorder="1" applyAlignment="1" applyProtection="1">
      <alignment horizontal="center" vertical="center"/>
    </xf>
    <xf numFmtId="279" fontId="222" fillId="0" borderId="0" xfId="5545" applyNumberFormat="1" applyFont="1" applyFill="1" applyBorder="1" applyAlignment="1" applyProtection="1">
      <alignment horizontal="center" vertical="center"/>
    </xf>
    <xf numFmtId="280" fontId="113" fillId="0" borderId="0" xfId="9984" applyNumberFormat="1" applyFont="1" applyFill="1" applyBorder="1" applyAlignment="1" applyProtection="1">
      <alignment horizontal="center" vertical="center" shrinkToFit="1"/>
    </xf>
    <xf numFmtId="0" fontId="113" fillId="0" borderId="0" xfId="5557" applyFont="1" applyFill="1" applyAlignment="1">
      <alignment horizontal="center" vertical="center" shrinkToFit="1"/>
    </xf>
    <xf numFmtId="277" fontId="113" fillId="0" borderId="0" xfId="5545" applyNumberFormat="1" applyFont="1" applyFill="1" applyBorder="1" applyAlignment="1" applyProtection="1">
      <alignment horizontal="center" vertical="center"/>
    </xf>
    <xf numFmtId="0" fontId="254" fillId="0" borderId="44" xfId="0" applyFont="1" applyBorder="1" applyAlignment="1">
      <alignment horizontal="center" vertical="center" shrinkToFit="1"/>
    </xf>
    <xf numFmtId="0" fontId="254" fillId="0" borderId="15" xfId="0" applyFont="1" applyBorder="1" applyAlignment="1">
      <alignment horizontal="center" vertical="center" shrinkToFit="1"/>
    </xf>
    <xf numFmtId="0" fontId="254" fillId="0" borderId="44" xfId="0" applyFont="1" applyBorder="1" applyAlignment="1">
      <alignment horizontal="right" vertical="center" shrinkToFit="1"/>
    </xf>
    <xf numFmtId="0" fontId="254" fillId="0" borderId="15" xfId="0" applyFont="1" applyBorder="1" applyAlignment="1">
      <alignment horizontal="right" vertical="center" shrinkToFit="1"/>
    </xf>
    <xf numFmtId="0" fontId="254" fillId="0" borderId="75" xfId="0" applyFont="1" applyBorder="1" applyAlignment="1">
      <alignment horizontal="center" vertical="center" shrinkToFit="1"/>
    </xf>
    <xf numFmtId="0" fontId="254" fillId="0" borderId="13" xfId="0" applyFont="1" applyBorder="1" applyAlignment="1">
      <alignment horizontal="center" vertical="center" shrinkToFit="1"/>
    </xf>
    <xf numFmtId="0" fontId="228" fillId="0" borderId="7" xfId="5559" applyFont="1" applyBorder="1" applyAlignment="1">
      <alignment horizontal="center" vertical="center"/>
    </xf>
    <xf numFmtId="0" fontId="254" fillId="0" borderId="75" xfId="0" applyNumberFormat="1" applyFont="1" applyBorder="1" applyAlignment="1">
      <alignment horizontal="center" vertical="center" shrinkToFit="1"/>
    </xf>
    <xf numFmtId="0" fontId="254" fillId="0" borderId="13" xfId="0" applyNumberFormat="1" applyFont="1" applyBorder="1" applyAlignment="1">
      <alignment horizontal="center" vertical="center" shrinkToFit="1"/>
    </xf>
    <xf numFmtId="0" fontId="250" fillId="0" borderId="2" xfId="199" applyFont="1" applyFill="1" applyBorder="1" applyAlignment="1">
      <alignment horizontal="center" vertical="center" wrapText="1"/>
    </xf>
    <xf numFmtId="0" fontId="250" fillId="0" borderId="2" xfId="199" applyFont="1" applyFill="1" applyBorder="1" applyAlignment="1">
      <alignment horizontal="center" vertical="center"/>
    </xf>
    <xf numFmtId="284" fontId="250" fillId="0" borderId="2" xfId="199" applyNumberFormat="1" applyFont="1" applyFill="1" applyBorder="1" applyAlignment="1">
      <alignment horizontal="center" vertical="center"/>
    </xf>
    <xf numFmtId="0" fontId="90" fillId="0" borderId="2" xfId="0" applyFont="1" applyFill="1" applyBorder="1" applyAlignment="1">
      <alignment horizontal="center" vertical="center"/>
    </xf>
    <xf numFmtId="191" fontId="222" fillId="0" borderId="31" xfId="5559" applyNumberFormat="1" applyFont="1" applyBorder="1" applyAlignment="1">
      <alignment horizontal="center" vertical="center" wrapText="1"/>
    </xf>
    <xf numFmtId="191" fontId="222" fillId="0" borderId="1" xfId="5559" applyNumberFormat="1" applyFont="1" applyBorder="1" applyAlignment="1">
      <alignment horizontal="center" vertical="center" wrapText="1"/>
    </xf>
    <xf numFmtId="191" fontId="222" fillId="0" borderId="30" xfId="5559" applyNumberFormat="1" applyFont="1" applyBorder="1" applyAlignment="1">
      <alignment horizontal="center" vertical="center" wrapText="1"/>
    </xf>
    <xf numFmtId="191" fontId="222" fillId="0" borderId="45" xfId="5559" applyNumberFormat="1" applyFont="1" applyBorder="1" applyAlignment="1">
      <alignment horizontal="center" vertical="center" wrapText="1"/>
    </xf>
    <xf numFmtId="191" fontId="222" fillId="0" borderId="52" xfId="5559" applyNumberFormat="1" applyFont="1" applyBorder="1" applyAlignment="1">
      <alignment horizontal="center" vertical="center" wrapText="1"/>
    </xf>
    <xf numFmtId="191" fontId="222" fillId="0" borderId="45" xfId="5559" applyNumberFormat="1" applyFont="1" applyBorder="1" applyAlignment="1">
      <alignment horizontal="center" vertical="center"/>
    </xf>
    <xf numFmtId="191" fontId="222" fillId="0" borderId="52" xfId="5559" applyNumberFormat="1" applyFont="1" applyBorder="1" applyAlignment="1">
      <alignment horizontal="center" vertical="center"/>
    </xf>
    <xf numFmtId="191" fontId="222" fillId="0" borderId="2" xfId="5559" applyNumberFormat="1" applyFont="1" applyBorder="1" applyAlignment="1">
      <alignment horizontal="center" vertical="center" wrapText="1"/>
    </xf>
    <xf numFmtId="0" fontId="222" fillId="0" borderId="2" xfId="5559" applyFont="1" applyBorder="1" applyAlignment="1">
      <alignment horizontal="center" vertical="center" wrapText="1"/>
    </xf>
    <xf numFmtId="211" fontId="222" fillId="0" borderId="2" xfId="5559" applyNumberFormat="1" applyFont="1" applyBorder="1" applyAlignment="1">
      <alignment horizontal="center" vertical="center" wrapText="1"/>
    </xf>
    <xf numFmtId="0" fontId="222" fillId="2" borderId="45" xfId="5559" applyFont="1" applyFill="1" applyBorder="1" applyAlignment="1">
      <alignment horizontal="center" vertical="center"/>
    </xf>
    <xf numFmtId="0" fontId="222" fillId="2" borderId="52" xfId="5559" applyFont="1" applyFill="1" applyBorder="1" applyAlignment="1">
      <alignment horizontal="center" vertical="center"/>
    </xf>
    <xf numFmtId="0" fontId="228" fillId="0" borderId="0" xfId="5559" applyFont="1" applyAlignment="1">
      <alignment horizontal="center" vertical="center"/>
    </xf>
    <xf numFmtId="191" fontId="222" fillId="0" borderId="2" xfId="5559" applyNumberFormat="1" applyFont="1" applyFill="1" applyBorder="1" applyAlignment="1">
      <alignment horizontal="center" vertical="center" wrapText="1"/>
    </xf>
    <xf numFmtId="191" fontId="222" fillId="0" borderId="2" xfId="5559" applyNumberFormat="1" applyFont="1" applyFill="1" applyBorder="1" applyAlignment="1">
      <alignment horizontal="center" vertical="center"/>
    </xf>
    <xf numFmtId="191" fontId="222" fillId="0" borderId="45" xfId="5559" applyNumberFormat="1" applyFont="1" applyFill="1" applyBorder="1" applyAlignment="1">
      <alignment horizontal="center" vertical="center" wrapText="1"/>
    </xf>
    <xf numFmtId="191" fontId="222" fillId="0" borderId="4" xfId="5559" applyNumberFormat="1" applyFont="1" applyFill="1" applyBorder="1" applyAlignment="1">
      <alignment horizontal="center" vertical="center" wrapText="1"/>
    </xf>
    <xf numFmtId="186" fontId="222" fillId="0" borderId="2" xfId="21806" applyNumberFormat="1" applyFont="1" applyFill="1" applyBorder="1" applyAlignment="1">
      <alignment horizontal="center" vertical="center"/>
    </xf>
    <xf numFmtId="0" fontId="222" fillId="0" borderId="2" xfId="21806" applyFont="1" applyFill="1" applyBorder="1" applyAlignment="1">
      <alignment horizontal="center" vertical="center"/>
    </xf>
    <xf numFmtId="4" fontId="222" fillId="0" borderId="2" xfId="21806" applyNumberFormat="1" applyFont="1" applyFill="1" applyBorder="1" applyAlignment="1">
      <alignment horizontal="center" vertical="center"/>
    </xf>
    <xf numFmtId="186" fontId="222" fillId="0" borderId="45" xfId="21806" applyNumberFormat="1" applyFont="1" applyFill="1" applyBorder="1" applyAlignment="1">
      <alignment horizontal="center" vertical="center"/>
    </xf>
    <xf numFmtId="186" fontId="222" fillId="0" borderId="52" xfId="21806" applyNumberFormat="1" applyFont="1" applyFill="1" applyBorder="1" applyAlignment="1">
      <alignment horizontal="center" vertical="center"/>
    </xf>
    <xf numFmtId="0" fontId="222" fillId="0" borderId="45" xfId="21806" applyFont="1" applyFill="1" applyBorder="1" applyAlignment="1">
      <alignment horizontal="left" vertical="center" indent="1"/>
    </xf>
    <xf numFmtId="0" fontId="222" fillId="0" borderId="4" xfId="21806" applyFont="1" applyFill="1" applyBorder="1" applyAlignment="1">
      <alignment horizontal="left" vertical="center" indent="1"/>
    </xf>
    <xf numFmtId="0" fontId="222" fillId="0" borderId="45" xfId="21805" applyFont="1" applyFill="1" applyBorder="1" applyAlignment="1">
      <alignment horizontal="center" vertical="center"/>
    </xf>
    <xf numFmtId="0" fontId="222" fillId="0" borderId="52" xfId="21805" applyFont="1" applyFill="1" applyBorder="1" applyAlignment="1">
      <alignment horizontal="center" vertical="center"/>
    </xf>
    <xf numFmtId="0" fontId="222" fillId="0" borderId="47" xfId="21805" applyFont="1" applyFill="1" applyBorder="1" applyAlignment="1">
      <alignment horizontal="center" vertical="center" shrinkToFit="1"/>
    </xf>
    <xf numFmtId="0" fontId="222" fillId="0" borderId="26" xfId="21805" applyFont="1" applyFill="1" applyBorder="1" applyAlignment="1">
      <alignment horizontal="center" vertical="center" shrinkToFit="1"/>
    </xf>
    <xf numFmtId="0" fontId="248" fillId="0" borderId="0" xfId="21806" applyFont="1" applyBorder="1" applyAlignment="1">
      <alignment horizontal="center" vertical="center"/>
    </xf>
    <xf numFmtId="0" fontId="222" fillId="0" borderId="45" xfId="21806" applyFont="1" applyFill="1" applyBorder="1" applyAlignment="1">
      <alignment horizontal="center" vertical="center"/>
    </xf>
    <xf numFmtId="0" fontId="222" fillId="0" borderId="4" xfId="21806" applyFont="1" applyFill="1" applyBorder="1" applyAlignment="1">
      <alignment horizontal="center" vertical="center"/>
    </xf>
    <xf numFmtId="0" fontId="222" fillId="0" borderId="52" xfId="21806" applyFont="1" applyFill="1" applyBorder="1" applyAlignment="1">
      <alignment horizontal="center" vertical="center"/>
    </xf>
    <xf numFmtId="0" fontId="110" fillId="0" borderId="7" xfId="0" applyFont="1" applyBorder="1" applyAlignment="1">
      <alignment horizontal="center" vertical="center"/>
    </xf>
    <xf numFmtId="0" fontId="108" fillId="0" borderId="10" xfId="0" applyFont="1" applyFill="1" applyBorder="1" applyAlignment="1">
      <alignment horizontal="center" vertical="center"/>
    </xf>
    <xf numFmtId="0" fontId="108" fillId="0" borderId="21" xfId="0" applyFont="1" applyFill="1" applyBorder="1" applyAlignment="1">
      <alignment horizontal="center" vertical="center"/>
    </xf>
    <xf numFmtId="0" fontId="108" fillId="0" borderId="11" xfId="0" applyFont="1" applyFill="1" applyBorder="1" applyAlignment="1">
      <alignment horizontal="center" vertical="center"/>
    </xf>
    <xf numFmtId="0" fontId="108" fillId="0" borderId="6" xfId="0" applyFont="1" applyFill="1" applyBorder="1" applyAlignment="1">
      <alignment horizontal="center" vertical="center"/>
    </xf>
    <xf numFmtId="176" fontId="108" fillId="0" borderId="11" xfId="0" applyNumberFormat="1" applyFont="1" applyFill="1" applyBorder="1" applyAlignment="1">
      <alignment horizontal="center" vertical="center"/>
    </xf>
    <xf numFmtId="176" fontId="108" fillId="0" borderId="6" xfId="0" applyNumberFormat="1" applyFont="1" applyFill="1" applyBorder="1" applyAlignment="1">
      <alignment horizontal="center" vertical="center"/>
    </xf>
    <xf numFmtId="0" fontId="108" fillId="0" borderId="12" xfId="0" applyFont="1" applyFill="1" applyBorder="1" applyAlignment="1">
      <alignment horizontal="center" vertical="center"/>
    </xf>
    <xf numFmtId="0" fontId="108" fillId="0" borderId="24" xfId="0" applyFont="1" applyFill="1" applyBorder="1" applyAlignment="1">
      <alignment horizontal="center" vertical="center"/>
    </xf>
    <xf numFmtId="0" fontId="94" fillId="0" borderId="12" xfId="0" applyFont="1" applyFill="1" applyBorder="1" applyAlignment="1">
      <alignment horizontal="center" vertical="center"/>
    </xf>
    <xf numFmtId="0" fontId="94" fillId="0" borderId="24" xfId="0" applyFont="1" applyFill="1" applyBorder="1" applyAlignment="1">
      <alignment horizontal="center" vertical="center"/>
    </xf>
    <xf numFmtId="0" fontId="94" fillId="0" borderId="10" xfId="0" applyFont="1" applyFill="1" applyBorder="1" applyAlignment="1">
      <alignment horizontal="center" vertical="center"/>
    </xf>
    <xf numFmtId="0" fontId="94" fillId="0" borderId="21" xfId="0" applyFont="1" applyFill="1" applyBorder="1" applyAlignment="1">
      <alignment horizontal="center" vertical="center"/>
    </xf>
    <xf numFmtId="0" fontId="94" fillId="0" borderId="11" xfId="0" applyFont="1" applyFill="1" applyBorder="1" applyAlignment="1">
      <alignment horizontal="center" vertical="center"/>
    </xf>
    <xf numFmtId="0" fontId="94" fillId="0" borderId="6" xfId="0" applyFont="1" applyFill="1" applyBorder="1" applyAlignment="1">
      <alignment horizontal="center" vertical="center"/>
    </xf>
    <xf numFmtId="0" fontId="92" fillId="0" borderId="21" xfId="2686" applyNumberFormat="1" applyFont="1" applyFill="1" applyBorder="1" applyAlignment="1">
      <alignment horizontal="center" vertical="center"/>
    </xf>
    <xf numFmtId="0" fontId="92" fillId="0" borderId="6" xfId="2686" applyNumberFormat="1" applyFont="1" applyFill="1" applyBorder="1" applyAlignment="1">
      <alignment horizontal="center" vertical="center"/>
    </xf>
    <xf numFmtId="234" fontId="92" fillId="0" borderId="18" xfId="2628" applyNumberFormat="1" applyFont="1" applyFill="1" applyBorder="1" applyAlignment="1">
      <alignment horizontal="center" vertical="center"/>
    </xf>
    <xf numFmtId="234" fontId="92" fillId="0" borderId="32" xfId="2628" applyNumberFormat="1" applyFont="1" applyFill="1" applyBorder="1" applyAlignment="1">
      <alignment horizontal="center" vertical="center"/>
    </xf>
    <xf numFmtId="234" fontId="92" fillId="0" borderId="19" xfId="2628" applyNumberFormat="1" applyFont="1" applyFill="1" applyBorder="1" applyAlignment="1">
      <alignment horizontal="center" vertical="center"/>
    </xf>
    <xf numFmtId="234" fontId="92" fillId="0" borderId="22" xfId="2628" applyNumberFormat="1" applyFont="1" applyFill="1" applyBorder="1" applyAlignment="1">
      <alignment horizontal="center" vertical="center"/>
    </xf>
    <xf numFmtId="234" fontId="92" fillId="0" borderId="57" xfId="2628" applyNumberFormat="1" applyFont="1" applyFill="1" applyBorder="1" applyAlignment="1">
      <alignment horizontal="center" vertical="center"/>
    </xf>
    <xf numFmtId="234" fontId="92" fillId="0" borderId="23" xfId="2628" applyNumberFormat="1" applyFont="1" applyFill="1" applyBorder="1" applyAlignment="1">
      <alignment horizontal="center" vertical="center"/>
    </xf>
    <xf numFmtId="0" fontId="92" fillId="0" borderId="22" xfId="2628" applyNumberFormat="1" applyFont="1" applyFill="1" applyBorder="1" applyAlignment="1">
      <alignment horizontal="center" vertical="center"/>
    </xf>
    <xf numFmtId="0" fontId="92" fillId="0" borderId="23" xfId="2628" applyNumberFormat="1" applyFont="1" applyFill="1" applyBorder="1" applyAlignment="1">
      <alignment horizontal="center" vertical="center"/>
    </xf>
    <xf numFmtId="0" fontId="94" fillId="0" borderId="53" xfId="2684" applyFont="1" applyFill="1" applyBorder="1" applyAlignment="1">
      <alignment horizontal="center" vertical="center"/>
    </xf>
    <xf numFmtId="0" fontId="94" fillId="0" borderId="58" xfId="2684" applyFont="1" applyFill="1" applyBorder="1" applyAlignment="1">
      <alignment horizontal="center" vertical="center"/>
    </xf>
    <xf numFmtId="0" fontId="94" fillId="0" borderId="54" xfId="2684" applyFont="1" applyFill="1" applyBorder="1" applyAlignment="1">
      <alignment horizontal="center" vertical="center"/>
    </xf>
    <xf numFmtId="0" fontId="92" fillId="0" borderId="17" xfId="2686" applyNumberFormat="1" applyFont="1" applyFill="1" applyBorder="1" applyAlignment="1">
      <alignment horizontal="center" vertical="center"/>
    </xf>
    <xf numFmtId="0" fontId="92" fillId="0" borderId="16" xfId="2686" applyNumberFormat="1" applyFont="1" applyFill="1" applyBorder="1" applyAlignment="1">
      <alignment horizontal="center" vertical="center"/>
    </xf>
    <xf numFmtId="241" fontId="92" fillId="0" borderId="16" xfId="2628" applyNumberFormat="1" applyFont="1" applyFill="1" applyBorder="1" applyAlignment="1">
      <alignment horizontal="center" vertical="center"/>
    </xf>
    <xf numFmtId="241" fontId="92" fillId="0" borderId="6" xfId="2628" applyNumberFormat="1" applyFont="1" applyFill="1" applyBorder="1" applyAlignment="1">
      <alignment horizontal="center" vertical="center"/>
    </xf>
    <xf numFmtId="287" fontId="92" fillId="0" borderId="16" xfId="2628" applyNumberFormat="1" applyFont="1" applyFill="1" applyBorder="1" applyAlignment="1">
      <alignment horizontal="center" vertical="center"/>
    </xf>
    <xf numFmtId="287" fontId="92" fillId="0" borderId="6" xfId="2628" applyNumberFormat="1" applyFont="1" applyFill="1" applyBorder="1" applyAlignment="1">
      <alignment horizontal="center" vertical="center"/>
    </xf>
    <xf numFmtId="0" fontId="94" fillId="0" borderId="11" xfId="2628" applyNumberFormat="1" applyFont="1" applyFill="1" applyBorder="1" applyAlignment="1">
      <alignment horizontal="center" vertical="center"/>
    </xf>
    <xf numFmtId="0" fontId="92" fillId="0" borderId="75" xfId="0" applyFont="1" applyFill="1" applyBorder="1" applyAlignment="1">
      <alignment horizontal="center" vertical="center"/>
    </xf>
    <xf numFmtId="0" fontId="92" fillId="0" borderId="13" xfId="0" applyFont="1" applyFill="1" applyBorder="1" applyAlignment="1">
      <alignment horizontal="center" vertical="center"/>
    </xf>
    <xf numFmtId="41" fontId="90" fillId="6" borderId="16" xfId="199" applyNumberFormat="1" applyFont="1" applyFill="1" applyBorder="1" applyAlignment="1">
      <alignment horizontal="center" vertical="center"/>
    </xf>
    <xf numFmtId="41" fontId="90" fillId="0" borderId="16" xfId="199" applyNumberFormat="1" applyFont="1" applyBorder="1" applyAlignment="1">
      <alignment horizontal="center" vertical="center"/>
    </xf>
    <xf numFmtId="41" fontId="111" fillId="7" borderId="16" xfId="199" applyNumberFormat="1" applyFont="1" applyFill="1" applyBorder="1" applyAlignment="1">
      <alignment horizontal="center" vertical="center"/>
    </xf>
    <xf numFmtId="0" fontId="111" fillId="7" borderId="16" xfId="199" applyFont="1" applyFill="1" applyBorder="1" applyAlignment="1">
      <alignment horizontal="center" vertical="center"/>
    </xf>
    <xf numFmtId="41" fontId="111" fillId="7" borderId="44" xfId="199" applyNumberFormat="1" applyFont="1" applyFill="1" applyBorder="1" applyAlignment="1">
      <alignment horizontal="center" vertical="center"/>
    </xf>
    <xf numFmtId="41" fontId="111" fillId="7" borderId="15" xfId="199" applyNumberFormat="1" applyFont="1" applyFill="1" applyBorder="1" applyAlignment="1">
      <alignment horizontal="center" vertical="center"/>
    </xf>
    <xf numFmtId="0" fontId="97" fillId="0" borderId="0" xfId="199" applyFont="1" applyFill="1" applyAlignment="1">
      <alignment horizontal="center" vertical="center"/>
    </xf>
    <xf numFmtId="0" fontId="97" fillId="0" borderId="0" xfId="199" applyFont="1" applyFill="1" applyAlignment="1"/>
    <xf numFmtId="0" fontId="111" fillId="7" borderId="33" xfId="199" applyFont="1" applyFill="1" applyBorder="1" applyAlignment="1">
      <alignment horizontal="center" vertical="center"/>
    </xf>
    <xf numFmtId="0" fontId="90" fillId="0" borderId="14" xfId="199" applyFont="1" applyBorder="1" applyAlignment="1">
      <alignment horizontal="center" vertical="center"/>
    </xf>
    <xf numFmtId="268" fontId="258" fillId="0" borderId="16" xfId="199" applyNumberFormat="1" applyFont="1" applyBorder="1" applyAlignment="1">
      <alignment horizontal="center" vertical="center"/>
    </xf>
    <xf numFmtId="0" fontId="109" fillId="0" borderId="20" xfId="0" applyFont="1" applyBorder="1" applyAlignment="1">
      <alignment horizontal="right" vertical="center"/>
    </xf>
  </cellXfs>
  <cellStyles count="21839">
    <cellStyle name=" " xfId="2755"/>
    <cellStyle name="' '" xfId="208"/>
    <cellStyle name="          _x000d__x000a_386grabber=vga.3gr_x000d__x000a_" xfId="7585"/>
    <cellStyle name="' ' 2" xfId="7921"/>
    <cellStyle name="' ' 3" xfId="9974"/>
    <cellStyle name="' ' 4" xfId="9972"/>
    <cellStyle name="' ' 5" xfId="9956"/>
    <cellStyle name=" _060901-설계변경내역서(기계수정)" xfId="2756"/>
    <cellStyle name=" _060901-설계변경내역서(기계수정)_071030-조경공사" xfId="2757"/>
    <cellStyle name=" _060901-설계변경내역서(기계수정)_원가계산서" xfId="2758"/>
    <cellStyle name=" _071030-조경공사" xfId="2759"/>
    <cellStyle name=" _11월기성" xfId="2760"/>
    <cellStyle name=" _11월기성_071030-조경공사" xfId="2761"/>
    <cellStyle name=" _11월기성_원가계산서" xfId="2762"/>
    <cellStyle name=" _8월 기성" xfId="2763"/>
    <cellStyle name=" _8월 기성_071030-조경공사" xfId="2764"/>
    <cellStyle name=" _8월 기성_원가계산서" xfId="2765"/>
    <cellStyle name=" _97연말" xfId="2766"/>
    <cellStyle name=" _97연말_071030-조경공사" xfId="2767"/>
    <cellStyle name=" _97연말_원가계산서" xfId="2768"/>
    <cellStyle name=" _97연말1" xfId="2769"/>
    <cellStyle name=" _97연말1_071030-조경공사" xfId="2770"/>
    <cellStyle name=" _97연말1_원가계산서" xfId="2771"/>
    <cellStyle name=" _AC06실적기성" xfId="2772"/>
    <cellStyle name=" _AC06실적기성_071030-조경공사" xfId="2773"/>
    <cellStyle name=" _AC06실적기성_원가계산서" xfId="2774"/>
    <cellStyle name=" _AC09가중치산출근거" xfId="2775"/>
    <cellStyle name=" _AC09가중치산출근거_071030-조경공사" xfId="2776"/>
    <cellStyle name=" _AC09가중치산출근거_원가계산서" xfId="2777"/>
    <cellStyle name=" _AC15가중치산출근거" xfId="2778"/>
    <cellStyle name=" _AC15가중치산출근거_071030-조경공사" xfId="2779"/>
    <cellStyle name=" _AC15가중치산출근거_원가계산서" xfId="2780"/>
    <cellStyle name=" _AC-19" xfId="2781"/>
    <cellStyle name=" _AC-19_071030-조경공사" xfId="2782"/>
    <cellStyle name=" _AC-19_원가계산서" xfId="2783"/>
    <cellStyle name=" _AC21가중치산출근거및PC산정표" xfId="2784"/>
    <cellStyle name=" _AC21가중치산출근거및PC산정표_071030-조경공사" xfId="2785"/>
    <cellStyle name=" _AC21가중치산출근거및PC산정표_원가계산서" xfId="2786"/>
    <cellStyle name=" _Book1" xfId="2787"/>
    <cellStyle name=" _Book1_071030-조경공사" xfId="2788"/>
    <cellStyle name=" _Book1_원가계산서" xfId="2789"/>
    <cellStyle name=" _FCN-실정보고(Φ508) 신규단가_2008.2.5" xfId="7586"/>
    <cellStyle name=" _PC산정표(AC19)" xfId="2790"/>
    <cellStyle name=" _PC산정표(AC19)_071030-조경공사" xfId="2791"/>
    <cellStyle name=" _PC산정표(AC19)_원가계산서" xfId="2792"/>
    <cellStyle name=" _모래되메우기 일위대가" xfId="7587"/>
    <cellStyle name=" _설계변경조서(ESC)" xfId="2793"/>
    <cellStyle name=" _설계변경조서(ESC)_071030-조경공사" xfId="2794"/>
    <cellStyle name=" _설계변경조서(ESC)_원가계산서" xfId="2795"/>
    <cellStyle name=" _소화수(REV.1)" xfId="2796"/>
    <cellStyle name=" _소화수(REV.1)_071030-조경공사" xfId="2797"/>
    <cellStyle name=" _소화수(REV.1)_원가계산서" xfId="2798"/>
    <cellStyle name=" _실정보고(수재모래되메우기)_2008.6.9" xfId="7588"/>
    <cellStyle name=" _옥내기기기초공설" xfId="2799"/>
    <cellStyle name=" _옥내기기기초공설_071030-조경공사" xfId="2800"/>
    <cellStyle name=" _옥내기기기초공설_원가계산서" xfId="2801"/>
    <cellStyle name=" _원가계산서" xfId="2802"/>
    <cellStyle name=" _일위대가-강관508단본파일가공이음" xfId="7589"/>
    <cellStyle name=" _일위대가-강관파일항타508 30-45M" xfId="7590"/>
    <cellStyle name=" _일위대가-두부보강-강관508" xfId="7591"/>
    <cellStyle name=" _청라지구  스프링클러 설치" xfId="2803"/>
    <cellStyle name="&quot;" xfId="7922"/>
    <cellStyle name="#" xfId="9985"/>
    <cellStyle name="# 2" xfId="9986"/>
    <cellStyle name="#,##0" xfId="186"/>
    <cellStyle name="#,##0.0" xfId="9987"/>
    <cellStyle name="#,##0.00" xfId="9988"/>
    <cellStyle name="#,##0.000" xfId="9989"/>
    <cellStyle name="#,##0_신호등설계변경" xfId="9990"/>
    <cellStyle name="$" xfId="7923"/>
    <cellStyle name="$ 2" xfId="9991"/>
    <cellStyle name="$_ 재료계산(논골)." xfId="9992"/>
    <cellStyle name="$_(00)자재집계표" xfId="9993"/>
    <cellStyle name="$_(01)토공유동표" xfId="9994"/>
    <cellStyle name="$_(02)폐기물수량산출" xfId="9995"/>
    <cellStyle name="$_(03)측구공" xfId="9996"/>
    <cellStyle name="$_(04)측구공" xfId="9997"/>
    <cellStyle name="$_(06)우수공" xfId="9998"/>
    <cellStyle name="$_(07)포장공" xfId="9999"/>
    <cellStyle name="$_(1)5일시장~곡성교" xfId="10000"/>
    <cellStyle name="$_(10)부대공" xfId="10001"/>
    <cellStyle name="$_0009김포공항LED교체공사(광일)" xfId="10002"/>
    <cellStyle name="$_0011KIST소각설비제작설치" xfId="10003"/>
    <cellStyle name="$_0011긴급전화기정산(99년형광일)" xfId="10004"/>
    <cellStyle name="$_0011부산종합경기장전광판" xfId="10005"/>
    <cellStyle name="$_0012문화유적지표석제작설치" xfId="10006"/>
    <cellStyle name="$_0105담배자판기개조원가" xfId="10007"/>
    <cellStyle name="$_0106LG인버터냉난방기제작-1" xfId="10008"/>
    <cellStyle name="$_0107도공IBS설비SW부문(참조)" xfId="10009"/>
    <cellStyle name="$_0107문화재복원용목재-8월6일" xfId="10010"/>
    <cellStyle name="$_0107포천영중수배전반(제조,설치)" xfId="10011"/>
    <cellStyle name="$_0111해양수산부등명기제작" xfId="10012"/>
    <cellStyle name="$_0112금감원사무자동화시스템" xfId="10013"/>
    <cellStyle name="$_0112수도권매립지SW원가" xfId="10014"/>
    <cellStyle name="$_05(1).도장1지구낙차공" xfId="10015"/>
    <cellStyle name="$_1.토공" xfId="10016"/>
    <cellStyle name="$_1-3" xfId="10017"/>
    <cellStyle name="$_19-송전추가우수관로수량" xfId="10018"/>
    <cellStyle name="$_2우수공0" xfId="10019"/>
    <cellStyle name="$_3우수공" xfId="10020"/>
    <cellStyle name="$_db진흥" xfId="7926"/>
    <cellStyle name="$_db진흥 2" xfId="10021"/>
    <cellStyle name="$_SE40" xfId="7927"/>
    <cellStyle name="$_SE40 2" xfId="10022"/>
    <cellStyle name="$_개비온공" xfId="10023"/>
    <cellStyle name="$_개비온기초없음" xfId="10024"/>
    <cellStyle name="$_개비온기초없음2" xfId="10025"/>
    <cellStyle name="$_견적2" xfId="7924"/>
    <cellStyle name="$_견적2 2" xfId="10026"/>
    <cellStyle name="$_고당마을 1공구 수량" xfId="10027"/>
    <cellStyle name="$_고당마을 2공구 수량" xfId="10028"/>
    <cellStyle name="$_고죽뇌사간수량" xfId="10029"/>
    <cellStyle name="$_공사비2001-06" xfId="10030"/>
    <cellStyle name="$_구조물공" xfId="10031"/>
    <cellStyle name="$_구조물깨기집계표" xfId="10032"/>
    <cellStyle name="$_기아" xfId="7925"/>
    <cellStyle name="$_기아 2" xfId="10033"/>
    <cellStyle name="$_내촌마을 2공구 수량" xfId="10034"/>
    <cellStyle name="$_단장마을수량" xfId="10035"/>
    <cellStyle name="$_당덕천1공구" xfId="10036"/>
    <cellStyle name="$_당덕천2공구" xfId="10037"/>
    <cellStyle name="$_대통마을수량" xfId="10038"/>
    <cellStyle name="$_덕촌마을 1공구 수량" xfId="10039"/>
    <cellStyle name="$_덕흥마을수량." xfId="10040"/>
    <cellStyle name="$_동백마을수량." xfId="10041"/>
    <cellStyle name="$_동오치마을 2공구 수량" xfId="10042"/>
    <cellStyle name="$_동오치마을 3공구 수량" xfId="10043"/>
    <cellStyle name="$_발포마을1공구 수량" xfId="10044"/>
    <cellStyle name="$_배수공 내역서,총괄집계-국도1호선" xfId="10045"/>
    <cellStyle name="$_배수공 내역서,총괄집계-방축교차로" xfId="10046"/>
    <cellStyle name="$_배수공-신계리" xfId="10047"/>
    <cellStyle name="$_배수공총괄+측구공(덕흥지구)" xfId="10048"/>
    <cellStyle name="$_봉덕-운월(1공구)" xfId="10049"/>
    <cellStyle name="$_봉산마을 수량" xfId="10050"/>
    <cellStyle name="$_봉안하수구 -폐기물" xfId="10051"/>
    <cellStyle name="$_부대공" xfId="10052"/>
    <cellStyle name="$_부대공_1" xfId="10053"/>
    <cellStyle name="$_부대공_1.토공" xfId="10054"/>
    <cellStyle name="$_부대공_1_(04)측구공" xfId="10055"/>
    <cellStyle name="$_부대공_2우수공0" xfId="10056"/>
    <cellStyle name="$_부대공_3우수공" xfId="10057"/>
    <cellStyle name="$_부대공-대구 오르막차로(수정본)" xfId="10058"/>
    <cellStyle name="$_부대공-방축교차로" xfId="10059"/>
    <cellStyle name="$_부대공-인월교차로" xfId="10060"/>
    <cellStyle name="$_부대공-진목진입로 본선,연결로" xfId="10061"/>
    <cellStyle name="$_부대공-진월초교" xfId="10062"/>
    <cellStyle name="$_상동마을 수량" xfId="10063"/>
    <cellStyle name="$_서오치1공구" xfId="10064"/>
    <cellStyle name="$_성주오르막차로-포장공" xfId="10065"/>
    <cellStyle name="$_수덕마을 수량" xfId="10066"/>
    <cellStyle name="$_수초제거기(대양기계)" xfId="10067"/>
    <cellStyle name="$_신기마을수량." xfId="10068"/>
    <cellStyle name="$_신풍-운월(1공구)" xfId="10069"/>
    <cellStyle name="$_오례하수구 포장공" xfId="10070"/>
    <cellStyle name="$_옥과상수관로" xfId="10071"/>
    <cellStyle name="$_우수공" xfId="10072"/>
    <cellStyle name="$_우수관공" xfId="10073"/>
    <cellStyle name="$_일위대가표" xfId="10074"/>
    <cellStyle name="$_창촌소하천수량(1공구)" xfId="10075"/>
    <cellStyle name="$_토공" xfId="10076"/>
    <cellStyle name="$_토공수량(소영)" xfId="10077"/>
    <cellStyle name="$_토공-진월초교" xfId="10078"/>
    <cellStyle name="$_폐기물처리(단장마을)" xfId="10079"/>
    <cellStyle name="$_포장공" xfId="10080"/>
    <cellStyle name="$_포장공(칠거리)" xfId="10081"/>
    <cellStyle name="$_포장공_(03)측구공" xfId="10082"/>
    <cellStyle name="$_포장공_구조물공" xfId="10083"/>
    <cellStyle name="$_포장공_부대공" xfId="10084"/>
    <cellStyle name="$_포장공_토공" xfId="10085"/>
    <cellStyle name="$_포장공1" xfId="10086"/>
    <cellStyle name="$_포장공-국도1호선" xfId="10087"/>
    <cellStyle name="$_포장공-방축교차로" xfId="10088"/>
    <cellStyle name="$_표지판-진월초교" xfId="10089"/>
    <cellStyle name="$_하도마을 수량" xfId="10090"/>
    <cellStyle name="$_합판거푸집" xfId="10091"/>
    <cellStyle name="$_화옥마을" xfId="10092"/>
    <cellStyle name="&amp;A" xfId="2804"/>
    <cellStyle name="(##.00)" xfId="209"/>
    <cellStyle name="(##.00) 2" xfId="10093"/>
    <cellStyle name="(△콤마)" xfId="7571"/>
    <cellStyle name="(1)" xfId="10094"/>
    <cellStyle name="(백분율)" xfId="7572"/>
    <cellStyle name="(콤마)" xfId="7573"/>
    <cellStyle name="(표준)" xfId="7928"/>
    <cellStyle name=")" xfId="2805"/>
    <cellStyle name=";;;" xfId="10095"/>
    <cellStyle name="?? [0]_????? " xfId="7592"/>
    <cellStyle name="??_x000c_둄_x001b__x000d_|?_x0001_?_x0003__x0014__x0007__x0001__x0001_" xfId="2806"/>
    <cellStyle name="??&amp;O?&amp;H?_x0008__x000f__x0007_?_x0007__x0001__x0001_" xfId="2"/>
    <cellStyle name="??&amp;O?&amp;H?_x0008__x000f__x0007_?_x0007__x0001__x0001_ 2" xfId="10096"/>
    <cellStyle name="??&amp;O?&amp;H?_x0008_??_x0007__x0001__x0001_" xfId="3"/>
    <cellStyle name="??&amp;O?&amp;H?_x0008_??_x0007__x0001__x0001_ 2" xfId="7593"/>
    <cellStyle name="??&amp;O?&amp;H?_x0008_??_x0007__x0001__x0001_ 3" xfId="7594"/>
    <cellStyle name="??&amp;O?&amp;H?_x0008_??_x0007__x0001__x0001_ 4" xfId="7595"/>
    <cellStyle name="??&amp;O?&amp;H?_x0008__x000f__x0007_?_x0007__x0001__x0001__수량산출서(2010.광주등산로)최종" xfId="10097"/>
    <cellStyle name="??&amp;쏗?뷐9_x0008__x0011__x0007_?_x0007__x0001__x0001_" xfId="61"/>
    <cellStyle name="???­ [0]_??????°??? " xfId="7596"/>
    <cellStyle name="???­_??????°??? " xfId="7597"/>
    <cellStyle name="???Ø_??????°??? " xfId="7598"/>
    <cellStyle name="??_????? " xfId="7599"/>
    <cellStyle name="?Þ¸¶ [0]_??????°??? " xfId="7600"/>
    <cellStyle name="?Þ¸¶_??????°??? " xfId="7601"/>
    <cellStyle name="?W?_laroux" xfId="62"/>
    <cellStyle name="?曹%U?&amp;H?_x0008__x001a__x0004_?_x0007__x0001__x0001_" xfId="7929"/>
    <cellStyle name="?曹%U?&amp;H?_x0008_?s_x000a__x0007__x0001__x0001_" xfId="210"/>
    <cellStyle name="?珠??? " xfId="7602"/>
    <cellStyle name="_ 복사본 1차변경수량(이식공3)" xfId="211"/>
    <cellStyle name="_(1)2구간토공수량" xfId="10098"/>
    <cellStyle name="_(1)2구간토공수량_30 포장공" xfId="10099"/>
    <cellStyle name="_(1)2구간토공수량_30 포장공_00_폐기물수량" xfId="10100"/>
    <cellStyle name="_(1)2구간토공수량_30 포장공_02_1배수공총괄" xfId="10101"/>
    <cellStyle name="_(1)2구간토공수량_30 포장공_03_포장공수량" xfId="10102"/>
    <cellStyle name="_(1)2구간토공수량_30 포장공_03포장공수량" xfId="10103"/>
    <cellStyle name="_(11-6)2001중장기계획(총괄)1" xfId="10104"/>
    <cellStyle name="_(11-6)2001중장기계획(총괄)1 2" xfId="10105"/>
    <cellStyle name="_(11-6)2001중장기계획(총괄)1_가설건축전기산출서" xfId="10106"/>
    <cellStyle name="_(11-6)2001중장기계획(총괄)1_가설건축전기산출서 2" xfId="10107"/>
    <cellStyle name="_(11-6)2001중장기계획(총괄)1_가설건축전기산출서_수량산출서(2003.4.1)" xfId="10108"/>
    <cellStyle name="_(11-6)2001중장기계획(총괄)1_가설건축전기산출서_수량산출서(2003.4.1) 2" xfId="10109"/>
    <cellStyle name="_(11-6)2001중장기계획(총괄)1_가설동력수량산출" xfId="10110"/>
    <cellStyle name="_(11-6)2001중장기계획(총괄)1_가설동력수량산출 2" xfId="10111"/>
    <cellStyle name="_(11-6)2001중장기계획(총괄)1_가설동력수량산출_수량산출서(2003.4.1)" xfId="10112"/>
    <cellStyle name="_(11-6)2001중장기계획(총괄)1_가설동력수량산출_수량산출서(2003.4.1) 2" xfId="10113"/>
    <cellStyle name="_(11-6)2001중장기계획(총괄)1_가설통신수량" xfId="10114"/>
    <cellStyle name="_(11-6)2001중장기계획(총괄)1_가설통신수량 2" xfId="10115"/>
    <cellStyle name="_(11-6)2001중장기계획(총괄)1_가설통신수량_수량산출서(2003.4.1)" xfId="10116"/>
    <cellStyle name="_(11-6)2001중장기계획(총괄)1_가설통신수량_수량산출서(2003.4.1) 2" xfId="10117"/>
    <cellStyle name="_(11-6)2001중장기계획(총괄)1_경보국설계서(철관주2003.1.30최종)" xfId="10118"/>
    <cellStyle name="_(11-6)2001중장기계획(총괄)1_경보국설계서(철관주2003.1.30최종) 2" xfId="10119"/>
    <cellStyle name="_(11-6)2001중장기계획(총괄)1_경보국설계서(철관주2003.1.30최종)_수량산출서(2003.4.1)" xfId="10120"/>
    <cellStyle name="_(11-6)2001중장기계획(총괄)1_경보국설계서(철관주2003.1.30최종)_수량산출서(2003.4.1) 2" xfId="10121"/>
    <cellStyle name="_(11-6)2001중장기계획(총괄)1_경보국설계서(철관주2003.1.30최종)_영천댐수량산출" xfId="10122"/>
    <cellStyle name="_(11-6)2001중장기계획(총괄)1_경보국설계서(철관주2003.1.30최종)_영천댐수량산출 2" xfId="10123"/>
    <cellStyle name="_(11-6)2001중장기계획(총괄)1_경보국설계서(철관주2003.1.30최종)_영천댐수량산출_수량산출서(2003.4.1)" xfId="10124"/>
    <cellStyle name="_(11-6)2001중장기계획(총괄)1_경보국설계서(철관주2003.1.30최종)_영천댐수량산출_수량산출서(2003.4.1) 2" xfId="10125"/>
    <cellStyle name="_(11-6)2001중장기계획(총괄)1_광동댐전기내역서-1" xfId="10126"/>
    <cellStyle name="_(11-6)2001중장기계획(총괄)1_광동댐전기내역서-1 2" xfId="10127"/>
    <cellStyle name="_(11-6)2001중장기계획(총괄)1_대곡내역서0329(전기)-기계설비금액확인" xfId="10128"/>
    <cellStyle name="_(11-6)2001중장기계획(총괄)1_대곡내역서0329(전기)-기계설비금액확인 2" xfId="10129"/>
    <cellStyle name="_(11-6)2001중장기계획(총괄)1_수량산출서(2003.4.1)" xfId="10130"/>
    <cellStyle name="_(11-6)2001중장기계획(총괄)1_수량산출서(2003.4.1) 2" xfId="10131"/>
    <cellStyle name="_(11-6)2001중장기계획(총괄)1_영구동력수량산출" xfId="10132"/>
    <cellStyle name="_(11-6)2001중장기계획(총괄)1_영구동력수량산출 2" xfId="10133"/>
    <cellStyle name="_(11-6)2001중장기계획(총괄)1_영구동력수량산출_수량산출서(2003.4.1)" xfId="10134"/>
    <cellStyle name="_(11-6)2001중장기계획(총괄)1_영구동력수량산출_수량산출서(2003.4.1) 2" xfId="10135"/>
    <cellStyle name="_(11-6)2001중장기계획(총괄)1_영천댐수량산출" xfId="10136"/>
    <cellStyle name="_(11-6)2001중장기계획(총괄)1_영천댐수량산출 2" xfId="10137"/>
    <cellStyle name="_(11-6)2001중장기계획(총괄)1_영천댐수량산출_수량산출서(2003.4.1)" xfId="10138"/>
    <cellStyle name="_(11-6)2001중장기계획(총괄)1_영천댐수량산출_수량산출서(2003.4.1) 2" xfId="10139"/>
    <cellStyle name="_(11-6)2001중장기계획(총괄)1_영천댐최종(감시및CCTV)" xfId="10140"/>
    <cellStyle name="_(11-6)2001중장기계획(총괄)1_영천댐최종(감시및CCTV) 2" xfId="10141"/>
    <cellStyle name="_(11-6)2001중장기계획(총괄)1_영천댐최종(홍수예설비공사)" xfId="10142"/>
    <cellStyle name="_(11-6)2001중장기계획(총괄)1_영천댐최종(홍수예설비공사) 2" xfId="10143"/>
    <cellStyle name="_(11-6)2001중장기계획(총괄)1_오리지날최종-경보국설계서(철관주2003.2.13) (version 3) (version 1)" xfId="10144"/>
    <cellStyle name="_(11-6)2001중장기계획(총괄)1_오리지날최종-경보국설계서(철관주2003.2.13) (version 3) (version 1) 2" xfId="10145"/>
    <cellStyle name="_(11-6)2001중장기계획(총괄)1_오리지날최종-경보국설계서(철관주2003.2.13) (version 3) (version 1)_수량산출서(2003.4.1)" xfId="10146"/>
    <cellStyle name="_(11-6)2001중장기계획(총괄)1_오리지날최종-경보국설계서(철관주2003.2.13) (version 3) (version 1)_수량산출서(2003.4.1) 2" xfId="10147"/>
    <cellStyle name="_(11-6)2001중장기계획(총괄)1_오리지날최종-경보국설계서(철관주2003.2.6)" xfId="10148"/>
    <cellStyle name="_(11-6)2001중장기계획(총괄)1_오리지날최종-경보국설계서(철관주2003.2.6) 2" xfId="10149"/>
    <cellStyle name="_(11-6)2001중장기계획(총괄)1_오리지날최종-경보국설계서(철관주2003.2.6)_수량산출서(2003.4.1)" xfId="10150"/>
    <cellStyle name="_(11-6)2001중장기계획(총괄)1_오리지날최종-경보국설계서(철관주2003.2.6)_수량산출서(2003.4.1) 2" xfId="10151"/>
    <cellStyle name="_(11-6)2001중장기계획(총괄)1_오리지날최종-경보국설계서(철관주2003.2.9) (version 2)" xfId="10152"/>
    <cellStyle name="_(11-6)2001중장기계획(총괄)1_오리지날최종-경보국설계서(철관주2003.2.9) (version 2) 2" xfId="10153"/>
    <cellStyle name="_(11-6)2001중장기계획(총괄)1_오리지날최종-경보국설계서(철관주2003.2.9) (version 2)_수량산출서(2003.4.1)" xfId="10154"/>
    <cellStyle name="_(11-6)2001중장기계획(총괄)1_오리지날최종-경보국설계서(철관주2003.2.9) (version 2)_수량산출서(2003.4.1) 2" xfId="10155"/>
    <cellStyle name="_(11-6)2001중장기계획(총괄)1_옥곡수량" xfId="10156"/>
    <cellStyle name="_(11-6)2001중장기계획(총괄)1_옥곡수량 2" xfId="10157"/>
    <cellStyle name="_(11-6)2001중장기계획(총괄)1_전기-광양3단계(옥곡가압장)" xfId="10158"/>
    <cellStyle name="_(11-6)2001중장기계획(총괄)1_전기-광양3단계(옥곡가압장) 2" xfId="10159"/>
    <cellStyle name="_(11-6)2001중장기계획(총괄)1_전기내역서-광동댐" xfId="10160"/>
    <cellStyle name="_(11-6)2001중장기계획(총괄)1_전기내역서-광동댐 2" xfId="10161"/>
    <cellStyle name="_(11-6)2001중장기계획(총괄)1_전기및계장-영천댐(03.9.8신설및철거나눔)" xfId="10162"/>
    <cellStyle name="_(11-6)2001중장기계획(총괄)1_전기및계장-영천댐(03.9.8신설및철거나눔) (version 1)" xfId="10163"/>
    <cellStyle name="_(11-6)2001중장기계획(총괄)1_전기및계장-영천댐(03.9.8신설및철거나눔) (version 1) 2" xfId="10164"/>
    <cellStyle name="_(11-6)2001중장기계획(총괄)1_전기및계장-영천댐(03.9.8신설및철거나눔) 2" xfId="10165"/>
    <cellStyle name="_(11-6)2001중장기계획(총괄)1_전기및계장-영천댐(03.9.8신설및철거나눔) 3" xfId="10166"/>
    <cellStyle name="_(11-6)2001중장기계획(총괄)1_전기및계장-영천댐(03.9.8신설및철거나눔) 4" xfId="10167"/>
    <cellStyle name="_(11-6)2001중장기계획(총괄)1_전기및계장-영천댐취수능력(2003.4.8전기및계장)" xfId="10168"/>
    <cellStyle name="_(11-6)2001중장기계획(총괄)1_전기및계장-영천댐취수능력(2003.4.8전기및계장) 2" xfId="10169"/>
    <cellStyle name="_(11-6)2001중장기계획(총괄)1_전기방식" xfId="10170"/>
    <cellStyle name="_(11-6)2001중장기계획(총괄)1_전기방식 2" xfId="10171"/>
    <cellStyle name="_(11-6)2001중장기계획(총괄)1_전기방식_수량산출서(2003.4.1)" xfId="10172"/>
    <cellStyle name="_(11-6)2001중장기계획(총괄)1_전기방식_수량산출서(2003.4.1) 2" xfId="10173"/>
    <cellStyle name="_(11-6)2001중장기계획(총괄)1_전기-영천댐취수능력(2003.2.10) (version 1)" xfId="10174"/>
    <cellStyle name="_(11-6)2001중장기계획(총괄)1_전기-영천댐취수능력(2003.2.10) (version 1) 2" xfId="10175"/>
    <cellStyle name="_(11-6)2001중장기계획(총괄)1_전기-영천댐취수능력(2003.2.10) (version 1)_수량산출서(2003.4.1)" xfId="10176"/>
    <cellStyle name="_(11-6)2001중장기계획(총괄)1_전기-영천댐취수능력(2003.2.10) (version 1)_수량산출서(2003.4.1) 2" xfId="10177"/>
    <cellStyle name="_(11-6)2001중장기계획(총괄)1_최종실적(최종)" xfId="10178"/>
    <cellStyle name="_(11-6)2001중장기계획(총괄)1_최종실적(최종) 2" xfId="10179"/>
    <cellStyle name="_(11-6)2001중장기계획(총괄)1_최종실적(최종)_수량산출서(2003.4.1)" xfId="10180"/>
    <cellStyle name="_(11-6)2001중장기계획(총괄)1_최종실적(최종)_수량산출서(2003.4.1) 2" xfId="10181"/>
    <cellStyle name="_(11-6)2001중장기계획(총괄)1_최종실적(최종)_영천댐수량산출" xfId="10182"/>
    <cellStyle name="_(11-6)2001중장기계획(총괄)1_최종실적(최종)_영천댐수량산출 2" xfId="10183"/>
    <cellStyle name="_(11-6)2001중장기계획(총괄)1_최종실적(최종)_영천댐수량산출_수량산출서(2003.4.1)" xfId="10184"/>
    <cellStyle name="_(11-6)2001중장기계획(총괄)1_최종실적(최종)_영천댐수량산출_수량산출서(2003.4.1) 2" xfId="10185"/>
    <cellStyle name="_(8)30KM280.90~30KM815.00(우)" xfId="10186"/>
    <cellStyle name="_(8)30KM280.90~30KM815.00(우)_8-8수직구" xfId="10187"/>
    <cellStyle name="_(8)30KM280.90~30KM815.00(우)_8-8수직구_JSP수량산출서(교대)" xfId="10188"/>
    <cellStyle name="_(8)30KM280.90~30KM815.00(우)_8-8수직구_교대 가시설수량" xfId="10189"/>
    <cellStyle name="_(8)30KM280.90~30KM815.00(우)_8-8수직구_교대일반수량" xfId="10190"/>
    <cellStyle name="_(8)30KM280.90~30KM815.00(우)_8-8수직구_기초" xfId="10191"/>
    <cellStyle name="_(8)30KM280.90~30KM815.00(우)_8-8수직구_기초수량(아스콘포장)" xfId="10192"/>
    <cellStyle name="_(8)30KM280.90~30KM815.00(우)_8-8수직구_일반수량" xfId="10193"/>
    <cellStyle name="_(8)30KM280.90~30KM815.00(우)_8-8수직구_하수관로이설토공(수정)" xfId="10194"/>
    <cellStyle name="_(8)30KM280.90~30KM815.00(우)_JSP수량산출서(교대)" xfId="10195"/>
    <cellStyle name="_(8)30KM280.90~30KM815.00(우)_교대 가시설수량" xfId="10196"/>
    <cellStyle name="_(8)30KM280.90~30KM815.00(우)_교대일반수량" xfId="10197"/>
    <cellStyle name="_(8)30KM280.90~30KM815.00(우)_기초" xfId="10198"/>
    <cellStyle name="_(8)30KM280.90~30KM815.00(우)_기초수량(아스콘포장)" xfId="10199"/>
    <cellStyle name="_(8)30KM280.90~30KM815.00(우)_일반수량" xfId="10200"/>
    <cellStyle name="_(8)30KM280.90~30KM815.00(우)_하수관로이설토공(수정)" xfId="10201"/>
    <cellStyle name="_(가로등 증감내역서)-2005.01.06" xfId="10202"/>
    <cellStyle name="_(가로등 증감내역서-2차분)-2005.01.13" xfId="10203"/>
    <cellStyle name="_(김포신곡)착공전_직원소요계획" xfId="2807"/>
    <cellStyle name="_(김포신곡)착공전_직원소요계획(1)" xfId="2808"/>
    <cellStyle name="_(김포신곡)착공전_직원소요계획(1)_071030-조경공사" xfId="2809"/>
    <cellStyle name="_(김포신곡)착공전_직원소요계획(1)_원가계산서" xfId="2810"/>
    <cellStyle name="_(김포신곡)착공전_직원소요계획_071030-조경공사" xfId="2811"/>
    <cellStyle name="_(김포신곡)착공전_직원소요계획_원가계산서" xfId="2812"/>
    <cellStyle name="_(신풍-우성)부대현설자료" xfId="10204"/>
    <cellStyle name="_(신풍-우성)부대현설자료_동해남부선4공구입찰내역(경남-조달청)" xfId="10205"/>
    <cellStyle name="_~MF2110" xfId="10206"/>
    <cellStyle name="_~MF2110 2" xfId="10207"/>
    <cellStyle name="_~MF2110_가설건축전기산출서" xfId="10208"/>
    <cellStyle name="_~MF2110_가설건축전기산출서 2" xfId="10209"/>
    <cellStyle name="_~MF2110_가설건축전기산출서_수량산출서(2003.4.1)" xfId="10210"/>
    <cellStyle name="_~MF2110_가설건축전기산출서_수량산출서(2003.4.1) 2" xfId="10211"/>
    <cellStyle name="_~MF2110_가설동력수량산출" xfId="10212"/>
    <cellStyle name="_~MF2110_가설동력수량산출 2" xfId="10213"/>
    <cellStyle name="_~MF2110_가설동력수량산출_수량산출서(2003.4.1)" xfId="10214"/>
    <cellStyle name="_~MF2110_가설동력수량산출_수량산출서(2003.4.1) 2" xfId="10215"/>
    <cellStyle name="_~MF2110_가설통신수량" xfId="10216"/>
    <cellStyle name="_~MF2110_가설통신수량 2" xfId="10217"/>
    <cellStyle name="_~MF2110_가설통신수량_수량산출서(2003.4.1)" xfId="10218"/>
    <cellStyle name="_~MF2110_가설통신수량_수량산출서(2003.4.1) 2" xfId="10219"/>
    <cellStyle name="_~MF2110_경보국설계서(철관주2003.1.30최종)" xfId="10220"/>
    <cellStyle name="_~MF2110_경보국설계서(철관주2003.1.30최종) 2" xfId="10221"/>
    <cellStyle name="_~MF2110_경보국설계서(철관주2003.1.30최종)_수량산출서(2003.4.1)" xfId="10222"/>
    <cellStyle name="_~MF2110_경보국설계서(철관주2003.1.30최종)_수량산출서(2003.4.1) 2" xfId="10223"/>
    <cellStyle name="_~MF2110_경보국설계서(철관주2003.1.30최종)_영천댐수량산출" xfId="10224"/>
    <cellStyle name="_~MF2110_경보국설계서(철관주2003.1.30최종)_영천댐수량산출 2" xfId="10225"/>
    <cellStyle name="_~MF2110_경보국설계서(철관주2003.1.30최종)_영천댐수량산출_수량산출서(2003.4.1)" xfId="10226"/>
    <cellStyle name="_~MF2110_경보국설계서(철관주2003.1.30최종)_영천댐수량산출_수량산출서(2003.4.1) 2" xfId="10227"/>
    <cellStyle name="_~MF2110_광동댐전기내역서-1" xfId="10228"/>
    <cellStyle name="_~MF2110_광동댐전기내역서-1 2" xfId="10229"/>
    <cellStyle name="_~MF2110_대곡내역서0329(전기)-기계설비금액확인" xfId="10230"/>
    <cellStyle name="_~MF2110_대곡내역서0329(전기)-기계설비금액확인 2" xfId="10231"/>
    <cellStyle name="_~MF2110_수량산출서(2003.4.1)" xfId="10232"/>
    <cellStyle name="_~MF2110_수량산출서(2003.4.1) 2" xfId="10233"/>
    <cellStyle name="_~MF2110_영구동력수량산출" xfId="10234"/>
    <cellStyle name="_~MF2110_영구동력수량산출 2" xfId="10235"/>
    <cellStyle name="_~MF2110_영구동력수량산출_수량산출서(2003.4.1)" xfId="10236"/>
    <cellStyle name="_~MF2110_영구동력수량산출_수량산출서(2003.4.1) 2" xfId="10237"/>
    <cellStyle name="_~MF2110_영천댐수량산출" xfId="10238"/>
    <cellStyle name="_~MF2110_영천댐수량산출 2" xfId="10239"/>
    <cellStyle name="_~MF2110_영천댐수량산출_수량산출서(2003.4.1)" xfId="10240"/>
    <cellStyle name="_~MF2110_영천댐수량산출_수량산출서(2003.4.1) 2" xfId="10241"/>
    <cellStyle name="_~MF2110_영천댐최종(감시및CCTV)" xfId="10242"/>
    <cellStyle name="_~MF2110_영천댐최종(감시및CCTV) 2" xfId="10243"/>
    <cellStyle name="_~MF2110_영천댐최종(홍수예설비공사)" xfId="10244"/>
    <cellStyle name="_~MF2110_영천댐최종(홍수예설비공사) 2" xfId="10245"/>
    <cellStyle name="_~MF2110_오리지날최종-경보국설계서(철관주2003.2.13) (version 3) (version 1)" xfId="10246"/>
    <cellStyle name="_~MF2110_오리지날최종-경보국설계서(철관주2003.2.13) (version 3) (version 1) 2" xfId="10247"/>
    <cellStyle name="_~MF2110_오리지날최종-경보국설계서(철관주2003.2.13) (version 3) (version 1)_수량산출서(2003.4.1)" xfId="10248"/>
    <cellStyle name="_~MF2110_오리지날최종-경보국설계서(철관주2003.2.13) (version 3) (version 1)_수량산출서(2003.4.1) 2" xfId="10249"/>
    <cellStyle name="_~MF2110_오리지날최종-경보국설계서(철관주2003.2.6)" xfId="10250"/>
    <cellStyle name="_~MF2110_오리지날최종-경보국설계서(철관주2003.2.6) 2" xfId="10251"/>
    <cellStyle name="_~MF2110_오리지날최종-경보국설계서(철관주2003.2.6)_수량산출서(2003.4.1)" xfId="10252"/>
    <cellStyle name="_~MF2110_오리지날최종-경보국설계서(철관주2003.2.6)_수량산출서(2003.4.1) 2" xfId="10253"/>
    <cellStyle name="_~MF2110_오리지날최종-경보국설계서(철관주2003.2.9) (version 2)" xfId="10254"/>
    <cellStyle name="_~MF2110_오리지날최종-경보국설계서(철관주2003.2.9) (version 2) 2" xfId="10255"/>
    <cellStyle name="_~MF2110_오리지날최종-경보국설계서(철관주2003.2.9) (version 2)_수량산출서(2003.4.1)" xfId="10256"/>
    <cellStyle name="_~MF2110_오리지날최종-경보국설계서(철관주2003.2.9) (version 2)_수량산출서(2003.4.1) 2" xfId="10257"/>
    <cellStyle name="_~MF2110_옥곡수량" xfId="10258"/>
    <cellStyle name="_~MF2110_옥곡수량 2" xfId="10259"/>
    <cellStyle name="_~MF2110_전기-광양3단계(옥곡가압장)" xfId="10260"/>
    <cellStyle name="_~MF2110_전기-광양3단계(옥곡가압장) 2" xfId="10261"/>
    <cellStyle name="_~MF2110_전기내역서-광동댐" xfId="10262"/>
    <cellStyle name="_~MF2110_전기내역서-광동댐 2" xfId="10263"/>
    <cellStyle name="_~MF2110_전기및계장-영천댐(03.9.8신설및철거나눔)" xfId="10264"/>
    <cellStyle name="_~MF2110_전기및계장-영천댐(03.9.8신설및철거나눔) (version 1)" xfId="10265"/>
    <cellStyle name="_~MF2110_전기및계장-영천댐(03.9.8신설및철거나눔) (version 1) 2" xfId="10266"/>
    <cellStyle name="_~MF2110_전기및계장-영천댐(03.9.8신설및철거나눔) 2" xfId="10267"/>
    <cellStyle name="_~MF2110_전기및계장-영천댐(03.9.8신설및철거나눔) 3" xfId="10268"/>
    <cellStyle name="_~MF2110_전기및계장-영천댐(03.9.8신설및철거나눔) 4" xfId="10269"/>
    <cellStyle name="_~MF2110_전기및계장-영천댐취수능력(2003.4.8전기및계장)" xfId="10270"/>
    <cellStyle name="_~MF2110_전기및계장-영천댐취수능력(2003.4.8전기및계장) 2" xfId="10271"/>
    <cellStyle name="_~MF2110_전기방식" xfId="10272"/>
    <cellStyle name="_~MF2110_전기방식 2" xfId="10273"/>
    <cellStyle name="_~MF2110_전기방식_수량산출서(2003.4.1)" xfId="10274"/>
    <cellStyle name="_~MF2110_전기방식_수량산출서(2003.4.1) 2" xfId="10275"/>
    <cellStyle name="_~MF2110_전기-영천댐취수능력(2003.2.10) (version 1)" xfId="10276"/>
    <cellStyle name="_~MF2110_전기-영천댐취수능력(2003.2.10) (version 1) 2" xfId="10277"/>
    <cellStyle name="_~MF2110_전기-영천댐취수능력(2003.2.10) (version 1)_수량산출서(2003.4.1)" xfId="10278"/>
    <cellStyle name="_~MF2110_전기-영천댐취수능력(2003.2.10) (version 1)_수량산출서(2003.4.1) 2" xfId="10279"/>
    <cellStyle name="_~MF2110_최종실적(최종)" xfId="10280"/>
    <cellStyle name="_~MF2110_최종실적(최종) 2" xfId="10281"/>
    <cellStyle name="_~MF2110_최종실적(최종)_수량산출서(2003.4.1)" xfId="10282"/>
    <cellStyle name="_~MF2110_최종실적(최종)_수량산출서(2003.4.1) 2" xfId="10283"/>
    <cellStyle name="_~MF2110_최종실적(최종)_영천댐수량산출" xfId="10284"/>
    <cellStyle name="_~MF2110_최종실적(최종)_영천댐수량산출 2" xfId="10285"/>
    <cellStyle name="_~MF2110_최종실적(최종)_영천댐수량산출_수량산출서(2003.4.1)" xfId="10286"/>
    <cellStyle name="_~MF2110_최종실적(최종)_영천댐수량산출_수량산출서(2003.4.1) 2" xfId="10287"/>
    <cellStyle name="_~MF373C" xfId="10288"/>
    <cellStyle name="_~MF373C 2" xfId="10289"/>
    <cellStyle name="_~MF373C_가설건축전기산출서" xfId="10290"/>
    <cellStyle name="_~MF373C_가설건축전기산출서 2" xfId="10291"/>
    <cellStyle name="_~MF373C_가설건축전기산출서_수량산출서(2003.4.1)" xfId="10292"/>
    <cellStyle name="_~MF373C_가설건축전기산출서_수량산출서(2003.4.1) 2" xfId="10293"/>
    <cellStyle name="_~MF373C_가설동력수량산출" xfId="10294"/>
    <cellStyle name="_~MF373C_가설동력수량산출 2" xfId="10295"/>
    <cellStyle name="_~MF373C_가설동력수량산출_수량산출서(2003.4.1)" xfId="10296"/>
    <cellStyle name="_~MF373C_가설동력수량산출_수량산출서(2003.4.1) 2" xfId="10297"/>
    <cellStyle name="_~MF373C_가설통신수량" xfId="10298"/>
    <cellStyle name="_~MF373C_가설통신수량 2" xfId="10299"/>
    <cellStyle name="_~MF373C_가설통신수량_수량산출서(2003.4.1)" xfId="10300"/>
    <cellStyle name="_~MF373C_가설통신수량_수량산출서(2003.4.1) 2" xfId="10301"/>
    <cellStyle name="_~MF373C_경보국설계서(철관주2003.1.30최종)" xfId="10302"/>
    <cellStyle name="_~MF373C_경보국설계서(철관주2003.1.30최종) 2" xfId="10303"/>
    <cellStyle name="_~MF373C_경보국설계서(철관주2003.1.30최종)_수량산출서(2003.4.1)" xfId="10304"/>
    <cellStyle name="_~MF373C_경보국설계서(철관주2003.1.30최종)_수량산출서(2003.4.1) 2" xfId="10305"/>
    <cellStyle name="_~MF373C_경보국설계서(철관주2003.1.30최종)_영천댐수량산출" xfId="10306"/>
    <cellStyle name="_~MF373C_경보국설계서(철관주2003.1.30최종)_영천댐수량산출 2" xfId="10307"/>
    <cellStyle name="_~MF373C_경보국설계서(철관주2003.1.30최종)_영천댐수량산출_수량산출서(2003.4.1)" xfId="10308"/>
    <cellStyle name="_~MF373C_경보국설계서(철관주2003.1.30최종)_영천댐수량산출_수량산출서(2003.4.1) 2" xfId="10309"/>
    <cellStyle name="_~MF373C_광동댐전기내역서-1" xfId="10310"/>
    <cellStyle name="_~MF373C_광동댐전기내역서-1 2" xfId="10311"/>
    <cellStyle name="_~MF373C_대곡내역서0329(전기)-기계설비금액확인" xfId="10312"/>
    <cellStyle name="_~MF373C_대곡내역서0329(전기)-기계설비금액확인 2" xfId="10313"/>
    <cellStyle name="_~MF373C_수량산출서(2003.4.1)" xfId="10314"/>
    <cellStyle name="_~MF373C_수량산출서(2003.4.1) 2" xfId="10315"/>
    <cellStyle name="_~MF373C_영구동력수량산출" xfId="10316"/>
    <cellStyle name="_~MF373C_영구동력수량산출 2" xfId="10317"/>
    <cellStyle name="_~MF373C_영구동력수량산출_수량산출서(2003.4.1)" xfId="10318"/>
    <cellStyle name="_~MF373C_영구동력수량산출_수량산출서(2003.4.1) 2" xfId="10319"/>
    <cellStyle name="_~MF373C_영천댐수량산출" xfId="10320"/>
    <cellStyle name="_~MF373C_영천댐수량산출 2" xfId="10321"/>
    <cellStyle name="_~MF373C_영천댐수량산출_수량산출서(2003.4.1)" xfId="10322"/>
    <cellStyle name="_~MF373C_영천댐수량산출_수량산출서(2003.4.1) 2" xfId="10323"/>
    <cellStyle name="_~MF373C_영천댐최종(감시및CCTV)" xfId="10324"/>
    <cellStyle name="_~MF373C_영천댐최종(감시및CCTV) 2" xfId="10325"/>
    <cellStyle name="_~MF373C_영천댐최종(홍수예설비공사)" xfId="10326"/>
    <cellStyle name="_~MF373C_영천댐최종(홍수예설비공사) 2" xfId="10327"/>
    <cellStyle name="_~MF373C_오리지날최종-경보국설계서(철관주2003.2.13) (version 3) (version 1)" xfId="10328"/>
    <cellStyle name="_~MF373C_오리지날최종-경보국설계서(철관주2003.2.13) (version 3) (version 1) 2" xfId="10329"/>
    <cellStyle name="_~MF373C_오리지날최종-경보국설계서(철관주2003.2.13) (version 3) (version 1)_수량산출서(2003.4.1)" xfId="10330"/>
    <cellStyle name="_~MF373C_오리지날최종-경보국설계서(철관주2003.2.13) (version 3) (version 1)_수량산출서(2003.4.1) 2" xfId="10331"/>
    <cellStyle name="_~MF373C_오리지날최종-경보국설계서(철관주2003.2.6)" xfId="10332"/>
    <cellStyle name="_~MF373C_오리지날최종-경보국설계서(철관주2003.2.6) 2" xfId="10333"/>
    <cellStyle name="_~MF373C_오리지날최종-경보국설계서(철관주2003.2.6)_수량산출서(2003.4.1)" xfId="10334"/>
    <cellStyle name="_~MF373C_오리지날최종-경보국설계서(철관주2003.2.6)_수량산출서(2003.4.1) 2" xfId="10335"/>
    <cellStyle name="_~MF373C_오리지날최종-경보국설계서(철관주2003.2.9) (version 2)" xfId="10336"/>
    <cellStyle name="_~MF373C_오리지날최종-경보국설계서(철관주2003.2.9) (version 2) 2" xfId="10337"/>
    <cellStyle name="_~MF373C_오리지날최종-경보국설계서(철관주2003.2.9) (version 2)_수량산출서(2003.4.1)" xfId="10338"/>
    <cellStyle name="_~MF373C_오리지날최종-경보국설계서(철관주2003.2.9) (version 2)_수량산출서(2003.4.1) 2" xfId="10339"/>
    <cellStyle name="_~MF373C_옥곡수량" xfId="10340"/>
    <cellStyle name="_~MF373C_옥곡수량 2" xfId="10341"/>
    <cellStyle name="_~MF373C_전기-광양3단계(옥곡가압장)" xfId="10342"/>
    <cellStyle name="_~MF373C_전기-광양3단계(옥곡가압장) 2" xfId="10343"/>
    <cellStyle name="_~MF373C_전기내역서-광동댐" xfId="10344"/>
    <cellStyle name="_~MF373C_전기내역서-광동댐 2" xfId="10345"/>
    <cellStyle name="_~MF373C_전기및계장-영천댐(03.9.8신설및철거나눔)" xfId="10346"/>
    <cellStyle name="_~MF373C_전기및계장-영천댐(03.9.8신설및철거나눔) (version 1)" xfId="10347"/>
    <cellStyle name="_~MF373C_전기및계장-영천댐(03.9.8신설및철거나눔) (version 1) 2" xfId="10348"/>
    <cellStyle name="_~MF373C_전기및계장-영천댐(03.9.8신설및철거나눔) 2" xfId="10349"/>
    <cellStyle name="_~MF373C_전기및계장-영천댐(03.9.8신설및철거나눔) 3" xfId="10350"/>
    <cellStyle name="_~MF373C_전기및계장-영천댐(03.9.8신설및철거나눔) 4" xfId="10351"/>
    <cellStyle name="_~MF373C_전기및계장-영천댐취수능력(2003.4.8전기및계장)" xfId="10352"/>
    <cellStyle name="_~MF373C_전기및계장-영천댐취수능력(2003.4.8전기및계장) 2" xfId="10353"/>
    <cellStyle name="_~MF373C_전기방식" xfId="10354"/>
    <cellStyle name="_~MF373C_전기방식 2" xfId="10355"/>
    <cellStyle name="_~MF373C_전기방식_수량산출서(2003.4.1)" xfId="10356"/>
    <cellStyle name="_~MF373C_전기방식_수량산출서(2003.4.1) 2" xfId="10357"/>
    <cellStyle name="_~MF373C_전기-영천댐취수능력(2003.2.10) (version 1)" xfId="10358"/>
    <cellStyle name="_~MF373C_전기-영천댐취수능력(2003.2.10) (version 1) 2" xfId="10359"/>
    <cellStyle name="_~MF373C_전기-영천댐취수능력(2003.2.10) (version 1)_수량산출서(2003.4.1)" xfId="10360"/>
    <cellStyle name="_~MF373C_전기-영천댐취수능력(2003.2.10) (version 1)_수량산출서(2003.4.1) 2" xfId="10361"/>
    <cellStyle name="_~MF373C_최종실적(최종)" xfId="10362"/>
    <cellStyle name="_~MF373C_최종실적(최종) 2" xfId="10363"/>
    <cellStyle name="_~MF373C_최종실적(최종)_수량산출서(2003.4.1)" xfId="10364"/>
    <cellStyle name="_~MF373C_최종실적(최종)_수량산출서(2003.4.1) 2" xfId="10365"/>
    <cellStyle name="_~MF373C_최종실적(최종)_영천댐수량산출" xfId="10366"/>
    <cellStyle name="_~MF373C_최종실적(최종)_영천댐수량산출 2" xfId="10367"/>
    <cellStyle name="_~MF373C_최종실적(최종)_영천댐수량산출_수량산출서(2003.4.1)" xfId="10368"/>
    <cellStyle name="_~MF373C_최종실적(최종)_영천댐수량산출_수량산출서(2003.4.1) 2" xfId="10369"/>
    <cellStyle name="_0.2004(수정안-문일현)" xfId="2813"/>
    <cellStyle name="_0.MOU(03년-06년)-수정안2-국공송부" xfId="2814"/>
    <cellStyle name="_0.주요자재및수량집계-전체" xfId="10370"/>
    <cellStyle name="_0.주요자재및수량집계-전체_주요자재집계" xfId="10371"/>
    <cellStyle name="_002.토공" xfId="10372"/>
    <cellStyle name="_003.상부공" xfId="10373"/>
    <cellStyle name="_004.교대공" xfId="10374"/>
    <cellStyle name="_005.교각공" xfId="10375"/>
    <cellStyle name="_006.기초공" xfId="10376"/>
    <cellStyle name="_007.가도공" xfId="10377"/>
    <cellStyle name="_008.가시설공" xfId="10378"/>
    <cellStyle name="_00지역 내무생활관 개선공사(06.21)" xfId="7930"/>
    <cellStyle name="_013.부대공(광로부)" xfId="10379"/>
    <cellStyle name="_014.부대공(광로부)" xfId="10380"/>
    <cellStyle name="_014.부대공(중로부)" xfId="10381"/>
    <cellStyle name="_01여건보고(터널라이닝철근지지철물설치)" xfId="10382"/>
    <cellStyle name="_02 2.배수공 3.포장공 4.부대공" xfId="10383"/>
    <cellStyle name="_0204기성(공정율)" xfId="2815"/>
    <cellStyle name="_02-2 구조물헐기(전체분)" xfId="10384"/>
    <cellStyle name="_03.구조물공 수량산출(1)" xfId="10385"/>
    <cellStyle name="_03.구조물공 수량산출(2)" xfId="10386"/>
    <cellStyle name="_03.구조물공 수량산출(2)_토공" xfId="10387"/>
    <cellStyle name="_0302" xfId="2816"/>
    <cellStyle name="_0302_071030-조경공사" xfId="2817"/>
    <cellStyle name="_0302_원가계산서" xfId="2818"/>
    <cellStyle name="_0303" xfId="2819"/>
    <cellStyle name="_0303_071030-조경공사" xfId="2820"/>
    <cellStyle name="_0303_원가계산서" xfId="2821"/>
    <cellStyle name="_03설계변경내역" xfId="212"/>
    <cellStyle name="_04.산남 현관문" xfId="5564"/>
    <cellStyle name="_04_교대공" xfId="10388"/>
    <cellStyle name="_05(1).도장1지구낙차공" xfId="10389"/>
    <cellStyle name="_05(현대)" xfId="2822"/>
    <cellStyle name="_05.부대공 수량산출" xfId="10390"/>
    <cellStyle name="_05.부대공 수량산출_토공" xfId="10391"/>
    <cellStyle name="_06부대공" xfId="10392"/>
    <cellStyle name="_06전기공(수정)" xfId="10393"/>
    <cellStyle name="_06전기공(수정)_013.부대공(광로부)" xfId="10394"/>
    <cellStyle name="_06전기공(수정)_014.부대공(광로부)" xfId="10395"/>
    <cellStyle name="_06전기공(수정)_014.부대공(중로부)" xfId="10396"/>
    <cellStyle name="_06전기공(수정)_07.부대공" xfId="10397"/>
    <cellStyle name="_06전기공(수정)_2.배수공(직평선)" xfId="10398"/>
    <cellStyle name="_06전기공(수정)_2.배수공(직평선)_토공" xfId="10399"/>
    <cellStyle name="_06전기공(수정)_2-33배수-1" xfId="10400"/>
    <cellStyle name="_06전기공(수정)_2-33배수-1_2.배수공(직평선)" xfId="10401"/>
    <cellStyle name="_06전기공(수정)_2-33배수-1_2.배수공(직평선)_토공" xfId="10402"/>
    <cellStyle name="_06전기공(수정)_2-33배수-1_2-33배수-1" xfId="10403"/>
    <cellStyle name="_06전기공(수정)_2-33배수-1_2-33배수-1_토공" xfId="10404"/>
    <cellStyle name="_06전기공(수정)_2-33배수-1_토공" xfId="10405"/>
    <cellStyle name="_06전기공(수정)_사본 - 013.부대공(광로부)" xfId="10406"/>
    <cellStyle name="_06전기공(수정)_토공" xfId="10407"/>
    <cellStyle name="_07.부대공" xfId="10408"/>
    <cellStyle name="_07.부대공1" xfId="10409"/>
    <cellStyle name="_08_가도(지헌)" xfId="10410"/>
    <cellStyle name="_0809 중점관리" xfId="2823"/>
    <cellStyle name="_0809 중점관리_071030-조경공사" xfId="2824"/>
    <cellStyle name="_0809 중점관리_원가계산서" xfId="2825"/>
    <cellStyle name="_1) 교대토공수량" xfId="10411"/>
    <cellStyle name="_1) 교대토공수량_1) 교대토공수량" xfId="10412"/>
    <cellStyle name="_1) 교대토공수량_1) 교대토공수량_1.1.4 본선개착(터널작업구) 구조물일반수량" xfId="10413"/>
    <cellStyle name="_1) 교대토공수량_1) 교대토공수량_2.1.1 공덕정거장 토공" xfId="10414"/>
    <cellStyle name="_1) 교대토공수량_1) 교대토공수량_2.1.1.2 단독구간 본선 토공수량" xfId="10415"/>
    <cellStyle name="_1) 교대토공수량_1) 교대토공수량_2.5.1 공덕정거장 토공수량산출" xfId="10416"/>
    <cellStyle name="_1) 교대토공수량_1) 교대토공수량_2-4공구 본선개착구간(TRCM작업구)" xfId="10417"/>
    <cellStyle name="_1) 교대토공수량_1) 교대토공수량_JSP수량산출서(교대)" xfId="10418"/>
    <cellStyle name="_1) 교대토공수량_1) 교대토공수량_ramp-a교대보호블럭수량" xfId="10419"/>
    <cellStyle name="_1) 교대토공수량_1) 교대토공수량_ramp-a교대보호블럭수량_교대일반수량" xfId="10420"/>
    <cellStyle name="_1) 교대토공수량_1) 교대토공수량_ramp-a교대보호블럭수량_교대일반수량_1" xfId="10421"/>
    <cellStyle name="_1) 교대토공수량_1) 교대토공수량_ramp-a교대보호블럭수량_교대일반수량_교대일반수량" xfId="10422"/>
    <cellStyle name="_1) 교대토공수량_1) 교대토공수량_ramp-a교대보호블럭수량_교대일반수량_교대일반수량_1" xfId="10423"/>
    <cellStyle name="_1) 교대토공수량_1) 교대토공수량_ramp-a교대보호블럭수량_교대일반수량_교대일반수량_교대일반수량" xfId="10424"/>
    <cellStyle name="_1) 교대토공수량_1) 교대토공수량_ramp-a교대보호블럭수량_교대일반수량_교대일반수량_기초" xfId="10425"/>
    <cellStyle name="_1) 교대토공수량_1) 교대토공수량_ramp-a교대보호블럭수량_교대일반수량_교대일반수량_기초수량(아스콘포장)" xfId="10426"/>
    <cellStyle name="_1) 교대토공수량_1) 교대토공수량_ramp-a교대보호블럭수량_교대일반수량_교대일반수량_일반수량" xfId="10427"/>
    <cellStyle name="_1) 교대토공수량_1) 교대토공수량_ramp-a교대보호블럭수량_교대일반수량_기초" xfId="10428"/>
    <cellStyle name="_1) 교대토공수량_1) 교대토공수량_ramp-a교대보호블럭수량_교대일반수량_기초수량(아스콘포장)" xfId="10429"/>
    <cellStyle name="_1) 교대토공수량_1) 교대토공수량_ramp-a교대보호블럭수량_교대일반수량_일반수량" xfId="10430"/>
    <cellStyle name="_1) 교대토공수량_1) 교대토공수량_ramp-a교대보호블럭수량_기초" xfId="10431"/>
    <cellStyle name="_1) 교대토공수량_1) 교대토공수량_ramp-a교대보호블럭수량_기초수량(아스콘포장)" xfId="10432"/>
    <cellStyle name="_1) 교대토공수량_1) 교대토공수량_ramp-a교대보호블럭수량_일반수량" xfId="10433"/>
    <cellStyle name="_1) 교대토공수량_1) 교대토공수량_교대 가시설수량" xfId="10434"/>
    <cellStyle name="_1) 교대토공수량_1) 교대토공수량_교대일반수량" xfId="10435"/>
    <cellStyle name="_1) 교대토공수량_1) 교대토공수량_교대일반수량_1" xfId="10436"/>
    <cellStyle name="_1) 교대토공수량_1) 교대토공수량_교대일반수량_교대일반수량" xfId="10437"/>
    <cellStyle name="_1) 교대토공수량_1) 교대토공수량_교대일반수량_기초" xfId="10438"/>
    <cellStyle name="_1) 교대토공수량_1) 교대토공수량_교대일반수량_기초수량(아스콘포장)" xfId="10439"/>
    <cellStyle name="_1) 교대토공수량_1) 교대토공수량_교대일반수량_일반수량" xfId="10440"/>
    <cellStyle name="_1) 교대토공수량_1) 교대토공수량_기초" xfId="10441"/>
    <cellStyle name="_1) 교대토공수량_1) 교대토공수량_기초수량(아스콘포장)" xfId="10442"/>
    <cellStyle name="_1) 교대토공수량_1) 교대토공수량_대계1교-교대보호블럭수량" xfId="10443"/>
    <cellStyle name="_1) 교대토공수량_1) 교대토공수량_대계1교-교대보호블럭수량_교대일반수량" xfId="10444"/>
    <cellStyle name="_1) 교대토공수량_1) 교대토공수량_대계1교-교대보호블럭수량_기초" xfId="10445"/>
    <cellStyle name="_1) 교대토공수량_1) 교대토공수량_대계1교-교대보호블럭수량_기초수량(아스콘포장)" xfId="10446"/>
    <cellStyle name="_1) 교대토공수량_1) 교대토공수량_대계1교-교대보호블럭수량_일반수량" xfId="10447"/>
    <cellStyle name="_1) 교대토공수량_1) 교대토공수량_우수받이일반수량" xfId="10448"/>
    <cellStyle name="_1) 교대토공수량_1) 교대토공수량_일반수량" xfId="10449"/>
    <cellStyle name="_1) 교대토공수량_1) 교대토공수량_하수BOX 이설 가시설수량" xfId="10450"/>
    <cellStyle name="_1) 교대토공수량_1) 교대토공수량_하수관로이설토공(수정)" xfId="10451"/>
    <cellStyle name="_1) 교대토공수량_1) 대토공수량" xfId="10452"/>
    <cellStyle name="_1) 교대토공수량_1) 대토공수량_1.1.4 본선개착(터널작업구) 구조물일반수량" xfId="10453"/>
    <cellStyle name="_1) 교대토공수량_1) 대토공수량_2.1.1 공덕정거장 토공" xfId="10454"/>
    <cellStyle name="_1) 교대토공수량_1) 대토공수량_2.1.1.2 단독구간 본선 토공수량" xfId="10455"/>
    <cellStyle name="_1) 교대토공수량_1) 대토공수량_2.5.1 공덕정거장 토공수량산출" xfId="10456"/>
    <cellStyle name="_1) 교대토공수량_1) 대토공수량_2-4공구 본선개착구간(TRCM작업구)" xfId="10457"/>
    <cellStyle name="_1) 교대토공수량_1) 대토공수량_JSP수량산출서(교대)" xfId="10458"/>
    <cellStyle name="_1) 교대토공수량_1) 대토공수량_ramp-a교대보호블럭수량" xfId="10459"/>
    <cellStyle name="_1) 교대토공수량_1) 대토공수량_ramp-a교대보호블럭수량_교대일반수량" xfId="10460"/>
    <cellStyle name="_1) 교대토공수량_1) 대토공수량_ramp-a교대보호블럭수량_교대일반수량_1" xfId="10461"/>
    <cellStyle name="_1) 교대토공수량_1) 대토공수량_ramp-a교대보호블럭수량_교대일반수량_교대일반수량" xfId="10462"/>
    <cellStyle name="_1) 교대토공수량_1) 대토공수량_ramp-a교대보호블럭수량_교대일반수량_교대일반수량_1" xfId="10463"/>
    <cellStyle name="_1) 교대토공수량_1) 대토공수량_ramp-a교대보호블럭수량_교대일반수량_교대일반수량_교대일반수량" xfId="10464"/>
    <cellStyle name="_1) 교대토공수량_1) 대토공수량_ramp-a교대보호블럭수량_교대일반수량_교대일반수량_기초" xfId="10465"/>
    <cellStyle name="_1) 교대토공수량_1) 대토공수량_ramp-a교대보호블럭수량_교대일반수량_교대일반수량_기초수량(아스콘포장)" xfId="10466"/>
    <cellStyle name="_1) 교대토공수량_1) 대토공수량_ramp-a교대보호블럭수량_교대일반수량_교대일반수량_일반수량" xfId="10467"/>
    <cellStyle name="_1) 교대토공수량_1) 대토공수량_ramp-a교대보호블럭수량_교대일반수량_기초" xfId="10468"/>
    <cellStyle name="_1) 교대토공수량_1) 대토공수량_ramp-a교대보호블럭수량_교대일반수량_기초수량(아스콘포장)" xfId="10469"/>
    <cellStyle name="_1) 교대토공수량_1) 대토공수량_ramp-a교대보호블럭수량_교대일반수량_일반수량" xfId="10470"/>
    <cellStyle name="_1) 교대토공수량_1) 대토공수량_ramp-a교대보호블럭수량_기초" xfId="10471"/>
    <cellStyle name="_1) 교대토공수량_1) 대토공수량_ramp-a교대보호블럭수량_기초수량(아스콘포장)" xfId="10472"/>
    <cellStyle name="_1) 교대토공수량_1) 대토공수량_ramp-a교대보호블럭수량_일반수량" xfId="10473"/>
    <cellStyle name="_1) 교대토공수량_1) 대토공수량_교대 가시설수량" xfId="10474"/>
    <cellStyle name="_1) 교대토공수량_1) 대토공수량_교대일반수량" xfId="10475"/>
    <cellStyle name="_1) 교대토공수량_1) 대토공수량_교대일반수량_1" xfId="10476"/>
    <cellStyle name="_1) 교대토공수량_1) 대토공수량_교대일반수량_교대일반수량" xfId="10477"/>
    <cellStyle name="_1) 교대토공수량_1) 대토공수량_교대일반수량_기초" xfId="10478"/>
    <cellStyle name="_1) 교대토공수량_1) 대토공수량_교대일반수량_기초수량(아스콘포장)" xfId="10479"/>
    <cellStyle name="_1) 교대토공수량_1) 대토공수량_교대일반수량_일반수량" xfId="10480"/>
    <cellStyle name="_1) 교대토공수량_1) 대토공수량_기초" xfId="10481"/>
    <cellStyle name="_1) 교대토공수량_1) 대토공수량_기초수량(아스콘포장)" xfId="10482"/>
    <cellStyle name="_1) 교대토공수량_1) 대토공수량_대계1교-교대보호블럭수량" xfId="10483"/>
    <cellStyle name="_1) 교대토공수량_1) 대토공수량_대계1교-교대보호블럭수량_교대일반수량" xfId="10484"/>
    <cellStyle name="_1) 교대토공수량_1) 대토공수량_대계1교-교대보호블럭수량_기초" xfId="10485"/>
    <cellStyle name="_1) 교대토공수량_1) 대토공수량_대계1교-교대보호블럭수량_기초수량(아스콘포장)" xfId="10486"/>
    <cellStyle name="_1) 교대토공수량_1) 대토공수량_대계1교-교대보호블럭수량_일반수량" xfId="10487"/>
    <cellStyle name="_1) 교대토공수량_1) 대토공수량_우수받이일반수량" xfId="10488"/>
    <cellStyle name="_1) 교대토공수량_1) 대토공수량_일반수량" xfId="10489"/>
    <cellStyle name="_1) 교대토공수량_1) 대토공수량_하수BOX 이설 가시설수량" xfId="10490"/>
    <cellStyle name="_1) 교대토공수량_1) 대토공수량_하수관로이설토공(수정)" xfId="10491"/>
    <cellStyle name="_1) 교대토공수량_1.1.4 본선개착(터널작업구) 구조물일반수량" xfId="10492"/>
    <cellStyle name="_1) 교대토공수량_2.1.1 공덕정거장 토공" xfId="10493"/>
    <cellStyle name="_1) 교대토공수량_2.1.1.2 단독구간 본선 토공수량" xfId="10494"/>
    <cellStyle name="_1) 교대토공수량_2.5.1 공덕정거장 토공수량산출" xfId="10495"/>
    <cellStyle name="_1) 교대토공수량_2-4공구 본선개착구간(TRCM작업구)" xfId="10496"/>
    <cellStyle name="_1) 교대토공수량_JSP수량산출서(교대)" xfId="10497"/>
    <cellStyle name="_1) 교대토공수량_ramp-a교대보호블럭수량" xfId="10498"/>
    <cellStyle name="_1) 교대토공수량_ramp-a교대보호블럭수량_교대일반수량" xfId="10499"/>
    <cellStyle name="_1) 교대토공수량_ramp-a교대보호블럭수량_교대일반수량_1" xfId="10500"/>
    <cellStyle name="_1) 교대토공수량_ramp-a교대보호블럭수량_교대일반수량_교대일반수량" xfId="10501"/>
    <cellStyle name="_1) 교대토공수량_ramp-a교대보호블럭수량_교대일반수량_교대일반수량_1" xfId="10502"/>
    <cellStyle name="_1) 교대토공수량_ramp-a교대보호블럭수량_교대일반수량_교대일반수량_교대일반수량" xfId="10503"/>
    <cellStyle name="_1) 교대토공수량_ramp-a교대보호블럭수량_교대일반수량_교대일반수량_기초" xfId="10504"/>
    <cellStyle name="_1) 교대토공수량_ramp-a교대보호블럭수량_교대일반수량_교대일반수량_기초수량(아스콘포장)" xfId="10505"/>
    <cellStyle name="_1) 교대토공수량_ramp-a교대보호블럭수량_교대일반수량_교대일반수량_일반수량" xfId="10506"/>
    <cellStyle name="_1) 교대토공수량_ramp-a교대보호블럭수량_교대일반수량_기초" xfId="10507"/>
    <cellStyle name="_1) 교대토공수량_ramp-a교대보호블럭수량_교대일반수량_기초수량(아스콘포장)" xfId="10508"/>
    <cellStyle name="_1) 교대토공수량_ramp-a교대보호블럭수량_교대일반수량_일반수량" xfId="10509"/>
    <cellStyle name="_1) 교대토공수량_ramp-a교대보호블럭수량_기초" xfId="10510"/>
    <cellStyle name="_1) 교대토공수량_ramp-a교대보호블럭수량_기초수량(아스콘포장)" xfId="10511"/>
    <cellStyle name="_1) 교대토공수량_ramp-a교대보호블럭수량_일반수량" xfId="10512"/>
    <cellStyle name="_1) 교대토공수량_교대 가시설수량" xfId="10513"/>
    <cellStyle name="_1) 교대토공수량_교대일반수량" xfId="10514"/>
    <cellStyle name="_1) 교대토공수량_교대일반수량_1" xfId="10515"/>
    <cellStyle name="_1) 교대토공수량_교대일반수량_교대일반수량" xfId="10516"/>
    <cellStyle name="_1) 교대토공수량_교대일반수량_기초" xfId="10517"/>
    <cellStyle name="_1) 교대토공수량_교대일반수량_기초수량(아스콘포장)" xfId="10518"/>
    <cellStyle name="_1) 교대토공수량_교대일반수량_일반수량" xfId="10519"/>
    <cellStyle name="_1) 교대토공수량_기초" xfId="10520"/>
    <cellStyle name="_1) 교대토공수량_기초수량(아스콘포장)" xfId="10521"/>
    <cellStyle name="_1) 교대토공수량_대계1교-교대보호블럭수량" xfId="10522"/>
    <cellStyle name="_1) 교대토공수량_대계1교-교대보호블럭수량_교대일반수량" xfId="10523"/>
    <cellStyle name="_1) 교대토공수량_대계1교-교대보호블럭수량_기초" xfId="10524"/>
    <cellStyle name="_1) 교대토공수량_대계1교-교대보호블럭수량_기초수량(아스콘포장)" xfId="10525"/>
    <cellStyle name="_1) 교대토공수량_대계1교-교대보호블럭수량_일반수량" xfId="10526"/>
    <cellStyle name="_1) 교대토공수량_우수받이일반수량" xfId="10527"/>
    <cellStyle name="_1) 교대토공수량_일반수량" xfId="10528"/>
    <cellStyle name="_1) 교대토공수량_하수BOX 이설 가시설수량" xfId="10529"/>
    <cellStyle name="_1) 교대토공수량_하수관로이설토공(수정)" xfId="10530"/>
    <cellStyle name="_1.1.4 본선개착(터널작업구) 구조물일반수량" xfId="10531"/>
    <cellStyle name="_107통신단-사무동신축" xfId="5565"/>
    <cellStyle name="_11월기성" xfId="2826"/>
    <cellStyle name="_1-3공구콘크리트깨기" xfId="10532"/>
    <cellStyle name="_17공구" xfId="10533"/>
    <cellStyle name="_17공구_동해남부선4공구입찰내역(경남-조달청)" xfId="10534"/>
    <cellStyle name="_19공구" xfId="10535"/>
    <cellStyle name="_19공구_동해남부선4공구입찰내역(경남-조달청)" xfId="10536"/>
    <cellStyle name="_1식.(일위대가)" xfId="10537"/>
    <cellStyle name="_1원가계산,2총괄내역서xls" xfId="10538"/>
    <cellStyle name="_1-토공" xfId="10539"/>
    <cellStyle name="_1회변경설계내역서2" xfId="213"/>
    <cellStyle name="_2) 교대일반수량" xfId="10540"/>
    <cellStyle name="_2) 교대일반수량_1.1.4 본선개착(터널작업구) 구조물일반수량" xfId="10541"/>
    <cellStyle name="_2) 교대일반수량_2.1.1 공덕정거장 토공" xfId="10542"/>
    <cellStyle name="_2) 교대일반수량_2.1.1.2 단독구간 본선 토공수량" xfId="10543"/>
    <cellStyle name="_2) 교대일반수량_2.5.1 공덕정거장 토공수량산출" xfId="10544"/>
    <cellStyle name="_2) 교대일반수량_2-4공구 본선개착구간(TRCM작업구)" xfId="10545"/>
    <cellStyle name="_2) 교대일반수량_JSP수량산출서(교대)" xfId="10546"/>
    <cellStyle name="_2) 교대일반수량_ramp-a교대보호블럭수량" xfId="10547"/>
    <cellStyle name="_2) 교대일반수량_ramp-a교대보호블럭수량_교대일반수량" xfId="10548"/>
    <cellStyle name="_2) 교대일반수량_ramp-a교대보호블럭수량_교대일반수량_1" xfId="10549"/>
    <cellStyle name="_2) 교대일반수량_ramp-a교대보호블럭수량_교대일반수량_교대일반수량" xfId="10550"/>
    <cellStyle name="_2) 교대일반수량_ramp-a교대보호블럭수량_교대일반수량_교대일반수량_1" xfId="10551"/>
    <cellStyle name="_2) 교대일반수량_ramp-a교대보호블럭수량_교대일반수량_교대일반수량_교대일반수량" xfId="10552"/>
    <cellStyle name="_2) 교대일반수량_ramp-a교대보호블럭수량_교대일반수량_교대일반수량_기초" xfId="10553"/>
    <cellStyle name="_2) 교대일반수량_ramp-a교대보호블럭수량_교대일반수량_교대일반수량_기초수량(아스콘포장)" xfId="10554"/>
    <cellStyle name="_2) 교대일반수량_ramp-a교대보호블럭수량_교대일반수량_교대일반수량_일반수량" xfId="10555"/>
    <cellStyle name="_2) 교대일반수량_ramp-a교대보호블럭수량_교대일반수량_기초" xfId="10556"/>
    <cellStyle name="_2) 교대일반수량_ramp-a교대보호블럭수량_교대일반수량_기초수량(아스콘포장)" xfId="10557"/>
    <cellStyle name="_2) 교대일반수량_ramp-a교대보호블럭수량_교대일반수량_일반수량" xfId="10558"/>
    <cellStyle name="_2) 교대일반수량_ramp-a교대보호블럭수량_기초" xfId="10559"/>
    <cellStyle name="_2) 교대일반수량_ramp-a교대보호블럭수량_기초수량(아스콘포장)" xfId="10560"/>
    <cellStyle name="_2) 교대일반수량_ramp-a교대보호블럭수량_일반수량" xfId="10561"/>
    <cellStyle name="_2) 교대일반수량_교대 가시설수량" xfId="10562"/>
    <cellStyle name="_2) 교대일반수량_교대일반수량" xfId="10563"/>
    <cellStyle name="_2) 교대일반수량_교대일반수량_1" xfId="10564"/>
    <cellStyle name="_2) 교대일반수량_교대일반수량_교대일반수량" xfId="10565"/>
    <cellStyle name="_2) 교대일반수량_교대일반수량_기초" xfId="10566"/>
    <cellStyle name="_2) 교대일반수량_교대일반수량_기초수량(아스콘포장)" xfId="10567"/>
    <cellStyle name="_2) 교대일반수량_교대일반수량_일반수량" xfId="10568"/>
    <cellStyle name="_2) 교대일반수량_기초" xfId="10569"/>
    <cellStyle name="_2) 교대일반수량_기초수량(아스콘포장)" xfId="10570"/>
    <cellStyle name="_2) 교대일반수량_대계1교-교대보호블럭수량" xfId="10571"/>
    <cellStyle name="_2) 교대일반수량_대계1교-교대보호블럭수량_교대일반수량" xfId="10572"/>
    <cellStyle name="_2) 교대일반수량_대계1교-교대보호블럭수량_기초" xfId="10573"/>
    <cellStyle name="_2) 교대일반수량_대계1교-교대보호블럭수량_기초수량(아스콘포장)" xfId="10574"/>
    <cellStyle name="_2) 교대일반수량_대계1교-교대보호블럭수량_일반수량" xfId="10575"/>
    <cellStyle name="_2) 교대일반수량_우수받이일반수량" xfId="10576"/>
    <cellStyle name="_2) 교대일반수량_일반수량" xfId="10577"/>
    <cellStyle name="_2) 교대일반수량_하수BOX 이설 가시설수량" xfId="10578"/>
    <cellStyle name="_2) 교대일반수량_하수관로이설토공(수정)" xfId="10579"/>
    <cellStyle name="_2) 교대일반수량2" xfId="10580"/>
    <cellStyle name="_2) 교대일반수량2_1) 교대토공수량" xfId="10581"/>
    <cellStyle name="_2) 교대일반수량2_1) 교대토공수량_1.1.4 본선개착(터널작업구) 구조물일반수량" xfId="10582"/>
    <cellStyle name="_2) 교대일반수량2_1) 교대토공수량_2.1.1 공덕정거장 토공" xfId="10583"/>
    <cellStyle name="_2) 교대일반수량2_1) 교대토공수량_2.1.1.2 단독구간 본선 토공수량" xfId="10584"/>
    <cellStyle name="_2) 교대일반수량2_1) 교대토공수량_2.5.1 공덕정거장 토공수량산출" xfId="10585"/>
    <cellStyle name="_2) 교대일반수량2_1) 교대토공수량_2-4공구 본선개착구간(TRCM작업구)" xfId="10586"/>
    <cellStyle name="_2) 교대일반수량2_1) 교대토공수량_JSP수량산출서(교대)" xfId="10587"/>
    <cellStyle name="_2) 교대일반수량2_1) 교대토공수량_ramp-a교대보호블럭수량" xfId="10588"/>
    <cellStyle name="_2) 교대일반수량2_1) 교대토공수량_ramp-a교대보호블럭수량_교대일반수량" xfId="10589"/>
    <cellStyle name="_2) 교대일반수량2_1) 교대토공수량_ramp-a교대보호블럭수량_교대일반수량_1" xfId="10590"/>
    <cellStyle name="_2) 교대일반수량2_1) 교대토공수량_ramp-a교대보호블럭수량_교대일반수량_교대일반수량" xfId="10591"/>
    <cellStyle name="_2) 교대일반수량2_1) 교대토공수량_ramp-a교대보호블럭수량_교대일반수량_교대일반수량_1" xfId="10592"/>
    <cellStyle name="_2) 교대일반수량2_1) 교대토공수량_ramp-a교대보호블럭수량_교대일반수량_교대일반수량_교대일반수량" xfId="10593"/>
    <cellStyle name="_2) 교대일반수량2_1) 교대토공수량_ramp-a교대보호블럭수량_교대일반수량_교대일반수량_기초" xfId="10594"/>
    <cellStyle name="_2) 교대일반수량2_1) 교대토공수량_ramp-a교대보호블럭수량_교대일반수량_교대일반수량_기초수량(아스콘포장)" xfId="10595"/>
    <cellStyle name="_2) 교대일반수량2_1) 교대토공수량_ramp-a교대보호블럭수량_교대일반수량_교대일반수량_일반수량" xfId="10596"/>
    <cellStyle name="_2) 교대일반수량2_1) 교대토공수량_ramp-a교대보호블럭수량_교대일반수량_기초" xfId="10597"/>
    <cellStyle name="_2) 교대일반수량2_1) 교대토공수량_ramp-a교대보호블럭수량_교대일반수량_기초수량(아스콘포장)" xfId="10598"/>
    <cellStyle name="_2) 교대일반수량2_1) 교대토공수량_ramp-a교대보호블럭수량_교대일반수량_일반수량" xfId="10599"/>
    <cellStyle name="_2) 교대일반수량2_1) 교대토공수량_ramp-a교대보호블럭수량_기초" xfId="10600"/>
    <cellStyle name="_2) 교대일반수량2_1) 교대토공수량_ramp-a교대보호블럭수량_기초수량(아스콘포장)" xfId="10601"/>
    <cellStyle name="_2) 교대일반수량2_1) 교대토공수량_ramp-a교대보호블럭수량_일반수량" xfId="10602"/>
    <cellStyle name="_2) 교대일반수량2_1) 교대토공수량_교대 가시설수량" xfId="10603"/>
    <cellStyle name="_2) 교대일반수량2_1) 교대토공수량_교대일반수량" xfId="10604"/>
    <cellStyle name="_2) 교대일반수량2_1) 교대토공수량_교대일반수량_1" xfId="10605"/>
    <cellStyle name="_2) 교대일반수량2_1) 교대토공수량_교대일반수량_교대일반수량" xfId="10606"/>
    <cellStyle name="_2) 교대일반수량2_1) 교대토공수량_교대일반수량_기초" xfId="10607"/>
    <cellStyle name="_2) 교대일반수량2_1) 교대토공수량_교대일반수량_기초수량(아스콘포장)" xfId="10608"/>
    <cellStyle name="_2) 교대일반수량2_1) 교대토공수량_교대일반수량_일반수량" xfId="10609"/>
    <cellStyle name="_2) 교대일반수량2_1) 교대토공수량_기초" xfId="10610"/>
    <cellStyle name="_2) 교대일반수량2_1) 교대토공수량_기초수량(아스콘포장)" xfId="10611"/>
    <cellStyle name="_2) 교대일반수량2_1) 교대토공수량_대계1교-교대보호블럭수량" xfId="10612"/>
    <cellStyle name="_2) 교대일반수량2_1) 교대토공수량_대계1교-교대보호블럭수량_교대일반수량" xfId="10613"/>
    <cellStyle name="_2) 교대일반수량2_1) 교대토공수량_대계1교-교대보호블럭수량_기초" xfId="10614"/>
    <cellStyle name="_2) 교대일반수량2_1) 교대토공수량_대계1교-교대보호블럭수량_기초수량(아스콘포장)" xfId="10615"/>
    <cellStyle name="_2) 교대일반수량2_1) 교대토공수량_대계1교-교대보호블럭수량_일반수량" xfId="10616"/>
    <cellStyle name="_2) 교대일반수량2_1) 교대토공수량_우수받이일반수량" xfId="10617"/>
    <cellStyle name="_2) 교대일반수량2_1) 교대토공수량_일반수량" xfId="10618"/>
    <cellStyle name="_2) 교대일반수량2_1) 교대토공수량_하수BOX 이설 가시설수량" xfId="10619"/>
    <cellStyle name="_2) 교대일반수량2_1) 교대토공수량_하수관로이설토공(수정)" xfId="10620"/>
    <cellStyle name="_2) 교대일반수량2_1) 대토공수량" xfId="10621"/>
    <cellStyle name="_2) 교대일반수량2_1) 대토공수량_1.1.4 본선개착(터널작업구) 구조물일반수량" xfId="10622"/>
    <cellStyle name="_2) 교대일반수량2_1) 대토공수량_2.1.1 공덕정거장 토공" xfId="10623"/>
    <cellStyle name="_2) 교대일반수량2_1) 대토공수량_2.1.1.2 단독구간 본선 토공수량" xfId="10624"/>
    <cellStyle name="_2) 교대일반수량2_1) 대토공수량_2.5.1 공덕정거장 토공수량산출" xfId="10625"/>
    <cellStyle name="_2) 교대일반수량2_1) 대토공수량_2-4공구 본선개착구간(TRCM작업구)" xfId="10626"/>
    <cellStyle name="_2) 교대일반수량2_1) 대토공수량_JSP수량산출서(교대)" xfId="10627"/>
    <cellStyle name="_2) 교대일반수량2_1) 대토공수량_ramp-a교대보호블럭수량" xfId="10628"/>
    <cellStyle name="_2) 교대일반수량2_1) 대토공수량_ramp-a교대보호블럭수량_교대일반수량" xfId="10629"/>
    <cellStyle name="_2) 교대일반수량2_1) 대토공수량_ramp-a교대보호블럭수량_교대일반수량_1" xfId="10630"/>
    <cellStyle name="_2) 교대일반수량2_1) 대토공수량_ramp-a교대보호블럭수량_교대일반수량_교대일반수량" xfId="10631"/>
    <cellStyle name="_2) 교대일반수량2_1) 대토공수량_ramp-a교대보호블럭수량_교대일반수량_교대일반수량_1" xfId="10632"/>
    <cellStyle name="_2) 교대일반수량2_1) 대토공수량_ramp-a교대보호블럭수량_교대일반수량_교대일반수량_교대일반수량" xfId="10633"/>
    <cellStyle name="_2) 교대일반수량2_1) 대토공수량_ramp-a교대보호블럭수량_교대일반수량_교대일반수량_기초" xfId="10634"/>
    <cellStyle name="_2) 교대일반수량2_1) 대토공수량_ramp-a교대보호블럭수량_교대일반수량_교대일반수량_기초수량(아스콘포장)" xfId="10635"/>
    <cellStyle name="_2) 교대일반수량2_1) 대토공수량_ramp-a교대보호블럭수량_교대일반수량_교대일반수량_일반수량" xfId="10636"/>
    <cellStyle name="_2) 교대일반수량2_1) 대토공수량_ramp-a교대보호블럭수량_교대일반수량_기초" xfId="10637"/>
    <cellStyle name="_2) 교대일반수량2_1) 대토공수량_ramp-a교대보호블럭수량_교대일반수량_기초수량(아스콘포장)" xfId="10638"/>
    <cellStyle name="_2) 교대일반수량2_1) 대토공수량_ramp-a교대보호블럭수량_교대일반수량_일반수량" xfId="10639"/>
    <cellStyle name="_2) 교대일반수량2_1) 대토공수량_ramp-a교대보호블럭수량_기초" xfId="10640"/>
    <cellStyle name="_2) 교대일반수량2_1) 대토공수량_ramp-a교대보호블럭수량_기초수량(아스콘포장)" xfId="10641"/>
    <cellStyle name="_2) 교대일반수량2_1) 대토공수량_ramp-a교대보호블럭수량_일반수량" xfId="10642"/>
    <cellStyle name="_2) 교대일반수량2_1) 대토공수량_교대 가시설수량" xfId="10643"/>
    <cellStyle name="_2) 교대일반수량2_1) 대토공수량_교대일반수량" xfId="10644"/>
    <cellStyle name="_2) 교대일반수량2_1) 대토공수량_교대일반수량_1" xfId="10645"/>
    <cellStyle name="_2) 교대일반수량2_1) 대토공수량_교대일반수량_교대일반수량" xfId="10646"/>
    <cellStyle name="_2) 교대일반수량2_1) 대토공수량_교대일반수량_기초" xfId="10647"/>
    <cellStyle name="_2) 교대일반수량2_1) 대토공수량_교대일반수량_기초수량(아스콘포장)" xfId="10648"/>
    <cellStyle name="_2) 교대일반수량2_1) 대토공수량_교대일반수량_일반수량" xfId="10649"/>
    <cellStyle name="_2) 교대일반수량2_1) 대토공수량_기초" xfId="10650"/>
    <cellStyle name="_2) 교대일반수량2_1) 대토공수량_기초수량(아스콘포장)" xfId="10651"/>
    <cellStyle name="_2) 교대일반수량2_1) 대토공수량_대계1교-교대보호블럭수량" xfId="10652"/>
    <cellStyle name="_2) 교대일반수량2_1) 대토공수량_대계1교-교대보호블럭수량_교대일반수량" xfId="10653"/>
    <cellStyle name="_2) 교대일반수량2_1) 대토공수량_대계1교-교대보호블럭수량_기초" xfId="10654"/>
    <cellStyle name="_2) 교대일반수량2_1) 대토공수량_대계1교-교대보호블럭수량_기초수량(아스콘포장)" xfId="10655"/>
    <cellStyle name="_2) 교대일반수량2_1) 대토공수량_대계1교-교대보호블럭수량_일반수량" xfId="10656"/>
    <cellStyle name="_2) 교대일반수량2_1) 대토공수량_우수받이일반수량" xfId="10657"/>
    <cellStyle name="_2) 교대일반수량2_1) 대토공수량_일반수량" xfId="10658"/>
    <cellStyle name="_2) 교대일반수량2_1) 대토공수량_하수BOX 이설 가시설수량" xfId="10659"/>
    <cellStyle name="_2) 교대일반수량2_1) 대토공수량_하수관로이설토공(수정)" xfId="10660"/>
    <cellStyle name="_2) 교대일반수량2_1.1.4 본선개착(터널작업구) 구조물일반수량" xfId="10661"/>
    <cellStyle name="_2) 교대일반수량2_2.1.1 공덕정거장 토공" xfId="10662"/>
    <cellStyle name="_2) 교대일반수량2_2.1.1.2 단독구간 본선 토공수량" xfId="10663"/>
    <cellStyle name="_2) 교대일반수량2_2.5.1 공덕정거장 토공수량산출" xfId="10664"/>
    <cellStyle name="_2) 교대일반수량2_2-4공구 본선개착구간(TRCM작업구)" xfId="10665"/>
    <cellStyle name="_2) 교대일반수량2_JSP수량산출서(교대)" xfId="10666"/>
    <cellStyle name="_2) 교대일반수량2_ramp-a교대보호블럭수량" xfId="10667"/>
    <cellStyle name="_2) 교대일반수량2_ramp-a교대보호블럭수량_교대일반수량" xfId="10668"/>
    <cellStyle name="_2) 교대일반수량2_ramp-a교대보호블럭수량_교대일반수량_1" xfId="10669"/>
    <cellStyle name="_2) 교대일반수량2_ramp-a교대보호블럭수량_교대일반수량_교대일반수량" xfId="10670"/>
    <cellStyle name="_2) 교대일반수량2_ramp-a교대보호블럭수량_교대일반수량_교대일반수량_1" xfId="10671"/>
    <cellStyle name="_2) 교대일반수량2_ramp-a교대보호블럭수량_교대일반수량_교대일반수량_교대일반수량" xfId="10672"/>
    <cellStyle name="_2) 교대일반수량2_ramp-a교대보호블럭수량_교대일반수량_교대일반수량_기초" xfId="10673"/>
    <cellStyle name="_2) 교대일반수량2_ramp-a교대보호블럭수량_교대일반수량_교대일반수량_기초수량(아스콘포장)" xfId="10674"/>
    <cellStyle name="_2) 교대일반수량2_ramp-a교대보호블럭수량_교대일반수량_교대일반수량_일반수량" xfId="10675"/>
    <cellStyle name="_2) 교대일반수량2_ramp-a교대보호블럭수량_교대일반수량_기초" xfId="10676"/>
    <cellStyle name="_2) 교대일반수량2_ramp-a교대보호블럭수량_교대일반수량_기초수량(아스콘포장)" xfId="10677"/>
    <cellStyle name="_2) 교대일반수량2_ramp-a교대보호블럭수량_교대일반수량_일반수량" xfId="10678"/>
    <cellStyle name="_2) 교대일반수량2_ramp-a교대보호블럭수량_기초" xfId="10679"/>
    <cellStyle name="_2) 교대일반수량2_ramp-a교대보호블럭수량_기초수량(아스콘포장)" xfId="10680"/>
    <cellStyle name="_2) 교대일반수량2_ramp-a교대보호블럭수량_일반수량" xfId="10681"/>
    <cellStyle name="_2) 교대일반수량2_교대 가시설수량" xfId="10682"/>
    <cellStyle name="_2) 교대일반수량2_교대일반수량" xfId="10683"/>
    <cellStyle name="_2) 교대일반수량2_교대일반수량_1" xfId="10684"/>
    <cellStyle name="_2) 교대일반수량2_교대일반수량_교대일반수량" xfId="10685"/>
    <cellStyle name="_2) 교대일반수량2_교대일반수량_기초" xfId="10686"/>
    <cellStyle name="_2) 교대일반수량2_교대일반수량_기초수량(아스콘포장)" xfId="10687"/>
    <cellStyle name="_2) 교대일반수량2_교대일반수량_일반수량" xfId="10688"/>
    <cellStyle name="_2) 교대일반수량2_교량총집계" xfId="10689"/>
    <cellStyle name="_2) 교대일반수량2_교량총집계_교량총집계" xfId="10690"/>
    <cellStyle name="_2) 교대일반수량2_기초" xfId="10691"/>
    <cellStyle name="_2) 교대일반수량2_기초수량(아스콘포장)" xfId="10692"/>
    <cellStyle name="_2) 교대일반수량2_내부제1교옹벽수량" xfId="10693"/>
    <cellStyle name="_2) 교대일반수량2_내부제1교옹벽수량_Book1" xfId="10694"/>
    <cellStyle name="_2) 교대일반수량2_내부제1교옹벽수량_내부제1교" xfId="10695"/>
    <cellStyle name="_2) 교대일반수량2_내부제1교옹벽수량_용운교(π형RC라멘)" xfId="10696"/>
    <cellStyle name="_2) 교대일반수량2_대계1교-교대보호블럭수량" xfId="10697"/>
    <cellStyle name="_2) 교대일반수량2_대계1교-교대보호블럭수량_교대일반수량" xfId="10698"/>
    <cellStyle name="_2) 교대일반수량2_대계1교-교대보호블럭수량_기초" xfId="10699"/>
    <cellStyle name="_2) 교대일반수량2_대계1교-교대보호블럭수량_기초수량(아스콘포장)" xfId="10700"/>
    <cellStyle name="_2) 교대일반수량2_대계1교-교대보호블럭수량_일반수량" xfId="10701"/>
    <cellStyle name="_2) 교대일반수량2_사기막교Pier" xfId="10702"/>
    <cellStyle name="_2) 교대일반수량2_사기막교Pier_교량총집계" xfId="10703"/>
    <cellStyle name="_2) 교대일반수량2_사기막교Pier_교량총집계_교량총집계" xfId="10704"/>
    <cellStyle name="_2) 교대일반수량2_사기막교Pier_내부제1교옹벽수량" xfId="10705"/>
    <cellStyle name="_2) 교대일반수량2_사기막교Pier_내부제1교옹벽수량_Book1" xfId="10706"/>
    <cellStyle name="_2) 교대일반수량2_사기막교Pier_내부제1교옹벽수량_내부제1교" xfId="10707"/>
    <cellStyle name="_2) 교대일반수량2_사기막교Pier_내부제1교옹벽수량_용운교(π형RC라멘)" xfId="10708"/>
    <cellStyle name="_2) 교대일반수량2_사기막교각토공" xfId="10709"/>
    <cellStyle name="_2) 교대일반수량2_사기막교각토공_교량총집계" xfId="10710"/>
    <cellStyle name="_2) 교대일반수량2_사기막교각토공_교량총집계_교량총집계" xfId="10711"/>
    <cellStyle name="_2) 교대일반수량2_사기막교각토공_내부제1교옹벽수량" xfId="10712"/>
    <cellStyle name="_2) 교대일반수량2_사기막교각토공_내부제1교옹벽수량_Book1" xfId="10713"/>
    <cellStyle name="_2) 교대일반수량2_사기막교각토공_내부제1교옹벽수량_내부제1교" xfId="10714"/>
    <cellStyle name="_2) 교대일반수량2_사기막교각토공_내부제1교옹벽수량_용운교(π형RC라멘)" xfId="10715"/>
    <cellStyle name="_2) 교대일반수량2_안동교" xfId="10716"/>
    <cellStyle name="_2) 교대일반수량2_안동교_교량총집계" xfId="10717"/>
    <cellStyle name="_2) 교대일반수량2_안동교_교량총집계_교량총집계" xfId="10718"/>
    <cellStyle name="_2) 교대일반수량2_안동교_내부제1교옹벽수량" xfId="10719"/>
    <cellStyle name="_2) 교대일반수량2_안동교_내부제1교옹벽수량_Book1" xfId="10720"/>
    <cellStyle name="_2) 교대일반수량2_안동교_내부제1교옹벽수량_내부제1교" xfId="10721"/>
    <cellStyle name="_2) 교대일반수량2_안동교_내부제1교옹벽수량_용운교(π형RC라멘)" xfId="10722"/>
    <cellStyle name="_2) 교대일반수량2_안동교Pier" xfId="10723"/>
    <cellStyle name="_2) 교대일반수량2_안동교Pier_교량총집계" xfId="10724"/>
    <cellStyle name="_2) 교대일반수량2_안동교Pier_교량총집계_교량총집계" xfId="10725"/>
    <cellStyle name="_2) 교대일반수량2_안동교Pier_내부제1교옹벽수량" xfId="10726"/>
    <cellStyle name="_2) 교대일반수량2_안동교Pier_내부제1교옹벽수량_Book1" xfId="10727"/>
    <cellStyle name="_2) 교대일반수량2_안동교Pier_내부제1교옹벽수량_내부제1교" xfId="10728"/>
    <cellStyle name="_2) 교대일반수량2_안동교Pier_내부제1교옹벽수량_용운교(π형RC라멘)" xfId="10729"/>
    <cellStyle name="_2) 교대일반수량2_우수받이일반수량" xfId="10730"/>
    <cellStyle name="_2) 교대일반수량2_일반수량" xfId="10731"/>
    <cellStyle name="_2) 교대일반수량2_하수BOX 이설 가시설수량" xfId="10732"/>
    <cellStyle name="_2) 교대일반수량2_하수관로이설토공(수정)" xfId="10733"/>
    <cellStyle name="_2) 교대토공수량" xfId="10734"/>
    <cellStyle name="_2) 교대토공수량_1) 교대토공수량" xfId="10735"/>
    <cellStyle name="_2) 교대토공수량_1) 교대토공수량_1.1.4 본선개착(터널작업구) 구조물일반수량" xfId="10736"/>
    <cellStyle name="_2) 교대토공수량_1) 교대토공수량_2.1.1 공덕정거장 토공" xfId="10737"/>
    <cellStyle name="_2) 교대토공수량_1) 교대토공수량_2.1.1.2 단독구간 본선 토공수량" xfId="10738"/>
    <cellStyle name="_2) 교대토공수량_1) 교대토공수량_2.5.1 공덕정거장 토공수량산출" xfId="10739"/>
    <cellStyle name="_2) 교대토공수량_1) 교대토공수량_2-4공구 본선개착구간(TRCM작업구)" xfId="10740"/>
    <cellStyle name="_2) 교대토공수량_1) 교대토공수량_JSP수량산출서(교대)" xfId="10741"/>
    <cellStyle name="_2) 교대토공수량_1) 교대토공수량_ramp-a교대보호블럭수량" xfId="10742"/>
    <cellStyle name="_2) 교대토공수량_1) 교대토공수량_ramp-a교대보호블럭수량_교대일반수량" xfId="10743"/>
    <cellStyle name="_2) 교대토공수량_1) 교대토공수량_ramp-a교대보호블럭수량_교대일반수량_1" xfId="10744"/>
    <cellStyle name="_2) 교대토공수량_1) 교대토공수량_ramp-a교대보호블럭수량_교대일반수량_교대일반수량" xfId="10745"/>
    <cellStyle name="_2) 교대토공수량_1) 교대토공수량_ramp-a교대보호블럭수량_교대일반수량_교대일반수량_1" xfId="10746"/>
    <cellStyle name="_2) 교대토공수량_1) 교대토공수량_ramp-a교대보호블럭수량_교대일반수량_교대일반수량_교대일반수량" xfId="10747"/>
    <cellStyle name="_2) 교대토공수량_1) 교대토공수량_ramp-a교대보호블럭수량_교대일반수량_교대일반수량_기초" xfId="10748"/>
    <cellStyle name="_2) 교대토공수량_1) 교대토공수량_ramp-a교대보호블럭수량_교대일반수량_교대일반수량_기초수량(아스콘포장)" xfId="10749"/>
    <cellStyle name="_2) 교대토공수량_1) 교대토공수량_ramp-a교대보호블럭수량_교대일반수량_교대일반수량_일반수량" xfId="10750"/>
    <cellStyle name="_2) 교대토공수량_1) 교대토공수량_ramp-a교대보호블럭수량_교대일반수량_기초" xfId="10751"/>
    <cellStyle name="_2) 교대토공수량_1) 교대토공수량_ramp-a교대보호블럭수량_교대일반수량_기초수량(아스콘포장)" xfId="10752"/>
    <cellStyle name="_2) 교대토공수량_1) 교대토공수량_ramp-a교대보호블럭수량_교대일반수량_일반수량" xfId="10753"/>
    <cellStyle name="_2) 교대토공수량_1) 교대토공수량_ramp-a교대보호블럭수량_기초" xfId="10754"/>
    <cellStyle name="_2) 교대토공수량_1) 교대토공수량_ramp-a교대보호블럭수량_기초수량(아스콘포장)" xfId="10755"/>
    <cellStyle name="_2) 교대토공수량_1) 교대토공수량_ramp-a교대보호블럭수량_일반수량" xfId="10756"/>
    <cellStyle name="_2) 교대토공수량_1) 교대토공수량_교대 가시설수량" xfId="10757"/>
    <cellStyle name="_2) 교대토공수량_1) 교대토공수량_교대일반수량" xfId="10758"/>
    <cellStyle name="_2) 교대토공수량_1) 교대토공수량_교대일반수량_1" xfId="10759"/>
    <cellStyle name="_2) 교대토공수량_1) 교대토공수량_교대일반수량_교대일반수량" xfId="10760"/>
    <cellStyle name="_2) 교대토공수량_1) 교대토공수량_교대일반수량_기초" xfId="10761"/>
    <cellStyle name="_2) 교대토공수량_1) 교대토공수량_교대일반수량_기초수량(아스콘포장)" xfId="10762"/>
    <cellStyle name="_2) 교대토공수량_1) 교대토공수량_교대일반수량_일반수량" xfId="10763"/>
    <cellStyle name="_2) 교대토공수량_1) 교대토공수량_기초" xfId="10764"/>
    <cellStyle name="_2) 교대토공수량_1) 교대토공수량_기초수량(아스콘포장)" xfId="10765"/>
    <cellStyle name="_2) 교대토공수량_1) 교대토공수량_대계1교-교대보호블럭수량" xfId="10766"/>
    <cellStyle name="_2) 교대토공수량_1) 교대토공수량_대계1교-교대보호블럭수량_교대일반수량" xfId="10767"/>
    <cellStyle name="_2) 교대토공수량_1) 교대토공수량_대계1교-교대보호블럭수량_기초" xfId="10768"/>
    <cellStyle name="_2) 교대토공수량_1) 교대토공수량_대계1교-교대보호블럭수량_기초수량(아스콘포장)" xfId="10769"/>
    <cellStyle name="_2) 교대토공수량_1) 교대토공수량_대계1교-교대보호블럭수량_일반수량" xfId="10770"/>
    <cellStyle name="_2) 교대토공수량_1) 교대토공수량_우수받이일반수량" xfId="10771"/>
    <cellStyle name="_2) 교대토공수량_1) 교대토공수량_일반수량" xfId="10772"/>
    <cellStyle name="_2) 교대토공수량_1) 교대토공수량_하수BOX 이설 가시설수량" xfId="10773"/>
    <cellStyle name="_2) 교대토공수량_1) 교대토공수량_하수관로이설토공(수정)" xfId="10774"/>
    <cellStyle name="_2) 교대토공수량_1) 대토공수량" xfId="10775"/>
    <cellStyle name="_2) 교대토공수량_1) 대토공수량_1.1.4 본선개착(터널작업구) 구조물일반수량" xfId="10776"/>
    <cellStyle name="_2) 교대토공수량_1) 대토공수량_2.1.1 공덕정거장 토공" xfId="10777"/>
    <cellStyle name="_2) 교대토공수량_1) 대토공수량_2.1.1.2 단독구간 본선 토공수량" xfId="10778"/>
    <cellStyle name="_2) 교대토공수량_1) 대토공수량_2.5.1 공덕정거장 토공수량산출" xfId="10779"/>
    <cellStyle name="_2) 교대토공수량_1) 대토공수량_2-4공구 본선개착구간(TRCM작업구)" xfId="10780"/>
    <cellStyle name="_2) 교대토공수량_1) 대토공수량_JSP수량산출서(교대)" xfId="10781"/>
    <cellStyle name="_2) 교대토공수량_1) 대토공수량_ramp-a교대보호블럭수량" xfId="10782"/>
    <cellStyle name="_2) 교대토공수량_1) 대토공수량_ramp-a교대보호블럭수량_교대일반수량" xfId="10783"/>
    <cellStyle name="_2) 교대토공수량_1) 대토공수량_ramp-a교대보호블럭수량_교대일반수량_1" xfId="10784"/>
    <cellStyle name="_2) 교대토공수량_1) 대토공수량_ramp-a교대보호블럭수량_교대일반수량_교대일반수량" xfId="10785"/>
    <cellStyle name="_2) 교대토공수량_1) 대토공수량_ramp-a교대보호블럭수량_교대일반수량_교대일반수량_1" xfId="10786"/>
    <cellStyle name="_2) 교대토공수량_1) 대토공수량_ramp-a교대보호블럭수량_교대일반수량_교대일반수량_교대일반수량" xfId="10787"/>
    <cellStyle name="_2) 교대토공수량_1) 대토공수량_ramp-a교대보호블럭수량_교대일반수량_교대일반수량_기초" xfId="10788"/>
    <cellStyle name="_2) 교대토공수량_1) 대토공수량_ramp-a교대보호블럭수량_교대일반수량_교대일반수량_기초수량(아스콘포장)" xfId="10789"/>
    <cellStyle name="_2) 교대토공수량_1) 대토공수량_ramp-a교대보호블럭수량_교대일반수량_교대일반수량_일반수량" xfId="10790"/>
    <cellStyle name="_2) 교대토공수량_1) 대토공수량_ramp-a교대보호블럭수량_교대일반수량_기초" xfId="10791"/>
    <cellStyle name="_2) 교대토공수량_1) 대토공수량_ramp-a교대보호블럭수량_교대일반수량_기초수량(아스콘포장)" xfId="10792"/>
    <cellStyle name="_2) 교대토공수량_1) 대토공수량_ramp-a교대보호블럭수량_교대일반수량_일반수량" xfId="10793"/>
    <cellStyle name="_2) 교대토공수량_1) 대토공수량_ramp-a교대보호블럭수량_기초" xfId="10794"/>
    <cellStyle name="_2) 교대토공수량_1) 대토공수량_ramp-a교대보호블럭수량_기초수량(아스콘포장)" xfId="10795"/>
    <cellStyle name="_2) 교대토공수량_1) 대토공수량_ramp-a교대보호블럭수량_일반수량" xfId="10796"/>
    <cellStyle name="_2) 교대토공수량_1) 대토공수량_교대 가시설수량" xfId="10797"/>
    <cellStyle name="_2) 교대토공수량_1) 대토공수량_교대일반수량" xfId="10798"/>
    <cellStyle name="_2) 교대토공수량_1) 대토공수량_교대일반수량_1" xfId="10799"/>
    <cellStyle name="_2) 교대토공수량_1) 대토공수량_교대일반수량_교대일반수량" xfId="10800"/>
    <cellStyle name="_2) 교대토공수량_1) 대토공수량_교대일반수량_기초" xfId="10801"/>
    <cellStyle name="_2) 교대토공수량_1) 대토공수량_교대일반수량_기초수량(아스콘포장)" xfId="10802"/>
    <cellStyle name="_2) 교대토공수량_1) 대토공수량_교대일반수량_일반수량" xfId="10803"/>
    <cellStyle name="_2) 교대토공수량_1) 대토공수량_기초" xfId="10804"/>
    <cellStyle name="_2) 교대토공수량_1) 대토공수량_기초수량(아스콘포장)" xfId="10805"/>
    <cellStyle name="_2) 교대토공수량_1) 대토공수량_대계1교-교대보호블럭수량" xfId="10806"/>
    <cellStyle name="_2) 교대토공수량_1) 대토공수량_대계1교-교대보호블럭수량_교대일반수량" xfId="10807"/>
    <cellStyle name="_2) 교대토공수량_1) 대토공수량_대계1교-교대보호블럭수량_기초" xfId="10808"/>
    <cellStyle name="_2) 교대토공수량_1) 대토공수량_대계1교-교대보호블럭수량_기초수량(아스콘포장)" xfId="10809"/>
    <cellStyle name="_2) 교대토공수량_1) 대토공수량_대계1교-교대보호블럭수량_일반수량" xfId="10810"/>
    <cellStyle name="_2) 교대토공수량_1) 대토공수량_우수받이일반수량" xfId="10811"/>
    <cellStyle name="_2) 교대토공수량_1) 대토공수량_일반수량" xfId="10812"/>
    <cellStyle name="_2) 교대토공수량_1) 대토공수량_하수BOX 이설 가시설수량" xfId="10813"/>
    <cellStyle name="_2) 교대토공수량_1) 대토공수량_하수관로이설토공(수정)" xfId="10814"/>
    <cellStyle name="_2) 교대토공수량_1.1.4 본선개착(터널작업구) 구조물일반수량" xfId="10815"/>
    <cellStyle name="_2) 교대토공수량_2.1.1 공덕정거장 토공" xfId="10816"/>
    <cellStyle name="_2) 교대토공수량_2.1.1.2 단독구간 본선 토공수량" xfId="10817"/>
    <cellStyle name="_2) 교대토공수량_2.5.1 공덕정거장 토공수량산출" xfId="10818"/>
    <cellStyle name="_2) 교대토공수량_2-4공구 본선개착구간(TRCM작업구)" xfId="10819"/>
    <cellStyle name="_2) 교대토공수량_JSP수량산출서(교대)" xfId="10820"/>
    <cellStyle name="_2) 교대토공수량_ramp-a교대보호블럭수량" xfId="10821"/>
    <cellStyle name="_2) 교대토공수량_ramp-a교대보호블럭수량_교대일반수량" xfId="10822"/>
    <cellStyle name="_2) 교대토공수량_ramp-a교대보호블럭수량_교대일반수량_1" xfId="10823"/>
    <cellStyle name="_2) 교대토공수량_ramp-a교대보호블럭수량_교대일반수량_교대일반수량" xfId="10824"/>
    <cellStyle name="_2) 교대토공수량_ramp-a교대보호블럭수량_교대일반수량_교대일반수량_1" xfId="10825"/>
    <cellStyle name="_2) 교대토공수량_ramp-a교대보호블럭수량_교대일반수량_교대일반수량_교대일반수량" xfId="10826"/>
    <cellStyle name="_2) 교대토공수량_ramp-a교대보호블럭수량_교대일반수량_교대일반수량_기초" xfId="10827"/>
    <cellStyle name="_2) 교대토공수량_ramp-a교대보호블럭수량_교대일반수량_교대일반수량_기초수량(아스콘포장)" xfId="10828"/>
    <cellStyle name="_2) 교대토공수량_ramp-a교대보호블럭수량_교대일반수량_교대일반수량_일반수량" xfId="10829"/>
    <cellStyle name="_2) 교대토공수량_ramp-a교대보호블럭수량_교대일반수량_기초" xfId="10830"/>
    <cellStyle name="_2) 교대토공수량_ramp-a교대보호블럭수량_교대일반수량_기초수량(아스콘포장)" xfId="10831"/>
    <cellStyle name="_2) 교대토공수량_ramp-a교대보호블럭수량_교대일반수량_일반수량" xfId="10832"/>
    <cellStyle name="_2) 교대토공수량_ramp-a교대보호블럭수량_기초" xfId="10833"/>
    <cellStyle name="_2) 교대토공수량_ramp-a교대보호블럭수량_기초수량(아스콘포장)" xfId="10834"/>
    <cellStyle name="_2) 교대토공수량_ramp-a교대보호블럭수량_일반수량" xfId="10835"/>
    <cellStyle name="_2) 교대토공수량_교대 가시설수량" xfId="10836"/>
    <cellStyle name="_2) 교대토공수량_교대일반수량" xfId="10837"/>
    <cellStyle name="_2) 교대토공수량_교대일반수량_1" xfId="10838"/>
    <cellStyle name="_2) 교대토공수량_교대일반수량_교대일반수량" xfId="10839"/>
    <cellStyle name="_2) 교대토공수량_교대일반수량_기초" xfId="10840"/>
    <cellStyle name="_2) 교대토공수량_교대일반수량_기초수량(아스콘포장)" xfId="10841"/>
    <cellStyle name="_2) 교대토공수량_교대일반수량_일반수량" xfId="10842"/>
    <cellStyle name="_2) 교대토공수량_기초" xfId="10843"/>
    <cellStyle name="_2) 교대토공수량_기초수량(아스콘포장)" xfId="10844"/>
    <cellStyle name="_2) 교대토공수량_대계1교-교대보호블럭수량" xfId="10845"/>
    <cellStyle name="_2) 교대토공수량_대계1교-교대보호블럭수량_교대일반수량" xfId="10846"/>
    <cellStyle name="_2) 교대토공수량_대계1교-교대보호블럭수량_기초" xfId="10847"/>
    <cellStyle name="_2) 교대토공수량_대계1교-교대보호블럭수량_기초수량(아스콘포장)" xfId="10848"/>
    <cellStyle name="_2) 교대토공수량_대계1교-교대보호블럭수량_일반수량" xfId="10849"/>
    <cellStyle name="_2) 교대토공수량_우수받이일반수량" xfId="10850"/>
    <cellStyle name="_2) 교대토공수량_일반수량" xfId="10851"/>
    <cellStyle name="_2) 교대토공수량_하수BOX 이설 가시설수량" xfId="10852"/>
    <cellStyle name="_2) 교대토공수량_하수관로이설토공(수정)" xfId="10853"/>
    <cellStyle name="_2,2배수공-반송" xfId="10854"/>
    <cellStyle name="_2,2배수공-반송_토공" xfId="10855"/>
    <cellStyle name="_2.1.1 공덕정거장 토공" xfId="10856"/>
    <cellStyle name="_2.1.1.2 단독구간 본선 토공수량" xfId="10857"/>
    <cellStyle name="_2.5.1 공덕정거장 토공수량산출" xfId="10858"/>
    <cellStyle name="_2.배수공(직평선)" xfId="10859"/>
    <cellStyle name="_2.배수공(직평선)_토공" xfId="10860"/>
    <cellStyle name="_2.실시설계총괄내역서_vds(loop)_최종_이상훈" xfId="10861"/>
    <cellStyle name="_2.실시설계총괄내역서_교통정보수집" xfId="10862"/>
    <cellStyle name="_2.실시설계총괄내역서_신호제어" xfId="10863"/>
    <cellStyle name="_2.일위대가" xfId="10864"/>
    <cellStyle name="_2.주요자재및수량집계-공수전교" xfId="10865"/>
    <cellStyle name="_2.주요자재및수량집계-공수전교_주요자재집계" xfId="10866"/>
    <cellStyle name="_2+850" xfId="10867"/>
    <cellStyle name="_2000년~2003년 기계경비산정" xfId="2827"/>
    <cellStyle name="_2000년시공" xfId="7931"/>
    <cellStyle name="_2001년만" xfId="10868"/>
    <cellStyle name="_2001년만 2" xfId="10869"/>
    <cellStyle name="_2001년만_(11-6)2001중장기계획(총괄)1" xfId="10870"/>
    <cellStyle name="_2001년만_(11-6)2001중장기계획(총괄)1 2" xfId="10871"/>
    <cellStyle name="_2001년만_(11-6)2001중장기계획(총괄)1_가설건축전기산출서" xfId="10872"/>
    <cellStyle name="_2001년만_(11-6)2001중장기계획(총괄)1_가설건축전기산출서 2" xfId="10873"/>
    <cellStyle name="_2001년만_(11-6)2001중장기계획(총괄)1_가설건축전기산출서_수량산출서(2003.4.1)" xfId="10874"/>
    <cellStyle name="_2001년만_(11-6)2001중장기계획(총괄)1_가설건축전기산출서_수량산출서(2003.4.1) 2" xfId="10875"/>
    <cellStyle name="_2001년만_(11-6)2001중장기계획(총괄)1_가설동력수량산출" xfId="10876"/>
    <cellStyle name="_2001년만_(11-6)2001중장기계획(총괄)1_가설동력수량산출 2" xfId="10877"/>
    <cellStyle name="_2001년만_(11-6)2001중장기계획(총괄)1_가설동력수량산출_수량산출서(2003.4.1)" xfId="10878"/>
    <cellStyle name="_2001년만_(11-6)2001중장기계획(총괄)1_가설동력수량산출_수량산출서(2003.4.1) 2" xfId="10879"/>
    <cellStyle name="_2001년만_(11-6)2001중장기계획(총괄)1_가설통신수량" xfId="10880"/>
    <cellStyle name="_2001년만_(11-6)2001중장기계획(총괄)1_가설통신수량 2" xfId="10881"/>
    <cellStyle name="_2001년만_(11-6)2001중장기계획(총괄)1_가설통신수량_수량산출서(2003.4.1)" xfId="10882"/>
    <cellStyle name="_2001년만_(11-6)2001중장기계획(총괄)1_가설통신수량_수량산출서(2003.4.1) 2" xfId="10883"/>
    <cellStyle name="_2001년만_(11-6)2001중장기계획(총괄)1_경보국설계서(철관주2003.1.30최종)" xfId="10884"/>
    <cellStyle name="_2001년만_(11-6)2001중장기계획(총괄)1_경보국설계서(철관주2003.1.30최종) 2" xfId="10885"/>
    <cellStyle name="_2001년만_(11-6)2001중장기계획(총괄)1_경보국설계서(철관주2003.1.30최종)_수량산출서(2003.4.1)" xfId="10886"/>
    <cellStyle name="_2001년만_(11-6)2001중장기계획(총괄)1_경보국설계서(철관주2003.1.30최종)_수량산출서(2003.4.1) 2" xfId="10887"/>
    <cellStyle name="_2001년만_(11-6)2001중장기계획(총괄)1_경보국설계서(철관주2003.1.30최종)_영천댐수량산출" xfId="10888"/>
    <cellStyle name="_2001년만_(11-6)2001중장기계획(총괄)1_경보국설계서(철관주2003.1.30최종)_영천댐수량산출 2" xfId="10889"/>
    <cellStyle name="_2001년만_(11-6)2001중장기계획(총괄)1_경보국설계서(철관주2003.1.30최종)_영천댐수량산출_수량산출서(2003.4.1)" xfId="10890"/>
    <cellStyle name="_2001년만_(11-6)2001중장기계획(총괄)1_경보국설계서(철관주2003.1.30최종)_영천댐수량산출_수량산출서(2003.4.1) 2" xfId="10891"/>
    <cellStyle name="_2001년만_(11-6)2001중장기계획(총괄)1_광동댐전기내역서-1" xfId="10892"/>
    <cellStyle name="_2001년만_(11-6)2001중장기계획(총괄)1_광동댐전기내역서-1 2" xfId="10893"/>
    <cellStyle name="_2001년만_(11-6)2001중장기계획(총괄)1_대곡내역서0329(전기)-기계설비금액확인" xfId="10894"/>
    <cellStyle name="_2001년만_(11-6)2001중장기계획(총괄)1_대곡내역서0329(전기)-기계설비금액확인 2" xfId="10895"/>
    <cellStyle name="_2001년만_(11-6)2001중장기계획(총괄)1_수량산출서(2003.4.1)" xfId="10896"/>
    <cellStyle name="_2001년만_(11-6)2001중장기계획(총괄)1_수량산출서(2003.4.1) 2" xfId="10897"/>
    <cellStyle name="_2001년만_(11-6)2001중장기계획(총괄)1_영구동력수량산출" xfId="10898"/>
    <cellStyle name="_2001년만_(11-6)2001중장기계획(총괄)1_영구동력수량산출 2" xfId="10899"/>
    <cellStyle name="_2001년만_(11-6)2001중장기계획(총괄)1_영구동력수량산출_수량산출서(2003.4.1)" xfId="10900"/>
    <cellStyle name="_2001년만_(11-6)2001중장기계획(총괄)1_영구동력수량산출_수량산출서(2003.4.1) 2" xfId="10901"/>
    <cellStyle name="_2001년만_(11-6)2001중장기계획(총괄)1_영천댐수량산출" xfId="10902"/>
    <cellStyle name="_2001년만_(11-6)2001중장기계획(총괄)1_영천댐수량산출 2" xfId="10903"/>
    <cellStyle name="_2001년만_(11-6)2001중장기계획(총괄)1_영천댐수량산출_수량산출서(2003.4.1)" xfId="10904"/>
    <cellStyle name="_2001년만_(11-6)2001중장기계획(총괄)1_영천댐수량산출_수량산출서(2003.4.1) 2" xfId="10905"/>
    <cellStyle name="_2001년만_(11-6)2001중장기계획(총괄)1_영천댐최종(감시및CCTV)" xfId="10906"/>
    <cellStyle name="_2001년만_(11-6)2001중장기계획(총괄)1_영천댐최종(감시및CCTV) 2" xfId="10907"/>
    <cellStyle name="_2001년만_(11-6)2001중장기계획(총괄)1_영천댐최종(홍수예설비공사)" xfId="10908"/>
    <cellStyle name="_2001년만_(11-6)2001중장기계획(총괄)1_영천댐최종(홍수예설비공사) 2" xfId="10909"/>
    <cellStyle name="_2001년만_(11-6)2001중장기계획(총괄)1_오리지날최종-경보국설계서(철관주2003.2.13) (version 3) (version 1)" xfId="10910"/>
    <cellStyle name="_2001년만_(11-6)2001중장기계획(총괄)1_오리지날최종-경보국설계서(철관주2003.2.13) (version 3) (version 1) 2" xfId="10911"/>
    <cellStyle name="_2001년만_(11-6)2001중장기계획(총괄)1_오리지날최종-경보국설계서(철관주2003.2.13) (version 3) (version 1)_수량산출서(2003.4.1)" xfId="10912"/>
    <cellStyle name="_2001년만_(11-6)2001중장기계획(총괄)1_오리지날최종-경보국설계서(철관주2003.2.13) (version 3) (version 1)_수량산출서(2003.4.1) 2" xfId="10913"/>
    <cellStyle name="_2001년만_(11-6)2001중장기계획(총괄)1_오리지날최종-경보국설계서(철관주2003.2.6)" xfId="10914"/>
    <cellStyle name="_2001년만_(11-6)2001중장기계획(총괄)1_오리지날최종-경보국설계서(철관주2003.2.6) 2" xfId="10915"/>
    <cellStyle name="_2001년만_(11-6)2001중장기계획(총괄)1_오리지날최종-경보국설계서(철관주2003.2.6)_수량산출서(2003.4.1)" xfId="10916"/>
    <cellStyle name="_2001년만_(11-6)2001중장기계획(총괄)1_오리지날최종-경보국설계서(철관주2003.2.6)_수량산출서(2003.4.1) 2" xfId="10917"/>
    <cellStyle name="_2001년만_(11-6)2001중장기계획(총괄)1_오리지날최종-경보국설계서(철관주2003.2.9) (version 2)" xfId="10918"/>
    <cellStyle name="_2001년만_(11-6)2001중장기계획(총괄)1_오리지날최종-경보국설계서(철관주2003.2.9) (version 2) 2" xfId="10919"/>
    <cellStyle name="_2001년만_(11-6)2001중장기계획(총괄)1_오리지날최종-경보국설계서(철관주2003.2.9) (version 2)_수량산출서(2003.4.1)" xfId="10920"/>
    <cellStyle name="_2001년만_(11-6)2001중장기계획(총괄)1_오리지날최종-경보국설계서(철관주2003.2.9) (version 2)_수량산출서(2003.4.1) 2" xfId="10921"/>
    <cellStyle name="_2001년만_(11-6)2001중장기계획(총괄)1_옥곡수량" xfId="10922"/>
    <cellStyle name="_2001년만_(11-6)2001중장기계획(총괄)1_옥곡수량 2" xfId="10923"/>
    <cellStyle name="_2001년만_(11-6)2001중장기계획(총괄)1_전기-광양3단계(옥곡가압장)" xfId="10924"/>
    <cellStyle name="_2001년만_(11-6)2001중장기계획(총괄)1_전기-광양3단계(옥곡가압장) 2" xfId="10925"/>
    <cellStyle name="_2001년만_(11-6)2001중장기계획(총괄)1_전기내역서-광동댐" xfId="10926"/>
    <cellStyle name="_2001년만_(11-6)2001중장기계획(총괄)1_전기내역서-광동댐 2" xfId="10927"/>
    <cellStyle name="_2001년만_(11-6)2001중장기계획(총괄)1_전기및계장-영천댐(03.9.8신설및철거나눔)" xfId="10928"/>
    <cellStyle name="_2001년만_(11-6)2001중장기계획(총괄)1_전기및계장-영천댐(03.9.8신설및철거나눔) (version 1)" xfId="10929"/>
    <cellStyle name="_2001년만_(11-6)2001중장기계획(총괄)1_전기및계장-영천댐(03.9.8신설및철거나눔) (version 1) 2" xfId="10930"/>
    <cellStyle name="_2001년만_(11-6)2001중장기계획(총괄)1_전기및계장-영천댐(03.9.8신설및철거나눔) 2" xfId="10931"/>
    <cellStyle name="_2001년만_(11-6)2001중장기계획(총괄)1_전기및계장-영천댐(03.9.8신설및철거나눔) 3" xfId="10932"/>
    <cellStyle name="_2001년만_(11-6)2001중장기계획(총괄)1_전기및계장-영천댐(03.9.8신설및철거나눔) 4" xfId="10933"/>
    <cellStyle name="_2001년만_(11-6)2001중장기계획(총괄)1_전기및계장-영천댐취수능력(2003.4.8전기및계장)" xfId="10934"/>
    <cellStyle name="_2001년만_(11-6)2001중장기계획(총괄)1_전기및계장-영천댐취수능력(2003.4.8전기및계장) 2" xfId="10935"/>
    <cellStyle name="_2001년만_(11-6)2001중장기계획(총괄)1_전기방식" xfId="10936"/>
    <cellStyle name="_2001년만_(11-6)2001중장기계획(총괄)1_전기방식 2" xfId="10937"/>
    <cellStyle name="_2001년만_(11-6)2001중장기계획(총괄)1_전기방식_수량산출서(2003.4.1)" xfId="10938"/>
    <cellStyle name="_2001년만_(11-6)2001중장기계획(총괄)1_전기방식_수량산출서(2003.4.1) 2" xfId="10939"/>
    <cellStyle name="_2001년만_(11-6)2001중장기계획(총괄)1_전기-영천댐취수능력(2003.2.10) (version 1)" xfId="10940"/>
    <cellStyle name="_2001년만_(11-6)2001중장기계획(총괄)1_전기-영천댐취수능력(2003.2.10) (version 1) 2" xfId="10941"/>
    <cellStyle name="_2001년만_(11-6)2001중장기계획(총괄)1_전기-영천댐취수능력(2003.2.10) (version 1)_수량산출서(2003.4.1)" xfId="10942"/>
    <cellStyle name="_2001년만_(11-6)2001중장기계획(총괄)1_전기-영천댐취수능력(2003.2.10) (version 1)_수량산출서(2003.4.1) 2" xfId="10943"/>
    <cellStyle name="_2001년만_(11-6)2001중장기계획(총괄)1_최종실적(최종)" xfId="10944"/>
    <cellStyle name="_2001년만_(11-6)2001중장기계획(총괄)1_최종실적(최종) 2" xfId="10945"/>
    <cellStyle name="_2001년만_(11-6)2001중장기계획(총괄)1_최종실적(최종)_수량산출서(2003.4.1)" xfId="10946"/>
    <cellStyle name="_2001년만_(11-6)2001중장기계획(총괄)1_최종실적(최종)_수량산출서(2003.4.1) 2" xfId="10947"/>
    <cellStyle name="_2001년만_(11-6)2001중장기계획(총괄)1_최종실적(최종)_영천댐수량산출" xfId="10948"/>
    <cellStyle name="_2001년만_(11-6)2001중장기계획(총괄)1_최종실적(최종)_영천댐수량산출 2" xfId="10949"/>
    <cellStyle name="_2001년만_(11-6)2001중장기계획(총괄)1_최종실적(최종)_영천댐수량산출_수량산출서(2003.4.1)" xfId="10950"/>
    <cellStyle name="_2001년만_(11-6)2001중장기계획(총괄)1_최종실적(최종)_영천댐수량산출_수량산출서(2003.4.1) 2" xfId="10951"/>
    <cellStyle name="_2001년만_~MF1128" xfId="10952"/>
    <cellStyle name="_2001년만_~MF1128 2" xfId="10953"/>
    <cellStyle name="_2001년만_~MF1128_(11-6)2001중장기계획(총괄)1" xfId="10954"/>
    <cellStyle name="_2001년만_~MF1128_(11-6)2001중장기계획(총괄)1 2" xfId="10955"/>
    <cellStyle name="_2001년만_~MF1128_(11-6)2001중장기계획(총괄)1_가설건축전기산출서" xfId="10956"/>
    <cellStyle name="_2001년만_~MF1128_(11-6)2001중장기계획(총괄)1_가설건축전기산출서 2" xfId="10957"/>
    <cellStyle name="_2001년만_~MF1128_(11-6)2001중장기계획(총괄)1_가설건축전기산출서_수량산출서(2003.4.1)" xfId="10958"/>
    <cellStyle name="_2001년만_~MF1128_(11-6)2001중장기계획(총괄)1_가설건축전기산출서_수량산출서(2003.4.1) 2" xfId="10959"/>
    <cellStyle name="_2001년만_~MF1128_(11-6)2001중장기계획(총괄)1_가설동력수량산출" xfId="10960"/>
    <cellStyle name="_2001년만_~MF1128_(11-6)2001중장기계획(총괄)1_가설동력수량산출 2" xfId="10961"/>
    <cellStyle name="_2001년만_~MF1128_(11-6)2001중장기계획(총괄)1_가설동력수량산출_수량산출서(2003.4.1)" xfId="10962"/>
    <cellStyle name="_2001년만_~MF1128_(11-6)2001중장기계획(총괄)1_가설동력수량산출_수량산출서(2003.4.1) 2" xfId="10963"/>
    <cellStyle name="_2001년만_~MF1128_(11-6)2001중장기계획(총괄)1_가설통신수량" xfId="10964"/>
    <cellStyle name="_2001년만_~MF1128_(11-6)2001중장기계획(총괄)1_가설통신수량 2" xfId="10965"/>
    <cellStyle name="_2001년만_~MF1128_(11-6)2001중장기계획(총괄)1_가설통신수량_수량산출서(2003.4.1)" xfId="10966"/>
    <cellStyle name="_2001년만_~MF1128_(11-6)2001중장기계획(총괄)1_가설통신수량_수량산출서(2003.4.1) 2" xfId="10967"/>
    <cellStyle name="_2001년만_~MF1128_(11-6)2001중장기계획(총괄)1_경보국설계서(철관주2003.1.30최종)" xfId="10968"/>
    <cellStyle name="_2001년만_~MF1128_(11-6)2001중장기계획(총괄)1_경보국설계서(철관주2003.1.30최종) 2" xfId="10969"/>
    <cellStyle name="_2001년만_~MF1128_(11-6)2001중장기계획(총괄)1_경보국설계서(철관주2003.1.30최종)_수량산출서(2003.4.1)" xfId="10970"/>
    <cellStyle name="_2001년만_~MF1128_(11-6)2001중장기계획(총괄)1_경보국설계서(철관주2003.1.30최종)_수량산출서(2003.4.1) 2" xfId="10971"/>
    <cellStyle name="_2001년만_~MF1128_(11-6)2001중장기계획(총괄)1_경보국설계서(철관주2003.1.30최종)_영천댐수량산출" xfId="10972"/>
    <cellStyle name="_2001년만_~MF1128_(11-6)2001중장기계획(총괄)1_경보국설계서(철관주2003.1.30최종)_영천댐수량산출 2" xfId="10973"/>
    <cellStyle name="_2001년만_~MF1128_(11-6)2001중장기계획(총괄)1_경보국설계서(철관주2003.1.30최종)_영천댐수량산출_수량산출서(2003.4.1)" xfId="10974"/>
    <cellStyle name="_2001년만_~MF1128_(11-6)2001중장기계획(총괄)1_경보국설계서(철관주2003.1.30최종)_영천댐수량산출_수량산출서(2003.4.1) 2" xfId="10975"/>
    <cellStyle name="_2001년만_~MF1128_(11-6)2001중장기계획(총괄)1_광동댐전기내역서-1" xfId="10976"/>
    <cellStyle name="_2001년만_~MF1128_(11-6)2001중장기계획(총괄)1_광동댐전기내역서-1 2" xfId="10977"/>
    <cellStyle name="_2001년만_~MF1128_(11-6)2001중장기계획(총괄)1_대곡내역서0329(전기)-기계설비금액확인" xfId="10978"/>
    <cellStyle name="_2001년만_~MF1128_(11-6)2001중장기계획(총괄)1_대곡내역서0329(전기)-기계설비금액확인 2" xfId="10979"/>
    <cellStyle name="_2001년만_~MF1128_(11-6)2001중장기계획(총괄)1_수량산출서(2003.4.1)" xfId="10980"/>
    <cellStyle name="_2001년만_~MF1128_(11-6)2001중장기계획(총괄)1_수량산출서(2003.4.1) 2" xfId="10981"/>
    <cellStyle name="_2001년만_~MF1128_(11-6)2001중장기계획(총괄)1_영구동력수량산출" xfId="10982"/>
    <cellStyle name="_2001년만_~MF1128_(11-6)2001중장기계획(총괄)1_영구동력수량산출 2" xfId="10983"/>
    <cellStyle name="_2001년만_~MF1128_(11-6)2001중장기계획(총괄)1_영구동력수량산출_수량산출서(2003.4.1)" xfId="10984"/>
    <cellStyle name="_2001년만_~MF1128_(11-6)2001중장기계획(총괄)1_영구동력수량산출_수량산출서(2003.4.1) 2" xfId="10985"/>
    <cellStyle name="_2001년만_~MF1128_(11-6)2001중장기계획(총괄)1_영천댐수량산출" xfId="10986"/>
    <cellStyle name="_2001년만_~MF1128_(11-6)2001중장기계획(총괄)1_영천댐수량산출 2" xfId="10987"/>
    <cellStyle name="_2001년만_~MF1128_(11-6)2001중장기계획(총괄)1_영천댐수량산출_수량산출서(2003.4.1)" xfId="10988"/>
    <cellStyle name="_2001년만_~MF1128_(11-6)2001중장기계획(총괄)1_영천댐수량산출_수량산출서(2003.4.1) 2" xfId="10989"/>
    <cellStyle name="_2001년만_~MF1128_(11-6)2001중장기계획(총괄)1_영천댐최종(감시및CCTV)" xfId="10990"/>
    <cellStyle name="_2001년만_~MF1128_(11-6)2001중장기계획(총괄)1_영천댐최종(감시및CCTV) 2" xfId="10991"/>
    <cellStyle name="_2001년만_~MF1128_(11-6)2001중장기계획(총괄)1_영천댐최종(홍수예설비공사)" xfId="10992"/>
    <cellStyle name="_2001년만_~MF1128_(11-6)2001중장기계획(총괄)1_영천댐최종(홍수예설비공사) 2" xfId="10993"/>
    <cellStyle name="_2001년만_~MF1128_(11-6)2001중장기계획(총괄)1_오리지날최종-경보국설계서(철관주2003.2.13) (version 3) (version 1)" xfId="10994"/>
    <cellStyle name="_2001년만_~MF1128_(11-6)2001중장기계획(총괄)1_오리지날최종-경보국설계서(철관주2003.2.13) (version 3) (version 1) 2" xfId="10995"/>
    <cellStyle name="_2001년만_~MF1128_(11-6)2001중장기계획(총괄)1_오리지날최종-경보국설계서(철관주2003.2.13) (version 3) (version 1)_수량산출서(2003.4.1)" xfId="10996"/>
    <cellStyle name="_2001년만_~MF1128_(11-6)2001중장기계획(총괄)1_오리지날최종-경보국설계서(철관주2003.2.13) (version 3) (version 1)_수량산출서(2003.4.1) 2" xfId="10997"/>
    <cellStyle name="_2001년만_~MF1128_(11-6)2001중장기계획(총괄)1_오리지날최종-경보국설계서(철관주2003.2.6)" xfId="10998"/>
    <cellStyle name="_2001년만_~MF1128_(11-6)2001중장기계획(총괄)1_오리지날최종-경보국설계서(철관주2003.2.6) 2" xfId="10999"/>
    <cellStyle name="_2001년만_~MF1128_(11-6)2001중장기계획(총괄)1_오리지날최종-경보국설계서(철관주2003.2.6)_수량산출서(2003.4.1)" xfId="11000"/>
    <cellStyle name="_2001년만_~MF1128_(11-6)2001중장기계획(총괄)1_오리지날최종-경보국설계서(철관주2003.2.6)_수량산출서(2003.4.1) 2" xfId="11001"/>
    <cellStyle name="_2001년만_~MF1128_(11-6)2001중장기계획(총괄)1_오리지날최종-경보국설계서(철관주2003.2.9) (version 2)" xfId="11002"/>
    <cellStyle name="_2001년만_~MF1128_(11-6)2001중장기계획(총괄)1_오리지날최종-경보국설계서(철관주2003.2.9) (version 2) 2" xfId="11003"/>
    <cellStyle name="_2001년만_~MF1128_(11-6)2001중장기계획(총괄)1_오리지날최종-경보국설계서(철관주2003.2.9) (version 2)_수량산출서(2003.4.1)" xfId="11004"/>
    <cellStyle name="_2001년만_~MF1128_(11-6)2001중장기계획(총괄)1_오리지날최종-경보국설계서(철관주2003.2.9) (version 2)_수량산출서(2003.4.1) 2" xfId="11005"/>
    <cellStyle name="_2001년만_~MF1128_(11-6)2001중장기계획(총괄)1_옥곡수량" xfId="11006"/>
    <cellStyle name="_2001년만_~MF1128_(11-6)2001중장기계획(총괄)1_옥곡수량 2" xfId="11007"/>
    <cellStyle name="_2001년만_~MF1128_(11-6)2001중장기계획(총괄)1_전기-광양3단계(옥곡가압장)" xfId="11008"/>
    <cellStyle name="_2001년만_~MF1128_(11-6)2001중장기계획(총괄)1_전기-광양3단계(옥곡가압장) 2" xfId="11009"/>
    <cellStyle name="_2001년만_~MF1128_(11-6)2001중장기계획(총괄)1_전기내역서-광동댐" xfId="11010"/>
    <cellStyle name="_2001년만_~MF1128_(11-6)2001중장기계획(총괄)1_전기내역서-광동댐 2" xfId="11011"/>
    <cellStyle name="_2001년만_~MF1128_(11-6)2001중장기계획(총괄)1_전기및계장-영천댐(03.9.8신설및철거나눔)" xfId="11012"/>
    <cellStyle name="_2001년만_~MF1128_(11-6)2001중장기계획(총괄)1_전기및계장-영천댐(03.9.8신설및철거나눔) (version 1)" xfId="11013"/>
    <cellStyle name="_2001년만_~MF1128_(11-6)2001중장기계획(총괄)1_전기및계장-영천댐(03.9.8신설및철거나눔) (version 1) 2" xfId="11014"/>
    <cellStyle name="_2001년만_~MF1128_(11-6)2001중장기계획(총괄)1_전기및계장-영천댐(03.9.8신설및철거나눔) 2" xfId="11015"/>
    <cellStyle name="_2001년만_~MF1128_(11-6)2001중장기계획(총괄)1_전기및계장-영천댐(03.9.8신설및철거나눔) 3" xfId="11016"/>
    <cellStyle name="_2001년만_~MF1128_(11-6)2001중장기계획(총괄)1_전기및계장-영천댐(03.9.8신설및철거나눔) 4" xfId="11017"/>
    <cellStyle name="_2001년만_~MF1128_(11-6)2001중장기계획(총괄)1_전기및계장-영천댐취수능력(2003.4.8전기및계장)" xfId="11018"/>
    <cellStyle name="_2001년만_~MF1128_(11-6)2001중장기계획(총괄)1_전기및계장-영천댐취수능력(2003.4.8전기및계장) 2" xfId="11019"/>
    <cellStyle name="_2001년만_~MF1128_(11-6)2001중장기계획(총괄)1_전기방식" xfId="11020"/>
    <cellStyle name="_2001년만_~MF1128_(11-6)2001중장기계획(총괄)1_전기방식 2" xfId="11021"/>
    <cellStyle name="_2001년만_~MF1128_(11-6)2001중장기계획(총괄)1_전기방식_수량산출서(2003.4.1)" xfId="11022"/>
    <cellStyle name="_2001년만_~MF1128_(11-6)2001중장기계획(총괄)1_전기방식_수량산출서(2003.4.1) 2" xfId="11023"/>
    <cellStyle name="_2001년만_~MF1128_(11-6)2001중장기계획(총괄)1_전기-영천댐취수능력(2003.2.10) (version 1)" xfId="11024"/>
    <cellStyle name="_2001년만_~MF1128_(11-6)2001중장기계획(총괄)1_전기-영천댐취수능력(2003.2.10) (version 1) 2" xfId="11025"/>
    <cellStyle name="_2001년만_~MF1128_(11-6)2001중장기계획(총괄)1_전기-영천댐취수능력(2003.2.10) (version 1)_수량산출서(2003.4.1)" xfId="11026"/>
    <cellStyle name="_2001년만_~MF1128_(11-6)2001중장기계획(총괄)1_전기-영천댐취수능력(2003.2.10) (version 1)_수량산출서(2003.4.1) 2" xfId="11027"/>
    <cellStyle name="_2001년만_~MF1128_(11-6)2001중장기계획(총괄)1_최종실적(최종)" xfId="11028"/>
    <cellStyle name="_2001년만_~MF1128_(11-6)2001중장기계획(총괄)1_최종실적(최종) 2" xfId="11029"/>
    <cellStyle name="_2001년만_~MF1128_(11-6)2001중장기계획(총괄)1_최종실적(최종)_수량산출서(2003.4.1)" xfId="11030"/>
    <cellStyle name="_2001년만_~MF1128_(11-6)2001중장기계획(총괄)1_최종실적(최종)_수량산출서(2003.4.1) 2" xfId="11031"/>
    <cellStyle name="_2001년만_~MF1128_(11-6)2001중장기계획(총괄)1_최종실적(최종)_영천댐수량산출" xfId="11032"/>
    <cellStyle name="_2001년만_~MF1128_(11-6)2001중장기계획(총괄)1_최종실적(최종)_영천댐수량산출 2" xfId="11033"/>
    <cellStyle name="_2001년만_~MF1128_(11-6)2001중장기계획(총괄)1_최종실적(최종)_영천댐수량산출_수량산출서(2003.4.1)" xfId="11034"/>
    <cellStyle name="_2001년만_~MF1128_(11-6)2001중장기계획(총괄)1_최종실적(최종)_영천댐수량산출_수량산출서(2003.4.1) 2" xfId="11035"/>
    <cellStyle name="_2001년만_~MF1128_~MF2110" xfId="11036"/>
    <cellStyle name="_2001년만_~MF1128_~MF2110 2" xfId="11037"/>
    <cellStyle name="_2001년만_~MF1128_~MF2110_가설건축전기산출서" xfId="11038"/>
    <cellStyle name="_2001년만_~MF1128_~MF2110_가설건축전기산출서 2" xfId="11039"/>
    <cellStyle name="_2001년만_~MF1128_~MF2110_가설건축전기산출서_수량산출서(2003.4.1)" xfId="11040"/>
    <cellStyle name="_2001년만_~MF1128_~MF2110_가설건축전기산출서_수량산출서(2003.4.1) 2" xfId="11041"/>
    <cellStyle name="_2001년만_~MF1128_~MF2110_가설동력수량산출" xfId="11042"/>
    <cellStyle name="_2001년만_~MF1128_~MF2110_가설동력수량산출 2" xfId="11043"/>
    <cellStyle name="_2001년만_~MF1128_~MF2110_가설동력수량산출_수량산출서(2003.4.1)" xfId="11044"/>
    <cellStyle name="_2001년만_~MF1128_~MF2110_가설동력수량산출_수량산출서(2003.4.1) 2" xfId="11045"/>
    <cellStyle name="_2001년만_~MF1128_~MF2110_가설통신수량" xfId="11046"/>
    <cellStyle name="_2001년만_~MF1128_~MF2110_가설통신수량 2" xfId="11047"/>
    <cellStyle name="_2001년만_~MF1128_~MF2110_가설통신수량_수량산출서(2003.4.1)" xfId="11048"/>
    <cellStyle name="_2001년만_~MF1128_~MF2110_가설통신수량_수량산출서(2003.4.1) 2" xfId="11049"/>
    <cellStyle name="_2001년만_~MF1128_~MF2110_경보국설계서(철관주2003.1.30최종)" xfId="11050"/>
    <cellStyle name="_2001년만_~MF1128_~MF2110_경보국설계서(철관주2003.1.30최종) 2" xfId="11051"/>
    <cellStyle name="_2001년만_~MF1128_~MF2110_경보국설계서(철관주2003.1.30최종)_수량산출서(2003.4.1)" xfId="11052"/>
    <cellStyle name="_2001년만_~MF1128_~MF2110_경보국설계서(철관주2003.1.30최종)_수량산출서(2003.4.1) 2" xfId="11053"/>
    <cellStyle name="_2001년만_~MF1128_~MF2110_경보국설계서(철관주2003.1.30최종)_영천댐수량산출" xfId="11054"/>
    <cellStyle name="_2001년만_~MF1128_~MF2110_경보국설계서(철관주2003.1.30최종)_영천댐수량산출 2" xfId="11055"/>
    <cellStyle name="_2001년만_~MF1128_~MF2110_경보국설계서(철관주2003.1.30최종)_영천댐수량산출_수량산출서(2003.4.1)" xfId="11056"/>
    <cellStyle name="_2001년만_~MF1128_~MF2110_경보국설계서(철관주2003.1.30최종)_영천댐수량산출_수량산출서(2003.4.1) 2" xfId="11057"/>
    <cellStyle name="_2001년만_~MF1128_~MF2110_광동댐전기내역서-1" xfId="11058"/>
    <cellStyle name="_2001년만_~MF1128_~MF2110_광동댐전기내역서-1 2" xfId="11059"/>
    <cellStyle name="_2001년만_~MF1128_~MF2110_대곡내역서0329(전기)-기계설비금액확인" xfId="11060"/>
    <cellStyle name="_2001년만_~MF1128_~MF2110_대곡내역서0329(전기)-기계설비금액확인 2" xfId="11061"/>
    <cellStyle name="_2001년만_~MF1128_~MF2110_수량산출서(2003.4.1)" xfId="11062"/>
    <cellStyle name="_2001년만_~MF1128_~MF2110_수량산출서(2003.4.1) 2" xfId="11063"/>
    <cellStyle name="_2001년만_~MF1128_~MF2110_영구동력수량산출" xfId="11064"/>
    <cellStyle name="_2001년만_~MF1128_~MF2110_영구동력수량산출 2" xfId="11065"/>
    <cellStyle name="_2001년만_~MF1128_~MF2110_영구동력수량산출_수량산출서(2003.4.1)" xfId="11066"/>
    <cellStyle name="_2001년만_~MF1128_~MF2110_영구동력수량산출_수량산출서(2003.4.1) 2" xfId="11067"/>
    <cellStyle name="_2001년만_~MF1128_~MF2110_영천댐수량산출" xfId="11068"/>
    <cellStyle name="_2001년만_~MF1128_~MF2110_영천댐수량산출 2" xfId="11069"/>
    <cellStyle name="_2001년만_~MF1128_~MF2110_영천댐수량산출_수량산출서(2003.4.1)" xfId="11070"/>
    <cellStyle name="_2001년만_~MF1128_~MF2110_영천댐수량산출_수량산출서(2003.4.1) 2" xfId="11071"/>
    <cellStyle name="_2001년만_~MF1128_~MF2110_영천댐최종(감시및CCTV)" xfId="11072"/>
    <cellStyle name="_2001년만_~MF1128_~MF2110_영천댐최종(감시및CCTV) 2" xfId="11073"/>
    <cellStyle name="_2001년만_~MF1128_~MF2110_영천댐최종(홍수예설비공사)" xfId="11074"/>
    <cellStyle name="_2001년만_~MF1128_~MF2110_영천댐최종(홍수예설비공사) 2" xfId="11075"/>
    <cellStyle name="_2001년만_~MF1128_~MF2110_오리지날최종-경보국설계서(철관주2003.2.13) (version 3) (version 1)" xfId="11076"/>
    <cellStyle name="_2001년만_~MF1128_~MF2110_오리지날최종-경보국설계서(철관주2003.2.13) (version 3) (version 1) 2" xfId="11077"/>
    <cellStyle name="_2001년만_~MF1128_~MF2110_오리지날최종-경보국설계서(철관주2003.2.13) (version 3) (version 1)_수량산출서(2003.4.1)" xfId="11078"/>
    <cellStyle name="_2001년만_~MF1128_~MF2110_오리지날최종-경보국설계서(철관주2003.2.13) (version 3) (version 1)_수량산출서(2003.4.1) 2" xfId="11079"/>
    <cellStyle name="_2001년만_~MF1128_~MF2110_오리지날최종-경보국설계서(철관주2003.2.6)" xfId="11080"/>
    <cellStyle name="_2001년만_~MF1128_~MF2110_오리지날최종-경보국설계서(철관주2003.2.6) 2" xfId="11081"/>
    <cellStyle name="_2001년만_~MF1128_~MF2110_오리지날최종-경보국설계서(철관주2003.2.6)_수량산출서(2003.4.1)" xfId="11082"/>
    <cellStyle name="_2001년만_~MF1128_~MF2110_오리지날최종-경보국설계서(철관주2003.2.6)_수량산출서(2003.4.1) 2" xfId="11083"/>
    <cellStyle name="_2001년만_~MF1128_~MF2110_오리지날최종-경보국설계서(철관주2003.2.9) (version 2)" xfId="11084"/>
    <cellStyle name="_2001년만_~MF1128_~MF2110_오리지날최종-경보국설계서(철관주2003.2.9) (version 2) 2" xfId="11085"/>
    <cellStyle name="_2001년만_~MF1128_~MF2110_오리지날최종-경보국설계서(철관주2003.2.9) (version 2)_수량산출서(2003.4.1)" xfId="11086"/>
    <cellStyle name="_2001년만_~MF1128_~MF2110_오리지날최종-경보국설계서(철관주2003.2.9) (version 2)_수량산출서(2003.4.1) 2" xfId="11087"/>
    <cellStyle name="_2001년만_~MF1128_~MF2110_옥곡수량" xfId="11088"/>
    <cellStyle name="_2001년만_~MF1128_~MF2110_옥곡수량 2" xfId="11089"/>
    <cellStyle name="_2001년만_~MF1128_~MF2110_전기-광양3단계(옥곡가압장)" xfId="11090"/>
    <cellStyle name="_2001년만_~MF1128_~MF2110_전기-광양3단계(옥곡가압장) 2" xfId="11091"/>
    <cellStyle name="_2001년만_~MF1128_~MF2110_전기내역서-광동댐" xfId="11092"/>
    <cellStyle name="_2001년만_~MF1128_~MF2110_전기내역서-광동댐 2" xfId="11093"/>
    <cellStyle name="_2001년만_~MF1128_~MF2110_전기및계장-영천댐(03.9.8신설및철거나눔)" xfId="11094"/>
    <cellStyle name="_2001년만_~MF1128_~MF2110_전기및계장-영천댐(03.9.8신설및철거나눔) (version 1)" xfId="11095"/>
    <cellStyle name="_2001년만_~MF1128_~MF2110_전기및계장-영천댐(03.9.8신설및철거나눔) (version 1) 2" xfId="11096"/>
    <cellStyle name="_2001년만_~MF1128_~MF2110_전기및계장-영천댐(03.9.8신설및철거나눔) 2" xfId="11097"/>
    <cellStyle name="_2001년만_~MF1128_~MF2110_전기및계장-영천댐(03.9.8신설및철거나눔) 3" xfId="11098"/>
    <cellStyle name="_2001년만_~MF1128_~MF2110_전기및계장-영천댐(03.9.8신설및철거나눔) 4" xfId="11099"/>
    <cellStyle name="_2001년만_~MF1128_~MF2110_전기및계장-영천댐취수능력(2003.4.8전기및계장)" xfId="11100"/>
    <cellStyle name="_2001년만_~MF1128_~MF2110_전기및계장-영천댐취수능력(2003.4.8전기및계장) 2" xfId="11101"/>
    <cellStyle name="_2001년만_~MF1128_~MF2110_전기방식" xfId="11102"/>
    <cellStyle name="_2001년만_~MF1128_~MF2110_전기방식 2" xfId="11103"/>
    <cellStyle name="_2001년만_~MF1128_~MF2110_전기방식_수량산출서(2003.4.1)" xfId="11104"/>
    <cellStyle name="_2001년만_~MF1128_~MF2110_전기방식_수량산출서(2003.4.1) 2" xfId="11105"/>
    <cellStyle name="_2001년만_~MF1128_~MF2110_전기-영천댐취수능력(2003.2.10) (version 1)" xfId="11106"/>
    <cellStyle name="_2001년만_~MF1128_~MF2110_전기-영천댐취수능력(2003.2.10) (version 1) 2" xfId="11107"/>
    <cellStyle name="_2001년만_~MF1128_~MF2110_전기-영천댐취수능력(2003.2.10) (version 1)_수량산출서(2003.4.1)" xfId="11108"/>
    <cellStyle name="_2001년만_~MF1128_~MF2110_전기-영천댐취수능력(2003.2.10) (version 1)_수량산출서(2003.4.1) 2" xfId="11109"/>
    <cellStyle name="_2001년만_~MF1128_~MF2110_최종실적(최종)" xfId="11110"/>
    <cellStyle name="_2001년만_~MF1128_~MF2110_최종실적(최종) 2" xfId="11111"/>
    <cellStyle name="_2001년만_~MF1128_~MF2110_최종실적(최종)_수량산출서(2003.4.1)" xfId="11112"/>
    <cellStyle name="_2001년만_~MF1128_~MF2110_최종실적(최종)_수량산출서(2003.4.1) 2" xfId="11113"/>
    <cellStyle name="_2001년만_~MF1128_~MF2110_최종실적(최종)_영천댐수량산출" xfId="11114"/>
    <cellStyle name="_2001년만_~MF1128_~MF2110_최종실적(최종)_영천댐수량산출 2" xfId="11115"/>
    <cellStyle name="_2001년만_~MF1128_~MF2110_최종실적(최종)_영천댐수량산출_수량산출서(2003.4.1)" xfId="11116"/>
    <cellStyle name="_2001년만_~MF1128_~MF2110_최종실적(최종)_영천댐수량산출_수량산출서(2003.4.1) 2" xfId="11117"/>
    <cellStyle name="_2001년만_~MF1128_~MF373C" xfId="11118"/>
    <cellStyle name="_2001년만_~MF1128_~MF373C 2" xfId="11119"/>
    <cellStyle name="_2001년만_~MF1128_~MF373C_가설건축전기산출서" xfId="11120"/>
    <cellStyle name="_2001년만_~MF1128_~MF373C_가설건축전기산출서 2" xfId="11121"/>
    <cellStyle name="_2001년만_~MF1128_~MF373C_가설건축전기산출서_수량산출서(2003.4.1)" xfId="11122"/>
    <cellStyle name="_2001년만_~MF1128_~MF373C_가설건축전기산출서_수량산출서(2003.4.1) 2" xfId="11123"/>
    <cellStyle name="_2001년만_~MF1128_~MF373C_가설동력수량산출" xfId="11124"/>
    <cellStyle name="_2001년만_~MF1128_~MF373C_가설동력수량산출 2" xfId="11125"/>
    <cellStyle name="_2001년만_~MF1128_~MF373C_가설동력수량산출_수량산출서(2003.4.1)" xfId="11126"/>
    <cellStyle name="_2001년만_~MF1128_~MF373C_가설동력수량산출_수량산출서(2003.4.1) 2" xfId="11127"/>
    <cellStyle name="_2001년만_~MF1128_~MF373C_가설통신수량" xfId="11128"/>
    <cellStyle name="_2001년만_~MF1128_~MF373C_가설통신수량 2" xfId="11129"/>
    <cellStyle name="_2001년만_~MF1128_~MF373C_가설통신수량_수량산출서(2003.4.1)" xfId="11130"/>
    <cellStyle name="_2001년만_~MF1128_~MF373C_가설통신수량_수량산출서(2003.4.1) 2" xfId="11131"/>
    <cellStyle name="_2001년만_~MF1128_~MF373C_경보국설계서(철관주2003.1.30최종)" xfId="11132"/>
    <cellStyle name="_2001년만_~MF1128_~MF373C_경보국설계서(철관주2003.1.30최종) 2" xfId="11133"/>
    <cellStyle name="_2001년만_~MF1128_~MF373C_경보국설계서(철관주2003.1.30최종)_수량산출서(2003.4.1)" xfId="11134"/>
    <cellStyle name="_2001년만_~MF1128_~MF373C_경보국설계서(철관주2003.1.30최종)_수량산출서(2003.4.1) 2" xfId="11135"/>
    <cellStyle name="_2001년만_~MF1128_~MF373C_경보국설계서(철관주2003.1.30최종)_영천댐수량산출" xfId="11136"/>
    <cellStyle name="_2001년만_~MF1128_~MF373C_경보국설계서(철관주2003.1.30최종)_영천댐수량산출 2" xfId="11137"/>
    <cellStyle name="_2001년만_~MF1128_~MF373C_경보국설계서(철관주2003.1.30최종)_영천댐수량산출_수량산출서(2003.4.1)" xfId="11138"/>
    <cellStyle name="_2001년만_~MF1128_~MF373C_경보국설계서(철관주2003.1.30최종)_영천댐수량산출_수량산출서(2003.4.1) 2" xfId="11139"/>
    <cellStyle name="_2001년만_~MF1128_~MF373C_광동댐전기내역서-1" xfId="11140"/>
    <cellStyle name="_2001년만_~MF1128_~MF373C_광동댐전기내역서-1 2" xfId="11141"/>
    <cellStyle name="_2001년만_~MF1128_~MF373C_대곡내역서0329(전기)-기계설비금액확인" xfId="11142"/>
    <cellStyle name="_2001년만_~MF1128_~MF373C_대곡내역서0329(전기)-기계설비금액확인 2" xfId="11143"/>
    <cellStyle name="_2001년만_~MF1128_~MF373C_수량산출서(2003.4.1)" xfId="11144"/>
    <cellStyle name="_2001년만_~MF1128_~MF373C_수량산출서(2003.4.1) 2" xfId="11145"/>
    <cellStyle name="_2001년만_~MF1128_~MF373C_영구동력수량산출" xfId="11146"/>
    <cellStyle name="_2001년만_~MF1128_~MF373C_영구동력수량산출 2" xfId="11147"/>
    <cellStyle name="_2001년만_~MF1128_~MF373C_영구동력수량산출_수량산출서(2003.4.1)" xfId="11148"/>
    <cellStyle name="_2001년만_~MF1128_~MF373C_영구동력수량산출_수량산출서(2003.4.1) 2" xfId="11149"/>
    <cellStyle name="_2001년만_~MF1128_~MF373C_영천댐수량산출" xfId="11150"/>
    <cellStyle name="_2001년만_~MF1128_~MF373C_영천댐수량산출 2" xfId="11151"/>
    <cellStyle name="_2001년만_~MF1128_~MF373C_영천댐수량산출_수량산출서(2003.4.1)" xfId="11152"/>
    <cellStyle name="_2001년만_~MF1128_~MF373C_영천댐수량산출_수량산출서(2003.4.1) 2" xfId="11153"/>
    <cellStyle name="_2001년만_~MF1128_~MF373C_영천댐최종(감시및CCTV)" xfId="11154"/>
    <cellStyle name="_2001년만_~MF1128_~MF373C_영천댐최종(감시및CCTV) 2" xfId="11155"/>
    <cellStyle name="_2001년만_~MF1128_~MF373C_영천댐최종(홍수예설비공사)" xfId="11156"/>
    <cellStyle name="_2001년만_~MF1128_~MF373C_영천댐최종(홍수예설비공사) 2" xfId="11157"/>
    <cellStyle name="_2001년만_~MF1128_~MF373C_오리지날최종-경보국설계서(철관주2003.2.13) (version 3) (version 1)" xfId="11158"/>
    <cellStyle name="_2001년만_~MF1128_~MF373C_오리지날최종-경보국설계서(철관주2003.2.13) (version 3) (version 1) 2" xfId="11159"/>
    <cellStyle name="_2001년만_~MF1128_~MF373C_오리지날최종-경보국설계서(철관주2003.2.13) (version 3) (version 1)_수량산출서(2003.4.1)" xfId="11160"/>
    <cellStyle name="_2001년만_~MF1128_~MF373C_오리지날최종-경보국설계서(철관주2003.2.13) (version 3) (version 1)_수량산출서(2003.4.1) 2" xfId="11161"/>
    <cellStyle name="_2001년만_~MF1128_~MF373C_오리지날최종-경보국설계서(철관주2003.2.6)" xfId="11162"/>
    <cellStyle name="_2001년만_~MF1128_~MF373C_오리지날최종-경보국설계서(철관주2003.2.6) 2" xfId="11163"/>
    <cellStyle name="_2001년만_~MF1128_~MF373C_오리지날최종-경보국설계서(철관주2003.2.6)_수량산출서(2003.4.1)" xfId="11164"/>
    <cellStyle name="_2001년만_~MF1128_~MF373C_오리지날최종-경보국설계서(철관주2003.2.6)_수량산출서(2003.4.1) 2" xfId="11165"/>
    <cellStyle name="_2001년만_~MF1128_~MF373C_오리지날최종-경보국설계서(철관주2003.2.9) (version 2)" xfId="11166"/>
    <cellStyle name="_2001년만_~MF1128_~MF373C_오리지날최종-경보국설계서(철관주2003.2.9) (version 2) 2" xfId="11167"/>
    <cellStyle name="_2001년만_~MF1128_~MF373C_오리지날최종-경보국설계서(철관주2003.2.9) (version 2)_수량산출서(2003.4.1)" xfId="11168"/>
    <cellStyle name="_2001년만_~MF1128_~MF373C_오리지날최종-경보국설계서(철관주2003.2.9) (version 2)_수량산출서(2003.4.1) 2" xfId="11169"/>
    <cellStyle name="_2001년만_~MF1128_~MF373C_옥곡수량" xfId="11170"/>
    <cellStyle name="_2001년만_~MF1128_~MF373C_옥곡수량 2" xfId="11171"/>
    <cellStyle name="_2001년만_~MF1128_~MF373C_전기-광양3단계(옥곡가압장)" xfId="11172"/>
    <cellStyle name="_2001년만_~MF1128_~MF373C_전기-광양3단계(옥곡가압장) 2" xfId="11173"/>
    <cellStyle name="_2001년만_~MF1128_~MF373C_전기내역서-광동댐" xfId="11174"/>
    <cellStyle name="_2001년만_~MF1128_~MF373C_전기내역서-광동댐 2" xfId="11175"/>
    <cellStyle name="_2001년만_~MF1128_~MF373C_전기및계장-영천댐(03.9.8신설및철거나눔)" xfId="11176"/>
    <cellStyle name="_2001년만_~MF1128_~MF373C_전기및계장-영천댐(03.9.8신설및철거나눔) (version 1)" xfId="11177"/>
    <cellStyle name="_2001년만_~MF1128_~MF373C_전기및계장-영천댐(03.9.8신설및철거나눔) (version 1) 2" xfId="11178"/>
    <cellStyle name="_2001년만_~MF1128_~MF373C_전기및계장-영천댐(03.9.8신설및철거나눔) 2" xfId="11179"/>
    <cellStyle name="_2001년만_~MF1128_~MF373C_전기및계장-영천댐(03.9.8신설및철거나눔) 3" xfId="11180"/>
    <cellStyle name="_2001년만_~MF1128_~MF373C_전기및계장-영천댐(03.9.8신설및철거나눔) 4" xfId="11181"/>
    <cellStyle name="_2001년만_~MF1128_~MF373C_전기및계장-영천댐취수능력(2003.4.8전기및계장)" xfId="11182"/>
    <cellStyle name="_2001년만_~MF1128_~MF373C_전기및계장-영천댐취수능력(2003.4.8전기및계장) 2" xfId="11183"/>
    <cellStyle name="_2001년만_~MF1128_~MF373C_전기방식" xfId="11184"/>
    <cellStyle name="_2001년만_~MF1128_~MF373C_전기방식 2" xfId="11185"/>
    <cellStyle name="_2001년만_~MF1128_~MF373C_전기방식_수량산출서(2003.4.1)" xfId="11186"/>
    <cellStyle name="_2001년만_~MF1128_~MF373C_전기방식_수량산출서(2003.4.1) 2" xfId="11187"/>
    <cellStyle name="_2001년만_~MF1128_~MF373C_전기-영천댐취수능력(2003.2.10) (version 1)" xfId="11188"/>
    <cellStyle name="_2001년만_~MF1128_~MF373C_전기-영천댐취수능력(2003.2.10) (version 1) 2" xfId="11189"/>
    <cellStyle name="_2001년만_~MF1128_~MF373C_전기-영천댐취수능력(2003.2.10) (version 1)_수량산출서(2003.4.1)" xfId="11190"/>
    <cellStyle name="_2001년만_~MF1128_~MF373C_전기-영천댐취수능력(2003.2.10) (version 1)_수량산출서(2003.4.1) 2" xfId="11191"/>
    <cellStyle name="_2001년만_~MF1128_~MF373C_최종실적(최종)" xfId="11192"/>
    <cellStyle name="_2001년만_~MF1128_~MF373C_최종실적(최종) 2" xfId="11193"/>
    <cellStyle name="_2001년만_~MF1128_~MF373C_최종실적(최종)_수량산출서(2003.4.1)" xfId="11194"/>
    <cellStyle name="_2001년만_~MF1128_~MF373C_최종실적(최종)_수량산출서(2003.4.1) 2" xfId="11195"/>
    <cellStyle name="_2001년만_~MF1128_~MF373C_최종실적(최종)_영천댐수량산출" xfId="11196"/>
    <cellStyle name="_2001년만_~MF1128_~MF373C_최종실적(최종)_영천댐수량산출 2" xfId="11197"/>
    <cellStyle name="_2001년만_~MF1128_~MF373C_최종실적(최종)_영천댐수량산출_수량산출서(2003.4.1)" xfId="11198"/>
    <cellStyle name="_2001년만_~MF1128_~MF373C_최종실적(최종)_영천댐수량산출_수량산출서(2003.4.1) 2" xfId="11199"/>
    <cellStyle name="_2001년만_~MF1128_2001예산배정액 및 내역2" xfId="11200"/>
    <cellStyle name="_2001년만_~MF1128_2001예산배정액 및 내역2 2" xfId="11201"/>
    <cellStyle name="_2001년만_~MF1128_2001예산배정액 및 내역2_가설건축전기산출서" xfId="11202"/>
    <cellStyle name="_2001년만_~MF1128_2001예산배정액 및 내역2_가설건축전기산출서 2" xfId="11203"/>
    <cellStyle name="_2001년만_~MF1128_2001예산배정액 및 내역2_가설건축전기산출서_수량산출서(2003.4.1)" xfId="11204"/>
    <cellStyle name="_2001년만_~MF1128_2001예산배정액 및 내역2_가설건축전기산출서_수량산출서(2003.4.1) 2" xfId="11205"/>
    <cellStyle name="_2001년만_~MF1128_2001예산배정액 및 내역2_가설동력수량산출" xfId="11206"/>
    <cellStyle name="_2001년만_~MF1128_2001예산배정액 및 내역2_가설동력수량산출 2" xfId="11207"/>
    <cellStyle name="_2001년만_~MF1128_2001예산배정액 및 내역2_가설동력수량산출_수량산출서(2003.4.1)" xfId="11208"/>
    <cellStyle name="_2001년만_~MF1128_2001예산배정액 및 내역2_가설동력수량산출_수량산출서(2003.4.1) 2" xfId="11209"/>
    <cellStyle name="_2001년만_~MF1128_2001예산배정액 및 내역2_가설통신수량" xfId="11210"/>
    <cellStyle name="_2001년만_~MF1128_2001예산배정액 및 내역2_가설통신수량 2" xfId="11211"/>
    <cellStyle name="_2001년만_~MF1128_2001예산배정액 및 내역2_가설통신수량_수량산출서(2003.4.1)" xfId="11212"/>
    <cellStyle name="_2001년만_~MF1128_2001예산배정액 및 내역2_가설통신수량_수량산출서(2003.4.1) 2" xfId="11213"/>
    <cellStyle name="_2001년만_~MF1128_2001예산배정액 및 내역2_경보국설계서(철관주2003.1.30최종)" xfId="11214"/>
    <cellStyle name="_2001년만_~MF1128_2001예산배정액 및 내역2_경보국설계서(철관주2003.1.30최종) 2" xfId="11215"/>
    <cellStyle name="_2001년만_~MF1128_2001예산배정액 및 내역2_경보국설계서(철관주2003.1.30최종)_수량산출서(2003.4.1)" xfId="11216"/>
    <cellStyle name="_2001년만_~MF1128_2001예산배정액 및 내역2_경보국설계서(철관주2003.1.30최종)_수량산출서(2003.4.1) 2" xfId="11217"/>
    <cellStyle name="_2001년만_~MF1128_2001예산배정액 및 내역2_경보국설계서(철관주2003.1.30최종)_영천댐수량산출" xfId="11218"/>
    <cellStyle name="_2001년만_~MF1128_2001예산배정액 및 내역2_경보국설계서(철관주2003.1.30최종)_영천댐수량산출 2" xfId="11219"/>
    <cellStyle name="_2001년만_~MF1128_2001예산배정액 및 내역2_경보국설계서(철관주2003.1.30최종)_영천댐수량산출_수량산출서(2003.4.1)" xfId="11220"/>
    <cellStyle name="_2001년만_~MF1128_2001예산배정액 및 내역2_경보국설계서(철관주2003.1.30최종)_영천댐수량산출_수량산출서(2003.4.1) 2" xfId="11221"/>
    <cellStyle name="_2001년만_~MF1128_2001예산배정액 및 내역2_광동댐전기내역서-1" xfId="11222"/>
    <cellStyle name="_2001년만_~MF1128_2001예산배정액 및 내역2_광동댐전기내역서-1 2" xfId="11223"/>
    <cellStyle name="_2001년만_~MF1128_2001예산배정액 및 내역2_대곡내역서0329(전기)-기계설비금액확인" xfId="11224"/>
    <cellStyle name="_2001년만_~MF1128_2001예산배정액 및 내역2_대곡내역서0329(전기)-기계설비금액확인 2" xfId="11225"/>
    <cellStyle name="_2001년만_~MF1128_2001예산배정액 및 내역2_수량산출서(2003.4.1)" xfId="11226"/>
    <cellStyle name="_2001년만_~MF1128_2001예산배정액 및 내역2_수량산출서(2003.4.1) 2" xfId="11227"/>
    <cellStyle name="_2001년만_~MF1128_2001예산배정액 및 내역2_영구동력수량산출" xfId="11228"/>
    <cellStyle name="_2001년만_~MF1128_2001예산배정액 및 내역2_영구동력수량산출 2" xfId="11229"/>
    <cellStyle name="_2001년만_~MF1128_2001예산배정액 및 내역2_영구동력수량산출_수량산출서(2003.4.1)" xfId="11230"/>
    <cellStyle name="_2001년만_~MF1128_2001예산배정액 및 내역2_영구동력수량산출_수량산출서(2003.4.1) 2" xfId="11231"/>
    <cellStyle name="_2001년만_~MF1128_2001예산배정액 및 내역2_영천댐수량산출" xfId="11232"/>
    <cellStyle name="_2001년만_~MF1128_2001예산배정액 및 내역2_영천댐수량산출 2" xfId="11233"/>
    <cellStyle name="_2001년만_~MF1128_2001예산배정액 및 내역2_영천댐수량산출_수량산출서(2003.4.1)" xfId="11234"/>
    <cellStyle name="_2001년만_~MF1128_2001예산배정액 및 내역2_영천댐수량산출_수량산출서(2003.4.1) 2" xfId="11235"/>
    <cellStyle name="_2001년만_~MF1128_2001예산배정액 및 내역2_영천댐최종(감시및CCTV)" xfId="11236"/>
    <cellStyle name="_2001년만_~MF1128_2001예산배정액 및 내역2_영천댐최종(감시및CCTV) 2" xfId="11237"/>
    <cellStyle name="_2001년만_~MF1128_2001예산배정액 및 내역2_영천댐최종(홍수예설비공사)" xfId="11238"/>
    <cellStyle name="_2001년만_~MF1128_2001예산배정액 및 내역2_영천댐최종(홍수예설비공사) 2" xfId="11239"/>
    <cellStyle name="_2001년만_~MF1128_2001예산배정액 및 내역2_오리지날최종-경보국설계서(철관주2003.2.13) (version 3) (version 1)" xfId="11240"/>
    <cellStyle name="_2001년만_~MF1128_2001예산배정액 및 내역2_오리지날최종-경보국설계서(철관주2003.2.13) (version 3) (version 1) 2" xfId="11241"/>
    <cellStyle name="_2001년만_~MF1128_2001예산배정액 및 내역2_오리지날최종-경보국설계서(철관주2003.2.13) (version 3) (version 1)_수량산출서(2003.4.1)" xfId="11242"/>
    <cellStyle name="_2001년만_~MF1128_2001예산배정액 및 내역2_오리지날최종-경보국설계서(철관주2003.2.13) (version 3) (version 1)_수량산출서(2003.4.1) 2" xfId="11243"/>
    <cellStyle name="_2001년만_~MF1128_2001예산배정액 및 내역2_오리지날최종-경보국설계서(철관주2003.2.6)" xfId="11244"/>
    <cellStyle name="_2001년만_~MF1128_2001예산배정액 및 내역2_오리지날최종-경보국설계서(철관주2003.2.6) 2" xfId="11245"/>
    <cellStyle name="_2001년만_~MF1128_2001예산배정액 및 내역2_오리지날최종-경보국설계서(철관주2003.2.6)_수량산출서(2003.4.1)" xfId="11246"/>
    <cellStyle name="_2001년만_~MF1128_2001예산배정액 및 내역2_오리지날최종-경보국설계서(철관주2003.2.6)_수량산출서(2003.4.1) 2" xfId="11247"/>
    <cellStyle name="_2001년만_~MF1128_2001예산배정액 및 내역2_오리지날최종-경보국설계서(철관주2003.2.9) (version 2)" xfId="11248"/>
    <cellStyle name="_2001년만_~MF1128_2001예산배정액 및 내역2_오리지날최종-경보국설계서(철관주2003.2.9) (version 2) 2" xfId="11249"/>
    <cellStyle name="_2001년만_~MF1128_2001예산배정액 및 내역2_오리지날최종-경보국설계서(철관주2003.2.9) (version 2)_수량산출서(2003.4.1)" xfId="11250"/>
    <cellStyle name="_2001년만_~MF1128_2001예산배정액 및 내역2_오리지날최종-경보국설계서(철관주2003.2.9) (version 2)_수량산출서(2003.4.1) 2" xfId="11251"/>
    <cellStyle name="_2001년만_~MF1128_2001예산배정액 및 내역2_옥곡수량" xfId="11252"/>
    <cellStyle name="_2001년만_~MF1128_2001예산배정액 및 내역2_옥곡수량 2" xfId="11253"/>
    <cellStyle name="_2001년만_~MF1128_2001예산배정액 및 내역2_전기-광양3단계(옥곡가압장)" xfId="11254"/>
    <cellStyle name="_2001년만_~MF1128_2001예산배정액 및 내역2_전기-광양3단계(옥곡가압장) 2" xfId="11255"/>
    <cellStyle name="_2001년만_~MF1128_2001예산배정액 및 내역2_전기내역서-광동댐" xfId="11256"/>
    <cellStyle name="_2001년만_~MF1128_2001예산배정액 및 내역2_전기내역서-광동댐 2" xfId="11257"/>
    <cellStyle name="_2001년만_~MF1128_2001예산배정액 및 내역2_전기및계장-영천댐(03.9.8신설및철거나눔)" xfId="11258"/>
    <cellStyle name="_2001년만_~MF1128_2001예산배정액 및 내역2_전기및계장-영천댐(03.9.8신설및철거나눔) (version 1)" xfId="11259"/>
    <cellStyle name="_2001년만_~MF1128_2001예산배정액 및 내역2_전기및계장-영천댐(03.9.8신설및철거나눔) (version 1) 2" xfId="11260"/>
    <cellStyle name="_2001년만_~MF1128_2001예산배정액 및 내역2_전기및계장-영천댐(03.9.8신설및철거나눔) 2" xfId="11261"/>
    <cellStyle name="_2001년만_~MF1128_2001예산배정액 및 내역2_전기및계장-영천댐(03.9.8신설및철거나눔) 3" xfId="11262"/>
    <cellStyle name="_2001년만_~MF1128_2001예산배정액 및 내역2_전기및계장-영천댐(03.9.8신설및철거나눔) 4" xfId="11263"/>
    <cellStyle name="_2001년만_~MF1128_2001예산배정액 및 내역2_전기및계장-영천댐취수능력(2003.4.8전기및계장)" xfId="11264"/>
    <cellStyle name="_2001년만_~MF1128_2001예산배정액 및 내역2_전기및계장-영천댐취수능력(2003.4.8전기및계장) 2" xfId="11265"/>
    <cellStyle name="_2001년만_~MF1128_2001예산배정액 및 내역2_전기방식" xfId="11266"/>
    <cellStyle name="_2001년만_~MF1128_2001예산배정액 및 내역2_전기방식 2" xfId="11267"/>
    <cellStyle name="_2001년만_~MF1128_2001예산배정액 및 내역2_전기방식_수량산출서(2003.4.1)" xfId="11268"/>
    <cellStyle name="_2001년만_~MF1128_2001예산배정액 및 내역2_전기방식_수량산출서(2003.4.1) 2" xfId="11269"/>
    <cellStyle name="_2001년만_~MF1128_2001예산배정액 및 내역2_전기-영천댐취수능력(2003.2.10) (version 1)" xfId="11270"/>
    <cellStyle name="_2001년만_~MF1128_2001예산배정액 및 내역2_전기-영천댐취수능력(2003.2.10) (version 1) 2" xfId="11271"/>
    <cellStyle name="_2001년만_~MF1128_2001예산배정액 및 내역2_전기-영천댐취수능력(2003.2.10) (version 1)_수량산출서(2003.4.1)" xfId="11272"/>
    <cellStyle name="_2001년만_~MF1128_2001예산배정액 및 내역2_전기-영천댐취수능력(2003.2.10) (version 1)_수량산출서(2003.4.1) 2" xfId="11273"/>
    <cellStyle name="_2001년만_~MF1128_2001예산배정액 및 내역2_최종실적(최종)" xfId="11274"/>
    <cellStyle name="_2001년만_~MF1128_2001예산배정액 및 내역2_최종실적(최종) 2" xfId="11275"/>
    <cellStyle name="_2001년만_~MF1128_2001예산배정액 및 내역2_최종실적(최종)_수량산출서(2003.4.1)" xfId="11276"/>
    <cellStyle name="_2001년만_~MF1128_2001예산배정액 및 내역2_최종실적(최종)_수량산출서(2003.4.1) 2" xfId="11277"/>
    <cellStyle name="_2001년만_~MF1128_2001예산배정액 및 내역2_최종실적(최종)_영천댐수량산출" xfId="11278"/>
    <cellStyle name="_2001년만_~MF1128_2001예산배정액 및 내역2_최종실적(최종)_영천댐수량산출 2" xfId="11279"/>
    <cellStyle name="_2001년만_~MF1128_2001예산배정액 및 내역2_최종실적(최종)_영천댐수량산출_수량산출서(2003.4.1)" xfId="11280"/>
    <cellStyle name="_2001년만_~MF1128_2001예산배정액 및 내역2_최종실적(최종)_영천댐수량산출_수량산출서(2003.4.1) 2" xfId="11281"/>
    <cellStyle name="_2001년만_~MF1128_가설건축전기산출서" xfId="11282"/>
    <cellStyle name="_2001년만_~MF1128_가설건축전기산출서 2" xfId="11283"/>
    <cellStyle name="_2001년만_~MF1128_가설건축전기산출서_수량산출서(2003.4.1)" xfId="11284"/>
    <cellStyle name="_2001년만_~MF1128_가설건축전기산출서_수량산출서(2003.4.1) 2" xfId="11285"/>
    <cellStyle name="_2001년만_~MF1128_가설동력수량산출" xfId="11286"/>
    <cellStyle name="_2001년만_~MF1128_가설동력수량산출 2" xfId="11287"/>
    <cellStyle name="_2001년만_~MF1128_가설동력수량산출_수량산출서(2003.4.1)" xfId="11288"/>
    <cellStyle name="_2001년만_~MF1128_가설동력수량산출_수량산출서(2003.4.1) 2" xfId="11289"/>
    <cellStyle name="_2001년만_~MF1128_가설통신수량" xfId="11290"/>
    <cellStyle name="_2001년만_~MF1128_가설통신수량 2" xfId="11291"/>
    <cellStyle name="_2001년만_~MF1128_가설통신수량_수량산출서(2003.4.1)" xfId="11292"/>
    <cellStyle name="_2001년만_~MF1128_가설통신수량_수량산출서(2003.4.1) 2" xfId="11293"/>
    <cellStyle name="_2001년만_~MF1128_경보국설계서(철관주2003.1.30최종)" xfId="11294"/>
    <cellStyle name="_2001년만_~MF1128_경보국설계서(철관주2003.1.30최종) 2" xfId="11295"/>
    <cellStyle name="_2001년만_~MF1128_경보국설계서(철관주2003.1.30최종)_수량산출서(2003.4.1)" xfId="11296"/>
    <cellStyle name="_2001년만_~MF1128_경보국설계서(철관주2003.1.30최종)_수량산출서(2003.4.1) 2" xfId="11297"/>
    <cellStyle name="_2001년만_~MF1128_경보국설계서(철관주2003.1.30최종)_영천댐수량산출" xfId="11298"/>
    <cellStyle name="_2001년만_~MF1128_경보국설계서(철관주2003.1.30최종)_영천댐수량산출 2" xfId="11299"/>
    <cellStyle name="_2001년만_~MF1128_경보국설계서(철관주2003.1.30최종)_영천댐수량산출_수량산출서(2003.4.1)" xfId="11300"/>
    <cellStyle name="_2001년만_~MF1128_경보국설계서(철관주2003.1.30최종)_영천댐수량산출_수량산출서(2003.4.1) 2" xfId="11301"/>
    <cellStyle name="_2001년만_~MF1128_광동댐전기내역서-1" xfId="11302"/>
    <cellStyle name="_2001년만_~MF1128_광동댐전기내역서-1 2" xfId="11303"/>
    <cellStyle name="_2001년만_~MF1128_대곡내역서0329(전기)-기계설비금액확인" xfId="11304"/>
    <cellStyle name="_2001년만_~MF1128_대곡내역서0329(전기)-기계설비금액확인 2" xfId="11305"/>
    <cellStyle name="_2001년만_~MF1128_수량산출서(2003.4.1)" xfId="11306"/>
    <cellStyle name="_2001년만_~MF1128_수량산출서(2003.4.1) 2" xfId="11307"/>
    <cellStyle name="_2001년만_~MF1128_영구동력수량산출" xfId="11308"/>
    <cellStyle name="_2001년만_~MF1128_영구동력수량산출 2" xfId="11309"/>
    <cellStyle name="_2001년만_~MF1128_영구동력수량산출_수량산출서(2003.4.1)" xfId="11310"/>
    <cellStyle name="_2001년만_~MF1128_영구동력수량산출_수량산출서(2003.4.1) 2" xfId="11311"/>
    <cellStyle name="_2001년만_~MF1128_영천댐수량산출" xfId="11312"/>
    <cellStyle name="_2001년만_~MF1128_영천댐수량산출 2" xfId="11313"/>
    <cellStyle name="_2001년만_~MF1128_영천댐수량산출_수량산출서(2003.4.1)" xfId="11314"/>
    <cellStyle name="_2001년만_~MF1128_영천댐수량산출_수량산출서(2003.4.1) 2" xfId="11315"/>
    <cellStyle name="_2001년만_~MF1128_영천댐최종(감시및CCTV)" xfId="11316"/>
    <cellStyle name="_2001년만_~MF1128_영천댐최종(감시및CCTV) 2" xfId="11317"/>
    <cellStyle name="_2001년만_~MF1128_영천댐최종(홍수예설비공사)" xfId="11318"/>
    <cellStyle name="_2001년만_~MF1128_영천댐최종(홍수예설비공사) 2" xfId="11319"/>
    <cellStyle name="_2001년만_~MF1128_오리지날최종-경보국설계서(철관주2003.2.13) (version 3) (version 1)" xfId="11320"/>
    <cellStyle name="_2001년만_~MF1128_오리지날최종-경보국설계서(철관주2003.2.13) (version 3) (version 1) 2" xfId="11321"/>
    <cellStyle name="_2001년만_~MF1128_오리지날최종-경보국설계서(철관주2003.2.13) (version 3) (version 1)_수량산출서(2003.4.1)" xfId="11322"/>
    <cellStyle name="_2001년만_~MF1128_오리지날최종-경보국설계서(철관주2003.2.13) (version 3) (version 1)_수량산출서(2003.4.1) 2" xfId="11323"/>
    <cellStyle name="_2001년만_~MF1128_오리지날최종-경보국설계서(철관주2003.2.6)" xfId="11324"/>
    <cellStyle name="_2001년만_~MF1128_오리지날최종-경보국설계서(철관주2003.2.6) 2" xfId="11325"/>
    <cellStyle name="_2001년만_~MF1128_오리지날최종-경보국설계서(철관주2003.2.6)_수량산출서(2003.4.1)" xfId="11326"/>
    <cellStyle name="_2001년만_~MF1128_오리지날최종-경보국설계서(철관주2003.2.6)_수량산출서(2003.4.1) 2" xfId="11327"/>
    <cellStyle name="_2001년만_~MF1128_오리지날최종-경보국설계서(철관주2003.2.9) (version 2)" xfId="11328"/>
    <cellStyle name="_2001년만_~MF1128_오리지날최종-경보국설계서(철관주2003.2.9) (version 2) 2" xfId="11329"/>
    <cellStyle name="_2001년만_~MF1128_오리지날최종-경보국설계서(철관주2003.2.9) (version 2)_수량산출서(2003.4.1)" xfId="11330"/>
    <cellStyle name="_2001년만_~MF1128_오리지날최종-경보국설계서(철관주2003.2.9) (version 2)_수량산출서(2003.4.1) 2" xfId="11331"/>
    <cellStyle name="_2001년만_~MF1128_옥곡수량" xfId="11332"/>
    <cellStyle name="_2001년만_~MF1128_옥곡수량 2" xfId="11333"/>
    <cellStyle name="_2001년만_~MF1128_전기-광양3단계(옥곡가압장)" xfId="11334"/>
    <cellStyle name="_2001년만_~MF1128_전기-광양3단계(옥곡가압장) 2" xfId="11335"/>
    <cellStyle name="_2001년만_~MF1128_전기내역서-광동댐" xfId="11336"/>
    <cellStyle name="_2001년만_~MF1128_전기내역서-광동댐 2" xfId="11337"/>
    <cellStyle name="_2001년만_~MF1128_전기및계장-영천댐(03.9.8신설및철거나눔)" xfId="11338"/>
    <cellStyle name="_2001년만_~MF1128_전기및계장-영천댐(03.9.8신설및철거나눔) (version 1)" xfId="11339"/>
    <cellStyle name="_2001년만_~MF1128_전기및계장-영천댐(03.9.8신설및철거나눔) (version 1) 2" xfId="11340"/>
    <cellStyle name="_2001년만_~MF1128_전기및계장-영천댐(03.9.8신설및철거나눔) 2" xfId="11341"/>
    <cellStyle name="_2001년만_~MF1128_전기및계장-영천댐(03.9.8신설및철거나눔) 3" xfId="11342"/>
    <cellStyle name="_2001년만_~MF1128_전기및계장-영천댐(03.9.8신설및철거나눔) 4" xfId="11343"/>
    <cellStyle name="_2001년만_~MF1128_전기및계장-영천댐취수능력(2003.4.8전기및계장)" xfId="11344"/>
    <cellStyle name="_2001년만_~MF1128_전기및계장-영천댐취수능력(2003.4.8전기및계장) 2" xfId="11345"/>
    <cellStyle name="_2001년만_~MF1128_전기방식" xfId="11346"/>
    <cellStyle name="_2001년만_~MF1128_전기방식 2" xfId="11347"/>
    <cellStyle name="_2001년만_~MF1128_전기방식_수량산출서(2003.4.1)" xfId="11348"/>
    <cellStyle name="_2001년만_~MF1128_전기방식_수량산출서(2003.4.1) 2" xfId="11349"/>
    <cellStyle name="_2001년만_~MF1128_전기-영천댐취수능력(2003.2.10) (version 1)" xfId="11350"/>
    <cellStyle name="_2001년만_~MF1128_전기-영천댐취수능력(2003.2.10) (version 1) 2" xfId="11351"/>
    <cellStyle name="_2001년만_~MF1128_전기-영천댐취수능력(2003.2.10) (version 1)_수량산출서(2003.4.1)" xfId="11352"/>
    <cellStyle name="_2001년만_~MF1128_전기-영천댐취수능력(2003.2.10) (version 1)_수량산출서(2003.4.1) 2" xfId="11353"/>
    <cellStyle name="_2001년만_~MF1128_최종실적(최종)" xfId="11354"/>
    <cellStyle name="_2001년만_~MF1128_최종실적(최종) 2" xfId="11355"/>
    <cellStyle name="_2001년만_~MF1128_최종실적(최종)_수량산출서(2003.4.1)" xfId="11356"/>
    <cellStyle name="_2001년만_~MF1128_최종실적(최종)_수량산출서(2003.4.1) 2" xfId="11357"/>
    <cellStyle name="_2001년만_~MF1128_최종실적(최종)_영천댐수량산출" xfId="11358"/>
    <cellStyle name="_2001년만_~MF1128_최종실적(최종)_영천댐수량산출 2" xfId="11359"/>
    <cellStyle name="_2001년만_~MF1128_최종실적(최종)_영천댐수량산출_수량산출서(2003.4.1)" xfId="11360"/>
    <cellStyle name="_2001년만_~MF1128_최종실적(최종)_영천댐수량산출_수량산출서(2003.4.1) 2" xfId="11361"/>
    <cellStyle name="_2001년만_~MF2110" xfId="11362"/>
    <cellStyle name="_2001년만_~MF2110 2" xfId="11363"/>
    <cellStyle name="_2001년만_~MF2110_가설건축전기산출서" xfId="11364"/>
    <cellStyle name="_2001년만_~MF2110_가설건축전기산출서 2" xfId="11365"/>
    <cellStyle name="_2001년만_~MF2110_가설건축전기산출서_수량산출서(2003.4.1)" xfId="11366"/>
    <cellStyle name="_2001년만_~MF2110_가설건축전기산출서_수량산출서(2003.4.1) 2" xfId="11367"/>
    <cellStyle name="_2001년만_~MF2110_가설동력수량산출" xfId="11368"/>
    <cellStyle name="_2001년만_~MF2110_가설동력수량산출 2" xfId="11369"/>
    <cellStyle name="_2001년만_~MF2110_가설동력수량산출_수량산출서(2003.4.1)" xfId="11370"/>
    <cellStyle name="_2001년만_~MF2110_가설동력수량산출_수량산출서(2003.4.1) 2" xfId="11371"/>
    <cellStyle name="_2001년만_~MF2110_가설통신수량" xfId="11372"/>
    <cellStyle name="_2001년만_~MF2110_가설통신수량 2" xfId="11373"/>
    <cellStyle name="_2001년만_~MF2110_가설통신수량_수량산출서(2003.4.1)" xfId="11374"/>
    <cellStyle name="_2001년만_~MF2110_가설통신수량_수량산출서(2003.4.1) 2" xfId="11375"/>
    <cellStyle name="_2001년만_~MF2110_경보국설계서(철관주2003.1.30최종)" xfId="11376"/>
    <cellStyle name="_2001년만_~MF2110_경보국설계서(철관주2003.1.30최종) 2" xfId="11377"/>
    <cellStyle name="_2001년만_~MF2110_경보국설계서(철관주2003.1.30최종)_수량산출서(2003.4.1)" xfId="11378"/>
    <cellStyle name="_2001년만_~MF2110_경보국설계서(철관주2003.1.30최종)_수량산출서(2003.4.1) 2" xfId="11379"/>
    <cellStyle name="_2001년만_~MF2110_경보국설계서(철관주2003.1.30최종)_영천댐수량산출" xfId="11380"/>
    <cellStyle name="_2001년만_~MF2110_경보국설계서(철관주2003.1.30최종)_영천댐수량산출 2" xfId="11381"/>
    <cellStyle name="_2001년만_~MF2110_경보국설계서(철관주2003.1.30최종)_영천댐수량산출_수량산출서(2003.4.1)" xfId="11382"/>
    <cellStyle name="_2001년만_~MF2110_경보국설계서(철관주2003.1.30최종)_영천댐수량산출_수량산출서(2003.4.1) 2" xfId="11383"/>
    <cellStyle name="_2001년만_~MF2110_광동댐전기내역서-1" xfId="11384"/>
    <cellStyle name="_2001년만_~MF2110_광동댐전기내역서-1 2" xfId="11385"/>
    <cellStyle name="_2001년만_~MF2110_대곡내역서0329(전기)-기계설비금액확인" xfId="11386"/>
    <cellStyle name="_2001년만_~MF2110_대곡내역서0329(전기)-기계설비금액확인 2" xfId="11387"/>
    <cellStyle name="_2001년만_~MF2110_수량산출서(2003.4.1)" xfId="11388"/>
    <cellStyle name="_2001년만_~MF2110_수량산출서(2003.4.1) 2" xfId="11389"/>
    <cellStyle name="_2001년만_~MF2110_영구동력수량산출" xfId="11390"/>
    <cellStyle name="_2001년만_~MF2110_영구동력수량산출 2" xfId="11391"/>
    <cellStyle name="_2001년만_~MF2110_영구동력수량산출_수량산출서(2003.4.1)" xfId="11392"/>
    <cellStyle name="_2001년만_~MF2110_영구동력수량산출_수량산출서(2003.4.1) 2" xfId="11393"/>
    <cellStyle name="_2001년만_~MF2110_영천댐수량산출" xfId="11394"/>
    <cellStyle name="_2001년만_~MF2110_영천댐수량산출 2" xfId="11395"/>
    <cellStyle name="_2001년만_~MF2110_영천댐수량산출_수량산출서(2003.4.1)" xfId="11396"/>
    <cellStyle name="_2001년만_~MF2110_영천댐수량산출_수량산출서(2003.4.1) 2" xfId="11397"/>
    <cellStyle name="_2001년만_~MF2110_영천댐최종(감시및CCTV)" xfId="11398"/>
    <cellStyle name="_2001년만_~MF2110_영천댐최종(감시및CCTV) 2" xfId="11399"/>
    <cellStyle name="_2001년만_~MF2110_영천댐최종(홍수예설비공사)" xfId="11400"/>
    <cellStyle name="_2001년만_~MF2110_영천댐최종(홍수예설비공사) 2" xfId="11401"/>
    <cellStyle name="_2001년만_~MF2110_오리지날최종-경보국설계서(철관주2003.2.13) (version 3) (version 1)" xfId="11402"/>
    <cellStyle name="_2001년만_~MF2110_오리지날최종-경보국설계서(철관주2003.2.13) (version 3) (version 1) 2" xfId="11403"/>
    <cellStyle name="_2001년만_~MF2110_오리지날최종-경보국설계서(철관주2003.2.13) (version 3) (version 1)_수량산출서(2003.4.1)" xfId="11404"/>
    <cellStyle name="_2001년만_~MF2110_오리지날최종-경보국설계서(철관주2003.2.13) (version 3) (version 1)_수량산출서(2003.4.1) 2" xfId="11405"/>
    <cellStyle name="_2001년만_~MF2110_오리지날최종-경보국설계서(철관주2003.2.6)" xfId="11406"/>
    <cellStyle name="_2001년만_~MF2110_오리지날최종-경보국설계서(철관주2003.2.6) 2" xfId="11407"/>
    <cellStyle name="_2001년만_~MF2110_오리지날최종-경보국설계서(철관주2003.2.6)_수량산출서(2003.4.1)" xfId="11408"/>
    <cellStyle name="_2001년만_~MF2110_오리지날최종-경보국설계서(철관주2003.2.6)_수량산출서(2003.4.1) 2" xfId="11409"/>
    <cellStyle name="_2001년만_~MF2110_오리지날최종-경보국설계서(철관주2003.2.9) (version 2)" xfId="11410"/>
    <cellStyle name="_2001년만_~MF2110_오리지날최종-경보국설계서(철관주2003.2.9) (version 2) 2" xfId="11411"/>
    <cellStyle name="_2001년만_~MF2110_오리지날최종-경보국설계서(철관주2003.2.9) (version 2)_수량산출서(2003.4.1)" xfId="11412"/>
    <cellStyle name="_2001년만_~MF2110_오리지날최종-경보국설계서(철관주2003.2.9) (version 2)_수량산출서(2003.4.1) 2" xfId="11413"/>
    <cellStyle name="_2001년만_~MF2110_옥곡수량" xfId="11414"/>
    <cellStyle name="_2001년만_~MF2110_옥곡수량 2" xfId="11415"/>
    <cellStyle name="_2001년만_~MF2110_전기-광양3단계(옥곡가압장)" xfId="11416"/>
    <cellStyle name="_2001년만_~MF2110_전기-광양3단계(옥곡가압장) 2" xfId="11417"/>
    <cellStyle name="_2001년만_~MF2110_전기내역서-광동댐" xfId="11418"/>
    <cellStyle name="_2001년만_~MF2110_전기내역서-광동댐 2" xfId="11419"/>
    <cellStyle name="_2001년만_~MF2110_전기및계장-영천댐(03.9.8신설및철거나눔)" xfId="11420"/>
    <cellStyle name="_2001년만_~MF2110_전기및계장-영천댐(03.9.8신설및철거나눔) (version 1)" xfId="11421"/>
    <cellStyle name="_2001년만_~MF2110_전기및계장-영천댐(03.9.8신설및철거나눔) (version 1) 2" xfId="11422"/>
    <cellStyle name="_2001년만_~MF2110_전기및계장-영천댐(03.9.8신설및철거나눔) 2" xfId="11423"/>
    <cellStyle name="_2001년만_~MF2110_전기및계장-영천댐(03.9.8신설및철거나눔) 3" xfId="11424"/>
    <cellStyle name="_2001년만_~MF2110_전기및계장-영천댐(03.9.8신설및철거나눔) 4" xfId="11425"/>
    <cellStyle name="_2001년만_~MF2110_전기및계장-영천댐취수능력(2003.4.8전기및계장)" xfId="11426"/>
    <cellStyle name="_2001년만_~MF2110_전기및계장-영천댐취수능력(2003.4.8전기및계장) 2" xfId="11427"/>
    <cellStyle name="_2001년만_~MF2110_전기방식" xfId="11428"/>
    <cellStyle name="_2001년만_~MF2110_전기방식 2" xfId="11429"/>
    <cellStyle name="_2001년만_~MF2110_전기방식_수량산출서(2003.4.1)" xfId="11430"/>
    <cellStyle name="_2001년만_~MF2110_전기방식_수량산출서(2003.4.1) 2" xfId="11431"/>
    <cellStyle name="_2001년만_~MF2110_전기-영천댐취수능력(2003.2.10) (version 1)" xfId="11432"/>
    <cellStyle name="_2001년만_~MF2110_전기-영천댐취수능력(2003.2.10) (version 1) 2" xfId="11433"/>
    <cellStyle name="_2001년만_~MF2110_전기-영천댐취수능력(2003.2.10) (version 1)_수량산출서(2003.4.1)" xfId="11434"/>
    <cellStyle name="_2001년만_~MF2110_전기-영천댐취수능력(2003.2.10) (version 1)_수량산출서(2003.4.1) 2" xfId="11435"/>
    <cellStyle name="_2001년만_~MF2110_최종실적(최종)" xfId="11436"/>
    <cellStyle name="_2001년만_~MF2110_최종실적(최종) 2" xfId="11437"/>
    <cellStyle name="_2001년만_~MF2110_최종실적(최종)_수량산출서(2003.4.1)" xfId="11438"/>
    <cellStyle name="_2001년만_~MF2110_최종실적(최종)_수량산출서(2003.4.1) 2" xfId="11439"/>
    <cellStyle name="_2001년만_~MF2110_최종실적(최종)_영천댐수량산출" xfId="11440"/>
    <cellStyle name="_2001년만_~MF2110_최종실적(최종)_영천댐수량산출 2" xfId="11441"/>
    <cellStyle name="_2001년만_~MF2110_최종실적(최종)_영천댐수량산출_수량산출서(2003.4.1)" xfId="11442"/>
    <cellStyle name="_2001년만_~MF2110_최종실적(최종)_영천댐수량산출_수량산출서(2003.4.1) 2" xfId="11443"/>
    <cellStyle name="_2001년만_~MF373C" xfId="11444"/>
    <cellStyle name="_2001년만_~MF373C 2" xfId="11445"/>
    <cellStyle name="_2001년만_~MF373C_가설건축전기산출서" xfId="11446"/>
    <cellStyle name="_2001년만_~MF373C_가설건축전기산출서 2" xfId="11447"/>
    <cellStyle name="_2001년만_~MF373C_가설건축전기산출서_수량산출서(2003.4.1)" xfId="11448"/>
    <cellStyle name="_2001년만_~MF373C_가설건축전기산출서_수량산출서(2003.4.1) 2" xfId="11449"/>
    <cellStyle name="_2001년만_~MF373C_가설동력수량산출" xfId="11450"/>
    <cellStyle name="_2001년만_~MF373C_가설동력수량산출 2" xfId="11451"/>
    <cellStyle name="_2001년만_~MF373C_가설동력수량산출_수량산출서(2003.4.1)" xfId="11452"/>
    <cellStyle name="_2001년만_~MF373C_가설동력수량산출_수량산출서(2003.4.1) 2" xfId="11453"/>
    <cellStyle name="_2001년만_~MF373C_가설통신수량" xfId="11454"/>
    <cellStyle name="_2001년만_~MF373C_가설통신수량 2" xfId="11455"/>
    <cellStyle name="_2001년만_~MF373C_가설통신수량_수량산출서(2003.4.1)" xfId="11456"/>
    <cellStyle name="_2001년만_~MF373C_가설통신수량_수량산출서(2003.4.1) 2" xfId="11457"/>
    <cellStyle name="_2001년만_~MF373C_경보국설계서(철관주2003.1.30최종)" xfId="11458"/>
    <cellStyle name="_2001년만_~MF373C_경보국설계서(철관주2003.1.30최종) 2" xfId="11459"/>
    <cellStyle name="_2001년만_~MF373C_경보국설계서(철관주2003.1.30최종)_수량산출서(2003.4.1)" xfId="11460"/>
    <cellStyle name="_2001년만_~MF373C_경보국설계서(철관주2003.1.30최종)_수량산출서(2003.4.1) 2" xfId="11461"/>
    <cellStyle name="_2001년만_~MF373C_경보국설계서(철관주2003.1.30최종)_영천댐수량산출" xfId="11462"/>
    <cellStyle name="_2001년만_~MF373C_경보국설계서(철관주2003.1.30최종)_영천댐수량산출 2" xfId="11463"/>
    <cellStyle name="_2001년만_~MF373C_경보국설계서(철관주2003.1.30최종)_영천댐수량산출_수량산출서(2003.4.1)" xfId="11464"/>
    <cellStyle name="_2001년만_~MF373C_경보국설계서(철관주2003.1.30최종)_영천댐수량산출_수량산출서(2003.4.1) 2" xfId="11465"/>
    <cellStyle name="_2001년만_~MF373C_광동댐전기내역서-1" xfId="11466"/>
    <cellStyle name="_2001년만_~MF373C_광동댐전기내역서-1 2" xfId="11467"/>
    <cellStyle name="_2001년만_~MF373C_대곡내역서0329(전기)-기계설비금액확인" xfId="11468"/>
    <cellStyle name="_2001년만_~MF373C_대곡내역서0329(전기)-기계설비금액확인 2" xfId="11469"/>
    <cellStyle name="_2001년만_~MF373C_수량산출서(2003.4.1)" xfId="11470"/>
    <cellStyle name="_2001년만_~MF373C_수량산출서(2003.4.1) 2" xfId="11471"/>
    <cellStyle name="_2001년만_~MF373C_영구동력수량산출" xfId="11472"/>
    <cellStyle name="_2001년만_~MF373C_영구동력수량산출 2" xfId="11473"/>
    <cellStyle name="_2001년만_~MF373C_영구동력수량산출_수량산출서(2003.4.1)" xfId="11474"/>
    <cellStyle name="_2001년만_~MF373C_영구동력수량산출_수량산출서(2003.4.1) 2" xfId="11475"/>
    <cellStyle name="_2001년만_~MF373C_영천댐수량산출" xfId="11476"/>
    <cellStyle name="_2001년만_~MF373C_영천댐수량산출 2" xfId="11477"/>
    <cellStyle name="_2001년만_~MF373C_영천댐수량산출_수량산출서(2003.4.1)" xfId="11478"/>
    <cellStyle name="_2001년만_~MF373C_영천댐수량산출_수량산출서(2003.4.1) 2" xfId="11479"/>
    <cellStyle name="_2001년만_~MF373C_영천댐최종(감시및CCTV)" xfId="11480"/>
    <cellStyle name="_2001년만_~MF373C_영천댐최종(감시및CCTV) 2" xfId="11481"/>
    <cellStyle name="_2001년만_~MF373C_영천댐최종(홍수예설비공사)" xfId="11482"/>
    <cellStyle name="_2001년만_~MF373C_영천댐최종(홍수예설비공사) 2" xfId="11483"/>
    <cellStyle name="_2001년만_~MF373C_오리지날최종-경보국설계서(철관주2003.2.13) (version 3) (version 1)" xfId="11484"/>
    <cellStyle name="_2001년만_~MF373C_오리지날최종-경보국설계서(철관주2003.2.13) (version 3) (version 1) 2" xfId="11485"/>
    <cellStyle name="_2001년만_~MF373C_오리지날최종-경보국설계서(철관주2003.2.13) (version 3) (version 1)_수량산출서(2003.4.1)" xfId="11486"/>
    <cellStyle name="_2001년만_~MF373C_오리지날최종-경보국설계서(철관주2003.2.13) (version 3) (version 1)_수량산출서(2003.4.1) 2" xfId="11487"/>
    <cellStyle name="_2001년만_~MF373C_오리지날최종-경보국설계서(철관주2003.2.6)" xfId="11488"/>
    <cellStyle name="_2001년만_~MF373C_오리지날최종-경보국설계서(철관주2003.2.6) 2" xfId="11489"/>
    <cellStyle name="_2001년만_~MF373C_오리지날최종-경보국설계서(철관주2003.2.6)_수량산출서(2003.4.1)" xfId="11490"/>
    <cellStyle name="_2001년만_~MF373C_오리지날최종-경보국설계서(철관주2003.2.6)_수량산출서(2003.4.1) 2" xfId="11491"/>
    <cellStyle name="_2001년만_~MF373C_오리지날최종-경보국설계서(철관주2003.2.9) (version 2)" xfId="11492"/>
    <cellStyle name="_2001년만_~MF373C_오리지날최종-경보국설계서(철관주2003.2.9) (version 2) 2" xfId="11493"/>
    <cellStyle name="_2001년만_~MF373C_오리지날최종-경보국설계서(철관주2003.2.9) (version 2)_수량산출서(2003.4.1)" xfId="11494"/>
    <cellStyle name="_2001년만_~MF373C_오리지날최종-경보국설계서(철관주2003.2.9) (version 2)_수량산출서(2003.4.1) 2" xfId="11495"/>
    <cellStyle name="_2001년만_~MF373C_옥곡수량" xfId="11496"/>
    <cellStyle name="_2001년만_~MF373C_옥곡수량 2" xfId="11497"/>
    <cellStyle name="_2001년만_~MF373C_전기-광양3단계(옥곡가압장)" xfId="11498"/>
    <cellStyle name="_2001년만_~MF373C_전기-광양3단계(옥곡가압장) 2" xfId="11499"/>
    <cellStyle name="_2001년만_~MF373C_전기내역서-광동댐" xfId="11500"/>
    <cellStyle name="_2001년만_~MF373C_전기내역서-광동댐 2" xfId="11501"/>
    <cellStyle name="_2001년만_~MF373C_전기및계장-영천댐(03.9.8신설및철거나눔)" xfId="11502"/>
    <cellStyle name="_2001년만_~MF373C_전기및계장-영천댐(03.9.8신설및철거나눔) (version 1)" xfId="11503"/>
    <cellStyle name="_2001년만_~MF373C_전기및계장-영천댐(03.9.8신설및철거나눔) (version 1) 2" xfId="11504"/>
    <cellStyle name="_2001년만_~MF373C_전기및계장-영천댐(03.9.8신설및철거나눔) 2" xfId="11505"/>
    <cellStyle name="_2001년만_~MF373C_전기및계장-영천댐(03.9.8신설및철거나눔) 3" xfId="11506"/>
    <cellStyle name="_2001년만_~MF373C_전기및계장-영천댐(03.9.8신설및철거나눔) 4" xfId="11507"/>
    <cellStyle name="_2001년만_~MF373C_전기및계장-영천댐취수능력(2003.4.8전기및계장)" xfId="11508"/>
    <cellStyle name="_2001년만_~MF373C_전기및계장-영천댐취수능력(2003.4.8전기및계장) 2" xfId="11509"/>
    <cellStyle name="_2001년만_~MF373C_전기방식" xfId="11510"/>
    <cellStyle name="_2001년만_~MF373C_전기방식 2" xfId="11511"/>
    <cellStyle name="_2001년만_~MF373C_전기방식_수량산출서(2003.4.1)" xfId="11512"/>
    <cellStyle name="_2001년만_~MF373C_전기방식_수량산출서(2003.4.1) 2" xfId="11513"/>
    <cellStyle name="_2001년만_~MF373C_전기-영천댐취수능력(2003.2.10) (version 1)" xfId="11514"/>
    <cellStyle name="_2001년만_~MF373C_전기-영천댐취수능력(2003.2.10) (version 1) 2" xfId="11515"/>
    <cellStyle name="_2001년만_~MF373C_전기-영천댐취수능력(2003.2.10) (version 1)_수량산출서(2003.4.1)" xfId="11516"/>
    <cellStyle name="_2001년만_~MF373C_전기-영천댐취수능력(2003.2.10) (version 1)_수량산출서(2003.4.1) 2" xfId="11517"/>
    <cellStyle name="_2001년만_~MF373C_최종실적(최종)" xfId="11518"/>
    <cellStyle name="_2001년만_~MF373C_최종실적(최종) 2" xfId="11519"/>
    <cellStyle name="_2001년만_~MF373C_최종실적(최종)_수량산출서(2003.4.1)" xfId="11520"/>
    <cellStyle name="_2001년만_~MF373C_최종실적(최종)_수량산출서(2003.4.1) 2" xfId="11521"/>
    <cellStyle name="_2001년만_~MF373C_최종실적(최종)_영천댐수량산출" xfId="11522"/>
    <cellStyle name="_2001년만_~MF373C_최종실적(최종)_영천댐수량산출 2" xfId="11523"/>
    <cellStyle name="_2001년만_~MF373C_최종실적(최종)_영천댐수량산출_수량산출서(2003.4.1)" xfId="11524"/>
    <cellStyle name="_2001년만_~MF373C_최종실적(최종)_영천댐수량산출_수량산출서(2003.4.1) 2" xfId="11525"/>
    <cellStyle name="_2001년만_2001예산배정액 및 내역2" xfId="11526"/>
    <cellStyle name="_2001년만_2001예산배정액 및 내역2 2" xfId="11527"/>
    <cellStyle name="_2001년만_2001예산배정액 및 내역2_가설건축전기산출서" xfId="11528"/>
    <cellStyle name="_2001년만_2001예산배정액 및 내역2_가설건축전기산출서 2" xfId="11529"/>
    <cellStyle name="_2001년만_2001예산배정액 및 내역2_가설건축전기산출서_수량산출서(2003.4.1)" xfId="11530"/>
    <cellStyle name="_2001년만_2001예산배정액 및 내역2_가설건축전기산출서_수량산출서(2003.4.1) 2" xfId="11531"/>
    <cellStyle name="_2001년만_2001예산배정액 및 내역2_가설동력수량산출" xfId="11532"/>
    <cellStyle name="_2001년만_2001예산배정액 및 내역2_가설동력수량산출 2" xfId="11533"/>
    <cellStyle name="_2001년만_2001예산배정액 및 내역2_가설동력수량산출_수량산출서(2003.4.1)" xfId="11534"/>
    <cellStyle name="_2001년만_2001예산배정액 및 내역2_가설동력수량산출_수량산출서(2003.4.1) 2" xfId="11535"/>
    <cellStyle name="_2001년만_2001예산배정액 및 내역2_가설통신수량" xfId="11536"/>
    <cellStyle name="_2001년만_2001예산배정액 및 내역2_가설통신수량 2" xfId="11537"/>
    <cellStyle name="_2001년만_2001예산배정액 및 내역2_가설통신수량_수량산출서(2003.4.1)" xfId="11538"/>
    <cellStyle name="_2001년만_2001예산배정액 및 내역2_가설통신수량_수량산출서(2003.4.1) 2" xfId="11539"/>
    <cellStyle name="_2001년만_2001예산배정액 및 내역2_경보국설계서(철관주2003.1.30최종)" xfId="11540"/>
    <cellStyle name="_2001년만_2001예산배정액 및 내역2_경보국설계서(철관주2003.1.30최종) 2" xfId="11541"/>
    <cellStyle name="_2001년만_2001예산배정액 및 내역2_경보국설계서(철관주2003.1.30최종)_수량산출서(2003.4.1)" xfId="11542"/>
    <cellStyle name="_2001년만_2001예산배정액 및 내역2_경보국설계서(철관주2003.1.30최종)_수량산출서(2003.4.1) 2" xfId="11543"/>
    <cellStyle name="_2001년만_2001예산배정액 및 내역2_경보국설계서(철관주2003.1.30최종)_영천댐수량산출" xfId="11544"/>
    <cellStyle name="_2001년만_2001예산배정액 및 내역2_경보국설계서(철관주2003.1.30최종)_영천댐수량산출 2" xfId="11545"/>
    <cellStyle name="_2001년만_2001예산배정액 및 내역2_경보국설계서(철관주2003.1.30최종)_영천댐수량산출_수량산출서(2003.4.1)" xfId="11546"/>
    <cellStyle name="_2001년만_2001예산배정액 및 내역2_경보국설계서(철관주2003.1.30최종)_영천댐수량산출_수량산출서(2003.4.1) 2" xfId="11547"/>
    <cellStyle name="_2001년만_2001예산배정액 및 내역2_광동댐전기내역서-1" xfId="11548"/>
    <cellStyle name="_2001년만_2001예산배정액 및 내역2_광동댐전기내역서-1 2" xfId="11549"/>
    <cellStyle name="_2001년만_2001예산배정액 및 내역2_대곡내역서0329(전기)-기계설비금액확인" xfId="11550"/>
    <cellStyle name="_2001년만_2001예산배정액 및 내역2_대곡내역서0329(전기)-기계설비금액확인 2" xfId="11551"/>
    <cellStyle name="_2001년만_2001예산배정액 및 내역2_수량산출서(2003.4.1)" xfId="11552"/>
    <cellStyle name="_2001년만_2001예산배정액 및 내역2_수량산출서(2003.4.1) 2" xfId="11553"/>
    <cellStyle name="_2001년만_2001예산배정액 및 내역2_영구동력수량산출" xfId="11554"/>
    <cellStyle name="_2001년만_2001예산배정액 및 내역2_영구동력수량산출 2" xfId="11555"/>
    <cellStyle name="_2001년만_2001예산배정액 및 내역2_영구동력수량산출_수량산출서(2003.4.1)" xfId="11556"/>
    <cellStyle name="_2001년만_2001예산배정액 및 내역2_영구동력수량산출_수량산출서(2003.4.1) 2" xfId="11557"/>
    <cellStyle name="_2001년만_2001예산배정액 및 내역2_영천댐수량산출" xfId="11558"/>
    <cellStyle name="_2001년만_2001예산배정액 및 내역2_영천댐수량산출 2" xfId="11559"/>
    <cellStyle name="_2001년만_2001예산배정액 및 내역2_영천댐수량산출_수량산출서(2003.4.1)" xfId="11560"/>
    <cellStyle name="_2001년만_2001예산배정액 및 내역2_영천댐수량산출_수량산출서(2003.4.1) 2" xfId="11561"/>
    <cellStyle name="_2001년만_2001예산배정액 및 내역2_영천댐최종(감시및CCTV)" xfId="11562"/>
    <cellStyle name="_2001년만_2001예산배정액 및 내역2_영천댐최종(감시및CCTV) 2" xfId="11563"/>
    <cellStyle name="_2001년만_2001예산배정액 및 내역2_영천댐최종(홍수예설비공사)" xfId="11564"/>
    <cellStyle name="_2001년만_2001예산배정액 및 내역2_영천댐최종(홍수예설비공사) 2" xfId="11565"/>
    <cellStyle name="_2001년만_2001예산배정액 및 내역2_오리지날최종-경보국설계서(철관주2003.2.13) (version 3) (version 1)" xfId="11566"/>
    <cellStyle name="_2001년만_2001예산배정액 및 내역2_오리지날최종-경보국설계서(철관주2003.2.13) (version 3) (version 1) 2" xfId="11567"/>
    <cellStyle name="_2001년만_2001예산배정액 및 내역2_오리지날최종-경보국설계서(철관주2003.2.13) (version 3) (version 1)_수량산출서(2003.4.1)" xfId="11568"/>
    <cellStyle name="_2001년만_2001예산배정액 및 내역2_오리지날최종-경보국설계서(철관주2003.2.13) (version 3) (version 1)_수량산출서(2003.4.1) 2" xfId="11569"/>
    <cellStyle name="_2001년만_2001예산배정액 및 내역2_오리지날최종-경보국설계서(철관주2003.2.6)" xfId="11570"/>
    <cellStyle name="_2001년만_2001예산배정액 및 내역2_오리지날최종-경보국설계서(철관주2003.2.6) 2" xfId="11571"/>
    <cellStyle name="_2001년만_2001예산배정액 및 내역2_오리지날최종-경보국설계서(철관주2003.2.6)_수량산출서(2003.4.1)" xfId="11572"/>
    <cellStyle name="_2001년만_2001예산배정액 및 내역2_오리지날최종-경보국설계서(철관주2003.2.6)_수량산출서(2003.4.1) 2" xfId="11573"/>
    <cellStyle name="_2001년만_2001예산배정액 및 내역2_오리지날최종-경보국설계서(철관주2003.2.9) (version 2)" xfId="11574"/>
    <cellStyle name="_2001년만_2001예산배정액 및 내역2_오리지날최종-경보국설계서(철관주2003.2.9) (version 2) 2" xfId="11575"/>
    <cellStyle name="_2001년만_2001예산배정액 및 내역2_오리지날최종-경보국설계서(철관주2003.2.9) (version 2)_수량산출서(2003.4.1)" xfId="11576"/>
    <cellStyle name="_2001년만_2001예산배정액 및 내역2_오리지날최종-경보국설계서(철관주2003.2.9) (version 2)_수량산출서(2003.4.1) 2" xfId="11577"/>
    <cellStyle name="_2001년만_2001예산배정액 및 내역2_옥곡수량" xfId="11578"/>
    <cellStyle name="_2001년만_2001예산배정액 및 내역2_옥곡수량 2" xfId="11579"/>
    <cellStyle name="_2001년만_2001예산배정액 및 내역2_전기-광양3단계(옥곡가압장)" xfId="11580"/>
    <cellStyle name="_2001년만_2001예산배정액 및 내역2_전기-광양3단계(옥곡가압장) 2" xfId="11581"/>
    <cellStyle name="_2001년만_2001예산배정액 및 내역2_전기내역서-광동댐" xfId="11582"/>
    <cellStyle name="_2001년만_2001예산배정액 및 내역2_전기내역서-광동댐 2" xfId="11583"/>
    <cellStyle name="_2001년만_2001예산배정액 및 내역2_전기및계장-영천댐(03.9.8신설및철거나눔)" xfId="11584"/>
    <cellStyle name="_2001년만_2001예산배정액 및 내역2_전기및계장-영천댐(03.9.8신설및철거나눔) (version 1)" xfId="11585"/>
    <cellStyle name="_2001년만_2001예산배정액 및 내역2_전기및계장-영천댐(03.9.8신설및철거나눔) (version 1) 2" xfId="11586"/>
    <cellStyle name="_2001년만_2001예산배정액 및 내역2_전기및계장-영천댐(03.9.8신설및철거나눔) 2" xfId="11587"/>
    <cellStyle name="_2001년만_2001예산배정액 및 내역2_전기및계장-영천댐(03.9.8신설및철거나눔) 3" xfId="11588"/>
    <cellStyle name="_2001년만_2001예산배정액 및 내역2_전기및계장-영천댐(03.9.8신설및철거나눔) 4" xfId="11589"/>
    <cellStyle name="_2001년만_2001예산배정액 및 내역2_전기및계장-영천댐취수능력(2003.4.8전기및계장)" xfId="11590"/>
    <cellStyle name="_2001년만_2001예산배정액 및 내역2_전기및계장-영천댐취수능력(2003.4.8전기및계장) 2" xfId="11591"/>
    <cellStyle name="_2001년만_2001예산배정액 및 내역2_전기방식" xfId="11592"/>
    <cellStyle name="_2001년만_2001예산배정액 및 내역2_전기방식 2" xfId="11593"/>
    <cellStyle name="_2001년만_2001예산배정액 및 내역2_전기방식_수량산출서(2003.4.1)" xfId="11594"/>
    <cellStyle name="_2001년만_2001예산배정액 및 내역2_전기방식_수량산출서(2003.4.1) 2" xfId="11595"/>
    <cellStyle name="_2001년만_2001예산배정액 및 내역2_전기-영천댐취수능력(2003.2.10) (version 1)" xfId="11596"/>
    <cellStyle name="_2001년만_2001예산배정액 및 내역2_전기-영천댐취수능력(2003.2.10) (version 1) 2" xfId="11597"/>
    <cellStyle name="_2001년만_2001예산배정액 및 내역2_전기-영천댐취수능력(2003.2.10) (version 1)_수량산출서(2003.4.1)" xfId="11598"/>
    <cellStyle name="_2001년만_2001예산배정액 및 내역2_전기-영천댐취수능력(2003.2.10) (version 1)_수량산출서(2003.4.1) 2" xfId="11599"/>
    <cellStyle name="_2001년만_2001예산배정액 및 내역2_최종실적(최종)" xfId="11600"/>
    <cellStyle name="_2001년만_2001예산배정액 및 내역2_최종실적(최종) 2" xfId="11601"/>
    <cellStyle name="_2001년만_2001예산배정액 및 내역2_최종실적(최종)_수량산출서(2003.4.1)" xfId="11602"/>
    <cellStyle name="_2001년만_2001예산배정액 및 내역2_최종실적(최종)_수량산출서(2003.4.1) 2" xfId="11603"/>
    <cellStyle name="_2001년만_2001예산배정액 및 내역2_최종실적(최종)_영천댐수량산출" xfId="11604"/>
    <cellStyle name="_2001년만_2001예산배정액 및 내역2_최종실적(최종)_영천댐수량산출 2" xfId="11605"/>
    <cellStyle name="_2001년만_2001예산배정액 및 내역2_최종실적(최종)_영천댐수량산출_수량산출서(2003.4.1)" xfId="11606"/>
    <cellStyle name="_2001년만_2001예산배정액 및 내역2_최종실적(최종)_영천댐수량산출_수량산출서(2003.4.1) 2" xfId="11607"/>
    <cellStyle name="_2001년만_가설건축전기산출서" xfId="11608"/>
    <cellStyle name="_2001년만_가설건축전기산출서 2" xfId="11609"/>
    <cellStyle name="_2001년만_가설건축전기산출서_수량산출서(2003.4.1)" xfId="11610"/>
    <cellStyle name="_2001년만_가설건축전기산출서_수량산출서(2003.4.1) 2" xfId="11611"/>
    <cellStyle name="_2001년만_가설동력수량산출" xfId="11612"/>
    <cellStyle name="_2001년만_가설동력수량산출 2" xfId="11613"/>
    <cellStyle name="_2001년만_가설동력수량산출_수량산출서(2003.4.1)" xfId="11614"/>
    <cellStyle name="_2001년만_가설동력수량산출_수량산출서(2003.4.1) 2" xfId="11615"/>
    <cellStyle name="_2001년만_가설통신수량" xfId="11616"/>
    <cellStyle name="_2001년만_가설통신수량 2" xfId="11617"/>
    <cellStyle name="_2001년만_가설통신수량_수량산출서(2003.4.1)" xfId="11618"/>
    <cellStyle name="_2001년만_가설통신수량_수량산출서(2003.4.1) 2" xfId="11619"/>
    <cellStyle name="_2001년만_경보국설계서(철관주2003.1.30최종)" xfId="11620"/>
    <cellStyle name="_2001년만_경보국설계서(철관주2003.1.30최종) 2" xfId="11621"/>
    <cellStyle name="_2001년만_경보국설계서(철관주2003.1.30최종)_수량산출서(2003.4.1)" xfId="11622"/>
    <cellStyle name="_2001년만_경보국설계서(철관주2003.1.30최종)_수량산출서(2003.4.1) 2" xfId="11623"/>
    <cellStyle name="_2001년만_경보국설계서(철관주2003.1.30최종)_영천댐수량산출" xfId="11624"/>
    <cellStyle name="_2001년만_경보국설계서(철관주2003.1.30최종)_영천댐수량산출 2" xfId="11625"/>
    <cellStyle name="_2001년만_경보국설계서(철관주2003.1.30최종)_영천댐수량산출_수량산출서(2003.4.1)" xfId="11626"/>
    <cellStyle name="_2001년만_경보국설계서(철관주2003.1.30최종)_영천댐수량산출_수량산출서(2003.4.1) 2" xfId="11627"/>
    <cellStyle name="_2001년만_광동댐전기내역서-1" xfId="11628"/>
    <cellStyle name="_2001년만_광동댐전기내역서-1 2" xfId="11629"/>
    <cellStyle name="_2001년만_대곡내역서0329(전기)-기계설비금액확인" xfId="11630"/>
    <cellStyle name="_2001년만_대곡내역서0329(전기)-기계설비금액확인 2" xfId="11631"/>
    <cellStyle name="_2001년만_수량산출서(2003.4.1)" xfId="11632"/>
    <cellStyle name="_2001년만_수량산출서(2003.4.1) 2" xfId="11633"/>
    <cellStyle name="_2001년만_영구동력수량산출" xfId="11634"/>
    <cellStyle name="_2001년만_영구동력수량산출 2" xfId="11635"/>
    <cellStyle name="_2001년만_영구동력수량산출_수량산출서(2003.4.1)" xfId="11636"/>
    <cellStyle name="_2001년만_영구동력수량산출_수량산출서(2003.4.1) 2" xfId="11637"/>
    <cellStyle name="_2001년만_영천댐수량산출" xfId="11638"/>
    <cellStyle name="_2001년만_영천댐수량산출 2" xfId="11639"/>
    <cellStyle name="_2001년만_영천댐수량산출_수량산출서(2003.4.1)" xfId="11640"/>
    <cellStyle name="_2001년만_영천댐수량산출_수량산출서(2003.4.1) 2" xfId="11641"/>
    <cellStyle name="_2001년만_영천댐최종(감시및CCTV)" xfId="11642"/>
    <cellStyle name="_2001년만_영천댐최종(감시및CCTV) 2" xfId="11643"/>
    <cellStyle name="_2001년만_영천댐최종(홍수예설비공사)" xfId="11644"/>
    <cellStyle name="_2001년만_영천댐최종(홍수예설비공사) 2" xfId="11645"/>
    <cellStyle name="_2001년만_오리지날최종-경보국설계서(철관주2003.2.13) (version 3) (version 1)" xfId="11646"/>
    <cellStyle name="_2001년만_오리지날최종-경보국설계서(철관주2003.2.13) (version 3) (version 1) 2" xfId="11647"/>
    <cellStyle name="_2001년만_오리지날최종-경보국설계서(철관주2003.2.13) (version 3) (version 1)_수량산출서(2003.4.1)" xfId="11648"/>
    <cellStyle name="_2001년만_오리지날최종-경보국설계서(철관주2003.2.13) (version 3) (version 1)_수량산출서(2003.4.1) 2" xfId="11649"/>
    <cellStyle name="_2001년만_오리지날최종-경보국설계서(철관주2003.2.6)" xfId="11650"/>
    <cellStyle name="_2001년만_오리지날최종-경보국설계서(철관주2003.2.6) 2" xfId="11651"/>
    <cellStyle name="_2001년만_오리지날최종-경보국설계서(철관주2003.2.6)_수량산출서(2003.4.1)" xfId="11652"/>
    <cellStyle name="_2001년만_오리지날최종-경보국설계서(철관주2003.2.6)_수량산출서(2003.4.1) 2" xfId="11653"/>
    <cellStyle name="_2001년만_오리지날최종-경보국설계서(철관주2003.2.9) (version 2)" xfId="11654"/>
    <cellStyle name="_2001년만_오리지날최종-경보국설계서(철관주2003.2.9) (version 2) 2" xfId="11655"/>
    <cellStyle name="_2001년만_오리지날최종-경보국설계서(철관주2003.2.9) (version 2)_수량산출서(2003.4.1)" xfId="11656"/>
    <cellStyle name="_2001년만_오리지날최종-경보국설계서(철관주2003.2.9) (version 2)_수량산출서(2003.4.1) 2" xfId="11657"/>
    <cellStyle name="_2001년만_옥곡수량" xfId="11658"/>
    <cellStyle name="_2001년만_옥곡수량 2" xfId="11659"/>
    <cellStyle name="_2001년만_전기-광양3단계(옥곡가압장)" xfId="11660"/>
    <cellStyle name="_2001년만_전기-광양3단계(옥곡가압장) 2" xfId="11661"/>
    <cellStyle name="_2001년만_전기내역서-광동댐" xfId="11662"/>
    <cellStyle name="_2001년만_전기내역서-광동댐 2" xfId="11663"/>
    <cellStyle name="_2001년만_전기및계장-영천댐(03.9.8신설및철거나눔)" xfId="11664"/>
    <cellStyle name="_2001년만_전기및계장-영천댐(03.9.8신설및철거나눔) (version 1)" xfId="11665"/>
    <cellStyle name="_2001년만_전기및계장-영천댐(03.9.8신설및철거나눔) (version 1) 2" xfId="11666"/>
    <cellStyle name="_2001년만_전기및계장-영천댐(03.9.8신설및철거나눔) 2" xfId="11667"/>
    <cellStyle name="_2001년만_전기및계장-영천댐(03.9.8신설및철거나눔) 3" xfId="11668"/>
    <cellStyle name="_2001년만_전기및계장-영천댐(03.9.8신설및철거나눔) 4" xfId="11669"/>
    <cellStyle name="_2001년만_전기및계장-영천댐취수능력(2003.4.8전기및계장)" xfId="11670"/>
    <cellStyle name="_2001년만_전기및계장-영천댐취수능력(2003.4.8전기및계장) 2" xfId="11671"/>
    <cellStyle name="_2001년만_전기방식" xfId="11672"/>
    <cellStyle name="_2001년만_전기방식 2" xfId="11673"/>
    <cellStyle name="_2001년만_전기방식_수량산출서(2003.4.1)" xfId="11674"/>
    <cellStyle name="_2001년만_전기방식_수량산출서(2003.4.1) 2" xfId="11675"/>
    <cellStyle name="_2001년만_전기-영천댐취수능력(2003.2.10) (version 1)" xfId="11676"/>
    <cellStyle name="_2001년만_전기-영천댐취수능력(2003.2.10) (version 1) 2" xfId="11677"/>
    <cellStyle name="_2001년만_전기-영천댐취수능력(2003.2.10) (version 1)_수량산출서(2003.4.1)" xfId="11678"/>
    <cellStyle name="_2001년만_전기-영천댐취수능력(2003.2.10) (version 1)_수량산출서(2003.4.1) 2" xfId="11679"/>
    <cellStyle name="_2001년만_최종실적(최종)" xfId="11680"/>
    <cellStyle name="_2001년만_최종실적(최종) 2" xfId="11681"/>
    <cellStyle name="_2001년만_최종실적(최종)_수량산출서(2003.4.1)" xfId="11682"/>
    <cellStyle name="_2001년만_최종실적(최종)_수량산출서(2003.4.1) 2" xfId="11683"/>
    <cellStyle name="_2001년만_최종실적(최종)_영천댐수량산출" xfId="11684"/>
    <cellStyle name="_2001년만_최종실적(최종)_영천댐수량산출 2" xfId="11685"/>
    <cellStyle name="_2001년만_최종실적(최종)_영천댐수량산출_수량산출서(2003.4.1)" xfId="11686"/>
    <cellStyle name="_2001년만_최종실적(최종)_영천댐수량산출_수량산출서(2003.4.1) 2" xfId="11687"/>
    <cellStyle name="_2001예산배정액 및 내역" xfId="11688"/>
    <cellStyle name="_2001예산배정액 및 내역 2" xfId="11689"/>
    <cellStyle name="_2001예산배정액 및 내역_가설건축전기산출서" xfId="11690"/>
    <cellStyle name="_2001예산배정액 및 내역_가설건축전기산출서 2" xfId="11691"/>
    <cellStyle name="_2001예산배정액 및 내역_가설건축전기산출서_수량산출서(2003.4.1)" xfId="11692"/>
    <cellStyle name="_2001예산배정액 및 내역_가설건축전기산출서_수량산출서(2003.4.1) 2" xfId="11693"/>
    <cellStyle name="_2001예산배정액 및 내역_가설동력수량산출" xfId="11694"/>
    <cellStyle name="_2001예산배정액 및 내역_가설동력수량산출 2" xfId="11695"/>
    <cellStyle name="_2001예산배정액 및 내역_가설동력수량산출_수량산출서(2003.4.1)" xfId="11696"/>
    <cellStyle name="_2001예산배정액 및 내역_가설동력수량산출_수량산출서(2003.4.1) 2" xfId="11697"/>
    <cellStyle name="_2001예산배정액 및 내역_가설통신수량" xfId="11698"/>
    <cellStyle name="_2001예산배정액 및 내역_가설통신수량 2" xfId="11699"/>
    <cellStyle name="_2001예산배정액 및 내역_가설통신수량_수량산출서(2003.4.1)" xfId="11700"/>
    <cellStyle name="_2001예산배정액 및 내역_가설통신수량_수량산출서(2003.4.1) 2" xfId="11701"/>
    <cellStyle name="_2001예산배정액 및 내역_경보국설계서(철관주2003.1.30최종)" xfId="11702"/>
    <cellStyle name="_2001예산배정액 및 내역_경보국설계서(철관주2003.1.30최종) 2" xfId="11703"/>
    <cellStyle name="_2001예산배정액 및 내역_경보국설계서(철관주2003.1.30최종)_수량산출서(2003.4.1)" xfId="11704"/>
    <cellStyle name="_2001예산배정액 및 내역_경보국설계서(철관주2003.1.30최종)_수량산출서(2003.4.1) 2" xfId="11705"/>
    <cellStyle name="_2001예산배정액 및 내역_경보국설계서(철관주2003.1.30최종)_영천댐수량산출" xfId="11706"/>
    <cellStyle name="_2001예산배정액 및 내역_경보국설계서(철관주2003.1.30최종)_영천댐수량산출 2" xfId="11707"/>
    <cellStyle name="_2001예산배정액 및 내역_경보국설계서(철관주2003.1.30최종)_영천댐수량산출_수량산출서(2003.4.1)" xfId="11708"/>
    <cellStyle name="_2001예산배정액 및 내역_경보국설계서(철관주2003.1.30최종)_영천댐수량산출_수량산출서(2003.4.1) 2" xfId="11709"/>
    <cellStyle name="_2001예산배정액 및 내역_광동댐전기내역서-1" xfId="11710"/>
    <cellStyle name="_2001예산배정액 및 내역_광동댐전기내역서-1 2" xfId="11711"/>
    <cellStyle name="_2001예산배정액 및 내역_대곡내역서0329(전기)-기계설비금액확인" xfId="11712"/>
    <cellStyle name="_2001예산배정액 및 내역_대곡내역서0329(전기)-기계설비금액확인 2" xfId="11713"/>
    <cellStyle name="_2001예산배정액 및 내역_수량산출서(2003.4.1)" xfId="11714"/>
    <cellStyle name="_2001예산배정액 및 내역_수량산출서(2003.4.1) 2" xfId="11715"/>
    <cellStyle name="_2001예산배정액 및 내역_영구동력수량산출" xfId="11716"/>
    <cellStyle name="_2001예산배정액 및 내역_영구동력수량산출 2" xfId="11717"/>
    <cellStyle name="_2001예산배정액 및 내역_영구동력수량산출_수량산출서(2003.4.1)" xfId="11718"/>
    <cellStyle name="_2001예산배정액 및 내역_영구동력수량산출_수량산출서(2003.4.1) 2" xfId="11719"/>
    <cellStyle name="_2001예산배정액 및 내역_영천댐수량산출" xfId="11720"/>
    <cellStyle name="_2001예산배정액 및 내역_영천댐수량산출 2" xfId="11721"/>
    <cellStyle name="_2001예산배정액 및 내역_영천댐수량산출_수량산출서(2003.4.1)" xfId="11722"/>
    <cellStyle name="_2001예산배정액 및 내역_영천댐수량산출_수량산출서(2003.4.1) 2" xfId="11723"/>
    <cellStyle name="_2001예산배정액 및 내역_영천댐최종(감시및CCTV)" xfId="11724"/>
    <cellStyle name="_2001예산배정액 및 내역_영천댐최종(감시및CCTV) 2" xfId="11725"/>
    <cellStyle name="_2001예산배정액 및 내역_영천댐최종(홍수예설비공사)" xfId="11726"/>
    <cellStyle name="_2001예산배정액 및 내역_영천댐최종(홍수예설비공사) 2" xfId="11727"/>
    <cellStyle name="_2001예산배정액 및 내역_오리지날최종-경보국설계서(철관주2003.2.13) (version 3) (version 1)" xfId="11728"/>
    <cellStyle name="_2001예산배정액 및 내역_오리지날최종-경보국설계서(철관주2003.2.13) (version 3) (version 1) 2" xfId="11729"/>
    <cellStyle name="_2001예산배정액 및 내역_오리지날최종-경보국설계서(철관주2003.2.13) (version 3) (version 1)_수량산출서(2003.4.1)" xfId="11730"/>
    <cellStyle name="_2001예산배정액 및 내역_오리지날최종-경보국설계서(철관주2003.2.13) (version 3) (version 1)_수량산출서(2003.4.1) 2" xfId="11731"/>
    <cellStyle name="_2001예산배정액 및 내역_오리지날최종-경보국설계서(철관주2003.2.6)" xfId="11732"/>
    <cellStyle name="_2001예산배정액 및 내역_오리지날최종-경보국설계서(철관주2003.2.6) 2" xfId="11733"/>
    <cellStyle name="_2001예산배정액 및 내역_오리지날최종-경보국설계서(철관주2003.2.6)_수량산출서(2003.4.1)" xfId="11734"/>
    <cellStyle name="_2001예산배정액 및 내역_오리지날최종-경보국설계서(철관주2003.2.6)_수량산출서(2003.4.1) 2" xfId="11735"/>
    <cellStyle name="_2001예산배정액 및 내역_오리지날최종-경보국설계서(철관주2003.2.9) (version 2)" xfId="11736"/>
    <cellStyle name="_2001예산배정액 및 내역_오리지날최종-경보국설계서(철관주2003.2.9) (version 2) 2" xfId="11737"/>
    <cellStyle name="_2001예산배정액 및 내역_오리지날최종-경보국설계서(철관주2003.2.9) (version 2)_수량산출서(2003.4.1)" xfId="11738"/>
    <cellStyle name="_2001예산배정액 및 내역_오리지날최종-경보국설계서(철관주2003.2.9) (version 2)_수량산출서(2003.4.1) 2" xfId="11739"/>
    <cellStyle name="_2001예산배정액 및 내역_옥곡수량" xfId="11740"/>
    <cellStyle name="_2001예산배정액 및 내역_옥곡수량 2" xfId="11741"/>
    <cellStyle name="_2001예산배정액 및 내역_전기-광양3단계(옥곡가압장)" xfId="11742"/>
    <cellStyle name="_2001예산배정액 및 내역_전기-광양3단계(옥곡가압장) 2" xfId="11743"/>
    <cellStyle name="_2001예산배정액 및 내역_전기내역서-광동댐" xfId="11744"/>
    <cellStyle name="_2001예산배정액 및 내역_전기내역서-광동댐 2" xfId="11745"/>
    <cellStyle name="_2001예산배정액 및 내역_전기및계장-영천댐(03.9.8신설및철거나눔)" xfId="11746"/>
    <cellStyle name="_2001예산배정액 및 내역_전기및계장-영천댐(03.9.8신설및철거나눔) (version 1)" xfId="11747"/>
    <cellStyle name="_2001예산배정액 및 내역_전기및계장-영천댐(03.9.8신설및철거나눔) (version 1) 2" xfId="11748"/>
    <cellStyle name="_2001예산배정액 및 내역_전기및계장-영천댐(03.9.8신설및철거나눔) 2" xfId="11749"/>
    <cellStyle name="_2001예산배정액 및 내역_전기및계장-영천댐(03.9.8신설및철거나눔) 3" xfId="11750"/>
    <cellStyle name="_2001예산배정액 및 내역_전기및계장-영천댐(03.9.8신설및철거나눔) 4" xfId="11751"/>
    <cellStyle name="_2001예산배정액 및 내역_전기및계장-영천댐취수능력(2003.4.8전기및계장)" xfId="11752"/>
    <cellStyle name="_2001예산배정액 및 내역_전기및계장-영천댐취수능력(2003.4.8전기및계장) 2" xfId="11753"/>
    <cellStyle name="_2001예산배정액 및 내역_전기방식" xfId="11754"/>
    <cellStyle name="_2001예산배정액 및 내역_전기방식 2" xfId="11755"/>
    <cellStyle name="_2001예산배정액 및 내역_전기방식_수량산출서(2003.4.1)" xfId="11756"/>
    <cellStyle name="_2001예산배정액 및 내역_전기방식_수량산출서(2003.4.1) 2" xfId="11757"/>
    <cellStyle name="_2001예산배정액 및 내역_전기-영천댐취수능력(2003.2.10) (version 1)" xfId="11758"/>
    <cellStyle name="_2001예산배정액 및 내역_전기-영천댐취수능력(2003.2.10) (version 1) 2" xfId="11759"/>
    <cellStyle name="_2001예산배정액 및 내역_전기-영천댐취수능력(2003.2.10) (version 1)_수량산출서(2003.4.1)" xfId="11760"/>
    <cellStyle name="_2001예산배정액 및 내역_전기-영천댐취수능력(2003.2.10) (version 1)_수량산출서(2003.4.1) 2" xfId="11761"/>
    <cellStyle name="_2001예산배정액 및 내역_최종실적(최종)" xfId="11762"/>
    <cellStyle name="_2001예산배정액 및 내역_최종실적(최종) 2" xfId="11763"/>
    <cellStyle name="_2001예산배정액 및 내역_최종실적(최종)_수량산출서(2003.4.1)" xfId="11764"/>
    <cellStyle name="_2001예산배정액 및 내역_최종실적(최종)_수량산출서(2003.4.1) 2" xfId="11765"/>
    <cellStyle name="_2001예산배정액 및 내역_최종실적(최종)_영천댐수량산출" xfId="11766"/>
    <cellStyle name="_2001예산배정액 및 내역_최종실적(최종)_영천댐수량산출 2" xfId="11767"/>
    <cellStyle name="_2001예산배정액 및 내역_최종실적(최종)_영천댐수량산출_수량산출서(2003.4.1)" xfId="11768"/>
    <cellStyle name="_2001예산배정액 및 내역_최종실적(최종)_영천댐수량산출_수량산출서(2003.4.1) 2" xfId="11769"/>
    <cellStyle name="_2001예산배정액 및 내역2" xfId="11770"/>
    <cellStyle name="_2001예산배정액 및 내역2 2" xfId="11771"/>
    <cellStyle name="_2001예산배정액 및 내역2_가설건축전기산출서" xfId="11772"/>
    <cellStyle name="_2001예산배정액 및 내역2_가설건축전기산출서 2" xfId="11773"/>
    <cellStyle name="_2001예산배정액 및 내역2_가설건축전기산출서_수량산출서(2003.4.1)" xfId="11774"/>
    <cellStyle name="_2001예산배정액 및 내역2_가설건축전기산출서_수량산출서(2003.4.1) 2" xfId="11775"/>
    <cellStyle name="_2001예산배정액 및 내역2_가설동력수량산출" xfId="11776"/>
    <cellStyle name="_2001예산배정액 및 내역2_가설동력수량산출 2" xfId="11777"/>
    <cellStyle name="_2001예산배정액 및 내역2_가설동력수량산출_수량산출서(2003.4.1)" xfId="11778"/>
    <cellStyle name="_2001예산배정액 및 내역2_가설동력수량산출_수량산출서(2003.4.1) 2" xfId="11779"/>
    <cellStyle name="_2001예산배정액 및 내역2_가설통신수량" xfId="11780"/>
    <cellStyle name="_2001예산배정액 및 내역2_가설통신수량 2" xfId="11781"/>
    <cellStyle name="_2001예산배정액 및 내역2_가설통신수량_수량산출서(2003.4.1)" xfId="11782"/>
    <cellStyle name="_2001예산배정액 및 내역2_가설통신수량_수량산출서(2003.4.1) 2" xfId="11783"/>
    <cellStyle name="_2001예산배정액 및 내역2_경보국설계서(철관주2003.1.30최종)" xfId="11784"/>
    <cellStyle name="_2001예산배정액 및 내역2_경보국설계서(철관주2003.1.30최종) 2" xfId="11785"/>
    <cellStyle name="_2001예산배정액 및 내역2_경보국설계서(철관주2003.1.30최종)_수량산출서(2003.4.1)" xfId="11786"/>
    <cellStyle name="_2001예산배정액 및 내역2_경보국설계서(철관주2003.1.30최종)_수량산출서(2003.4.1) 2" xfId="11787"/>
    <cellStyle name="_2001예산배정액 및 내역2_경보국설계서(철관주2003.1.30최종)_영천댐수량산출" xfId="11788"/>
    <cellStyle name="_2001예산배정액 및 내역2_경보국설계서(철관주2003.1.30최종)_영천댐수량산출 2" xfId="11789"/>
    <cellStyle name="_2001예산배정액 및 내역2_경보국설계서(철관주2003.1.30최종)_영천댐수량산출_수량산출서(2003.4.1)" xfId="11790"/>
    <cellStyle name="_2001예산배정액 및 내역2_경보국설계서(철관주2003.1.30최종)_영천댐수량산출_수량산출서(2003.4.1) 2" xfId="11791"/>
    <cellStyle name="_2001예산배정액 및 내역2_광동댐전기내역서-1" xfId="11792"/>
    <cellStyle name="_2001예산배정액 및 내역2_광동댐전기내역서-1 2" xfId="11793"/>
    <cellStyle name="_2001예산배정액 및 내역2_대곡내역서0329(전기)-기계설비금액확인" xfId="11794"/>
    <cellStyle name="_2001예산배정액 및 내역2_대곡내역서0329(전기)-기계설비금액확인 2" xfId="11795"/>
    <cellStyle name="_2001예산배정액 및 내역2_수량산출서(2003.4.1)" xfId="11796"/>
    <cellStyle name="_2001예산배정액 및 내역2_수량산출서(2003.4.1) 2" xfId="11797"/>
    <cellStyle name="_2001예산배정액 및 내역2_영구동력수량산출" xfId="11798"/>
    <cellStyle name="_2001예산배정액 및 내역2_영구동력수량산출 2" xfId="11799"/>
    <cellStyle name="_2001예산배정액 및 내역2_영구동력수량산출_수량산출서(2003.4.1)" xfId="11800"/>
    <cellStyle name="_2001예산배정액 및 내역2_영구동력수량산출_수량산출서(2003.4.1) 2" xfId="11801"/>
    <cellStyle name="_2001예산배정액 및 내역2_영천댐수량산출" xfId="11802"/>
    <cellStyle name="_2001예산배정액 및 내역2_영천댐수량산출 2" xfId="11803"/>
    <cellStyle name="_2001예산배정액 및 내역2_영천댐수량산출_수량산출서(2003.4.1)" xfId="11804"/>
    <cellStyle name="_2001예산배정액 및 내역2_영천댐수량산출_수량산출서(2003.4.1) 2" xfId="11805"/>
    <cellStyle name="_2001예산배정액 및 내역2_영천댐최종(감시및CCTV)" xfId="11806"/>
    <cellStyle name="_2001예산배정액 및 내역2_영천댐최종(감시및CCTV) 2" xfId="11807"/>
    <cellStyle name="_2001예산배정액 및 내역2_영천댐최종(홍수예설비공사)" xfId="11808"/>
    <cellStyle name="_2001예산배정액 및 내역2_영천댐최종(홍수예설비공사) 2" xfId="11809"/>
    <cellStyle name="_2001예산배정액 및 내역2_오리지날최종-경보국설계서(철관주2003.2.13) (version 3) (version 1)" xfId="11810"/>
    <cellStyle name="_2001예산배정액 및 내역2_오리지날최종-경보국설계서(철관주2003.2.13) (version 3) (version 1) 2" xfId="11811"/>
    <cellStyle name="_2001예산배정액 및 내역2_오리지날최종-경보국설계서(철관주2003.2.13) (version 3) (version 1)_수량산출서(2003.4.1)" xfId="11812"/>
    <cellStyle name="_2001예산배정액 및 내역2_오리지날최종-경보국설계서(철관주2003.2.13) (version 3) (version 1)_수량산출서(2003.4.1) 2" xfId="11813"/>
    <cellStyle name="_2001예산배정액 및 내역2_오리지날최종-경보국설계서(철관주2003.2.6)" xfId="11814"/>
    <cellStyle name="_2001예산배정액 및 내역2_오리지날최종-경보국설계서(철관주2003.2.6) 2" xfId="11815"/>
    <cellStyle name="_2001예산배정액 및 내역2_오리지날최종-경보국설계서(철관주2003.2.6)_수량산출서(2003.4.1)" xfId="11816"/>
    <cellStyle name="_2001예산배정액 및 내역2_오리지날최종-경보국설계서(철관주2003.2.6)_수량산출서(2003.4.1) 2" xfId="11817"/>
    <cellStyle name="_2001예산배정액 및 내역2_오리지날최종-경보국설계서(철관주2003.2.9) (version 2)" xfId="11818"/>
    <cellStyle name="_2001예산배정액 및 내역2_오리지날최종-경보국설계서(철관주2003.2.9) (version 2) 2" xfId="11819"/>
    <cellStyle name="_2001예산배정액 및 내역2_오리지날최종-경보국설계서(철관주2003.2.9) (version 2)_수량산출서(2003.4.1)" xfId="11820"/>
    <cellStyle name="_2001예산배정액 및 내역2_오리지날최종-경보국설계서(철관주2003.2.9) (version 2)_수량산출서(2003.4.1) 2" xfId="11821"/>
    <cellStyle name="_2001예산배정액 및 내역2_옥곡수량" xfId="11822"/>
    <cellStyle name="_2001예산배정액 및 내역2_옥곡수량 2" xfId="11823"/>
    <cellStyle name="_2001예산배정액 및 내역2_전기-광양3단계(옥곡가압장)" xfId="11824"/>
    <cellStyle name="_2001예산배정액 및 내역2_전기-광양3단계(옥곡가압장) 2" xfId="11825"/>
    <cellStyle name="_2001예산배정액 및 내역2_전기내역서-광동댐" xfId="11826"/>
    <cellStyle name="_2001예산배정액 및 내역2_전기내역서-광동댐 2" xfId="11827"/>
    <cellStyle name="_2001예산배정액 및 내역2_전기및계장-영천댐(03.9.8신설및철거나눔)" xfId="11828"/>
    <cellStyle name="_2001예산배정액 및 내역2_전기및계장-영천댐(03.9.8신설및철거나눔) (version 1)" xfId="11829"/>
    <cellStyle name="_2001예산배정액 및 내역2_전기및계장-영천댐(03.9.8신설및철거나눔) (version 1) 2" xfId="11830"/>
    <cellStyle name="_2001예산배정액 및 내역2_전기및계장-영천댐(03.9.8신설및철거나눔) 2" xfId="11831"/>
    <cellStyle name="_2001예산배정액 및 내역2_전기및계장-영천댐(03.9.8신설및철거나눔) 3" xfId="11832"/>
    <cellStyle name="_2001예산배정액 및 내역2_전기및계장-영천댐(03.9.8신설및철거나눔) 4" xfId="11833"/>
    <cellStyle name="_2001예산배정액 및 내역2_전기및계장-영천댐취수능력(2003.4.8전기및계장)" xfId="11834"/>
    <cellStyle name="_2001예산배정액 및 내역2_전기및계장-영천댐취수능력(2003.4.8전기및계장) 2" xfId="11835"/>
    <cellStyle name="_2001예산배정액 및 내역2_전기방식" xfId="11836"/>
    <cellStyle name="_2001예산배정액 및 내역2_전기방식 2" xfId="11837"/>
    <cellStyle name="_2001예산배정액 및 내역2_전기방식_수량산출서(2003.4.1)" xfId="11838"/>
    <cellStyle name="_2001예산배정액 및 내역2_전기방식_수량산출서(2003.4.1) 2" xfId="11839"/>
    <cellStyle name="_2001예산배정액 및 내역2_전기-영천댐취수능력(2003.2.10) (version 1)" xfId="11840"/>
    <cellStyle name="_2001예산배정액 및 내역2_전기-영천댐취수능력(2003.2.10) (version 1) 2" xfId="11841"/>
    <cellStyle name="_2001예산배정액 및 내역2_전기-영천댐취수능력(2003.2.10) (version 1)_수량산출서(2003.4.1)" xfId="11842"/>
    <cellStyle name="_2001예산배정액 및 내역2_전기-영천댐취수능력(2003.2.10) (version 1)_수량산출서(2003.4.1) 2" xfId="11843"/>
    <cellStyle name="_2001예산배정액 및 내역2_최종실적(최종)" xfId="11844"/>
    <cellStyle name="_2001예산배정액 및 내역2_최종실적(최종) 2" xfId="11845"/>
    <cellStyle name="_2001예산배정액 및 내역2_최종실적(최종)_수량산출서(2003.4.1)" xfId="11846"/>
    <cellStyle name="_2001예산배정액 및 내역2_최종실적(최종)_수량산출서(2003.4.1) 2" xfId="11847"/>
    <cellStyle name="_2001예산배정액 및 내역2_최종실적(최종)_영천댐수량산출" xfId="11848"/>
    <cellStyle name="_2001예산배정액 및 내역2_최종실적(최종)_영천댐수량산출 2" xfId="11849"/>
    <cellStyle name="_2001예산배정액 및 내역2_최종실적(최종)_영천댐수량산출_수량산출서(2003.4.1)" xfId="11850"/>
    <cellStyle name="_2001예산배정액 및 내역2_최종실적(최종)_영천댐수량산출_수량산출서(2003.4.1) 2" xfId="11851"/>
    <cellStyle name="_2002결과표1" xfId="11852"/>
    <cellStyle name="_200301실적" xfId="2828"/>
    <cellStyle name="_2003수주계획(2003.5.21,최종)pm조정후" xfId="2829"/>
    <cellStyle name="_2004(수정안-주택양식)" xfId="2830"/>
    <cellStyle name="_2004년수주계획" xfId="2831"/>
    <cellStyle name="_2005.근1,2호-정화 습지 실정보고11-15일 1.5경사xls" xfId="11853"/>
    <cellStyle name="_2005년사업계획(김포신곡리)-050121" xfId="2832"/>
    <cellStyle name="_2005년사업계획(김포신곡리)-050121_071030-조경공사" xfId="2833"/>
    <cellStyle name="_2005년사업계획(김포신곡리)-050121_원가계산서" xfId="2834"/>
    <cellStyle name="_2006..단가산출" xfId="11854"/>
    <cellStyle name="_2007불광천녹화사업 심사내역서(수정-관급)" xfId="7932"/>
    <cellStyle name="_20공구" xfId="11855"/>
    <cellStyle name="_2-33배수-1" xfId="11856"/>
    <cellStyle name="_2-33배수-1_2.배수공(직평선)" xfId="11857"/>
    <cellStyle name="_2-33배수-1_2.배수공(직평선)_토공" xfId="11858"/>
    <cellStyle name="_2-33배수-1_2-33배수-1" xfId="11859"/>
    <cellStyle name="_2-33배수-1_2-33배수-1_토공" xfId="11860"/>
    <cellStyle name="_2-33배수-1_토공" xfId="11861"/>
    <cellStyle name="_2-4.상반기실적부문별요약" xfId="63"/>
    <cellStyle name="_2-4.상반기실적부문별요약(표지및목차포함)" xfId="64"/>
    <cellStyle name="_2-4.상반기실적부문별요약(표지및목차포함)_1" xfId="65"/>
    <cellStyle name="_2-4.상반기실적부문별요약_1" xfId="66"/>
    <cellStyle name="_2-4공구 본선개착구간(TRCM작업구)" xfId="11862"/>
    <cellStyle name="_2공구폐기물" xfId="11863"/>
    <cellStyle name="_2구간토공수량" xfId="11864"/>
    <cellStyle name="_2우수공0" xfId="11865"/>
    <cellStyle name="_2차 팔당1취수장 시설 개대체 예산서 재작성" xfId="11866"/>
    <cellStyle name="_2회기성(2차년도)-0701" xfId="11867"/>
    <cellStyle name="_3.단산,기경,노임-구조물공사(최종)" xfId="11868"/>
    <cellStyle name="_3.육교구조계산서" xfId="11869"/>
    <cellStyle name="_3.육교구조계산서_관기초단위수량" xfId="11870"/>
    <cellStyle name="_3.육교구조계산서_덕성수량(신설)" xfId="11871"/>
    <cellStyle name="_3.육교구조계산서_덕성수량(신설)_관기초단위수량" xfId="11872"/>
    <cellStyle name="_3.육교구조계산서_덕성수량(신설)_인화-논현A수량수정" xfId="11873"/>
    <cellStyle name="_3.육교구조계산서_덕성수량(신설)_인화-논현A수량수정_관기초단위수량" xfId="11874"/>
    <cellStyle name="_3.육교구조계산서_덕성수량(신설)_인화-논현A수량수정_보도육교수량" xfId="11875"/>
    <cellStyle name="_3.육교구조계산서_덕성수량(신설)_인화-논현A수량수정_보도육교수량_관기초단위수량" xfId="11876"/>
    <cellStyle name="_3.육교구조계산서_덕성수량(신설)_인화-논현A수량수정_복사본 토공수량" xfId="11877"/>
    <cellStyle name="_3.육교구조계산서_덕성수량(신설)_인화-논현A수량수정_복사본 토공수량_관기초단위수량" xfId="11878"/>
    <cellStyle name="_3.육교구조계산서_덕성수량(신설)_인화-논현A수량수정_토공수량" xfId="11879"/>
    <cellStyle name="_3.육교구조계산서_덕성수량(신설)_인화-논현A수량수정_토공수량(F1)" xfId="11880"/>
    <cellStyle name="_3.육교구조계산서_덕성수량(신설)_인화-논현A수량수정_토공수량(F1)_관기초단위수량" xfId="11881"/>
    <cellStyle name="_3.육교구조계산서_덕성수량(신설)_인화-논현A수량수정_토공수량_관기초단위수량" xfId="11882"/>
    <cellStyle name="_3.육교구조계산서_덕성수량(신설)_인화-논현A수량수정_토공수량-1" xfId="11883"/>
    <cellStyle name="_3.육교구조계산서_덕성수량(신설)_인화-논현A수량수정_토공수량-1_관기초단위수량" xfId="11884"/>
    <cellStyle name="_3.육교구조계산서_덕성수량(신설2)" xfId="11885"/>
    <cellStyle name="_3.육교구조계산서_덕성수량(신설2)_관기초단위수량" xfId="11886"/>
    <cellStyle name="_3.육교구조계산서_덕성수량(신설2)_인화-논현A수량수정" xfId="11887"/>
    <cellStyle name="_3.육교구조계산서_덕성수량(신설2)_인화-논현A수량수정_관기초단위수량" xfId="11888"/>
    <cellStyle name="_3.육교구조계산서_덕성수량(신설2)_인화-논현A수량수정_보도육교수량" xfId="11889"/>
    <cellStyle name="_3.육교구조계산서_덕성수량(신설2)_인화-논현A수량수정_보도육교수량_관기초단위수량" xfId="11890"/>
    <cellStyle name="_3.육교구조계산서_덕성수량(신설2)_인화-논현A수량수정_복사본 토공수량" xfId="11891"/>
    <cellStyle name="_3.육교구조계산서_덕성수량(신설2)_인화-논현A수량수정_복사본 토공수량_관기초단위수량" xfId="11892"/>
    <cellStyle name="_3.육교구조계산서_덕성수량(신설2)_인화-논현A수량수정_토공수량" xfId="11893"/>
    <cellStyle name="_3.육교구조계산서_덕성수량(신설2)_인화-논현A수량수정_토공수량(F1)" xfId="11894"/>
    <cellStyle name="_3.육교구조계산서_덕성수량(신설2)_인화-논현A수량수정_토공수량(F1)_관기초단위수량" xfId="11895"/>
    <cellStyle name="_3.육교구조계산서_덕성수량(신설2)_인화-논현A수량수정_토공수량_관기초단위수량" xfId="11896"/>
    <cellStyle name="_3.육교구조계산서_덕성수량(신설2)_인화-논현A수량수정_토공수량-1" xfId="11897"/>
    <cellStyle name="_3.육교구조계산서_덕성수량(신설2)_인화-논현A수량수정_토공수량-1_관기초단위수량" xfId="11898"/>
    <cellStyle name="_3.육교구조계산서_인화-논현A수량수정" xfId="11899"/>
    <cellStyle name="_3.육교구조계산서_인화-논현A수량수정_관기초단위수량" xfId="11900"/>
    <cellStyle name="_3.육교구조계산서_인화-논현A수량수정_보도육교수량" xfId="11901"/>
    <cellStyle name="_3.육교구조계산서_인화-논현A수량수정_보도육교수량_관기초단위수량" xfId="11902"/>
    <cellStyle name="_3.육교구조계산서_인화-논현A수량수정_복사본 토공수량" xfId="11903"/>
    <cellStyle name="_3.육교구조계산서_인화-논현A수량수정_복사본 토공수량_관기초단위수량" xfId="11904"/>
    <cellStyle name="_3.육교구조계산서_인화-논현A수량수정_토공수량" xfId="11905"/>
    <cellStyle name="_3.육교구조계산서_인화-논현A수량수정_토공수량(F1)" xfId="11906"/>
    <cellStyle name="_3.육교구조계산서_인화-논현A수량수정_토공수량(F1)_관기초단위수량" xfId="11907"/>
    <cellStyle name="_3.육교구조계산서_인화-논현A수량수정_토공수량_관기초단위수량" xfId="11908"/>
    <cellStyle name="_3.육교구조계산서_인화-논현A수량수정_토공수량-1" xfId="11909"/>
    <cellStyle name="_3.육교구조계산서_인화-논현A수량수정_토공수량-1_관기초단위수량" xfId="11910"/>
    <cellStyle name="_3.포장공" xfId="2835"/>
    <cellStyle name="_3_조경공사" xfId="11911"/>
    <cellStyle name="_345KV 신온양변전소 토건공사(05.27)" xfId="7933"/>
    <cellStyle name="_3공구 전기분야내역서050420" xfId="11912"/>
    <cellStyle name="_3공구 전기분야내역서050420 2" xfId="11913"/>
    <cellStyle name="_3구간자재집계표" xfId="11914"/>
    <cellStyle name="_3구간자재집계표_03포장공수량" xfId="11915"/>
    <cellStyle name="_3구간자재집계표_04부대공수량" xfId="11916"/>
    <cellStyle name="_3구간자재집계표_30 포장공" xfId="11917"/>
    <cellStyle name="_3구간자재집계표_30 포장공_00_폐기물수량" xfId="11918"/>
    <cellStyle name="_3구간자재집계표_30 포장공_02_1배수공총괄" xfId="11919"/>
    <cellStyle name="_3구간자재집계표_30 포장공_03_포장공수량" xfId="11920"/>
    <cellStyle name="_3구간자재집계표_30 포장공_03포장공수량" xfId="11921"/>
    <cellStyle name="_3구간토공수량" xfId="11922"/>
    <cellStyle name="_3구간토공수량_03포장공수량" xfId="11923"/>
    <cellStyle name="_3구간토공수량_04부대공수량" xfId="11924"/>
    <cellStyle name="_3구간토공수량_30 포장공" xfId="11925"/>
    <cellStyle name="_3구간토공수량_30 포장공_00_폐기물수량" xfId="11926"/>
    <cellStyle name="_3구간토공수량_30 포장공_02_1배수공총괄" xfId="11927"/>
    <cellStyle name="_3구간토공수량_30 포장공_03_포장공수량" xfId="11928"/>
    <cellStyle name="_3구간토공수량_30 포장공_03포장공수량" xfId="11929"/>
    <cellStyle name="_3우수공" xfId="11930"/>
    <cellStyle name="_3월 기성(사정서류)" xfId="2836"/>
    <cellStyle name="_3월 기성(사정서류)_071030-조경공사" xfId="2837"/>
    <cellStyle name="_3월 기성(사정서류)_원가계산서" xfId="2838"/>
    <cellStyle name="_4.교량공" xfId="2839"/>
    <cellStyle name="_4.구조물공집계표" xfId="11931"/>
    <cellStyle name="_4.포장공" xfId="11932"/>
    <cellStyle name="_4-1.단가비교(물가지)" xfId="11933"/>
    <cellStyle name="_4-2.단가비교(견적)" xfId="11934"/>
    <cellStyle name="_4조경공" xfId="11935"/>
    <cellStyle name="_5옹벽공" xfId="11936"/>
    <cellStyle name="_5옹벽공_개봉TL수량산출서-1" xfId="11937"/>
    <cellStyle name="_5옹벽공_환토(최종)" xfId="11938"/>
    <cellStyle name="_6월실적기성(안전불포함-제출)" xfId="2840"/>
    <cellStyle name="_7.수량산출서" xfId="11939"/>
    <cellStyle name="_8-11공구-견적대비" xfId="11940"/>
    <cellStyle name="_8-8수직구" xfId="11941"/>
    <cellStyle name="_8-8수직구_JSP수량산출서(교대)" xfId="11942"/>
    <cellStyle name="_8-8수직구_교대 가시설수량" xfId="11943"/>
    <cellStyle name="_8-8수직구_교대일반수량" xfId="11944"/>
    <cellStyle name="_8-8수직구_기초" xfId="11945"/>
    <cellStyle name="_8-8수직구_기초수량(아스콘포장)" xfId="11946"/>
    <cellStyle name="_8-8수직구_일반수량" xfId="11947"/>
    <cellStyle name="_8-8수직구_하수관로이설토공(수정)" xfId="11948"/>
    <cellStyle name="_8월 기성" xfId="2841"/>
    <cellStyle name="_99~2월" xfId="7934"/>
    <cellStyle name="_99~6월" xfId="7935"/>
    <cellStyle name="_99~7월" xfId="7936"/>
    <cellStyle name="_'99상반기경영개선활동결과(게시용)" xfId="67"/>
    <cellStyle name="_9월" xfId="11949"/>
    <cellStyle name="_AC-03(3월 기성)" xfId="2842"/>
    <cellStyle name="_AC04" xfId="2843"/>
    <cellStyle name="_AC-04('02.3월기성 및 단위공사예정표)" xfId="2844"/>
    <cellStyle name="_AC-04('02.3월기성 및 단위공사예정표)_071030-조경공사" xfId="2845"/>
    <cellStyle name="_AC-04('02.3월기성 및 단위공사예정표)_원가계산서" xfId="2846"/>
    <cellStyle name="_AC-04(020329)" xfId="2847"/>
    <cellStyle name="_AC-04(3월기성 및 단위공사예정표)" xfId="2848"/>
    <cellStyle name="_AC-04(3월기성 및 단위공사예정표)_071030-조경공사" xfId="2849"/>
    <cellStyle name="_AC-04(3월기성 및 단위공사예정표)_원가계산서" xfId="2850"/>
    <cellStyle name="_AC04_071030-조경공사" xfId="2851"/>
    <cellStyle name="_AC04_원가계산서" xfId="2852"/>
    <cellStyle name="_AC-04-12월" xfId="2853"/>
    <cellStyle name="_AC-04-12월_071030-조경공사" xfId="2854"/>
    <cellStyle name="_AC-04-12월_원가계산서" xfId="2855"/>
    <cellStyle name="_AC04실적기성" xfId="2856"/>
    <cellStyle name="_AC04실적기성_071030-조경공사" xfId="2857"/>
    <cellStyle name="_AC04실적기성_원가계산서" xfId="2858"/>
    <cellStyle name="_AC06실적기성" xfId="2859"/>
    <cellStyle name="_AC06실적기성_071030-조경공사" xfId="2860"/>
    <cellStyle name="_AC06실적기성_원가계산서" xfId="2861"/>
    <cellStyle name="_AC-07" xfId="2862"/>
    <cellStyle name="_AC-07(3월실적)" xfId="2863"/>
    <cellStyle name="_AC-07(3월실적)_071030-조경공사" xfId="2864"/>
    <cellStyle name="_AC-07(3월실적)_원가계산서" xfId="2865"/>
    <cellStyle name="_AC08실적기성" xfId="2866"/>
    <cellStyle name="_AC08실적기성_071030-조경공사" xfId="2867"/>
    <cellStyle name="_AC08실적기성_원가계산서" xfId="2868"/>
    <cellStyle name="_AC09가중치산출근거" xfId="2869"/>
    <cellStyle name="_AC09가중치산출근거_071030-조경공사" xfId="2870"/>
    <cellStyle name="_AC09가중치산출근거_원가계산서" xfId="2871"/>
    <cellStyle name="_AC15가중치산출근거" xfId="2872"/>
    <cellStyle name="_AC15가중치산출근거_071030-조경공사" xfId="2873"/>
    <cellStyle name="_AC15가중치산출근거_원가계산서" xfId="2874"/>
    <cellStyle name="_AC-19" xfId="2875"/>
    <cellStyle name="_AC-19_071030-조경공사" xfId="2876"/>
    <cellStyle name="_AC-19_원가계산서" xfId="2877"/>
    <cellStyle name="_AC21가중치산출근거및PC산정표" xfId="2878"/>
    <cellStyle name="_AC21가중치산출근거및PC산정표_071030-조경공사" xfId="2879"/>
    <cellStyle name="_AC21가중치산출근거및PC산정표_원가계산서" xfId="2880"/>
    <cellStyle name="_AL발코니외부창호(2005년07월이후061024)" xfId="5566"/>
    <cellStyle name="_AL발코니외부창호(2005년07월이후070101)" xfId="5567"/>
    <cellStyle name="_AL발코니외부창호(2005년07월이후070901)노임변경" xfId="5568"/>
    <cellStyle name="_beam재료표" xfId="11950"/>
    <cellStyle name="_BIS내역서 안형기 작성지원" xfId="11951"/>
    <cellStyle name="_Book1" xfId="2881"/>
    <cellStyle name="_Book1_071030-조경공사" xfId="2882"/>
    <cellStyle name="_Book1_내역서(최초)" xfId="11952"/>
    <cellStyle name="_Book1_내역서(최초)_기구조직승인" xfId="11953"/>
    <cellStyle name="_Book1_내역서(최초)_사토조정" xfId="11954"/>
    <cellStyle name="_Book1_내역서(최초)_사토조정1" xfId="11955"/>
    <cellStyle name="_Book1_내역서(최초)_사토조정2" xfId="11956"/>
    <cellStyle name="_Book1_내역서(최초)_실행예산(6공구)" xfId="11957"/>
    <cellStyle name="_Book1_내역서(최초)_실행예산(6공구-사토조정1)" xfId="11958"/>
    <cellStyle name="_Book1_내역서(최초)_실행예산(6공구-회원사-사토조정)" xfId="11959"/>
    <cellStyle name="_Book1_내역서(최초)_실행예산(6공구-회원사용)" xfId="11960"/>
    <cellStyle name="_Book1_내역서(최초)_투찰-변형1(내역서정리,설계대비단가낙찰율)" xfId="11961"/>
    <cellStyle name="_Book1_원가계산서" xfId="2883"/>
    <cellStyle name="_Book1_투찰-변형1(내역서정리,설계대비단가낙찰율)" xfId="11962"/>
    <cellStyle name="_Book2" xfId="11963"/>
    <cellStyle name="_BOX(1.5x1.0)" xfId="11964"/>
    <cellStyle name="_BOX1" xfId="11965"/>
    <cellStyle name="_buip (2)" xfId="2337"/>
    <cellStyle name="_buip (2)_SCP" xfId="2358"/>
    <cellStyle name="_buip (2)_SCP_Book2" xfId="2365"/>
    <cellStyle name="_buip (2)_SCP_금차내역-10월8일-수정" xfId="2359"/>
    <cellStyle name="_buip (2)_SCP_설변내역서2차" xfId="2360"/>
    <cellStyle name="_buip (2)_SCP_전체내역" xfId="2361"/>
    <cellStyle name="_buip (2)_SCP_전체내역-a3" xfId="2362"/>
    <cellStyle name="_buip (2)_SCP_전체내역-a4" xfId="2363"/>
    <cellStyle name="_buip (2)_SCP_총괄내역2003.08-a4" xfId="2364"/>
    <cellStyle name="_buip (2)_금차내역설변-10월10일" xfId="2338"/>
    <cellStyle name="_buip (2)_금차내역설변-10월10일_Book2" xfId="2343"/>
    <cellStyle name="_buip (2)_금차내역설변-10월10일_전체내역" xfId="2339"/>
    <cellStyle name="_buip (2)_금차내역설변-10월10일_전체내역-a3" xfId="2340"/>
    <cellStyle name="_buip (2)_금차내역설변-10월10일_전체내역-a4" xfId="2341"/>
    <cellStyle name="_buip (2)_금차내역설변-10월10일_총괄내역2003.08-a4" xfId="2342"/>
    <cellStyle name="_buip (2)_전체내역-10월8일" xfId="2344"/>
    <cellStyle name="_buip (2)_전체내역-10월8일_Book2" xfId="2349"/>
    <cellStyle name="_buip (2)_전체내역-10월8일_전체내역" xfId="2345"/>
    <cellStyle name="_buip (2)_전체내역-10월8일_전체내역-a3" xfId="2346"/>
    <cellStyle name="_buip (2)_전체내역-10월8일_전체내역-a4" xfId="2347"/>
    <cellStyle name="_buip (2)_전체내역-10월8일_총괄내역2003.08-a4" xfId="2348"/>
    <cellStyle name="_buip (2)_지장물" xfId="2350"/>
    <cellStyle name="_buip (2)_지장물_Book2" xfId="2357"/>
    <cellStyle name="_buip (2)_지장물_금차내역-10월8일-수정" xfId="2351"/>
    <cellStyle name="_buip (2)_지장물_설변내역서2차" xfId="2352"/>
    <cellStyle name="_buip (2)_지장물_전체내역" xfId="2353"/>
    <cellStyle name="_buip (2)_지장물_전체내역-a3" xfId="2354"/>
    <cellStyle name="_buip (2)_지장물_전체내역-a4" xfId="2355"/>
    <cellStyle name="_buip (2)_지장물_총괄내역2003.08-a4" xfId="2356"/>
    <cellStyle name="_D(흄)1000X1" xfId="11966"/>
    <cellStyle name="_D(흄)1000X1_8-8수직구" xfId="11967"/>
    <cellStyle name="_D(흄)1000X1_8-8수직구_JSP수량산출서(교대)" xfId="11968"/>
    <cellStyle name="_D(흄)1000X1_8-8수직구_교대 가시설수량" xfId="11969"/>
    <cellStyle name="_D(흄)1000X1_8-8수직구_교대일반수량" xfId="11970"/>
    <cellStyle name="_D(흄)1000X1_8-8수직구_기초" xfId="11971"/>
    <cellStyle name="_D(흄)1000X1_8-8수직구_기초수량(아스콘포장)" xfId="11972"/>
    <cellStyle name="_D(흄)1000X1_8-8수직구_일반수량" xfId="11973"/>
    <cellStyle name="_D(흄)1000X1_8-8수직구_하수관로이설토공(수정)" xfId="11974"/>
    <cellStyle name="_D(흄)1000X1_JSP수량산출서(교대)" xfId="11975"/>
    <cellStyle name="_D(흄)1000X1_교대 가시설수량" xfId="11976"/>
    <cellStyle name="_D(흄)1000X1_교대일반수량" xfId="11977"/>
    <cellStyle name="_D(흄)1000X1_기초" xfId="11978"/>
    <cellStyle name="_D(흄)1000X1_기초수량(아스콘포장)" xfId="11979"/>
    <cellStyle name="_D(흄)1000X1_일반수량" xfId="11980"/>
    <cellStyle name="_D(흄)1000X1_하수관로이설토공(수정)" xfId="11981"/>
    <cellStyle name="_E023SJ1" xfId="11982"/>
    <cellStyle name="_E023SJ1_고성천자연형하천데크일위대가" xfId="11983"/>
    <cellStyle name="_E023SJ1_대룡산일위대가표" xfId="11984"/>
    <cellStyle name="_E023SJ1_대룡산일위대가표_EG-J-A" xfId="11985"/>
    <cellStyle name="_E023SJ1_대룡산일위대가표_EG-P-B" xfId="11986"/>
    <cellStyle name="_E023SJ1_대룡산일위대가표_기준품셈목록표(최홍렬)" xfId="11987"/>
    <cellStyle name="_E023SJ1_대룡산일위대가표_물량산출-서풍건설-1" xfId="11988"/>
    <cellStyle name="_E023SJ1_우도데크설치공사" xfId="11989"/>
    <cellStyle name="_E023SJ1_우도데크설치공사_EG-J-A" xfId="11990"/>
    <cellStyle name="_E023SJ1_우도데크설치공사_EG-P-B" xfId="11991"/>
    <cellStyle name="_E023SJ1_우도데크설치공사_기준품셈목록표(최홍렬)" xfId="11992"/>
    <cellStyle name="_E023SJ1_우도데크설치공사_물량산출-서풍건설-1" xfId="11993"/>
    <cellStyle name="_fcr(폐기물)" xfId="11994"/>
    <cellStyle name="_FINAL.석공사 수량산출서" xfId="11995"/>
    <cellStyle name="_gabion(호안)" xfId="11996"/>
    <cellStyle name="_HIServlet?SLET=AttView&amp;APP=1&amp;ID=0006e02nc&amp;SEQ=0&amp;K=00eHuphV1&amp;FILENAME=확장단지설계서(0905)-2" xfId="2366"/>
    <cellStyle name="_HIServlet?SLET=AttView&amp;APP=1&amp;ID=0006e02nc&amp;SEQ=0&amp;K=00eHuphV1&amp;FILENAME=확장단지설계서(0905)-2_환토(최종)" xfId="11997"/>
    <cellStyle name="_ip (2)" xfId="2367"/>
    <cellStyle name="_ip (2)_SCP" xfId="2388"/>
    <cellStyle name="_ip (2)_SCP_Book2" xfId="2395"/>
    <cellStyle name="_ip (2)_SCP_금차내역-10월8일-수정" xfId="2389"/>
    <cellStyle name="_ip (2)_SCP_설변내역서2차" xfId="2390"/>
    <cellStyle name="_ip (2)_SCP_전체내역" xfId="2391"/>
    <cellStyle name="_ip (2)_SCP_전체내역-a3" xfId="2392"/>
    <cellStyle name="_ip (2)_SCP_전체내역-a4" xfId="2393"/>
    <cellStyle name="_ip (2)_SCP_총괄내역2003.08-a4" xfId="2394"/>
    <cellStyle name="_ip (2)_금차내역설변-10월10일" xfId="2368"/>
    <cellStyle name="_ip (2)_금차내역설변-10월10일_Book2" xfId="2373"/>
    <cellStyle name="_ip (2)_금차내역설변-10월10일_전체내역" xfId="2369"/>
    <cellStyle name="_ip (2)_금차내역설변-10월10일_전체내역-a3" xfId="2370"/>
    <cellStyle name="_ip (2)_금차내역설변-10월10일_전체내역-a4" xfId="2371"/>
    <cellStyle name="_ip (2)_금차내역설변-10월10일_총괄내역2003.08-a4" xfId="2372"/>
    <cellStyle name="_ip (2)_전체내역-10월8일" xfId="2374"/>
    <cellStyle name="_ip (2)_전체내역-10월8일_Book2" xfId="2379"/>
    <cellStyle name="_ip (2)_전체내역-10월8일_전체내역" xfId="2375"/>
    <cellStyle name="_ip (2)_전체내역-10월8일_전체내역-a3" xfId="2376"/>
    <cellStyle name="_ip (2)_전체내역-10월8일_전체내역-a4" xfId="2377"/>
    <cellStyle name="_ip (2)_전체내역-10월8일_총괄내역2003.08-a4" xfId="2378"/>
    <cellStyle name="_ip (2)_지장물" xfId="2380"/>
    <cellStyle name="_ip (2)_지장물_Book2" xfId="2387"/>
    <cellStyle name="_ip (2)_지장물_금차내역-10월8일-수정" xfId="2381"/>
    <cellStyle name="_ip (2)_지장물_설변내역서2차" xfId="2382"/>
    <cellStyle name="_ip (2)_지장물_전체내역" xfId="2383"/>
    <cellStyle name="_ip (2)_지장물_전체내역-a3" xfId="2384"/>
    <cellStyle name="_ip (2)_지장물_전체내역-a4" xfId="2385"/>
    <cellStyle name="_ip (2)_지장물_총괄내역2003.08-a4" xfId="2386"/>
    <cellStyle name="_jipbun (2)" xfId="2396"/>
    <cellStyle name="_jipbun (2)_SCP" xfId="2417"/>
    <cellStyle name="_jipbun (2)_SCP_Book2" xfId="2424"/>
    <cellStyle name="_jipbun (2)_SCP_금차내역-10월8일-수정" xfId="2418"/>
    <cellStyle name="_jipbun (2)_SCP_설변내역서2차" xfId="2419"/>
    <cellStyle name="_jipbun (2)_SCP_전체내역" xfId="2420"/>
    <cellStyle name="_jipbun (2)_SCP_전체내역-a3" xfId="2421"/>
    <cellStyle name="_jipbun (2)_SCP_전체내역-a4" xfId="2422"/>
    <cellStyle name="_jipbun (2)_SCP_총괄내역2003.08-a4" xfId="2423"/>
    <cellStyle name="_jipbun (2)_금차내역설변-10월10일" xfId="2397"/>
    <cellStyle name="_jipbun (2)_금차내역설변-10월10일_Book2" xfId="2402"/>
    <cellStyle name="_jipbun (2)_금차내역설변-10월10일_전체내역" xfId="2398"/>
    <cellStyle name="_jipbun (2)_금차내역설변-10월10일_전체내역-a3" xfId="2399"/>
    <cellStyle name="_jipbun (2)_금차내역설변-10월10일_전체내역-a4" xfId="2400"/>
    <cellStyle name="_jipbun (2)_금차내역설변-10월10일_총괄내역2003.08-a4" xfId="2401"/>
    <cellStyle name="_jipbun (2)_전체내역-10월8일" xfId="2403"/>
    <cellStyle name="_jipbun (2)_전체내역-10월8일_Book2" xfId="2408"/>
    <cellStyle name="_jipbun (2)_전체내역-10월8일_전체내역" xfId="2404"/>
    <cellStyle name="_jipbun (2)_전체내역-10월8일_전체내역-a3" xfId="2405"/>
    <cellStyle name="_jipbun (2)_전체내역-10월8일_전체내역-a4" xfId="2406"/>
    <cellStyle name="_jipbun (2)_전체내역-10월8일_총괄내역2003.08-a4" xfId="2407"/>
    <cellStyle name="_jipbun (2)_지장물" xfId="2409"/>
    <cellStyle name="_jipbun (2)_지장물_Book2" xfId="2416"/>
    <cellStyle name="_jipbun (2)_지장물_금차내역-10월8일-수정" xfId="2410"/>
    <cellStyle name="_jipbun (2)_지장물_설변내역서2차" xfId="2411"/>
    <cellStyle name="_jipbun (2)_지장물_전체내역" xfId="2412"/>
    <cellStyle name="_jipbun (2)_지장물_전체내역-a3" xfId="2413"/>
    <cellStyle name="_jipbun (2)_지장물_전체내역-a4" xfId="2414"/>
    <cellStyle name="_jipbun (2)_지장물_총괄내역2003.08-a4" xfId="2415"/>
    <cellStyle name="_JSP수량산출서(교대)" xfId="11998"/>
    <cellStyle name="_KKK(GS)" xfId="5569"/>
    <cellStyle name="_laroux" xfId="11999"/>
    <cellStyle name="_laroux_PERSONAL" xfId="12000"/>
    <cellStyle name="_laroux_견적서포멧" xfId="12001"/>
    <cellStyle name="_laroux_인원사항" xfId="12002"/>
    <cellStyle name="_LLL(송림)" xfId="5570"/>
    <cellStyle name="_LMC(서외20)최종" xfId="12003"/>
    <cellStyle name="_MBR1~3 (version 1)" xfId="12004"/>
    <cellStyle name="_NO11-BOX교량" xfId="12005"/>
    <cellStyle name="_P-(현리-신팔)" xfId="12006"/>
    <cellStyle name="_P-(현리-신팔)_내역서(최초)" xfId="12007"/>
    <cellStyle name="_P-(현리-신팔)_내역서(최초)_기구조직승인" xfId="12008"/>
    <cellStyle name="_P-(현리-신팔)_내역서(최초)_사토조정" xfId="12009"/>
    <cellStyle name="_P-(현리-신팔)_내역서(최초)_사토조정1" xfId="12010"/>
    <cellStyle name="_P-(현리-신팔)_내역서(최초)_사토조정2" xfId="12011"/>
    <cellStyle name="_P-(현리-신팔)_내역서(최초)_실행예산(6공구)" xfId="12012"/>
    <cellStyle name="_P-(현리-신팔)_내역서(최초)_실행예산(6공구-사토조정1)" xfId="12013"/>
    <cellStyle name="_P-(현리-신팔)_내역서(최초)_실행예산(6공구-회원사-사토조정)" xfId="12014"/>
    <cellStyle name="_P-(현리-신팔)_내역서(최초)_실행예산(6공구-회원사용)" xfId="12015"/>
    <cellStyle name="_P-(현리-신팔)_내역서(최초)_투찰-변형1(내역서정리,설계대비단가낙찰율)" xfId="12016"/>
    <cellStyle name="_P-(현리-신팔)_투찰-변형1(내역서정리,설계대비단가낙찰율)" xfId="12017"/>
    <cellStyle name="_PC산정표(AC19)" xfId="2884"/>
    <cellStyle name="_PC산정표(AC19)_071030-조경공사" xfId="2885"/>
    <cellStyle name="_PC산정표(AC19)_원가계산서" xfId="2886"/>
    <cellStyle name="_PF상부수량" xfId="12018"/>
    <cellStyle name="_PF상부수량_토공" xfId="12019"/>
    <cellStyle name="_PM구분안" xfId="2887"/>
    <cellStyle name="_PM구분안_071030-조경공사" xfId="2888"/>
    <cellStyle name="_PM구분안_원가계산서" xfId="2889"/>
    <cellStyle name="_psc-beam 설치(야간품 적용)" xfId="12020"/>
    <cellStyle name="_PSC상부(내맘)" xfId="12021"/>
    <cellStyle name="_p-하남강일1" xfId="12022"/>
    <cellStyle name="_p-하남강일1_내역서(최초)" xfId="12023"/>
    <cellStyle name="_p-하남강일1_내역서(최초)_기구조직승인" xfId="12024"/>
    <cellStyle name="_p-하남강일1_내역서(최초)_사토조정" xfId="12025"/>
    <cellStyle name="_p-하남강일1_내역서(최초)_사토조정1" xfId="12026"/>
    <cellStyle name="_p-하남강일1_내역서(최초)_사토조정2" xfId="12027"/>
    <cellStyle name="_p-하남강일1_내역서(최초)_실행예산(6공구)" xfId="12028"/>
    <cellStyle name="_p-하남강일1_내역서(최초)_실행예산(6공구-사토조정1)" xfId="12029"/>
    <cellStyle name="_p-하남강일1_내역서(최초)_실행예산(6공구-회원사-사토조정)" xfId="12030"/>
    <cellStyle name="_p-하남강일1_내역서(최초)_실행예산(6공구-회원사용)" xfId="12031"/>
    <cellStyle name="_p-하남강일1_내역서(최초)_투찰-변형1(내역서정리,설계대비단가낙찰율)" xfId="12032"/>
    <cellStyle name="_p-하남강일1_투찰-변형1(내역서정리,설계대비단가낙찰율)" xfId="12033"/>
    <cellStyle name="_ramp-a교대보호블럭수량" xfId="12034"/>
    <cellStyle name="_ramp-a교대보호블럭수량_교대일반수량" xfId="12035"/>
    <cellStyle name="_ramp-a교대보호블럭수량_교대일반수량_1" xfId="12036"/>
    <cellStyle name="_ramp-a교대보호블럭수량_교대일반수량_교대일반수량" xfId="12037"/>
    <cellStyle name="_ramp-a교대보호블럭수량_교대일반수량_교대일반수량_1" xfId="12038"/>
    <cellStyle name="_ramp-a교대보호블럭수량_교대일반수량_교대일반수량_교대일반수량" xfId="12039"/>
    <cellStyle name="_ramp-a교대보호블럭수량_교대일반수량_교대일반수량_기초" xfId="12040"/>
    <cellStyle name="_ramp-a교대보호블럭수량_교대일반수량_교대일반수량_기초수량(아스콘포장)" xfId="12041"/>
    <cellStyle name="_ramp-a교대보호블럭수량_교대일반수량_교대일반수량_일반수량" xfId="12042"/>
    <cellStyle name="_ramp-a교대보호블럭수량_교대일반수량_기초" xfId="12043"/>
    <cellStyle name="_ramp-a교대보호블럭수량_교대일반수량_기초수량(아스콘포장)" xfId="12044"/>
    <cellStyle name="_ramp-a교대보호블럭수량_교대일반수량_일반수량" xfId="12045"/>
    <cellStyle name="_ramp-a교대보호블럭수량_기초" xfId="12046"/>
    <cellStyle name="_ramp-a교대보호블럭수량_기초수량(아스콘포장)" xfId="12047"/>
    <cellStyle name="_ramp-a교대보호블럭수량_일반수량" xfId="12048"/>
    <cellStyle name="_RESULTS" xfId="2890"/>
    <cellStyle name="_Rock Bolt(sta.1+030~070)법면보강실정보고" xfId="12049"/>
    <cellStyle name="_Rock Bolt(sta.1+030~070)법면보강실정보고-숏크리트10cm" xfId="12050"/>
    <cellStyle name="_SCP" xfId="2425"/>
    <cellStyle name="_SCP_Book2" xfId="2432"/>
    <cellStyle name="_SCP_금차내역-10월8일-수정" xfId="2426"/>
    <cellStyle name="_SCP_설변내역서2차" xfId="2427"/>
    <cellStyle name="_SCP_전체내역" xfId="2428"/>
    <cellStyle name="_SCP_전체내역-a3" xfId="2429"/>
    <cellStyle name="_SCP_전체내역-a4" xfId="2430"/>
    <cellStyle name="_SCP_총괄내역2003.08-a4" xfId="2431"/>
    <cellStyle name="_Sheet1" xfId="12051"/>
    <cellStyle name="_Sheet1_변경내역서-1 (version 1)" xfId="12052"/>
    <cellStyle name="_Sheet1_복사본 내역서-서창사거리(rev1-4)" xfId="12053"/>
    <cellStyle name="_Sheet1_정읍천(입찰내역)_1안" xfId="12054"/>
    <cellStyle name="_Sheet1_정읍천(입찰내역)_1안_변경내역서-1 (version 1)" xfId="12055"/>
    <cellStyle name="_Sheet1_정읍천(입찰내역)_1안_복사본 내역서-서창사거리(rev1-4)" xfId="12056"/>
    <cellStyle name="_Sheet2" xfId="2433"/>
    <cellStyle name="_Sheet2_SCP" xfId="2454"/>
    <cellStyle name="_Sheet2_SCP_Book2" xfId="2461"/>
    <cellStyle name="_Sheet2_SCP_금차내역-10월8일-수정" xfId="2455"/>
    <cellStyle name="_Sheet2_SCP_설변내역서2차" xfId="2456"/>
    <cellStyle name="_Sheet2_SCP_전체내역" xfId="2457"/>
    <cellStyle name="_Sheet2_SCP_전체내역-a3" xfId="2458"/>
    <cellStyle name="_Sheet2_SCP_전체내역-a4" xfId="2459"/>
    <cellStyle name="_Sheet2_SCP_총괄내역2003.08-a4" xfId="2460"/>
    <cellStyle name="_Sheet2_금차내역설변-10월10일" xfId="2434"/>
    <cellStyle name="_Sheet2_금차내역설변-10월10일_Book2" xfId="2439"/>
    <cellStyle name="_Sheet2_금차내역설변-10월10일_전체내역" xfId="2435"/>
    <cellStyle name="_Sheet2_금차내역설변-10월10일_전체내역-a3" xfId="2436"/>
    <cellStyle name="_Sheet2_금차내역설변-10월10일_전체내역-a4" xfId="2437"/>
    <cellStyle name="_Sheet2_금차내역설변-10월10일_총괄내역2003.08-a4" xfId="2438"/>
    <cellStyle name="_Sheet2_전체내역-10월8일" xfId="2440"/>
    <cellStyle name="_Sheet2_전체내역-10월8일_Book2" xfId="2445"/>
    <cellStyle name="_Sheet2_전체내역-10월8일_전체내역" xfId="2441"/>
    <cellStyle name="_Sheet2_전체내역-10월8일_전체내역-a3" xfId="2442"/>
    <cellStyle name="_Sheet2_전체내역-10월8일_전체내역-a4" xfId="2443"/>
    <cellStyle name="_Sheet2_전체내역-10월8일_총괄내역2003.08-a4" xfId="2444"/>
    <cellStyle name="_Sheet2_지장물" xfId="2446"/>
    <cellStyle name="_Sheet2_지장물_Book2" xfId="2453"/>
    <cellStyle name="_Sheet2_지장물_금차내역-10월8일-수정" xfId="2447"/>
    <cellStyle name="_Sheet2_지장물_설변내역서2차" xfId="2448"/>
    <cellStyle name="_Sheet2_지장물_전체내역" xfId="2449"/>
    <cellStyle name="_Sheet2_지장물_전체내역-a3" xfId="2450"/>
    <cellStyle name="_Sheet2_지장물_전체내역-a4" xfId="2451"/>
    <cellStyle name="_Sheet2_지장물_총괄내역2003.08-a4" xfId="2452"/>
    <cellStyle name="_STA.2+207강교" xfId="12057"/>
    <cellStyle name="_Virus" xfId="9923"/>
    <cellStyle name="_VMS내역서" xfId="12058"/>
    <cellStyle name="_가드레일철거" xfId="12059"/>
    <cellStyle name="_가로등+점검등산출" xfId="12060"/>
    <cellStyle name="_가로등3차공사전체분" xfId="214"/>
    <cellStyle name="_가로등3차공사전체분 2" xfId="12061"/>
    <cellStyle name="_가로등3차공사전체분_팔당수변전집계" xfId="12062"/>
    <cellStyle name="_가로등3차공사전체분_팔당수변전집계 2" xfId="12063"/>
    <cellStyle name="_가로등3차공사전체분_팔당수변전집계_개대체공사내역서" xfId="12064"/>
    <cellStyle name="_가로등3차공사전체분_팔당수변전집계_개대체공사내역서 2" xfId="12065"/>
    <cellStyle name="_가로등3차공사전체분_환토(최종)" xfId="12066"/>
    <cellStyle name="_가설건축전기산출서" xfId="12067"/>
    <cellStyle name="_가설건축전기산출서 2" xfId="12068"/>
    <cellStyle name="_가설건축전기산출서_수량산출서(2003.4.1)" xfId="12069"/>
    <cellStyle name="_가설건축전기산출서_수량산출서(2003.4.1) 2" xfId="12070"/>
    <cellStyle name="_가설동력수량산출" xfId="12071"/>
    <cellStyle name="_가설동력수량산출 2" xfId="12072"/>
    <cellStyle name="_가설동력수량산출_수량산출서(2003.4.1)" xfId="12073"/>
    <cellStyle name="_가설동력수량산출_수량산출서(2003.4.1) 2" xfId="12074"/>
    <cellStyle name="_가설사무실" xfId="12075"/>
    <cellStyle name="_가설통신수량" xfId="12076"/>
    <cellStyle name="_가설통신수량 2" xfId="12077"/>
    <cellStyle name="_가설통신수량_수량산출서(2003.4.1)" xfId="12078"/>
    <cellStyle name="_가설통신수량_수량산출서(2003.4.1) 2" xfId="12079"/>
    <cellStyle name="_가시설" xfId="12080"/>
    <cellStyle name="_가양-화곡내역(일위대가)" xfId="12081"/>
    <cellStyle name="_가양-화곡내역(일위대가)_5옹벽공" xfId="12082"/>
    <cellStyle name="_가양-화곡내역(일위대가)_5옹벽공_개봉TL수량산출서-1" xfId="12083"/>
    <cellStyle name="_가양-화곡내역(일위대가)_5옹벽공_환토(최종)" xfId="12084"/>
    <cellStyle name="_가양-화곡내역(일위대가)_가양-화곡내역(토형100M)" xfId="12085"/>
    <cellStyle name="_가양-화곡내역(일위대가)_가양-화곡내역(토형100M)_5옹벽공" xfId="12086"/>
    <cellStyle name="_가양-화곡내역(일위대가)_가양-화곡내역(토형100M)_5옹벽공_개봉TL수량산출서-1" xfId="12087"/>
    <cellStyle name="_가양-화곡내역(일위대가)_가양-화곡내역(토형100M)_5옹벽공_환토(최종)" xfId="12088"/>
    <cellStyle name="_가양-화곡내역(일위대가)_가양-화곡내역(토형100M)_개봉TL수량산출서-1" xfId="12089"/>
    <cellStyle name="_가양-화곡내역(일위대가)_가양-화곡내역(토형100M)_수량산출" xfId="12090"/>
    <cellStyle name="_가양-화곡내역(일위대가)_가양-화곡내역(토형100M)_수량산출_5옹벽공" xfId="12091"/>
    <cellStyle name="_가양-화곡내역(일위대가)_가양-화곡내역(토형100M)_수량산출_5옹벽공_개봉TL수량산출서-1" xfId="12092"/>
    <cellStyle name="_가양-화곡내역(일위대가)_가양-화곡내역(토형100M)_수량산출_5옹벽공_환토(최종)" xfId="12093"/>
    <cellStyle name="_가양-화곡내역(일위대가)_가양-화곡내역(토형100M)_수량산출_개봉TL수량산출서-1" xfId="12094"/>
    <cellStyle name="_가양-화곡내역(일위대가)_가양-화곡내역(토형100M)_수량산출_옹벽공" xfId="12095"/>
    <cellStyle name="_가양-화곡내역(일위대가)_가양-화곡내역(토형100M)_수량산출_옹벽공_개봉TL수량산출서-1" xfId="12096"/>
    <cellStyle name="_가양-화곡내역(일위대가)_가양-화곡내역(토형100M)_수량산출_옹벽공_환토(최종)" xfId="12097"/>
    <cellStyle name="_가양-화곡내역(일위대가)_가양-화곡내역(토형100M)_수량산출_옹벽수량" xfId="12098"/>
    <cellStyle name="_가양-화곡내역(일위대가)_가양-화곡내역(토형100M)_수량산출_옹벽수량_개봉TL수량산출서-1" xfId="12099"/>
    <cellStyle name="_가양-화곡내역(일위대가)_가양-화곡내역(토형100M)_수량산출_옹벽수량_환토(최종)" xfId="12100"/>
    <cellStyle name="_가양-화곡내역(일위대가)_가양-화곡내역(토형100M)_수량산출_환토(최종)" xfId="12101"/>
    <cellStyle name="_가양-화곡내역(일위대가)_가양-화곡내역(토형100M)_옹벽공" xfId="12102"/>
    <cellStyle name="_가양-화곡내역(일위대가)_가양-화곡내역(토형100M)_옹벽공_개봉TL수량산출서-1" xfId="12103"/>
    <cellStyle name="_가양-화곡내역(일위대가)_가양-화곡내역(토형100M)_옹벽공_환토(최종)" xfId="12104"/>
    <cellStyle name="_가양-화곡내역(일위대가)_가양-화곡내역(토형100M)_옹벽수량" xfId="12105"/>
    <cellStyle name="_가양-화곡내역(일위대가)_가양-화곡내역(토형100M)_옹벽수량_개봉TL수량산출서-1" xfId="12106"/>
    <cellStyle name="_가양-화곡내역(일위대가)_가양-화곡내역(토형100M)_옹벽수량_환토(최종)" xfId="12107"/>
    <cellStyle name="_가양-화곡내역(일위대가)_가양-화곡내역(토형100M)_환토(최종)" xfId="12108"/>
    <cellStyle name="_가양-화곡내역(일위대가)_개봉TL수량산출서-1" xfId="12109"/>
    <cellStyle name="_가양-화곡내역(일위대가)_옹벽공" xfId="12110"/>
    <cellStyle name="_가양-화곡내역(일위대가)_옹벽공_개봉TL수량산출서-1" xfId="12111"/>
    <cellStyle name="_가양-화곡내역(일위대가)_옹벽공_환토(최종)" xfId="12112"/>
    <cellStyle name="_가양-화곡내역(일위대가)_옹벽수량" xfId="12113"/>
    <cellStyle name="_가양-화곡내역(일위대가)_옹벽수량_개봉TL수량산출서-1" xfId="12114"/>
    <cellStyle name="_가양-화곡내역(일위대가)_옹벽수량_환토(최종)" xfId="12115"/>
    <cellStyle name="_가양-화곡내역(일위대가)_환토(최종)" xfId="12116"/>
    <cellStyle name="_가양-화곡내역(토형100M)" xfId="12117"/>
    <cellStyle name="_가양-화곡내역(토형100M)_5옹벽공" xfId="12118"/>
    <cellStyle name="_가양-화곡내역(토형100M)_5옹벽공_개봉TL수량산출서-1" xfId="12119"/>
    <cellStyle name="_가양-화곡내역(토형100M)_5옹벽공_환토(최종)" xfId="12120"/>
    <cellStyle name="_가양-화곡내역(토형100M)_개봉TL수량산출서-1" xfId="12121"/>
    <cellStyle name="_가양-화곡내역(토형100M)_수량산출" xfId="12122"/>
    <cellStyle name="_가양-화곡내역(토형100M)_수량산출_5옹벽공" xfId="12123"/>
    <cellStyle name="_가양-화곡내역(토형100M)_수량산출_5옹벽공_개봉TL수량산출서-1" xfId="12124"/>
    <cellStyle name="_가양-화곡내역(토형100M)_수량산출_5옹벽공_환토(최종)" xfId="12125"/>
    <cellStyle name="_가양-화곡내역(토형100M)_수량산출_개봉TL수량산출서-1" xfId="12126"/>
    <cellStyle name="_가양-화곡내역(토형100M)_수량산출_옹벽공" xfId="12127"/>
    <cellStyle name="_가양-화곡내역(토형100M)_수량산출_옹벽공_개봉TL수량산출서-1" xfId="12128"/>
    <cellStyle name="_가양-화곡내역(토형100M)_수량산출_옹벽공_환토(최종)" xfId="12129"/>
    <cellStyle name="_가양-화곡내역(토형100M)_수량산출_옹벽수량" xfId="12130"/>
    <cellStyle name="_가양-화곡내역(토형100M)_수량산출_옹벽수량_개봉TL수량산출서-1" xfId="12131"/>
    <cellStyle name="_가양-화곡내역(토형100M)_수량산출_옹벽수량_환토(최종)" xfId="12132"/>
    <cellStyle name="_가양-화곡내역(토형100M)_수량산출_환토(최종)" xfId="12133"/>
    <cellStyle name="_가양-화곡내역(토형100M)_옹벽공" xfId="12134"/>
    <cellStyle name="_가양-화곡내역(토형100M)_옹벽공_개봉TL수량산출서-1" xfId="12135"/>
    <cellStyle name="_가양-화곡내역(토형100M)_옹벽공_환토(최종)" xfId="12136"/>
    <cellStyle name="_가양-화곡내역(토형100M)_옹벽수량" xfId="12137"/>
    <cellStyle name="_가양-화곡내역(토형100M)_옹벽수량_개봉TL수량산출서-1" xfId="12138"/>
    <cellStyle name="_가양-화곡내역(토형100M)_옹벽수량_환토(최종)" xfId="12139"/>
    <cellStyle name="_가양-화곡내역(토형100M)_환토(최종)" xfId="12140"/>
    <cellStyle name="_가옥폐기물 철거" xfId="12141"/>
    <cellStyle name="_가이식공사(2002.4)" xfId="12142"/>
    <cellStyle name="_가좌리하수도" xfId="12143"/>
    <cellStyle name="_가중치- 1차" xfId="2891"/>
    <cellStyle name="_가중치- 1차_071030-조경공사" xfId="2892"/>
    <cellStyle name="_가중치- 1차_원가계산서" xfId="2893"/>
    <cellStyle name="_간이상수도" xfId="215"/>
    <cellStyle name="_간이상수도_Book2" xfId="222"/>
    <cellStyle name="_간이상수도_금차내역-10월8일-수정" xfId="216"/>
    <cellStyle name="_간이상수도_설변내역서2차" xfId="217"/>
    <cellStyle name="_간이상수도_전체내역" xfId="218"/>
    <cellStyle name="_간이상수도_전체내역-a3" xfId="219"/>
    <cellStyle name="_간이상수도_전체내역-a4" xfId="220"/>
    <cellStyle name="_간이상수도_총괄내역2003.08-a4" xfId="221"/>
    <cellStyle name="_간지" xfId="12144"/>
    <cellStyle name="_갑지 (2)" xfId="12145"/>
    <cellStyle name="_갑지및 재시공" xfId="223"/>
    <cellStyle name="_강3" xfId="2894"/>
    <cellStyle name="_강3_071030-조경공사" xfId="2895"/>
    <cellStyle name="_강3_원가계산서" xfId="2896"/>
    <cellStyle name="_강관파일운반" xfId="12146"/>
    <cellStyle name="_강변북로 실행예산(확정)" xfId="12147"/>
    <cellStyle name="_강산FRP" xfId="12148"/>
    <cellStyle name="_강산-지압보도-1020" xfId="7937"/>
    <cellStyle name="_강산-지압보도-1023" xfId="7938"/>
    <cellStyle name="_개거공사비" xfId="7939"/>
    <cellStyle name="_개대체공사내역서" xfId="12149"/>
    <cellStyle name="_개대체공사내역서 2" xfId="12150"/>
    <cellStyle name="_개봉TL수량산출서-1" xfId="12151"/>
    <cellStyle name="_거적덮기수량산출서" xfId="12152"/>
    <cellStyle name="_거제U-2(3차)" xfId="12153"/>
    <cellStyle name="_거제U-2(3차)_Sheet1" xfId="12154"/>
    <cellStyle name="_거제U-2(3차)_Sheet1_변경내역서-1 (version 1)" xfId="12155"/>
    <cellStyle name="_거제U-2(3차)_Sheet1_복사본 내역서-서창사거리(rev1-4)" xfId="12156"/>
    <cellStyle name="_거제U-2(3차)_Sheet1_정읍천(입찰내역)_1안" xfId="12157"/>
    <cellStyle name="_거제U-2(3차)_Sheet1_정읍천(입찰내역)_1안_변경내역서-1 (version 1)" xfId="12158"/>
    <cellStyle name="_거제U-2(3차)_Sheet1_정읍천(입찰내역)_1안_복사본 내역서-서창사거리(rev1-4)" xfId="12159"/>
    <cellStyle name="_거제U-2(3차)_거제U-2(3차)" xfId="12160"/>
    <cellStyle name="_거제U-2(3차)_거제U-2(3차)_Sheet1" xfId="12161"/>
    <cellStyle name="_거제U-2(3차)_거제U-2(3차)_Sheet1_변경내역서-1 (version 1)" xfId="12162"/>
    <cellStyle name="_거제U-2(3차)_거제U-2(3차)_Sheet1_복사본 내역서-서창사거리(rev1-4)" xfId="12163"/>
    <cellStyle name="_거제U-2(3차)_거제U-2(3차)_Sheet1_정읍천(입찰내역)_1안" xfId="12164"/>
    <cellStyle name="_거제U-2(3차)_거제U-2(3차)_Sheet1_정읍천(입찰내역)_1안_변경내역서-1 (version 1)" xfId="12165"/>
    <cellStyle name="_거제U-2(3차)_거제U-2(3차)_Sheet1_정읍천(입찰내역)_1안_복사본 내역서-서창사거리(rev1-4)" xfId="12166"/>
    <cellStyle name="_거제U-2(3차)_거제U-2(3차)_변경내역서-1 (version 1)" xfId="12167"/>
    <cellStyle name="_거제U-2(3차)_거제U-2(3차)_복사본 내역서-서창사거리(rev1-4)" xfId="12168"/>
    <cellStyle name="_거제U-2(3차)_거제U-2(3차)_서후-평은(투찰)" xfId="12169"/>
    <cellStyle name="_거제U-2(3차)_거제U-2(3차)_서후-평은(투찰)_Sheet1" xfId="12170"/>
    <cellStyle name="_거제U-2(3차)_거제U-2(3차)_서후-평은(투찰)_Sheet1_변경내역서-1 (version 1)" xfId="12171"/>
    <cellStyle name="_거제U-2(3차)_거제U-2(3차)_서후-평은(투찰)_Sheet1_복사본 내역서-서창사거리(rev1-4)" xfId="12172"/>
    <cellStyle name="_거제U-2(3차)_거제U-2(3차)_서후-평은(투찰)_Sheet1_정읍천(입찰내역)_1안" xfId="12173"/>
    <cellStyle name="_거제U-2(3차)_거제U-2(3차)_서후-평은(투찰)_Sheet1_정읍천(입찰내역)_1안_변경내역서-1 (version 1)" xfId="12174"/>
    <cellStyle name="_거제U-2(3차)_거제U-2(3차)_서후-평은(투찰)_Sheet1_정읍천(입찰내역)_1안_복사본 내역서-서창사거리(rev1-4)" xfId="12175"/>
    <cellStyle name="_거제U-2(3차)_거제U-2(3차)_서후-평은(투찰)_변경내역서-1 (version 1)" xfId="12176"/>
    <cellStyle name="_거제U-2(3차)_거제U-2(3차)_서후-평은(투찰)_복사본 내역서-서창사거리(rev1-4)" xfId="12177"/>
    <cellStyle name="_거제U-2(3차)_거제U-2(3차)_서후-평은(투찰)_정읍천(입찰내역)_1안" xfId="12178"/>
    <cellStyle name="_거제U-2(3차)_거제U-2(3차)_서후-평은(투찰)_정읍천(입찰내역)_1안_1" xfId="12179"/>
    <cellStyle name="_거제U-2(3차)_거제U-2(3차)_서후-평은(투찰)_정읍천(입찰내역)_1안_1_변경내역서-1 (version 1)" xfId="12180"/>
    <cellStyle name="_거제U-2(3차)_거제U-2(3차)_서후-평은(투찰)_정읍천(입찰내역)_1안_1_복사본 내역서-서창사거리(rev1-4)" xfId="12181"/>
    <cellStyle name="_거제U-2(3차)_거제U-2(3차)_서후-평은(투찰)_정읍천(입찰내역)_1안_변경내역서-1 (version 1)" xfId="12182"/>
    <cellStyle name="_거제U-2(3차)_거제U-2(3차)_서후-평은(투찰)_정읍천(입찰내역)_1안_복사본 내역서-서창사거리(rev1-4)" xfId="12183"/>
    <cellStyle name="_거제U-2(3차)_거제U-2(3차)_서후-평은(투찰)_정읍천(입찰내역)_1안_정읍천(입찰내역)_1안" xfId="12184"/>
    <cellStyle name="_거제U-2(3차)_거제U-2(3차)_서후-평은(투찰)_정읍천(입찰내역)_1안_정읍천(입찰내역)_1안_변경내역서-1 (version 1)" xfId="12185"/>
    <cellStyle name="_거제U-2(3차)_거제U-2(3차)_서후-평은(투찰)_정읍천(입찰내역)_1안_정읍천(입찰내역)_1안_복사본 내역서-서창사거리(rev1-4)" xfId="12186"/>
    <cellStyle name="_거제U-2(3차)_거제U-2(3차)_서후-평은(투찰)_정읍천(입찰내역)_2안" xfId="12187"/>
    <cellStyle name="_거제U-2(3차)_거제U-2(3차)_서후-평은(투찰)_정읍천(입찰내역)_2안_변경내역서-1 (version 1)" xfId="12188"/>
    <cellStyle name="_거제U-2(3차)_거제U-2(3차)_서후-평은(투찰)_정읍천(입찰내역)_2안_복사본 내역서-서창사거리(rev1-4)" xfId="12189"/>
    <cellStyle name="_거제U-2(3차)_거제U-2(3차)_서후-평은(투찰)_정읍천(입찰내역)_2안_정읍천(입찰내역)_1안" xfId="12190"/>
    <cellStyle name="_거제U-2(3차)_거제U-2(3차)_서후-평은(투찰)_정읍천(입찰내역)_2안_정읍천(입찰내역)_1안_변경내역서-1 (version 1)" xfId="12191"/>
    <cellStyle name="_거제U-2(3차)_거제U-2(3차)_서후-평은(투찰)_정읍천(입찰내역)_2안_정읍천(입찰내역)_1안_복사본 내역서-서창사거리(rev1-4)" xfId="12192"/>
    <cellStyle name="_거제U-2(3차)_거제U-2(3차)_정읍천(입찰내역)_1안" xfId="12193"/>
    <cellStyle name="_거제U-2(3차)_거제U-2(3차)_정읍천(입찰내역)_1안_1" xfId="12194"/>
    <cellStyle name="_거제U-2(3차)_거제U-2(3차)_정읍천(입찰내역)_1안_1_변경내역서-1 (version 1)" xfId="12195"/>
    <cellStyle name="_거제U-2(3차)_거제U-2(3차)_정읍천(입찰내역)_1안_1_복사본 내역서-서창사거리(rev1-4)" xfId="12196"/>
    <cellStyle name="_거제U-2(3차)_거제U-2(3차)_정읍천(입찰내역)_1안_변경내역서-1 (version 1)" xfId="12197"/>
    <cellStyle name="_거제U-2(3차)_거제U-2(3차)_정읍천(입찰내역)_1안_복사본 내역서-서창사거리(rev1-4)" xfId="12198"/>
    <cellStyle name="_거제U-2(3차)_거제U-2(3차)_정읍천(입찰내역)_1안_정읍천(입찰내역)_1안" xfId="12199"/>
    <cellStyle name="_거제U-2(3차)_거제U-2(3차)_정읍천(입찰내역)_1안_정읍천(입찰내역)_1안_변경내역서-1 (version 1)" xfId="12200"/>
    <cellStyle name="_거제U-2(3차)_거제U-2(3차)_정읍천(입찰내역)_1안_정읍천(입찰내역)_1안_복사본 내역서-서창사거리(rev1-4)" xfId="12201"/>
    <cellStyle name="_거제U-2(3차)_거제U-2(3차)_정읍천(입찰내역)_2안" xfId="12202"/>
    <cellStyle name="_거제U-2(3차)_거제U-2(3차)_정읍천(입찰내역)_2안_변경내역서-1 (version 1)" xfId="12203"/>
    <cellStyle name="_거제U-2(3차)_거제U-2(3차)_정읍천(입찰내역)_2안_복사본 내역서-서창사거리(rev1-4)" xfId="12204"/>
    <cellStyle name="_거제U-2(3차)_거제U-2(3차)_정읍천(입찰내역)_2안_정읍천(입찰내역)_1안" xfId="12205"/>
    <cellStyle name="_거제U-2(3차)_거제U-2(3차)_정읍천(입찰내역)_2안_정읍천(입찰내역)_1안_변경내역서-1 (version 1)" xfId="12206"/>
    <cellStyle name="_거제U-2(3차)_거제U-2(3차)_정읍천(입찰내역)_2안_정읍천(입찰내역)_1안_복사본 내역서-서창사거리(rev1-4)" xfId="12207"/>
    <cellStyle name="_거제U-2(3차)_변경내역서-1 (version 1)" xfId="12208"/>
    <cellStyle name="_거제U-2(3차)_복사본 내역서-서창사거리(rev1-4)" xfId="12209"/>
    <cellStyle name="_거제U-2(3차)_서후-평은(투찰)" xfId="12210"/>
    <cellStyle name="_거제U-2(3차)_서후-평은(투찰)_Sheet1" xfId="12211"/>
    <cellStyle name="_거제U-2(3차)_서후-평은(투찰)_Sheet1_변경내역서-1 (version 1)" xfId="12212"/>
    <cellStyle name="_거제U-2(3차)_서후-평은(투찰)_Sheet1_복사본 내역서-서창사거리(rev1-4)" xfId="12213"/>
    <cellStyle name="_거제U-2(3차)_서후-평은(투찰)_Sheet1_정읍천(입찰내역)_1안" xfId="12214"/>
    <cellStyle name="_거제U-2(3차)_서후-평은(투찰)_Sheet1_정읍천(입찰내역)_1안_변경내역서-1 (version 1)" xfId="12215"/>
    <cellStyle name="_거제U-2(3차)_서후-평은(투찰)_Sheet1_정읍천(입찰내역)_1안_복사본 내역서-서창사거리(rev1-4)" xfId="12216"/>
    <cellStyle name="_거제U-2(3차)_서후-평은(투찰)_변경내역서-1 (version 1)" xfId="12217"/>
    <cellStyle name="_거제U-2(3차)_서후-평은(투찰)_복사본 내역서-서창사거리(rev1-4)" xfId="12218"/>
    <cellStyle name="_거제U-2(3차)_서후-평은(투찰)_정읍천(입찰내역)_1안" xfId="12219"/>
    <cellStyle name="_거제U-2(3차)_서후-평은(투찰)_정읍천(입찰내역)_1안_1" xfId="12220"/>
    <cellStyle name="_거제U-2(3차)_서후-평은(투찰)_정읍천(입찰내역)_1안_1_변경내역서-1 (version 1)" xfId="12221"/>
    <cellStyle name="_거제U-2(3차)_서후-평은(투찰)_정읍천(입찰내역)_1안_1_복사본 내역서-서창사거리(rev1-4)" xfId="12222"/>
    <cellStyle name="_거제U-2(3차)_서후-평은(투찰)_정읍천(입찰내역)_1안_변경내역서-1 (version 1)" xfId="12223"/>
    <cellStyle name="_거제U-2(3차)_서후-평은(투찰)_정읍천(입찰내역)_1안_복사본 내역서-서창사거리(rev1-4)" xfId="12224"/>
    <cellStyle name="_거제U-2(3차)_서후-평은(투찰)_정읍천(입찰내역)_1안_정읍천(입찰내역)_1안" xfId="12225"/>
    <cellStyle name="_거제U-2(3차)_서후-평은(투찰)_정읍천(입찰내역)_1안_정읍천(입찰내역)_1안_변경내역서-1 (version 1)" xfId="12226"/>
    <cellStyle name="_거제U-2(3차)_서후-평은(투찰)_정읍천(입찰내역)_1안_정읍천(입찰내역)_1안_복사본 내역서-서창사거리(rev1-4)" xfId="12227"/>
    <cellStyle name="_거제U-2(3차)_서후-평은(투찰)_정읍천(입찰내역)_2안" xfId="12228"/>
    <cellStyle name="_거제U-2(3차)_서후-평은(투찰)_정읍천(입찰내역)_2안_변경내역서-1 (version 1)" xfId="12229"/>
    <cellStyle name="_거제U-2(3차)_서후-평은(투찰)_정읍천(입찰내역)_2안_복사본 내역서-서창사거리(rev1-4)" xfId="12230"/>
    <cellStyle name="_거제U-2(3차)_서후-평은(투찰)_정읍천(입찰내역)_2안_정읍천(입찰내역)_1안" xfId="12231"/>
    <cellStyle name="_거제U-2(3차)_서후-평은(투찰)_정읍천(입찰내역)_2안_정읍천(입찰내역)_1안_변경내역서-1 (version 1)" xfId="12232"/>
    <cellStyle name="_거제U-2(3차)_서후-평은(투찰)_정읍천(입찰내역)_2안_정읍천(입찰내역)_1안_복사본 내역서-서창사거리(rev1-4)" xfId="12233"/>
    <cellStyle name="_거제U-2(3차)_정읍천(입찰내역)_1안" xfId="12234"/>
    <cellStyle name="_거제U-2(3차)_정읍천(입찰내역)_1안_1" xfId="12235"/>
    <cellStyle name="_거제U-2(3차)_정읍천(입찰내역)_1안_1_변경내역서-1 (version 1)" xfId="12236"/>
    <cellStyle name="_거제U-2(3차)_정읍천(입찰내역)_1안_1_복사본 내역서-서창사거리(rev1-4)" xfId="12237"/>
    <cellStyle name="_거제U-2(3차)_정읍천(입찰내역)_1안_변경내역서-1 (version 1)" xfId="12238"/>
    <cellStyle name="_거제U-2(3차)_정읍천(입찰내역)_1안_복사본 내역서-서창사거리(rev1-4)" xfId="12239"/>
    <cellStyle name="_거제U-2(3차)_정읍천(입찰내역)_1안_정읍천(입찰내역)_1안" xfId="12240"/>
    <cellStyle name="_거제U-2(3차)_정읍천(입찰내역)_1안_정읍천(입찰내역)_1안_변경내역서-1 (version 1)" xfId="12241"/>
    <cellStyle name="_거제U-2(3차)_정읍천(입찰내역)_1안_정읍천(입찰내역)_1안_복사본 내역서-서창사거리(rev1-4)" xfId="12242"/>
    <cellStyle name="_거제U-2(3차)_정읍천(입찰내역)_2안" xfId="12243"/>
    <cellStyle name="_거제U-2(3차)_정읍천(입찰내역)_2안_변경내역서-1 (version 1)" xfId="12244"/>
    <cellStyle name="_거제U-2(3차)_정읍천(입찰내역)_2안_복사본 내역서-서창사거리(rev1-4)" xfId="12245"/>
    <cellStyle name="_거제U-2(3차)_정읍천(입찰내역)_2안_정읍천(입찰내역)_1안" xfId="12246"/>
    <cellStyle name="_거제U-2(3차)_정읍천(입찰내역)_2안_정읍천(입찰내역)_1안_변경내역서-1 (version 1)" xfId="12247"/>
    <cellStyle name="_거제U-2(3차)_정읍천(입찰내역)_2안_정읍천(입찰내역)_1안_복사본 내역서-서창사거리(rev1-4)" xfId="12248"/>
    <cellStyle name="_건물" xfId="12249"/>
    <cellStyle name="_건축내역(1차분)" xfId="12250"/>
    <cellStyle name="_건축내역(1차분)_환토(최종)" xfId="12251"/>
    <cellStyle name="_게이트볼장 사진대지" xfId="12252"/>
    <cellStyle name="_게이트볼장설치" xfId="12253"/>
    <cellStyle name="_견갑" xfId="224"/>
    <cellStyle name="_견갑_SCP" xfId="245"/>
    <cellStyle name="_견갑_SCP_Book2" xfId="252"/>
    <cellStyle name="_견갑_SCP_금차내역-10월8일-수정" xfId="246"/>
    <cellStyle name="_견갑_SCP_설변내역서2차" xfId="247"/>
    <cellStyle name="_견갑_SCP_전체내역" xfId="248"/>
    <cellStyle name="_견갑_SCP_전체내역-a3" xfId="249"/>
    <cellStyle name="_견갑_SCP_전체내역-a4" xfId="250"/>
    <cellStyle name="_견갑_SCP_총괄내역2003.08-a4" xfId="251"/>
    <cellStyle name="_견갑_금차내역설변-10월10일" xfId="225"/>
    <cellStyle name="_견갑_금차내역설변-10월10일_Book2" xfId="230"/>
    <cellStyle name="_견갑_금차내역설변-10월10일_전체내역" xfId="226"/>
    <cellStyle name="_견갑_금차내역설변-10월10일_전체내역-a3" xfId="227"/>
    <cellStyle name="_견갑_금차내역설변-10월10일_전체내역-a4" xfId="228"/>
    <cellStyle name="_견갑_금차내역설변-10월10일_총괄내역2003.08-a4" xfId="229"/>
    <cellStyle name="_견갑_전체내역-10월8일" xfId="231"/>
    <cellStyle name="_견갑_전체내역-10월8일_Book2" xfId="236"/>
    <cellStyle name="_견갑_전체내역-10월8일_전체내역" xfId="232"/>
    <cellStyle name="_견갑_전체내역-10월8일_전체내역-a3" xfId="233"/>
    <cellStyle name="_견갑_전체내역-10월8일_전체내역-a4" xfId="234"/>
    <cellStyle name="_견갑_전체내역-10월8일_총괄내역2003.08-a4" xfId="235"/>
    <cellStyle name="_견갑_지장물" xfId="237"/>
    <cellStyle name="_견갑_지장물_Book2" xfId="244"/>
    <cellStyle name="_견갑_지장물_금차내역-10월8일-수정" xfId="238"/>
    <cellStyle name="_견갑_지장물_설변내역서2차" xfId="239"/>
    <cellStyle name="_견갑_지장물_전체내역" xfId="240"/>
    <cellStyle name="_견갑_지장물_전체내역-a3" xfId="241"/>
    <cellStyle name="_견갑_지장물_전체내역-a4" xfId="242"/>
    <cellStyle name="_견갑_지장물_총괄내역2003.08-a4" xfId="243"/>
    <cellStyle name="_견적공종" xfId="12254"/>
    <cellStyle name="_견적공종_동해남부선4공구입찰내역(경남-조달청)" xfId="12255"/>
    <cellStyle name="_견적서1" xfId="7940"/>
    <cellStyle name="_경계석헐기" xfId="12256"/>
    <cellStyle name="_경계휀스" xfId="12257"/>
    <cellStyle name="_경관조명견적서1" xfId="7941"/>
    <cellStyle name="_경보국설계서(철관주2003.1.30최종)" xfId="12258"/>
    <cellStyle name="_경보국설계서(철관주2003.1.30최종) 2" xfId="12259"/>
    <cellStyle name="_경보국설계서(철관주2003.1.30최종)_수량산출서(2003.4.1)" xfId="12260"/>
    <cellStyle name="_경보국설계서(철관주2003.1.30최종)_수량산출서(2003.4.1) 2" xfId="12261"/>
    <cellStyle name="_경보국설계서(철관주2003.1.30최종)_영천댐수량산출" xfId="12262"/>
    <cellStyle name="_경보국설계서(철관주2003.1.30최종)_영천댐수량산출 2" xfId="12263"/>
    <cellStyle name="_경보국설계서(철관주2003.1.30최종)_영천댐수량산출_수량산출서(2003.4.1)" xfId="12264"/>
    <cellStyle name="_경보국설계서(철관주2003.1.30최종)_영천댐수량산출_수량산출서(2003.4.1) 2" xfId="12265"/>
    <cellStyle name="_경영개선활동상반기실적(990708)" xfId="68"/>
    <cellStyle name="_경영개선활동상반기실적(990708)_1" xfId="69"/>
    <cellStyle name="_경영개선활동상반기실적(990708)_2" xfId="70"/>
    <cellStyle name="_경영개선활성화방안(990802)" xfId="71"/>
    <cellStyle name="_경영개선활성화방안(990802)_1" xfId="72"/>
    <cellStyle name="_경찰청입찰시개략실행(05-09-29)" xfId="5571"/>
    <cellStyle name="_계룡네거리원설계" xfId="7942"/>
    <cellStyle name="_계룡휴게소~삽재고개입찰" xfId="12266"/>
    <cellStyle name="_계룡휴게소~삽재고개입찰_변경내역서-1 (version 1)" xfId="12267"/>
    <cellStyle name="_계룡휴게소~삽재고개입찰_복사본 내역서-서창사거리(rev1-4)" xfId="12268"/>
    <cellStyle name="_계룡휴게소~삽재고개입찰_입찰내역(삽교천석우옥금제)" xfId="12269"/>
    <cellStyle name="_계룡휴게소~삽재고개입찰_입찰내역(삽교천석우옥금제)_변경내역서-1 (version 1)" xfId="12270"/>
    <cellStyle name="_계룡휴게소~삽재고개입찰_입찰내역(삽교천석우옥금제)_복사본 내역서-서창사거리(rev1-4)" xfId="12271"/>
    <cellStyle name="_계룡휴게소~삽재고개입찰_입찰내역(삽교천석우옥금제)_입찰내역(삽교천석우옥금제)" xfId="12272"/>
    <cellStyle name="_계룡휴게소~삽재고개입찰_입찰내역(삽교천석우옥금제)_입찰내역(삽교천석우옥금제)_변경내역서-1 (version 1)" xfId="12273"/>
    <cellStyle name="_계룡휴게소~삽재고개입찰_입찰내역(삽교천석우옥금제)_입찰내역(삽교천석우옥금제)_복사본 내역서-서창사거리(rev1-4)" xfId="12274"/>
    <cellStyle name="_계룡휴게소~삽재고개입찰_투찰내역" xfId="12275"/>
    <cellStyle name="_계룡휴게소~삽재고개입찰_투찰내역_변경내역서-1 (version 1)" xfId="12276"/>
    <cellStyle name="_계룡휴게소~삽재고개입찰_투찰내역_복사본 내역서-서창사거리(rev1-4)" xfId="12277"/>
    <cellStyle name="_계룡휴게소~삽재고개입찰_투찰내역_입찰내역(삽교천석우옥금제)" xfId="12278"/>
    <cellStyle name="_계룡휴게소~삽재고개입찰_투찰내역_입찰내역(삽교천석우옥금제)_변경내역서-1 (version 1)" xfId="12279"/>
    <cellStyle name="_계룡휴게소~삽재고개입찰_투찰내역_입찰내역(삽교천석우옥금제)_복사본 내역서-서창사거리(rev1-4)" xfId="12280"/>
    <cellStyle name="_계룡휴게소~삽재고개입찰_투찰내역_입찰내역(삽교천석우옥금제)_입찰내역(삽교천석우옥금제)" xfId="12281"/>
    <cellStyle name="_계룡휴게소~삽재고개입찰_투찰내역_입찰내역(삽교천석우옥금제)_입찰내역(삽교천석우옥금제)_변경내역서-1 (version 1)" xfId="12282"/>
    <cellStyle name="_계룡휴게소~삽재고개입찰_투찰내역_입찰내역(삽교천석우옥금제)_입찰내역(삽교천석우옥금제)_복사본 내역서-서창사거리(rev1-4)" xfId="12283"/>
    <cellStyle name="_계산서(공릉동)" xfId="5572"/>
    <cellStyle name="_계약내역서(전체분 진호)" xfId="12284"/>
    <cellStyle name="_계약내역서(전체분 진호)_계약내역서(전체분)" xfId="12285"/>
    <cellStyle name="_계약내역서(전체분)" xfId="12286"/>
    <cellStyle name="_계약내역서(전체분)_계약내역서(전체분)" xfId="12287"/>
    <cellStyle name="_계약내역-장월지구" xfId="12288"/>
    <cellStyle name="_고달교1" xfId="12289"/>
    <cellStyle name="_고산제(입찰내역)" xfId="12290"/>
    <cellStyle name="_고산제(입찰내역)_변경내역서-1 (version 1)" xfId="12291"/>
    <cellStyle name="_고산제(입찰내역)_복사본 내역서-서창사거리(rev1-4)" xfId="12292"/>
    <cellStyle name="_고색동 체육공원 설계서" xfId="7943"/>
    <cellStyle name="_고성천자연형하천데크일위대가" xfId="12293"/>
    <cellStyle name="_공문" xfId="12294"/>
    <cellStyle name="_공문 " xfId="2897"/>
    <cellStyle name="_공문 (2)" xfId="12295"/>
    <cellStyle name="_공문 _내역서" xfId="2898"/>
    <cellStyle name="_공문갑지" xfId="253"/>
    <cellStyle name="_공문및작성양식최종" xfId="2899"/>
    <cellStyle name="_공문및작성양식최종_071030-조경공사" xfId="2900"/>
    <cellStyle name="_공문및작성양식최종_원가계산서" xfId="2901"/>
    <cellStyle name="_공문양식" xfId="2902"/>
    <cellStyle name="_공사 설계서(삼천포화력 본관조경4)" xfId="254"/>
    <cellStyle name="_공사내역-방음벽절단-협의단가" xfId="2903"/>
    <cellStyle name="_공사내역-방음벽절단-협의단가_071030-조경공사" xfId="2904"/>
    <cellStyle name="_공사내역-방음벽절단-협의단가_원가계산서" xfId="2905"/>
    <cellStyle name="_공사내역-분양가포함-협의단가" xfId="2906"/>
    <cellStyle name="_공사내역-분양가포함-협의단가_071030-조경공사" xfId="2907"/>
    <cellStyle name="_공사내역-분양가포함-협의단가_원가계산서" xfId="2908"/>
    <cellStyle name="_공사안내 표지판" xfId="12296"/>
    <cellStyle name="_공사안내 표지판_방어_일산_주전동 일원 보안등 설치공사" xfId="12297"/>
    <cellStyle name="_공사안내 표지판_방어_일산_주전동 일원 보안등 설치공사_신호등 수량설계" xfId="12298"/>
    <cellStyle name="_공사안내 표지판_신호등 수량설계" xfId="12299"/>
    <cellStyle name="_공사일지(동천2월)" xfId="12300"/>
    <cellStyle name="_공원시설정비공사" xfId="7944"/>
    <cellStyle name="_공종별산출내역서(국도45호선)" xfId="12301"/>
    <cellStyle name="_공종별산출내역서(미원)" xfId="12302"/>
    <cellStyle name="_관로구간구조물" xfId="12303"/>
    <cellStyle name="_광3-6호선(최종)" xfId="12304"/>
    <cellStyle name="_광동댐전기내역서-1" xfId="12305"/>
    <cellStyle name="_광동댐전기내역서-1 2" xfId="12306"/>
    <cellStyle name="_광주평동투찰" xfId="12307"/>
    <cellStyle name="_광주평동투찰_수량산출서" xfId="12308"/>
    <cellStyle name="_광주평동투찰_중구청일위대가" xfId="12309"/>
    <cellStyle name="_광주평동투찰3" xfId="12310"/>
    <cellStyle name="_광주평동투찰3_수량산출서" xfId="12311"/>
    <cellStyle name="_광주평동투찰3_중구청일위대가" xfId="12312"/>
    <cellStyle name="_광주평동품의1" xfId="12313"/>
    <cellStyle name="_광주평동품의1_수량산출서" xfId="12314"/>
    <cellStyle name="_광주평동품의1_중구청일위대가" xfId="12315"/>
    <cellStyle name="_교각" xfId="12316"/>
    <cellStyle name="_교각_봉남교 교각수량" xfId="12317"/>
    <cellStyle name="_교각_봉남교 교대수량" xfId="12318"/>
    <cellStyle name="_교각_봉남교 상-하부수량-1" xfId="12319"/>
    <cellStyle name="_교각_봉남교 상-하부수량-3" xfId="12320"/>
    <cellStyle name="_교각_봉남교 상-하부수량-8" xfId="12321"/>
    <cellStyle name="_교대 가시설수량" xfId="12322"/>
    <cellStyle name="_교대일반수량" xfId="12323"/>
    <cellStyle name="_교대일반수량_1" xfId="12324"/>
    <cellStyle name="_교대일반수량_교대일반수량" xfId="12325"/>
    <cellStyle name="_교대일반수량_기초" xfId="12326"/>
    <cellStyle name="_교대일반수량_기초수량(아스콘포장)" xfId="12327"/>
    <cellStyle name="_교대일반수량_일반수량" xfId="12328"/>
    <cellStyle name="_교대토공" xfId="12329"/>
    <cellStyle name="_교대토공_1.1.4 본선개착(터널작업구) 구조물일반수량" xfId="12330"/>
    <cellStyle name="_교대토공_2.1.1 공덕정거장 토공" xfId="12331"/>
    <cellStyle name="_교대토공_2.1.1.2 단독구간 본선 토공수량" xfId="12332"/>
    <cellStyle name="_교대토공_2.5.1 공덕정거장 토공수량산출" xfId="12333"/>
    <cellStyle name="_교대토공_2-4공구 본선개착구간(TRCM작업구)" xfId="12334"/>
    <cellStyle name="_교대토공_JSP수량산출서(교대)" xfId="12335"/>
    <cellStyle name="_교대토공_ramp-a교대보호블럭수량" xfId="12336"/>
    <cellStyle name="_교대토공_ramp-a교대보호블럭수량_교대일반수량" xfId="12337"/>
    <cellStyle name="_교대토공_ramp-a교대보호블럭수량_교대일반수량_1" xfId="12338"/>
    <cellStyle name="_교대토공_ramp-a교대보호블럭수량_교대일반수량_교대일반수량" xfId="12339"/>
    <cellStyle name="_교대토공_ramp-a교대보호블럭수량_교대일반수량_교대일반수량_1" xfId="12340"/>
    <cellStyle name="_교대토공_ramp-a교대보호블럭수량_교대일반수량_교대일반수량_교대일반수량" xfId="12341"/>
    <cellStyle name="_교대토공_ramp-a교대보호블럭수량_교대일반수량_교대일반수량_기초" xfId="12342"/>
    <cellStyle name="_교대토공_ramp-a교대보호블럭수량_교대일반수량_교대일반수량_기초수량(아스콘포장)" xfId="12343"/>
    <cellStyle name="_교대토공_ramp-a교대보호블럭수량_교대일반수량_교대일반수량_일반수량" xfId="12344"/>
    <cellStyle name="_교대토공_ramp-a교대보호블럭수량_교대일반수량_기초" xfId="12345"/>
    <cellStyle name="_교대토공_ramp-a교대보호블럭수량_교대일반수량_기초수량(아스콘포장)" xfId="12346"/>
    <cellStyle name="_교대토공_ramp-a교대보호블럭수량_교대일반수량_일반수량" xfId="12347"/>
    <cellStyle name="_교대토공_ramp-a교대보호블럭수량_기초" xfId="12348"/>
    <cellStyle name="_교대토공_ramp-a교대보호블럭수량_기초수량(아스콘포장)" xfId="12349"/>
    <cellStyle name="_교대토공_ramp-a교대보호블럭수량_일반수량" xfId="12350"/>
    <cellStyle name="_교대토공_교대 가시설수량" xfId="12351"/>
    <cellStyle name="_교대토공_교대일반수량" xfId="12352"/>
    <cellStyle name="_교대토공_교대일반수량_1" xfId="12353"/>
    <cellStyle name="_교대토공_교대일반수량_교대일반수량" xfId="12354"/>
    <cellStyle name="_교대토공_교대일반수량_기초" xfId="12355"/>
    <cellStyle name="_교대토공_교대일반수량_기초수량(아스콘포장)" xfId="12356"/>
    <cellStyle name="_교대토공_교대일반수량_일반수량" xfId="12357"/>
    <cellStyle name="_교대토공_기초" xfId="12358"/>
    <cellStyle name="_교대토공_기초수량(아스콘포장)" xfId="12359"/>
    <cellStyle name="_교대토공_대계1교-교대보호블럭수량" xfId="12360"/>
    <cellStyle name="_교대토공_대계1교-교대보호블럭수량_교대일반수량" xfId="12361"/>
    <cellStyle name="_교대토공_대계1교-교대보호블럭수량_기초" xfId="12362"/>
    <cellStyle name="_교대토공_대계1교-교대보호블럭수량_기초수량(아스콘포장)" xfId="12363"/>
    <cellStyle name="_교대토공_대계1교-교대보호블럭수량_일반수량" xfId="12364"/>
    <cellStyle name="_교대토공_우수받이일반수량" xfId="12365"/>
    <cellStyle name="_교대토공_일반수량" xfId="12366"/>
    <cellStyle name="_교대토공_하수BOX 이설 가시설수량" xfId="12367"/>
    <cellStyle name="_교대토공_하수관로이설토공(수정)" xfId="12368"/>
    <cellStyle name="_교대토공수량" xfId="12369"/>
    <cellStyle name="_교대토공수량_1.1.4 본선개착(터널작업구) 구조물일반수량" xfId="12370"/>
    <cellStyle name="_교대토공수량_2.1.1 공덕정거장 토공" xfId="12371"/>
    <cellStyle name="_교대토공수량_2.1.1.2 단독구간 본선 토공수량" xfId="12372"/>
    <cellStyle name="_교대토공수량_2.5.1 공덕정거장 토공수량산출" xfId="12373"/>
    <cellStyle name="_교대토공수량_2-4공구 본선개착구간(TRCM작업구)" xfId="12374"/>
    <cellStyle name="_교대토공수량_JSP수량산출서(교대)" xfId="12375"/>
    <cellStyle name="_교대토공수량_ramp-a교대보호블럭수량" xfId="12376"/>
    <cellStyle name="_교대토공수량_ramp-a교대보호블럭수량_교대일반수량" xfId="12377"/>
    <cellStyle name="_교대토공수량_ramp-a교대보호블럭수량_교대일반수량_1" xfId="12378"/>
    <cellStyle name="_교대토공수량_ramp-a교대보호블럭수량_교대일반수량_교대일반수량" xfId="12379"/>
    <cellStyle name="_교대토공수량_ramp-a교대보호블럭수량_교대일반수량_교대일반수량_1" xfId="12380"/>
    <cellStyle name="_교대토공수량_ramp-a교대보호블럭수량_교대일반수량_교대일반수량_교대일반수량" xfId="12381"/>
    <cellStyle name="_교대토공수량_ramp-a교대보호블럭수량_교대일반수량_교대일반수량_기초" xfId="12382"/>
    <cellStyle name="_교대토공수량_ramp-a교대보호블럭수량_교대일반수량_교대일반수량_기초수량(아스콘포장)" xfId="12383"/>
    <cellStyle name="_교대토공수량_ramp-a교대보호블럭수량_교대일반수량_교대일반수량_일반수량" xfId="12384"/>
    <cellStyle name="_교대토공수량_ramp-a교대보호블럭수량_교대일반수량_기초" xfId="12385"/>
    <cellStyle name="_교대토공수량_ramp-a교대보호블럭수량_교대일반수량_기초수량(아스콘포장)" xfId="12386"/>
    <cellStyle name="_교대토공수량_ramp-a교대보호블럭수량_교대일반수량_일반수량" xfId="12387"/>
    <cellStyle name="_교대토공수량_ramp-a교대보호블럭수량_기초" xfId="12388"/>
    <cellStyle name="_교대토공수량_ramp-a교대보호블럭수량_기초수량(아스콘포장)" xfId="12389"/>
    <cellStyle name="_교대토공수량_ramp-a교대보호블럭수량_일반수량" xfId="12390"/>
    <cellStyle name="_교대토공수량_교대 가시설수량" xfId="12391"/>
    <cellStyle name="_교대토공수량_교대일반수량" xfId="12392"/>
    <cellStyle name="_교대토공수량_교대일반수량_1" xfId="12393"/>
    <cellStyle name="_교대토공수량_교대일반수량_교대일반수량" xfId="12394"/>
    <cellStyle name="_교대토공수량_교대일반수량_기초" xfId="12395"/>
    <cellStyle name="_교대토공수량_교대일반수량_기초수량(아스콘포장)" xfId="12396"/>
    <cellStyle name="_교대토공수량_교대일반수량_일반수량" xfId="12397"/>
    <cellStyle name="_교대토공수량_기초" xfId="12398"/>
    <cellStyle name="_교대토공수량_기초수량(아스콘포장)" xfId="12399"/>
    <cellStyle name="_교대토공수량_대계1교-교대보호블럭수량" xfId="12400"/>
    <cellStyle name="_교대토공수량_대계1교-교대보호블럭수량_교대일반수량" xfId="12401"/>
    <cellStyle name="_교대토공수량_대계1교-교대보호블럭수량_기초" xfId="12402"/>
    <cellStyle name="_교대토공수량_대계1교-교대보호블럭수량_기초수량(아스콘포장)" xfId="12403"/>
    <cellStyle name="_교대토공수량_대계1교-교대보호블럭수량_일반수량" xfId="12404"/>
    <cellStyle name="_교대토공수량_우수받이일반수량" xfId="12405"/>
    <cellStyle name="_교대토공수량_일반수량" xfId="12406"/>
    <cellStyle name="_교대토공수량_하수BOX 이설 가시설수량" xfId="12407"/>
    <cellStyle name="_교대토공수량_하수관로이설토공(수정)" xfId="12408"/>
    <cellStyle name="_교량난간(FCR재작성)" xfId="12409"/>
    <cellStyle name="_교량별총괄집계(신리5교)" xfId="12410"/>
    <cellStyle name="_교량별총괄집계(신리5교)_교각" xfId="12411"/>
    <cellStyle name="_교량별총괄집계(신리5교)_교각_봉남교 교각수량" xfId="12412"/>
    <cellStyle name="_교량별총괄집계(신리5교)_교각_봉남교 교대수량" xfId="12413"/>
    <cellStyle name="_교량별총괄집계(신리5교)_교각_봉남교 상-하부수량-1" xfId="12414"/>
    <cellStyle name="_교량별총괄집계(신리5교)_교각_봉남교 상-하부수량-3" xfId="12415"/>
    <cellStyle name="_교량별총괄집계(신리5교)_교각_봉남교 상-하부수량-8" xfId="12416"/>
    <cellStyle name="_교량별총괄집계(신리5교)_대곡교 교각일반" xfId="12417"/>
    <cellStyle name="_교량별총괄집계(신리5교)_대곡교 교각일반_봉남교 교각수량" xfId="12418"/>
    <cellStyle name="_교량별총괄집계(신리5교)_대곡교 교각일반_봉남교 교대수량" xfId="12419"/>
    <cellStyle name="_교량별총괄집계(신리5교)_대곡교 교각일반_봉남교 상-하부수량-1" xfId="12420"/>
    <cellStyle name="_교량별총괄집계(신리5교)_대곡교 교각일반_봉남교 상-하부수량-3" xfId="12421"/>
    <cellStyle name="_교량별총괄집계(신리5교)_대곡교 교각일반_봉남교 상-하부수량-8" xfId="12422"/>
    <cellStyle name="_교량별총괄집계(신리5교)_대곡교 교각일반수량" xfId="12423"/>
    <cellStyle name="_교량별총괄집계(신리5교)_대곡교 교각일반수량_봉남교 교각수량" xfId="12424"/>
    <cellStyle name="_교량별총괄집계(신리5교)_대곡교 교각일반수량_봉남교 교대수량" xfId="12425"/>
    <cellStyle name="_교량별총괄집계(신리5교)_대곡교 교각일반수량_봉남교 상-하부수량-1" xfId="12426"/>
    <cellStyle name="_교량별총괄집계(신리5교)_대곡교 교각일반수량_봉남교 상-하부수량-3" xfId="12427"/>
    <cellStyle name="_교량별총괄집계(신리5교)_대곡교 교각일반수량_봉남교 상-하부수량-8" xfId="12428"/>
    <cellStyle name="_교량별총괄집계(신리5교)_대곡교 교대" xfId="12429"/>
    <cellStyle name="_교량별총괄집계(신리5교)_대곡교 교대_봉남교 교각수량" xfId="12430"/>
    <cellStyle name="_교량별총괄집계(신리5교)_대곡교 교대_봉남교 교대수량" xfId="12431"/>
    <cellStyle name="_교량별총괄집계(신리5교)_대곡교 교대_봉남교 상-하부수량-1" xfId="12432"/>
    <cellStyle name="_교량별총괄집계(신리5교)_대곡교 교대_봉남교 상-하부수량-3" xfId="12433"/>
    <cellStyle name="_교량별총괄집계(신리5교)_대곡교 교대_봉남교 상-하부수량-8" xfId="12434"/>
    <cellStyle name="_교량별총괄집계(신리5교)_대곡교 상부수량" xfId="12435"/>
    <cellStyle name="_교량별총괄집계(신리5교)_대곡교 상부수량_봉남교 교각수량" xfId="12436"/>
    <cellStyle name="_교량별총괄집계(신리5교)_대곡교 상부수량_봉남교 교대수량" xfId="12437"/>
    <cellStyle name="_교량별총괄집계(신리5교)_대곡교 상부수량_봉남교 상-하부수량-1" xfId="12438"/>
    <cellStyle name="_교량별총괄집계(신리5교)_대곡교 상부수량_봉남교 상-하부수량-3" xfId="12439"/>
    <cellStyle name="_교량별총괄집계(신리5교)_대곡교 상부수량_봉남교 상-하부수량-8" xfId="12440"/>
    <cellStyle name="_교량별총괄집계(신리5교)_대곡교 일반수량" xfId="12441"/>
    <cellStyle name="_교량별총괄집계(신리5교)_대곡교 일반수량_봉남교 교각수량" xfId="12442"/>
    <cellStyle name="_교량별총괄집계(신리5교)_대곡교 일반수량_봉남교 교대수량" xfId="12443"/>
    <cellStyle name="_교량별총괄집계(신리5교)_대곡교 일반수량_봉남교 상-하부수량-1" xfId="12444"/>
    <cellStyle name="_교량별총괄집계(신리5교)_대곡교 일반수량_봉남교 상-하부수량-3" xfId="12445"/>
    <cellStyle name="_교량별총괄집계(신리5교)_대곡교 일반수량_봉남교 상-하부수량-8" xfId="12446"/>
    <cellStyle name="_교량별총괄집계(신리5교)_대곡교(교대수량)" xfId="12447"/>
    <cellStyle name="_교량별총괄집계(신리5교)_대곡교(교대수량)_봉남교 교각수량" xfId="12448"/>
    <cellStyle name="_교량별총괄집계(신리5교)_대곡교(교대수량)_봉남교 교대수량" xfId="12449"/>
    <cellStyle name="_교량별총괄집계(신리5교)_대곡교(교대수량)_봉남교 상-하부수량-1" xfId="12450"/>
    <cellStyle name="_교량별총괄집계(신리5교)_대곡교(교대수량)_봉남교 상-하부수량-3" xfId="12451"/>
    <cellStyle name="_교량별총괄집계(신리5교)_대곡교(교대수량)_봉남교 상-하부수량-8" xfId="12452"/>
    <cellStyle name="_교량별총괄집계(신리5교)_대곡교(진짜)" xfId="12453"/>
    <cellStyle name="_교량별총괄집계(신리5교)_대곡교(진짜)_봉남교 교각수량" xfId="12454"/>
    <cellStyle name="_교량별총괄집계(신리5교)_대곡교(진짜)_봉남교 교대수량" xfId="12455"/>
    <cellStyle name="_교량별총괄집계(신리5교)_대곡교(진짜)_봉남교 상-하부수량-1" xfId="12456"/>
    <cellStyle name="_교량별총괄집계(신리5교)_대곡교(진짜)_봉남교 상-하부수량-3" xfId="12457"/>
    <cellStyle name="_교량별총괄집계(신리5교)_대곡교(진짜)_봉남교 상-하부수량-8" xfId="12458"/>
    <cellStyle name="_교량별총괄집계(신리5교)_대곡교(진짜진짜)" xfId="12459"/>
    <cellStyle name="_교량별총괄집계(신리5교)_대곡교(진짜진짜)_봉남교 교각수량" xfId="12460"/>
    <cellStyle name="_교량별총괄집계(신리5교)_대곡교(진짜진짜)_봉남교 교대수량" xfId="12461"/>
    <cellStyle name="_교량별총괄집계(신리5교)_대곡교(진짜진짜)_봉남교 상-하부수량-1" xfId="12462"/>
    <cellStyle name="_교량별총괄집계(신리5교)_대곡교(진짜진짜)_봉남교 상-하부수량-3" xfId="12463"/>
    <cellStyle name="_교량별총괄집계(신리5교)_대곡교(진짜진짜)_봉남교 상-하부수량-8" xfId="12464"/>
    <cellStyle name="_교량별총괄집계(신리5교)_축내교 교각일반수량" xfId="12465"/>
    <cellStyle name="_교량별총괄집계(신리5교)_축내교 교각일반수량_봉남교 교각수량" xfId="12466"/>
    <cellStyle name="_교량별총괄집계(신리5교)_축내교 교각일반수량_봉남교 교대수량" xfId="12467"/>
    <cellStyle name="_교량별총괄집계(신리5교)_축내교 상부수량" xfId="12468"/>
    <cellStyle name="_교량별총괄집계(신리5교)_축내교 상부수량_봉남교 교각수량" xfId="12469"/>
    <cellStyle name="_교량별총괄집계(신리5교)_축내교 상부수량_봉남교 교대수량" xfId="12470"/>
    <cellStyle name="_교량별총괄집계(신리5교)_축내교 총괄수량" xfId="12471"/>
    <cellStyle name="_교량별총괄집계(신리5교)_축내교 총괄수량_봉남교 교각수량" xfId="12472"/>
    <cellStyle name="_교량별총괄집계(신리5교)_축내교 총괄수량_봉남교 교대수량" xfId="12473"/>
    <cellStyle name="_교량별총괄집계(신리5교)_축내교(교대수량)" xfId="12474"/>
    <cellStyle name="_교량별총괄집계(신리5교)_축내교(교대수량)_봉남교 교각수량" xfId="12475"/>
    <cellStyle name="_교량별총괄집계(신리5교)_축내교(교대수량)_봉남교 교대수량" xfId="12476"/>
    <cellStyle name="_교량별총괄집계(신리5교)_축내교(교대수량)_봉남교 상-하부수량-1" xfId="12477"/>
    <cellStyle name="_교량별총괄집계(신리5교)_축내교(교대수량)_봉남교 상-하부수량-3" xfId="12478"/>
    <cellStyle name="_교량별총괄집계(신리5교)_축내교(교대수량)_봉남교 상-하부수량-8" xfId="12479"/>
    <cellStyle name="_교량별총괄집계(신리5교)_축내교(진짜진짜)" xfId="12480"/>
    <cellStyle name="_교량별총괄집계(신리5교)_축내교(진짜진짜)_봉남교 교각수량" xfId="12481"/>
    <cellStyle name="_교량별총괄집계(신리5교)_축내교(진짜진짜)_봉남교 교대수량" xfId="12482"/>
    <cellStyle name="_교량별총괄집계(신리5교)_축내교(진짜진짜)_봉남교 상-하부수량-1" xfId="12483"/>
    <cellStyle name="_교량별총괄집계(신리5교)_축내교(진짜진짜)_봉남교 상-하부수량-3" xfId="12484"/>
    <cellStyle name="_교량별총괄집계(신리5교)_축내교(진짜진짜)_봉남교 상-하부수량-8" xfId="12485"/>
    <cellStyle name="_교량집계표" xfId="12486"/>
    <cellStyle name="_교량총괄주요자재" xfId="12487"/>
    <cellStyle name="_교량총집계" xfId="12488"/>
    <cellStyle name="_교량총집계_교량총집계" xfId="12489"/>
    <cellStyle name="_교원그룹 낙산 숙박시설 신축공사" xfId="2909"/>
    <cellStyle name="_교원그룹 낙산 숙박시설 신축공사_071030-조경공사" xfId="2910"/>
    <cellStyle name="_교원그룹 낙산 숙박시설 신축공사_원가계산서" xfId="2911"/>
    <cellStyle name="_구마고속도로 금호~서대구간 확장공사" xfId="12490"/>
    <cellStyle name="_구마고속도로 금호~서대구간 확장공사_2005.근1,2호-정화 습지 실정보고11-15일 1.5경사xls" xfId="12491"/>
    <cellStyle name="_구마고속도로 금호~서대구간 확장공사_2006..단가산출" xfId="12492"/>
    <cellStyle name="_구마고속도로 금호~서대구간 확장공사_송도2,4공구 (1-조경 내역서)" xfId="12493"/>
    <cellStyle name="_구마고속도로 금호~서대구간 확장공사_송도2,4공구 (1-조경 내역서)_2005.근1,2호-정화 습지 실정보고11-15일 1.5경사xls" xfId="12494"/>
    <cellStyle name="_구마고속도로 금호~서대구간 확장공사_송도2,4공구 (1-조경 내역서)_2006..단가산출" xfId="12495"/>
    <cellStyle name="_구마고속도로 금호~서대구간 확장공사_송도2,4공구 (1-조경 내역서)_조경" xfId="12496"/>
    <cellStyle name="_구마고속도로 금호~서대구간 확장공사_송도2,4공구 (1-조경 내역서)_조경_2006..단가산출" xfId="12497"/>
    <cellStyle name="_구마고속도로 금호~서대구간 확장공사_송도2,4공구 (1-조경 내역서)_창인-근1.2호-정화(방수쉬트)실정보고10.10" xfId="12498"/>
    <cellStyle name="_구마고속도로 금호~서대구간 확장공사_조경" xfId="12499"/>
    <cellStyle name="_구마고속도로 금호~서대구간 확장공사_조경(공종구분)" xfId="12500"/>
    <cellStyle name="_구마고속도로 금호~서대구간 확장공사_조경_2005.근1,2호-정화 습지 실정보고11-15일 1.5경사xls" xfId="12501"/>
    <cellStyle name="_구마고속도로 금호~서대구간 확장공사_조경_2006..단가산출" xfId="12502"/>
    <cellStyle name="_구마고속도로 금호~서대구간 확장공사_조경_조경" xfId="12503"/>
    <cellStyle name="_구마고속도로 금호~서대구간 확장공사_조경_조경_2006..단가산출" xfId="12504"/>
    <cellStyle name="_구마고속도로 금호~서대구간 확장공사_조경_창인-근1.2호-정화(방수쉬트)실정보고10.10" xfId="12505"/>
    <cellStyle name="_구마고속도로 금호~서대구간 확장공사_창인-근1.2호-정화(방수쉬트)실정보고10.10" xfId="12506"/>
    <cellStyle name="_구미도시자연공원발주설계서" xfId="255"/>
    <cellStyle name="_구조물 철거" xfId="12507"/>
    <cellStyle name="_구조물공 수량산출" xfId="12508"/>
    <cellStyle name="_구조물공 수량산출_토공" xfId="12509"/>
    <cellStyle name="_구조물공.1" xfId="12510"/>
    <cellStyle name="_구즉내역서" xfId="2912"/>
    <cellStyle name="_국도23호선영암연소지구내역서" xfId="7945"/>
    <cellStyle name="_국도2호선 가로수 식재공사-도급내역" xfId="256"/>
    <cellStyle name="_국도38호선통리지구내역서" xfId="7946"/>
    <cellStyle name="_국도42호선여량지구오르막차로" xfId="7947"/>
    <cellStyle name="_국수교수량" xfId="2913"/>
    <cellStyle name="_국수교수량_4구조물공" xfId="12511"/>
    <cellStyle name="_국수교수량_4구조물공_환토(최종)" xfId="12512"/>
    <cellStyle name="_국수교수량_걷고싶은 녹화거리 조성 폐기물처리" xfId="12513"/>
    <cellStyle name="_국수교수량_걷고싶은 녹화거리 조성공사" xfId="12514"/>
    <cellStyle name="_국수교수량_남강어린이공원 현대화사업" xfId="12515"/>
    <cellStyle name="_국수교수량_무주골천수량" xfId="12516"/>
    <cellStyle name="_국수교수량_무주골천수량_걷고싶은 녹화거리 조성 폐기물처리" xfId="12517"/>
    <cellStyle name="_국수교수량_무주골천수량_걷고싶은 녹화거리 조성공사" xfId="12518"/>
    <cellStyle name="_국수교수량_무주골천수량_남강어린이공원 현대화사업" xfId="12519"/>
    <cellStyle name="_국수교수량_무주골천수량_현석동 1-5번지 일대 마을마당조성" xfId="12520"/>
    <cellStyle name="_국수교수량_무주골천수량_현석동 1-5번지 일대 마을마당조성_걷고싶은 녹화거리 조성 폐기물처리" xfId="12521"/>
    <cellStyle name="_국수교수량_무주골천수량_현석동 1-5번지 일대 마을마당조성_걷고싶은 녹화거리 조성공사" xfId="12522"/>
    <cellStyle name="_국수교수량_무주골천수량_현석동 1-5번지 일대 마을마당조성_남강어린이공원 현대화사업" xfId="12523"/>
    <cellStyle name="_국수교수량_변전소연결부" xfId="12524"/>
    <cellStyle name="_국수교수량_변전소연결부_환토(최종)" xfId="12525"/>
    <cellStyle name="_국수교수량_상부수량" xfId="12526"/>
    <cellStyle name="_국수교수량_상부수량_토공" xfId="12527"/>
    <cellStyle name="_국수교수량_암거" xfId="12528"/>
    <cellStyle name="_국수교수량_암거01" xfId="12529"/>
    <cellStyle name="_국수교수량_연제구측 연결로 수량산출" xfId="12530"/>
    <cellStyle name="_국수교수량_연제구측 연결로 수량산출_00.수영4호교 도로공 구조물 자재집계" xfId="12531"/>
    <cellStyle name="_국수교수량_연제구측 연결로 수량산출_00.수영4호교 도로공 구조물 자재집계_토공" xfId="12532"/>
    <cellStyle name="_국수교수량_연제구측 연결로 수량산출_01.연제구측 연결로 수량산출" xfId="12533"/>
    <cellStyle name="_국수교수량_연제구측 연결로 수량산출_01.연제구측 연결로 수량산출_토공" xfId="12534"/>
    <cellStyle name="_국수교수량_연제구측 연결로 수량산출_03.구조물공 수량산출" xfId="12535"/>
    <cellStyle name="_국수교수량_연제구측 연결로 수량산출_03.구조물공 수량산출_토공" xfId="12536"/>
    <cellStyle name="_국수교수량_연제구측 연결로 수량산출_구조물공 수량산출" xfId="12537"/>
    <cellStyle name="_국수교수량_연제구측 연결로 수량산출_구조물공 수량산출_토공" xfId="12538"/>
    <cellStyle name="_국수교수량_연제구측 연결로 수량산출_토공" xfId="12539"/>
    <cellStyle name="_국수교수량_우수관공" xfId="2914"/>
    <cellStyle name="_국수교수량_우수관공1" xfId="2915"/>
    <cellStyle name="_국수교수량_전력구수량" xfId="12540"/>
    <cellStyle name="_국수교수량_전력구수량_환토(최종)" xfId="12541"/>
    <cellStyle name="_국수교수량_중지교상부수량" xfId="12542"/>
    <cellStyle name="_국수교수량_중지교상부수량_토공" xfId="12543"/>
    <cellStyle name="_국수교수량_지하차도 수량산출" xfId="12544"/>
    <cellStyle name="_국수교수량_지하차도 수량산출_토공" xfId="12545"/>
    <cellStyle name="_국수교수량_토공" xfId="12546"/>
    <cellStyle name="_국수교수량_평촌교수량" xfId="12547"/>
    <cellStyle name="_국수교수량_평촌교수량_암거" xfId="12548"/>
    <cellStyle name="_국수교수량_평촌교수량_암거01" xfId="12549"/>
    <cellStyle name="_국수교수량_현석동 1-5번지 일대 마을마당조성" xfId="12550"/>
    <cellStyle name="_국수교수량_현석동 1-5번지 일대 마을마당조성_걷고싶은 녹화거리 조성 폐기물처리" xfId="12551"/>
    <cellStyle name="_국수교수량_현석동 1-5번지 일대 마을마당조성_걷고싶은 녹화거리 조성공사" xfId="12552"/>
    <cellStyle name="_국수교수량_현석동 1-5번지 일대 마을마당조성_남강어린이공원 현대화사업" xfId="12553"/>
    <cellStyle name="_국수교수량_호명12공구" xfId="12554"/>
    <cellStyle name="_국수교수량_호명12공구_걷고싶은 녹화거리 조성 폐기물처리" xfId="12555"/>
    <cellStyle name="_국수교수량_호명12공구_걷고싶은 녹화거리 조성공사" xfId="12556"/>
    <cellStyle name="_국수교수량_호명12공구_남강어린이공원 현대화사업" xfId="12557"/>
    <cellStyle name="_국수교수량_호명12공구_현석동 1-5번지 일대 마을마당조성" xfId="12558"/>
    <cellStyle name="_국수교수량_호명12공구_현석동 1-5번지 일대 마을마당조성_걷고싶은 녹화거리 조성 폐기물처리" xfId="12559"/>
    <cellStyle name="_국수교수량_호명12공구_현석동 1-5번지 일대 마을마당조성_걷고싶은 녹화거리 조성공사" xfId="12560"/>
    <cellStyle name="_국수교수량_호명12공구_현석동 1-5번지 일대 마을마당조성_남강어린이공원 현대화사업" xfId="12561"/>
    <cellStyle name="_국수교수량_환토(최종)" xfId="12562"/>
    <cellStyle name="_군남내역" xfId="73"/>
    <cellStyle name="_군산ITS 설계 원가 조사20031224" xfId="12563"/>
    <cellStyle name="_궁안교用" xfId="5573"/>
    <cellStyle name="_금구천금구제입찰내역" xfId="12564"/>
    <cellStyle name="_금산교(수정)" xfId="12565"/>
    <cellStyle name="_금산교(수정)_8-8수직구" xfId="12566"/>
    <cellStyle name="_금산교(수정)_8-8수직구_JSP수량산출서(교대)" xfId="12567"/>
    <cellStyle name="_금산교(수정)_8-8수직구_교대 가시설수량" xfId="12568"/>
    <cellStyle name="_금산교(수정)_8-8수직구_교대일반수량" xfId="12569"/>
    <cellStyle name="_금산교(수정)_8-8수직구_기초" xfId="12570"/>
    <cellStyle name="_금산교(수정)_8-8수직구_기초수량(아스콘포장)" xfId="12571"/>
    <cellStyle name="_금산교(수정)_8-8수직구_일반수량" xfId="12572"/>
    <cellStyle name="_금산교(수정)_8-8수직구_하수관로이설토공(수정)" xfId="12573"/>
    <cellStyle name="_금산교(수정)_JSP수량산출서(교대)" xfId="12574"/>
    <cellStyle name="_금산교(수정)_교대 가시설수량" xfId="12575"/>
    <cellStyle name="_금산교(수정)_교대일반수량" xfId="12576"/>
    <cellStyle name="_금산교(수정)_기초" xfId="12577"/>
    <cellStyle name="_금산교(수정)_기초수량(아스콘포장)" xfId="12578"/>
    <cellStyle name="_금산교(수정)_일반수량" xfId="12579"/>
    <cellStyle name="_금산교(수정)_하수관로이설토공(수정)" xfId="12580"/>
    <cellStyle name="_금산교(수정4월22일)" xfId="12581"/>
    <cellStyle name="_금산교(수정4월22일)_8-8수직구" xfId="12582"/>
    <cellStyle name="_금산교(수정4월22일)_8-8수직구_JSP수량산출서(교대)" xfId="12583"/>
    <cellStyle name="_금산교(수정4월22일)_8-8수직구_교대 가시설수량" xfId="12584"/>
    <cellStyle name="_금산교(수정4월22일)_8-8수직구_교대일반수량" xfId="12585"/>
    <cellStyle name="_금산교(수정4월22일)_8-8수직구_기초" xfId="12586"/>
    <cellStyle name="_금산교(수정4월22일)_8-8수직구_기초수량(아스콘포장)" xfId="12587"/>
    <cellStyle name="_금산교(수정4월22일)_8-8수직구_일반수량" xfId="12588"/>
    <cellStyle name="_금산교(수정4월22일)_8-8수직구_하수관로이설토공(수정)" xfId="12589"/>
    <cellStyle name="_금산교(수정4월22일)_JSP수량산출서(교대)" xfId="12590"/>
    <cellStyle name="_금산교(수정4월22일)_교대 가시설수량" xfId="12591"/>
    <cellStyle name="_금산교(수정4월22일)_교대일반수량" xfId="12592"/>
    <cellStyle name="_금산교(수정4월22일)_기초" xfId="12593"/>
    <cellStyle name="_금산교(수정4월22일)_기초수량(아스콘포장)" xfId="12594"/>
    <cellStyle name="_금산교(수정4월22일)_일반수량" xfId="12595"/>
    <cellStyle name="_금산교(수정4월22일)_하수관로이설토공(수정)" xfId="12596"/>
    <cellStyle name="_금오공대조경공사" xfId="12597"/>
    <cellStyle name="_금차내역-10월8일-수정" xfId="257"/>
    <cellStyle name="_금차내역설변-10월10일" xfId="258"/>
    <cellStyle name="_금차내역설변-10월10일_Book2" xfId="263"/>
    <cellStyle name="_금차내역설변-10월10일_전체내역" xfId="259"/>
    <cellStyle name="_금차내역설변-10월10일_전체내역-a3" xfId="260"/>
    <cellStyle name="_금차내역설변-10월10일_전체내역-a4" xfId="261"/>
    <cellStyle name="_금차내역설변-10월10일_총괄내역2003.08-a4" xfId="262"/>
    <cellStyle name="_금천청소년수련관(토목林)" xfId="7948"/>
    <cellStyle name="_기구조직승인" xfId="12598"/>
    <cellStyle name="_기반시설 수량산출서" xfId="12599"/>
    <cellStyle name="_기상부분_태민" xfId="12600"/>
    <cellStyle name="_기성" xfId="2916"/>
    <cellStyle name="_기성 검토 내역" xfId="2917"/>
    <cellStyle name="_기성0503" xfId="2918"/>
    <cellStyle name="_기성0503_071030-조경공사" xfId="2919"/>
    <cellStyle name="_기성0503_원가계산서" xfId="2920"/>
    <cellStyle name="_기성검사원" xfId="2921"/>
    <cellStyle name="_기성검사원_내역서" xfId="2922"/>
    <cellStyle name="_기성-실적정산서류" xfId="2923"/>
    <cellStyle name="_기성-실적정산서류_071030-조경공사" xfId="2924"/>
    <cellStyle name="_기성-실적정산서류_원가계산서" xfId="2925"/>
    <cellStyle name="_기안용지,인사기록형식" xfId="12601"/>
    <cellStyle name="_기안용지,인사기록형식_Book1" xfId="12602"/>
    <cellStyle name="_기안용지,인사기록형식_조직표" xfId="12603"/>
    <cellStyle name="_기안용지,인사기록형식_조직표_Book1" xfId="12604"/>
    <cellStyle name="_기안용지,인사기록형식_조직표_조직표" xfId="12605"/>
    <cellStyle name="_기안용지,인사기록형식_조직표_조직표_Book1" xfId="12606"/>
    <cellStyle name="_기초" xfId="12607"/>
    <cellStyle name="_기초단가(보완설계-대현)" xfId="12608"/>
    <cellStyle name="_기초단가(보완설계-대현)_단가및수량(증용지)제출(김차장님검토분)" xfId="12609"/>
    <cellStyle name="_기초단가(보완설계-대현)_임목폐기물" xfId="12610"/>
    <cellStyle name="_기초수량(아스콘포장)" xfId="12611"/>
    <cellStyle name="_기타경비" xfId="12612"/>
    <cellStyle name="_길천_토공" xfId="12613"/>
    <cellStyle name="_김포우회도로 개설공사" xfId="12614"/>
    <cellStyle name="_김포우회도로 개설공사_2005.근1,2호-정화 습지 실정보고11-15일 1.5경사xls" xfId="12615"/>
    <cellStyle name="_김포우회도로 개설공사_2006..단가산출" xfId="12616"/>
    <cellStyle name="_김포우회도로 개설공사_송도2,4공구 (1-조경 내역서)" xfId="12617"/>
    <cellStyle name="_김포우회도로 개설공사_송도2,4공구 (1-조경 내역서)_2005.근1,2호-정화 습지 실정보고11-15일 1.5경사xls" xfId="12618"/>
    <cellStyle name="_김포우회도로 개설공사_송도2,4공구 (1-조경 내역서)_2006..단가산출" xfId="12619"/>
    <cellStyle name="_김포우회도로 개설공사_송도2,4공구 (1-조경 내역서)_조경" xfId="12620"/>
    <cellStyle name="_김포우회도로 개설공사_송도2,4공구 (1-조경 내역서)_조경_2006..단가산출" xfId="12621"/>
    <cellStyle name="_김포우회도로 개설공사_송도2,4공구 (1-조경 내역서)_창인-근1.2호-정화(방수쉬트)실정보고10.10" xfId="12622"/>
    <cellStyle name="_김포우회도로 개설공사_조경" xfId="12623"/>
    <cellStyle name="_김포우회도로 개설공사_조경(공종구분)" xfId="12624"/>
    <cellStyle name="_김포우회도로 개설공사_조경_2005.근1,2호-정화 습지 실정보고11-15일 1.5경사xls" xfId="12625"/>
    <cellStyle name="_김포우회도로 개설공사_조경_2006..단가산출" xfId="12626"/>
    <cellStyle name="_김포우회도로 개설공사_조경_조경" xfId="12627"/>
    <cellStyle name="_김포우회도로 개설공사_조경_조경_2006..단가산출" xfId="12628"/>
    <cellStyle name="_김포우회도로 개설공사_조경_창인-근1.2호-정화(방수쉬트)실정보고10.10" xfId="12629"/>
    <cellStyle name="_김포우회도로 개설공사_창인-근1.2호-정화(방수쉬트)실정보고10.10" xfId="12630"/>
    <cellStyle name="_나곡3교P2파일항타결과" xfId="12631"/>
    <cellStyle name="_남면약목(투찰)" xfId="12632"/>
    <cellStyle name="_내부제1교옹벽수량" xfId="12633"/>
    <cellStyle name="_내부제1교옹벽수량_Book1" xfId="12634"/>
    <cellStyle name="_내부제1교옹벽수량_내부제1교" xfId="12635"/>
    <cellStyle name="_내부제1교옹벽수량_용운교(π형RC라멘)" xfId="12636"/>
    <cellStyle name="_내역" xfId="12637"/>
    <cellStyle name="_내역(덤프2차)" xfId="12638"/>
    <cellStyle name="_내역-9공구" xfId="12639"/>
    <cellStyle name="_내역-9공구_2005.근1,2호-정화 습지 실정보고11-15일 1.5경사xls" xfId="12640"/>
    <cellStyle name="_내역-9공구_2006..단가산출" xfId="12641"/>
    <cellStyle name="_내역-9공구_송도2,4공구 (1-조경 내역서)" xfId="12642"/>
    <cellStyle name="_내역-9공구_송도2,4공구 (1-조경 내역서)_2005.근1,2호-정화 습지 실정보고11-15일 1.5경사xls" xfId="12643"/>
    <cellStyle name="_내역-9공구_송도2,4공구 (1-조경 내역서)_2006..단가산출" xfId="12644"/>
    <cellStyle name="_내역-9공구_송도2,4공구 (1-조경 내역서)_조경" xfId="12645"/>
    <cellStyle name="_내역-9공구_송도2,4공구 (1-조경 내역서)_조경_2006..단가산출" xfId="12646"/>
    <cellStyle name="_내역-9공구_송도2,4공구 (1-조경 내역서)_창인-근1.2호-정화(방수쉬트)실정보고10.10" xfId="12647"/>
    <cellStyle name="_내역-9공구_조경" xfId="12648"/>
    <cellStyle name="_내역-9공구_조경(공종구분)" xfId="12649"/>
    <cellStyle name="_내역-9공구_조경_2005.근1,2호-정화 습지 실정보고11-15일 1.5경사xls" xfId="12650"/>
    <cellStyle name="_내역-9공구_조경_2006..단가산출" xfId="12651"/>
    <cellStyle name="_내역-9공구_조경_조경" xfId="12652"/>
    <cellStyle name="_내역-9공구_조경_조경_2006..단가산출" xfId="12653"/>
    <cellStyle name="_내역-9공구_조경_창인-근1.2호-정화(방수쉬트)실정보고10.10" xfId="12654"/>
    <cellStyle name="_내역-9공구_창인-근1.2호-정화(방수쉬트)실정보고10.10" xfId="12655"/>
    <cellStyle name="_내역서" xfId="12656"/>
    <cellStyle name="_내역서(0823)" xfId="12657"/>
    <cellStyle name="_내역서(2005가로등)" xfId="12658"/>
    <cellStyle name="_내역서(밀양시)" xfId="12659"/>
    <cellStyle name="_내역서(센터_하드웨어_v1)" xfId="12660"/>
    <cellStyle name="_내역서(센터_하드웨어_통합_V2)" xfId="12661"/>
    <cellStyle name="_내역서(수정)" xfId="12662"/>
    <cellStyle name="_내역서(숭실대)" xfId="12663"/>
    <cellStyle name="_내역서(우안1구간)토목분(원본)" xfId="12664"/>
    <cellStyle name="_내역서(최초)" xfId="12665"/>
    <cellStyle name="_내역서(최초)_기구조직승인" xfId="12666"/>
    <cellStyle name="_내역서(최초)_사토조정" xfId="12667"/>
    <cellStyle name="_내역서(최초)_사토조정1" xfId="12668"/>
    <cellStyle name="_내역서(최초)_사토조정2" xfId="12669"/>
    <cellStyle name="_내역서(최초)_실행예산(6공구)" xfId="12670"/>
    <cellStyle name="_내역서(최초)_실행예산(6공구-사토조정1)" xfId="12671"/>
    <cellStyle name="_내역서(최초)_실행예산(6공구-회원사-사토조정)" xfId="12672"/>
    <cellStyle name="_내역서(최초)_실행예산(6공구-회원사용)" xfId="12673"/>
    <cellStyle name="_내역서(최초)_투찰-변형1(내역서정리,설계대비단가낙찰율)" xfId="12674"/>
    <cellStyle name="_내역서_VDS(최신11-07)" xfId="12675"/>
    <cellStyle name="_내역서1" xfId="12676"/>
    <cellStyle name="_내역서2" xfId="12677"/>
    <cellStyle name="_내역서적용수량" xfId="12678"/>
    <cellStyle name="_내역서적용수량_013.부대공(광로부)" xfId="12679"/>
    <cellStyle name="_내역서적용수량_014.부대공(광로부)" xfId="12680"/>
    <cellStyle name="_내역서적용수량_014.부대공(중로부)" xfId="12681"/>
    <cellStyle name="_내역서적용수량_06전기공(수정)" xfId="12682"/>
    <cellStyle name="_내역서적용수량_06전기공(수정)_013.부대공(광로부)" xfId="12683"/>
    <cellStyle name="_내역서적용수량_06전기공(수정)_014.부대공(광로부)" xfId="12684"/>
    <cellStyle name="_내역서적용수량_06전기공(수정)_014.부대공(중로부)" xfId="12685"/>
    <cellStyle name="_내역서적용수량_06전기공(수정)_07.부대공" xfId="12686"/>
    <cellStyle name="_내역서적용수량_06전기공(수정)_2.배수공(직평선)" xfId="12687"/>
    <cellStyle name="_내역서적용수량_06전기공(수정)_2.배수공(직평선)_토공" xfId="12688"/>
    <cellStyle name="_내역서적용수량_06전기공(수정)_2-33배수-1" xfId="12689"/>
    <cellStyle name="_내역서적용수량_06전기공(수정)_2-33배수-1_2.배수공(직평선)" xfId="12690"/>
    <cellStyle name="_내역서적용수량_06전기공(수정)_2-33배수-1_2.배수공(직평선)_토공" xfId="12691"/>
    <cellStyle name="_내역서적용수량_06전기공(수정)_2-33배수-1_2-33배수-1" xfId="12692"/>
    <cellStyle name="_내역서적용수량_06전기공(수정)_2-33배수-1_2-33배수-1_토공" xfId="12693"/>
    <cellStyle name="_내역서적용수량_06전기공(수정)_2-33배수-1_토공" xfId="12694"/>
    <cellStyle name="_내역서적용수량_06전기공(수정)_사본 - 013.부대공(광로부)" xfId="12695"/>
    <cellStyle name="_내역서적용수량_06전기공(수정)_토공" xfId="12696"/>
    <cellStyle name="_내역서적용수량_07.부대공" xfId="12697"/>
    <cellStyle name="_내역서적용수량_2.배수공(직평선)" xfId="12698"/>
    <cellStyle name="_내역서적용수량_2.배수공(직평선)_토공" xfId="12699"/>
    <cellStyle name="_내역서적용수량_2-33배수-1" xfId="12700"/>
    <cellStyle name="_내역서적용수량_2-33배수-1_2.배수공(직평선)" xfId="12701"/>
    <cellStyle name="_내역서적용수량_2-33배수-1_2.배수공(직평선)_토공" xfId="12702"/>
    <cellStyle name="_내역서적용수량_2-33배수-1_2-33배수-1" xfId="12703"/>
    <cellStyle name="_내역서적용수량_2-33배수-1_2-33배수-1_토공" xfId="12704"/>
    <cellStyle name="_내역서적용수량_2-33배수-1_토공" xfId="12705"/>
    <cellStyle name="_내역서적용수량_사본 - 013.부대공(광로부)" xfId="12706"/>
    <cellStyle name="_내역서적용수량_토 공-03" xfId="12707"/>
    <cellStyle name="_내역서적용수량_토 공-03_013.부대공(광로부)" xfId="12708"/>
    <cellStyle name="_내역서적용수량_토 공-03_014.부대공(광로부)" xfId="12709"/>
    <cellStyle name="_내역서적용수량_토 공-03_014.부대공(중로부)" xfId="12710"/>
    <cellStyle name="_내역서적용수량_토 공-03_06전기공(수정)" xfId="12711"/>
    <cellStyle name="_내역서적용수량_토 공-03_06전기공(수정)_013.부대공(광로부)" xfId="12712"/>
    <cellStyle name="_내역서적용수량_토 공-03_06전기공(수정)_014.부대공(광로부)" xfId="12713"/>
    <cellStyle name="_내역서적용수량_토 공-03_06전기공(수정)_014.부대공(중로부)" xfId="12714"/>
    <cellStyle name="_내역서적용수량_토 공-03_06전기공(수정)_07.부대공" xfId="12715"/>
    <cellStyle name="_내역서적용수량_토 공-03_06전기공(수정)_2.배수공(직평선)" xfId="12716"/>
    <cellStyle name="_내역서적용수량_토 공-03_06전기공(수정)_2.배수공(직평선)_토공" xfId="12717"/>
    <cellStyle name="_내역서적용수량_토 공-03_06전기공(수정)_2-33배수-1" xfId="12718"/>
    <cellStyle name="_내역서적용수량_토 공-03_06전기공(수정)_2-33배수-1_2.배수공(직평선)" xfId="12719"/>
    <cellStyle name="_내역서적용수량_토 공-03_06전기공(수정)_2-33배수-1_2.배수공(직평선)_토공" xfId="12720"/>
    <cellStyle name="_내역서적용수량_토 공-03_06전기공(수정)_2-33배수-1_2-33배수-1" xfId="12721"/>
    <cellStyle name="_내역서적용수량_토 공-03_06전기공(수정)_2-33배수-1_2-33배수-1_토공" xfId="12722"/>
    <cellStyle name="_내역서적용수량_토 공-03_06전기공(수정)_2-33배수-1_토공" xfId="12723"/>
    <cellStyle name="_내역서적용수량_토 공-03_06전기공(수정)_사본 - 013.부대공(광로부)" xfId="12724"/>
    <cellStyle name="_내역서적용수량_토 공-03_06전기공(수정)_토공" xfId="12725"/>
    <cellStyle name="_내역서적용수량_토 공-03_07.부대공" xfId="12726"/>
    <cellStyle name="_내역서적용수량_토 공-03_2.배수공(직평선)" xfId="12727"/>
    <cellStyle name="_내역서적용수량_토 공-03_2.배수공(직평선)_토공" xfId="12728"/>
    <cellStyle name="_내역서적용수량_토 공-03_2-33배수-1" xfId="12729"/>
    <cellStyle name="_내역서적용수량_토 공-03_2-33배수-1_2.배수공(직평선)" xfId="12730"/>
    <cellStyle name="_내역서적용수량_토 공-03_2-33배수-1_2.배수공(직평선)_토공" xfId="12731"/>
    <cellStyle name="_내역서적용수량_토 공-03_2-33배수-1_2-33배수-1" xfId="12732"/>
    <cellStyle name="_내역서적용수량_토 공-03_2-33배수-1_2-33배수-1_토공" xfId="12733"/>
    <cellStyle name="_내역서적용수량_토 공-03_2-33배수-1_토공" xfId="12734"/>
    <cellStyle name="_내역서적용수량_토 공-03_사본 - 013.부대공(광로부)" xfId="12735"/>
    <cellStyle name="_내역서적용수량_토 공-03_토공" xfId="12736"/>
    <cellStyle name="_내역서적용수량_토공" xfId="12737"/>
    <cellStyle name="_내역서적용수량_포 장-06" xfId="12738"/>
    <cellStyle name="_내역서적용수량_포 장-06_013.부대공(광로부)" xfId="12739"/>
    <cellStyle name="_내역서적용수량_포 장-06_014.부대공(광로부)" xfId="12740"/>
    <cellStyle name="_내역서적용수량_포 장-06_014.부대공(중로부)" xfId="12741"/>
    <cellStyle name="_내역서적용수량_포 장-06_06전기공(수정)" xfId="12742"/>
    <cellStyle name="_내역서적용수량_포 장-06_06전기공(수정)_013.부대공(광로부)" xfId="12743"/>
    <cellStyle name="_내역서적용수량_포 장-06_06전기공(수정)_014.부대공(광로부)" xfId="12744"/>
    <cellStyle name="_내역서적용수량_포 장-06_06전기공(수정)_014.부대공(중로부)" xfId="12745"/>
    <cellStyle name="_내역서적용수량_포 장-06_06전기공(수정)_07.부대공" xfId="12746"/>
    <cellStyle name="_내역서적용수량_포 장-06_06전기공(수정)_2.배수공(직평선)" xfId="12747"/>
    <cellStyle name="_내역서적용수량_포 장-06_06전기공(수정)_2.배수공(직평선)_토공" xfId="12748"/>
    <cellStyle name="_내역서적용수량_포 장-06_06전기공(수정)_2-33배수-1" xfId="12749"/>
    <cellStyle name="_내역서적용수량_포 장-06_06전기공(수정)_2-33배수-1_2.배수공(직평선)" xfId="12750"/>
    <cellStyle name="_내역서적용수량_포 장-06_06전기공(수정)_2-33배수-1_2.배수공(직평선)_토공" xfId="12751"/>
    <cellStyle name="_내역서적용수량_포 장-06_06전기공(수정)_2-33배수-1_2-33배수-1" xfId="12752"/>
    <cellStyle name="_내역서적용수량_포 장-06_06전기공(수정)_2-33배수-1_2-33배수-1_토공" xfId="12753"/>
    <cellStyle name="_내역서적용수량_포 장-06_06전기공(수정)_2-33배수-1_토공" xfId="12754"/>
    <cellStyle name="_내역서적용수량_포 장-06_06전기공(수정)_사본 - 013.부대공(광로부)" xfId="12755"/>
    <cellStyle name="_내역서적용수량_포 장-06_06전기공(수정)_토공" xfId="12756"/>
    <cellStyle name="_내역서적용수량_포 장-06_07.부대공" xfId="12757"/>
    <cellStyle name="_내역서적용수량_포 장-06_2.배수공(직평선)" xfId="12758"/>
    <cellStyle name="_내역서적용수량_포 장-06_2.배수공(직평선)_토공" xfId="12759"/>
    <cellStyle name="_내역서적용수량_포 장-06_2-33배수-1" xfId="12760"/>
    <cellStyle name="_내역서적용수량_포 장-06_2-33배수-1_2.배수공(직평선)" xfId="12761"/>
    <cellStyle name="_내역서적용수량_포 장-06_2-33배수-1_2.배수공(직평선)_토공" xfId="12762"/>
    <cellStyle name="_내역서적용수량_포 장-06_2-33배수-1_2-33배수-1" xfId="12763"/>
    <cellStyle name="_내역서적용수량_포 장-06_2-33배수-1_2-33배수-1_토공" xfId="12764"/>
    <cellStyle name="_내역서적용수량_포 장-06_2-33배수-1_토공" xfId="12765"/>
    <cellStyle name="_내역서적용수량_포 장-06_사본 - 013.부대공(광로부)" xfId="12766"/>
    <cellStyle name="_내역서적용수량_포 장-06_토공" xfId="12767"/>
    <cellStyle name="_내역서피뢰및접지" xfId="12768"/>
    <cellStyle name="_냉방계산서 기본폼" xfId="5574"/>
    <cellStyle name="_노고봉-내역" xfId="7949"/>
    <cellStyle name="_노은리슈빌SKY건축공사내역서" xfId="5575"/>
    <cellStyle name="_노천1지구1공구" xfId="12769"/>
    <cellStyle name="_노천1지구2공구" xfId="12770"/>
    <cellStyle name="_노천1지구2공구_03포장공수량" xfId="12771"/>
    <cellStyle name="_노천1지구2공구_04부대공수량" xfId="12772"/>
    <cellStyle name="_노천1지구2공구_30 포장공" xfId="12773"/>
    <cellStyle name="_노천1지구2공구_30 포장공_00_폐기물수량" xfId="12774"/>
    <cellStyle name="_노천1지구2공구_30 포장공_02_1배수공총괄" xfId="12775"/>
    <cellStyle name="_노천1지구2공구_30 포장공_03_포장공수량" xfId="12776"/>
    <cellStyle name="_노천1지구2공구_30 포장공_03포장공수량" xfId="12777"/>
    <cellStyle name="_노천1지구2공구_부내교수량산출서" xfId="12778"/>
    <cellStyle name="_노천1지구2공구_부대공" xfId="12779"/>
    <cellStyle name="_노천1지구2공구_사본 - 하마2교-수량" xfId="12780"/>
    <cellStyle name="_노천1지구2공구_사본 - 하마2교-수량_부내교수량산출서" xfId="12781"/>
    <cellStyle name="_노천1지구2공구_하마1교-수량" xfId="12782"/>
    <cellStyle name="_노천1지구2공구_하마1교-수량_부내교수량산출서" xfId="12783"/>
    <cellStyle name="_노천1지구2공구_하마2교-수량" xfId="12784"/>
    <cellStyle name="_노천1지구2공구_하마2교-수량_부내교수량산출서" xfId="12785"/>
    <cellStyle name="_노천1지구2공구_하마읍3교대" xfId="12786"/>
    <cellStyle name="_노천1지구2공구_하마읍3교대_부내교수량산출서" xfId="12787"/>
    <cellStyle name="_노천1지구2공구_하마읍3교토공" xfId="12788"/>
    <cellStyle name="_노천1지구2공구_하마읍3교토공_부내교수량산출서" xfId="12789"/>
    <cellStyle name="_노천3지구3공구" xfId="12790"/>
    <cellStyle name="_능말폐기물내역(2단계-총괄)" xfId="7950"/>
    <cellStyle name="_능말폐기물내역(2단계-총괄) 2" xfId="12791"/>
    <cellStyle name="_능말폐기물내역(2단계-총괄)_수량산출서(2010.광주등산로)최종" xfId="12792"/>
    <cellStyle name="_다_01_지역냉방계산서_광주" xfId="5576"/>
    <cellStyle name="_다산로내역서" xfId="12793"/>
    <cellStyle name="_단가및수량" xfId="12794"/>
    <cellStyle name="_단가산출(보완설계-대현)" xfId="12795"/>
    <cellStyle name="_단가산출(보완설계-대현)_단가및수량(증용지)제출(김차장님검토분)" xfId="12796"/>
    <cellStyle name="_단가산출(보완설계-대현)_임목폐기물" xfId="12797"/>
    <cellStyle name="_단가산출서" xfId="12798"/>
    <cellStyle name="_단가산출서(2004.03.기준)" xfId="12799"/>
    <cellStyle name="_단가산출서(2004.03.기준)_단가및수량(증용지)제출(김차장님검토분)" xfId="12800"/>
    <cellStyle name="_단가산출서(2004.03.기준)_임목폐기물" xfId="12801"/>
    <cellStyle name="_단가산출서(보완설계)" xfId="12802"/>
    <cellStyle name="_단가산출서(보완설계)_단가및수량(증용지)제출(김차장님검토분)" xfId="12803"/>
    <cellStyle name="_단가산출서(보완설계)_임목폐기물" xfId="12804"/>
    <cellStyle name="_단가산출서(실정보고)" xfId="12805"/>
    <cellStyle name="_단가산출서(실정보고)_단가및수량(증용지)제출(김차장님검토분)" xfId="12806"/>
    <cellStyle name="_단가산출서(실정보고)_임목폐기물" xfId="12807"/>
    <cellStyle name="_단가표" xfId="5577"/>
    <cellStyle name="_단위공사예정공정표(AC04-06)" xfId="2926"/>
    <cellStyle name="_단위공사예정공정표(AC04-06)_071030-조경공사" xfId="2927"/>
    <cellStyle name="_단위공사예정공정표(AC04-06)_원가계산서" xfId="2928"/>
    <cellStyle name="_달산대학用" xfId="5578"/>
    <cellStyle name="_대계1교 집계표" xfId="12808"/>
    <cellStyle name="_대계1교-교각토공수량" xfId="12809"/>
    <cellStyle name="_대계1교-교대보호블럭수량" xfId="12810"/>
    <cellStyle name="_대계1교-교대보호블럭수량_교대일반수량" xfId="12811"/>
    <cellStyle name="_대계1교-교대보호블럭수량_기초" xfId="12812"/>
    <cellStyle name="_대계1교-교대보호블럭수량_기초수량(아스콘포장)" xfId="12813"/>
    <cellStyle name="_대계1교-교대보호블럭수량_일반수량" xfId="12814"/>
    <cellStyle name="_대곡교 교각일반" xfId="12815"/>
    <cellStyle name="_대곡교 교각일반_봉남교 교각수량" xfId="12816"/>
    <cellStyle name="_대곡교 교각일반_봉남교 교대수량" xfId="12817"/>
    <cellStyle name="_대곡교 교각일반_봉남교 상-하부수량-1" xfId="12818"/>
    <cellStyle name="_대곡교 교각일반_봉남교 상-하부수량-3" xfId="12819"/>
    <cellStyle name="_대곡교 교각일반_봉남교 상-하부수량-8" xfId="12820"/>
    <cellStyle name="_대곡교 교각일반수량" xfId="12821"/>
    <cellStyle name="_대곡교 교각일반수량_봉남교 교각수량" xfId="12822"/>
    <cellStyle name="_대곡교 교각일반수량_봉남교 교대수량" xfId="12823"/>
    <cellStyle name="_대곡교 교각일반수량_봉남교 상-하부수량-1" xfId="12824"/>
    <cellStyle name="_대곡교 교각일반수량_봉남교 상-하부수량-3" xfId="12825"/>
    <cellStyle name="_대곡교 교각일반수량_봉남교 상-하부수량-8" xfId="12826"/>
    <cellStyle name="_대곡교 교대" xfId="12827"/>
    <cellStyle name="_대곡교 교대_봉남교 교각수량" xfId="12828"/>
    <cellStyle name="_대곡교 교대_봉남교 교대수량" xfId="12829"/>
    <cellStyle name="_대곡교 교대_봉남교 상-하부수량-1" xfId="12830"/>
    <cellStyle name="_대곡교 교대_봉남교 상-하부수량-3" xfId="12831"/>
    <cellStyle name="_대곡교 교대_봉남교 상-하부수량-8" xfId="12832"/>
    <cellStyle name="_대곡교 상부수량" xfId="12833"/>
    <cellStyle name="_대곡교 상부수량_봉남교 교각수량" xfId="12834"/>
    <cellStyle name="_대곡교 상부수량_봉남교 교대수량" xfId="12835"/>
    <cellStyle name="_대곡교 상부수량_봉남교 상-하부수량-1" xfId="12836"/>
    <cellStyle name="_대곡교 상부수량_봉남교 상-하부수량-3" xfId="12837"/>
    <cellStyle name="_대곡교 상부수량_봉남교 상-하부수량-8" xfId="12838"/>
    <cellStyle name="_대곡교 일반수량" xfId="12839"/>
    <cellStyle name="_대곡교 일반수량_봉남교 교각수량" xfId="12840"/>
    <cellStyle name="_대곡교 일반수량_봉남교 교대수량" xfId="12841"/>
    <cellStyle name="_대곡교 일반수량_봉남교 상-하부수량-1" xfId="12842"/>
    <cellStyle name="_대곡교 일반수량_봉남교 상-하부수량-3" xfId="12843"/>
    <cellStyle name="_대곡교 일반수량_봉남교 상-하부수량-8" xfId="12844"/>
    <cellStyle name="_대곡교 토공수량" xfId="12845"/>
    <cellStyle name="_대곡교(교대수량)" xfId="12846"/>
    <cellStyle name="_대곡교(교대수량)_봉남교 교각수량" xfId="12847"/>
    <cellStyle name="_대곡교(교대수량)_봉남교 교대수량" xfId="12848"/>
    <cellStyle name="_대곡교(교대수량)_봉남교 상-하부수량-1" xfId="12849"/>
    <cellStyle name="_대곡교(교대수량)_봉남교 상-하부수량-3" xfId="12850"/>
    <cellStyle name="_대곡교(교대수량)_봉남교 상-하부수량-8" xfId="12851"/>
    <cellStyle name="_대곡교(진짜)" xfId="12852"/>
    <cellStyle name="_대곡교(진짜)_봉남교 교각수량" xfId="12853"/>
    <cellStyle name="_대곡교(진짜)_봉남교 교대수량" xfId="12854"/>
    <cellStyle name="_대곡교(진짜)_봉남교 상-하부수량-1" xfId="12855"/>
    <cellStyle name="_대곡교(진짜)_봉남교 상-하부수량-3" xfId="12856"/>
    <cellStyle name="_대곡교(진짜)_봉남교 상-하부수량-8" xfId="12857"/>
    <cellStyle name="_대곡교(진짜진짜)" xfId="12858"/>
    <cellStyle name="_대곡교(진짜진짜)_봉남교 교각수량" xfId="12859"/>
    <cellStyle name="_대곡교(진짜진짜)_봉남교 교대수량" xfId="12860"/>
    <cellStyle name="_대곡교(진짜진짜)_봉남교 상-하부수량-1" xfId="12861"/>
    <cellStyle name="_대곡교(진짜진짜)_봉남교 상-하부수량-3" xfId="12862"/>
    <cellStyle name="_대곡교(진짜진짜)_봉남교 상-하부수량-8" xfId="12863"/>
    <cellStyle name="_대곡내역서0329(전기)-기계설비금액확인" xfId="12864"/>
    <cellStyle name="_대곡내역서0329(전기)-기계설비금액확인 2" xfId="12865"/>
    <cellStyle name="_대구논공초" xfId="7951"/>
    <cellStyle name="_대금청구서" xfId="12866"/>
    <cellStyle name="_대룡산일위대가표" xfId="12867"/>
    <cellStyle name="_대룡산일위대가표_EG-J-A" xfId="12868"/>
    <cellStyle name="_대룡산일위대가표_EG-P-B" xfId="12869"/>
    <cellStyle name="_대룡산일위대가표_기준품셈목록표(최홍렬)" xfId="12870"/>
    <cellStyle name="_대룡산일위대가표_물량산출-서풍건설-1" xfId="12871"/>
    <cellStyle name="_대불산단수량산출(최종1)" xfId="12872"/>
    <cellStyle name="_대안투찰내역(0221)" xfId="12873"/>
    <cellStyle name="_대안투찰내역(0221)_Sheet1" xfId="12874"/>
    <cellStyle name="_대안투찰내역(0221)_Sheet1_변경내역서-1 (version 1)" xfId="12875"/>
    <cellStyle name="_대안투찰내역(0221)_Sheet1_복사본 내역서-서창사거리(rev1-4)" xfId="12876"/>
    <cellStyle name="_대안투찰내역(0221)_Sheet1_정읍천(입찰내역)_1안" xfId="12877"/>
    <cellStyle name="_대안투찰내역(0221)_Sheet1_정읍천(입찰내역)_1안_변경내역서-1 (version 1)" xfId="12878"/>
    <cellStyle name="_대안투찰내역(0221)_Sheet1_정읍천(입찰내역)_1안_복사본 내역서-서창사거리(rev1-4)" xfId="12879"/>
    <cellStyle name="_대안투찰내역(0221)_변경내역서-1 (version 1)" xfId="12880"/>
    <cellStyle name="_대안투찰내역(0221)_복사본 내역서-서창사거리(rev1-4)" xfId="12881"/>
    <cellStyle name="_대안투찰내역(0221)_정읍천(입찰내역)_1안" xfId="12882"/>
    <cellStyle name="_대안투찰내역(0221)_정읍천(입찰내역)_1안_1" xfId="12883"/>
    <cellStyle name="_대안투찰내역(0221)_정읍천(입찰내역)_1안_1_변경내역서-1 (version 1)" xfId="12884"/>
    <cellStyle name="_대안투찰내역(0221)_정읍천(입찰내역)_1안_1_복사본 내역서-서창사거리(rev1-4)" xfId="12885"/>
    <cellStyle name="_대안투찰내역(0221)_정읍천(입찰내역)_1안_변경내역서-1 (version 1)" xfId="12886"/>
    <cellStyle name="_대안투찰내역(0221)_정읍천(입찰내역)_1안_복사본 내역서-서창사거리(rev1-4)" xfId="12887"/>
    <cellStyle name="_대안투찰내역(0221)_정읍천(입찰내역)_1안_정읍천(입찰내역)_1안" xfId="12888"/>
    <cellStyle name="_대안투찰내역(0221)_정읍천(입찰내역)_1안_정읍천(입찰내역)_1안_변경내역서-1 (version 1)" xfId="12889"/>
    <cellStyle name="_대안투찰내역(0221)_정읍천(입찰내역)_1안_정읍천(입찰내역)_1안_복사본 내역서-서창사거리(rev1-4)" xfId="12890"/>
    <cellStyle name="_대안투찰내역(0221)_정읍천(입찰내역)_2안" xfId="12891"/>
    <cellStyle name="_대안투찰내역(0221)_정읍천(입찰내역)_2안_변경내역서-1 (version 1)" xfId="12892"/>
    <cellStyle name="_대안투찰내역(0221)_정읍천(입찰내역)_2안_복사본 내역서-서창사거리(rev1-4)" xfId="12893"/>
    <cellStyle name="_대안투찰내역(0221)_정읍천(입찰내역)_2안_정읍천(입찰내역)_1안" xfId="12894"/>
    <cellStyle name="_대안투찰내역(0221)_정읍천(입찰내역)_2안_정읍천(입찰내역)_1안_변경내역서-1 (version 1)" xfId="12895"/>
    <cellStyle name="_대안투찰내역(0221)_정읍천(입찰내역)_2안_정읍천(입찰내역)_1안_복사본 내역서-서창사거리(rev1-4)" xfId="12896"/>
    <cellStyle name="_대안투찰내역(0223)" xfId="12897"/>
    <cellStyle name="_대안투찰내역(0223)_Sheet1" xfId="12898"/>
    <cellStyle name="_대안투찰내역(0223)_Sheet1_변경내역서-1 (version 1)" xfId="12899"/>
    <cellStyle name="_대안투찰내역(0223)_Sheet1_복사본 내역서-서창사거리(rev1-4)" xfId="12900"/>
    <cellStyle name="_대안투찰내역(0223)_Sheet1_정읍천(입찰내역)_1안" xfId="12901"/>
    <cellStyle name="_대안투찰내역(0223)_Sheet1_정읍천(입찰내역)_1안_변경내역서-1 (version 1)" xfId="12902"/>
    <cellStyle name="_대안투찰내역(0223)_Sheet1_정읍천(입찰내역)_1안_복사본 내역서-서창사거리(rev1-4)" xfId="12903"/>
    <cellStyle name="_대안투찰내역(0223)_변경내역서-1 (version 1)" xfId="12904"/>
    <cellStyle name="_대안투찰내역(0223)_복사본 내역서-서창사거리(rev1-4)" xfId="12905"/>
    <cellStyle name="_대안투찰내역(0223)_정읍천(입찰내역)_1안" xfId="12906"/>
    <cellStyle name="_대안투찰내역(0223)_정읍천(입찰내역)_1안_1" xfId="12907"/>
    <cellStyle name="_대안투찰내역(0223)_정읍천(입찰내역)_1안_1_변경내역서-1 (version 1)" xfId="12908"/>
    <cellStyle name="_대안투찰내역(0223)_정읍천(입찰내역)_1안_1_복사본 내역서-서창사거리(rev1-4)" xfId="12909"/>
    <cellStyle name="_대안투찰내역(0223)_정읍천(입찰내역)_1안_변경내역서-1 (version 1)" xfId="12910"/>
    <cellStyle name="_대안투찰내역(0223)_정읍천(입찰내역)_1안_복사본 내역서-서창사거리(rev1-4)" xfId="12911"/>
    <cellStyle name="_대안투찰내역(0223)_정읍천(입찰내역)_1안_정읍천(입찰내역)_1안" xfId="12912"/>
    <cellStyle name="_대안투찰내역(0223)_정읍천(입찰내역)_1안_정읍천(입찰내역)_1안_변경내역서-1 (version 1)" xfId="12913"/>
    <cellStyle name="_대안투찰내역(0223)_정읍천(입찰내역)_1안_정읍천(입찰내역)_1안_복사본 내역서-서창사거리(rev1-4)" xfId="12914"/>
    <cellStyle name="_대안투찰내역(0223)_정읍천(입찰내역)_2안" xfId="12915"/>
    <cellStyle name="_대안투찰내역(0223)_정읍천(입찰내역)_2안_변경내역서-1 (version 1)" xfId="12916"/>
    <cellStyle name="_대안투찰내역(0223)_정읍천(입찰내역)_2안_복사본 내역서-서창사거리(rev1-4)" xfId="12917"/>
    <cellStyle name="_대안투찰내역(0223)_정읍천(입찰내역)_2안_정읍천(입찰내역)_1안" xfId="12918"/>
    <cellStyle name="_대안투찰내역(0223)_정읍천(입찰내역)_2안_정읍천(입찰내역)_1안_변경내역서-1 (version 1)" xfId="12919"/>
    <cellStyle name="_대안투찰내역(0223)_정읍천(입찰내역)_2안_정읍천(입찰내역)_1안_복사본 내역서-서창사거리(rev1-4)" xfId="12920"/>
    <cellStyle name="_대안투찰내역(확정본0226)" xfId="12921"/>
    <cellStyle name="_대안투찰내역(확정본0226)_Sheet1" xfId="12922"/>
    <cellStyle name="_대안투찰내역(확정본0226)_Sheet1_변경내역서-1 (version 1)" xfId="12923"/>
    <cellStyle name="_대안투찰내역(확정본0226)_Sheet1_복사본 내역서-서창사거리(rev1-4)" xfId="12924"/>
    <cellStyle name="_대안투찰내역(확정본0226)_Sheet1_정읍천(입찰내역)_1안" xfId="12925"/>
    <cellStyle name="_대안투찰내역(확정본0226)_Sheet1_정읍천(입찰내역)_1안_변경내역서-1 (version 1)" xfId="12926"/>
    <cellStyle name="_대안투찰내역(확정본0226)_Sheet1_정읍천(입찰내역)_1안_복사본 내역서-서창사거리(rev1-4)" xfId="12927"/>
    <cellStyle name="_대안투찰내역(확정본0226)_변경내역서-1 (version 1)" xfId="12928"/>
    <cellStyle name="_대안투찰내역(확정본0226)_복사본 내역서-서창사거리(rev1-4)" xfId="12929"/>
    <cellStyle name="_대안투찰내역(확정본0226)_정읍천(입찰내역)_1안" xfId="12930"/>
    <cellStyle name="_대안투찰내역(확정본0226)_정읍천(입찰내역)_1안_1" xfId="12931"/>
    <cellStyle name="_대안투찰내역(확정본0226)_정읍천(입찰내역)_1안_1_변경내역서-1 (version 1)" xfId="12932"/>
    <cellStyle name="_대안투찰내역(확정본0226)_정읍천(입찰내역)_1안_1_복사본 내역서-서창사거리(rev1-4)" xfId="12933"/>
    <cellStyle name="_대안투찰내역(확정본0226)_정읍천(입찰내역)_1안_변경내역서-1 (version 1)" xfId="12934"/>
    <cellStyle name="_대안투찰내역(확정본0226)_정읍천(입찰내역)_1안_복사본 내역서-서창사거리(rev1-4)" xfId="12935"/>
    <cellStyle name="_대안투찰내역(확정본0226)_정읍천(입찰내역)_1안_정읍천(입찰내역)_1안" xfId="12936"/>
    <cellStyle name="_대안투찰내역(확정본0226)_정읍천(입찰내역)_1안_정읍천(입찰내역)_1안_변경내역서-1 (version 1)" xfId="12937"/>
    <cellStyle name="_대안투찰내역(확정본0226)_정읍천(입찰내역)_1안_정읍천(입찰내역)_1안_복사본 내역서-서창사거리(rev1-4)" xfId="12938"/>
    <cellStyle name="_대안투찰내역(확정본0226)_정읍천(입찰내역)_2안" xfId="12939"/>
    <cellStyle name="_대안투찰내역(확정본0226)_정읍천(입찰내역)_2안_변경내역서-1 (version 1)" xfId="12940"/>
    <cellStyle name="_대안투찰내역(확정본0226)_정읍천(입찰내역)_2안_복사본 내역서-서창사거리(rev1-4)" xfId="12941"/>
    <cellStyle name="_대안투찰내역(확정본0226)_정읍천(입찰내역)_2안_정읍천(입찰내역)_1안" xfId="12942"/>
    <cellStyle name="_대안투찰내역(확정본0226)_정읍천(입찰내역)_2안_정읍천(입찰내역)_1안_변경내역서-1 (version 1)" xfId="12943"/>
    <cellStyle name="_대안투찰내역(확정본0226)_정읍천(입찰내역)_2안_정읍천(입찰내역)_1안_복사본 내역서-서창사거리(rev1-4)" xfId="12944"/>
    <cellStyle name="_대원공원설계서" xfId="12945"/>
    <cellStyle name="_대원공원설계서_내역서-최종0223" xfId="12946"/>
    <cellStyle name="_대원공원설계서_율동자연공원내 화장실 보수 및 도색공사" xfId="12947"/>
    <cellStyle name="_대원공원설계서_율동자연공원내 화장실 보수 및 도색공사_내역서-최종0223" xfId="12948"/>
    <cellStyle name="_대원공원설계서_율동자연공원내 휴게편의점 도색작업-할증-천정면적추가" xfId="12949"/>
    <cellStyle name="_대원공원설계서_율동자연공원내 휴게편의점 도색작업-할증-천정면적추가_내역서-최종0223" xfId="12950"/>
    <cellStyle name="_대형목이식공사" xfId="264"/>
    <cellStyle name="_덤프(리핑)" xfId="12951"/>
    <cellStyle name="_덤프(발파)" xfId="12952"/>
    <cellStyle name="_덤프(토사)" xfId="12953"/>
    <cellStyle name="_도고천수해상습지 공종별산출내역서" xfId="12954"/>
    <cellStyle name="_도고천품의안11" xfId="12955"/>
    <cellStyle name="_도고천품의안11_1" xfId="12956"/>
    <cellStyle name="_도고천품의안11_1_수량산출서" xfId="12957"/>
    <cellStyle name="_도고천품의안11_1_중구청일위대가" xfId="12958"/>
    <cellStyle name="_도고천품의안11_광주평동투찰" xfId="12959"/>
    <cellStyle name="_도고천품의안11_광주평동투찰_수량산출서" xfId="12960"/>
    <cellStyle name="_도고천품의안11_광주평동투찰_중구청일위대가" xfId="12961"/>
    <cellStyle name="_도고천품의안11_광주평동품의1" xfId="12962"/>
    <cellStyle name="_도고천품의안11_광주평동품의1_수량산출서" xfId="12963"/>
    <cellStyle name="_도고천품의안11_광주평동품의1_중구청일위대가" xfId="12964"/>
    <cellStyle name="_도고천품의안11_송학하수품의(설계넣고)" xfId="12965"/>
    <cellStyle name="_도고천품의안11_송학하수품의(설계넣고)_수량산출서" xfId="12966"/>
    <cellStyle name="_도고천품의안11_송학하수품의(설계넣고)_중구청일위대가" xfId="12967"/>
    <cellStyle name="_도고천품의안11_수량산출서" xfId="12968"/>
    <cellStyle name="_도고천품의안11_중구청일위대가" xfId="12969"/>
    <cellStyle name="_도곡1교 교대 수량" xfId="12970"/>
    <cellStyle name="_도곡1교 교대 수량_03포장공수량" xfId="12971"/>
    <cellStyle name="_도곡1교 교대 수량_04부대공수량" xfId="12972"/>
    <cellStyle name="_도곡1교 교대 수량_30 포장공" xfId="12973"/>
    <cellStyle name="_도곡1교 교대 수량_30 포장공_00_폐기물수량" xfId="12974"/>
    <cellStyle name="_도곡1교 교대 수량_30 포장공_02_1배수공총괄" xfId="12975"/>
    <cellStyle name="_도곡1교 교대 수량_30 포장공_03_포장공수량" xfId="12976"/>
    <cellStyle name="_도곡1교 교대 수량_30 포장공_03포장공수량" xfId="12977"/>
    <cellStyle name="_도곡1교 교대 수량_3구간토공수량" xfId="12978"/>
    <cellStyle name="_도곡1교 교대 수량_3구간토공수량_03포장공수량" xfId="12979"/>
    <cellStyle name="_도곡1교 교대 수량_3구간토공수량_04부대공수량" xfId="12980"/>
    <cellStyle name="_도곡1교 교대 수량_3구간토공수량_30 포장공" xfId="12981"/>
    <cellStyle name="_도곡1교 교대 수량_3구간토공수량_30 포장공_00_폐기물수량" xfId="12982"/>
    <cellStyle name="_도곡1교 교대 수량_3구간토공수량_30 포장공_02_1배수공총괄" xfId="12983"/>
    <cellStyle name="_도곡1교 교대 수량_3구간토공수량_30 포장공_03_포장공수량" xfId="12984"/>
    <cellStyle name="_도곡1교 교대 수량_3구간토공수량_30 포장공_03포장공수량" xfId="12985"/>
    <cellStyle name="_도곡1교 교대 수량_방어_일산_주전동 일원 보안등 설치공사" xfId="12986"/>
    <cellStyle name="_도곡1교 교대 수량_방어_일산_주전동 일원 보안등 설치공사_신호등 수량설계" xfId="12987"/>
    <cellStyle name="_도곡1교 교대 수량_부내교수량산출서" xfId="12988"/>
    <cellStyle name="_도곡1교 교대 수량_부대공" xfId="12989"/>
    <cellStyle name="_도곡1교 교대 수량_사본 - 하마2교-수량" xfId="12990"/>
    <cellStyle name="_도곡1교 교대 수량_사본 - 하마2교-수량_부내교수량산출서" xfId="12991"/>
    <cellStyle name="_도곡1교 교대 수량_신호등 수량설계" xfId="12992"/>
    <cellStyle name="_도곡1교 교대 수량_암거수량" xfId="12993"/>
    <cellStyle name="_도곡1교 교대 수량_암거수량(2)" xfId="12994"/>
    <cellStyle name="_도곡1교 교대 수량_암거수량(2)_1련BOX" xfId="12995"/>
    <cellStyle name="_도곡1교 교대 수량_암거수량(2)_2련BOX" xfId="12996"/>
    <cellStyle name="_도곡1교 교대 수량_암거수량_1련BOX" xfId="12997"/>
    <cellStyle name="_도곡1교 교대 수량_암거수량_2련BOX" xfId="12998"/>
    <cellStyle name="_도곡1교 교대 수량_하마1교-수량" xfId="12999"/>
    <cellStyle name="_도곡1교 교대 수량_하마1교-수량_부내교수량산출서" xfId="13000"/>
    <cellStyle name="_도곡1교 교대 수량_하마2교-수량" xfId="13001"/>
    <cellStyle name="_도곡1교 교대 수량_하마2교-수량_부내교수량산출서" xfId="13002"/>
    <cellStyle name="_도곡1교 교대 수량_하마읍3교대" xfId="13003"/>
    <cellStyle name="_도곡1교 교대 수량_하마읍3교대_부내교수량산출서" xfId="13004"/>
    <cellStyle name="_도곡1교 교대 수량_하마읍3교토공" xfId="13005"/>
    <cellStyle name="_도곡1교 교대 수량_하마읍3교토공_부내교수량산출서" xfId="13006"/>
    <cellStyle name="_도곡1교 교대(시점) 수량" xfId="13007"/>
    <cellStyle name="_도곡1교 교대(시점) 수량_03포장공수량" xfId="13008"/>
    <cellStyle name="_도곡1교 교대(시점) 수량_04부대공수량" xfId="13009"/>
    <cellStyle name="_도곡1교 교대(시점) 수량_30 포장공" xfId="13010"/>
    <cellStyle name="_도곡1교 교대(시점) 수량_30 포장공_00_폐기물수량" xfId="13011"/>
    <cellStyle name="_도곡1교 교대(시점) 수량_30 포장공_02_1배수공총괄" xfId="13012"/>
    <cellStyle name="_도곡1교 교대(시점) 수량_30 포장공_03_포장공수량" xfId="13013"/>
    <cellStyle name="_도곡1교 교대(시점) 수량_30 포장공_03포장공수량" xfId="13014"/>
    <cellStyle name="_도곡1교 교대(시점) 수량_3구간토공수량" xfId="13015"/>
    <cellStyle name="_도곡1교 교대(시점) 수량_3구간토공수량_03포장공수량" xfId="13016"/>
    <cellStyle name="_도곡1교 교대(시점) 수량_3구간토공수량_04부대공수량" xfId="13017"/>
    <cellStyle name="_도곡1교 교대(시점) 수량_3구간토공수량_30 포장공" xfId="13018"/>
    <cellStyle name="_도곡1교 교대(시점) 수량_3구간토공수량_30 포장공_00_폐기물수량" xfId="13019"/>
    <cellStyle name="_도곡1교 교대(시점) 수량_3구간토공수량_30 포장공_02_1배수공총괄" xfId="13020"/>
    <cellStyle name="_도곡1교 교대(시점) 수량_3구간토공수량_30 포장공_03_포장공수량" xfId="13021"/>
    <cellStyle name="_도곡1교 교대(시점) 수량_3구간토공수량_30 포장공_03포장공수량" xfId="13022"/>
    <cellStyle name="_도곡1교 교대(시점) 수량_방어_일산_주전동 일원 보안등 설치공사" xfId="13023"/>
    <cellStyle name="_도곡1교 교대(시점) 수량_방어_일산_주전동 일원 보안등 설치공사_신호등 수량설계" xfId="13024"/>
    <cellStyle name="_도곡1교 교대(시점) 수량_부내교수량산출서" xfId="13025"/>
    <cellStyle name="_도곡1교 교대(시점) 수량_부대공" xfId="13026"/>
    <cellStyle name="_도곡1교 교대(시점) 수량_사본 - 하마2교-수량" xfId="13027"/>
    <cellStyle name="_도곡1교 교대(시점) 수량_사본 - 하마2교-수량_부내교수량산출서" xfId="13028"/>
    <cellStyle name="_도곡1교 교대(시점) 수량_신호등 수량설계" xfId="13029"/>
    <cellStyle name="_도곡1교 교대(시점) 수량_암거수량" xfId="13030"/>
    <cellStyle name="_도곡1교 교대(시점) 수량_암거수량(2)" xfId="13031"/>
    <cellStyle name="_도곡1교 교대(시점) 수량_암거수량(2)_1련BOX" xfId="13032"/>
    <cellStyle name="_도곡1교 교대(시점) 수량_암거수량(2)_2련BOX" xfId="13033"/>
    <cellStyle name="_도곡1교 교대(시점) 수량_암거수량_1련BOX" xfId="13034"/>
    <cellStyle name="_도곡1교 교대(시점) 수량_암거수량_2련BOX" xfId="13035"/>
    <cellStyle name="_도곡1교 교대(시점) 수량_하마1교-수량" xfId="13036"/>
    <cellStyle name="_도곡1교 교대(시점) 수량_하마1교-수량_부내교수량산출서" xfId="13037"/>
    <cellStyle name="_도곡1교 교대(시점) 수량_하마2교-수량" xfId="13038"/>
    <cellStyle name="_도곡1교 교대(시점) 수량_하마2교-수량_부내교수량산출서" xfId="13039"/>
    <cellStyle name="_도곡1교 교대(시점) 수량_하마읍3교대" xfId="13040"/>
    <cellStyle name="_도곡1교 교대(시점) 수량_하마읍3교대_부내교수량산출서" xfId="13041"/>
    <cellStyle name="_도곡1교 교대(시점) 수량_하마읍3교토공" xfId="13042"/>
    <cellStyle name="_도곡1교 교대(시점) 수량_하마읍3교토공_부내교수량산출서" xfId="13043"/>
    <cellStyle name="_도곡1교 하부공 수량" xfId="13044"/>
    <cellStyle name="_도곡1교 하부공 수량_03포장공수량" xfId="13045"/>
    <cellStyle name="_도곡1교 하부공 수량_04부대공수량" xfId="13046"/>
    <cellStyle name="_도곡1교 하부공 수량_30 포장공" xfId="13047"/>
    <cellStyle name="_도곡1교 하부공 수량_30 포장공_00_폐기물수량" xfId="13048"/>
    <cellStyle name="_도곡1교 하부공 수량_30 포장공_02_1배수공총괄" xfId="13049"/>
    <cellStyle name="_도곡1교 하부공 수량_30 포장공_03_포장공수량" xfId="13050"/>
    <cellStyle name="_도곡1교 하부공 수량_30 포장공_03포장공수량" xfId="13051"/>
    <cellStyle name="_도곡1교 하부공 수량_3구간토공수량" xfId="13052"/>
    <cellStyle name="_도곡1교 하부공 수량_3구간토공수량_03포장공수량" xfId="13053"/>
    <cellStyle name="_도곡1교 하부공 수량_3구간토공수량_04부대공수량" xfId="13054"/>
    <cellStyle name="_도곡1교 하부공 수량_3구간토공수량_30 포장공" xfId="13055"/>
    <cellStyle name="_도곡1교 하부공 수량_3구간토공수량_30 포장공_00_폐기물수량" xfId="13056"/>
    <cellStyle name="_도곡1교 하부공 수량_3구간토공수량_30 포장공_02_1배수공총괄" xfId="13057"/>
    <cellStyle name="_도곡1교 하부공 수량_3구간토공수량_30 포장공_03_포장공수량" xfId="13058"/>
    <cellStyle name="_도곡1교 하부공 수량_3구간토공수량_30 포장공_03포장공수량" xfId="13059"/>
    <cellStyle name="_도곡1교 하부공 수량_방어_일산_주전동 일원 보안등 설치공사" xfId="13060"/>
    <cellStyle name="_도곡1교 하부공 수량_방어_일산_주전동 일원 보안등 설치공사_신호등 수량설계" xfId="13061"/>
    <cellStyle name="_도곡1교 하부공 수량_부내교수량산출서" xfId="13062"/>
    <cellStyle name="_도곡1교 하부공 수량_부대공" xfId="13063"/>
    <cellStyle name="_도곡1교 하부공 수량_사본 - 하마2교-수량" xfId="13064"/>
    <cellStyle name="_도곡1교 하부공 수량_사본 - 하마2교-수량_부내교수량산출서" xfId="13065"/>
    <cellStyle name="_도곡1교 하부공 수량_신호등 수량설계" xfId="13066"/>
    <cellStyle name="_도곡1교 하부공 수량_암거수량" xfId="13067"/>
    <cellStyle name="_도곡1교 하부공 수량_암거수량(2)" xfId="13068"/>
    <cellStyle name="_도곡1교 하부공 수량_암거수량(2)_1련BOX" xfId="13069"/>
    <cellStyle name="_도곡1교 하부공 수량_암거수량(2)_2련BOX" xfId="13070"/>
    <cellStyle name="_도곡1교 하부공 수량_암거수량_1련BOX" xfId="13071"/>
    <cellStyle name="_도곡1교 하부공 수량_암거수량_2련BOX" xfId="13072"/>
    <cellStyle name="_도곡1교 하부공 수량_하마1교-수량" xfId="13073"/>
    <cellStyle name="_도곡1교 하부공 수량_하마1교-수량_부내교수량산출서" xfId="13074"/>
    <cellStyle name="_도곡1교 하부공 수량_하마2교-수량" xfId="13075"/>
    <cellStyle name="_도곡1교 하부공 수량_하마2교-수량_부내교수량산출서" xfId="13076"/>
    <cellStyle name="_도곡1교 하부공 수량_하마읍3교대" xfId="13077"/>
    <cellStyle name="_도곡1교 하부공 수량_하마읍3교대_부내교수량산출서" xfId="13078"/>
    <cellStyle name="_도곡1교 하부공 수량_하마읍3교토공" xfId="13079"/>
    <cellStyle name="_도곡1교 하부공 수량_하마읍3교토공_부내교수량산출서" xfId="13080"/>
    <cellStyle name="_도곡2교 교대 수량" xfId="13081"/>
    <cellStyle name="_도곡2교 교대 수량_03포장공수량" xfId="13082"/>
    <cellStyle name="_도곡2교 교대 수량_04부대공수량" xfId="13083"/>
    <cellStyle name="_도곡2교 교대 수량_30 포장공" xfId="13084"/>
    <cellStyle name="_도곡2교 교대 수량_30 포장공_00_폐기물수량" xfId="13085"/>
    <cellStyle name="_도곡2교 교대 수량_30 포장공_02_1배수공총괄" xfId="13086"/>
    <cellStyle name="_도곡2교 교대 수량_30 포장공_03_포장공수량" xfId="13087"/>
    <cellStyle name="_도곡2교 교대 수량_30 포장공_03포장공수량" xfId="13088"/>
    <cellStyle name="_도곡2교 교대 수량_3구간토공수량" xfId="13089"/>
    <cellStyle name="_도곡2교 교대 수량_3구간토공수량_03포장공수량" xfId="13090"/>
    <cellStyle name="_도곡2교 교대 수량_3구간토공수량_04부대공수량" xfId="13091"/>
    <cellStyle name="_도곡2교 교대 수량_3구간토공수량_30 포장공" xfId="13092"/>
    <cellStyle name="_도곡2교 교대 수량_3구간토공수량_30 포장공_00_폐기물수량" xfId="13093"/>
    <cellStyle name="_도곡2교 교대 수량_3구간토공수량_30 포장공_02_1배수공총괄" xfId="13094"/>
    <cellStyle name="_도곡2교 교대 수량_3구간토공수량_30 포장공_03_포장공수량" xfId="13095"/>
    <cellStyle name="_도곡2교 교대 수량_3구간토공수량_30 포장공_03포장공수량" xfId="13096"/>
    <cellStyle name="_도곡2교 교대 수량_방어_일산_주전동 일원 보안등 설치공사" xfId="13097"/>
    <cellStyle name="_도곡2교 교대 수량_방어_일산_주전동 일원 보안등 설치공사_신호등 수량설계" xfId="13098"/>
    <cellStyle name="_도곡2교 교대 수량_부내교수량산출서" xfId="13099"/>
    <cellStyle name="_도곡2교 교대 수량_부대공" xfId="13100"/>
    <cellStyle name="_도곡2교 교대 수량_사본 - 하마2교-수량" xfId="13101"/>
    <cellStyle name="_도곡2교 교대 수량_사본 - 하마2교-수량_부내교수량산출서" xfId="13102"/>
    <cellStyle name="_도곡2교 교대 수량_신호등 수량설계" xfId="13103"/>
    <cellStyle name="_도곡2교 교대 수량_암거수량" xfId="13104"/>
    <cellStyle name="_도곡2교 교대 수량_암거수량(2)" xfId="13105"/>
    <cellStyle name="_도곡2교 교대 수량_암거수량(2)_1련BOX" xfId="13106"/>
    <cellStyle name="_도곡2교 교대 수량_암거수량(2)_2련BOX" xfId="13107"/>
    <cellStyle name="_도곡2교 교대 수량_암거수량_1련BOX" xfId="13108"/>
    <cellStyle name="_도곡2교 교대 수량_암거수량_2련BOX" xfId="13109"/>
    <cellStyle name="_도곡2교 교대 수량_하마1교-수량" xfId="13110"/>
    <cellStyle name="_도곡2교 교대 수량_하마1교-수량_부내교수량산출서" xfId="13111"/>
    <cellStyle name="_도곡2교 교대 수량_하마2교-수량" xfId="13112"/>
    <cellStyle name="_도곡2교 교대 수량_하마2교-수량_부내교수량산출서" xfId="13113"/>
    <cellStyle name="_도곡2교 교대 수량_하마읍3교대" xfId="13114"/>
    <cellStyle name="_도곡2교 교대 수량_하마읍3교대_부내교수량산출서" xfId="13115"/>
    <cellStyle name="_도곡2교 교대 수량_하마읍3교토공" xfId="13116"/>
    <cellStyle name="_도곡2교 교대 수량_하마읍3교토공_부내교수량산출서" xfId="13117"/>
    <cellStyle name="_도곡2교 교대(종점) 수량" xfId="13118"/>
    <cellStyle name="_도곡2교 교대(종점) 수량_03포장공수량" xfId="13119"/>
    <cellStyle name="_도곡2교 교대(종점) 수량_04부대공수량" xfId="13120"/>
    <cellStyle name="_도곡2교 교대(종점) 수량_30 포장공" xfId="13121"/>
    <cellStyle name="_도곡2교 교대(종점) 수량_30 포장공_00_폐기물수량" xfId="13122"/>
    <cellStyle name="_도곡2교 교대(종점) 수량_30 포장공_02_1배수공총괄" xfId="13123"/>
    <cellStyle name="_도곡2교 교대(종점) 수량_30 포장공_03_포장공수량" xfId="13124"/>
    <cellStyle name="_도곡2교 교대(종점) 수량_30 포장공_03포장공수량" xfId="13125"/>
    <cellStyle name="_도곡2교 교대(종점) 수량_3구간토공수량" xfId="13126"/>
    <cellStyle name="_도곡2교 교대(종점) 수량_3구간토공수량_03포장공수량" xfId="13127"/>
    <cellStyle name="_도곡2교 교대(종점) 수량_3구간토공수량_04부대공수량" xfId="13128"/>
    <cellStyle name="_도곡2교 교대(종점) 수량_3구간토공수량_30 포장공" xfId="13129"/>
    <cellStyle name="_도곡2교 교대(종점) 수량_3구간토공수량_30 포장공_00_폐기물수량" xfId="13130"/>
    <cellStyle name="_도곡2교 교대(종점) 수량_3구간토공수량_30 포장공_02_1배수공총괄" xfId="13131"/>
    <cellStyle name="_도곡2교 교대(종점) 수량_3구간토공수량_30 포장공_03_포장공수량" xfId="13132"/>
    <cellStyle name="_도곡2교 교대(종점) 수량_3구간토공수량_30 포장공_03포장공수량" xfId="13133"/>
    <cellStyle name="_도곡2교 교대(종점) 수량_방어_일산_주전동 일원 보안등 설치공사" xfId="13134"/>
    <cellStyle name="_도곡2교 교대(종점) 수량_방어_일산_주전동 일원 보안등 설치공사_신호등 수량설계" xfId="13135"/>
    <cellStyle name="_도곡2교 교대(종점) 수량_부내교수량산출서" xfId="13136"/>
    <cellStyle name="_도곡2교 교대(종점) 수량_부대공" xfId="13137"/>
    <cellStyle name="_도곡2교 교대(종점) 수량_사본 - 하마2교-수량" xfId="13138"/>
    <cellStyle name="_도곡2교 교대(종점) 수량_사본 - 하마2교-수량_부내교수량산출서" xfId="13139"/>
    <cellStyle name="_도곡2교 교대(종점) 수량_신호등 수량설계" xfId="13140"/>
    <cellStyle name="_도곡2교 교대(종점) 수량_암거수량" xfId="13141"/>
    <cellStyle name="_도곡2교 교대(종점) 수량_암거수량(2)" xfId="13142"/>
    <cellStyle name="_도곡2교 교대(종점) 수량_암거수량(2)_1련BOX" xfId="13143"/>
    <cellStyle name="_도곡2교 교대(종점) 수량_암거수량(2)_2련BOX" xfId="13144"/>
    <cellStyle name="_도곡2교 교대(종점) 수량_암거수량_1련BOX" xfId="13145"/>
    <cellStyle name="_도곡2교 교대(종점) 수량_암거수량_2련BOX" xfId="13146"/>
    <cellStyle name="_도곡2교 교대(종점) 수량_하마1교-수량" xfId="13147"/>
    <cellStyle name="_도곡2교 교대(종점) 수량_하마1교-수량_부내교수량산출서" xfId="13148"/>
    <cellStyle name="_도곡2교 교대(종점) 수량_하마2교-수량" xfId="13149"/>
    <cellStyle name="_도곡2교 교대(종점) 수량_하마2교-수량_부내교수량산출서" xfId="13150"/>
    <cellStyle name="_도곡2교 교대(종점) 수량_하마읍3교대" xfId="13151"/>
    <cellStyle name="_도곡2교 교대(종점) 수량_하마읍3교대_부내교수량산출서" xfId="13152"/>
    <cellStyle name="_도곡2교 교대(종점) 수량_하마읍3교토공" xfId="13153"/>
    <cellStyle name="_도곡2교 교대(종점) 수량_하마읍3교토공_부내교수량산출서" xfId="13154"/>
    <cellStyle name="_도곡3교 교대 수량" xfId="13155"/>
    <cellStyle name="_도곡3교 교대 수량_03포장공수량" xfId="13156"/>
    <cellStyle name="_도곡3교 교대 수량_04부대공수량" xfId="13157"/>
    <cellStyle name="_도곡3교 교대 수량_30 포장공" xfId="13158"/>
    <cellStyle name="_도곡3교 교대 수량_30 포장공_00_폐기물수량" xfId="13159"/>
    <cellStyle name="_도곡3교 교대 수량_30 포장공_02_1배수공총괄" xfId="13160"/>
    <cellStyle name="_도곡3교 교대 수량_30 포장공_03_포장공수량" xfId="13161"/>
    <cellStyle name="_도곡3교 교대 수량_30 포장공_03포장공수량" xfId="13162"/>
    <cellStyle name="_도곡3교 교대 수량_3구간토공수량" xfId="13163"/>
    <cellStyle name="_도곡3교 교대 수량_3구간토공수량_03포장공수량" xfId="13164"/>
    <cellStyle name="_도곡3교 교대 수량_3구간토공수량_04부대공수량" xfId="13165"/>
    <cellStyle name="_도곡3교 교대 수량_3구간토공수량_30 포장공" xfId="13166"/>
    <cellStyle name="_도곡3교 교대 수량_3구간토공수량_30 포장공_00_폐기물수량" xfId="13167"/>
    <cellStyle name="_도곡3교 교대 수량_3구간토공수량_30 포장공_02_1배수공총괄" xfId="13168"/>
    <cellStyle name="_도곡3교 교대 수량_3구간토공수량_30 포장공_03_포장공수량" xfId="13169"/>
    <cellStyle name="_도곡3교 교대 수량_3구간토공수량_30 포장공_03포장공수량" xfId="13170"/>
    <cellStyle name="_도곡3교 교대 수량_방어_일산_주전동 일원 보안등 설치공사" xfId="13171"/>
    <cellStyle name="_도곡3교 교대 수량_방어_일산_주전동 일원 보안등 설치공사_신호등 수량설계" xfId="13172"/>
    <cellStyle name="_도곡3교 교대 수량_부내교수량산출서" xfId="13173"/>
    <cellStyle name="_도곡3교 교대 수량_부대공" xfId="13174"/>
    <cellStyle name="_도곡3교 교대 수량_사본 - 하마2교-수량" xfId="13175"/>
    <cellStyle name="_도곡3교 교대 수량_사본 - 하마2교-수량_부내교수량산출서" xfId="13176"/>
    <cellStyle name="_도곡3교 교대 수량_신호등 수량설계" xfId="13177"/>
    <cellStyle name="_도곡3교 교대 수량_암거수량" xfId="13178"/>
    <cellStyle name="_도곡3교 교대 수량_암거수량(2)" xfId="13179"/>
    <cellStyle name="_도곡3교 교대 수량_암거수량(2)_1련BOX" xfId="13180"/>
    <cellStyle name="_도곡3교 교대 수량_암거수량(2)_2련BOX" xfId="13181"/>
    <cellStyle name="_도곡3교 교대 수량_암거수량_1련BOX" xfId="13182"/>
    <cellStyle name="_도곡3교 교대 수량_암거수량_2련BOX" xfId="13183"/>
    <cellStyle name="_도곡3교 교대 수량_하마1교-수량" xfId="13184"/>
    <cellStyle name="_도곡3교 교대 수량_하마1교-수량_부내교수량산출서" xfId="13185"/>
    <cellStyle name="_도곡3교 교대 수량_하마2교-수량" xfId="13186"/>
    <cellStyle name="_도곡3교 교대 수량_하마2교-수량_부내교수량산출서" xfId="13187"/>
    <cellStyle name="_도곡3교 교대 수량_하마읍3교대" xfId="13188"/>
    <cellStyle name="_도곡3교 교대 수량_하마읍3교대_부내교수량산출서" xfId="13189"/>
    <cellStyle name="_도곡3교 교대 수량_하마읍3교토공" xfId="13190"/>
    <cellStyle name="_도곡3교 교대 수량_하마읍3교토공_부내교수량산출서" xfId="13191"/>
    <cellStyle name="_도곡4교 하부공 수량" xfId="13192"/>
    <cellStyle name="_도곡4교 하부공 수량_03포장공수량" xfId="13193"/>
    <cellStyle name="_도곡4교 하부공 수량_04부대공수량" xfId="13194"/>
    <cellStyle name="_도곡4교 하부공 수량_30 포장공" xfId="13195"/>
    <cellStyle name="_도곡4교 하부공 수량_30 포장공_00_폐기물수량" xfId="13196"/>
    <cellStyle name="_도곡4교 하부공 수량_30 포장공_02_1배수공총괄" xfId="13197"/>
    <cellStyle name="_도곡4교 하부공 수량_30 포장공_03_포장공수량" xfId="13198"/>
    <cellStyle name="_도곡4교 하부공 수량_30 포장공_03포장공수량" xfId="13199"/>
    <cellStyle name="_도곡4교 하부공 수량_3구간토공수량" xfId="13200"/>
    <cellStyle name="_도곡4교 하부공 수량_3구간토공수량_03포장공수량" xfId="13201"/>
    <cellStyle name="_도곡4교 하부공 수량_3구간토공수량_04부대공수량" xfId="13202"/>
    <cellStyle name="_도곡4교 하부공 수량_3구간토공수량_30 포장공" xfId="13203"/>
    <cellStyle name="_도곡4교 하부공 수량_3구간토공수량_30 포장공_00_폐기물수량" xfId="13204"/>
    <cellStyle name="_도곡4교 하부공 수량_3구간토공수량_30 포장공_02_1배수공총괄" xfId="13205"/>
    <cellStyle name="_도곡4교 하부공 수량_3구간토공수량_30 포장공_03_포장공수량" xfId="13206"/>
    <cellStyle name="_도곡4교 하부공 수량_3구간토공수량_30 포장공_03포장공수량" xfId="13207"/>
    <cellStyle name="_도곡4교 하부공 수량_방어_일산_주전동 일원 보안등 설치공사" xfId="13208"/>
    <cellStyle name="_도곡4교 하부공 수량_방어_일산_주전동 일원 보안등 설치공사_신호등 수량설계" xfId="13209"/>
    <cellStyle name="_도곡4교 하부공 수량_부내교수량산출서" xfId="13210"/>
    <cellStyle name="_도곡4교 하부공 수량_부대공" xfId="13211"/>
    <cellStyle name="_도곡4교 하부공 수량_사본 - 하마2교-수량" xfId="13212"/>
    <cellStyle name="_도곡4교 하부공 수량_사본 - 하마2교-수량_부내교수량산출서" xfId="13213"/>
    <cellStyle name="_도곡4교 하부공 수량_신호등 수량설계" xfId="13214"/>
    <cellStyle name="_도곡4교 하부공 수량_암거수량" xfId="13215"/>
    <cellStyle name="_도곡4교 하부공 수량_암거수량(2)" xfId="13216"/>
    <cellStyle name="_도곡4교 하부공 수량_암거수량(2)_1련BOX" xfId="13217"/>
    <cellStyle name="_도곡4교 하부공 수량_암거수량(2)_2련BOX" xfId="13218"/>
    <cellStyle name="_도곡4교 하부공 수량_암거수량_1련BOX" xfId="13219"/>
    <cellStyle name="_도곡4교 하부공 수량_암거수량_2련BOX" xfId="13220"/>
    <cellStyle name="_도곡4교 하부공 수량_하마1교-수량" xfId="13221"/>
    <cellStyle name="_도곡4교 하부공 수량_하마1교-수량_부내교수량산출서" xfId="13222"/>
    <cellStyle name="_도곡4교 하부공 수량_하마2교-수량" xfId="13223"/>
    <cellStyle name="_도곡4교 하부공 수량_하마2교-수량_부내교수량산출서" xfId="13224"/>
    <cellStyle name="_도곡4교 하부공 수량_하마읍3교대" xfId="13225"/>
    <cellStyle name="_도곡4교 하부공 수량_하마읍3교대_부내교수량산출서" xfId="13226"/>
    <cellStyle name="_도곡4교 하부공 수량_하마읍3교토공" xfId="13227"/>
    <cellStyle name="_도곡4교 하부공 수량_하마읍3교토공_부내교수량산출서" xfId="13228"/>
    <cellStyle name="_도곡교 교대 수량" xfId="13229"/>
    <cellStyle name="_도곡교 교대 수량_03포장공수량" xfId="13230"/>
    <cellStyle name="_도곡교 교대 수량_04부대공수량" xfId="13231"/>
    <cellStyle name="_도곡교 교대 수량_30 포장공" xfId="13232"/>
    <cellStyle name="_도곡교 교대 수량_30 포장공_00_폐기물수량" xfId="13233"/>
    <cellStyle name="_도곡교 교대 수량_30 포장공_02_1배수공총괄" xfId="13234"/>
    <cellStyle name="_도곡교 교대 수량_30 포장공_03_포장공수량" xfId="13235"/>
    <cellStyle name="_도곡교 교대 수량_30 포장공_03포장공수량" xfId="13236"/>
    <cellStyle name="_도곡교 교대 수량_3구간토공수량" xfId="13237"/>
    <cellStyle name="_도곡교 교대 수량_3구간토공수량_03포장공수량" xfId="13238"/>
    <cellStyle name="_도곡교 교대 수량_3구간토공수량_04부대공수량" xfId="13239"/>
    <cellStyle name="_도곡교 교대 수량_3구간토공수량_30 포장공" xfId="13240"/>
    <cellStyle name="_도곡교 교대 수량_3구간토공수량_30 포장공_00_폐기물수량" xfId="13241"/>
    <cellStyle name="_도곡교 교대 수량_3구간토공수량_30 포장공_02_1배수공총괄" xfId="13242"/>
    <cellStyle name="_도곡교 교대 수량_3구간토공수량_30 포장공_03_포장공수량" xfId="13243"/>
    <cellStyle name="_도곡교 교대 수량_3구간토공수량_30 포장공_03포장공수량" xfId="13244"/>
    <cellStyle name="_도곡교 교대 수량_방어_일산_주전동 일원 보안등 설치공사" xfId="13245"/>
    <cellStyle name="_도곡교 교대 수량_방어_일산_주전동 일원 보안등 설치공사_신호등 수량설계" xfId="13246"/>
    <cellStyle name="_도곡교 교대 수량_부내교수량산출서" xfId="13247"/>
    <cellStyle name="_도곡교 교대 수량_부대공" xfId="13248"/>
    <cellStyle name="_도곡교 교대 수량_사본 - 하마2교-수량" xfId="13249"/>
    <cellStyle name="_도곡교 교대 수량_사본 - 하마2교-수량_부내교수량산출서" xfId="13250"/>
    <cellStyle name="_도곡교 교대 수량_신호등 수량설계" xfId="13251"/>
    <cellStyle name="_도곡교 교대 수량_암거수량" xfId="13252"/>
    <cellStyle name="_도곡교 교대 수량_암거수량(2)" xfId="13253"/>
    <cellStyle name="_도곡교 교대 수량_암거수량(2)_1련BOX" xfId="13254"/>
    <cellStyle name="_도곡교 교대 수량_암거수량(2)_2련BOX" xfId="13255"/>
    <cellStyle name="_도곡교 교대 수량_암거수량_1련BOX" xfId="13256"/>
    <cellStyle name="_도곡교 교대 수량_암거수량_2련BOX" xfId="13257"/>
    <cellStyle name="_도곡교 교대 수량_하마1교-수량" xfId="13258"/>
    <cellStyle name="_도곡교 교대 수량_하마1교-수량_부내교수량산출서" xfId="13259"/>
    <cellStyle name="_도곡교 교대 수량_하마2교-수량" xfId="13260"/>
    <cellStyle name="_도곡교 교대 수량_하마2교-수량_부내교수량산출서" xfId="13261"/>
    <cellStyle name="_도곡교 교대 수량_하마읍3교대" xfId="13262"/>
    <cellStyle name="_도곡교 교대 수량_하마읍3교대_부내교수량산출서" xfId="13263"/>
    <cellStyle name="_도곡교 교대 수량_하마읍3교토공" xfId="13264"/>
    <cellStyle name="_도곡교 교대 수량_하마읍3교토공_부내교수량산출서" xfId="13265"/>
    <cellStyle name="_도급내역서" xfId="13266"/>
    <cellStyle name="_도급내역서(참고1)" xfId="265"/>
    <cellStyle name="_도급설계내역서" xfId="13267"/>
    <cellStyle name="_도급실행0211" xfId="13268"/>
    <cellStyle name="_도급실행0211_Sheet1" xfId="13269"/>
    <cellStyle name="_도급실행0211_Sheet1_변경내역서-1 (version 1)" xfId="13270"/>
    <cellStyle name="_도급실행0211_Sheet1_복사본 내역서-서창사거리(rev1-4)" xfId="13271"/>
    <cellStyle name="_도급실행0211_Sheet1_정읍천(입찰내역)_1안" xfId="13272"/>
    <cellStyle name="_도급실행0211_Sheet1_정읍천(입찰내역)_1안_변경내역서-1 (version 1)" xfId="13273"/>
    <cellStyle name="_도급실행0211_Sheet1_정읍천(입찰내역)_1안_복사본 내역서-서창사거리(rev1-4)" xfId="13274"/>
    <cellStyle name="_도급실행0211_변경내역서-1 (version 1)" xfId="13275"/>
    <cellStyle name="_도급실행0211_복사본 내역서-서창사거리(rev1-4)" xfId="13276"/>
    <cellStyle name="_도급실행0211_정읍천(입찰내역)_1안" xfId="13277"/>
    <cellStyle name="_도급실행0211_정읍천(입찰내역)_1안_1" xfId="13278"/>
    <cellStyle name="_도급실행0211_정읍천(입찰내역)_1안_1_변경내역서-1 (version 1)" xfId="13279"/>
    <cellStyle name="_도급실행0211_정읍천(입찰내역)_1안_1_복사본 내역서-서창사거리(rev1-4)" xfId="13280"/>
    <cellStyle name="_도급실행0211_정읍천(입찰내역)_1안_변경내역서-1 (version 1)" xfId="13281"/>
    <cellStyle name="_도급실행0211_정읍천(입찰내역)_1안_복사본 내역서-서창사거리(rev1-4)" xfId="13282"/>
    <cellStyle name="_도급실행0211_정읍천(입찰내역)_1안_정읍천(입찰내역)_1안" xfId="13283"/>
    <cellStyle name="_도급실행0211_정읍천(입찰내역)_1안_정읍천(입찰내역)_1안_변경내역서-1 (version 1)" xfId="13284"/>
    <cellStyle name="_도급실행0211_정읍천(입찰내역)_1안_정읍천(입찰내역)_1안_복사본 내역서-서창사거리(rev1-4)" xfId="13285"/>
    <cellStyle name="_도급실행0211_정읍천(입찰내역)_2안" xfId="13286"/>
    <cellStyle name="_도급실행0211_정읍천(입찰내역)_2안_변경내역서-1 (version 1)" xfId="13287"/>
    <cellStyle name="_도급실행0211_정읍천(입찰내역)_2안_복사본 내역서-서창사거리(rev1-4)" xfId="13288"/>
    <cellStyle name="_도급실행0211_정읍천(입찰내역)_2안_정읍천(입찰내역)_1안" xfId="13289"/>
    <cellStyle name="_도급실행0211_정읍천(입찰내역)_2안_정읍천(입찰내역)_1안_변경내역서-1 (version 1)" xfId="13290"/>
    <cellStyle name="_도급실행0211_정읍천(입찰내역)_2안_정읍천(입찰내역)_1안_복사본 내역서-서창사거리(rev1-4)" xfId="13291"/>
    <cellStyle name="_도로공사대전지사" xfId="2929"/>
    <cellStyle name="_돌망태석(수해복구)" xfId="13292"/>
    <cellStyle name="_돌망태석(수해복구)_방어_일산_주전동 일원 보안등 설치공사" xfId="13293"/>
    <cellStyle name="_돌망태석(수해복구)_방어_일산_주전동 일원 보안등 설치공사_신호등 수량설계" xfId="13294"/>
    <cellStyle name="_돌망태석(수해복구)_신호등 수량설계" xfId="13295"/>
    <cellStyle name="_동원꽃농원" xfId="2930"/>
    <cellStyle name="_동천내역서및공정표원본" xfId="13296"/>
    <cellStyle name="_동천제방계산서(지하차도)" xfId="13297"/>
    <cellStyle name="_동해남부선4공구입찰내역(경남-조달청)" xfId="13298"/>
    <cellStyle name="_두계변전소하도급" xfId="7952"/>
    <cellStyle name="_라이닝 배면 그라우팅" xfId="13299"/>
    <cellStyle name="_라이닝 배면 그라우팅_방어_일산_주전동 일원 보안등 설치공사" xfId="13300"/>
    <cellStyle name="_라이닝 배면 그라우팅_방어_일산_주전동 일원 보안등 설치공사_신호등 수량설계" xfId="13301"/>
    <cellStyle name="_라이닝 배면 그라우팅_신호등 수량설계" xfId="13302"/>
    <cellStyle name="_라이닝 철근보강 지지철물" xfId="13303"/>
    <cellStyle name="_라이닝 철근보강 지지철물_방어_일산_주전동 일원 보안등 설치공사" xfId="13304"/>
    <cellStyle name="_라이닝 철근보강 지지철물_방어_일산_주전동 일원 보안등 설치공사_신호등 수량설계" xfId="13305"/>
    <cellStyle name="_라이닝 철근보강 지지철물_신호등 수량설계" xfId="13306"/>
    <cellStyle name="_리핑암터파기" xfId="13307"/>
    <cellStyle name="_마가레트 호텔" xfId="2931"/>
    <cellStyle name="_마가레트 호텔_071030-조경공사" xfId="2932"/>
    <cellStyle name="_마가레트 호텔_원가계산서" xfId="2933"/>
    <cellStyle name="_마거천취수시설수량집계표(1222)" xfId="74"/>
    <cellStyle name="_마장,연습마장사이신설마도" xfId="266"/>
    <cellStyle name="_마장초입찰내역(용동)" xfId="13308"/>
    <cellStyle name="_만봉천수량집계" xfId="13309"/>
    <cellStyle name="_망향휴게소조경시설물설치공사" xfId="7953"/>
    <cellStyle name="_매정견적보고" xfId="13310"/>
    <cellStyle name="_맥문동식재 수량산출서" xfId="13311"/>
    <cellStyle name="_면목내역-1" xfId="13312"/>
    <cellStyle name="_명암지도로투찰2" xfId="13313"/>
    <cellStyle name="_명암지도로투찰2_수량산출서" xfId="13314"/>
    <cellStyle name="_명암지도로투찰2_중구청일위대가" xfId="13315"/>
    <cellStyle name="_목제공틀(2006.01.01)_tool" xfId="5579"/>
    <cellStyle name="_물푸기(울산천box)" xfId="13316"/>
    <cellStyle name="_물푸기(울산천box)_단가및수량(증용지)제출(김차장님검토분)" xfId="13317"/>
    <cellStyle name="_물푸기(울산천box)_임목폐기물" xfId="13318"/>
    <cellStyle name="_미아제2지구원도급내역서(계약용)" xfId="13319"/>
    <cellStyle name="_발송공문" xfId="13320"/>
    <cellStyle name="_밤재터널" xfId="13321"/>
    <cellStyle name="_방동" xfId="7954"/>
    <cellStyle name="_방동 2" xfId="13322"/>
    <cellStyle name="_방동_내역서-최종0223" xfId="13323"/>
    <cellStyle name="_방동_방동" xfId="7955"/>
    <cellStyle name="_방동_방동 2" xfId="13324"/>
    <cellStyle name="_방동_방동_내역서-최종0223" xfId="13325"/>
    <cellStyle name="_방동_방동_설계서" xfId="7956"/>
    <cellStyle name="_방동_방동_성남보행자도로 설계서" xfId="7957"/>
    <cellStyle name="_방동_방동_수량산출서(2010.광주등산로)최종" xfId="13326"/>
    <cellStyle name="_방동_방동_율동자연공원내 화장실 보수 및 도색공사" xfId="13327"/>
    <cellStyle name="_방동_방동_율동자연공원내 화장실 보수 및 도색공사_내역서-최종0223" xfId="13328"/>
    <cellStyle name="_방동_방동_율동자연공원내 휴게편의점 도색작업-할증-천정면적추가" xfId="13329"/>
    <cellStyle name="_방동_방동_율동자연공원내 휴게편의점 도색작업-할증-천정면적추가_내역서-최종0223" xfId="13330"/>
    <cellStyle name="_방동_산양리지구" xfId="7958"/>
    <cellStyle name="_방동_산양리지구 2" xfId="13331"/>
    <cellStyle name="_방동_산양리지구_내역서-최종0223" xfId="13332"/>
    <cellStyle name="_방동_산양리지구_설계서" xfId="7959"/>
    <cellStyle name="_방동_산양리지구_성남보행자도로 설계서" xfId="7960"/>
    <cellStyle name="_방동_산양리지구_수량산출서(2010.광주등산로)최종" xfId="13333"/>
    <cellStyle name="_방동_산양리지구_율동자연공원내 화장실 보수 및 도색공사" xfId="13334"/>
    <cellStyle name="_방동_산양리지구_율동자연공원내 화장실 보수 및 도색공사_내역서-최종0223" xfId="13335"/>
    <cellStyle name="_방동_산양리지구_율동자연공원내 휴게편의점 도색작업-할증-천정면적추가" xfId="13336"/>
    <cellStyle name="_방동_산양리지구_율동자연공원내 휴게편의점 도색작업-할증-천정면적추가_내역서-최종0223" xfId="13337"/>
    <cellStyle name="_방동_서상2리" xfId="7961"/>
    <cellStyle name="_방동_서상2리 2" xfId="13338"/>
    <cellStyle name="_방동_서상2리_내역서-최종0223" xfId="13339"/>
    <cellStyle name="_방동_서상2리_설계서" xfId="7962"/>
    <cellStyle name="_방동_서상2리_성남보행자도로 설계서" xfId="7963"/>
    <cellStyle name="_방동_서상2리_수량산출서(2010.광주등산로)최종" xfId="13340"/>
    <cellStyle name="_방동_서상2리_율동자연공원내 화장실 보수 및 도색공사" xfId="13341"/>
    <cellStyle name="_방동_서상2리_율동자연공원내 화장실 보수 및 도색공사_내역서-최종0223" xfId="13342"/>
    <cellStyle name="_방동_서상2리_율동자연공원내 휴게편의점 도색작업-할증-천정면적추가" xfId="13343"/>
    <cellStyle name="_방동_서상2리_율동자연공원내 휴게편의점 도색작업-할증-천정면적추가_내역서-최종0223" xfId="13344"/>
    <cellStyle name="_방동_설계서" xfId="7964"/>
    <cellStyle name="_방동_성남보행자도로 설계서" xfId="7965"/>
    <cellStyle name="_방동_수량산출서(2010.광주등산로)최종" xfId="13345"/>
    <cellStyle name="_방동_원평" xfId="7966"/>
    <cellStyle name="_방동_원평 2" xfId="13346"/>
    <cellStyle name="_방동_원평_내역서-최종0223" xfId="13347"/>
    <cellStyle name="_방동_원평_설계서" xfId="7967"/>
    <cellStyle name="_방동_원평_성남보행자도로 설계서" xfId="7968"/>
    <cellStyle name="_방동_원평_수량산출서(2010.광주등산로)최종" xfId="13348"/>
    <cellStyle name="_방동_원평_율동자연공원내 화장실 보수 및 도색공사" xfId="13349"/>
    <cellStyle name="_방동_원평_율동자연공원내 화장실 보수 및 도색공사_내역서-최종0223" xfId="13350"/>
    <cellStyle name="_방동_원평_율동자연공원내 휴게편의점 도색작업-할증-천정면적추가" xfId="13351"/>
    <cellStyle name="_방동_원평_율동자연공원내 휴게편의점 도색작업-할증-천정면적추가_내역서-최종0223" xfId="13352"/>
    <cellStyle name="_방동_율동자연공원내 화장실 보수 및 도색공사" xfId="13353"/>
    <cellStyle name="_방동_율동자연공원내 화장실 보수 및 도색공사_내역서-최종0223" xfId="13354"/>
    <cellStyle name="_방동_율동자연공원내 휴게편의점 도색작업-할증-천정면적추가" xfId="13355"/>
    <cellStyle name="_방동_율동자연공원내 휴게편의점 도색작업-할증-천정면적추가_내역서-최종0223" xfId="13356"/>
    <cellStyle name="_방동_추곡" xfId="7969"/>
    <cellStyle name="_방동_추곡 2" xfId="13357"/>
    <cellStyle name="_방동_추곡_내역서-최종0223" xfId="13358"/>
    <cellStyle name="_방동_추곡_설계서" xfId="7970"/>
    <cellStyle name="_방동_추곡_성남보행자도로 설계서" xfId="7971"/>
    <cellStyle name="_방동_추곡_수량산출서(2010.광주등산로)최종" xfId="13359"/>
    <cellStyle name="_방동_추곡_율동자연공원내 화장실 보수 및 도색공사" xfId="13360"/>
    <cellStyle name="_방동_추곡_율동자연공원내 화장실 보수 및 도색공사_내역서-최종0223" xfId="13361"/>
    <cellStyle name="_방동_추곡_율동자연공원내 휴게편의점 도색작업-할증-천정면적추가" xfId="13362"/>
    <cellStyle name="_방동_추곡_율동자연공원내 휴게편의점 도색작업-할증-천정면적추가_내역서-최종0223" xfId="13363"/>
    <cellStyle name="_방학사거리도급내역서총액" xfId="13364"/>
    <cellStyle name="_방학사거리도급내역서총액_1" xfId="13365"/>
    <cellStyle name="_배수계획" xfId="13366"/>
    <cellStyle name="_배수공총괄(대안구간)" xfId="13367"/>
    <cellStyle name="_백록제내역서" xfId="13368"/>
    <cellStyle name="_백록제내역서_변경내역서-1 (version 1)" xfId="13369"/>
    <cellStyle name="_백록제내역서_복사본 내역서-서창사거리(rev1-4)" xfId="13370"/>
    <cellStyle name="_버들마을앞 " xfId="13371"/>
    <cellStyle name="_벌리구획정리지구-도급내역" xfId="267"/>
    <cellStyle name="_변경내역" xfId="7972"/>
    <cellStyle name="_변경실행예산0106" xfId="13372"/>
    <cellStyle name="_별첨(계획서및실적서양식)" xfId="75"/>
    <cellStyle name="_별첨(계획서및실적서양식)_1" xfId="76"/>
    <cellStyle name="_별첨-1" xfId="5580"/>
    <cellStyle name="_보령시설계" xfId="13373"/>
    <cellStyle name="_보령시설계_2005.근1,2호-정화 습지 실정보고11-15일 1.5경사xls" xfId="13374"/>
    <cellStyle name="_보령시설계_2006..단가산출" xfId="13375"/>
    <cellStyle name="_보령시설계_송도2,4공구 (1-조경 내역서)" xfId="13376"/>
    <cellStyle name="_보령시설계_송도2,4공구 (1-조경 내역서)_2005.근1,2호-정화 습지 실정보고11-15일 1.5경사xls" xfId="13377"/>
    <cellStyle name="_보령시설계_송도2,4공구 (1-조경 내역서)_2006..단가산출" xfId="13378"/>
    <cellStyle name="_보령시설계_송도2,4공구 (1-조경 내역서)_조경" xfId="13379"/>
    <cellStyle name="_보령시설계_송도2,4공구 (1-조경 내역서)_조경_2006..단가산출" xfId="13380"/>
    <cellStyle name="_보령시설계_송도2,4공구 (1-조경 내역서)_창인-근1.2호-정화(방수쉬트)실정보고10.10" xfId="13381"/>
    <cellStyle name="_보령시설계_조경" xfId="13382"/>
    <cellStyle name="_보령시설계_조경(공종구분)" xfId="13383"/>
    <cellStyle name="_보령시설계_조경_2005.근1,2호-정화 습지 실정보고11-15일 1.5경사xls" xfId="13384"/>
    <cellStyle name="_보령시설계_조경_2006..단가산출" xfId="13385"/>
    <cellStyle name="_보령시설계_조경_조경" xfId="13386"/>
    <cellStyle name="_보령시설계_조경_조경_2006..단가산출" xfId="13387"/>
    <cellStyle name="_보령시설계_조경_창인-근1.2호-정화(방수쉬트)실정보고10.10" xfId="13388"/>
    <cellStyle name="_보령시설계_창인-근1.2호-정화(방수쉬트)실정보고10.10" xfId="13389"/>
    <cellStyle name="_보은군 공설운동장 리모델링공사(01.26)" xfId="7973"/>
    <cellStyle name="_보일러건물SIDING내역서(용비)2차" xfId="2934"/>
    <cellStyle name="_보일러건물SIDING내역서(용비)2차_071030-조경공사" xfId="2935"/>
    <cellStyle name="_보일러건물SIDING내역서(용비)2차_원가계산서" xfId="2936"/>
    <cellStyle name="_보조운동장(2007설계-수정)" xfId="268"/>
    <cellStyle name="_복사본 공사설계서변경(소나무가격조정)10" xfId="269"/>
    <cellStyle name="_본선수로콘크리트" xfId="13390"/>
    <cellStyle name="_본선수로콘크리트_8-8수직구" xfId="13391"/>
    <cellStyle name="_본선수로콘크리트_8-8수직구_JSP수량산출서(교대)" xfId="13392"/>
    <cellStyle name="_본선수로콘크리트_8-8수직구_교대 가시설수량" xfId="13393"/>
    <cellStyle name="_본선수로콘크리트_8-8수직구_교대일반수량" xfId="13394"/>
    <cellStyle name="_본선수로콘크리트_8-8수직구_기초" xfId="13395"/>
    <cellStyle name="_본선수로콘크리트_8-8수직구_기초수량(아스콘포장)" xfId="13396"/>
    <cellStyle name="_본선수로콘크리트_8-8수직구_일반수량" xfId="13397"/>
    <cellStyle name="_본선수로콘크리트_8-8수직구_하수관로이설토공(수정)" xfId="13398"/>
    <cellStyle name="_본선수로콘크리트_JSP수량산출서(교대)" xfId="13399"/>
    <cellStyle name="_본선수로콘크리트_교대 가시설수량" xfId="13400"/>
    <cellStyle name="_본선수로콘크리트_교대일반수량" xfId="13401"/>
    <cellStyle name="_본선수로콘크리트_금산교(수정)" xfId="13402"/>
    <cellStyle name="_본선수로콘크리트_금산교(수정)_8-8수직구" xfId="13403"/>
    <cellStyle name="_본선수로콘크리트_금산교(수정)_8-8수직구_JSP수량산출서(교대)" xfId="13404"/>
    <cellStyle name="_본선수로콘크리트_금산교(수정)_8-8수직구_교대 가시설수량" xfId="13405"/>
    <cellStyle name="_본선수로콘크리트_금산교(수정)_8-8수직구_교대일반수량" xfId="13406"/>
    <cellStyle name="_본선수로콘크리트_금산교(수정)_8-8수직구_기초" xfId="13407"/>
    <cellStyle name="_본선수로콘크리트_금산교(수정)_8-8수직구_기초수량(아스콘포장)" xfId="13408"/>
    <cellStyle name="_본선수로콘크리트_금산교(수정)_8-8수직구_일반수량" xfId="13409"/>
    <cellStyle name="_본선수로콘크리트_금산교(수정)_8-8수직구_하수관로이설토공(수정)" xfId="13410"/>
    <cellStyle name="_본선수로콘크리트_금산교(수정)_JSP수량산출서(교대)" xfId="13411"/>
    <cellStyle name="_본선수로콘크리트_금산교(수정)_교대 가시설수량" xfId="13412"/>
    <cellStyle name="_본선수로콘크리트_금산교(수정)_교대일반수량" xfId="13413"/>
    <cellStyle name="_본선수로콘크리트_금산교(수정)_기초" xfId="13414"/>
    <cellStyle name="_본선수로콘크리트_금산교(수정)_기초수량(아스콘포장)" xfId="13415"/>
    <cellStyle name="_본선수로콘크리트_금산교(수정)_일반수량" xfId="13416"/>
    <cellStyle name="_본선수로콘크리트_금산교(수정)_하수관로이설토공(수정)" xfId="13417"/>
    <cellStyle name="_본선수로콘크리트_금산교(수정4월22일)" xfId="13418"/>
    <cellStyle name="_본선수로콘크리트_금산교(수정4월22일)_8-8수직구" xfId="13419"/>
    <cellStyle name="_본선수로콘크리트_금산교(수정4월22일)_8-8수직구_JSP수량산출서(교대)" xfId="13420"/>
    <cellStyle name="_본선수로콘크리트_금산교(수정4월22일)_8-8수직구_교대 가시설수량" xfId="13421"/>
    <cellStyle name="_본선수로콘크리트_금산교(수정4월22일)_8-8수직구_교대일반수량" xfId="13422"/>
    <cellStyle name="_본선수로콘크리트_금산교(수정4월22일)_8-8수직구_기초" xfId="13423"/>
    <cellStyle name="_본선수로콘크리트_금산교(수정4월22일)_8-8수직구_기초수량(아스콘포장)" xfId="13424"/>
    <cellStyle name="_본선수로콘크리트_금산교(수정4월22일)_8-8수직구_일반수량" xfId="13425"/>
    <cellStyle name="_본선수로콘크리트_금산교(수정4월22일)_8-8수직구_하수관로이설토공(수정)" xfId="13426"/>
    <cellStyle name="_본선수로콘크리트_금산교(수정4월22일)_JSP수량산출서(교대)" xfId="13427"/>
    <cellStyle name="_본선수로콘크리트_금산교(수정4월22일)_교대 가시설수량" xfId="13428"/>
    <cellStyle name="_본선수로콘크리트_금산교(수정4월22일)_교대일반수량" xfId="13429"/>
    <cellStyle name="_본선수로콘크리트_금산교(수정4월22일)_기초" xfId="13430"/>
    <cellStyle name="_본선수로콘크리트_금산교(수정4월22일)_기초수량(아스콘포장)" xfId="13431"/>
    <cellStyle name="_본선수로콘크리트_금산교(수정4월22일)_일반수량" xfId="13432"/>
    <cellStyle name="_본선수로콘크리트_금산교(수정4월22일)_하수관로이설토공(수정)" xfId="13433"/>
    <cellStyle name="_본선수로콘크리트_기초" xfId="13434"/>
    <cellStyle name="_본선수로콘크리트_기초수량(아스콘포장)" xfId="13435"/>
    <cellStyle name="_본선수로콘크리트_운북교(수정4월24일)" xfId="13436"/>
    <cellStyle name="_본선수로콘크리트_운북교(수정4월24일)_8-8수직구" xfId="13437"/>
    <cellStyle name="_본선수로콘크리트_운북교(수정4월24일)_8-8수직구_JSP수량산출서(교대)" xfId="13438"/>
    <cellStyle name="_본선수로콘크리트_운북교(수정4월24일)_8-8수직구_교대 가시설수량" xfId="13439"/>
    <cellStyle name="_본선수로콘크리트_운북교(수정4월24일)_8-8수직구_교대일반수량" xfId="13440"/>
    <cellStyle name="_본선수로콘크리트_운북교(수정4월24일)_8-8수직구_기초" xfId="13441"/>
    <cellStyle name="_본선수로콘크리트_운북교(수정4월24일)_8-8수직구_기초수량(아스콘포장)" xfId="13442"/>
    <cellStyle name="_본선수로콘크리트_운북교(수정4월24일)_8-8수직구_일반수량" xfId="13443"/>
    <cellStyle name="_본선수로콘크리트_운북교(수정4월24일)_8-8수직구_하수관로이설토공(수정)" xfId="13444"/>
    <cellStyle name="_본선수로콘크리트_운북교(수정4월24일)_JSP수량산출서(교대)" xfId="13445"/>
    <cellStyle name="_본선수로콘크리트_운북교(수정4월24일)_교대 가시설수량" xfId="13446"/>
    <cellStyle name="_본선수로콘크리트_운북교(수정4월24일)_교대일반수량" xfId="13447"/>
    <cellStyle name="_본선수로콘크리트_운북교(수정4월24일)_기초" xfId="13448"/>
    <cellStyle name="_본선수로콘크리트_운북교(수정4월24일)_기초수량(아스콘포장)" xfId="13449"/>
    <cellStyle name="_본선수로콘크리트_운북교(수정4월24일)_운북교(수정4월24일)" xfId="13450"/>
    <cellStyle name="_본선수로콘크리트_운북교(수정4월24일)_운북교(수정4월24일)_8-8수직구" xfId="13451"/>
    <cellStyle name="_본선수로콘크리트_운북교(수정4월24일)_운북교(수정4월24일)_8-8수직구_JSP수량산출서(교대)" xfId="13452"/>
    <cellStyle name="_본선수로콘크리트_운북교(수정4월24일)_운북교(수정4월24일)_8-8수직구_교대 가시설수량" xfId="13453"/>
    <cellStyle name="_본선수로콘크리트_운북교(수정4월24일)_운북교(수정4월24일)_8-8수직구_교대일반수량" xfId="13454"/>
    <cellStyle name="_본선수로콘크리트_운북교(수정4월24일)_운북교(수정4월24일)_8-8수직구_기초" xfId="13455"/>
    <cellStyle name="_본선수로콘크리트_운북교(수정4월24일)_운북교(수정4월24일)_8-8수직구_기초수량(아스콘포장)" xfId="13456"/>
    <cellStyle name="_본선수로콘크리트_운북교(수정4월24일)_운북교(수정4월24일)_8-8수직구_일반수량" xfId="13457"/>
    <cellStyle name="_본선수로콘크리트_운북교(수정4월24일)_운북교(수정4월24일)_8-8수직구_하수관로이설토공(수정)" xfId="13458"/>
    <cellStyle name="_본선수로콘크리트_운북교(수정4월24일)_운북교(수정4월24일)_JSP수량산출서(교대)" xfId="13459"/>
    <cellStyle name="_본선수로콘크리트_운북교(수정4월24일)_운북교(수정4월24일)_교대 가시설수량" xfId="13460"/>
    <cellStyle name="_본선수로콘크리트_운북교(수정4월24일)_운북교(수정4월24일)_교대일반수량" xfId="13461"/>
    <cellStyle name="_본선수로콘크리트_운북교(수정4월24일)_운북교(수정4월24일)_기초" xfId="13462"/>
    <cellStyle name="_본선수로콘크리트_운북교(수정4월24일)_운북교(수정4월24일)_기초수량(아스콘포장)" xfId="13463"/>
    <cellStyle name="_본선수로콘크리트_운북교(수정4월24일)_운북교(수정4월24일)_일반수량" xfId="13464"/>
    <cellStyle name="_본선수로콘크리트_운북교(수정4월24일)_운북교(수정4월24일)_하수관로이설토공(수정)" xfId="13465"/>
    <cellStyle name="_본선수로콘크리트_운북교(수정4월24일)_일반수량" xfId="13466"/>
    <cellStyle name="_본선수로콘크리트_운북교(수정4월24일)_하수관로이설토공(수정)" xfId="13467"/>
    <cellStyle name="_본선수로콘크리트_일반수량" xfId="13468"/>
    <cellStyle name="_본선수로콘크리트_하수관로이설토공(수정)" xfId="13469"/>
    <cellStyle name="_본선수로콘크리트수량총괄집계표" xfId="13470"/>
    <cellStyle name="_본선수로콘크리트수량총괄집계표_8-8수직구" xfId="13471"/>
    <cellStyle name="_본선수로콘크리트수량총괄집계표_8-8수직구_JSP수량산출서(교대)" xfId="13472"/>
    <cellStyle name="_본선수로콘크리트수량총괄집계표_8-8수직구_교대 가시설수량" xfId="13473"/>
    <cellStyle name="_본선수로콘크리트수량총괄집계표_8-8수직구_교대일반수량" xfId="13474"/>
    <cellStyle name="_본선수로콘크리트수량총괄집계표_8-8수직구_기초" xfId="13475"/>
    <cellStyle name="_본선수로콘크리트수량총괄집계표_8-8수직구_기초수량(아스콘포장)" xfId="13476"/>
    <cellStyle name="_본선수로콘크리트수량총괄집계표_8-8수직구_일반수량" xfId="13477"/>
    <cellStyle name="_본선수로콘크리트수량총괄집계표_8-8수직구_하수관로이설토공(수정)" xfId="13478"/>
    <cellStyle name="_본선수로콘크리트수량총괄집계표_JSP수량산출서(교대)" xfId="13479"/>
    <cellStyle name="_본선수로콘크리트수량총괄집계표_교대 가시설수량" xfId="13480"/>
    <cellStyle name="_본선수로콘크리트수량총괄집계표_교대일반수량" xfId="13481"/>
    <cellStyle name="_본선수로콘크리트수량총괄집계표_기초" xfId="13482"/>
    <cellStyle name="_본선수로콘크리트수량총괄집계표_기초수량(아스콘포장)" xfId="13483"/>
    <cellStyle name="_본선수로콘크리트수량총괄집계표_일반수량" xfId="13484"/>
    <cellStyle name="_본선수로콘크리트수량총괄집계표_하수관로이설토공(수정)" xfId="13485"/>
    <cellStyle name="_본선옹벽총괄집계표" xfId="13486"/>
    <cellStyle name="_본선옹벽총괄집계표_8-8수직구" xfId="13487"/>
    <cellStyle name="_본선옹벽총괄집계표_8-8수직구_JSP수량산출서(교대)" xfId="13488"/>
    <cellStyle name="_본선옹벽총괄집계표_8-8수직구_교대 가시설수량" xfId="13489"/>
    <cellStyle name="_본선옹벽총괄집계표_8-8수직구_교대일반수량" xfId="13490"/>
    <cellStyle name="_본선옹벽총괄집계표_8-8수직구_기초" xfId="13491"/>
    <cellStyle name="_본선옹벽총괄집계표_8-8수직구_기초수량(아스콘포장)" xfId="13492"/>
    <cellStyle name="_본선옹벽총괄집계표_8-8수직구_일반수량" xfId="13493"/>
    <cellStyle name="_본선옹벽총괄집계표_8-8수직구_하수관로이설토공(수정)" xfId="13494"/>
    <cellStyle name="_본선옹벽총괄집계표_JSP수량산출서(교대)" xfId="13495"/>
    <cellStyle name="_본선옹벽총괄집계표_교대 가시설수량" xfId="13496"/>
    <cellStyle name="_본선옹벽총괄집계표_교대일반수량" xfId="13497"/>
    <cellStyle name="_본선옹벽총괄집계표_기초" xfId="13498"/>
    <cellStyle name="_본선옹벽총괄집계표_기초수량(아스콘포장)" xfId="13499"/>
    <cellStyle name="_본선옹벽총괄집계표_일반수량" xfId="13500"/>
    <cellStyle name="_본선옹벽총괄집계표_하수관로이설토공(수정)" xfId="13501"/>
    <cellStyle name="_봉강1교" xfId="13502"/>
    <cellStyle name="_부내교수량산출서" xfId="13503"/>
    <cellStyle name="_부대결과" xfId="13504"/>
    <cellStyle name="_부대결과_Book1" xfId="13505"/>
    <cellStyle name="_부대결과_Book1_내역서(최초)" xfId="13506"/>
    <cellStyle name="_부대결과_Book1_내역서(최초)_기구조직승인" xfId="13507"/>
    <cellStyle name="_부대결과_Book1_내역서(최초)_사토조정" xfId="13508"/>
    <cellStyle name="_부대결과_Book1_내역서(최초)_사토조정1" xfId="13509"/>
    <cellStyle name="_부대결과_Book1_내역서(최초)_사토조정2" xfId="13510"/>
    <cellStyle name="_부대결과_Book1_내역서(최초)_실행예산(6공구)" xfId="13511"/>
    <cellStyle name="_부대결과_Book1_내역서(최초)_실행예산(6공구-사토조정1)" xfId="13512"/>
    <cellStyle name="_부대결과_Book1_내역서(최초)_실행예산(6공구-회원사-사토조정)" xfId="13513"/>
    <cellStyle name="_부대결과_Book1_내역서(최초)_실행예산(6공구-회원사용)" xfId="13514"/>
    <cellStyle name="_부대결과_Book1_내역서(최초)_투찰-변형1(내역서정리,설계대비단가낙찰율)" xfId="13515"/>
    <cellStyle name="_부대결과_Book1_투찰-변형1(내역서정리,설계대비단가낙찰율)" xfId="13516"/>
    <cellStyle name="_부대결과_P-(현리-신팔)" xfId="13517"/>
    <cellStyle name="_부대결과_P-(현리-신팔)_내역서(최초)" xfId="13518"/>
    <cellStyle name="_부대결과_P-(현리-신팔)_내역서(최초)_기구조직승인" xfId="13519"/>
    <cellStyle name="_부대결과_P-(현리-신팔)_내역서(최초)_사토조정" xfId="13520"/>
    <cellStyle name="_부대결과_P-(현리-신팔)_내역서(최초)_사토조정1" xfId="13521"/>
    <cellStyle name="_부대결과_P-(현리-신팔)_내역서(최초)_사토조정2" xfId="13522"/>
    <cellStyle name="_부대결과_P-(현리-신팔)_내역서(최초)_실행예산(6공구)" xfId="13523"/>
    <cellStyle name="_부대결과_P-(현리-신팔)_내역서(최초)_실행예산(6공구-사토조정1)" xfId="13524"/>
    <cellStyle name="_부대결과_P-(현리-신팔)_내역서(최초)_실행예산(6공구-회원사-사토조정)" xfId="13525"/>
    <cellStyle name="_부대결과_P-(현리-신팔)_내역서(최초)_실행예산(6공구-회원사용)" xfId="13526"/>
    <cellStyle name="_부대결과_P-(현리-신팔)_내역서(최초)_투찰-변형1(내역서정리,설계대비단가낙찰율)" xfId="13527"/>
    <cellStyle name="_부대결과_P-(현리-신팔)_투찰-변형1(내역서정리,설계대비단가낙찰율)" xfId="13528"/>
    <cellStyle name="_부대결과_내역서(최초)" xfId="13529"/>
    <cellStyle name="_부대결과_내역서(최초)_기구조직승인" xfId="13530"/>
    <cellStyle name="_부대결과_내역서(최초)_사토조정" xfId="13531"/>
    <cellStyle name="_부대결과_내역서(최초)_사토조정1" xfId="13532"/>
    <cellStyle name="_부대결과_내역서(최초)_사토조정2" xfId="13533"/>
    <cellStyle name="_부대결과_내역서(최초)_실행예산(6공구)" xfId="13534"/>
    <cellStyle name="_부대결과_내역서(최초)_실행예산(6공구-사토조정1)" xfId="13535"/>
    <cellStyle name="_부대결과_내역서(최초)_실행예산(6공구-회원사-사토조정)" xfId="13536"/>
    <cellStyle name="_부대결과_내역서(최초)_실행예산(6공구-회원사용)" xfId="13537"/>
    <cellStyle name="_부대결과_내역서(최초)_투찰-변형1(내역서정리,설계대비단가낙찰율)" xfId="13538"/>
    <cellStyle name="_부대결과_투찰-변형1(내역서정리,설계대비단가낙찰율)" xfId="13539"/>
    <cellStyle name="_부대결과_현리-신팔도로설계" xfId="13540"/>
    <cellStyle name="_부대결과_현리-신팔도로설계_내역서(최초)" xfId="13541"/>
    <cellStyle name="_부대결과_현리-신팔도로설계_내역서(최초)_기구조직승인" xfId="13542"/>
    <cellStyle name="_부대결과_현리-신팔도로설계_내역서(최초)_사토조정" xfId="13543"/>
    <cellStyle name="_부대결과_현리-신팔도로설계_내역서(최초)_사토조정1" xfId="13544"/>
    <cellStyle name="_부대결과_현리-신팔도로설계_내역서(최초)_사토조정2" xfId="13545"/>
    <cellStyle name="_부대결과_현리-신팔도로설계_내역서(최초)_실행예산(6공구)" xfId="13546"/>
    <cellStyle name="_부대결과_현리-신팔도로설계_내역서(최초)_실행예산(6공구-사토조정1)" xfId="13547"/>
    <cellStyle name="_부대결과_현리-신팔도로설계_내역서(최초)_실행예산(6공구-회원사-사토조정)" xfId="13548"/>
    <cellStyle name="_부대결과_현리-신팔도로설계_내역서(최초)_실행예산(6공구-회원사용)" xfId="13549"/>
    <cellStyle name="_부대결과_현리-신팔도로설계_내역서(최초)_투찰-변형1(내역서정리,설계대비단가낙찰율)" xfId="13550"/>
    <cellStyle name="_부대결과_현리-신팔도로설계_투찰-변형1(내역서정리,설계대비단가낙찰율)" xfId="13551"/>
    <cellStyle name="_부대공" xfId="13552"/>
    <cellStyle name="_부대공(중로부)" xfId="13553"/>
    <cellStyle name="_부대공(중로부)1" xfId="13554"/>
    <cellStyle name="_부대공_013.부대공(광로부)" xfId="13555"/>
    <cellStyle name="_부대공_014.부대공(광로부)" xfId="13556"/>
    <cellStyle name="_부대공_014.부대공(중로부)" xfId="13557"/>
    <cellStyle name="_부대공_06전기공(수정)" xfId="13558"/>
    <cellStyle name="_부대공_06전기공(수정)_013.부대공(광로부)" xfId="13559"/>
    <cellStyle name="_부대공_06전기공(수정)_014.부대공(광로부)" xfId="13560"/>
    <cellStyle name="_부대공_06전기공(수정)_014.부대공(중로부)" xfId="13561"/>
    <cellStyle name="_부대공_06전기공(수정)_07.부대공" xfId="13562"/>
    <cellStyle name="_부대공_06전기공(수정)_2.배수공(직평선)" xfId="13563"/>
    <cellStyle name="_부대공_06전기공(수정)_2.배수공(직평선)_토공" xfId="13564"/>
    <cellStyle name="_부대공_06전기공(수정)_2-33배수-1" xfId="13565"/>
    <cellStyle name="_부대공_06전기공(수정)_2-33배수-1_2.배수공(직평선)" xfId="13566"/>
    <cellStyle name="_부대공_06전기공(수정)_2-33배수-1_2.배수공(직평선)_토공" xfId="13567"/>
    <cellStyle name="_부대공_06전기공(수정)_2-33배수-1_2-33배수-1" xfId="13568"/>
    <cellStyle name="_부대공_06전기공(수정)_2-33배수-1_2-33배수-1_토공" xfId="13569"/>
    <cellStyle name="_부대공_06전기공(수정)_2-33배수-1_토공" xfId="13570"/>
    <cellStyle name="_부대공_06전기공(수정)_사본 - 013.부대공(광로부)" xfId="13571"/>
    <cellStyle name="_부대공_06전기공(수정)_토공" xfId="13572"/>
    <cellStyle name="_부대공_07.부대공" xfId="13573"/>
    <cellStyle name="_부대공_1공구구조물공수량" xfId="13574"/>
    <cellStyle name="_부대공_2.배수공(직평선)" xfId="13575"/>
    <cellStyle name="_부대공_2.배수공(직평선)_토공" xfId="13576"/>
    <cellStyle name="_부대공_2-33배수-1" xfId="13577"/>
    <cellStyle name="_부대공_2-33배수-1_2.배수공(직평선)" xfId="13578"/>
    <cellStyle name="_부대공_2-33배수-1_2.배수공(직평선)_토공" xfId="13579"/>
    <cellStyle name="_부대공_2-33배수-1_2-33배수-1" xfId="13580"/>
    <cellStyle name="_부대공_2-33배수-1_2-33배수-1_토공" xfId="13581"/>
    <cellStyle name="_부대공_2-33배수-1_토공" xfId="13582"/>
    <cellStyle name="_부대공_2구간배수공집계표" xfId="13583"/>
    <cellStyle name="_부대공_부대공" xfId="13584"/>
    <cellStyle name="_부대공_부대공_013.부대공(광로부)" xfId="13585"/>
    <cellStyle name="_부대공_부대공_014.부대공(광로부)" xfId="13586"/>
    <cellStyle name="_부대공_부대공_014.부대공(중로부)" xfId="13587"/>
    <cellStyle name="_부대공_부대공_06전기공(수정)" xfId="13588"/>
    <cellStyle name="_부대공_부대공_06전기공(수정)_013.부대공(광로부)" xfId="13589"/>
    <cellStyle name="_부대공_부대공_06전기공(수정)_014.부대공(광로부)" xfId="13590"/>
    <cellStyle name="_부대공_부대공_06전기공(수정)_014.부대공(중로부)" xfId="13591"/>
    <cellStyle name="_부대공_부대공_06전기공(수정)_07.부대공" xfId="13592"/>
    <cellStyle name="_부대공_부대공_06전기공(수정)_2.배수공(직평선)" xfId="13593"/>
    <cellStyle name="_부대공_부대공_06전기공(수정)_2.배수공(직평선)_토공" xfId="13594"/>
    <cellStyle name="_부대공_부대공_06전기공(수정)_2-33배수-1" xfId="13595"/>
    <cellStyle name="_부대공_부대공_06전기공(수정)_2-33배수-1_2.배수공(직평선)" xfId="13596"/>
    <cellStyle name="_부대공_부대공_06전기공(수정)_2-33배수-1_2.배수공(직평선)_토공" xfId="13597"/>
    <cellStyle name="_부대공_부대공_06전기공(수정)_2-33배수-1_2-33배수-1" xfId="13598"/>
    <cellStyle name="_부대공_부대공_06전기공(수정)_2-33배수-1_2-33배수-1_토공" xfId="13599"/>
    <cellStyle name="_부대공_부대공_06전기공(수정)_2-33배수-1_토공" xfId="13600"/>
    <cellStyle name="_부대공_부대공_06전기공(수정)_사본 - 013.부대공(광로부)" xfId="13601"/>
    <cellStyle name="_부대공_부대공_06전기공(수정)_토공" xfId="13602"/>
    <cellStyle name="_부대공_부대공_07.부대공" xfId="13603"/>
    <cellStyle name="_부대공_부대공_2.배수공(직평선)" xfId="13604"/>
    <cellStyle name="_부대공_부대공_2.배수공(직평선)_토공" xfId="13605"/>
    <cellStyle name="_부대공_부대공_2-33배수-1" xfId="13606"/>
    <cellStyle name="_부대공_부대공_2-33배수-1_2.배수공(직평선)" xfId="13607"/>
    <cellStyle name="_부대공_부대공_2-33배수-1_2.배수공(직평선)_토공" xfId="13608"/>
    <cellStyle name="_부대공_부대공_2-33배수-1_2-33배수-1" xfId="13609"/>
    <cellStyle name="_부대공_부대공_2-33배수-1_2-33배수-1_토공" xfId="13610"/>
    <cellStyle name="_부대공_부대공_2-33배수-1_토공" xfId="13611"/>
    <cellStyle name="_부대공_부대공_부대공-03" xfId="13612"/>
    <cellStyle name="_부대공_부대공_부대공-03_013.부대공(광로부)" xfId="13613"/>
    <cellStyle name="_부대공_부대공_부대공-03_014.부대공(광로부)" xfId="13614"/>
    <cellStyle name="_부대공_부대공_부대공-03_014.부대공(중로부)" xfId="13615"/>
    <cellStyle name="_부대공_부대공_부대공-03_06전기공(수정)" xfId="13616"/>
    <cellStyle name="_부대공_부대공_부대공-03_06전기공(수정)_013.부대공(광로부)" xfId="13617"/>
    <cellStyle name="_부대공_부대공_부대공-03_06전기공(수정)_014.부대공(광로부)" xfId="13618"/>
    <cellStyle name="_부대공_부대공_부대공-03_06전기공(수정)_014.부대공(중로부)" xfId="13619"/>
    <cellStyle name="_부대공_부대공_부대공-03_06전기공(수정)_07.부대공" xfId="13620"/>
    <cellStyle name="_부대공_부대공_부대공-03_06전기공(수정)_2.배수공(직평선)" xfId="13621"/>
    <cellStyle name="_부대공_부대공_부대공-03_06전기공(수정)_2.배수공(직평선)_토공" xfId="13622"/>
    <cellStyle name="_부대공_부대공_부대공-03_06전기공(수정)_2-33배수-1" xfId="13623"/>
    <cellStyle name="_부대공_부대공_부대공-03_06전기공(수정)_2-33배수-1_2.배수공(직평선)" xfId="13624"/>
    <cellStyle name="_부대공_부대공_부대공-03_06전기공(수정)_2-33배수-1_2.배수공(직평선)_토공" xfId="13625"/>
    <cellStyle name="_부대공_부대공_부대공-03_06전기공(수정)_2-33배수-1_2-33배수-1" xfId="13626"/>
    <cellStyle name="_부대공_부대공_부대공-03_06전기공(수정)_2-33배수-1_2-33배수-1_토공" xfId="13627"/>
    <cellStyle name="_부대공_부대공_부대공-03_06전기공(수정)_2-33배수-1_토공" xfId="13628"/>
    <cellStyle name="_부대공_부대공_부대공-03_06전기공(수정)_사본 - 013.부대공(광로부)" xfId="13629"/>
    <cellStyle name="_부대공_부대공_부대공-03_06전기공(수정)_토공" xfId="13630"/>
    <cellStyle name="_부대공_부대공_부대공-03_07.부대공" xfId="13631"/>
    <cellStyle name="_부대공_부대공_부대공-03_2.배수공(직평선)" xfId="13632"/>
    <cellStyle name="_부대공_부대공_부대공-03_2.배수공(직평선)_토공" xfId="13633"/>
    <cellStyle name="_부대공_부대공_부대공-03_2-33배수-1" xfId="13634"/>
    <cellStyle name="_부대공_부대공_부대공-03_2-33배수-1_2.배수공(직평선)" xfId="13635"/>
    <cellStyle name="_부대공_부대공_부대공-03_2-33배수-1_2.배수공(직평선)_토공" xfId="13636"/>
    <cellStyle name="_부대공_부대공_부대공-03_2-33배수-1_2-33배수-1" xfId="13637"/>
    <cellStyle name="_부대공_부대공_부대공-03_2-33배수-1_2-33배수-1_토공" xfId="13638"/>
    <cellStyle name="_부대공_부대공_부대공-03_2-33배수-1_토공" xfId="13639"/>
    <cellStyle name="_부대공_부대공_부대공-03_사본 - 013.부대공(광로부)" xfId="13640"/>
    <cellStyle name="_부대공_부대공_부대공-03_토공" xfId="13641"/>
    <cellStyle name="_부대공_부대공_부대공-04" xfId="13642"/>
    <cellStyle name="_부대공_부대공_부대공-04_013.부대공(광로부)" xfId="13643"/>
    <cellStyle name="_부대공_부대공_부대공-04_014.부대공(광로부)" xfId="13644"/>
    <cellStyle name="_부대공_부대공_부대공-04_014.부대공(중로부)" xfId="13645"/>
    <cellStyle name="_부대공_부대공_부대공-04_06전기공(수정)" xfId="13646"/>
    <cellStyle name="_부대공_부대공_부대공-04_06전기공(수정)_013.부대공(광로부)" xfId="13647"/>
    <cellStyle name="_부대공_부대공_부대공-04_06전기공(수정)_014.부대공(광로부)" xfId="13648"/>
    <cellStyle name="_부대공_부대공_부대공-04_06전기공(수정)_014.부대공(중로부)" xfId="13649"/>
    <cellStyle name="_부대공_부대공_부대공-04_06전기공(수정)_07.부대공" xfId="13650"/>
    <cellStyle name="_부대공_부대공_부대공-04_06전기공(수정)_2.배수공(직평선)" xfId="13651"/>
    <cellStyle name="_부대공_부대공_부대공-04_06전기공(수정)_2.배수공(직평선)_토공" xfId="13652"/>
    <cellStyle name="_부대공_부대공_부대공-04_06전기공(수정)_2-33배수-1" xfId="13653"/>
    <cellStyle name="_부대공_부대공_부대공-04_06전기공(수정)_2-33배수-1_2.배수공(직평선)" xfId="13654"/>
    <cellStyle name="_부대공_부대공_부대공-04_06전기공(수정)_2-33배수-1_2.배수공(직평선)_토공" xfId="13655"/>
    <cellStyle name="_부대공_부대공_부대공-04_06전기공(수정)_2-33배수-1_2-33배수-1" xfId="13656"/>
    <cellStyle name="_부대공_부대공_부대공-04_06전기공(수정)_2-33배수-1_2-33배수-1_토공" xfId="13657"/>
    <cellStyle name="_부대공_부대공_부대공-04_06전기공(수정)_2-33배수-1_토공" xfId="13658"/>
    <cellStyle name="_부대공_부대공_부대공-04_06전기공(수정)_사본 - 013.부대공(광로부)" xfId="13659"/>
    <cellStyle name="_부대공_부대공_부대공-04_06전기공(수정)_토공" xfId="13660"/>
    <cellStyle name="_부대공_부대공_부대공-04_07.부대공" xfId="13661"/>
    <cellStyle name="_부대공_부대공_부대공-04_2.배수공(직평선)" xfId="13662"/>
    <cellStyle name="_부대공_부대공_부대공-04_2.배수공(직평선)_토공" xfId="13663"/>
    <cellStyle name="_부대공_부대공_부대공-04_2-33배수-1" xfId="13664"/>
    <cellStyle name="_부대공_부대공_부대공-04_2-33배수-1_2.배수공(직평선)" xfId="13665"/>
    <cellStyle name="_부대공_부대공_부대공-04_2-33배수-1_2.배수공(직평선)_토공" xfId="13666"/>
    <cellStyle name="_부대공_부대공_부대공-04_2-33배수-1_2-33배수-1" xfId="13667"/>
    <cellStyle name="_부대공_부대공_부대공-04_2-33배수-1_2-33배수-1_토공" xfId="13668"/>
    <cellStyle name="_부대공_부대공_부대공-04_2-33배수-1_토공" xfId="13669"/>
    <cellStyle name="_부대공_부대공_부대공-04_부대공-03" xfId="13670"/>
    <cellStyle name="_부대공_부대공_부대공-04_부대공-03_013.부대공(광로부)" xfId="13671"/>
    <cellStyle name="_부대공_부대공_부대공-04_부대공-03_014.부대공(광로부)" xfId="13672"/>
    <cellStyle name="_부대공_부대공_부대공-04_부대공-03_014.부대공(중로부)" xfId="13673"/>
    <cellStyle name="_부대공_부대공_부대공-04_부대공-03_06전기공(수정)" xfId="13674"/>
    <cellStyle name="_부대공_부대공_부대공-04_부대공-03_06전기공(수정)_013.부대공(광로부)" xfId="13675"/>
    <cellStyle name="_부대공_부대공_부대공-04_부대공-03_06전기공(수정)_014.부대공(광로부)" xfId="13676"/>
    <cellStyle name="_부대공_부대공_부대공-04_부대공-03_06전기공(수정)_014.부대공(중로부)" xfId="13677"/>
    <cellStyle name="_부대공_부대공_부대공-04_부대공-03_06전기공(수정)_07.부대공" xfId="13678"/>
    <cellStyle name="_부대공_부대공_부대공-04_부대공-03_06전기공(수정)_2.배수공(직평선)" xfId="13679"/>
    <cellStyle name="_부대공_부대공_부대공-04_부대공-03_06전기공(수정)_2.배수공(직평선)_토공" xfId="13680"/>
    <cellStyle name="_부대공_부대공_부대공-04_부대공-03_06전기공(수정)_2-33배수-1" xfId="13681"/>
    <cellStyle name="_부대공_부대공_부대공-04_부대공-03_06전기공(수정)_2-33배수-1_2.배수공(직평선)" xfId="13682"/>
    <cellStyle name="_부대공_부대공_부대공-04_부대공-03_06전기공(수정)_2-33배수-1_2.배수공(직평선)_토공" xfId="13683"/>
    <cellStyle name="_부대공_부대공_부대공-04_부대공-03_06전기공(수정)_2-33배수-1_2-33배수-1" xfId="13684"/>
    <cellStyle name="_부대공_부대공_부대공-04_부대공-03_06전기공(수정)_2-33배수-1_2-33배수-1_토공" xfId="13685"/>
    <cellStyle name="_부대공_부대공_부대공-04_부대공-03_06전기공(수정)_2-33배수-1_토공" xfId="13686"/>
    <cellStyle name="_부대공_부대공_부대공-04_부대공-03_06전기공(수정)_사본 - 013.부대공(광로부)" xfId="13687"/>
    <cellStyle name="_부대공_부대공_부대공-04_부대공-03_06전기공(수정)_토공" xfId="13688"/>
    <cellStyle name="_부대공_부대공_부대공-04_부대공-03_07.부대공" xfId="13689"/>
    <cellStyle name="_부대공_부대공_부대공-04_부대공-03_2.배수공(직평선)" xfId="13690"/>
    <cellStyle name="_부대공_부대공_부대공-04_부대공-03_2.배수공(직평선)_토공" xfId="13691"/>
    <cellStyle name="_부대공_부대공_부대공-04_부대공-03_2-33배수-1" xfId="13692"/>
    <cellStyle name="_부대공_부대공_부대공-04_부대공-03_2-33배수-1_2.배수공(직평선)" xfId="13693"/>
    <cellStyle name="_부대공_부대공_부대공-04_부대공-03_2-33배수-1_2.배수공(직평선)_토공" xfId="13694"/>
    <cellStyle name="_부대공_부대공_부대공-04_부대공-03_2-33배수-1_2-33배수-1" xfId="13695"/>
    <cellStyle name="_부대공_부대공_부대공-04_부대공-03_2-33배수-1_2-33배수-1_토공" xfId="13696"/>
    <cellStyle name="_부대공_부대공_부대공-04_부대공-03_2-33배수-1_토공" xfId="13697"/>
    <cellStyle name="_부대공_부대공_부대공-04_부대공-03_사본 - 013.부대공(광로부)" xfId="13698"/>
    <cellStyle name="_부대공_부대공_부대공-04_부대공-03_토공" xfId="13699"/>
    <cellStyle name="_부대공_부대공_부대공-04_사본 - 013.부대공(광로부)" xfId="13700"/>
    <cellStyle name="_부대공_부대공_부대공-04_토공" xfId="13701"/>
    <cellStyle name="_부대공_부대공_사본 - 013.부대공(광로부)" xfId="13702"/>
    <cellStyle name="_부대공_부대공_토공" xfId="13703"/>
    <cellStyle name="_부대공_부대공-01" xfId="13704"/>
    <cellStyle name="_부대공_부대공-01_013.부대공(광로부)" xfId="13705"/>
    <cellStyle name="_부대공_부대공-01_014.부대공(광로부)" xfId="13706"/>
    <cellStyle name="_부대공_부대공-01_014.부대공(중로부)" xfId="13707"/>
    <cellStyle name="_부대공_부대공-01_06전기공(수정)" xfId="13708"/>
    <cellStyle name="_부대공_부대공-01_06전기공(수정)_013.부대공(광로부)" xfId="13709"/>
    <cellStyle name="_부대공_부대공-01_06전기공(수정)_014.부대공(광로부)" xfId="13710"/>
    <cellStyle name="_부대공_부대공-01_06전기공(수정)_014.부대공(중로부)" xfId="13711"/>
    <cellStyle name="_부대공_부대공-01_06전기공(수정)_07.부대공" xfId="13712"/>
    <cellStyle name="_부대공_부대공-01_06전기공(수정)_2.배수공(직평선)" xfId="13713"/>
    <cellStyle name="_부대공_부대공-01_06전기공(수정)_2.배수공(직평선)_토공" xfId="13714"/>
    <cellStyle name="_부대공_부대공-01_06전기공(수정)_2-33배수-1" xfId="13715"/>
    <cellStyle name="_부대공_부대공-01_06전기공(수정)_2-33배수-1_2.배수공(직평선)" xfId="13716"/>
    <cellStyle name="_부대공_부대공-01_06전기공(수정)_2-33배수-1_2.배수공(직평선)_토공" xfId="13717"/>
    <cellStyle name="_부대공_부대공-01_06전기공(수정)_2-33배수-1_2-33배수-1" xfId="13718"/>
    <cellStyle name="_부대공_부대공-01_06전기공(수정)_2-33배수-1_2-33배수-1_토공" xfId="13719"/>
    <cellStyle name="_부대공_부대공-01_06전기공(수정)_2-33배수-1_토공" xfId="13720"/>
    <cellStyle name="_부대공_부대공-01_06전기공(수정)_사본 - 013.부대공(광로부)" xfId="13721"/>
    <cellStyle name="_부대공_부대공-01_06전기공(수정)_토공" xfId="13722"/>
    <cellStyle name="_부대공_부대공-01_07.부대공" xfId="13723"/>
    <cellStyle name="_부대공_부대공-01_2.배수공(직평선)" xfId="13724"/>
    <cellStyle name="_부대공_부대공-01_2.배수공(직평선)_토공" xfId="13725"/>
    <cellStyle name="_부대공_부대공-01_2-33배수-1" xfId="13726"/>
    <cellStyle name="_부대공_부대공-01_2-33배수-1_2.배수공(직평선)" xfId="13727"/>
    <cellStyle name="_부대공_부대공-01_2-33배수-1_2.배수공(직평선)_토공" xfId="13728"/>
    <cellStyle name="_부대공_부대공-01_2-33배수-1_2-33배수-1" xfId="13729"/>
    <cellStyle name="_부대공_부대공-01_2-33배수-1_2-33배수-1_토공" xfId="13730"/>
    <cellStyle name="_부대공_부대공-01_2-33배수-1_토공" xfId="13731"/>
    <cellStyle name="_부대공_부대공-01_사본 - 013.부대공(광로부)" xfId="13732"/>
    <cellStyle name="_부대공_부대공-01_토공" xfId="13733"/>
    <cellStyle name="_부대공_부대공-03" xfId="13734"/>
    <cellStyle name="_부대공_부대공-03_013.부대공(광로부)" xfId="13735"/>
    <cellStyle name="_부대공_부대공-03_014.부대공(광로부)" xfId="13736"/>
    <cellStyle name="_부대공_부대공-03_014.부대공(중로부)" xfId="13737"/>
    <cellStyle name="_부대공_부대공-03_06전기공(수정)" xfId="13738"/>
    <cellStyle name="_부대공_부대공-03_06전기공(수정)_013.부대공(광로부)" xfId="13739"/>
    <cellStyle name="_부대공_부대공-03_06전기공(수정)_014.부대공(광로부)" xfId="13740"/>
    <cellStyle name="_부대공_부대공-03_06전기공(수정)_014.부대공(중로부)" xfId="13741"/>
    <cellStyle name="_부대공_부대공-03_06전기공(수정)_07.부대공" xfId="13742"/>
    <cellStyle name="_부대공_부대공-03_06전기공(수정)_2.배수공(직평선)" xfId="13743"/>
    <cellStyle name="_부대공_부대공-03_06전기공(수정)_2.배수공(직평선)_토공" xfId="13744"/>
    <cellStyle name="_부대공_부대공-03_06전기공(수정)_2-33배수-1" xfId="13745"/>
    <cellStyle name="_부대공_부대공-03_06전기공(수정)_2-33배수-1_2.배수공(직평선)" xfId="13746"/>
    <cellStyle name="_부대공_부대공-03_06전기공(수정)_2-33배수-1_2.배수공(직평선)_토공" xfId="13747"/>
    <cellStyle name="_부대공_부대공-03_06전기공(수정)_2-33배수-1_2-33배수-1" xfId="13748"/>
    <cellStyle name="_부대공_부대공-03_06전기공(수정)_2-33배수-1_2-33배수-1_토공" xfId="13749"/>
    <cellStyle name="_부대공_부대공-03_06전기공(수정)_2-33배수-1_토공" xfId="13750"/>
    <cellStyle name="_부대공_부대공-03_06전기공(수정)_사본 - 013.부대공(광로부)" xfId="13751"/>
    <cellStyle name="_부대공_부대공-03_06전기공(수정)_토공" xfId="13752"/>
    <cellStyle name="_부대공_부대공-03_07.부대공" xfId="13753"/>
    <cellStyle name="_부대공_부대공-03_2.배수공(직평선)" xfId="13754"/>
    <cellStyle name="_부대공_부대공-03_2.배수공(직평선)_토공" xfId="13755"/>
    <cellStyle name="_부대공_부대공-03_2-33배수-1" xfId="13756"/>
    <cellStyle name="_부대공_부대공-03_2-33배수-1_2.배수공(직평선)" xfId="13757"/>
    <cellStyle name="_부대공_부대공-03_2-33배수-1_2.배수공(직평선)_토공" xfId="13758"/>
    <cellStyle name="_부대공_부대공-03_2-33배수-1_2-33배수-1" xfId="13759"/>
    <cellStyle name="_부대공_부대공-03_2-33배수-1_2-33배수-1_토공" xfId="13760"/>
    <cellStyle name="_부대공_부대공-03_2-33배수-1_토공" xfId="13761"/>
    <cellStyle name="_부대공_부대공-03_사본 - 013.부대공(광로부)" xfId="13762"/>
    <cellStyle name="_부대공_부대공-03_토공" xfId="13763"/>
    <cellStyle name="_부대공_부대공-04" xfId="13764"/>
    <cellStyle name="_부대공_부대공-04_013.부대공(광로부)" xfId="13765"/>
    <cellStyle name="_부대공_부대공-04_014.부대공(광로부)" xfId="13766"/>
    <cellStyle name="_부대공_부대공-04_014.부대공(중로부)" xfId="13767"/>
    <cellStyle name="_부대공_부대공-04_06전기공(수정)" xfId="13768"/>
    <cellStyle name="_부대공_부대공-04_06전기공(수정)_013.부대공(광로부)" xfId="13769"/>
    <cellStyle name="_부대공_부대공-04_06전기공(수정)_014.부대공(광로부)" xfId="13770"/>
    <cellStyle name="_부대공_부대공-04_06전기공(수정)_014.부대공(중로부)" xfId="13771"/>
    <cellStyle name="_부대공_부대공-04_06전기공(수정)_07.부대공" xfId="13772"/>
    <cellStyle name="_부대공_부대공-04_06전기공(수정)_2.배수공(직평선)" xfId="13773"/>
    <cellStyle name="_부대공_부대공-04_06전기공(수정)_2.배수공(직평선)_토공" xfId="13774"/>
    <cellStyle name="_부대공_부대공-04_06전기공(수정)_2-33배수-1" xfId="13775"/>
    <cellStyle name="_부대공_부대공-04_06전기공(수정)_2-33배수-1_2.배수공(직평선)" xfId="13776"/>
    <cellStyle name="_부대공_부대공-04_06전기공(수정)_2-33배수-1_2.배수공(직평선)_토공" xfId="13777"/>
    <cellStyle name="_부대공_부대공-04_06전기공(수정)_2-33배수-1_2-33배수-1" xfId="13778"/>
    <cellStyle name="_부대공_부대공-04_06전기공(수정)_2-33배수-1_2-33배수-1_토공" xfId="13779"/>
    <cellStyle name="_부대공_부대공-04_06전기공(수정)_2-33배수-1_토공" xfId="13780"/>
    <cellStyle name="_부대공_부대공-04_06전기공(수정)_사본 - 013.부대공(광로부)" xfId="13781"/>
    <cellStyle name="_부대공_부대공-04_06전기공(수정)_토공" xfId="13782"/>
    <cellStyle name="_부대공_부대공-04_07.부대공" xfId="13783"/>
    <cellStyle name="_부대공_부대공-04_2.배수공(직평선)" xfId="13784"/>
    <cellStyle name="_부대공_부대공-04_2.배수공(직평선)_토공" xfId="13785"/>
    <cellStyle name="_부대공_부대공-04_2-33배수-1" xfId="13786"/>
    <cellStyle name="_부대공_부대공-04_2-33배수-1_2.배수공(직평선)" xfId="13787"/>
    <cellStyle name="_부대공_부대공-04_2-33배수-1_2.배수공(직평선)_토공" xfId="13788"/>
    <cellStyle name="_부대공_부대공-04_2-33배수-1_2-33배수-1" xfId="13789"/>
    <cellStyle name="_부대공_부대공-04_2-33배수-1_2-33배수-1_토공" xfId="13790"/>
    <cellStyle name="_부대공_부대공-04_2-33배수-1_토공" xfId="13791"/>
    <cellStyle name="_부대공_부대공-04_부대공-03" xfId="13792"/>
    <cellStyle name="_부대공_부대공-04_부대공-03_013.부대공(광로부)" xfId="13793"/>
    <cellStyle name="_부대공_부대공-04_부대공-03_014.부대공(광로부)" xfId="13794"/>
    <cellStyle name="_부대공_부대공-04_부대공-03_014.부대공(중로부)" xfId="13795"/>
    <cellStyle name="_부대공_부대공-04_부대공-03_06전기공(수정)" xfId="13796"/>
    <cellStyle name="_부대공_부대공-04_부대공-03_06전기공(수정)_013.부대공(광로부)" xfId="13797"/>
    <cellStyle name="_부대공_부대공-04_부대공-03_06전기공(수정)_014.부대공(광로부)" xfId="13798"/>
    <cellStyle name="_부대공_부대공-04_부대공-03_06전기공(수정)_014.부대공(중로부)" xfId="13799"/>
    <cellStyle name="_부대공_부대공-04_부대공-03_06전기공(수정)_07.부대공" xfId="13800"/>
    <cellStyle name="_부대공_부대공-04_부대공-03_06전기공(수정)_2.배수공(직평선)" xfId="13801"/>
    <cellStyle name="_부대공_부대공-04_부대공-03_06전기공(수정)_2.배수공(직평선)_토공" xfId="13802"/>
    <cellStyle name="_부대공_부대공-04_부대공-03_06전기공(수정)_2-33배수-1" xfId="13803"/>
    <cellStyle name="_부대공_부대공-04_부대공-03_06전기공(수정)_2-33배수-1_2.배수공(직평선)" xfId="13804"/>
    <cellStyle name="_부대공_부대공-04_부대공-03_06전기공(수정)_2-33배수-1_2.배수공(직평선)_토공" xfId="13805"/>
    <cellStyle name="_부대공_부대공-04_부대공-03_06전기공(수정)_2-33배수-1_2-33배수-1" xfId="13806"/>
    <cellStyle name="_부대공_부대공-04_부대공-03_06전기공(수정)_2-33배수-1_2-33배수-1_토공" xfId="13807"/>
    <cellStyle name="_부대공_부대공-04_부대공-03_06전기공(수정)_2-33배수-1_토공" xfId="13808"/>
    <cellStyle name="_부대공_부대공-04_부대공-03_06전기공(수정)_사본 - 013.부대공(광로부)" xfId="13809"/>
    <cellStyle name="_부대공_부대공-04_부대공-03_06전기공(수정)_토공" xfId="13810"/>
    <cellStyle name="_부대공_부대공-04_부대공-03_07.부대공" xfId="13811"/>
    <cellStyle name="_부대공_부대공-04_부대공-03_2.배수공(직평선)" xfId="13812"/>
    <cellStyle name="_부대공_부대공-04_부대공-03_2.배수공(직평선)_토공" xfId="13813"/>
    <cellStyle name="_부대공_부대공-04_부대공-03_2-33배수-1" xfId="13814"/>
    <cellStyle name="_부대공_부대공-04_부대공-03_2-33배수-1_2.배수공(직평선)" xfId="13815"/>
    <cellStyle name="_부대공_부대공-04_부대공-03_2-33배수-1_2.배수공(직평선)_토공" xfId="13816"/>
    <cellStyle name="_부대공_부대공-04_부대공-03_2-33배수-1_2-33배수-1" xfId="13817"/>
    <cellStyle name="_부대공_부대공-04_부대공-03_2-33배수-1_2-33배수-1_토공" xfId="13818"/>
    <cellStyle name="_부대공_부대공-04_부대공-03_2-33배수-1_토공" xfId="13819"/>
    <cellStyle name="_부대공_부대공-04_부대공-03_사본 - 013.부대공(광로부)" xfId="13820"/>
    <cellStyle name="_부대공_부대공-04_부대공-03_토공" xfId="13821"/>
    <cellStyle name="_부대공_부대공-04_사본 - 013.부대공(광로부)" xfId="13822"/>
    <cellStyle name="_부대공_부대공-04_토공" xfId="13823"/>
    <cellStyle name="_부대공_부대공-07" xfId="13824"/>
    <cellStyle name="_부대공_부대공-07_013.부대공(광로부)" xfId="13825"/>
    <cellStyle name="_부대공_부대공-07_014.부대공(광로부)" xfId="13826"/>
    <cellStyle name="_부대공_부대공-07_014.부대공(중로부)" xfId="13827"/>
    <cellStyle name="_부대공_부대공-07_06전기공(수정)" xfId="13828"/>
    <cellStyle name="_부대공_부대공-07_06전기공(수정)_013.부대공(광로부)" xfId="13829"/>
    <cellStyle name="_부대공_부대공-07_06전기공(수정)_014.부대공(광로부)" xfId="13830"/>
    <cellStyle name="_부대공_부대공-07_06전기공(수정)_014.부대공(중로부)" xfId="13831"/>
    <cellStyle name="_부대공_부대공-07_06전기공(수정)_07.부대공" xfId="13832"/>
    <cellStyle name="_부대공_부대공-07_06전기공(수정)_2.배수공(직평선)" xfId="13833"/>
    <cellStyle name="_부대공_부대공-07_06전기공(수정)_2.배수공(직평선)_토공" xfId="13834"/>
    <cellStyle name="_부대공_부대공-07_06전기공(수정)_2-33배수-1" xfId="13835"/>
    <cellStyle name="_부대공_부대공-07_06전기공(수정)_2-33배수-1_2.배수공(직평선)" xfId="13836"/>
    <cellStyle name="_부대공_부대공-07_06전기공(수정)_2-33배수-1_2.배수공(직평선)_토공" xfId="13837"/>
    <cellStyle name="_부대공_부대공-07_06전기공(수정)_2-33배수-1_2-33배수-1" xfId="13838"/>
    <cellStyle name="_부대공_부대공-07_06전기공(수정)_2-33배수-1_2-33배수-1_토공" xfId="13839"/>
    <cellStyle name="_부대공_부대공-07_06전기공(수정)_2-33배수-1_토공" xfId="13840"/>
    <cellStyle name="_부대공_부대공-07_06전기공(수정)_사본 - 013.부대공(광로부)" xfId="13841"/>
    <cellStyle name="_부대공_부대공-07_06전기공(수정)_토공" xfId="13842"/>
    <cellStyle name="_부대공_부대공-07_07.부대공" xfId="13843"/>
    <cellStyle name="_부대공_부대공-07_2.배수공(직평선)" xfId="13844"/>
    <cellStyle name="_부대공_부대공-07_2.배수공(직평선)_토공" xfId="13845"/>
    <cellStyle name="_부대공_부대공-07_2-33배수-1" xfId="13846"/>
    <cellStyle name="_부대공_부대공-07_2-33배수-1_2.배수공(직평선)" xfId="13847"/>
    <cellStyle name="_부대공_부대공-07_2-33배수-1_2.배수공(직평선)_토공" xfId="13848"/>
    <cellStyle name="_부대공_부대공-07_2-33배수-1_2-33배수-1" xfId="13849"/>
    <cellStyle name="_부대공_부대공-07_2-33배수-1_2-33배수-1_토공" xfId="13850"/>
    <cellStyle name="_부대공_부대공-07_2-33배수-1_토공" xfId="13851"/>
    <cellStyle name="_부대공_부대공-07_사본 - 013.부대공(광로부)" xfId="13852"/>
    <cellStyle name="_부대공_부대공-07_토공" xfId="13853"/>
    <cellStyle name="_부대공_사본 - 013.부대공(광로부)" xfId="13854"/>
    <cellStyle name="_부대공_토공" xfId="13855"/>
    <cellStyle name="_부대공_환토(최종)" xfId="13856"/>
    <cellStyle name="_부대공-04" xfId="13857"/>
    <cellStyle name="_부대공-04_013.부대공(광로부)" xfId="13858"/>
    <cellStyle name="_부대공-04_014.부대공(광로부)" xfId="13859"/>
    <cellStyle name="_부대공-04_014.부대공(중로부)" xfId="13860"/>
    <cellStyle name="_부대공-04_06전기공(수정)" xfId="13861"/>
    <cellStyle name="_부대공-04_06전기공(수정)_013.부대공(광로부)" xfId="13862"/>
    <cellStyle name="_부대공-04_06전기공(수정)_014.부대공(광로부)" xfId="13863"/>
    <cellStyle name="_부대공-04_06전기공(수정)_014.부대공(중로부)" xfId="13864"/>
    <cellStyle name="_부대공-04_06전기공(수정)_07.부대공" xfId="13865"/>
    <cellStyle name="_부대공-04_06전기공(수정)_2.배수공(직평선)" xfId="13866"/>
    <cellStyle name="_부대공-04_06전기공(수정)_2.배수공(직평선)_토공" xfId="13867"/>
    <cellStyle name="_부대공-04_06전기공(수정)_2-33배수-1" xfId="13868"/>
    <cellStyle name="_부대공-04_06전기공(수정)_2-33배수-1_2.배수공(직평선)" xfId="13869"/>
    <cellStyle name="_부대공-04_06전기공(수정)_2-33배수-1_2.배수공(직평선)_토공" xfId="13870"/>
    <cellStyle name="_부대공-04_06전기공(수정)_2-33배수-1_2-33배수-1" xfId="13871"/>
    <cellStyle name="_부대공-04_06전기공(수정)_2-33배수-1_2-33배수-1_토공" xfId="13872"/>
    <cellStyle name="_부대공-04_06전기공(수정)_2-33배수-1_토공" xfId="13873"/>
    <cellStyle name="_부대공-04_06전기공(수정)_사본 - 013.부대공(광로부)" xfId="13874"/>
    <cellStyle name="_부대공-04_06전기공(수정)_토공" xfId="13875"/>
    <cellStyle name="_부대공-04_07.부대공" xfId="13876"/>
    <cellStyle name="_부대공-04_2.배수공(직평선)" xfId="13877"/>
    <cellStyle name="_부대공-04_2.배수공(직평선)_토공" xfId="13878"/>
    <cellStyle name="_부대공-04_2-33배수-1" xfId="13879"/>
    <cellStyle name="_부대공-04_2-33배수-1_2.배수공(직평선)" xfId="13880"/>
    <cellStyle name="_부대공-04_2-33배수-1_2.배수공(직평선)_토공" xfId="13881"/>
    <cellStyle name="_부대공-04_2-33배수-1_2-33배수-1" xfId="13882"/>
    <cellStyle name="_부대공-04_2-33배수-1_2-33배수-1_토공" xfId="13883"/>
    <cellStyle name="_부대공-04_2-33배수-1_토공" xfId="13884"/>
    <cellStyle name="_부대공-04_사본 - 013.부대공(광로부)" xfId="13885"/>
    <cellStyle name="_부대공-04_토공" xfId="13886"/>
    <cellStyle name="_부대공1" xfId="13887"/>
    <cellStyle name="_부대공1_환토(최종)" xfId="13888"/>
    <cellStyle name="_부대공-2" xfId="13889"/>
    <cellStyle name="_부대공-2_013.부대공(광로부)" xfId="13890"/>
    <cellStyle name="_부대공-2_014.부대공(광로부)" xfId="13891"/>
    <cellStyle name="_부대공-2_014.부대공(중로부)" xfId="13892"/>
    <cellStyle name="_부대공-2_06전기공(수정)" xfId="13893"/>
    <cellStyle name="_부대공-2_06전기공(수정)_013.부대공(광로부)" xfId="13894"/>
    <cellStyle name="_부대공-2_06전기공(수정)_014.부대공(광로부)" xfId="13895"/>
    <cellStyle name="_부대공-2_06전기공(수정)_014.부대공(중로부)" xfId="13896"/>
    <cellStyle name="_부대공-2_06전기공(수정)_07.부대공" xfId="13897"/>
    <cellStyle name="_부대공-2_06전기공(수정)_2.배수공(직평선)" xfId="13898"/>
    <cellStyle name="_부대공-2_06전기공(수정)_2.배수공(직평선)_토공" xfId="13899"/>
    <cellStyle name="_부대공-2_06전기공(수정)_2-33배수-1" xfId="13900"/>
    <cellStyle name="_부대공-2_06전기공(수정)_2-33배수-1_2.배수공(직평선)" xfId="13901"/>
    <cellStyle name="_부대공-2_06전기공(수정)_2-33배수-1_2.배수공(직평선)_토공" xfId="13902"/>
    <cellStyle name="_부대공-2_06전기공(수정)_2-33배수-1_2-33배수-1" xfId="13903"/>
    <cellStyle name="_부대공-2_06전기공(수정)_2-33배수-1_2-33배수-1_토공" xfId="13904"/>
    <cellStyle name="_부대공-2_06전기공(수정)_2-33배수-1_토공" xfId="13905"/>
    <cellStyle name="_부대공-2_06전기공(수정)_사본 - 013.부대공(광로부)" xfId="13906"/>
    <cellStyle name="_부대공-2_06전기공(수정)_토공" xfId="13907"/>
    <cellStyle name="_부대공-2_07.부대공" xfId="13908"/>
    <cellStyle name="_부대공-2_2.배수공(직평선)" xfId="13909"/>
    <cellStyle name="_부대공-2_2.배수공(직평선)_토공" xfId="13910"/>
    <cellStyle name="_부대공-2_2-33배수-1" xfId="13911"/>
    <cellStyle name="_부대공-2_2-33배수-1_2.배수공(직평선)" xfId="13912"/>
    <cellStyle name="_부대공-2_2-33배수-1_2.배수공(직평선)_토공" xfId="13913"/>
    <cellStyle name="_부대공-2_2-33배수-1_2-33배수-1" xfId="13914"/>
    <cellStyle name="_부대공-2_2-33배수-1_2-33배수-1_토공" xfId="13915"/>
    <cellStyle name="_부대공-2_2-33배수-1_토공" xfId="13916"/>
    <cellStyle name="_부대공-2_부대공" xfId="13917"/>
    <cellStyle name="_부대공-2_부대공_013.부대공(광로부)" xfId="13918"/>
    <cellStyle name="_부대공-2_부대공_014.부대공(광로부)" xfId="13919"/>
    <cellStyle name="_부대공-2_부대공_014.부대공(중로부)" xfId="13920"/>
    <cellStyle name="_부대공-2_부대공_06전기공(수정)" xfId="13921"/>
    <cellStyle name="_부대공-2_부대공_06전기공(수정)_013.부대공(광로부)" xfId="13922"/>
    <cellStyle name="_부대공-2_부대공_06전기공(수정)_014.부대공(광로부)" xfId="13923"/>
    <cellStyle name="_부대공-2_부대공_06전기공(수정)_014.부대공(중로부)" xfId="13924"/>
    <cellStyle name="_부대공-2_부대공_06전기공(수정)_07.부대공" xfId="13925"/>
    <cellStyle name="_부대공-2_부대공_06전기공(수정)_2.배수공(직평선)" xfId="13926"/>
    <cellStyle name="_부대공-2_부대공_06전기공(수정)_2.배수공(직평선)_토공" xfId="13927"/>
    <cellStyle name="_부대공-2_부대공_06전기공(수정)_2-33배수-1" xfId="13928"/>
    <cellStyle name="_부대공-2_부대공_06전기공(수정)_2-33배수-1_2.배수공(직평선)" xfId="13929"/>
    <cellStyle name="_부대공-2_부대공_06전기공(수정)_2-33배수-1_2.배수공(직평선)_토공" xfId="13930"/>
    <cellStyle name="_부대공-2_부대공_06전기공(수정)_2-33배수-1_2-33배수-1" xfId="13931"/>
    <cellStyle name="_부대공-2_부대공_06전기공(수정)_2-33배수-1_2-33배수-1_토공" xfId="13932"/>
    <cellStyle name="_부대공-2_부대공_06전기공(수정)_2-33배수-1_토공" xfId="13933"/>
    <cellStyle name="_부대공-2_부대공_06전기공(수정)_사본 - 013.부대공(광로부)" xfId="13934"/>
    <cellStyle name="_부대공-2_부대공_06전기공(수정)_토공" xfId="13935"/>
    <cellStyle name="_부대공-2_부대공_07.부대공" xfId="13936"/>
    <cellStyle name="_부대공-2_부대공_2.배수공(직평선)" xfId="13937"/>
    <cellStyle name="_부대공-2_부대공_2.배수공(직평선)_토공" xfId="13938"/>
    <cellStyle name="_부대공-2_부대공_2-33배수-1" xfId="13939"/>
    <cellStyle name="_부대공-2_부대공_2-33배수-1_2.배수공(직평선)" xfId="13940"/>
    <cellStyle name="_부대공-2_부대공_2-33배수-1_2.배수공(직평선)_토공" xfId="13941"/>
    <cellStyle name="_부대공-2_부대공_2-33배수-1_2-33배수-1" xfId="13942"/>
    <cellStyle name="_부대공-2_부대공_2-33배수-1_2-33배수-1_토공" xfId="13943"/>
    <cellStyle name="_부대공-2_부대공_2-33배수-1_토공" xfId="13944"/>
    <cellStyle name="_부대공-2_부대공_부대공-03" xfId="13945"/>
    <cellStyle name="_부대공-2_부대공_부대공-03_013.부대공(광로부)" xfId="13946"/>
    <cellStyle name="_부대공-2_부대공_부대공-03_014.부대공(광로부)" xfId="13947"/>
    <cellStyle name="_부대공-2_부대공_부대공-03_014.부대공(중로부)" xfId="13948"/>
    <cellStyle name="_부대공-2_부대공_부대공-03_06전기공(수정)" xfId="13949"/>
    <cellStyle name="_부대공-2_부대공_부대공-03_06전기공(수정)_013.부대공(광로부)" xfId="13950"/>
    <cellStyle name="_부대공-2_부대공_부대공-03_06전기공(수정)_014.부대공(광로부)" xfId="13951"/>
    <cellStyle name="_부대공-2_부대공_부대공-03_06전기공(수정)_014.부대공(중로부)" xfId="13952"/>
    <cellStyle name="_부대공-2_부대공_부대공-03_06전기공(수정)_07.부대공" xfId="13953"/>
    <cellStyle name="_부대공-2_부대공_부대공-03_06전기공(수정)_2.배수공(직평선)" xfId="13954"/>
    <cellStyle name="_부대공-2_부대공_부대공-03_06전기공(수정)_2.배수공(직평선)_토공" xfId="13955"/>
    <cellStyle name="_부대공-2_부대공_부대공-03_06전기공(수정)_2-33배수-1" xfId="13956"/>
    <cellStyle name="_부대공-2_부대공_부대공-03_06전기공(수정)_2-33배수-1_2.배수공(직평선)" xfId="13957"/>
    <cellStyle name="_부대공-2_부대공_부대공-03_06전기공(수정)_2-33배수-1_2.배수공(직평선)_토공" xfId="13958"/>
    <cellStyle name="_부대공-2_부대공_부대공-03_06전기공(수정)_2-33배수-1_2-33배수-1" xfId="13959"/>
    <cellStyle name="_부대공-2_부대공_부대공-03_06전기공(수정)_2-33배수-1_2-33배수-1_토공" xfId="13960"/>
    <cellStyle name="_부대공-2_부대공_부대공-03_06전기공(수정)_2-33배수-1_토공" xfId="13961"/>
    <cellStyle name="_부대공-2_부대공_부대공-03_06전기공(수정)_사본 - 013.부대공(광로부)" xfId="13962"/>
    <cellStyle name="_부대공-2_부대공_부대공-03_06전기공(수정)_토공" xfId="13963"/>
    <cellStyle name="_부대공-2_부대공_부대공-03_07.부대공" xfId="13964"/>
    <cellStyle name="_부대공-2_부대공_부대공-03_2.배수공(직평선)" xfId="13965"/>
    <cellStyle name="_부대공-2_부대공_부대공-03_2.배수공(직평선)_토공" xfId="13966"/>
    <cellStyle name="_부대공-2_부대공_부대공-03_2-33배수-1" xfId="13967"/>
    <cellStyle name="_부대공-2_부대공_부대공-03_2-33배수-1_2.배수공(직평선)" xfId="13968"/>
    <cellStyle name="_부대공-2_부대공_부대공-03_2-33배수-1_2.배수공(직평선)_토공" xfId="13969"/>
    <cellStyle name="_부대공-2_부대공_부대공-03_2-33배수-1_2-33배수-1" xfId="13970"/>
    <cellStyle name="_부대공-2_부대공_부대공-03_2-33배수-1_2-33배수-1_토공" xfId="13971"/>
    <cellStyle name="_부대공-2_부대공_부대공-03_2-33배수-1_토공" xfId="13972"/>
    <cellStyle name="_부대공-2_부대공_부대공-03_사본 - 013.부대공(광로부)" xfId="13973"/>
    <cellStyle name="_부대공-2_부대공_부대공-03_토공" xfId="13974"/>
    <cellStyle name="_부대공-2_부대공_부대공-04" xfId="13975"/>
    <cellStyle name="_부대공-2_부대공_부대공-04_013.부대공(광로부)" xfId="13976"/>
    <cellStyle name="_부대공-2_부대공_부대공-04_014.부대공(광로부)" xfId="13977"/>
    <cellStyle name="_부대공-2_부대공_부대공-04_014.부대공(중로부)" xfId="13978"/>
    <cellStyle name="_부대공-2_부대공_부대공-04_06전기공(수정)" xfId="13979"/>
    <cellStyle name="_부대공-2_부대공_부대공-04_06전기공(수정)_013.부대공(광로부)" xfId="13980"/>
    <cellStyle name="_부대공-2_부대공_부대공-04_06전기공(수정)_014.부대공(광로부)" xfId="13981"/>
    <cellStyle name="_부대공-2_부대공_부대공-04_06전기공(수정)_014.부대공(중로부)" xfId="13982"/>
    <cellStyle name="_부대공-2_부대공_부대공-04_06전기공(수정)_07.부대공" xfId="13983"/>
    <cellStyle name="_부대공-2_부대공_부대공-04_06전기공(수정)_2.배수공(직평선)" xfId="13984"/>
    <cellStyle name="_부대공-2_부대공_부대공-04_06전기공(수정)_2.배수공(직평선)_토공" xfId="13985"/>
    <cellStyle name="_부대공-2_부대공_부대공-04_06전기공(수정)_2-33배수-1" xfId="13986"/>
    <cellStyle name="_부대공-2_부대공_부대공-04_06전기공(수정)_2-33배수-1_2.배수공(직평선)" xfId="13987"/>
    <cellStyle name="_부대공-2_부대공_부대공-04_06전기공(수정)_2-33배수-1_2.배수공(직평선)_토공" xfId="13988"/>
    <cellStyle name="_부대공-2_부대공_부대공-04_06전기공(수정)_2-33배수-1_2-33배수-1" xfId="13989"/>
    <cellStyle name="_부대공-2_부대공_부대공-04_06전기공(수정)_2-33배수-1_2-33배수-1_토공" xfId="13990"/>
    <cellStyle name="_부대공-2_부대공_부대공-04_06전기공(수정)_2-33배수-1_토공" xfId="13991"/>
    <cellStyle name="_부대공-2_부대공_부대공-04_06전기공(수정)_사본 - 013.부대공(광로부)" xfId="13992"/>
    <cellStyle name="_부대공-2_부대공_부대공-04_06전기공(수정)_토공" xfId="13993"/>
    <cellStyle name="_부대공-2_부대공_부대공-04_07.부대공" xfId="13994"/>
    <cellStyle name="_부대공-2_부대공_부대공-04_2.배수공(직평선)" xfId="13995"/>
    <cellStyle name="_부대공-2_부대공_부대공-04_2.배수공(직평선)_토공" xfId="13996"/>
    <cellStyle name="_부대공-2_부대공_부대공-04_2-33배수-1" xfId="13997"/>
    <cellStyle name="_부대공-2_부대공_부대공-04_2-33배수-1_2.배수공(직평선)" xfId="13998"/>
    <cellStyle name="_부대공-2_부대공_부대공-04_2-33배수-1_2.배수공(직평선)_토공" xfId="13999"/>
    <cellStyle name="_부대공-2_부대공_부대공-04_2-33배수-1_2-33배수-1" xfId="14000"/>
    <cellStyle name="_부대공-2_부대공_부대공-04_2-33배수-1_2-33배수-1_토공" xfId="14001"/>
    <cellStyle name="_부대공-2_부대공_부대공-04_2-33배수-1_토공" xfId="14002"/>
    <cellStyle name="_부대공-2_부대공_부대공-04_부대공-03" xfId="14003"/>
    <cellStyle name="_부대공-2_부대공_부대공-04_부대공-03_013.부대공(광로부)" xfId="14004"/>
    <cellStyle name="_부대공-2_부대공_부대공-04_부대공-03_014.부대공(광로부)" xfId="14005"/>
    <cellStyle name="_부대공-2_부대공_부대공-04_부대공-03_014.부대공(중로부)" xfId="14006"/>
    <cellStyle name="_부대공-2_부대공_부대공-04_부대공-03_06전기공(수정)" xfId="14007"/>
    <cellStyle name="_부대공-2_부대공_부대공-04_부대공-03_06전기공(수정)_013.부대공(광로부)" xfId="14008"/>
    <cellStyle name="_부대공-2_부대공_부대공-04_부대공-03_06전기공(수정)_014.부대공(광로부)" xfId="14009"/>
    <cellStyle name="_부대공-2_부대공_부대공-04_부대공-03_06전기공(수정)_014.부대공(중로부)" xfId="14010"/>
    <cellStyle name="_부대공-2_부대공_부대공-04_부대공-03_06전기공(수정)_07.부대공" xfId="14011"/>
    <cellStyle name="_부대공-2_부대공_부대공-04_부대공-03_06전기공(수정)_2.배수공(직평선)" xfId="14012"/>
    <cellStyle name="_부대공-2_부대공_부대공-04_부대공-03_06전기공(수정)_2.배수공(직평선)_토공" xfId="14013"/>
    <cellStyle name="_부대공-2_부대공_부대공-04_부대공-03_06전기공(수정)_2-33배수-1" xfId="14014"/>
    <cellStyle name="_부대공-2_부대공_부대공-04_부대공-03_06전기공(수정)_2-33배수-1_2.배수공(직평선)" xfId="14015"/>
    <cellStyle name="_부대공-2_부대공_부대공-04_부대공-03_06전기공(수정)_2-33배수-1_2.배수공(직평선)_토공" xfId="14016"/>
    <cellStyle name="_부대공-2_부대공_부대공-04_부대공-03_06전기공(수정)_2-33배수-1_2-33배수-1" xfId="14017"/>
    <cellStyle name="_부대공-2_부대공_부대공-04_부대공-03_06전기공(수정)_2-33배수-1_2-33배수-1_토공" xfId="14018"/>
    <cellStyle name="_부대공-2_부대공_부대공-04_부대공-03_06전기공(수정)_2-33배수-1_토공" xfId="14019"/>
    <cellStyle name="_부대공-2_부대공_부대공-04_부대공-03_06전기공(수정)_사본 - 013.부대공(광로부)" xfId="14020"/>
    <cellStyle name="_부대공-2_부대공_부대공-04_부대공-03_06전기공(수정)_토공" xfId="14021"/>
    <cellStyle name="_부대공-2_부대공_부대공-04_부대공-03_07.부대공" xfId="14022"/>
    <cellStyle name="_부대공-2_부대공_부대공-04_부대공-03_2.배수공(직평선)" xfId="14023"/>
    <cellStyle name="_부대공-2_부대공_부대공-04_부대공-03_2.배수공(직평선)_토공" xfId="14024"/>
    <cellStyle name="_부대공-2_부대공_부대공-04_부대공-03_2-33배수-1" xfId="14025"/>
    <cellStyle name="_부대공-2_부대공_부대공-04_부대공-03_2-33배수-1_2.배수공(직평선)" xfId="14026"/>
    <cellStyle name="_부대공-2_부대공_부대공-04_부대공-03_2-33배수-1_2.배수공(직평선)_토공" xfId="14027"/>
    <cellStyle name="_부대공-2_부대공_부대공-04_부대공-03_2-33배수-1_2-33배수-1" xfId="14028"/>
    <cellStyle name="_부대공-2_부대공_부대공-04_부대공-03_2-33배수-1_2-33배수-1_토공" xfId="14029"/>
    <cellStyle name="_부대공-2_부대공_부대공-04_부대공-03_2-33배수-1_토공" xfId="14030"/>
    <cellStyle name="_부대공-2_부대공_부대공-04_부대공-03_사본 - 013.부대공(광로부)" xfId="14031"/>
    <cellStyle name="_부대공-2_부대공_부대공-04_부대공-03_토공" xfId="14032"/>
    <cellStyle name="_부대공-2_부대공_부대공-04_사본 - 013.부대공(광로부)" xfId="14033"/>
    <cellStyle name="_부대공-2_부대공_부대공-04_토공" xfId="14034"/>
    <cellStyle name="_부대공-2_부대공_사본 - 013.부대공(광로부)" xfId="14035"/>
    <cellStyle name="_부대공-2_부대공_토공" xfId="14036"/>
    <cellStyle name="_부대공-2_부대공-01" xfId="14037"/>
    <cellStyle name="_부대공-2_부대공-01_013.부대공(광로부)" xfId="14038"/>
    <cellStyle name="_부대공-2_부대공-01_014.부대공(광로부)" xfId="14039"/>
    <cellStyle name="_부대공-2_부대공-01_014.부대공(중로부)" xfId="14040"/>
    <cellStyle name="_부대공-2_부대공-01_06전기공(수정)" xfId="14041"/>
    <cellStyle name="_부대공-2_부대공-01_06전기공(수정)_013.부대공(광로부)" xfId="14042"/>
    <cellStyle name="_부대공-2_부대공-01_06전기공(수정)_014.부대공(광로부)" xfId="14043"/>
    <cellStyle name="_부대공-2_부대공-01_06전기공(수정)_014.부대공(중로부)" xfId="14044"/>
    <cellStyle name="_부대공-2_부대공-01_06전기공(수정)_07.부대공" xfId="14045"/>
    <cellStyle name="_부대공-2_부대공-01_06전기공(수정)_2.배수공(직평선)" xfId="14046"/>
    <cellStyle name="_부대공-2_부대공-01_06전기공(수정)_2.배수공(직평선)_토공" xfId="14047"/>
    <cellStyle name="_부대공-2_부대공-01_06전기공(수정)_2-33배수-1" xfId="14048"/>
    <cellStyle name="_부대공-2_부대공-01_06전기공(수정)_2-33배수-1_2.배수공(직평선)" xfId="14049"/>
    <cellStyle name="_부대공-2_부대공-01_06전기공(수정)_2-33배수-1_2.배수공(직평선)_토공" xfId="14050"/>
    <cellStyle name="_부대공-2_부대공-01_06전기공(수정)_2-33배수-1_2-33배수-1" xfId="14051"/>
    <cellStyle name="_부대공-2_부대공-01_06전기공(수정)_2-33배수-1_2-33배수-1_토공" xfId="14052"/>
    <cellStyle name="_부대공-2_부대공-01_06전기공(수정)_2-33배수-1_토공" xfId="14053"/>
    <cellStyle name="_부대공-2_부대공-01_06전기공(수정)_사본 - 013.부대공(광로부)" xfId="14054"/>
    <cellStyle name="_부대공-2_부대공-01_06전기공(수정)_토공" xfId="14055"/>
    <cellStyle name="_부대공-2_부대공-01_07.부대공" xfId="14056"/>
    <cellStyle name="_부대공-2_부대공-01_2.배수공(직평선)" xfId="14057"/>
    <cellStyle name="_부대공-2_부대공-01_2.배수공(직평선)_토공" xfId="14058"/>
    <cellStyle name="_부대공-2_부대공-01_2-33배수-1" xfId="14059"/>
    <cellStyle name="_부대공-2_부대공-01_2-33배수-1_2.배수공(직평선)" xfId="14060"/>
    <cellStyle name="_부대공-2_부대공-01_2-33배수-1_2.배수공(직평선)_토공" xfId="14061"/>
    <cellStyle name="_부대공-2_부대공-01_2-33배수-1_2-33배수-1" xfId="14062"/>
    <cellStyle name="_부대공-2_부대공-01_2-33배수-1_2-33배수-1_토공" xfId="14063"/>
    <cellStyle name="_부대공-2_부대공-01_2-33배수-1_토공" xfId="14064"/>
    <cellStyle name="_부대공-2_부대공-01_사본 - 013.부대공(광로부)" xfId="14065"/>
    <cellStyle name="_부대공-2_부대공-01_토공" xfId="14066"/>
    <cellStyle name="_부대공-2_부대공-03" xfId="14067"/>
    <cellStyle name="_부대공-2_부대공-03_013.부대공(광로부)" xfId="14068"/>
    <cellStyle name="_부대공-2_부대공-03_014.부대공(광로부)" xfId="14069"/>
    <cellStyle name="_부대공-2_부대공-03_014.부대공(중로부)" xfId="14070"/>
    <cellStyle name="_부대공-2_부대공-03_06전기공(수정)" xfId="14071"/>
    <cellStyle name="_부대공-2_부대공-03_06전기공(수정)_013.부대공(광로부)" xfId="14072"/>
    <cellStyle name="_부대공-2_부대공-03_06전기공(수정)_014.부대공(광로부)" xfId="14073"/>
    <cellStyle name="_부대공-2_부대공-03_06전기공(수정)_014.부대공(중로부)" xfId="14074"/>
    <cellStyle name="_부대공-2_부대공-03_06전기공(수정)_07.부대공" xfId="14075"/>
    <cellStyle name="_부대공-2_부대공-03_06전기공(수정)_2.배수공(직평선)" xfId="14076"/>
    <cellStyle name="_부대공-2_부대공-03_06전기공(수정)_2.배수공(직평선)_토공" xfId="14077"/>
    <cellStyle name="_부대공-2_부대공-03_06전기공(수정)_2-33배수-1" xfId="14078"/>
    <cellStyle name="_부대공-2_부대공-03_06전기공(수정)_2-33배수-1_2.배수공(직평선)" xfId="14079"/>
    <cellStyle name="_부대공-2_부대공-03_06전기공(수정)_2-33배수-1_2.배수공(직평선)_토공" xfId="14080"/>
    <cellStyle name="_부대공-2_부대공-03_06전기공(수정)_2-33배수-1_2-33배수-1" xfId="14081"/>
    <cellStyle name="_부대공-2_부대공-03_06전기공(수정)_2-33배수-1_2-33배수-1_토공" xfId="14082"/>
    <cellStyle name="_부대공-2_부대공-03_06전기공(수정)_2-33배수-1_토공" xfId="14083"/>
    <cellStyle name="_부대공-2_부대공-03_06전기공(수정)_사본 - 013.부대공(광로부)" xfId="14084"/>
    <cellStyle name="_부대공-2_부대공-03_06전기공(수정)_토공" xfId="14085"/>
    <cellStyle name="_부대공-2_부대공-03_07.부대공" xfId="14086"/>
    <cellStyle name="_부대공-2_부대공-03_2.배수공(직평선)" xfId="14087"/>
    <cellStyle name="_부대공-2_부대공-03_2.배수공(직평선)_토공" xfId="14088"/>
    <cellStyle name="_부대공-2_부대공-03_2-33배수-1" xfId="14089"/>
    <cellStyle name="_부대공-2_부대공-03_2-33배수-1_2.배수공(직평선)" xfId="14090"/>
    <cellStyle name="_부대공-2_부대공-03_2-33배수-1_2.배수공(직평선)_토공" xfId="14091"/>
    <cellStyle name="_부대공-2_부대공-03_2-33배수-1_2-33배수-1" xfId="14092"/>
    <cellStyle name="_부대공-2_부대공-03_2-33배수-1_2-33배수-1_토공" xfId="14093"/>
    <cellStyle name="_부대공-2_부대공-03_2-33배수-1_토공" xfId="14094"/>
    <cellStyle name="_부대공-2_부대공-03_사본 - 013.부대공(광로부)" xfId="14095"/>
    <cellStyle name="_부대공-2_부대공-03_토공" xfId="14096"/>
    <cellStyle name="_부대공-2_부대공-04" xfId="14097"/>
    <cellStyle name="_부대공-2_부대공-04_013.부대공(광로부)" xfId="14098"/>
    <cellStyle name="_부대공-2_부대공-04_014.부대공(광로부)" xfId="14099"/>
    <cellStyle name="_부대공-2_부대공-04_014.부대공(중로부)" xfId="14100"/>
    <cellStyle name="_부대공-2_부대공-04_06전기공(수정)" xfId="14101"/>
    <cellStyle name="_부대공-2_부대공-04_06전기공(수정)_013.부대공(광로부)" xfId="14102"/>
    <cellStyle name="_부대공-2_부대공-04_06전기공(수정)_014.부대공(광로부)" xfId="14103"/>
    <cellStyle name="_부대공-2_부대공-04_06전기공(수정)_014.부대공(중로부)" xfId="14104"/>
    <cellStyle name="_부대공-2_부대공-04_06전기공(수정)_07.부대공" xfId="14105"/>
    <cellStyle name="_부대공-2_부대공-04_06전기공(수정)_2.배수공(직평선)" xfId="14106"/>
    <cellStyle name="_부대공-2_부대공-04_06전기공(수정)_2.배수공(직평선)_토공" xfId="14107"/>
    <cellStyle name="_부대공-2_부대공-04_06전기공(수정)_2-33배수-1" xfId="14108"/>
    <cellStyle name="_부대공-2_부대공-04_06전기공(수정)_2-33배수-1_2.배수공(직평선)" xfId="14109"/>
    <cellStyle name="_부대공-2_부대공-04_06전기공(수정)_2-33배수-1_2.배수공(직평선)_토공" xfId="14110"/>
    <cellStyle name="_부대공-2_부대공-04_06전기공(수정)_2-33배수-1_2-33배수-1" xfId="14111"/>
    <cellStyle name="_부대공-2_부대공-04_06전기공(수정)_2-33배수-1_2-33배수-1_토공" xfId="14112"/>
    <cellStyle name="_부대공-2_부대공-04_06전기공(수정)_2-33배수-1_토공" xfId="14113"/>
    <cellStyle name="_부대공-2_부대공-04_06전기공(수정)_사본 - 013.부대공(광로부)" xfId="14114"/>
    <cellStyle name="_부대공-2_부대공-04_06전기공(수정)_토공" xfId="14115"/>
    <cellStyle name="_부대공-2_부대공-04_07.부대공" xfId="14116"/>
    <cellStyle name="_부대공-2_부대공-04_2.배수공(직평선)" xfId="14117"/>
    <cellStyle name="_부대공-2_부대공-04_2.배수공(직평선)_토공" xfId="14118"/>
    <cellStyle name="_부대공-2_부대공-04_2-33배수-1" xfId="14119"/>
    <cellStyle name="_부대공-2_부대공-04_2-33배수-1_2.배수공(직평선)" xfId="14120"/>
    <cellStyle name="_부대공-2_부대공-04_2-33배수-1_2.배수공(직평선)_토공" xfId="14121"/>
    <cellStyle name="_부대공-2_부대공-04_2-33배수-1_2-33배수-1" xfId="14122"/>
    <cellStyle name="_부대공-2_부대공-04_2-33배수-1_2-33배수-1_토공" xfId="14123"/>
    <cellStyle name="_부대공-2_부대공-04_2-33배수-1_토공" xfId="14124"/>
    <cellStyle name="_부대공-2_부대공-04_부대공-03" xfId="14125"/>
    <cellStyle name="_부대공-2_부대공-04_부대공-03_013.부대공(광로부)" xfId="14126"/>
    <cellStyle name="_부대공-2_부대공-04_부대공-03_014.부대공(광로부)" xfId="14127"/>
    <cellStyle name="_부대공-2_부대공-04_부대공-03_014.부대공(중로부)" xfId="14128"/>
    <cellStyle name="_부대공-2_부대공-04_부대공-03_06전기공(수정)" xfId="14129"/>
    <cellStyle name="_부대공-2_부대공-04_부대공-03_06전기공(수정)_013.부대공(광로부)" xfId="14130"/>
    <cellStyle name="_부대공-2_부대공-04_부대공-03_06전기공(수정)_014.부대공(광로부)" xfId="14131"/>
    <cellStyle name="_부대공-2_부대공-04_부대공-03_06전기공(수정)_014.부대공(중로부)" xfId="14132"/>
    <cellStyle name="_부대공-2_부대공-04_부대공-03_06전기공(수정)_07.부대공" xfId="14133"/>
    <cellStyle name="_부대공-2_부대공-04_부대공-03_06전기공(수정)_2.배수공(직평선)" xfId="14134"/>
    <cellStyle name="_부대공-2_부대공-04_부대공-03_06전기공(수정)_2.배수공(직평선)_토공" xfId="14135"/>
    <cellStyle name="_부대공-2_부대공-04_부대공-03_06전기공(수정)_2-33배수-1" xfId="14136"/>
    <cellStyle name="_부대공-2_부대공-04_부대공-03_06전기공(수정)_2-33배수-1_2.배수공(직평선)" xfId="14137"/>
    <cellStyle name="_부대공-2_부대공-04_부대공-03_06전기공(수정)_2-33배수-1_2.배수공(직평선)_토공" xfId="14138"/>
    <cellStyle name="_부대공-2_부대공-04_부대공-03_06전기공(수정)_2-33배수-1_2-33배수-1" xfId="14139"/>
    <cellStyle name="_부대공-2_부대공-04_부대공-03_06전기공(수정)_2-33배수-1_2-33배수-1_토공" xfId="14140"/>
    <cellStyle name="_부대공-2_부대공-04_부대공-03_06전기공(수정)_2-33배수-1_토공" xfId="14141"/>
    <cellStyle name="_부대공-2_부대공-04_부대공-03_06전기공(수정)_사본 - 013.부대공(광로부)" xfId="14142"/>
    <cellStyle name="_부대공-2_부대공-04_부대공-03_06전기공(수정)_토공" xfId="14143"/>
    <cellStyle name="_부대공-2_부대공-04_부대공-03_07.부대공" xfId="14144"/>
    <cellStyle name="_부대공-2_부대공-04_부대공-03_2.배수공(직평선)" xfId="14145"/>
    <cellStyle name="_부대공-2_부대공-04_부대공-03_2.배수공(직평선)_토공" xfId="14146"/>
    <cellStyle name="_부대공-2_부대공-04_부대공-03_2-33배수-1" xfId="14147"/>
    <cellStyle name="_부대공-2_부대공-04_부대공-03_2-33배수-1_2.배수공(직평선)" xfId="14148"/>
    <cellStyle name="_부대공-2_부대공-04_부대공-03_2-33배수-1_2.배수공(직평선)_토공" xfId="14149"/>
    <cellStyle name="_부대공-2_부대공-04_부대공-03_2-33배수-1_2-33배수-1" xfId="14150"/>
    <cellStyle name="_부대공-2_부대공-04_부대공-03_2-33배수-1_2-33배수-1_토공" xfId="14151"/>
    <cellStyle name="_부대공-2_부대공-04_부대공-03_2-33배수-1_토공" xfId="14152"/>
    <cellStyle name="_부대공-2_부대공-04_부대공-03_사본 - 013.부대공(광로부)" xfId="14153"/>
    <cellStyle name="_부대공-2_부대공-04_부대공-03_토공" xfId="14154"/>
    <cellStyle name="_부대공-2_부대공-04_사본 - 013.부대공(광로부)" xfId="14155"/>
    <cellStyle name="_부대공-2_부대공-04_토공" xfId="14156"/>
    <cellStyle name="_부대공-2_부대공-07" xfId="14157"/>
    <cellStyle name="_부대공-2_부대공-07_013.부대공(광로부)" xfId="14158"/>
    <cellStyle name="_부대공-2_부대공-07_014.부대공(광로부)" xfId="14159"/>
    <cellStyle name="_부대공-2_부대공-07_014.부대공(중로부)" xfId="14160"/>
    <cellStyle name="_부대공-2_부대공-07_06전기공(수정)" xfId="14161"/>
    <cellStyle name="_부대공-2_부대공-07_06전기공(수정)_013.부대공(광로부)" xfId="14162"/>
    <cellStyle name="_부대공-2_부대공-07_06전기공(수정)_014.부대공(광로부)" xfId="14163"/>
    <cellStyle name="_부대공-2_부대공-07_06전기공(수정)_014.부대공(중로부)" xfId="14164"/>
    <cellStyle name="_부대공-2_부대공-07_06전기공(수정)_07.부대공" xfId="14165"/>
    <cellStyle name="_부대공-2_부대공-07_06전기공(수정)_2.배수공(직평선)" xfId="14166"/>
    <cellStyle name="_부대공-2_부대공-07_06전기공(수정)_2.배수공(직평선)_토공" xfId="14167"/>
    <cellStyle name="_부대공-2_부대공-07_06전기공(수정)_2-33배수-1" xfId="14168"/>
    <cellStyle name="_부대공-2_부대공-07_06전기공(수정)_2-33배수-1_2.배수공(직평선)" xfId="14169"/>
    <cellStyle name="_부대공-2_부대공-07_06전기공(수정)_2-33배수-1_2.배수공(직평선)_토공" xfId="14170"/>
    <cellStyle name="_부대공-2_부대공-07_06전기공(수정)_2-33배수-1_2-33배수-1" xfId="14171"/>
    <cellStyle name="_부대공-2_부대공-07_06전기공(수정)_2-33배수-1_2-33배수-1_토공" xfId="14172"/>
    <cellStyle name="_부대공-2_부대공-07_06전기공(수정)_2-33배수-1_토공" xfId="14173"/>
    <cellStyle name="_부대공-2_부대공-07_06전기공(수정)_사본 - 013.부대공(광로부)" xfId="14174"/>
    <cellStyle name="_부대공-2_부대공-07_06전기공(수정)_토공" xfId="14175"/>
    <cellStyle name="_부대공-2_부대공-07_07.부대공" xfId="14176"/>
    <cellStyle name="_부대공-2_부대공-07_2.배수공(직평선)" xfId="14177"/>
    <cellStyle name="_부대공-2_부대공-07_2.배수공(직평선)_토공" xfId="14178"/>
    <cellStyle name="_부대공-2_부대공-07_2-33배수-1" xfId="14179"/>
    <cellStyle name="_부대공-2_부대공-07_2-33배수-1_2.배수공(직평선)" xfId="14180"/>
    <cellStyle name="_부대공-2_부대공-07_2-33배수-1_2.배수공(직평선)_토공" xfId="14181"/>
    <cellStyle name="_부대공-2_부대공-07_2-33배수-1_2-33배수-1" xfId="14182"/>
    <cellStyle name="_부대공-2_부대공-07_2-33배수-1_2-33배수-1_토공" xfId="14183"/>
    <cellStyle name="_부대공-2_부대공-07_2-33배수-1_토공" xfId="14184"/>
    <cellStyle name="_부대공-2_부대공-07_사본 - 013.부대공(광로부)" xfId="14185"/>
    <cellStyle name="_부대공-2_부대공-07_토공" xfId="14186"/>
    <cellStyle name="_부대공-2_사본 - 013.부대공(광로부)" xfId="14187"/>
    <cellStyle name="_부대공-2_토공" xfId="14188"/>
    <cellStyle name="_부대공-4" xfId="14189"/>
    <cellStyle name="_부대공-4_013.부대공(광로부)" xfId="14190"/>
    <cellStyle name="_부대공-4_014.부대공(광로부)" xfId="14191"/>
    <cellStyle name="_부대공-4_014.부대공(중로부)" xfId="14192"/>
    <cellStyle name="_부대공-4_06전기공(수정)" xfId="14193"/>
    <cellStyle name="_부대공-4_06전기공(수정)_013.부대공(광로부)" xfId="14194"/>
    <cellStyle name="_부대공-4_06전기공(수정)_014.부대공(광로부)" xfId="14195"/>
    <cellStyle name="_부대공-4_06전기공(수정)_014.부대공(중로부)" xfId="14196"/>
    <cellStyle name="_부대공-4_06전기공(수정)_07.부대공" xfId="14197"/>
    <cellStyle name="_부대공-4_06전기공(수정)_2.배수공(직평선)" xfId="14198"/>
    <cellStyle name="_부대공-4_06전기공(수정)_2.배수공(직평선)_토공" xfId="14199"/>
    <cellStyle name="_부대공-4_06전기공(수정)_2-33배수-1" xfId="14200"/>
    <cellStyle name="_부대공-4_06전기공(수정)_2-33배수-1_2.배수공(직평선)" xfId="14201"/>
    <cellStyle name="_부대공-4_06전기공(수정)_2-33배수-1_2.배수공(직평선)_토공" xfId="14202"/>
    <cellStyle name="_부대공-4_06전기공(수정)_2-33배수-1_2-33배수-1" xfId="14203"/>
    <cellStyle name="_부대공-4_06전기공(수정)_2-33배수-1_2-33배수-1_토공" xfId="14204"/>
    <cellStyle name="_부대공-4_06전기공(수정)_2-33배수-1_토공" xfId="14205"/>
    <cellStyle name="_부대공-4_06전기공(수정)_사본 - 013.부대공(광로부)" xfId="14206"/>
    <cellStyle name="_부대공-4_06전기공(수정)_토공" xfId="14207"/>
    <cellStyle name="_부대공-4_07.부대공" xfId="14208"/>
    <cellStyle name="_부대공-4_2.배수공(직평선)" xfId="14209"/>
    <cellStyle name="_부대공-4_2.배수공(직평선)_토공" xfId="14210"/>
    <cellStyle name="_부대공-4_2-33배수-1" xfId="14211"/>
    <cellStyle name="_부대공-4_2-33배수-1_2.배수공(직평선)" xfId="14212"/>
    <cellStyle name="_부대공-4_2-33배수-1_2.배수공(직평선)_토공" xfId="14213"/>
    <cellStyle name="_부대공-4_2-33배수-1_2-33배수-1" xfId="14214"/>
    <cellStyle name="_부대공-4_2-33배수-1_2-33배수-1_토공" xfId="14215"/>
    <cellStyle name="_부대공-4_2-33배수-1_토공" xfId="14216"/>
    <cellStyle name="_부대공-4_부대공-03" xfId="14217"/>
    <cellStyle name="_부대공-4_부대공-03_013.부대공(광로부)" xfId="14218"/>
    <cellStyle name="_부대공-4_부대공-03_014.부대공(광로부)" xfId="14219"/>
    <cellStyle name="_부대공-4_부대공-03_014.부대공(중로부)" xfId="14220"/>
    <cellStyle name="_부대공-4_부대공-03_06전기공(수정)" xfId="14221"/>
    <cellStyle name="_부대공-4_부대공-03_06전기공(수정)_013.부대공(광로부)" xfId="14222"/>
    <cellStyle name="_부대공-4_부대공-03_06전기공(수정)_014.부대공(광로부)" xfId="14223"/>
    <cellStyle name="_부대공-4_부대공-03_06전기공(수정)_014.부대공(중로부)" xfId="14224"/>
    <cellStyle name="_부대공-4_부대공-03_06전기공(수정)_07.부대공" xfId="14225"/>
    <cellStyle name="_부대공-4_부대공-03_06전기공(수정)_2.배수공(직평선)" xfId="14226"/>
    <cellStyle name="_부대공-4_부대공-03_06전기공(수정)_2.배수공(직평선)_토공" xfId="14227"/>
    <cellStyle name="_부대공-4_부대공-03_06전기공(수정)_2-33배수-1" xfId="14228"/>
    <cellStyle name="_부대공-4_부대공-03_06전기공(수정)_2-33배수-1_2.배수공(직평선)" xfId="14229"/>
    <cellStyle name="_부대공-4_부대공-03_06전기공(수정)_2-33배수-1_2.배수공(직평선)_토공" xfId="14230"/>
    <cellStyle name="_부대공-4_부대공-03_06전기공(수정)_2-33배수-1_2-33배수-1" xfId="14231"/>
    <cellStyle name="_부대공-4_부대공-03_06전기공(수정)_2-33배수-1_2-33배수-1_토공" xfId="14232"/>
    <cellStyle name="_부대공-4_부대공-03_06전기공(수정)_2-33배수-1_토공" xfId="14233"/>
    <cellStyle name="_부대공-4_부대공-03_06전기공(수정)_사본 - 013.부대공(광로부)" xfId="14234"/>
    <cellStyle name="_부대공-4_부대공-03_06전기공(수정)_토공" xfId="14235"/>
    <cellStyle name="_부대공-4_부대공-03_07.부대공" xfId="14236"/>
    <cellStyle name="_부대공-4_부대공-03_2.배수공(직평선)" xfId="14237"/>
    <cellStyle name="_부대공-4_부대공-03_2.배수공(직평선)_토공" xfId="14238"/>
    <cellStyle name="_부대공-4_부대공-03_2-33배수-1" xfId="14239"/>
    <cellStyle name="_부대공-4_부대공-03_2-33배수-1_2.배수공(직평선)" xfId="14240"/>
    <cellStyle name="_부대공-4_부대공-03_2-33배수-1_2.배수공(직평선)_토공" xfId="14241"/>
    <cellStyle name="_부대공-4_부대공-03_2-33배수-1_2-33배수-1" xfId="14242"/>
    <cellStyle name="_부대공-4_부대공-03_2-33배수-1_2-33배수-1_토공" xfId="14243"/>
    <cellStyle name="_부대공-4_부대공-03_2-33배수-1_토공" xfId="14244"/>
    <cellStyle name="_부대공-4_부대공-03_사본 - 013.부대공(광로부)" xfId="14245"/>
    <cellStyle name="_부대공-4_부대공-03_토공" xfId="14246"/>
    <cellStyle name="_부대공-4_사본 - 013.부대공(광로부)" xfId="14247"/>
    <cellStyle name="_부대공-4_토공" xfId="14248"/>
    <cellStyle name="_부대공-5" xfId="14249"/>
    <cellStyle name="_부대공-5_013.부대공(광로부)" xfId="14250"/>
    <cellStyle name="_부대공-5_014.부대공(광로부)" xfId="14251"/>
    <cellStyle name="_부대공-5_014.부대공(중로부)" xfId="14252"/>
    <cellStyle name="_부대공-5_06전기공(수정)" xfId="14253"/>
    <cellStyle name="_부대공-5_06전기공(수정)_013.부대공(광로부)" xfId="14254"/>
    <cellStyle name="_부대공-5_06전기공(수정)_014.부대공(광로부)" xfId="14255"/>
    <cellStyle name="_부대공-5_06전기공(수정)_014.부대공(중로부)" xfId="14256"/>
    <cellStyle name="_부대공-5_06전기공(수정)_07.부대공" xfId="14257"/>
    <cellStyle name="_부대공-5_06전기공(수정)_2.배수공(직평선)" xfId="14258"/>
    <cellStyle name="_부대공-5_06전기공(수정)_2.배수공(직평선)_토공" xfId="14259"/>
    <cellStyle name="_부대공-5_06전기공(수정)_2-33배수-1" xfId="14260"/>
    <cellStyle name="_부대공-5_06전기공(수정)_2-33배수-1_2.배수공(직평선)" xfId="14261"/>
    <cellStyle name="_부대공-5_06전기공(수정)_2-33배수-1_2.배수공(직평선)_토공" xfId="14262"/>
    <cellStyle name="_부대공-5_06전기공(수정)_2-33배수-1_2-33배수-1" xfId="14263"/>
    <cellStyle name="_부대공-5_06전기공(수정)_2-33배수-1_2-33배수-1_토공" xfId="14264"/>
    <cellStyle name="_부대공-5_06전기공(수정)_2-33배수-1_토공" xfId="14265"/>
    <cellStyle name="_부대공-5_06전기공(수정)_사본 - 013.부대공(광로부)" xfId="14266"/>
    <cellStyle name="_부대공-5_06전기공(수정)_토공" xfId="14267"/>
    <cellStyle name="_부대공-5_07.부대공" xfId="14268"/>
    <cellStyle name="_부대공-5_2.배수공(직평선)" xfId="14269"/>
    <cellStyle name="_부대공-5_2.배수공(직평선)_토공" xfId="14270"/>
    <cellStyle name="_부대공-5_2-33배수-1" xfId="14271"/>
    <cellStyle name="_부대공-5_2-33배수-1_2.배수공(직평선)" xfId="14272"/>
    <cellStyle name="_부대공-5_2-33배수-1_2.배수공(직평선)_토공" xfId="14273"/>
    <cellStyle name="_부대공-5_2-33배수-1_2-33배수-1" xfId="14274"/>
    <cellStyle name="_부대공-5_2-33배수-1_2-33배수-1_토공" xfId="14275"/>
    <cellStyle name="_부대공-5_2-33배수-1_토공" xfId="14276"/>
    <cellStyle name="_부대공-5_부대공" xfId="14277"/>
    <cellStyle name="_부대공-5_부대공_013.부대공(광로부)" xfId="14278"/>
    <cellStyle name="_부대공-5_부대공_014.부대공(광로부)" xfId="14279"/>
    <cellStyle name="_부대공-5_부대공_014.부대공(중로부)" xfId="14280"/>
    <cellStyle name="_부대공-5_부대공_06전기공(수정)" xfId="14281"/>
    <cellStyle name="_부대공-5_부대공_06전기공(수정)_013.부대공(광로부)" xfId="14282"/>
    <cellStyle name="_부대공-5_부대공_06전기공(수정)_014.부대공(광로부)" xfId="14283"/>
    <cellStyle name="_부대공-5_부대공_06전기공(수정)_014.부대공(중로부)" xfId="14284"/>
    <cellStyle name="_부대공-5_부대공_06전기공(수정)_07.부대공" xfId="14285"/>
    <cellStyle name="_부대공-5_부대공_06전기공(수정)_2.배수공(직평선)" xfId="14286"/>
    <cellStyle name="_부대공-5_부대공_06전기공(수정)_2.배수공(직평선)_토공" xfId="14287"/>
    <cellStyle name="_부대공-5_부대공_06전기공(수정)_2-33배수-1" xfId="14288"/>
    <cellStyle name="_부대공-5_부대공_06전기공(수정)_2-33배수-1_2.배수공(직평선)" xfId="14289"/>
    <cellStyle name="_부대공-5_부대공_06전기공(수정)_2-33배수-1_2.배수공(직평선)_토공" xfId="14290"/>
    <cellStyle name="_부대공-5_부대공_06전기공(수정)_2-33배수-1_2-33배수-1" xfId="14291"/>
    <cellStyle name="_부대공-5_부대공_06전기공(수정)_2-33배수-1_2-33배수-1_토공" xfId="14292"/>
    <cellStyle name="_부대공-5_부대공_06전기공(수정)_2-33배수-1_토공" xfId="14293"/>
    <cellStyle name="_부대공-5_부대공_06전기공(수정)_사본 - 013.부대공(광로부)" xfId="14294"/>
    <cellStyle name="_부대공-5_부대공_06전기공(수정)_토공" xfId="14295"/>
    <cellStyle name="_부대공-5_부대공_07.부대공" xfId="14296"/>
    <cellStyle name="_부대공-5_부대공_2.배수공(직평선)" xfId="14297"/>
    <cellStyle name="_부대공-5_부대공_2.배수공(직평선)_토공" xfId="14298"/>
    <cellStyle name="_부대공-5_부대공_2-33배수-1" xfId="14299"/>
    <cellStyle name="_부대공-5_부대공_2-33배수-1_2.배수공(직평선)" xfId="14300"/>
    <cellStyle name="_부대공-5_부대공_2-33배수-1_2.배수공(직평선)_토공" xfId="14301"/>
    <cellStyle name="_부대공-5_부대공_2-33배수-1_2-33배수-1" xfId="14302"/>
    <cellStyle name="_부대공-5_부대공_2-33배수-1_2-33배수-1_토공" xfId="14303"/>
    <cellStyle name="_부대공-5_부대공_2-33배수-1_토공" xfId="14304"/>
    <cellStyle name="_부대공-5_부대공_부대공-03" xfId="14305"/>
    <cellStyle name="_부대공-5_부대공_부대공-03_013.부대공(광로부)" xfId="14306"/>
    <cellStyle name="_부대공-5_부대공_부대공-03_014.부대공(광로부)" xfId="14307"/>
    <cellStyle name="_부대공-5_부대공_부대공-03_014.부대공(중로부)" xfId="14308"/>
    <cellStyle name="_부대공-5_부대공_부대공-03_06전기공(수정)" xfId="14309"/>
    <cellStyle name="_부대공-5_부대공_부대공-03_06전기공(수정)_013.부대공(광로부)" xfId="14310"/>
    <cellStyle name="_부대공-5_부대공_부대공-03_06전기공(수정)_014.부대공(광로부)" xfId="14311"/>
    <cellStyle name="_부대공-5_부대공_부대공-03_06전기공(수정)_014.부대공(중로부)" xfId="14312"/>
    <cellStyle name="_부대공-5_부대공_부대공-03_06전기공(수정)_07.부대공" xfId="14313"/>
    <cellStyle name="_부대공-5_부대공_부대공-03_06전기공(수정)_2.배수공(직평선)" xfId="14314"/>
    <cellStyle name="_부대공-5_부대공_부대공-03_06전기공(수정)_2.배수공(직평선)_토공" xfId="14315"/>
    <cellStyle name="_부대공-5_부대공_부대공-03_06전기공(수정)_2-33배수-1" xfId="14316"/>
    <cellStyle name="_부대공-5_부대공_부대공-03_06전기공(수정)_2-33배수-1_2.배수공(직평선)" xfId="14317"/>
    <cellStyle name="_부대공-5_부대공_부대공-03_06전기공(수정)_2-33배수-1_2.배수공(직평선)_토공" xfId="14318"/>
    <cellStyle name="_부대공-5_부대공_부대공-03_06전기공(수정)_2-33배수-1_2-33배수-1" xfId="14319"/>
    <cellStyle name="_부대공-5_부대공_부대공-03_06전기공(수정)_2-33배수-1_2-33배수-1_토공" xfId="14320"/>
    <cellStyle name="_부대공-5_부대공_부대공-03_06전기공(수정)_2-33배수-1_토공" xfId="14321"/>
    <cellStyle name="_부대공-5_부대공_부대공-03_06전기공(수정)_사본 - 013.부대공(광로부)" xfId="14322"/>
    <cellStyle name="_부대공-5_부대공_부대공-03_06전기공(수정)_토공" xfId="14323"/>
    <cellStyle name="_부대공-5_부대공_부대공-03_07.부대공" xfId="14324"/>
    <cellStyle name="_부대공-5_부대공_부대공-03_2.배수공(직평선)" xfId="14325"/>
    <cellStyle name="_부대공-5_부대공_부대공-03_2.배수공(직평선)_토공" xfId="14326"/>
    <cellStyle name="_부대공-5_부대공_부대공-03_2-33배수-1" xfId="14327"/>
    <cellStyle name="_부대공-5_부대공_부대공-03_2-33배수-1_2.배수공(직평선)" xfId="14328"/>
    <cellStyle name="_부대공-5_부대공_부대공-03_2-33배수-1_2.배수공(직평선)_토공" xfId="14329"/>
    <cellStyle name="_부대공-5_부대공_부대공-03_2-33배수-1_2-33배수-1" xfId="14330"/>
    <cellStyle name="_부대공-5_부대공_부대공-03_2-33배수-1_2-33배수-1_토공" xfId="14331"/>
    <cellStyle name="_부대공-5_부대공_부대공-03_2-33배수-1_토공" xfId="14332"/>
    <cellStyle name="_부대공-5_부대공_부대공-03_사본 - 013.부대공(광로부)" xfId="14333"/>
    <cellStyle name="_부대공-5_부대공_부대공-03_토공" xfId="14334"/>
    <cellStyle name="_부대공-5_부대공_부대공-04" xfId="14335"/>
    <cellStyle name="_부대공-5_부대공_부대공-04_013.부대공(광로부)" xfId="14336"/>
    <cellStyle name="_부대공-5_부대공_부대공-04_014.부대공(광로부)" xfId="14337"/>
    <cellStyle name="_부대공-5_부대공_부대공-04_014.부대공(중로부)" xfId="14338"/>
    <cellStyle name="_부대공-5_부대공_부대공-04_06전기공(수정)" xfId="14339"/>
    <cellStyle name="_부대공-5_부대공_부대공-04_06전기공(수정)_013.부대공(광로부)" xfId="14340"/>
    <cellStyle name="_부대공-5_부대공_부대공-04_06전기공(수정)_014.부대공(광로부)" xfId="14341"/>
    <cellStyle name="_부대공-5_부대공_부대공-04_06전기공(수정)_014.부대공(중로부)" xfId="14342"/>
    <cellStyle name="_부대공-5_부대공_부대공-04_06전기공(수정)_07.부대공" xfId="14343"/>
    <cellStyle name="_부대공-5_부대공_부대공-04_06전기공(수정)_2.배수공(직평선)" xfId="14344"/>
    <cellStyle name="_부대공-5_부대공_부대공-04_06전기공(수정)_2.배수공(직평선)_토공" xfId="14345"/>
    <cellStyle name="_부대공-5_부대공_부대공-04_06전기공(수정)_2-33배수-1" xfId="14346"/>
    <cellStyle name="_부대공-5_부대공_부대공-04_06전기공(수정)_2-33배수-1_2.배수공(직평선)" xfId="14347"/>
    <cellStyle name="_부대공-5_부대공_부대공-04_06전기공(수정)_2-33배수-1_2.배수공(직평선)_토공" xfId="14348"/>
    <cellStyle name="_부대공-5_부대공_부대공-04_06전기공(수정)_2-33배수-1_2-33배수-1" xfId="14349"/>
    <cellStyle name="_부대공-5_부대공_부대공-04_06전기공(수정)_2-33배수-1_2-33배수-1_토공" xfId="14350"/>
    <cellStyle name="_부대공-5_부대공_부대공-04_06전기공(수정)_2-33배수-1_토공" xfId="14351"/>
    <cellStyle name="_부대공-5_부대공_부대공-04_06전기공(수정)_사본 - 013.부대공(광로부)" xfId="14352"/>
    <cellStyle name="_부대공-5_부대공_부대공-04_06전기공(수정)_토공" xfId="14353"/>
    <cellStyle name="_부대공-5_부대공_부대공-04_07.부대공" xfId="14354"/>
    <cellStyle name="_부대공-5_부대공_부대공-04_2.배수공(직평선)" xfId="14355"/>
    <cellStyle name="_부대공-5_부대공_부대공-04_2.배수공(직평선)_토공" xfId="14356"/>
    <cellStyle name="_부대공-5_부대공_부대공-04_2-33배수-1" xfId="14357"/>
    <cellStyle name="_부대공-5_부대공_부대공-04_2-33배수-1_2.배수공(직평선)" xfId="14358"/>
    <cellStyle name="_부대공-5_부대공_부대공-04_2-33배수-1_2.배수공(직평선)_토공" xfId="14359"/>
    <cellStyle name="_부대공-5_부대공_부대공-04_2-33배수-1_2-33배수-1" xfId="14360"/>
    <cellStyle name="_부대공-5_부대공_부대공-04_2-33배수-1_2-33배수-1_토공" xfId="14361"/>
    <cellStyle name="_부대공-5_부대공_부대공-04_2-33배수-1_토공" xfId="14362"/>
    <cellStyle name="_부대공-5_부대공_부대공-04_부대공-03" xfId="14363"/>
    <cellStyle name="_부대공-5_부대공_부대공-04_부대공-03_013.부대공(광로부)" xfId="14364"/>
    <cellStyle name="_부대공-5_부대공_부대공-04_부대공-03_014.부대공(광로부)" xfId="14365"/>
    <cellStyle name="_부대공-5_부대공_부대공-04_부대공-03_014.부대공(중로부)" xfId="14366"/>
    <cellStyle name="_부대공-5_부대공_부대공-04_부대공-03_06전기공(수정)" xfId="14367"/>
    <cellStyle name="_부대공-5_부대공_부대공-04_부대공-03_06전기공(수정)_013.부대공(광로부)" xfId="14368"/>
    <cellStyle name="_부대공-5_부대공_부대공-04_부대공-03_06전기공(수정)_014.부대공(광로부)" xfId="14369"/>
    <cellStyle name="_부대공-5_부대공_부대공-04_부대공-03_06전기공(수정)_014.부대공(중로부)" xfId="14370"/>
    <cellStyle name="_부대공-5_부대공_부대공-04_부대공-03_06전기공(수정)_07.부대공" xfId="14371"/>
    <cellStyle name="_부대공-5_부대공_부대공-04_부대공-03_06전기공(수정)_2.배수공(직평선)" xfId="14372"/>
    <cellStyle name="_부대공-5_부대공_부대공-04_부대공-03_06전기공(수정)_2.배수공(직평선)_토공" xfId="14373"/>
    <cellStyle name="_부대공-5_부대공_부대공-04_부대공-03_06전기공(수정)_2-33배수-1" xfId="14374"/>
    <cellStyle name="_부대공-5_부대공_부대공-04_부대공-03_06전기공(수정)_2-33배수-1_2.배수공(직평선)" xfId="14375"/>
    <cellStyle name="_부대공-5_부대공_부대공-04_부대공-03_06전기공(수정)_2-33배수-1_2.배수공(직평선)_토공" xfId="14376"/>
    <cellStyle name="_부대공-5_부대공_부대공-04_부대공-03_06전기공(수정)_2-33배수-1_2-33배수-1" xfId="14377"/>
    <cellStyle name="_부대공-5_부대공_부대공-04_부대공-03_06전기공(수정)_2-33배수-1_2-33배수-1_토공" xfId="14378"/>
    <cellStyle name="_부대공-5_부대공_부대공-04_부대공-03_06전기공(수정)_2-33배수-1_토공" xfId="14379"/>
    <cellStyle name="_부대공-5_부대공_부대공-04_부대공-03_06전기공(수정)_사본 - 013.부대공(광로부)" xfId="14380"/>
    <cellStyle name="_부대공-5_부대공_부대공-04_부대공-03_06전기공(수정)_토공" xfId="14381"/>
    <cellStyle name="_부대공-5_부대공_부대공-04_부대공-03_07.부대공" xfId="14382"/>
    <cellStyle name="_부대공-5_부대공_부대공-04_부대공-03_2.배수공(직평선)" xfId="14383"/>
    <cellStyle name="_부대공-5_부대공_부대공-04_부대공-03_2.배수공(직평선)_토공" xfId="14384"/>
    <cellStyle name="_부대공-5_부대공_부대공-04_부대공-03_2-33배수-1" xfId="14385"/>
    <cellStyle name="_부대공-5_부대공_부대공-04_부대공-03_2-33배수-1_2.배수공(직평선)" xfId="14386"/>
    <cellStyle name="_부대공-5_부대공_부대공-04_부대공-03_2-33배수-1_2.배수공(직평선)_토공" xfId="14387"/>
    <cellStyle name="_부대공-5_부대공_부대공-04_부대공-03_2-33배수-1_2-33배수-1" xfId="14388"/>
    <cellStyle name="_부대공-5_부대공_부대공-04_부대공-03_2-33배수-1_2-33배수-1_토공" xfId="14389"/>
    <cellStyle name="_부대공-5_부대공_부대공-04_부대공-03_2-33배수-1_토공" xfId="14390"/>
    <cellStyle name="_부대공-5_부대공_부대공-04_부대공-03_사본 - 013.부대공(광로부)" xfId="14391"/>
    <cellStyle name="_부대공-5_부대공_부대공-04_부대공-03_토공" xfId="14392"/>
    <cellStyle name="_부대공-5_부대공_부대공-04_사본 - 013.부대공(광로부)" xfId="14393"/>
    <cellStyle name="_부대공-5_부대공_부대공-04_토공" xfId="14394"/>
    <cellStyle name="_부대공-5_부대공_사본 - 013.부대공(광로부)" xfId="14395"/>
    <cellStyle name="_부대공-5_부대공_토공" xfId="14396"/>
    <cellStyle name="_부대공-5_부대공-01" xfId="14397"/>
    <cellStyle name="_부대공-5_부대공-01_013.부대공(광로부)" xfId="14398"/>
    <cellStyle name="_부대공-5_부대공-01_014.부대공(광로부)" xfId="14399"/>
    <cellStyle name="_부대공-5_부대공-01_014.부대공(중로부)" xfId="14400"/>
    <cellStyle name="_부대공-5_부대공-01_06전기공(수정)" xfId="14401"/>
    <cellStyle name="_부대공-5_부대공-01_06전기공(수정)_013.부대공(광로부)" xfId="14402"/>
    <cellStyle name="_부대공-5_부대공-01_06전기공(수정)_014.부대공(광로부)" xfId="14403"/>
    <cellStyle name="_부대공-5_부대공-01_06전기공(수정)_014.부대공(중로부)" xfId="14404"/>
    <cellStyle name="_부대공-5_부대공-01_06전기공(수정)_07.부대공" xfId="14405"/>
    <cellStyle name="_부대공-5_부대공-01_06전기공(수정)_2.배수공(직평선)" xfId="14406"/>
    <cellStyle name="_부대공-5_부대공-01_06전기공(수정)_2.배수공(직평선)_토공" xfId="14407"/>
    <cellStyle name="_부대공-5_부대공-01_06전기공(수정)_2-33배수-1" xfId="14408"/>
    <cellStyle name="_부대공-5_부대공-01_06전기공(수정)_2-33배수-1_2.배수공(직평선)" xfId="14409"/>
    <cellStyle name="_부대공-5_부대공-01_06전기공(수정)_2-33배수-1_2.배수공(직평선)_토공" xfId="14410"/>
    <cellStyle name="_부대공-5_부대공-01_06전기공(수정)_2-33배수-1_2-33배수-1" xfId="14411"/>
    <cellStyle name="_부대공-5_부대공-01_06전기공(수정)_2-33배수-1_2-33배수-1_토공" xfId="14412"/>
    <cellStyle name="_부대공-5_부대공-01_06전기공(수정)_2-33배수-1_토공" xfId="14413"/>
    <cellStyle name="_부대공-5_부대공-01_06전기공(수정)_사본 - 013.부대공(광로부)" xfId="14414"/>
    <cellStyle name="_부대공-5_부대공-01_06전기공(수정)_토공" xfId="14415"/>
    <cellStyle name="_부대공-5_부대공-01_07.부대공" xfId="14416"/>
    <cellStyle name="_부대공-5_부대공-01_2.배수공(직평선)" xfId="14417"/>
    <cellStyle name="_부대공-5_부대공-01_2.배수공(직평선)_토공" xfId="14418"/>
    <cellStyle name="_부대공-5_부대공-01_2-33배수-1" xfId="14419"/>
    <cellStyle name="_부대공-5_부대공-01_2-33배수-1_2.배수공(직평선)" xfId="14420"/>
    <cellStyle name="_부대공-5_부대공-01_2-33배수-1_2.배수공(직평선)_토공" xfId="14421"/>
    <cellStyle name="_부대공-5_부대공-01_2-33배수-1_2-33배수-1" xfId="14422"/>
    <cellStyle name="_부대공-5_부대공-01_2-33배수-1_2-33배수-1_토공" xfId="14423"/>
    <cellStyle name="_부대공-5_부대공-01_2-33배수-1_토공" xfId="14424"/>
    <cellStyle name="_부대공-5_부대공-01_사본 - 013.부대공(광로부)" xfId="14425"/>
    <cellStyle name="_부대공-5_부대공-01_토공" xfId="14426"/>
    <cellStyle name="_부대공-5_부대공-03" xfId="14427"/>
    <cellStyle name="_부대공-5_부대공-03_013.부대공(광로부)" xfId="14428"/>
    <cellStyle name="_부대공-5_부대공-03_014.부대공(광로부)" xfId="14429"/>
    <cellStyle name="_부대공-5_부대공-03_014.부대공(중로부)" xfId="14430"/>
    <cellStyle name="_부대공-5_부대공-03_06전기공(수정)" xfId="14431"/>
    <cellStyle name="_부대공-5_부대공-03_06전기공(수정)_013.부대공(광로부)" xfId="14432"/>
    <cellStyle name="_부대공-5_부대공-03_06전기공(수정)_014.부대공(광로부)" xfId="14433"/>
    <cellStyle name="_부대공-5_부대공-03_06전기공(수정)_014.부대공(중로부)" xfId="14434"/>
    <cellStyle name="_부대공-5_부대공-03_06전기공(수정)_07.부대공" xfId="14435"/>
    <cellStyle name="_부대공-5_부대공-03_06전기공(수정)_2.배수공(직평선)" xfId="14436"/>
    <cellStyle name="_부대공-5_부대공-03_06전기공(수정)_2.배수공(직평선)_토공" xfId="14437"/>
    <cellStyle name="_부대공-5_부대공-03_06전기공(수정)_2-33배수-1" xfId="14438"/>
    <cellStyle name="_부대공-5_부대공-03_06전기공(수정)_2-33배수-1_2.배수공(직평선)" xfId="14439"/>
    <cellStyle name="_부대공-5_부대공-03_06전기공(수정)_2-33배수-1_2.배수공(직평선)_토공" xfId="14440"/>
    <cellStyle name="_부대공-5_부대공-03_06전기공(수정)_2-33배수-1_2-33배수-1" xfId="14441"/>
    <cellStyle name="_부대공-5_부대공-03_06전기공(수정)_2-33배수-1_2-33배수-1_토공" xfId="14442"/>
    <cellStyle name="_부대공-5_부대공-03_06전기공(수정)_2-33배수-1_토공" xfId="14443"/>
    <cellStyle name="_부대공-5_부대공-03_06전기공(수정)_사본 - 013.부대공(광로부)" xfId="14444"/>
    <cellStyle name="_부대공-5_부대공-03_06전기공(수정)_토공" xfId="14445"/>
    <cellStyle name="_부대공-5_부대공-03_07.부대공" xfId="14446"/>
    <cellStyle name="_부대공-5_부대공-03_2.배수공(직평선)" xfId="14447"/>
    <cellStyle name="_부대공-5_부대공-03_2.배수공(직평선)_토공" xfId="14448"/>
    <cellStyle name="_부대공-5_부대공-03_2-33배수-1" xfId="14449"/>
    <cellStyle name="_부대공-5_부대공-03_2-33배수-1_2.배수공(직평선)" xfId="14450"/>
    <cellStyle name="_부대공-5_부대공-03_2-33배수-1_2.배수공(직평선)_토공" xfId="14451"/>
    <cellStyle name="_부대공-5_부대공-03_2-33배수-1_2-33배수-1" xfId="14452"/>
    <cellStyle name="_부대공-5_부대공-03_2-33배수-1_2-33배수-1_토공" xfId="14453"/>
    <cellStyle name="_부대공-5_부대공-03_2-33배수-1_토공" xfId="14454"/>
    <cellStyle name="_부대공-5_부대공-03_사본 - 013.부대공(광로부)" xfId="14455"/>
    <cellStyle name="_부대공-5_부대공-03_토공" xfId="14456"/>
    <cellStyle name="_부대공-5_부대공-04" xfId="14457"/>
    <cellStyle name="_부대공-5_부대공-04_013.부대공(광로부)" xfId="14458"/>
    <cellStyle name="_부대공-5_부대공-04_014.부대공(광로부)" xfId="14459"/>
    <cellStyle name="_부대공-5_부대공-04_014.부대공(중로부)" xfId="14460"/>
    <cellStyle name="_부대공-5_부대공-04_06전기공(수정)" xfId="14461"/>
    <cellStyle name="_부대공-5_부대공-04_06전기공(수정)_013.부대공(광로부)" xfId="14462"/>
    <cellStyle name="_부대공-5_부대공-04_06전기공(수정)_014.부대공(광로부)" xfId="14463"/>
    <cellStyle name="_부대공-5_부대공-04_06전기공(수정)_014.부대공(중로부)" xfId="14464"/>
    <cellStyle name="_부대공-5_부대공-04_06전기공(수정)_07.부대공" xfId="14465"/>
    <cellStyle name="_부대공-5_부대공-04_06전기공(수정)_2.배수공(직평선)" xfId="14466"/>
    <cellStyle name="_부대공-5_부대공-04_06전기공(수정)_2.배수공(직평선)_토공" xfId="14467"/>
    <cellStyle name="_부대공-5_부대공-04_06전기공(수정)_2-33배수-1" xfId="14468"/>
    <cellStyle name="_부대공-5_부대공-04_06전기공(수정)_2-33배수-1_2.배수공(직평선)" xfId="14469"/>
    <cellStyle name="_부대공-5_부대공-04_06전기공(수정)_2-33배수-1_2.배수공(직평선)_토공" xfId="14470"/>
    <cellStyle name="_부대공-5_부대공-04_06전기공(수정)_2-33배수-1_2-33배수-1" xfId="14471"/>
    <cellStyle name="_부대공-5_부대공-04_06전기공(수정)_2-33배수-1_2-33배수-1_토공" xfId="14472"/>
    <cellStyle name="_부대공-5_부대공-04_06전기공(수정)_2-33배수-1_토공" xfId="14473"/>
    <cellStyle name="_부대공-5_부대공-04_06전기공(수정)_사본 - 013.부대공(광로부)" xfId="14474"/>
    <cellStyle name="_부대공-5_부대공-04_06전기공(수정)_토공" xfId="14475"/>
    <cellStyle name="_부대공-5_부대공-04_07.부대공" xfId="14476"/>
    <cellStyle name="_부대공-5_부대공-04_2.배수공(직평선)" xfId="14477"/>
    <cellStyle name="_부대공-5_부대공-04_2.배수공(직평선)_토공" xfId="14478"/>
    <cellStyle name="_부대공-5_부대공-04_2-33배수-1" xfId="14479"/>
    <cellStyle name="_부대공-5_부대공-04_2-33배수-1_2.배수공(직평선)" xfId="14480"/>
    <cellStyle name="_부대공-5_부대공-04_2-33배수-1_2.배수공(직평선)_토공" xfId="14481"/>
    <cellStyle name="_부대공-5_부대공-04_2-33배수-1_2-33배수-1" xfId="14482"/>
    <cellStyle name="_부대공-5_부대공-04_2-33배수-1_2-33배수-1_토공" xfId="14483"/>
    <cellStyle name="_부대공-5_부대공-04_2-33배수-1_토공" xfId="14484"/>
    <cellStyle name="_부대공-5_부대공-04_부대공-03" xfId="14485"/>
    <cellStyle name="_부대공-5_부대공-04_부대공-03_013.부대공(광로부)" xfId="14486"/>
    <cellStyle name="_부대공-5_부대공-04_부대공-03_014.부대공(광로부)" xfId="14487"/>
    <cellStyle name="_부대공-5_부대공-04_부대공-03_014.부대공(중로부)" xfId="14488"/>
    <cellStyle name="_부대공-5_부대공-04_부대공-03_06전기공(수정)" xfId="14489"/>
    <cellStyle name="_부대공-5_부대공-04_부대공-03_06전기공(수정)_013.부대공(광로부)" xfId="14490"/>
    <cellStyle name="_부대공-5_부대공-04_부대공-03_06전기공(수정)_014.부대공(광로부)" xfId="14491"/>
    <cellStyle name="_부대공-5_부대공-04_부대공-03_06전기공(수정)_014.부대공(중로부)" xfId="14492"/>
    <cellStyle name="_부대공-5_부대공-04_부대공-03_06전기공(수정)_07.부대공" xfId="14493"/>
    <cellStyle name="_부대공-5_부대공-04_부대공-03_06전기공(수정)_2.배수공(직평선)" xfId="14494"/>
    <cellStyle name="_부대공-5_부대공-04_부대공-03_06전기공(수정)_2.배수공(직평선)_토공" xfId="14495"/>
    <cellStyle name="_부대공-5_부대공-04_부대공-03_06전기공(수정)_2-33배수-1" xfId="14496"/>
    <cellStyle name="_부대공-5_부대공-04_부대공-03_06전기공(수정)_2-33배수-1_2.배수공(직평선)" xfId="14497"/>
    <cellStyle name="_부대공-5_부대공-04_부대공-03_06전기공(수정)_2-33배수-1_2.배수공(직평선)_토공" xfId="14498"/>
    <cellStyle name="_부대공-5_부대공-04_부대공-03_06전기공(수정)_2-33배수-1_2-33배수-1" xfId="14499"/>
    <cellStyle name="_부대공-5_부대공-04_부대공-03_06전기공(수정)_2-33배수-1_2-33배수-1_토공" xfId="14500"/>
    <cellStyle name="_부대공-5_부대공-04_부대공-03_06전기공(수정)_2-33배수-1_토공" xfId="14501"/>
    <cellStyle name="_부대공-5_부대공-04_부대공-03_06전기공(수정)_사본 - 013.부대공(광로부)" xfId="14502"/>
    <cellStyle name="_부대공-5_부대공-04_부대공-03_06전기공(수정)_토공" xfId="14503"/>
    <cellStyle name="_부대공-5_부대공-04_부대공-03_07.부대공" xfId="14504"/>
    <cellStyle name="_부대공-5_부대공-04_부대공-03_2.배수공(직평선)" xfId="14505"/>
    <cellStyle name="_부대공-5_부대공-04_부대공-03_2.배수공(직평선)_토공" xfId="14506"/>
    <cellStyle name="_부대공-5_부대공-04_부대공-03_2-33배수-1" xfId="14507"/>
    <cellStyle name="_부대공-5_부대공-04_부대공-03_2-33배수-1_2.배수공(직평선)" xfId="14508"/>
    <cellStyle name="_부대공-5_부대공-04_부대공-03_2-33배수-1_2.배수공(직평선)_토공" xfId="14509"/>
    <cellStyle name="_부대공-5_부대공-04_부대공-03_2-33배수-1_2-33배수-1" xfId="14510"/>
    <cellStyle name="_부대공-5_부대공-04_부대공-03_2-33배수-1_2-33배수-1_토공" xfId="14511"/>
    <cellStyle name="_부대공-5_부대공-04_부대공-03_2-33배수-1_토공" xfId="14512"/>
    <cellStyle name="_부대공-5_부대공-04_부대공-03_사본 - 013.부대공(광로부)" xfId="14513"/>
    <cellStyle name="_부대공-5_부대공-04_부대공-03_토공" xfId="14514"/>
    <cellStyle name="_부대공-5_부대공-04_사본 - 013.부대공(광로부)" xfId="14515"/>
    <cellStyle name="_부대공-5_부대공-04_토공" xfId="14516"/>
    <cellStyle name="_부대공-5_부대공-07" xfId="14517"/>
    <cellStyle name="_부대공-5_부대공-07_013.부대공(광로부)" xfId="14518"/>
    <cellStyle name="_부대공-5_부대공-07_014.부대공(광로부)" xfId="14519"/>
    <cellStyle name="_부대공-5_부대공-07_014.부대공(중로부)" xfId="14520"/>
    <cellStyle name="_부대공-5_부대공-07_06전기공(수정)" xfId="14521"/>
    <cellStyle name="_부대공-5_부대공-07_06전기공(수정)_013.부대공(광로부)" xfId="14522"/>
    <cellStyle name="_부대공-5_부대공-07_06전기공(수정)_014.부대공(광로부)" xfId="14523"/>
    <cellStyle name="_부대공-5_부대공-07_06전기공(수정)_014.부대공(중로부)" xfId="14524"/>
    <cellStyle name="_부대공-5_부대공-07_06전기공(수정)_07.부대공" xfId="14525"/>
    <cellStyle name="_부대공-5_부대공-07_06전기공(수정)_2.배수공(직평선)" xfId="14526"/>
    <cellStyle name="_부대공-5_부대공-07_06전기공(수정)_2.배수공(직평선)_토공" xfId="14527"/>
    <cellStyle name="_부대공-5_부대공-07_06전기공(수정)_2-33배수-1" xfId="14528"/>
    <cellStyle name="_부대공-5_부대공-07_06전기공(수정)_2-33배수-1_2.배수공(직평선)" xfId="14529"/>
    <cellStyle name="_부대공-5_부대공-07_06전기공(수정)_2-33배수-1_2.배수공(직평선)_토공" xfId="14530"/>
    <cellStyle name="_부대공-5_부대공-07_06전기공(수정)_2-33배수-1_2-33배수-1" xfId="14531"/>
    <cellStyle name="_부대공-5_부대공-07_06전기공(수정)_2-33배수-1_2-33배수-1_토공" xfId="14532"/>
    <cellStyle name="_부대공-5_부대공-07_06전기공(수정)_2-33배수-1_토공" xfId="14533"/>
    <cellStyle name="_부대공-5_부대공-07_06전기공(수정)_사본 - 013.부대공(광로부)" xfId="14534"/>
    <cellStyle name="_부대공-5_부대공-07_06전기공(수정)_토공" xfId="14535"/>
    <cellStyle name="_부대공-5_부대공-07_07.부대공" xfId="14536"/>
    <cellStyle name="_부대공-5_부대공-07_2.배수공(직평선)" xfId="14537"/>
    <cellStyle name="_부대공-5_부대공-07_2.배수공(직평선)_토공" xfId="14538"/>
    <cellStyle name="_부대공-5_부대공-07_2-33배수-1" xfId="14539"/>
    <cellStyle name="_부대공-5_부대공-07_2-33배수-1_2.배수공(직평선)" xfId="14540"/>
    <cellStyle name="_부대공-5_부대공-07_2-33배수-1_2.배수공(직평선)_토공" xfId="14541"/>
    <cellStyle name="_부대공-5_부대공-07_2-33배수-1_2-33배수-1" xfId="14542"/>
    <cellStyle name="_부대공-5_부대공-07_2-33배수-1_2-33배수-1_토공" xfId="14543"/>
    <cellStyle name="_부대공-5_부대공-07_2-33배수-1_토공" xfId="14544"/>
    <cellStyle name="_부대공-5_부대공-07_사본 - 013.부대공(광로부)" xfId="14545"/>
    <cellStyle name="_부대공-5_부대공-07_토공" xfId="14546"/>
    <cellStyle name="_부대공-5_사본 - 013.부대공(광로부)" xfId="14547"/>
    <cellStyle name="_부대공-5_토공" xfId="14548"/>
    <cellStyle name="_부대공-방축교차로" xfId="14549"/>
    <cellStyle name="_부대공-인월교차로" xfId="14550"/>
    <cellStyle name="_부대공-진목진입로 본선,연결로" xfId="14551"/>
    <cellStyle name="_부대입찰" xfId="14552"/>
    <cellStyle name="_부대입찰_psc-beam 설치(야간품 적용)" xfId="14553"/>
    <cellStyle name="_부대입찰_기초단가(보완설계-대현)" xfId="14554"/>
    <cellStyle name="_부대입찰_기초단가(보완설계-대현)_단가및수량(증용지)제출(김차장님검토분)" xfId="14555"/>
    <cellStyle name="_부대입찰_기초단가(보완설계-대현)_임목폐기물" xfId="14556"/>
    <cellStyle name="_부대입찰_단가및수량(증용지)제출(김차장님검토분)" xfId="14557"/>
    <cellStyle name="_부대입찰_단가산출(보완설계-대현)" xfId="14558"/>
    <cellStyle name="_부대입찰_단가산출(보완설계-대현)_단가및수량(증용지)제출(김차장님검토분)" xfId="14559"/>
    <cellStyle name="_부대입찰_단가산출(보완설계-대현)_임목폐기물" xfId="14560"/>
    <cellStyle name="_부대입찰_단가산출서(2004.03.기준)" xfId="14561"/>
    <cellStyle name="_부대입찰_단가산출서(2004.03.기준)_단가및수량(증용지)제출(김차장님검토분)" xfId="14562"/>
    <cellStyle name="_부대입찰_단가산출서(2004.03.기준)_임목폐기물" xfId="14563"/>
    <cellStyle name="_부대입찰_단가산출서(보완설계)" xfId="14564"/>
    <cellStyle name="_부대입찰_단가산출서(보완설계)_단가및수량(증용지)제출(김차장님검토분)" xfId="14565"/>
    <cellStyle name="_부대입찰_단가산출서(보완설계)_임목폐기물" xfId="14566"/>
    <cellStyle name="_부대입찰_단가산출서(실정보고)" xfId="14567"/>
    <cellStyle name="_부대입찰_단가산출서(실정보고)_단가및수량(증용지)제출(김차장님검토분)" xfId="14568"/>
    <cellStyle name="_부대입찰_단가산출서(실정보고)_임목폐기물" xfId="14569"/>
    <cellStyle name="_부대입찰_물푸기(울산천box)" xfId="14570"/>
    <cellStyle name="_부대입찰_물푸기(울산천box)_단가및수량(증용지)제출(김차장님검토분)" xfId="14571"/>
    <cellStyle name="_부대입찰_물푸기(울산천box)_임목폐기물" xfId="14572"/>
    <cellStyle name="_부대입찰_부대공1" xfId="14573"/>
    <cellStyle name="_부대입찰_설계서표지(전체)(4공구) (version 1)" xfId="14574"/>
    <cellStyle name="_부대입찰_설계서표지(전체)(4공구) (version 1)_설계서표지(전체)(4공구) (version 1)" xfId="14575"/>
    <cellStyle name="_부대입찰_임목폐기물" xfId="14576"/>
    <cellStyle name="_부대입찰_총괄개소별집계표(04년최종)" xfId="14577"/>
    <cellStyle name="_부대입찰_표지(04년)" xfId="14578"/>
    <cellStyle name="_부대입찰자료(토,철)(반곡-개야)" xfId="14579"/>
    <cellStyle name="_부대입찰적용(99.2.17)-4안" xfId="7974"/>
    <cellStyle name="_부대입찰참여품의" xfId="14580"/>
    <cellStyle name="_부대입찰참여품의_동해남부선4공구입찰내역(경남-조달청)" xfId="14581"/>
    <cellStyle name="_부대입찰특별조건및내역송부(최저가)" xfId="14582"/>
    <cellStyle name="_부대입찰특별조건및내역송부(최저가)_Book1" xfId="14583"/>
    <cellStyle name="_부대입찰특별조건및내역송부(최저가)_Book1_내역서(최초)" xfId="14584"/>
    <cellStyle name="_부대입찰특별조건및내역송부(최저가)_Book1_내역서(최초)_기구조직승인" xfId="14585"/>
    <cellStyle name="_부대입찰특별조건및내역송부(최저가)_Book1_내역서(최초)_사토조정" xfId="14586"/>
    <cellStyle name="_부대입찰특별조건및내역송부(최저가)_Book1_내역서(최초)_사토조정1" xfId="14587"/>
    <cellStyle name="_부대입찰특별조건및내역송부(최저가)_Book1_내역서(최초)_사토조정2" xfId="14588"/>
    <cellStyle name="_부대입찰특별조건및내역송부(최저가)_Book1_내역서(최초)_실행예산(6공구)" xfId="14589"/>
    <cellStyle name="_부대입찰특별조건및내역송부(최저가)_Book1_내역서(최초)_실행예산(6공구-사토조정1)" xfId="14590"/>
    <cellStyle name="_부대입찰특별조건및내역송부(최저가)_Book1_내역서(최초)_실행예산(6공구-회원사-사토조정)" xfId="14591"/>
    <cellStyle name="_부대입찰특별조건및내역송부(최저가)_Book1_내역서(최초)_실행예산(6공구-회원사용)" xfId="14592"/>
    <cellStyle name="_부대입찰특별조건및내역송부(최저가)_Book1_내역서(최초)_투찰-변형1(내역서정리,설계대비단가낙찰율)" xfId="14593"/>
    <cellStyle name="_부대입찰특별조건및내역송부(최저가)_Book1_투찰-변형1(내역서정리,설계대비단가낙찰율)" xfId="14594"/>
    <cellStyle name="_부대입찰특별조건및내역송부(최저가)_P-(현리-신팔)" xfId="14595"/>
    <cellStyle name="_부대입찰특별조건및내역송부(최저가)_P-(현리-신팔)_내역서(최초)" xfId="14596"/>
    <cellStyle name="_부대입찰특별조건및내역송부(최저가)_P-(현리-신팔)_내역서(최초)_기구조직승인" xfId="14597"/>
    <cellStyle name="_부대입찰특별조건및내역송부(최저가)_P-(현리-신팔)_내역서(최초)_사토조정" xfId="14598"/>
    <cellStyle name="_부대입찰특별조건및내역송부(최저가)_P-(현리-신팔)_내역서(최초)_사토조정1" xfId="14599"/>
    <cellStyle name="_부대입찰특별조건및내역송부(최저가)_P-(현리-신팔)_내역서(최초)_사토조정2" xfId="14600"/>
    <cellStyle name="_부대입찰특별조건및내역송부(최저가)_P-(현리-신팔)_내역서(최초)_실행예산(6공구)" xfId="14601"/>
    <cellStyle name="_부대입찰특별조건및내역송부(최저가)_P-(현리-신팔)_내역서(최초)_실행예산(6공구-사토조정1)" xfId="14602"/>
    <cellStyle name="_부대입찰특별조건및내역송부(최저가)_P-(현리-신팔)_내역서(최초)_실행예산(6공구-회원사-사토조정)" xfId="14603"/>
    <cellStyle name="_부대입찰특별조건및내역송부(최저가)_P-(현리-신팔)_내역서(최초)_실행예산(6공구-회원사용)" xfId="14604"/>
    <cellStyle name="_부대입찰특별조건및내역송부(최저가)_P-(현리-신팔)_내역서(최초)_투찰-변형1(내역서정리,설계대비단가낙찰율)" xfId="14605"/>
    <cellStyle name="_부대입찰특별조건및내역송부(최저가)_P-(현리-신팔)_투찰-변형1(내역서정리,설계대비단가낙찰율)" xfId="14606"/>
    <cellStyle name="_부대입찰특별조건및내역송부(최저가)_내역서(최초)" xfId="14607"/>
    <cellStyle name="_부대입찰특별조건및내역송부(최저가)_내역서(최초)_기구조직승인" xfId="14608"/>
    <cellStyle name="_부대입찰특별조건및내역송부(최저가)_내역서(최초)_사토조정" xfId="14609"/>
    <cellStyle name="_부대입찰특별조건및내역송부(최저가)_내역서(최초)_사토조정1" xfId="14610"/>
    <cellStyle name="_부대입찰특별조건및내역송부(최저가)_내역서(최초)_사토조정2" xfId="14611"/>
    <cellStyle name="_부대입찰특별조건및내역송부(최저가)_내역서(최초)_실행예산(6공구)" xfId="14612"/>
    <cellStyle name="_부대입찰특별조건및내역송부(최저가)_내역서(최초)_실행예산(6공구-사토조정1)" xfId="14613"/>
    <cellStyle name="_부대입찰특별조건및내역송부(최저가)_내역서(최초)_실행예산(6공구-회원사-사토조정)" xfId="14614"/>
    <cellStyle name="_부대입찰특별조건및내역송부(최저가)_내역서(최초)_실행예산(6공구-회원사용)" xfId="14615"/>
    <cellStyle name="_부대입찰특별조건및내역송부(최저가)_내역서(최초)_투찰-변형1(내역서정리,설계대비단가낙찰율)" xfId="14616"/>
    <cellStyle name="_부대입찰특별조건및내역송부(최저가)_부대결과" xfId="14617"/>
    <cellStyle name="_부대입찰특별조건및내역송부(최저가)_부대결과_Book1" xfId="14618"/>
    <cellStyle name="_부대입찰특별조건및내역송부(최저가)_부대결과_Book1_내역서(최초)" xfId="14619"/>
    <cellStyle name="_부대입찰특별조건및내역송부(최저가)_부대결과_Book1_내역서(최초)_기구조직승인" xfId="14620"/>
    <cellStyle name="_부대입찰특별조건및내역송부(최저가)_부대결과_Book1_내역서(최초)_사토조정" xfId="14621"/>
    <cellStyle name="_부대입찰특별조건및내역송부(최저가)_부대결과_Book1_내역서(최초)_사토조정1" xfId="14622"/>
    <cellStyle name="_부대입찰특별조건및내역송부(최저가)_부대결과_Book1_내역서(최초)_사토조정2" xfId="14623"/>
    <cellStyle name="_부대입찰특별조건및내역송부(최저가)_부대결과_Book1_내역서(최초)_실행예산(6공구)" xfId="14624"/>
    <cellStyle name="_부대입찰특별조건및내역송부(최저가)_부대결과_Book1_내역서(최초)_실행예산(6공구-사토조정1)" xfId="14625"/>
    <cellStyle name="_부대입찰특별조건및내역송부(최저가)_부대결과_Book1_내역서(최초)_실행예산(6공구-회원사-사토조정)" xfId="14626"/>
    <cellStyle name="_부대입찰특별조건및내역송부(최저가)_부대결과_Book1_내역서(최초)_실행예산(6공구-회원사용)" xfId="14627"/>
    <cellStyle name="_부대입찰특별조건및내역송부(최저가)_부대결과_Book1_내역서(최초)_투찰-변형1(내역서정리,설계대비단가낙찰율)" xfId="14628"/>
    <cellStyle name="_부대입찰특별조건및내역송부(최저가)_부대결과_Book1_투찰-변형1(내역서정리,설계대비단가낙찰율)" xfId="14629"/>
    <cellStyle name="_부대입찰특별조건및내역송부(최저가)_부대결과_P-(현리-신팔)" xfId="14630"/>
    <cellStyle name="_부대입찰특별조건및내역송부(최저가)_부대결과_P-(현리-신팔)_내역서(최초)" xfId="14631"/>
    <cellStyle name="_부대입찰특별조건및내역송부(최저가)_부대결과_P-(현리-신팔)_내역서(최초)_기구조직승인" xfId="14632"/>
    <cellStyle name="_부대입찰특별조건및내역송부(최저가)_부대결과_P-(현리-신팔)_내역서(최초)_사토조정" xfId="14633"/>
    <cellStyle name="_부대입찰특별조건및내역송부(최저가)_부대결과_P-(현리-신팔)_내역서(최초)_사토조정1" xfId="14634"/>
    <cellStyle name="_부대입찰특별조건및내역송부(최저가)_부대결과_P-(현리-신팔)_내역서(최초)_사토조정2" xfId="14635"/>
    <cellStyle name="_부대입찰특별조건및내역송부(최저가)_부대결과_P-(현리-신팔)_내역서(최초)_실행예산(6공구)" xfId="14636"/>
    <cellStyle name="_부대입찰특별조건및내역송부(최저가)_부대결과_P-(현리-신팔)_내역서(최초)_실행예산(6공구-사토조정1)" xfId="14637"/>
    <cellStyle name="_부대입찰특별조건및내역송부(최저가)_부대결과_P-(현리-신팔)_내역서(최초)_실행예산(6공구-회원사-사토조정)" xfId="14638"/>
    <cellStyle name="_부대입찰특별조건및내역송부(최저가)_부대결과_P-(현리-신팔)_내역서(최초)_실행예산(6공구-회원사용)" xfId="14639"/>
    <cellStyle name="_부대입찰특별조건및내역송부(최저가)_부대결과_P-(현리-신팔)_내역서(최초)_투찰-변형1(내역서정리,설계대비단가낙찰율)" xfId="14640"/>
    <cellStyle name="_부대입찰특별조건및내역송부(최저가)_부대결과_P-(현리-신팔)_투찰-변형1(내역서정리,설계대비단가낙찰율)" xfId="14641"/>
    <cellStyle name="_부대입찰특별조건및내역송부(최저가)_부대결과_내역서(최초)" xfId="14642"/>
    <cellStyle name="_부대입찰특별조건및내역송부(최저가)_부대결과_내역서(최초)_기구조직승인" xfId="14643"/>
    <cellStyle name="_부대입찰특별조건및내역송부(최저가)_부대결과_내역서(최초)_사토조정" xfId="14644"/>
    <cellStyle name="_부대입찰특별조건및내역송부(최저가)_부대결과_내역서(최초)_사토조정1" xfId="14645"/>
    <cellStyle name="_부대입찰특별조건및내역송부(최저가)_부대결과_내역서(최초)_사토조정2" xfId="14646"/>
    <cellStyle name="_부대입찰특별조건및내역송부(최저가)_부대결과_내역서(최초)_실행예산(6공구)" xfId="14647"/>
    <cellStyle name="_부대입찰특별조건및내역송부(최저가)_부대결과_내역서(최초)_실행예산(6공구-사토조정1)" xfId="14648"/>
    <cellStyle name="_부대입찰특별조건및내역송부(최저가)_부대결과_내역서(최초)_실행예산(6공구-회원사-사토조정)" xfId="14649"/>
    <cellStyle name="_부대입찰특별조건및내역송부(최저가)_부대결과_내역서(최초)_실행예산(6공구-회원사용)" xfId="14650"/>
    <cellStyle name="_부대입찰특별조건및내역송부(최저가)_부대결과_내역서(최초)_투찰-변형1(내역서정리,설계대비단가낙찰율)" xfId="14651"/>
    <cellStyle name="_부대입찰특별조건및내역송부(최저가)_부대결과_투찰-변형1(내역서정리,설계대비단가낙찰율)" xfId="14652"/>
    <cellStyle name="_부대입찰특별조건및내역송부(최저가)_부대결과_현리-신팔도로설계" xfId="14653"/>
    <cellStyle name="_부대입찰특별조건및내역송부(최저가)_부대결과_현리-신팔도로설계_내역서(최초)" xfId="14654"/>
    <cellStyle name="_부대입찰특별조건및내역송부(최저가)_부대결과_현리-신팔도로설계_내역서(최초)_기구조직승인" xfId="14655"/>
    <cellStyle name="_부대입찰특별조건및내역송부(최저가)_부대결과_현리-신팔도로설계_내역서(최초)_사토조정" xfId="14656"/>
    <cellStyle name="_부대입찰특별조건및내역송부(최저가)_부대결과_현리-신팔도로설계_내역서(최초)_사토조정1" xfId="14657"/>
    <cellStyle name="_부대입찰특별조건및내역송부(최저가)_부대결과_현리-신팔도로설계_내역서(최초)_사토조정2" xfId="14658"/>
    <cellStyle name="_부대입찰특별조건및내역송부(최저가)_부대결과_현리-신팔도로설계_내역서(최초)_실행예산(6공구)" xfId="14659"/>
    <cellStyle name="_부대입찰특별조건및내역송부(최저가)_부대결과_현리-신팔도로설계_내역서(최초)_실행예산(6공구-사토조정1)" xfId="14660"/>
    <cellStyle name="_부대입찰특별조건및내역송부(최저가)_부대결과_현리-신팔도로설계_내역서(최초)_실행예산(6공구-회원사-사토조정)" xfId="14661"/>
    <cellStyle name="_부대입찰특별조건및내역송부(최저가)_부대결과_현리-신팔도로설계_내역서(최초)_실행예산(6공구-회원사용)" xfId="14662"/>
    <cellStyle name="_부대입찰특별조건및내역송부(최저가)_부대결과_현리-신팔도로설계_내역서(최초)_투찰-변형1(내역서정리,설계대비단가낙찰율)" xfId="14663"/>
    <cellStyle name="_부대입찰특별조건및내역송부(최저가)_부대결과_현리-신팔도로설계_투찰-변형1(내역서정리,설계대비단가낙찰율)" xfId="14664"/>
    <cellStyle name="_부대입찰특별조건및내역송부(최저가)_투찰-변형1(내역서정리,설계대비단가낙찰율)" xfId="14665"/>
    <cellStyle name="_부대입찰특별조건및내역송부(최저가)_현리-신팔도로설계" xfId="14666"/>
    <cellStyle name="_부대입찰특별조건및내역송부(최저가)_현리-신팔도로설계_내역서(최초)" xfId="14667"/>
    <cellStyle name="_부대입찰특별조건및내역송부(최저가)_현리-신팔도로설계_내역서(최초)_기구조직승인" xfId="14668"/>
    <cellStyle name="_부대입찰특별조건및내역송부(최저가)_현리-신팔도로설계_내역서(최초)_사토조정" xfId="14669"/>
    <cellStyle name="_부대입찰특별조건및내역송부(최저가)_현리-신팔도로설계_내역서(최초)_사토조정1" xfId="14670"/>
    <cellStyle name="_부대입찰특별조건및내역송부(최저가)_현리-신팔도로설계_내역서(최초)_사토조정2" xfId="14671"/>
    <cellStyle name="_부대입찰특별조건및내역송부(최저가)_현리-신팔도로설계_내역서(최초)_실행예산(6공구)" xfId="14672"/>
    <cellStyle name="_부대입찰특별조건및내역송부(최저가)_현리-신팔도로설계_내역서(최초)_실행예산(6공구-사토조정1)" xfId="14673"/>
    <cellStyle name="_부대입찰특별조건및내역송부(최저가)_현리-신팔도로설계_내역서(최초)_실행예산(6공구-회원사-사토조정)" xfId="14674"/>
    <cellStyle name="_부대입찰특별조건및내역송부(최저가)_현리-신팔도로설계_내역서(최초)_실행예산(6공구-회원사용)" xfId="14675"/>
    <cellStyle name="_부대입찰특별조건및내역송부(최저가)_현리-신팔도로설계_내역서(최초)_투찰-변형1(내역서정리,설계대비단가낙찰율)" xfId="14676"/>
    <cellStyle name="_부대입찰특별조건및내역송부(최저가)_현리-신팔도로설계_투찰-변형1(내역서정리,설계대비단가낙찰율)" xfId="14677"/>
    <cellStyle name="_부대입찰확약서" xfId="7975"/>
    <cellStyle name="_부산원가1014_최종" xfId="14678"/>
    <cellStyle name="_부산지하철 기술훈련센타(고운)" xfId="14679"/>
    <cellStyle name="_부안지구투찰2" xfId="5581"/>
    <cellStyle name="_부에나비스타 빌라 설계견적" xfId="2937"/>
    <cellStyle name="_부에나비스타 빌라 설계견적_071030-조경공사" xfId="2938"/>
    <cellStyle name="_부에나비스타 빌라 설계견적_원가계산서" xfId="2939"/>
    <cellStyle name="_부지조성산출" xfId="77"/>
    <cellStyle name="_부창교상부" xfId="14680"/>
    <cellStyle name="_부천범박동" xfId="9924"/>
    <cellStyle name="_분당구-지압보도-1024" xfId="7976"/>
    <cellStyle name="_사각파고라" xfId="7977"/>
    <cellStyle name="_사기막교Pier" xfId="14681"/>
    <cellStyle name="_사기막교Pier_교량총집계" xfId="14682"/>
    <cellStyle name="_사기막교Pier_교량총집계_교량총집계" xfId="14683"/>
    <cellStyle name="_사기막교Pier_내부제1교옹벽수량" xfId="14684"/>
    <cellStyle name="_사기막교Pier_내부제1교옹벽수량_Book1" xfId="14685"/>
    <cellStyle name="_사기막교Pier_내부제1교옹벽수량_내부제1교" xfId="14686"/>
    <cellStyle name="_사기막교Pier_내부제1교옹벽수량_용운교(π형RC라멘)" xfId="14687"/>
    <cellStyle name="_사기막교각토공" xfId="14688"/>
    <cellStyle name="_사기막교각토공_교량총집계" xfId="14689"/>
    <cellStyle name="_사기막교각토공_교량총집계_교량총집계" xfId="14690"/>
    <cellStyle name="_사기막교각토공_내부제1교옹벽수량" xfId="14691"/>
    <cellStyle name="_사기막교각토공_내부제1교옹벽수량_Book1" xfId="14692"/>
    <cellStyle name="_사기막교각토공_내부제1교옹벽수량_내부제1교" xfId="14693"/>
    <cellStyle name="_사기막교각토공_내부제1교옹벽수량_용운교(π형RC라멘)" xfId="14694"/>
    <cellStyle name="_사동초중" xfId="14695"/>
    <cellStyle name="_사본 - 013.부대공(광로부)" xfId="14696"/>
    <cellStyle name="_사본 - 내역서" xfId="7978"/>
    <cellStyle name="_사본 - 하마2교-수량" xfId="14697"/>
    <cellStyle name="_사본 - 하마2교-수량_부내교수량산출서" xfId="14698"/>
    <cellStyle name="_사업부발송" xfId="2940"/>
    <cellStyle name="_사업부발송_071030-조경공사" xfId="2941"/>
    <cellStyle name="_사업부발송_원가계산서" xfId="2942"/>
    <cellStyle name="_사업-인원계획2003" xfId="2943"/>
    <cellStyle name="_사업-인원계획2003_071030-조경공사" xfId="2944"/>
    <cellStyle name="_사업-인원계획2003_원가계산서" xfId="2945"/>
    <cellStyle name="_사업-인원계획양식" xfId="2946"/>
    <cellStyle name="_사업-인원계획양식_071030-조경공사" xfId="2947"/>
    <cellStyle name="_사업-인원계획양식_원가계산서" xfId="2948"/>
    <cellStyle name="_사유서" xfId="2949"/>
    <cellStyle name="_사유서_내역서" xfId="2950"/>
    <cellStyle name="_사진대지" xfId="14699"/>
    <cellStyle name="_산출근거(광양)" xfId="14700"/>
    <cellStyle name="_산출근거(광양)_교각" xfId="14701"/>
    <cellStyle name="_산출근거(광양)_교각_봉남교 교각수량" xfId="14702"/>
    <cellStyle name="_산출근거(광양)_교각_봉남교 교대수량" xfId="14703"/>
    <cellStyle name="_산출근거(광양)_교각_봉남교 상-하부수량-1" xfId="14704"/>
    <cellStyle name="_산출근거(광양)_교각_봉남교 상-하부수량-3" xfId="14705"/>
    <cellStyle name="_산출근거(광양)_교각_봉남교 상-하부수량-8" xfId="14706"/>
    <cellStyle name="_산출근거(광양)_교량별총괄집계(신리5교)" xfId="14707"/>
    <cellStyle name="_산출근거(광양)_교량별총괄집계(신리5교)_교각" xfId="14708"/>
    <cellStyle name="_산출근거(광양)_교량별총괄집계(신리5교)_교각_봉남교 교각수량" xfId="14709"/>
    <cellStyle name="_산출근거(광양)_교량별총괄집계(신리5교)_교각_봉남교 교대수량" xfId="14710"/>
    <cellStyle name="_산출근거(광양)_교량별총괄집계(신리5교)_교각_봉남교 상-하부수량-1" xfId="14711"/>
    <cellStyle name="_산출근거(광양)_교량별총괄집계(신리5교)_교각_봉남교 상-하부수량-3" xfId="14712"/>
    <cellStyle name="_산출근거(광양)_교량별총괄집계(신리5교)_교각_봉남교 상-하부수량-8" xfId="14713"/>
    <cellStyle name="_산출근거(광양)_교량별총괄집계(신리5교)_대곡교 교각일반" xfId="14714"/>
    <cellStyle name="_산출근거(광양)_교량별총괄집계(신리5교)_대곡교 교각일반_봉남교 교각수량" xfId="14715"/>
    <cellStyle name="_산출근거(광양)_교량별총괄집계(신리5교)_대곡교 교각일반_봉남교 교대수량" xfId="14716"/>
    <cellStyle name="_산출근거(광양)_교량별총괄집계(신리5교)_대곡교 교각일반_봉남교 상-하부수량-1" xfId="14717"/>
    <cellStyle name="_산출근거(광양)_교량별총괄집계(신리5교)_대곡교 교각일반_봉남교 상-하부수량-3" xfId="14718"/>
    <cellStyle name="_산출근거(광양)_교량별총괄집계(신리5교)_대곡교 교각일반_봉남교 상-하부수량-8" xfId="14719"/>
    <cellStyle name="_산출근거(광양)_교량별총괄집계(신리5교)_대곡교 교각일반수량" xfId="14720"/>
    <cellStyle name="_산출근거(광양)_교량별총괄집계(신리5교)_대곡교 교각일반수량_봉남교 교각수량" xfId="14721"/>
    <cellStyle name="_산출근거(광양)_교량별총괄집계(신리5교)_대곡교 교각일반수량_봉남교 교대수량" xfId="14722"/>
    <cellStyle name="_산출근거(광양)_교량별총괄집계(신리5교)_대곡교 교각일반수량_봉남교 상-하부수량-1" xfId="14723"/>
    <cellStyle name="_산출근거(광양)_교량별총괄집계(신리5교)_대곡교 교각일반수량_봉남교 상-하부수량-3" xfId="14724"/>
    <cellStyle name="_산출근거(광양)_교량별총괄집계(신리5교)_대곡교 교각일반수량_봉남교 상-하부수량-8" xfId="14725"/>
    <cellStyle name="_산출근거(광양)_교량별총괄집계(신리5교)_대곡교 교대" xfId="14726"/>
    <cellStyle name="_산출근거(광양)_교량별총괄집계(신리5교)_대곡교 교대_봉남교 교각수량" xfId="14727"/>
    <cellStyle name="_산출근거(광양)_교량별총괄집계(신리5교)_대곡교 교대_봉남교 교대수량" xfId="14728"/>
    <cellStyle name="_산출근거(광양)_교량별총괄집계(신리5교)_대곡교 교대_봉남교 상-하부수량-1" xfId="14729"/>
    <cellStyle name="_산출근거(광양)_교량별총괄집계(신리5교)_대곡교 교대_봉남교 상-하부수량-3" xfId="14730"/>
    <cellStyle name="_산출근거(광양)_교량별총괄집계(신리5교)_대곡교 교대_봉남교 상-하부수량-8" xfId="14731"/>
    <cellStyle name="_산출근거(광양)_교량별총괄집계(신리5교)_대곡교 상부수량" xfId="14732"/>
    <cellStyle name="_산출근거(광양)_교량별총괄집계(신리5교)_대곡교 상부수량_봉남교 교각수량" xfId="14733"/>
    <cellStyle name="_산출근거(광양)_교량별총괄집계(신리5교)_대곡교 상부수량_봉남교 교대수량" xfId="14734"/>
    <cellStyle name="_산출근거(광양)_교량별총괄집계(신리5교)_대곡교 상부수량_봉남교 상-하부수량-1" xfId="14735"/>
    <cellStyle name="_산출근거(광양)_교량별총괄집계(신리5교)_대곡교 상부수량_봉남교 상-하부수량-3" xfId="14736"/>
    <cellStyle name="_산출근거(광양)_교량별총괄집계(신리5교)_대곡교 상부수량_봉남교 상-하부수량-8" xfId="14737"/>
    <cellStyle name="_산출근거(광양)_교량별총괄집계(신리5교)_대곡교 일반수량" xfId="14738"/>
    <cellStyle name="_산출근거(광양)_교량별총괄집계(신리5교)_대곡교 일반수량_봉남교 교각수량" xfId="14739"/>
    <cellStyle name="_산출근거(광양)_교량별총괄집계(신리5교)_대곡교 일반수량_봉남교 교대수량" xfId="14740"/>
    <cellStyle name="_산출근거(광양)_교량별총괄집계(신리5교)_대곡교 일반수량_봉남교 상-하부수량-1" xfId="14741"/>
    <cellStyle name="_산출근거(광양)_교량별총괄집계(신리5교)_대곡교 일반수량_봉남교 상-하부수량-3" xfId="14742"/>
    <cellStyle name="_산출근거(광양)_교량별총괄집계(신리5교)_대곡교 일반수량_봉남교 상-하부수량-8" xfId="14743"/>
    <cellStyle name="_산출근거(광양)_교량별총괄집계(신리5교)_대곡교(교대수량)" xfId="14744"/>
    <cellStyle name="_산출근거(광양)_교량별총괄집계(신리5교)_대곡교(교대수량)_봉남교 교각수량" xfId="14745"/>
    <cellStyle name="_산출근거(광양)_교량별총괄집계(신리5교)_대곡교(교대수량)_봉남교 교대수량" xfId="14746"/>
    <cellStyle name="_산출근거(광양)_교량별총괄집계(신리5교)_대곡교(교대수량)_봉남교 상-하부수량-1" xfId="14747"/>
    <cellStyle name="_산출근거(광양)_교량별총괄집계(신리5교)_대곡교(교대수량)_봉남교 상-하부수량-3" xfId="14748"/>
    <cellStyle name="_산출근거(광양)_교량별총괄집계(신리5교)_대곡교(교대수량)_봉남교 상-하부수량-8" xfId="14749"/>
    <cellStyle name="_산출근거(광양)_교량별총괄집계(신리5교)_대곡교(진짜)" xfId="14750"/>
    <cellStyle name="_산출근거(광양)_교량별총괄집계(신리5교)_대곡교(진짜)_봉남교 교각수량" xfId="14751"/>
    <cellStyle name="_산출근거(광양)_교량별총괄집계(신리5교)_대곡교(진짜)_봉남교 교대수량" xfId="14752"/>
    <cellStyle name="_산출근거(광양)_교량별총괄집계(신리5교)_대곡교(진짜)_봉남교 상-하부수량-1" xfId="14753"/>
    <cellStyle name="_산출근거(광양)_교량별총괄집계(신리5교)_대곡교(진짜)_봉남교 상-하부수량-3" xfId="14754"/>
    <cellStyle name="_산출근거(광양)_교량별총괄집계(신리5교)_대곡교(진짜)_봉남교 상-하부수량-8" xfId="14755"/>
    <cellStyle name="_산출근거(광양)_교량별총괄집계(신리5교)_대곡교(진짜진짜)" xfId="14756"/>
    <cellStyle name="_산출근거(광양)_교량별총괄집계(신리5교)_대곡교(진짜진짜)_봉남교 교각수량" xfId="14757"/>
    <cellStyle name="_산출근거(광양)_교량별총괄집계(신리5교)_대곡교(진짜진짜)_봉남교 교대수량" xfId="14758"/>
    <cellStyle name="_산출근거(광양)_교량별총괄집계(신리5교)_대곡교(진짜진짜)_봉남교 상-하부수량-1" xfId="14759"/>
    <cellStyle name="_산출근거(광양)_교량별총괄집계(신리5교)_대곡교(진짜진짜)_봉남교 상-하부수량-3" xfId="14760"/>
    <cellStyle name="_산출근거(광양)_교량별총괄집계(신리5교)_대곡교(진짜진짜)_봉남교 상-하부수량-8" xfId="14761"/>
    <cellStyle name="_산출근거(광양)_교량별총괄집계(신리5교)_축내교 교각일반수량" xfId="14762"/>
    <cellStyle name="_산출근거(광양)_교량별총괄집계(신리5교)_축내교 교각일반수량_봉남교 교각수량" xfId="14763"/>
    <cellStyle name="_산출근거(광양)_교량별총괄집계(신리5교)_축내교 교각일반수량_봉남교 교대수량" xfId="14764"/>
    <cellStyle name="_산출근거(광양)_교량별총괄집계(신리5교)_축내교 상부수량" xfId="14765"/>
    <cellStyle name="_산출근거(광양)_교량별총괄집계(신리5교)_축내교 상부수량_봉남교 교각수량" xfId="14766"/>
    <cellStyle name="_산출근거(광양)_교량별총괄집계(신리5교)_축내교 상부수량_봉남교 교대수량" xfId="14767"/>
    <cellStyle name="_산출근거(광양)_교량별총괄집계(신리5교)_축내교 총괄수량" xfId="14768"/>
    <cellStyle name="_산출근거(광양)_교량별총괄집계(신리5교)_축내교 총괄수량_봉남교 교각수량" xfId="14769"/>
    <cellStyle name="_산출근거(광양)_교량별총괄집계(신리5교)_축내교 총괄수량_봉남교 교대수량" xfId="14770"/>
    <cellStyle name="_산출근거(광양)_교량별총괄집계(신리5교)_축내교(교대수량)" xfId="14771"/>
    <cellStyle name="_산출근거(광양)_교량별총괄집계(신리5교)_축내교(교대수량)_봉남교 교각수량" xfId="14772"/>
    <cellStyle name="_산출근거(광양)_교량별총괄집계(신리5교)_축내교(교대수량)_봉남교 교대수량" xfId="14773"/>
    <cellStyle name="_산출근거(광양)_교량별총괄집계(신리5교)_축내교(교대수량)_봉남교 상-하부수량-1" xfId="14774"/>
    <cellStyle name="_산출근거(광양)_교량별총괄집계(신리5교)_축내교(교대수량)_봉남교 상-하부수량-3" xfId="14775"/>
    <cellStyle name="_산출근거(광양)_교량별총괄집계(신리5교)_축내교(교대수량)_봉남교 상-하부수량-8" xfId="14776"/>
    <cellStyle name="_산출근거(광양)_교량별총괄집계(신리5교)_축내교(진짜진짜)" xfId="14777"/>
    <cellStyle name="_산출근거(광양)_교량별총괄집계(신리5교)_축내교(진짜진짜)_봉남교 교각수량" xfId="14778"/>
    <cellStyle name="_산출근거(광양)_교량별총괄집계(신리5교)_축내교(진짜진짜)_봉남교 교대수량" xfId="14779"/>
    <cellStyle name="_산출근거(광양)_교량별총괄집계(신리5교)_축내교(진짜진짜)_봉남교 상-하부수량-1" xfId="14780"/>
    <cellStyle name="_산출근거(광양)_교량별총괄집계(신리5교)_축내교(진짜진짜)_봉남교 상-하부수량-3" xfId="14781"/>
    <cellStyle name="_산출근거(광양)_교량별총괄집계(신리5교)_축내교(진짜진짜)_봉남교 상-하부수량-8" xfId="14782"/>
    <cellStyle name="_산출근거(광양)_대곡교 교각일반" xfId="14783"/>
    <cellStyle name="_산출근거(광양)_대곡교 교각일반_봉남교 교각수량" xfId="14784"/>
    <cellStyle name="_산출근거(광양)_대곡교 교각일반_봉남교 교대수량" xfId="14785"/>
    <cellStyle name="_산출근거(광양)_대곡교 교각일반_봉남교 상-하부수량-1" xfId="14786"/>
    <cellStyle name="_산출근거(광양)_대곡교 교각일반_봉남교 상-하부수량-3" xfId="14787"/>
    <cellStyle name="_산출근거(광양)_대곡교 교각일반_봉남교 상-하부수량-8" xfId="14788"/>
    <cellStyle name="_산출근거(광양)_대곡교 교각일반수량" xfId="14789"/>
    <cellStyle name="_산출근거(광양)_대곡교 교각일반수량_봉남교 교각수량" xfId="14790"/>
    <cellStyle name="_산출근거(광양)_대곡교 교각일반수량_봉남교 교대수량" xfId="14791"/>
    <cellStyle name="_산출근거(광양)_대곡교 교각일반수량_봉남교 상-하부수량-1" xfId="14792"/>
    <cellStyle name="_산출근거(광양)_대곡교 교각일반수량_봉남교 상-하부수량-3" xfId="14793"/>
    <cellStyle name="_산출근거(광양)_대곡교 교각일반수량_봉남교 상-하부수량-8" xfId="14794"/>
    <cellStyle name="_산출근거(광양)_대곡교 교대" xfId="14795"/>
    <cellStyle name="_산출근거(광양)_대곡교 교대_봉남교 교각수량" xfId="14796"/>
    <cellStyle name="_산출근거(광양)_대곡교 교대_봉남교 교대수량" xfId="14797"/>
    <cellStyle name="_산출근거(광양)_대곡교 교대_봉남교 상-하부수량-1" xfId="14798"/>
    <cellStyle name="_산출근거(광양)_대곡교 교대_봉남교 상-하부수량-3" xfId="14799"/>
    <cellStyle name="_산출근거(광양)_대곡교 교대_봉남교 상-하부수량-8" xfId="14800"/>
    <cellStyle name="_산출근거(광양)_대곡교 상부수량" xfId="14801"/>
    <cellStyle name="_산출근거(광양)_대곡교 상부수량_봉남교 교각수량" xfId="14802"/>
    <cellStyle name="_산출근거(광양)_대곡교 상부수량_봉남교 교대수량" xfId="14803"/>
    <cellStyle name="_산출근거(광양)_대곡교 상부수량_봉남교 상-하부수량-1" xfId="14804"/>
    <cellStyle name="_산출근거(광양)_대곡교 상부수량_봉남교 상-하부수량-3" xfId="14805"/>
    <cellStyle name="_산출근거(광양)_대곡교 상부수량_봉남교 상-하부수량-8" xfId="14806"/>
    <cellStyle name="_산출근거(광양)_대곡교 일반수량" xfId="14807"/>
    <cellStyle name="_산출근거(광양)_대곡교 일반수량_봉남교 교각수량" xfId="14808"/>
    <cellStyle name="_산출근거(광양)_대곡교 일반수량_봉남교 교대수량" xfId="14809"/>
    <cellStyle name="_산출근거(광양)_대곡교 일반수량_봉남교 상-하부수량-1" xfId="14810"/>
    <cellStyle name="_산출근거(광양)_대곡교 일반수량_봉남교 상-하부수량-3" xfId="14811"/>
    <cellStyle name="_산출근거(광양)_대곡교 일반수량_봉남교 상-하부수량-8" xfId="14812"/>
    <cellStyle name="_산출근거(광양)_대곡교(교대수량)" xfId="14813"/>
    <cellStyle name="_산출근거(광양)_대곡교(교대수량)_봉남교 교각수량" xfId="14814"/>
    <cellStyle name="_산출근거(광양)_대곡교(교대수량)_봉남교 교대수량" xfId="14815"/>
    <cellStyle name="_산출근거(광양)_대곡교(교대수량)_봉남교 상-하부수량-1" xfId="14816"/>
    <cellStyle name="_산출근거(광양)_대곡교(교대수량)_봉남교 상-하부수량-3" xfId="14817"/>
    <cellStyle name="_산출근거(광양)_대곡교(교대수량)_봉남교 상-하부수량-8" xfId="14818"/>
    <cellStyle name="_산출근거(광양)_대곡교(진짜)" xfId="14819"/>
    <cellStyle name="_산출근거(광양)_대곡교(진짜)_봉남교 교각수량" xfId="14820"/>
    <cellStyle name="_산출근거(광양)_대곡교(진짜)_봉남교 교대수량" xfId="14821"/>
    <cellStyle name="_산출근거(광양)_대곡교(진짜)_봉남교 상-하부수량-1" xfId="14822"/>
    <cellStyle name="_산출근거(광양)_대곡교(진짜)_봉남교 상-하부수량-3" xfId="14823"/>
    <cellStyle name="_산출근거(광양)_대곡교(진짜)_봉남교 상-하부수량-8" xfId="14824"/>
    <cellStyle name="_산출근거(광양)_대곡교(진짜진짜)" xfId="14825"/>
    <cellStyle name="_산출근거(광양)_대곡교(진짜진짜)_봉남교 교각수량" xfId="14826"/>
    <cellStyle name="_산출근거(광양)_대곡교(진짜진짜)_봉남교 교대수량" xfId="14827"/>
    <cellStyle name="_산출근거(광양)_대곡교(진짜진짜)_봉남교 상-하부수량-1" xfId="14828"/>
    <cellStyle name="_산출근거(광양)_대곡교(진짜진짜)_봉남교 상-하부수량-3" xfId="14829"/>
    <cellStyle name="_산출근거(광양)_대곡교(진짜진짜)_봉남교 상-하부수량-8" xfId="14830"/>
    <cellStyle name="_산출근거(광양)_신리5교 상부" xfId="14831"/>
    <cellStyle name="_산출근거(광양)_신리5교 상부_교각" xfId="14832"/>
    <cellStyle name="_산출근거(광양)_신리5교 상부_교각_봉남교 교각수량" xfId="14833"/>
    <cellStyle name="_산출근거(광양)_신리5교 상부_교각_봉남교 교대수량" xfId="14834"/>
    <cellStyle name="_산출근거(광양)_신리5교 상부_교각_봉남교 상-하부수량-1" xfId="14835"/>
    <cellStyle name="_산출근거(광양)_신리5교 상부_교각_봉남교 상-하부수량-3" xfId="14836"/>
    <cellStyle name="_산출근거(광양)_신리5교 상부_교각_봉남교 상-하부수량-8" xfId="14837"/>
    <cellStyle name="_산출근거(광양)_신리5교 상부_대곡교 교각일반" xfId="14838"/>
    <cellStyle name="_산출근거(광양)_신리5교 상부_대곡교 교각일반_봉남교 교각수량" xfId="14839"/>
    <cellStyle name="_산출근거(광양)_신리5교 상부_대곡교 교각일반_봉남교 교대수량" xfId="14840"/>
    <cellStyle name="_산출근거(광양)_신리5교 상부_대곡교 교각일반_봉남교 상-하부수량-1" xfId="14841"/>
    <cellStyle name="_산출근거(광양)_신리5교 상부_대곡교 교각일반_봉남교 상-하부수량-3" xfId="14842"/>
    <cellStyle name="_산출근거(광양)_신리5교 상부_대곡교 교각일반_봉남교 상-하부수량-8" xfId="14843"/>
    <cellStyle name="_산출근거(광양)_신리5교 상부_대곡교 교각일반수량" xfId="14844"/>
    <cellStyle name="_산출근거(광양)_신리5교 상부_대곡교 교각일반수량_봉남교 교각수량" xfId="14845"/>
    <cellStyle name="_산출근거(광양)_신리5교 상부_대곡교 교각일반수량_봉남교 교대수량" xfId="14846"/>
    <cellStyle name="_산출근거(광양)_신리5교 상부_대곡교 교각일반수량_봉남교 상-하부수량-1" xfId="14847"/>
    <cellStyle name="_산출근거(광양)_신리5교 상부_대곡교 교각일반수량_봉남교 상-하부수량-3" xfId="14848"/>
    <cellStyle name="_산출근거(광양)_신리5교 상부_대곡교 교각일반수량_봉남교 상-하부수량-8" xfId="14849"/>
    <cellStyle name="_산출근거(광양)_신리5교 상부_대곡교 교대" xfId="14850"/>
    <cellStyle name="_산출근거(광양)_신리5교 상부_대곡교 교대_봉남교 교각수량" xfId="14851"/>
    <cellStyle name="_산출근거(광양)_신리5교 상부_대곡교 교대_봉남교 교대수량" xfId="14852"/>
    <cellStyle name="_산출근거(광양)_신리5교 상부_대곡교 교대_봉남교 상-하부수량-1" xfId="14853"/>
    <cellStyle name="_산출근거(광양)_신리5교 상부_대곡교 교대_봉남교 상-하부수량-3" xfId="14854"/>
    <cellStyle name="_산출근거(광양)_신리5교 상부_대곡교 교대_봉남교 상-하부수량-8" xfId="14855"/>
    <cellStyle name="_산출근거(광양)_신리5교 상부_대곡교 상부수량" xfId="14856"/>
    <cellStyle name="_산출근거(광양)_신리5교 상부_대곡교 상부수량_봉남교 교각수량" xfId="14857"/>
    <cellStyle name="_산출근거(광양)_신리5교 상부_대곡교 상부수량_봉남교 교대수량" xfId="14858"/>
    <cellStyle name="_산출근거(광양)_신리5교 상부_대곡교 상부수량_봉남교 상-하부수량-1" xfId="14859"/>
    <cellStyle name="_산출근거(광양)_신리5교 상부_대곡교 상부수량_봉남교 상-하부수량-3" xfId="14860"/>
    <cellStyle name="_산출근거(광양)_신리5교 상부_대곡교 상부수량_봉남교 상-하부수량-8" xfId="14861"/>
    <cellStyle name="_산출근거(광양)_신리5교 상부_대곡교 일반수량" xfId="14862"/>
    <cellStyle name="_산출근거(광양)_신리5교 상부_대곡교 일반수량_봉남교 교각수량" xfId="14863"/>
    <cellStyle name="_산출근거(광양)_신리5교 상부_대곡교 일반수량_봉남교 교대수량" xfId="14864"/>
    <cellStyle name="_산출근거(광양)_신리5교 상부_대곡교 일반수량_봉남교 상-하부수량-1" xfId="14865"/>
    <cellStyle name="_산출근거(광양)_신리5교 상부_대곡교 일반수량_봉남교 상-하부수량-3" xfId="14866"/>
    <cellStyle name="_산출근거(광양)_신리5교 상부_대곡교 일반수량_봉남교 상-하부수량-8" xfId="14867"/>
    <cellStyle name="_산출근거(광양)_신리5교 상부_대곡교(교대수량)" xfId="14868"/>
    <cellStyle name="_산출근거(광양)_신리5교 상부_대곡교(교대수량)_봉남교 교각수량" xfId="14869"/>
    <cellStyle name="_산출근거(광양)_신리5교 상부_대곡교(교대수량)_봉남교 교대수량" xfId="14870"/>
    <cellStyle name="_산출근거(광양)_신리5교 상부_대곡교(교대수량)_봉남교 상-하부수량-1" xfId="14871"/>
    <cellStyle name="_산출근거(광양)_신리5교 상부_대곡교(교대수량)_봉남교 상-하부수량-3" xfId="14872"/>
    <cellStyle name="_산출근거(광양)_신리5교 상부_대곡교(교대수량)_봉남교 상-하부수량-8" xfId="14873"/>
    <cellStyle name="_산출근거(광양)_신리5교 상부_대곡교(진짜)" xfId="14874"/>
    <cellStyle name="_산출근거(광양)_신리5교 상부_대곡교(진짜)_봉남교 교각수량" xfId="14875"/>
    <cellStyle name="_산출근거(광양)_신리5교 상부_대곡교(진짜)_봉남교 교대수량" xfId="14876"/>
    <cellStyle name="_산출근거(광양)_신리5교 상부_대곡교(진짜)_봉남교 상-하부수량-1" xfId="14877"/>
    <cellStyle name="_산출근거(광양)_신리5교 상부_대곡교(진짜)_봉남교 상-하부수량-3" xfId="14878"/>
    <cellStyle name="_산출근거(광양)_신리5교 상부_대곡교(진짜)_봉남교 상-하부수량-8" xfId="14879"/>
    <cellStyle name="_산출근거(광양)_신리5교 상부_대곡교(진짜진짜)" xfId="14880"/>
    <cellStyle name="_산출근거(광양)_신리5교 상부_대곡교(진짜진짜)_봉남교 교각수량" xfId="14881"/>
    <cellStyle name="_산출근거(광양)_신리5교 상부_대곡교(진짜진짜)_봉남교 교대수량" xfId="14882"/>
    <cellStyle name="_산출근거(광양)_신리5교 상부_대곡교(진짜진짜)_봉남교 상-하부수량-1" xfId="14883"/>
    <cellStyle name="_산출근거(광양)_신리5교 상부_대곡교(진짜진짜)_봉남교 상-하부수량-3" xfId="14884"/>
    <cellStyle name="_산출근거(광양)_신리5교 상부_대곡교(진짜진짜)_봉남교 상-하부수량-8" xfId="14885"/>
    <cellStyle name="_산출근거(광양)_신리5교 상부_축내교 교각일반수량" xfId="14886"/>
    <cellStyle name="_산출근거(광양)_신리5교 상부_축내교 교각일반수량_봉남교 교각수량" xfId="14887"/>
    <cellStyle name="_산출근거(광양)_신리5교 상부_축내교 교각일반수량_봉남교 교대수량" xfId="14888"/>
    <cellStyle name="_산출근거(광양)_신리5교 상부_축내교 상부수량" xfId="14889"/>
    <cellStyle name="_산출근거(광양)_신리5교 상부_축내교 상부수량_봉남교 교각수량" xfId="14890"/>
    <cellStyle name="_산출근거(광양)_신리5교 상부_축내교 상부수량_봉남교 교대수량" xfId="14891"/>
    <cellStyle name="_산출근거(광양)_신리5교 상부_축내교 총괄수량" xfId="14892"/>
    <cellStyle name="_산출근거(광양)_신리5교 상부_축내교 총괄수량_봉남교 교각수량" xfId="14893"/>
    <cellStyle name="_산출근거(광양)_신리5교 상부_축내교 총괄수량_봉남교 교대수량" xfId="14894"/>
    <cellStyle name="_산출근거(광양)_신리5교 상부_축내교(교대수량)" xfId="14895"/>
    <cellStyle name="_산출근거(광양)_신리5교 상부_축내교(교대수량)_봉남교 교각수량" xfId="14896"/>
    <cellStyle name="_산출근거(광양)_신리5교 상부_축내교(교대수량)_봉남교 교대수량" xfId="14897"/>
    <cellStyle name="_산출근거(광양)_신리5교 상부_축내교(교대수량)_봉남교 상-하부수량-1" xfId="14898"/>
    <cellStyle name="_산출근거(광양)_신리5교 상부_축내교(교대수량)_봉남교 상-하부수량-3" xfId="14899"/>
    <cellStyle name="_산출근거(광양)_신리5교 상부_축내교(교대수량)_봉남교 상-하부수량-8" xfId="14900"/>
    <cellStyle name="_산출근거(광양)_신리5교 상부_축내교(진짜진짜)" xfId="14901"/>
    <cellStyle name="_산출근거(광양)_신리5교 상부_축내교(진짜진짜)_봉남교 교각수량" xfId="14902"/>
    <cellStyle name="_산출근거(광양)_신리5교 상부_축내교(진짜진짜)_봉남교 교대수량" xfId="14903"/>
    <cellStyle name="_산출근거(광양)_신리5교 상부_축내교(진짜진짜)_봉남교 상-하부수량-1" xfId="14904"/>
    <cellStyle name="_산출근거(광양)_신리5교 상부_축내교(진짜진짜)_봉남교 상-하부수량-3" xfId="14905"/>
    <cellStyle name="_산출근거(광양)_신리5교 상부_축내교(진짜진짜)_봉남교 상-하부수량-8" xfId="14906"/>
    <cellStyle name="_산출근거(광양)_신리6교 상부" xfId="14907"/>
    <cellStyle name="_산출근거(광양)_신리6교 상부_교각" xfId="14908"/>
    <cellStyle name="_산출근거(광양)_신리6교 상부_교각_봉남교 교각수량" xfId="14909"/>
    <cellStyle name="_산출근거(광양)_신리6교 상부_교각_봉남교 교대수량" xfId="14910"/>
    <cellStyle name="_산출근거(광양)_신리6교 상부_교각_봉남교 상-하부수량-1" xfId="14911"/>
    <cellStyle name="_산출근거(광양)_신리6교 상부_교각_봉남교 상-하부수량-3" xfId="14912"/>
    <cellStyle name="_산출근거(광양)_신리6교 상부_교각_봉남교 상-하부수량-8" xfId="14913"/>
    <cellStyle name="_산출근거(광양)_신리6교 상부_대곡교 교각일반" xfId="14914"/>
    <cellStyle name="_산출근거(광양)_신리6교 상부_대곡교 교각일반_봉남교 교각수량" xfId="14915"/>
    <cellStyle name="_산출근거(광양)_신리6교 상부_대곡교 교각일반_봉남교 교대수량" xfId="14916"/>
    <cellStyle name="_산출근거(광양)_신리6교 상부_대곡교 교각일반_봉남교 상-하부수량-1" xfId="14917"/>
    <cellStyle name="_산출근거(광양)_신리6교 상부_대곡교 교각일반_봉남교 상-하부수량-3" xfId="14918"/>
    <cellStyle name="_산출근거(광양)_신리6교 상부_대곡교 교각일반_봉남교 상-하부수량-8" xfId="14919"/>
    <cellStyle name="_산출근거(광양)_신리6교 상부_대곡교 교각일반수량" xfId="14920"/>
    <cellStyle name="_산출근거(광양)_신리6교 상부_대곡교 교각일반수량_봉남교 교각수량" xfId="14921"/>
    <cellStyle name="_산출근거(광양)_신리6교 상부_대곡교 교각일반수량_봉남교 교대수량" xfId="14922"/>
    <cellStyle name="_산출근거(광양)_신리6교 상부_대곡교 교각일반수량_봉남교 상-하부수량-1" xfId="14923"/>
    <cellStyle name="_산출근거(광양)_신리6교 상부_대곡교 교각일반수량_봉남교 상-하부수량-3" xfId="14924"/>
    <cellStyle name="_산출근거(광양)_신리6교 상부_대곡교 교각일반수량_봉남교 상-하부수량-8" xfId="14925"/>
    <cellStyle name="_산출근거(광양)_신리6교 상부_대곡교 교대" xfId="14926"/>
    <cellStyle name="_산출근거(광양)_신리6교 상부_대곡교 교대_봉남교 교각수량" xfId="14927"/>
    <cellStyle name="_산출근거(광양)_신리6교 상부_대곡교 교대_봉남교 교대수량" xfId="14928"/>
    <cellStyle name="_산출근거(광양)_신리6교 상부_대곡교 교대_봉남교 상-하부수량-1" xfId="14929"/>
    <cellStyle name="_산출근거(광양)_신리6교 상부_대곡교 교대_봉남교 상-하부수량-3" xfId="14930"/>
    <cellStyle name="_산출근거(광양)_신리6교 상부_대곡교 교대_봉남교 상-하부수량-8" xfId="14931"/>
    <cellStyle name="_산출근거(광양)_신리6교 상부_대곡교 상부수량" xfId="14932"/>
    <cellStyle name="_산출근거(광양)_신리6교 상부_대곡교 상부수량_봉남교 교각수량" xfId="14933"/>
    <cellStyle name="_산출근거(광양)_신리6교 상부_대곡교 상부수량_봉남교 교대수량" xfId="14934"/>
    <cellStyle name="_산출근거(광양)_신리6교 상부_대곡교 상부수량_봉남교 상-하부수량-1" xfId="14935"/>
    <cellStyle name="_산출근거(광양)_신리6교 상부_대곡교 상부수량_봉남교 상-하부수량-3" xfId="14936"/>
    <cellStyle name="_산출근거(광양)_신리6교 상부_대곡교 상부수량_봉남교 상-하부수량-8" xfId="14937"/>
    <cellStyle name="_산출근거(광양)_신리6교 상부_대곡교 일반수량" xfId="14938"/>
    <cellStyle name="_산출근거(광양)_신리6교 상부_대곡교 일반수량_봉남교 교각수량" xfId="14939"/>
    <cellStyle name="_산출근거(광양)_신리6교 상부_대곡교 일반수량_봉남교 교대수량" xfId="14940"/>
    <cellStyle name="_산출근거(광양)_신리6교 상부_대곡교 일반수량_봉남교 상-하부수량-1" xfId="14941"/>
    <cellStyle name="_산출근거(광양)_신리6교 상부_대곡교 일반수량_봉남교 상-하부수량-3" xfId="14942"/>
    <cellStyle name="_산출근거(광양)_신리6교 상부_대곡교 일반수량_봉남교 상-하부수량-8" xfId="14943"/>
    <cellStyle name="_산출근거(광양)_신리6교 상부_대곡교(교대수량)" xfId="14944"/>
    <cellStyle name="_산출근거(광양)_신리6교 상부_대곡교(교대수량)_봉남교 교각수량" xfId="14945"/>
    <cellStyle name="_산출근거(광양)_신리6교 상부_대곡교(교대수량)_봉남교 교대수량" xfId="14946"/>
    <cellStyle name="_산출근거(광양)_신리6교 상부_대곡교(교대수량)_봉남교 상-하부수량-1" xfId="14947"/>
    <cellStyle name="_산출근거(광양)_신리6교 상부_대곡교(교대수량)_봉남교 상-하부수량-3" xfId="14948"/>
    <cellStyle name="_산출근거(광양)_신리6교 상부_대곡교(교대수량)_봉남교 상-하부수량-8" xfId="14949"/>
    <cellStyle name="_산출근거(광양)_신리6교 상부_대곡교(진짜)" xfId="14950"/>
    <cellStyle name="_산출근거(광양)_신리6교 상부_대곡교(진짜)_봉남교 교각수량" xfId="14951"/>
    <cellStyle name="_산출근거(광양)_신리6교 상부_대곡교(진짜)_봉남교 교대수량" xfId="14952"/>
    <cellStyle name="_산출근거(광양)_신리6교 상부_대곡교(진짜)_봉남교 상-하부수량-1" xfId="14953"/>
    <cellStyle name="_산출근거(광양)_신리6교 상부_대곡교(진짜)_봉남교 상-하부수량-3" xfId="14954"/>
    <cellStyle name="_산출근거(광양)_신리6교 상부_대곡교(진짜)_봉남교 상-하부수량-8" xfId="14955"/>
    <cellStyle name="_산출근거(광양)_신리6교 상부_대곡교(진짜진짜)" xfId="14956"/>
    <cellStyle name="_산출근거(광양)_신리6교 상부_대곡교(진짜진짜)_봉남교 교각수량" xfId="14957"/>
    <cellStyle name="_산출근거(광양)_신리6교 상부_대곡교(진짜진짜)_봉남교 교대수량" xfId="14958"/>
    <cellStyle name="_산출근거(광양)_신리6교 상부_대곡교(진짜진짜)_봉남교 상-하부수량-1" xfId="14959"/>
    <cellStyle name="_산출근거(광양)_신리6교 상부_대곡교(진짜진짜)_봉남교 상-하부수량-3" xfId="14960"/>
    <cellStyle name="_산출근거(광양)_신리6교 상부_대곡교(진짜진짜)_봉남교 상-하부수량-8" xfId="14961"/>
    <cellStyle name="_산출근거(광양)_신리6교 상부_축내교 교각일반수량" xfId="14962"/>
    <cellStyle name="_산출근거(광양)_신리6교 상부_축내교 교각일반수량_봉남교 교각수량" xfId="14963"/>
    <cellStyle name="_산출근거(광양)_신리6교 상부_축내교 교각일반수량_봉남교 교대수량" xfId="14964"/>
    <cellStyle name="_산출근거(광양)_신리6교 상부_축내교 상부수량" xfId="14965"/>
    <cellStyle name="_산출근거(광양)_신리6교 상부_축내교 상부수량_봉남교 교각수량" xfId="14966"/>
    <cellStyle name="_산출근거(광양)_신리6교 상부_축내교 상부수량_봉남교 교대수량" xfId="14967"/>
    <cellStyle name="_산출근거(광양)_신리6교 상부_축내교 총괄수량" xfId="14968"/>
    <cellStyle name="_산출근거(광양)_신리6교 상부_축내교 총괄수량_봉남교 교각수량" xfId="14969"/>
    <cellStyle name="_산출근거(광양)_신리6교 상부_축내교 총괄수량_봉남교 교대수량" xfId="14970"/>
    <cellStyle name="_산출근거(광양)_신리6교 상부_축내교(교대수량)" xfId="14971"/>
    <cellStyle name="_산출근거(광양)_신리6교 상부_축내교(교대수량)_봉남교 교각수량" xfId="14972"/>
    <cellStyle name="_산출근거(광양)_신리6교 상부_축내교(교대수량)_봉남교 교대수량" xfId="14973"/>
    <cellStyle name="_산출근거(광양)_신리6교 상부_축내교(교대수량)_봉남교 상-하부수량-1" xfId="14974"/>
    <cellStyle name="_산출근거(광양)_신리6교 상부_축내교(교대수량)_봉남교 상-하부수량-3" xfId="14975"/>
    <cellStyle name="_산출근거(광양)_신리6교 상부_축내교(교대수량)_봉남교 상-하부수량-8" xfId="14976"/>
    <cellStyle name="_산출근거(광양)_신리6교 상부_축내교(진짜진짜)" xfId="14977"/>
    <cellStyle name="_산출근거(광양)_신리6교 상부_축내교(진짜진짜)_봉남교 교각수량" xfId="14978"/>
    <cellStyle name="_산출근거(광양)_신리6교 상부_축내교(진짜진짜)_봉남교 교대수량" xfId="14979"/>
    <cellStyle name="_산출근거(광양)_신리6교 상부_축내교(진짜진짜)_봉남교 상-하부수량-1" xfId="14980"/>
    <cellStyle name="_산출근거(광양)_신리6교 상부_축내교(진짜진짜)_봉남교 상-하부수량-3" xfId="14981"/>
    <cellStyle name="_산출근거(광양)_신리6교 상부_축내교(진짜진짜)_봉남교 상-하부수량-8" xfId="14982"/>
    <cellStyle name="_산출근거(광양)_축내교 교각일반수량" xfId="14983"/>
    <cellStyle name="_산출근거(광양)_축내교 교각일반수량_봉남교 교각수량" xfId="14984"/>
    <cellStyle name="_산출근거(광양)_축내교 교각일반수량_봉남교 교대수량" xfId="14985"/>
    <cellStyle name="_산출근거(광양)_축내교 상부수량" xfId="14986"/>
    <cellStyle name="_산출근거(광양)_축내교 상부수량_봉남교 교각수량" xfId="14987"/>
    <cellStyle name="_산출근거(광양)_축내교 상부수량_봉남교 교대수량" xfId="14988"/>
    <cellStyle name="_산출근거(광양)_축내교 총괄수량" xfId="14989"/>
    <cellStyle name="_산출근거(광양)_축내교 총괄수량_봉남교 교각수량" xfId="14990"/>
    <cellStyle name="_산출근거(광양)_축내교 총괄수량_봉남교 교대수량" xfId="14991"/>
    <cellStyle name="_산출근거(광양)_축내교(교대수량)" xfId="14992"/>
    <cellStyle name="_산출근거(광양)_축내교(교대수량)_봉남교 교각수량" xfId="14993"/>
    <cellStyle name="_산출근거(광양)_축내교(교대수량)_봉남교 교대수량" xfId="14994"/>
    <cellStyle name="_산출근거(광양)_축내교(교대수량)_봉남교 상-하부수량-1" xfId="14995"/>
    <cellStyle name="_산출근거(광양)_축내교(교대수량)_봉남교 상-하부수량-3" xfId="14996"/>
    <cellStyle name="_산출근거(광양)_축내교(교대수량)_봉남교 상-하부수량-8" xfId="14997"/>
    <cellStyle name="_산출근거(광양)_축내교(진짜진짜)" xfId="14998"/>
    <cellStyle name="_산출근거(광양)_축내교(진짜진짜)_봉남교 교각수량" xfId="14999"/>
    <cellStyle name="_산출근거(광양)_축내교(진짜진짜)_봉남교 교대수량" xfId="15000"/>
    <cellStyle name="_산출근거(광양)_축내교(진짜진짜)_봉남교 상-하부수량-1" xfId="15001"/>
    <cellStyle name="_산출근거(광양)_축내교(진짜진짜)_봉남교 상-하부수량-3" xfId="15002"/>
    <cellStyle name="_산출근거(광양)_축내교(진짜진짜)_봉남교 상-하부수량-8" xfId="15003"/>
    <cellStyle name="_산출근거(목포)" xfId="15004"/>
    <cellStyle name="_산출근거(목포)_교각" xfId="15005"/>
    <cellStyle name="_산출근거(목포)_교각_봉남교 교각수량" xfId="15006"/>
    <cellStyle name="_산출근거(목포)_교각_봉남교 교대수량" xfId="15007"/>
    <cellStyle name="_산출근거(목포)_교각_봉남교 상-하부수량-1" xfId="15008"/>
    <cellStyle name="_산출근거(목포)_교각_봉남교 상-하부수량-3" xfId="15009"/>
    <cellStyle name="_산출근거(목포)_교각_봉남교 상-하부수량-8" xfId="15010"/>
    <cellStyle name="_산출근거(목포)_교량별총괄집계(신리5교)" xfId="15011"/>
    <cellStyle name="_산출근거(목포)_교량별총괄집계(신리5교)_교각" xfId="15012"/>
    <cellStyle name="_산출근거(목포)_교량별총괄집계(신리5교)_교각_봉남교 교각수량" xfId="15013"/>
    <cellStyle name="_산출근거(목포)_교량별총괄집계(신리5교)_교각_봉남교 교대수량" xfId="15014"/>
    <cellStyle name="_산출근거(목포)_교량별총괄집계(신리5교)_교각_봉남교 상-하부수량-1" xfId="15015"/>
    <cellStyle name="_산출근거(목포)_교량별총괄집계(신리5교)_교각_봉남교 상-하부수량-3" xfId="15016"/>
    <cellStyle name="_산출근거(목포)_교량별총괄집계(신리5교)_교각_봉남교 상-하부수량-8" xfId="15017"/>
    <cellStyle name="_산출근거(목포)_교량별총괄집계(신리5교)_대곡교 교각일반" xfId="15018"/>
    <cellStyle name="_산출근거(목포)_교량별총괄집계(신리5교)_대곡교 교각일반_봉남교 교각수량" xfId="15019"/>
    <cellStyle name="_산출근거(목포)_교량별총괄집계(신리5교)_대곡교 교각일반_봉남교 교대수량" xfId="15020"/>
    <cellStyle name="_산출근거(목포)_교량별총괄집계(신리5교)_대곡교 교각일반_봉남교 상-하부수량-1" xfId="15021"/>
    <cellStyle name="_산출근거(목포)_교량별총괄집계(신리5교)_대곡교 교각일반_봉남교 상-하부수량-3" xfId="15022"/>
    <cellStyle name="_산출근거(목포)_교량별총괄집계(신리5교)_대곡교 교각일반_봉남교 상-하부수량-8" xfId="15023"/>
    <cellStyle name="_산출근거(목포)_교량별총괄집계(신리5교)_대곡교 교각일반수량" xfId="15024"/>
    <cellStyle name="_산출근거(목포)_교량별총괄집계(신리5교)_대곡교 교각일반수량_봉남교 교각수량" xfId="15025"/>
    <cellStyle name="_산출근거(목포)_교량별총괄집계(신리5교)_대곡교 교각일반수량_봉남교 교대수량" xfId="15026"/>
    <cellStyle name="_산출근거(목포)_교량별총괄집계(신리5교)_대곡교 교각일반수량_봉남교 상-하부수량-1" xfId="15027"/>
    <cellStyle name="_산출근거(목포)_교량별총괄집계(신리5교)_대곡교 교각일반수량_봉남교 상-하부수량-3" xfId="15028"/>
    <cellStyle name="_산출근거(목포)_교량별총괄집계(신리5교)_대곡교 교각일반수량_봉남교 상-하부수량-8" xfId="15029"/>
    <cellStyle name="_산출근거(목포)_교량별총괄집계(신리5교)_대곡교 교대" xfId="15030"/>
    <cellStyle name="_산출근거(목포)_교량별총괄집계(신리5교)_대곡교 교대_봉남교 교각수량" xfId="15031"/>
    <cellStyle name="_산출근거(목포)_교량별총괄집계(신리5교)_대곡교 교대_봉남교 교대수량" xfId="15032"/>
    <cellStyle name="_산출근거(목포)_교량별총괄집계(신리5교)_대곡교 교대_봉남교 상-하부수량-1" xfId="15033"/>
    <cellStyle name="_산출근거(목포)_교량별총괄집계(신리5교)_대곡교 교대_봉남교 상-하부수량-3" xfId="15034"/>
    <cellStyle name="_산출근거(목포)_교량별총괄집계(신리5교)_대곡교 교대_봉남교 상-하부수량-8" xfId="15035"/>
    <cellStyle name="_산출근거(목포)_교량별총괄집계(신리5교)_대곡교 상부수량" xfId="15036"/>
    <cellStyle name="_산출근거(목포)_교량별총괄집계(신리5교)_대곡교 상부수량_봉남교 교각수량" xfId="15037"/>
    <cellStyle name="_산출근거(목포)_교량별총괄집계(신리5교)_대곡교 상부수량_봉남교 교대수량" xfId="15038"/>
    <cellStyle name="_산출근거(목포)_교량별총괄집계(신리5교)_대곡교 상부수량_봉남교 상-하부수량-1" xfId="15039"/>
    <cellStyle name="_산출근거(목포)_교량별총괄집계(신리5교)_대곡교 상부수량_봉남교 상-하부수량-3" xfId="15040"/>
    <cellStyle name="_산출근거(목포)_교량별총괄집계(신리5교)_대곡교 상부수량_봉남교 상-하부수량-8" xfId="15041"/>
    <cellStyle name="_산출근거(목포)_교량별총괄집계(신리5교)_대곡교 일반수량" xfId="15042"/>
    <cellStyle name="_산출근거(목포)_교량별총괄집계(신리5교)_대곡교 일반수량_봉남교 교각수량" xfId="15043"/>
    <cellStyle name="_산출근거(목포)_교량별총괄집계(신리5교)_대곡교 일반수량_봉남교 교대수량" xfId="15044"/>
    <cellStyle name="_산출근거(목포)_교량별총괄집계(신리5교)_대곡교 일반수량_봉남교 상-하부수량-1" xfId="15045"/>
    <cellStyle name="_산출근거(목포)_교량별총괄집계(신리5교)_대곡교 일반수량_봉남교 상-하부수량-3" xfId="15046"/>
    <cellStyle name="_산출근거(목포)_교량별총괄집계(신리5교)_대곡교 일반수량_봉남교 상-하부수량-8" xfId="15047"/>
    <cellStyle name="_산출근거(목포)_교량별총괄집계(신리5교)_대곡교(교대수량)" xfId="15048"/>
    <cellStyle name="_산출근거(목포)_교량별총괄집계(신리5교)_대곡교(교대수량)_봉남교 교각수량" xfId="15049"/>
    <cellStyle name="_산출근거(목포)_교량별총괄집계(신리5교)_대곡교(교대수량)_봉남교 교대수량" xfId="15050"/>
    <cellStyle name="_산출근거(목포)_교량별총괄집계(신리5교)_대곡교(교대수량)_봉남교 상-하부수량-1" xfId="15051"/>
    <cellStyle name="_산출근거(목포)_교량별총괄집계(신리5교)_대곡교(교대수량)_봉남교 상-하부수량-3" xfId="15052"/>
    <cellStyle name="_산출근거(목포)_교량별총괄집계(신리5교)_대곡교(교대수량)_봉남교 상-하부수량-8" xfId="15053"/>
    <cellStyle name="_산출근거(목포)_교량별총괄집계(신리5교)_대곡교(진짜)" xfId="15054"/>
    <cellStyle name="_산출근거(목포)_교량별총괄집계(신리5교)_대곡교(진짜)_봉남교 교각수량" xfId="15055"/>
    <cellStyle name="_산출근거(목포)_교량별총괄집계(신리5교)_대곡교(진짜)_봉남교 교대수량" xfId="15056"/>
    <cellStyle name="_산출근거(목포)_교량별총괄집계(신리5교)_대곡교(진짜)_봉남교 상-하부수량-1" xfId="15057"/>
    <cellStyle name="_산출근거(목포)_교량별총괄집계(신리5교)_대곡교(진짜)_봉남교 상-하부수량-3" xfId="15058"/>
    <cellStyle name="_산출근거(목포)_교량별총괄집계(신리5교)_대곡교(진짜)_봉남교 상-하부수량-8" xfId="15059"/>
    <cellStyle name="_산출근거(목포)_교량별총괄집계(신리5교)_대곡교(진짜진짜)" xfId="15060"/>
    <cellStyle name="_산출근거(목포)_교량별총괄집계(신리5교)_대곡교(진짜진짜)_봉남교 교각수량" xfId="15061"/>
    <cellStyle name="_산출근거(목포)_교량별총괄집계(신리5교)_대곡교(진짜진짜)_봉남교 교대수량" xfId="15062"/>
    <cellStyle name="_산출근거(목포)_교량별총괄집계(신리5교)_대곡교(진짜진짜)_봉남교 상-하부수량-1" xfId="15063"/>
    <cellStyle name="_산출근거(목포)_교량별총괄집계(신리5교)_대곡교(진짜진짜)_봉남교 상-하부수량-3" xfId="15064"/>
    <cellStyle name="_산출근거(목포)_교량별총괄집계(신리5교)_대곡교(진짜진짜)_봉남교 상-하부수량-8" xfId="15065"/>
    <cellStyle name="_산출근거(목포)_교량별총괄집계(신리5교)_축내교 교각일반수량" xfId="15066"/>
    <cellStyle name="_산출근거(목포)_교량별총괄집계(신리5교)_축내교 교각일반수량_봉남교 교각수량" xfId="15067"/>
    <cellStyle name="_산출근거(목포)_교량별총괄집계(신리5교)_축내교 교각일반수량_봉남교 교대수량" xfId="15068"/>
    <cellStyle name="_산출근거(목포)_교량별총괄집계(신리5교)_축내교 상부수량" xfId="15069"/>
    <cellStyle name="_산출근거(목포)_교량별총괄집계(신리5교)_축내교 상부수량_봉남교 교각수량" xfId="15070"/>
    <cellStyle name="_산출근거(목포)_교량별총괄집계(신리5교)_축내교 상부수량_봉남교 교대수량" xfId="15071"/>
    <cellStyle name="_산출근거(목포)_교량별총괄집계(신리5교)_축내교 총괄수량" xfId="15072"/>
    <cellStyle name="_산출근거(목포)_교량별총괄집계(신리5교)_축내교 총괄수량_봉남교 교각수량" xfId="15073"/>
    <cellStyle name="_산출근거(목포)_교량별총괄집계(신리5교)_축내교 총괄수량_봉남교 교대수량" xfId="15074"/>
    <cellStyle name="_산출근거(목포)_교량별총괄집계(신리5교)_축내교(교대수량)" xfId="15075"/>
    <cellStyle name="_산출근거(목포)_교량별총괄집계(신리5교)_축내교(교대수량)_봉남교 교각수량" xfId="15076"/>
    <cellStyle name="_산출근거(목포)_교량별총괄집계(신리5교)_축내교(교대수량)_봉남교 교대수량" xfId="15077"/>
    <cellStyle name="_산출근거(목포)_교량별총괄집계(신리5교)_축내교(교대수량)_봉남교 상-하부수량-1" xfId="15078"/>
    <cellStyle name="_산출근거(목포)_교량별총괄집계(신리5교)_축내교(교대수량)_봉남교 상-하부수량-3" xfId="15079"/>
    <cellStyle name="_산출근거(목포)_교량별총괄집계(신리5교)_축내교(교대수량)_봉남교 상-하부수량-8" xfId="15080"/>
    <cellStyle name="_산출근거(목포)_교량별총괄집계(신리5교)_축내교(진짜진짜)" xfId="15081"/>
    <cellStyle name="_산출근거(목포)_교량별총괄집계(신리5교)_축내교(진짜진짜)_봉남교 교각수량" xfId="15082"/>
    <cellStyle name="_산출근거(목포)_교량별총괄집계(신리5교)_축내교(진짜진짜)_봉남교 교대수량" xfId="15083"/>
    <cellStyle name="_산출근거(목포)_교량별총괄집계(신리5교)_축내교(진짜진짜)_봉남교 상-하부수량-1" xfId="15084"/>
    <cellStyle name="_산출근거(목포)_교량별총괄집계(신리5교)_축내교(진짜진짜)_봉남교 상-하부수량-3" xfId="15085"/>
    <cellStyle name="_산출근거(목포)_교량별총괄집계(신리5교)_축내교(진짜진짜)_봉남교 상-하부수량-8" xfId="15086"/>
    <cellStyle name="_산출근거(목포)_대곡교 교각일반" xfId="15087"/>
    <cellStyle name="_산출근거(목포)_대곡교 교각일반_봉남교 교각수량" xfId="15088"/>
    <cellStyle name="_산출근거(목포)_대곡교 교각일반_봉남교 교대수량" xfId="15089"/>
    <cellStyle name="_산출근거(목포)_대곡교 교각일반_봉남교 상-하부수량-1" xfId="15090"/>
    <cellStyle name="_산출근거(목포)_대곡교 교각일반_봉남교 상-하부수량-3" xfId="15091"/>
    <cellStyle name="_산출근거(목포)_대곡교 교각일반_봉남교 상-하부수량-8" xfId="15092"/>
    <cellStyle name="_산출근거(목포)_대곡교 교각일반수량" xfId="15093"/>
    <cellStyle name="_산출근거(목포)_대곡교 교각일반수량_봉남교 교각수량" xfId="15094"/>
    <cellStyle name="_산출근거(목포)_대곡교 교각일반수량_봉남교 교대수량" xfId="15095"/>
    <cellStyle name="_산출근거(목포)_대곡교 교각일반수량_봉남교 상-하부수량-1" xfId="15096"/>
    <cellStyle name="_산출근거(목포)_대곡교 교각일반수량_봉남교 상-하부수량-3" xfId="15097"/>
    <cellStyle name="_산출근거(목포)_대곡교 교각일반수량_봉남교 상-하부수량-8" xfId="15098"/>
    <cellStyle name="_산출근거(목포)_대곡교 교대" xfId="15099"/>
    <cellStyle name="_산출근거(목포)_대곡교 교대_봉남교 교각수량" xfId="15100"/>
    <cellStyle name="_산출근거(목포)_대곡교 교대_봉남교 교대수량" xfId="15101"/>
    <cellStyle name="_산출근거(목포)_대곡교 교대_봉남교 상-하부수량-1" xfId="15102"/>
    <cellStyle name="_산출근거(목포)_대곡교 교대_봉남교 상-하부수량-3" xfId="15103"/>
    <cellStyle name="_산출근거(목포)_대곡교 교대_봉남교 상-하부수량-8" xfId="15104"/>
    <cellStyle name="_산출근거(목포)_대곡교 상부수량" xfId="15105"/>
    <cellStyle name="_산출근거(목포)_대곡교 상부수량_봉남교 교각수량" xfId="15106"/>
    <cellStyle name="_산출근거(목포)_대곡교 상부수량_봉남교 교대수량" xfId="15107"/>
    <cellStyle name="_산출근거(목포)_대곡교 상부수량_봉남교 상-하부수량-1" xfId="15108"/>
    <cellStyle name="_산출근거(목포)_대곡교 상부수량_봉남교 상-하부수량-3" xfId="15109"/>
    <cellStyle name="_산출근거(목포)_대곡교 상부수량_봉남교 상-하부수량-8" xfId="15110"/>
    <cellStyle name="_산출근거(목포)_대곡교 일반수량" xfId="15111"/>
    <cellStyle name="_산출근거(목포)_대곡교 일반수량_봉남교 교각수량" xfId="15112"/>
    <cellStyle name="_산출근거(목포)_대곡교 일반수량_봉남교 교대수량" xfId="15113"/>
    <cellStyle name="_산출근거(목포)_대곡교 일반수량_봉남교 상-하부수량-1" xfId="15114"/>
    <cellStyle name="_산출근거(목포)_대곡교 일반수량_봉남교 상-하부수량-3" xfId="15115"/>
    <cellStyle name="_산출근거(목포)_대곡교 일반수량_봉남교 상-하부수량-8" xfId="15116"/>
    <cellStyle name="_산출근거(목포)_대곡교(교대수량)" xfId="15117"/>
    <cellStyle name="_산출근거(목포)_대곡교(교대수량)_봉남교 교각수량" xfId="15118"/>
    <cellStyle name="_산출근거(목포)_대곡교(교대수량)_봉남교 교대수량" xfId="15119"/>
    <cellStyle name="_산출근거(목포)_대곡교(교대수량)_봉남교 상-하부수량-1" xfId="15120"/>
    <cellStyle name="_산출근거(목포)_대곡교(교대수량)_봉남교 상-하부수량-3" xfId="15121"/>
    <cellStyle name="_산출근거(목포)_대곡교(교대수량)_봉남교 상-하부수량-8" xfId="15122"/>
    <cellStyle name="_산출근거(목포)_대곡교(진짜)" xfId="15123"/>
    <cellStyle name="_산출근거(목포)_대곡교(진짜)_봉남교 교각수량" xfId="15124"/>
    <cellStyle name="_산출근거(목포)_대곡교(진짜)_봉남교 교대수량" xfId="15125"/>
    <cellStyle name="_산출근거(목포)_대곡교(진짜)_봉남교 상-하부수량-1" xfId="15126"/>
    <cellStyle name="_산출근거(목포)_대곡교(진짜)_봉남교 상-하부수량-3" xfId="15127"/>
    <cellStyle name="_산출근거(목포)_대곡교(진짜)_봉남교 상-하부수량-8" xfId="15128"/>
    <cellStyle name="_산출근거(목포)_대곡교(진짜진짜)" xfId="15129"/>
    <cellStyle name="_산출근거(목포)_대곡교(진짜진짜)_봉남교 교각수량" xfId="15130"/>
    <cellStyle name="_산출근거(목포)_대곡교(진짜진짜)_봉남교 교대수량" xfId="15131"/>
    <cellStyle name="_산출근거(목포)_대곡교(진짜진짜)_봉남교 상-하부수량-1" xfId="15132"/>
    <cellStyle name="_산출근거(목포)_대곡교(진짜진짜)_봉남교 상-하부수량-3" xfId="15133"/>
    <cellStyle name="_산출근거(목포)_대곡교(진짜진짜)_봉남교 상-하부수량-8" xfId="15134"/>
    <cellStyle name="_산출근거(목포)_신리5교 상부" xfId="15135"/>
    <cellStyle name="_산출근거(목포)_신리5교 상부_교각" xfId="15136"/>
    <cellStyle name="_산출근거(목포)_신리5교 상부_교각_봉남교 교각수량" xfId="15137"/>
    <cellStyle name="_산출근거(목포)_신리5교 상부_교각_봉남교 교대수량" xfId="15138"/>
    <cellStyle name="_산출근거(목포)_신리5교 상부_교각_봉남교 상-하부수량-1" xfId="15139"/>
    <cellStyle name="_산출근거(목포)_신리5교 상부_교각_봉남교 상-하부수량-3" xfId="15140"/>
    <cellStyle name="_산출근거(목포)_신리5교 상부_교각_봉남교 상-하부수량-8" xfId="15141"/>
    <cellStyle name="_산출근거(목포)_신리5교 상부_대곡교 교각일반" xfId="15142"/>
    <cellStyle name="_산출근거(목포)_신리5교 상부_대곡교 교각일반_봉남교 교각수량" xfId="15143"/>
    <cellStyle name="_산출근거(목포)_신리5교 상부_대곡교 교각일반_봉남교 교대수량" xfId="15144"/>
    <cellStyle name="_산출근거(목포)_신리5교 상부_대곡교 교각일반_봉남교 상-하부수량-1" xfId="15145"/>
    <cellStyle name="_산출근거(목포)_신리5교 상부_대곡교 교각일반_봉남교 상-하부수량-3" xfId="15146"/>
    <cellStyle name="_산출근거(목포)_신리5교 상부_대곡교 교각일반_봉남교 상-하부수량-8" xfId="15147"/>
    <cellStyle name="_산출근거(목포)_신리5교 상부_대곡교 교각일반수량" xfId="15148"/>
    <cellStyle name="_산출근거(목포)_신리5교 상부_대곡교 교각일반수량_봉남교 교각수량" xfId="15149"/>
    <cellStyle name="_산출근거(목포)_신리5교 상부_대곡교 교각일반수량_봉남교 교대수량" xfId="15150"/>
    <cellStyle name="_산출근거(목포)_신리5교 상부_대곡교 교각일반수량_봉남교 상-하부수량-1" xfId="15151"/>
    <cellStyle name="_산출근거(목포)_신리5교 상부_대곡교 교각일반수량_봉남교 상-하부수량-3" xfId="15152"/>
    <cellStyle name="_산출근거(목포)_신리5교 상부_대곡교 교각일반수량_봉남교 상-하부수량-8" xfId="15153"/>
    <cellStyle name="_산출근거(목포)_신리5교 상부_대곡교 교대" xfId="15154"/>
    <cellStyle name="_산출근거(목포)_신리5교 상부_대곡교 교대_봉남교 교각수량" xfId="15155"/>
    <cellStyle name="_산출근거(목포)_신리5교 상부_대곡교 교대_봉남교 교대수량" xfId="15156"/>
    <cellStyle name="_산출근거(목포)_신리5교 상부_대곡교 교대_봉남교 상-하부수량-1" xfId="15157"/>
    <cellStyle name="_산출근거(목포)_신리5교 상부_대곡교 교대_봉남교 상-하부수량-3" xfId="15158"/>
    <cellStyle name="_산출근거(목포)_신리5교 상부_대곡교 교대_봉남교 상-하부수량-8" xfId="15159"/>
    <cellStyle name="_산출근거(목포)_신리5교 상부_대곡교 상부수량" xfId="15160"/>
    <cellStyle name="_산출근거(목포)_신리5교 상부_대곡교 상부수량_봉남교 교각수량" xfId="15161"/>
    <cellStyle name="_산출근거(목포)_신리5교 상부_대곡교 상부수량_봉남교 교대수량" xfId="15162"/>
    <cellStyle name="_산출근거(목포)_신리5교 상부_대곡교 상부수량_봉남교 상-하부수량-1" xfId="15163"/>
    <cellStyle name="_산출근거(목포)_신리5교 상부_대곡교 상부수량_봉남교 상-하부수량-3" xfId="15164"/>
    <cellStyle name="_산출근거(목포)_신리5교 상부_대곡교 상부수량_봉남교 상-하부수량-8" xfId="15165"/>
    <cellStyle name="_산출근거(목포)_신리5교 상부_대곡교 일반수량" xfId="15166"/>
    <cellStyle name="_산출근거(목포)_신리5교 상부_대곡교 일반수량_봉남교 교각수량" xfId="15167"/>
    <cellStyle name="_산출근거(목포)_신리5교 상부_대곡교 일반수량_봉남교 교대수량" xfId="15168"/>
    <cellStyle name="_산출근거(목포)_신리5교 상부_대곡교 일반수량_봉남교 상-하부수량-1" xfId="15169"/>
    <cellStyle name="_산출근거(목포)_신리5교 상부_대곡교 일반수량_봉남교 상-하부수량-3" xfId="15170"/>
    <cellStyle name="_산출근거(목포)_신리5교 상부_대곡교 일반수량_봉남교 상-하부수량-8" xfId="15171"/>
    <cellStyle name="_산출근거(목포)_신리5교 상부_대곡교(교대수량)" xfId="15172"/>
    <cellStyle name="_산출근거(목포)_신리5교 상부_대곡교(교대수량)_봉남교 교각수량" xfId="15173"/>
    <cellStyle name="_산출근거(목포)_신리5교 상부_대곡교(교대수량)_봉남교 교대수량" xfId="15174"/>
    <cellStyle name="_산출근거(목포)_신리5교 상부_대곡교(교대수량)_봉남교 상-하부수량-1" xfId="15175"/>
    <cellStyle name="_산출근거(목포)_신리5교 상부_대곡교(교대수량)_봉남교 상-하부수량-3" xfId="15176"/>
    <cellStyle name="_산출근거(목포)_신리5교 상부_대곡교(교대수량)_봉남교 상-하부수량-8" xfId="15177"/>
    <cellStyle name="_산출근거(목포)_신리5교 상부_대곡교(진짜)" xfId="15178"/>
    <cellStyle name="_산출근거(목포)_신리5교 상부_대곡교(진짜)_봉남교 교각수량" xfId="15179"/>
    <cellStyle name="_산출근거(목포)_신리5교 상부_대곡교(진짜)_봉남교 교대수량" xfId="15180"/>
    <cellStyle name="_산출근거(목포)_신리5교 상부_대곡교(진짜)_봉남교 상-하부수량-1" xfId="15181"/>
    <cellStyle name="_산출근거(목포)_신리5교 상부_대곡교(진짜)_봉남교 상-하부수량-3" xfId="15182"/>
    <cellStyle name="_산출근거(목포)_신리5교 상부_대곡교(진짜)_봉남교 상-하부수량-8" xfId="15183"/>
    <cellStyle name="_산출근거(목포)_신리5교 상부_대곡교(진짜진짜)" xfId="15184"/>
    <cellStyle name="_산출근거(목포)_신리5교 상부_대곡교(진짜진짜)_봉남교 교각수량" xfId="15185"/>
    <cellStyle name="_산출근거(목포)_신리5교 상부_대곡교(진짜진짜)_봉남교 교대수량" xfId="15186"/>
    <cellStyle name="_산출근거(목포)_신리5교 상부_대곡교(진짜진짜)_봉남교 상-하부수량-1" xfId="15187"/>
    <cellStyle name="_산출근거(목포)_신리5교 상부_대곡교(진짜진짜)_봉남교 상-하부수량-3" xfId="15188"/>
    <cellStyle name="_산출근거(목포)_신리5교 상부_대곡교(진짜진짜)_봉남교 상-하부수량-8" xfId="15189"/>
    <cellStyle name="_산출근거(목포)_신리5교 상부_축내교 교각일반수량" xfId="15190"/>
    <cellStyle name="_산출근거(목포)_신리5교 상부_축내교 교각일반수량_봉남교 교각수량" xfId="15191"/>
    <cellStyle name="_산출근거(목포)_신리5교 상부_축내교 교각일반수량_봉남교 교대수량" xfId="15192"/>
    <cellStyle name="_산출근거(목포)_신리5교 상부_축내교 상부수량" xfId="15193"/>
    <cellStyle name="_산출근거(목포)_신리5교 상부_축내교 상부수량_봉남교 교각수량" xfId="15194"/>
    <cellStyle name="_산출근거(목포)_신리5교 상부_축내교 상부수량_봉남교 교대수량" xfId="15195"/>
    <cellStyle name="_산출근거(목포)_신리5교 상부_축내교 총괄수량" xfId="15196"/>
    <cellStyle name="_산출근거(목포)_신리5교 상부_축내교 총괄수량_봉남교 교각수량" xfId="15197"/>
    <cellStyle name="_산출근거(목포)_신리5교 상부_축내교 총괄수량_봉남교 교대수량" xfId="15198"/>
    <cellStyle name="_산출근거(목포)_신리5교 상부_축내교(교대수량)" xfId="15199"/>
    <cellStyle name="_산출근거(목포)_신리5교 상부_축내교(교대수량)_봉남교 교각수량" xfId="15200"/>
    <cellStyle name="_산출근거(목포)_신리5교 상부_축내교(교대수량)_봉남교 교대수량" xfId="15201"/>
    <cellStyle name="_산출근거(목포)_신리5교 상부_축내교(교대수량)_봉남교 상-하부수량-1" xfId="15202"/>
    <cellStyle name="_산출근거(목포)_신리5교 상부_축내교(교대수량)_봉남교 상-하부수량-3" xfId="15203"/>
    <cellStyle name="_산출근거(목포)_신리5교 상부_축내교(교대수량)_봉남교 상-하부수량-8" xfId="15204"/>
    <cellStyle name="_산출근거(목포)_신리5교 상부_축내교(진짜진짜)" xfId="15205"/>
    <cellStyle name="_산출근거(목포)_신리5교 상부_축내교(진짜진짜)_봉남교 교각수량" xfId="15206"/>
    <cellStyle name="_산출근거(목포)_신리5교 상부_축내교(진짜진짜)_봉남교 교대수량" xfId="15207"/>
    <cellStyle name="_산출근거(목포)_신리5교 상부_축내교(진짜진짜)_봉남교 상-하부수량-1" xfId="15208"/>
    <cellStyle name="_산출근거(목포)_신리5교 상부_축내교(진짜진짜)_봉남교 상-하부수량-3" xfId="15209"/>
    <cellStyle name="_산출근거(목포)_신리5교 상부_축내교(진짜진짜)_봉남교 상-하부수량-8" xfId="15210"/>
    <cellStyle name="_산출근거(목포)_신리6교 상부" xfId="15211"/>
    <cellStyle name="_산출근거(목포)_신리6교 상부_교각" xfId="15212"/>
    <cellStyle name="_산출근거(목포)_신리6교 상부_교각_봉남교 교각수량" xfId="15213"/>
    <cellStyle name="_산출근거(목포)_신리6교 상부_교각_봉남교 교대수량" xfId="15214"/>
    <cellStyle name="_산출근거(목포)_신리6교 상부_교각_봉남교 상-하부수량-1" xfId="15215"/>
    <cellStyle name="_산출근거(목포)_신리6교 상부_교각_봉남교 상-하부수량-3" xfId="15216"/>
    <cellStyle name="_산출근거(목포)_신리6교 상부_교각_봉남교 상-하부수량-8" xfId="15217"/>
    <cellStyle name="_산출근거(목포)_신리6교 상부_대곡교 교각일반" xfId="15218"/>
    <cellStyle name="_산출근거(목포)_신리6교 상부_대곡교 교각일반_봉남교 교각수량" xfId="15219"/>
    <cellStyle name="_산출근거(목포)_신리6교 상부_대곡교 교각일반_봉남교 교대수량" xfId="15220"/>
    <cellStyle name="_산출근거(목포)_신리6교 상부_대곡교 교각일반_봉남교 상-하부수량-1" xfId="15221"/>
    <cellStyle name="_산출근거(목포)_신리6교 상부_대곡교 교각일반_봉남교 상-하부수량-3" xfId="15222"/>
    <cellStyle name="_산출근거(목포)_신리6교 상부_대곡교 교각일반_봉남교 상-하부수량-8" xfId="15223"/>
    <cellStyle name="_산출근거(목포)_신리6교 상부_대곡교 교각일반수량" xfId="15224"/>
    <cellStyle name="_산출근거(목포)_신리6교 상부_대곡교 교각일반수량_봉남교 교각수량" xfId="15225"/>
    <cellStyle name="_산출근거(목포)_신리6교 상부_대곡교 교각일반수량_봉남교 교대수량" xfId="15226"/>
    <cellStyle name="_산출근거(목포)_신리6교 상부_대곡교 교각일반수량_봉남교 상-하부수량-1" xfId="15227"/>
    <cellStyle name="_산출근거(목포)_신리6교 상부_대곡교 교각일반수량_봉남교 상-하부수량-3" xfId="15228"/>
    <cellStyle name="_산출근거(목포)_신리6교 상부_대곡교 교각일반수량_봉남교 상-하부수량-8" xfId="15229"/>
    <cellStyle name="_산출근거(목포)_신리6교 상부_대곡교 교대" xfId="15230"/>
    <cellStyle name="_산출근거(목포)_신리6교 상부_대곡교 교대_봉남교 교각수량" xfId="15231"/>
    <cellStyle name="_산출근거(목포)_신리6교 상부_대곡교 교대_봉남교 교대수량" xfId="15232"/>
    <cellStyle name="_산출근거(목포)_신리6교 상부_대곡교 교대_봉남교 상-하부수량-1" xfId="15233"/>
    <cellStyle name="_산출근거(목포)_신리6교 상부_대곡교 교대_봉남교 상-하부수량-3" xfId="15234"/>
    <cellStyle name="_산출근거(목포)_신리6교 상부_대곡교 교대_봉남교 상-하부수량-8" xfId="15235"/>
    <cellStyle name="_산출근거(목포)_신리6교 상부_대곡교 상부수량" xfId="15236"/>
    <cellStyle name="_산출근거(목포)_신리6교 상부_대곡교 상부수량_봉남교 교각수량" xfId="15237"/>
    <cellStyle name="_산출근거(목포)_신리6교 상부_대곡교 상부수량_봉남교 교대수량" xfId="15238"/>
    <cellStyle name="_산출근거(목포)_신리6교 상부_대곡교 상부수량_봉남교 상-하부수량-1" xfId="15239"/>
    <cellStyle name="_산출근거(목포)_신리6교 상부_대곡교 상부수량_봉남교 상-하부수량-3" xfId="15240"/>
    <cellStyle name="_산출근거(목포)_신리6교 상부_대곡교 상부수량_봉남교 상-하부수량-8" xfId="15241"/>
    <cellStyle name="_산출근거(목포)_신리6교 상부_대곡교 일반수량" xfId="15242"/>
    <cellStyle name="_산출근거(목포)_신리6교 상부_대곡교 일반수량_봉남교 교각수량" xfId="15243"/>
    <cellStyle name="_산출근거(목포)_신리6교 상부_대곡교 일반수량_봉남교 교대수량" xfId="15244"/>
    <cellStyle name="_산출근거(목포)_신리6교 상부_대곡교 일반수량_봉남교 상-하부수량-1" xfId="15245"/>
    <cellStyle name="_산출근거(목포)_신리6교 상부_대곡교 일반수량_봉남교 상-하부수량-3" xfId="15246"/>
    <cellStyle name="_산출근거(목포)_신리6교 상부_대곡교 일반수량_봉남교 상-하부수량-8" xfId="15247"/>
    <cellStyle name="_산출근거(목포)_신리6교 상부_대곡교(교대수량)" xfId="15248"/>
    <cellStyle name="_산출근거(목포)_신리6교 상부_대곡교(교대수량)_봉남교 교각수량" xfId="15249"/>
    <cellStyle name="_산출근거(목포)_신리6교 상부_대곡교(교대수량)_봉남교 교대수량" xfId="15250"/>
    <cellStyle name="_산출근거(목포)_신리6교 상부_대곡교(교대수량)_봉남교 상-하부수량-1" xfId="15251"/>
    <cellStyle name="_산출근거(목포)_신리6교 상부_대곡교(교대수량)_봉남교 상-하부수량-3" xfId="15252"/>
    <cellStyle name="_산출근거(목포)_신리6교 상부_대곡교(교대수량)_봉남교 상-하부수량-8" xfId="15253"/>
    <cellStyle name="_산출근거(목포)_신리6교 상부_대곡교(진짜)" xfId="15254"/>
    <cellStyle name="_산출근거(목포)_신리6교 상부_대곡교(진짜)_봉남교 교각수량" xfId="15255"/>
    <cellStyle name="_산출근거(목포)_신리6교 상부_대곡교(진짜)_봉남교 교대수량" xfId="15256"/>
    <cellStyle name="_산출근거(목포)_신리6교 상부_대곡교(진짜)_봉남교 상-하부수량-1" xfId="15257"/>
    <cellStyle name="_산출근거(목포)_신리6교 상부_대곡교(진짜)_봉남교 상-하부수량-3" xfId="15258"/>
    <cellStyle name="_산출근거(목포)_신리6교 상부_대곡교(진짜)_봉남교 상-하부수량-8" xfId="15259"/>
    <cellStyle name="_산출근거(목포)_신리6교 상부_대곡교(진짜진짜)" xfId="15260"/>
    <cellStyle name="_산출근거(목포)_신리6교 상부_대곡교(진짜진짜)_봉남교 교각수량" xfId="15261"/>
    <cellStyle name="_산출근거(목포)_신리6교 상부_대곡교(진짜진짜)_봉남교 교대수량" xfId="15262"/>
    <cellStyle name="_산출근거(목포)_신리6교 상부_대곡교(진짜진짜)_봉남교 상-하부수량-1" xfId="15263"/>
    <cellStyle name="_산출근거(목포)_신리6교 상부_대곡교(진짜진짜)_봉남교 상-하부수량-3" xfId="15264"/>
    <cellStyle name="_산출근거(목포)_신리6교 상부_대곡교(진짜진짜)_봉남교 상-하부수량-8" xfId="15265"/>
    <cellStyle name="_산출근거(목포)_신리6교 상부_축내교 교각일반수량" xfId="15266"/>
    <cellStyle name="_산출근거(목포)_신리6교 상부_축내교 교각일반수량_봉남교 교각수량" xfId="15267"/>
    <cellStyle name="_산출근거(목포)_신리6교 상부_축내교 교각일반수량_봉남교 교대수량" xfId="15268"/>
    <cellStyle name="_산출근거(목포)_신리6교 상부_축내교 상부수량" xfId="15269"/>
    <cellStyle name="_산출근거(목포)_신리6교 상부_축내교 상부수량_봉남교 교각수량" xfId="15270"/>
    <cellStyle name="_산출근거(목포)_신리6교 상부_축내교 상부수량_봉남교 교대수량" xfId="15271"/>
    <cellStyle name="_산출근거(목포)_신리6교 상부_축내교 총괄수량" xfId="15272"/>
    <cellStyle name="_산출근거(목포)_신리6교 상부_축내교 총괄수량_봉남교 교각수량" xfId="15273"/>
    <cellStyle name="_산출근거(목포)_신리6교 상부_축내교 총괄수량_봉남교 교대수량" xfId="15274"/>
    <cellStyle name="_산출근거(목포)_신리6교 상부_축내교(교대수량)" xfId="15275"/>
    <cellStyle name="_산출근거(목포)_신리6교 상부_축내교(교대수량)_봉남교 교각수량" xfId="15276"/>
    <cellStyle name="_산출근거(목포)_신리6교 상부_축내교(교대수량)_봉남교 교대수량" xfId="15277"/>
    <cellStyle name="_산출근거(목포)_신리6교 상부_축내교(교대수량)_봉남교 상-하부수량-1" xfId="15278"/>
    <cellStyle name="_산출근거(목포)_신리6교 상부_축내교(교대수량)_봉남교 상-하부수량-3" xfId="15279"/>
    <cellStyle name="_산출근거(목포)_신리6교 상부_축내교(교대수량)_봉남교 상-하부수량-8" xfId="15280"/>
    <cellStyle name="_산출근거(목포)_신리6교 상부_축내교(진짜진짜)" xfId="15281"/>
    <cellStyle name="_산출근거(목포)_신리6교 상부_축내교(진짜진짜)_봉남교 교각수량" xfId="15282"/>
    <cellStyle name="_산출근거(목포)_신리6교 상부_축내교(진짜진짜)_봉남교 교대수량" xfId="15283"/>
    <cellStyle name="_산출근거(목포)_신리6교 상부_축내교(진짜진짜)_봉남교 상-하부수량-1" xfId="15284"/>
    <cellStyle name="_산출근거(목포)_신리6교 상부_축내교(진짜진짜)_봉남교 상-하부수량-3" xfId="15285"/>
    <cellStyle name="_산출근거(목포)_신리6교 상부_축내교(진짜진짜)_봉남교 상-하부수량-8" xfId="15286"/>
    <cellStyle name="_산출근거(목포)_축내교 교각일반수량" xfId="15287"/>
    <cellStyle name="_산출근거(목포)_축내교 교각일반수량_봉남교 교각수량" xfId="15288"/>
    <cellStyle name="_산출근거(목포)_축내교 교각일반수량_봉남교 교대수량" xfId="15289"/>
    <cellStyle name="_산출근거(목포)_축내교 상부수량" xfId="15290"/>
    <cellStyle name="_산출근거(목포)_축내교 상부수량_봉남교 교각수량" xfId="15291"/>
    <cellStyle name="_산출근거(목포)_축내교 상부수량_봉남교 교대수량" xfId="15292"/>
    <cellStyle name="_산출근거(목포)_축내교 총괄수량" xfId="15293"/>
    <cellStyle name="_산출근거(목포)_축내교 총괄수량_봉남교 교각수량" xfId="15294"/>
    <cellStyle name="_산출근거(목포)_축내교 총괄수량_봉남교 교대수량" xfId="15295"/>
    <cellStyle name="_산출근거(목포)_축내교(교대수량)" xfId="15296"/>
    <cellStyle name="_산출근거(목포)_축내교(교대수량)_봉남교 교각수량" xfId="15297"/>
    <cellStyle name="_산출근거(목포)_축내교(교대수량)_봉남교 교대수량" xfId="15298"/>
    <cellStyle name="_산출근거(목포)_축내교(교대수량)_봉남교 상-하부수량-1" xfId="15299"/>
    <cellStyle name="_산출근거(목포)_축내교(교대수량)_봉남교 상-하부수량-3" xfId="15300"/>
    <cellStyle name="_산출근거(목포)_축내교(교대수량)_봉남교 상-하부수량-8" xfId="15301"/>
    <cellStyle name="_산출근거(목포)_축내교(진짜진짜)" xfId="15302"/>
    <cellStyle name="_산출근거(목포)_축내교(진짜진짜)_봉남교 교각수량" xfId="15303"/>
    <cellStyle name="_산출근거(목포)_축내교(진짜진짜)_봉남교 교대수량" xfId="15304"/>
    <cellStyle name="_산출근거(목포)_축내교(진짜진짜)_봉남교 상-하부수량-1" xfId="15305"/>
    <cellStyle name="_산출근거(목포)_축내교(진짜진짜)_봉남교 상-하부수량-3" xfId="15306"/>
    <cellStyle name="_산출근거(목포)_축내교(진짜진짜)_봉남교 상-하부수량-8" xfId="15307"/>
    <cellStyle name="_산출집계&amp;수량산출서" xfId="15308"/>
    <cellStyle name="_삼풍(신호등수량산출)" xfId="15309"/>
    <cellStyle name="_삼풍수량산출(전기)-1" xfId="15310"/>
    <cellStyle name="_상부수량" xfId="15311"/>
    <cellStyle name="_상부수량_토공" xfId="15312"/>
    <cellStyle name="_상수도1" xfId="15313"/>
    <cellStyle name="_상수도실정보고" xfId="15314"/>
    <cellStyle name="_상승구간-영강초교 변경" xfId="15315"/>
    <cellStyle name="_상월천교토공수량" xfId="15316"/>
    <cellStyle name="_서생(944-15)" xfId="15317"/>
    <cellStyle name="_서후-평은(투찰)" xfId="15318"/>
    <cellStyle name="_서후-평은(투찰)_Sheet1" xfId="15319"/>
    <cellStyle name="_서후-평은(투찰)_Sheet1_변경내역서-1 (version 1)" xfId="15320"/>
    <cellStyle name="_서후-평은(투찰)_Sheet1_복사본 내역서-서창사거리(rev1-4)" xfId="15321"/>
    <cellStyle name="_서후-평은(투찰)_Sheet1_정읍천(입찰내역)_1안" xfId="15322"/>
    <cellStyle name="_서후-평은(투찰)_Sheet1_정읍천(입찰내역)_1안_변경내역서-1 (version 1)" xfId="15323"/>
    <cellStyle name="_서후-평은(투찰)_Sheet1_정읍천(입찰내역)_1안_복사본 내역서-서창사거리(rev1-4)" xfId="15324"/>
    <cellStyle name="_서후-평은(투찰)_변경내역서-1 (version 1)" xfId="15325"/>
    <cellStyle name="_서후-평은(투찰)_복사본 내역서-서창사거리(rev1-4)" xfId="15326"/>
    <cellStyle name="_서후-평은(투찰)_정읍천(입찰내역)_1안" xfId="15327"/>
    <cellStyle name="_서후-평은(투찰)_정읍천(입찰내역)_1안_1" xfId="15328"/>
    <cellStyle name="_서후-평은(투찰)_정읍천(입찰내역)_1안_1_변경내역서-1 (version 1)" xfId="15329"/>
    <cellStyle name="_서후-평은(투찰)_정읍천(입찰내역)_1안_1_복사본 내역서-서창사거리(rev1-4)" xfId="15330"/>
    <cellStyle name="_서후-평은(투찰)_정읍천(입찰내역)_1안_변경내역서-1 (version 1)" xfId="15331"/>
    <cellStyle name="_서후-평은(투찰)_정읍천(입찰내역)_1안_복사본 내역서-서창사거리(rev1-4)" xfId="15332"/>
    <cellStyle name="_서후-평은(투찰)_정읍천(입찰내역)_1안_정읍천(입찰내역)_1안" xfId="15333"/>
    <cellStyle name="_서후-평은(투찰)_정읍천(입찰내역)_1안_정읍천(입찰내역)_1안_변경내역서-1 (version 1)" xfId="15334"/>
    <cellStyle name="_서후-평은(투찰)_정읍천(입찰내역)_1안_정읍천(입찰내역)_1안_복사본 내역서-서창사거리(rev1-4)" xfId="15335"/>
    <cellStyle name="_서후-평은(투찰)_정읍천(입찰내역)_2안" xfId="15336"/>
    <cellStyle name="_서후-평은(투찰)_정읍천(입찰내역)_2안_변경내역서-1 (version 1)" xfId="15337"/>
    <cellStyle name="_서후-평은(투찰)_정읍천(입찰내역)_2안_복사본 내역서-서창사거리(rev1-4)" xfId="15338"/>
    <cellStyle name="_서후-평은(투찰)_정읍천(입찰내역)_2안_정읍천(입찰내역)_1안" xfId="15339"/>
    <cellStyle name="_서후-평은(투찰)_정읍천(입찰내역)_2안_정읍천(입찰내역)_1안_변경내역서-1 (version 1)" xfId="15340"/>
    <cellStyle name="_서후-평은(투찰)_정읍천(입찰내역)_2안_정읍천(입찰내역)_1안_복사본 내역서-서창사거리(rev1-4)" xfId="15341"/>
    <cellStyle name="_석은희지압보도" xfId="15342"/>
    <cellStyle name="_석은희지압보도_내역서-최종0223" xfId="15343"/>
    <cellStyle name="_석축공" xfId="15344"/>
    <cellStyle name="_선도전기(실적기준)" xfId="15345"/>
    <cellStyle name="_선암2가시설" xfId="15346"/>
    <cellStyle name="_선암2터널시점부사면보강(삭제예정)" xfId="15347"/>
    <cellStyle name="_선암정거장 수목현황" xfId="15348"/>
    <cellStyle name="_선암초교 지장물 철거" xfId="15349"/>
    <cellStyle name="_설계_재활용 선별장 (일상감사후071102)" xfId="7979"/>
    <cellStyle name="_설계내역서(2009)" xfId="15350"/>
    <cellStyle name="_설계변겅3(삼풍건설)" xfId="15351"/>
    <cellStyle name="_설계변경('05.1.25)" xfId="15352"/>
    <cellStyle name="_설계변경예산서(전체분)" xfId="15353"/>
    <cellStyle name="_설계변경예산서(전체분)_계약내역서(전체분)" xfId="15354"/>
    <cellStyle name="_설계변경요약서" xfId="15355"/>
    <cellStyle name="_설계변경조서(ESC)" xfId="2951"/>
    <cellStyle name="_설계변경조서(ESC)_071030-조경공사" xfId="2952"/>
    <cellStyle name="_설계변경조서(ESC)_원가계산서" xfId="2953"/>
    <cellStyle name="_설계서" xfId="7980"/>
    <cellStyle name="_설계서(제출)" xfId="15356"/>
    <cellStyle name="_설계서수량(제출)" xfId="15357"/>
    <cellStyle name="_설계서-신정공원" xfId="7981"/>
    <cellStyle name="_설계서표지(전체)(4공구) (version 1)" xfId="15358"/>
    <cellStyle name="_설계서표지(전체)(4공구) (version 1)_설계서표지(전체)(4공구) (version 1)" xfId="15359"/>
    <cellStyle name="_설계추정2(토목)대림" xfId="15360"/>
    <cellStyle name="_설변내역서(전체분)" xfId="15361"/>
    <cellStyle name="_설변내역서(전체분)_계약내역서(전체분)" xfId="15362"/>
    <cellStyle name="_설변내역서2차" xfId="270"/>
    <cellStyle name="_설비" xfId="7982"/>
    <cellStyle name="_설비_실행갑지" xfId="7983"/>
    <cellStyle name="_설치위치별세부내역(VMS)-0323" xfId="15363"/>
    <cellStyle name="_성남보행자도로 설계서" xfId="7984"/>
    <cellStyle name="_성우현대아파트_신호기변경_내역(설계)" xfId="15364"/>
    <cellStyle name="_세륜기변경1(1)" xfId="15365"/>
    <cellStyle name="_소장배치현황" xfId="2954"/>
    <cellStyle name="_소장배치현황_071030-조경공사" xfId="2955"/>
    <cellStyle name="_소장배치현황_원가계산서" xfId="2956"/>
    <cellStyle name="_소프트웨어개발비_1106" xfId="15366"/>
    <cellStyle name="_소화계산서(공릉동)" xfId="5582"/>
    <cellStyle name="_소화수(REV.1)" xfId="2957"/>
    <cellStyle name="_소화수(REV.1)_071030-조경공사" xfId="2958"/>
    <cellStyle name="_소화수(REV.1)_원가계산서" xfId="2959"/>
    <cellStyle name="_송도2,4공구 (1-조경 내역서)" xfId="15367"/>
    <cellStyle name="_송도2,4공구 (1-조경 내역서)_2005.근1,2호-정화 습지 실정보고11-15일 1.5경사xls" xfId="15368"/>
    <cellStyle name="_송도2,4공구 (1-조경 내역서)_2006..단가산출" xfId="15369"/>
    <cellStyle name="_송도2,4공구 (1-조경 내역서)_조경" xfId="15370"/>
    <cellStyle name="_송도2,4공구 (1-조경 내역서)_조경_2006..단가산출" xfId="15371"/>
    <cellStyle name="_송도2,4공구 (1-조경 내역서)_창인-근1.2호-정화(방수쉬트)실정보고10.10" xfId="15372"/>
    <cellStyle name="_송림원+동작구청(벌목적용)" xfId="15373"/>
    <cellStyle name="_송학하수품의(설계넣고)" xfId="15374"/>
    <cellStyle name="_송학하수품의(설계넣고)_수량산출서" xfId="15375"/>
    <cellStyle name="_송학하수품의(설계넣고)_중구청일위대가" xfId="15376"/>
    <cellStyle name="_숏크리트" xfId="15377"/>
    <cellStyle name="_수량(1공구)" xfId="15378"/>
    <cellStyle name="_수량(삼가리도로부)" xfId="15379"/>
    <cellStyle name="_수량-김해구산주거환경개선사업" xfId="271"/>
    <cellStyle name="_수량-대형목이식1(수정11월21일)" xfId="272"/>
    <cellStyle name="_수량-사남공단공원조경공사-4" xfId="273"/>
    <cellStyle name="_수량산출(댓거리NO.22)" xfId="15380"/>
    <cellStyle name="_수량산출-6(8월19일)" xfId="274"/>
    <cellStyle name="_수량산출-공설운동장 정비사업1(수정)" xfId="275"/>
    <cellStyle name="_수량산출서" xfId="15381"/>
    <cellStyle name="_수량산출서(0722)" xfId="15382"/>
    <cellStyle name="_수량산출서(2003.4.1)" xfId="15383"/>
    <cellStyle name="_수량산출서(2003.4.1) 2" xfId="15384"/>
    <cellStyle name="_수량산출-악양1" xfId="276"/>
    <cellStyle name="_수량-양보소공원-4" xfId="277"/>
    <cellStyle name="_수량-오서마을숲조성사업2" xfId="278"/>
    <cellStyle name="_수량-이식-1" xfId="279"/>
    <cellStyle name="_수량제목" xfId="2960"/>
    <cellStyle name="_수량제목_내역서" xfId="2961"/>
    <cellStyle name="_수목보호틀수량산출서" xfId="15385"/>
    <cellStyle name="_수문 설치 실정보고" xfId="15386"/>
    <cellStyle name="_수배전반" xfId="15387"/>
    <cellStyle name="_수백교상부" xfId="15388"/>
    <cellStyle name="_수색성산 이식식재내역일위" xfId="280"/>
    <cellStyle name="_수식집계" xfId="15389"/>
    <cellStyle name="_수원시 장애인 복지관 신축공사(03.11)" xfId="7985"/>
    <cellStyle name="_수원영통관리비실행" xfId="5583"/>
    <cellStyle name="_숭실대학교 걷고싶은 거리 녹화사업" xfId="15390"/>
    <cellStyle name="_스튜디오" xfId="9925"/>
    <cellStyle name="_시공계획서" xfId="15391"/>
    <cellStyle name="_시멘트" xfId="15392"/>
    <cellStyle name="_신리5교 상부" xfId="15393"/>
    <cellStyle name="_신리5교 상부_교각" xfId="15394"/>
    <cellStyle name="_신리5교 상부_교각_봉남교 교각수량" xfId="15395"/>
    <cellStyle name="_신리5교 상부_교각_봉남교 교대수량" xfId="15396"/>
    <cellStyle name="_신리5교 상부_교각_봉남교 상-하부수량-1" xfId="15397"/>
    <cellStyle name="_신리5교 상부_교각_봉남교 상-하부수량-3" xfId="15398"/>
    <cellStyle name="_신리5교 상부_교각_봉남교 상-하부수량-8" xfId="15399"/>
    <cellStyle name="_신리5교 상부_대곡교 교각일반" xfId="15400"/>
    <cellStyle name="_신리5교 상부_대곡교 교각일반_봉남교 교각수량" xfId="15401"/>
    <cellStyle name="_신리5교 상부_대곡교 교각일반_봉남교 교대수량" xfId="15402"/>
    <cellStyle name="_신리5교 상부_대곡교 교각일반_봉남교 상-하부수량-1" xfId="15403"/>
    <cellStyle name="_신리5교 상부_대곡교 교각일반_봉남교 상-하부수량-3" xfId="15404"/>
    <cellStyle name="_신리5교 상부_대곡교 교각일반_봉남교 상-하부수량-8" xfId="15405"/>
    <cellStyle name="_신리5교 상부_대곡교 교각일반수량" xfId="15406"/>
    <cellStyle name="_신리5교 상부_대곡교 교각일반수량_봉남교 교각수량" xfId="15407"/>
    <cellStyle name="_신리5교 상부_대곡교 교각일반수량_봉남교 교대수량" xfId="15408"/>
    <cellStyle name="_신리5교 상부_대곡교 교각일반수량_봉남교 상-하부수량-1" xfId="15409"/>
    <cellStyle name="_신리5교 상부_대곡교 교각일반수량_봉남교 상-하부수량-3" xfId="15410"/>
    <cellStyle name="_신리5교 상부_대곡교 교각일반수량_봉남교 상-하부수량-8" xfId="15411"/>
    <cellStyle name="_신리5교 상부_대곡교 교대" xfId="15412"/>
    <cellStyle name="_신리5교 상부_대곡교 교대_봉남교 교각수량" xfId="15413"/>
    <cellStyle name="_신리5교 상부_대곡교 교대_봉남교 교대수량" xfId="15414"/>
    <cellStyle name="_신리5교 상부_대곡교 교대_봉남교 상-하부수량-1" xfId="15415"/>
    <cellStyle name="_신리5교 상부_대곡교 교대_봉남교 상-하부수량-3" xfId="15416"/>
    <cellStyle name="_신리5교 상부_대곡교 교대_봉남교 상-하부수량-8" xfId="15417"/>
    <cellStyle name="_신리5교 상부_대곡교 상부수량" xfId="15418"/>
    <cellStyle name="_신리5교 상부_대곡교 상부수량_봉남교 교각수량" xfId="15419"/>
    <cellStyle name="_신리5교 상부_대곡교 상부수량_봉남교 교대수량" xfId="15420"/>
    <cellStyle name="_신리5교 상부_대곡교 상부수량_봉남교 상-하부수량-1" xfId="15421"/>
    <cellStyle name="_신리5교 상부_대곡교 상부수량_봉남교 상-하부수량-3" xfId="15422"/>
    <cellStyle name="_신리5교 상부_대곡교 상부수량_봉남교 상-하부수량-8" xfId="15423"/>
    <cellStyle name="_신리5교 상부_대곡교 일반수량" xfId="15424"/>
    <cellStyle name="_신리5교 상부_대곡교 일반수량_봉남교 교각수량" xfId="15425"/>
    <cellStyle name="_신리5교 상부_대곡교 일반수량_봉남교 교대수량" xfId="15426"/>
    <cellStyle name="_신리5교 상부_대곡교 일반수량_봉남교 상-하부수량-1" xfId="15427"/>
    <cellStyle name="_신리5교 상부_대곡교 일반수량_봉남교 상-하부수량-3" xfId="15428"/>
    <cellStyle name="_신리5교 상부_대곡교 일반수량_봉남교 상-하부수량-8" xfId="15429"/>
    <cellStyle name="_신리5교 상부_대곡교(교대수량)" xfId="15430"/>
    <cellStyle name="_신리5교 상부_대곡교(교대수량)_봉남교 교각수량" xfId="15431"/>
    <cellStyle name="_신리5교 상부_대곡교(교대수량)_봉남교 교대수량" xfId="15432"/>
    <cellStyle name="_신리5교 상부_대곡교(교대수량)_봉남교 상-하부수량-1" xfId="15433"/>
    <cellStyle name="_신리5교 상부_대곡교(교대수량)_봉남교 상-하부수량-3" xfId="15434"/>
    <cellStyle name="_신리5교 상부_대곡교(교대수량)_봉남교 상-하부수량-8" xfId="15435"/>
    <cellStyle name="_신리5교 상부_대곡교(진짜)" xfId="15436"/>
    <cellStyle name="_신리5교 상부_대곡교(진짜)_봉남교 교각수량" xfId="15437"/>
    <cellStyle name="_신리5교 상부_대곡교(진짜)_봉남교 교대수량" xfId="15438"/>
    <cellStyle name="_신리5교 상부_대곡교(진짜)_봉남교 상-하부수량-1" xfId="15439"/>
    <cellStyle name="_신리5교 상부_대곡교(진짜)_봉남교 상-하부수량-3" xfId="15440"/>
    <cellStyle name="_신리5교 상부_대곡교(진짜)_봉남교 상-하부수량-8" xfId="15441"/>
    <cellStyle name="_신리5교 상부_대곡교(진짜진짜)" xfId="15442"/>
    <cellStyle name="_신리5교 상부_대곡교(진짜진짜)_봉남교 교각수량" xfId="15443"/>
    <cellStyle name="_신리5교 상부_대곡교(진짜진짜)_봉남교 교대수량" xfId="15444"/>
    <cellStyle name="_신리5교 상부_대곡교(진짜진짜)_봉남교 상-하부수량-1" xfId="15445"/>
    <cellStyle name="_신리5교 상부_대곡교(진짜진짜)_봉남교 상-하부수량-3" xfId="15446"/>
    <cellStyle name="_신리5교 상부_대곡교(진짜진짜)_봉남교 상-하부수량-8" xfId="15447"/>
    <cellStyle name="_신리5교 상부_축내교 교각일반수량" xfId="15448"/>
    <cellStyle name="_신리5교 상부_축내교 교각일반수량_봉남교 교각수량" xfId="15449"/>
    <cellStyle name="_신리5교 상부_축내교 교각일반수량_봉남교 교대수량" xfId="15450"/>
    <cellStyle name="_신리5교 상부_축내교 상부수량" xfId="15451"/>
    <cellStyle name="_신리5교 상부_축내교 상부수량_봉남교 교각수량" xfId="15452"/>
    <cellStyle name="_신리5교 상부_축내교 상부수량_봉남교 교대수량" xfId="15453"/>
    <cellStyle name="_신리5교 상부_축내교 총괄수량" xfId="15454"/>
    <cellStyle name="_신리5교 상부_축내교 총괄수량_봉남교 교각수량" xfId="15455"/>
    <cellStyle name="_신리5교 상부_축내교 총괄수량_봉남교 교대수량" xfId="15456"/>
    <cellStyle name="_신리5교 상부_축내교(교대수량)" xfId="15457"/>
    <cellStyle name="_신리5교 상부_축내교(교대수량)_봉남교 교각수량" xfId="15458"/>
    <cellStyle name="_신리5교 상부_축내교(교대수량)_봉남교 교대수량" xfId="15459"/>
    <cellStyle name="_신리5교 상부_축내교(교대수량)_봉남교 상-하부수량-1" xfId="15460"/>
    <cellStyle name="_신리5교 상부_축내교(교대수량)_봉남교 상-하부수량-3" xfId="15461"/>
    <cellStyle name="_신리5교 상부_축내교(교대수량)_봉남교 상-하부수량-8" xfId="15462"/>
    <cellStyle name="_신리5교 상부_축내교(진짜진짜)" xfId="15463"/>
    <cellStyle name="_신리5교 상부_축내교(진짜진짜)_봉남교 교각수량" xfId="15464"/>
    <cellStyle name="_신리5교 상부_축내교(진짜진짜)_봉남교 교대수량" xfId="15465"/>
    <cellStyle name="_신리5교 상부_축내교(진짜진짜)_봉남교 상-하부수량-1" xfId="15466"/>
    <cellStyle name="_신리5교 상부_축내교(진짜진짜)_봉남교 상-하부수량-3" xfId="15467"/>
    <cellStyle name="_신리5교 상부_축내교(진짜진짜)_봉남교 상-하부수량-8" xfId="15468"/>
    <cellStyle name="_신리5교교대" xfId="15469"/>
    <cellStyle name="_신리5교교대토공" xfId="15470"/>
    <cellStyle name="_신리6교 상부" xfId="15471"/>
    <cellStyle name="_신리6교 상부_교각" xfId="15472"/>
    <cellStyle name="_신리6교 상부_교각_봉남교 교각수량" xfId="15473"/>
    <cellStyle name="_신리6교 상부_교각_봉남교 교대수량" xfId="15474"/>
    <cellStyle name="_신리6교 상부_교각_봉남교 상-하부수량-1" xfId="15475"/>
    <cellStyle name="_신리6교 상부_교각_봉남교 상-하부수량-3" xfId="15476"/>
    <cellStyle name="_신리6교 상부_교각_봉남교 상-하부수량-8" xfId="15477"/>
    <cellStyle name="_신리6교 상부_대곡교 교각일반" xfId="15478"/>
    <cellStyle name="_신리6교 상부_대곡교 교각일반_봉남교 교각수량" xfId="15479"/>
    <cellStyle name="_신리6교 상부_대곡교 교각일반_봉남교 교대수량" xfId="15480"/>
    <cellStyle name="_신리6교 상부_대곡교 교각일반_봉남교 상-하부수량-1" xfId="15481"/>
    <cellStyle name="_신리6교 상부_대곡교 교각일반_봉남교 상-하부수량-3" xfId="15482"/>
    <cellStyle name="_신리6교 상부_대곡교 교각일반_봉남교 상-하부수량-8" xfId="15483"/>
    <cellStyle name="_신리6교 상부_대곡교 교각일반수량" xfId="15484"/>
    <cellStyle name="_신리6교 상부_대곡교 교각일반수량_봉남교 교각수량" xfId="15485"/>
    <cellStyle name="_신리6교 상부_대곡교 교각일반수량_봉남교 교대수량" xfId="15486"/>
    <cellStyle name="_신리6교 상부_대곡교 교각일반수량_봉남교 상-하부수량-1" xfId="15487"/>
    <cellStyle name="_신리6교 상부_대곡교 교각일반수량_봉남교 상-하부수량-3" xfId="15488"/>
    <cellStyle name="_신리6교 상부_대곡교 교각일반수량_봉남교 상-하부수량-8" xfId="15489"/>
    <cellStyle name="_신리6교 상부_대곡교 교대" xfId="15490"/>
    <cellStyle name="_신리6교 상부_대곡교 교대_봉남교 교각수량" xfId="15491"/>
    <cellStyle name="_신리6교 상부_대곡교 교대_봉남교 교대수량" xfId="15492"/>
    <cellStyle name="_신리6교 상부_대곡교 교대_봉남교 상-하부수량-1" xfId="15493"/>
    <cellStyle name="_신리6교 상부_대곡교 교대_봉남교 상-하부수량-3" xfId="15494"/>
    <cellStyle name="_신리6교 상부_대곡교 교대_봉남교 상-하부수량-8" xfId="15495"/>
    <cellStyle name="_신리6교 상부_대곡교 상부수량" xfId="15496"/>
    <cellStyle name="_신리6교 상부_대곡교 상부수량_봉남교 교각수량" xfId="15497"/>
    <cellStyle name="_신리6교 상부_대곡교 상부수량_봉남교 교대수량" xfId="15498"/>
    <cellStyle name="_신리6교 상부_대곡교 상부수량_봉남교 상-하부수량-1" xfId="15499"/>
    <cellStyle name="_신리6교 상부_대곡교 상부수량_봉남교 상-하부수량-3" xfId="15500"/>
    <cellStyle name="_신리6교 상부_대곡교 상부수량_봉남교 상-하부수량-8" xfId="15501"/>
    <cellStyle name="_신리6교 상부_대곡교 일반수량" xfId="15502"/>
    <cellStyle name="_신리6교 상부_대곡교 일반수량_봉남교 교각수량" xfId="15503"/>
    <cellStyle name="_신리6교 상부_대곡교 일반수량_봉남교 교대수량" xfId="15504"/>
    <cellStyle name="_신리6교 상부_대곡교 일반수량_봉남교 상-하부수량-1" xfId="15505"/>
    <cellStyle name="_신리6교 상부_대곡교 일반수량_봉남교 상-하부수량-3" xfId="15506"/>
    <cellStyle name="_신리6교 상부_대곡교 일반수량_봉남교 상-하부수량-8" xfId="15507"/>
    <cellStyle name="_신리6교 상부_대곡교(교대수량)" xfId="15508"/>
    <cellStyle name="_신리6교 상부_대곡교(교대수량)_봉남교 교각수량" xfId="15509"/>
    <cellStyle name="_신리6교 상부_대곡교(교대수량)_봉남교 교대수량" xfId="15510"/>
    <cellStyle name="_신리6교 상부_대곡교(교대수량)_봉남교 상-하부수량-1" xfId="15511"/>
    <cellStyle name="_신리6교 상부_대곡교(교대수량)_봉남교 상-하부수량-3" xfId="15512"/>
    <cellStyle name="_신리6교 상부_대곡교(교대수량)_봉남교 상-하부수량-8" xfId="15513"/>
    <cellStyle name="_신리6교 상부_대곡교(진짜)" xfId="15514"/>
    <cellStyle name="_신리6교 상부_대곡교(진짜)_봉남교 교각수량" xfId="15515"/>
    <cellStyle name="_신리6교 상부_대곡교(진짜)_봉남교 교대수량" xfId="15516"/>
    <cellStyle name="_신리6교 상부_대곡교(진짜)_봉남교 상-하부수량-1" xfId="15517"/>
    <cellStyle name="_신리6교 상부_대곡교(진짜)_봉남교 상-하부수량-3" xfId="15518"/>
    <cellStyle name="_신리6교 상부_대곡교(진짜)_봉남교 상-하부수량-8" xfId="15519"/>
    <cellStyle name="_신리6교 상부_대곡교(진짜진짜)" xfId="15520"/>
    <cellStyle name="_신리6교 상부_대곡교(진짜진짜)_봉남교 교각수량" xfId="15521"/>
    <cellStyle name="_신리6교 상부_대곡교(진짜진짜)_봉남교 교대수량" xfId="15522"/>
    <cellStyle name="_신리6교 상부_대곡교(진짜진짜)_봉남교 상-하부수량-1" xfId="15523"/>
    <cellStyle name="_신리6교 상부_대곡교(진짜진짜)_봉남교 상-하부수량-3" xfId="15524"/>
    <cellStyle name="_신리6교 상부_대곡교(진짜진짜)_봉남교 상-하부수량-8" xfId="15525"/>
    <cellStyle name="_신리6교 상부_축내교 교각일반수량" xfId="15526"/>
    <cellStyle name="_신리6교 상부_축내교 교각일반수량_봉남교 교각수량" xfId="15527"/>
    <cellStyle name="_신리6교 상부_축내교 교각일반수량_봉남교 교대수량" xfId="15528"/>
    <cellStyle name="_신리6교 상부_축내교 상부수량" xfId="15529"/>
    <cellStyle name="_신리6교 상부_축내교 상부수량_봉남교 교각수량" xfId="15530"/>
    <cellStyle name="_신리6교 상부_축내교 상부수량_봉남교 교대수량" xfId="15531"/>
    <cellStyle name="_신리6교 상부_축내교 총괄수량" xfId="15532"/>
    <cellStyle name="_신리6교 상부_축내교 총괄수량_봉남교 교각수량" xfId="15533"/>
    <cellStyle name="_신리6교 상부_축내교 총괄수량_봉남교 교대수량" xfId="15534"/>
    <cellStyle name="_신리6교 상부_축내교(교대수량)" xfId="15535"/>
    <cellStyle name="_신리6교 상부_축내교(교대수량)_봉남교 교각수량" xfId="15536"/>
    <cellStyle name="_신리6교 상부_축내교(교대수량)_봉남교 교대수량" xfId="15537"/>
    <cellStyle name="_신리6교 상부_축내교(교대수량)_봉남교 상-하부수량-1" xfId="15538"/>
    <cellStyle name="_신리6교 상부_축내교(교대수량)_봉남교 상-하부수량-3" xfId="15539"/>
    <cellStyle name="_신리6교 상부_축내교(교대수량)_봉남교 상-하부수량-8" xfId="15540"/>
    <cellStyle name="_신리6교 상부_축내교(진짜진짜)" xfId="15541"/>
    <cellStyle name="_신리6교 상부_축내교(진짜진짜)_봉남교 교각수량" xfId="15542"/>
    <cellStyle name="_신리6교 상부_축내교(진짜진짜)_봉남교 교대수량" xfId="15543"/>
    <cellStyle name="_신리6교 상부_축내교(진짜진짜)_봉남교 상-하부수량-1" xfId="15544"/>
    <cellStyle name="_신리6교 상부_축내교(진짜진짜)_봉남교 상-하부수량-3" xfId="15545"/>
    <cellStyle name="_신리6교 상부_축내교(진짜진짜)_봉남교 상-하부수량-8" xfId="15546"/>
    <cellStyle name="_신북도시계획도로용지조서및지장물조서" xfId="15547"/>
    <cellStyle name="_신북도시계획도로폐기물조서" xfId="15548"/>
    <cellStyle name="_신선대 대나무매트공법(최종)" xfId="15549"/>
    <cellStyle name="_신선대 대나무매트공법(최종)_Pultrusion Machine 제작 1식(2004경영)" xfId="15550"/>
    <cellStyle name="_신선대 대나무매트공법(최종)_명촌기초변경내역서20040909" xfId="15551"/>
    <cellStyle name="_신선대 대나무매트공법(최종)_아산로기초변경내역서20040905수정" xfId="15552"/>
    <cellStyle name="_신중점현장20020810굴포천" xfId="2962"/>
    <cellStyle name="_신철원2교" xfId="15553"/>
    <cellStyle name="_신탄진선(태림)" xfId="7986"/>
    <cellStyle name="_신호등 신규품 일위대가" xfId="15554"/>
    <cellStyle name="_신호등설계변경" xfId="15555"/>
    <cellStyle name="_신호제어_무선전송장치_내역서" xfId="15556"/>
    <cellStyle name="_실행(안)" xfId="7987"/>
    <cellStyle name="_실행(터널입력2001(1).6월검토)" xfId="15557"/>
    <cellStyle name="_실행보고(관리비)" xfId="5584"/>
    <cellStyle name="_실행보고(교통안전)" xfId="5585"/>
    <cellStyle name="_실행보고(기준)" xfId="5586"/>
    <cellStyle name="_실행보고_수영장" xfId="5587"/>
    <cellStyle name="_실행보고_수영장_02 실행보고_대전인동1공구(29410)" xfId="5588"/>
    <cellStyle name="_실행보고_수영장_2003년 경상비&amp;공통가설" xfId="5589"/>
    <cellStyle name="_실행보고_수영장_2004년 급여실행" xfId="5590"/>
    <cellStyle name="_실행보고_수영장_박용인동백상록 실행보고" xfId="5591"/>
    <cellStyle name="_실행보고_수영장_사본 - 02_2003년실행보고양식" xfId="5592"/>
    <cellStyle name="_실행보고_수영장_실행보고(경주세계문화엑스포)" xfId="5593"/>
    <cellStyle name="_실행보고_수영장_용인동백상록 실행보고" xfId="5594"/>
    <cellStyle name="_실행예산(6공구)" xfId="15558"/>
    <cellStyle name="_실행예산(강변)" xfId="15559"/>
    <cellStyle name="_실행예산(관리비)" xfId="5595"/>
    <cellStyle name="_실행예산(본사제출)" xfId="15560"/>
    <cellStyle name="_실행진짜" xfId="15561"/>
    <cellStyle name="_실행진짜_기구조직승인" xfId="15562"/>
    <cellStyle name="_실행진짜_시행계획보고(중앙선6공구)" xfId="15563"/>
    <cellStyle name="_아미고터워 리모델링공사(계약,실행내역)9월.3일 " xfId="2963"/>
    <cellStyle name="_아미고터워 리모델링공사(계약,실행내역)9월.3일 _071030-조경공사" xfId="2964"/>
    <cellStyle name="_아미고터워 리모델링공사(계약,실행내역)9월.3일 _원가계산서" xfId="2965"/>
    <cellStyle name="_아파트(송림)" xfId="5596"/>
    <cellStyle name="_아포2, R-G교 기초 변경(수정)" xfId="15564"/>
    <cellStyle name="_아포2, R-G교 기초 변경(수정)_방어_일산_주전동 일원 보안등 설치공사" xfId="15565"/>
    <cellStyle name="_아포2, R-G교 기초 변경(수정)_방어_일산_주전동 일원 보안등 설치공사_신호등 수량설계" xfId="15566"/>
    <cellStyle name="_아포2, R-G교 기초 변경(수정)_신호등 수량설계" xfId="15567"/>
    <cellStyle name="_안계실시계측제어내역서" xfId="15568"/>
    <cellStyle name="_안동교" xfId="15569"/>
    <cellStyle name="_안동교_교량총집계" xfId="15570"/>
    <cellStyle name="_안동교_교량총집계_교량총집계" xfId="15571"/>
    <cellStyle name="_안동교_내부제1교옹벽수량" xfId="15572"/>
    <cellStyle name="_안동교_내부제1교옹벽수량_Book1" xfId="15573"/>
    <cellStyle name="_안동교_내부제1교옹벽수량_내부제1교" xfId="15574"/>
    <cellStyle name="_안동교_내부제1교옹벽수량_용운교(π형RC라멘)" xfId="15575"/>
    <cellStyle name="_안동교Pier" xfId="15576"/>
    <cellStyle name="_안동교Pier_교량총집계" xfId="15577"/>
    <cellStyle name="_안동교Pier_교량총집계_교량총집계" xfId="15578"/>
    <cellStyle name="_안동교Pier_내부제1교옹벽수량" xfId="15579"/>
    <cellStyle name="_안동교Pier_내부제1교옹벽수량_Book1" xfId="15580"/>
    <cellStyle name="_안동교Pier_내부제1교옹벽수량_내부제1교" xfId="15581"/>
    <cellStyle name="_안동교Pier_내부제1교옹벽수량_용운교(π형RC라멘)" xfId="15582"/>
    <cellStyle name="_안동최종정산" xfId="2966"/>
    <cellStyle name="_안동최종정산_071030-조경공사" xfId="2967"/>
    <cellStyle name="_안동최종정산_원가계산서" xfId="2968"/>
    <cellStyle name="_안월천취수시설수량집계표(1222)" xfId="78"/>
    <cellStyle name="_안전관리비" xfId="5597"/>
    <cellStyle name="_안전관리비_00.실행예산(결재)" xfId="5598"/>
    <cellStyle name="_암거공" xfId="7988"/>
    <cellStyle name="_암거수량" xfId="15583"/>
    <cellStyle name="_암거수량(2)" xfId="15584"/>
    <cellStyle name="_암거수량(2)_1련BOX" xfId="15585"/>
    <cellStyle name="_암거수량(2)_2련BOX" xfId="15586"/>
    <cellStyle name="_암거수량_1련BOX" xfId="15587"/>
    <cellStyle name="_암거수량_2련BOX" xfId="15588"/>
    <cellStyle name="_암소할 및 사토" xfId="15589"/>
    <cellStyle name="_양묘장설계서" xfId="7989"/>
    <cellStyle name="_양묘장수량산출서" xfId="7990"/>
    <cellStyle name="_양방향점멸기견적서1,2" xfId="7991"/>
    <cellStyle name="_양식" xfId="79"/>
    <cellStyle name="_양식_1" xfId="80"/>
    <cellStyle name="_양식_2" xfId="81"/>
    <cellStyle name="_양양상수도공내역서" xfId="15590"/>
    <cellStyle name="_어승수" xfId="15591"/>
    <cellStyle name="_언주중-1" xfId="9926"/>
    <cellStyle name="_업무연락" xfId="2969"/>
    <cellStyle name="_업무연락_071030-조경공사" xfId="2970"/>
    <cellStyle name="_업무연락_동해남부선4공구입찰내역(경남-조달청)" xfId="15592"/>
    <cellStyle name="_업무연락_원가계산서" xfId="2971"/>
    <cellStyle name="_업무연락01" xfId="15593"/>
    <cellStyle name="_업무연락01_동해남부선4공구입찰내역(경남-조달청)" xfId="15594"/>
    <cellStyle name="_업체투찰예상(강원도건)" xfId="15595"/>
    <cellStyle name="_업체투찰예상(강원도건)_동해남부선4공구입찰내역(경남-조달청)" xfId="15596"/>
    <cellStyle name="_에너지근거자료(GS)" xfId="5599"/>
    <cellStyle name="_에너지근거자료(신봉)" xfId="5600"/>
    <cellStyle name="_에스콰이어 수량산출 " xfId="15597"/>
    <cellStyle name="_여건보고1_1" xfId="281"/>
    <cellStyle name="_여건보고1_1_금차내역설변-10월10일" xfId="282"/>
    <cellStyle name="_여건보고1_1_금차내역설변-10월10일_Book2" xfId="287"/>
    <cellStyle name="_여건보고1_1_금차내역설변-10월10일_전체내역" xfId="283"/>
    <cellStyle name="_여건보고1_1_금차내역설변-10월10일_전체내역-a3" xfId="284"/>
    <cellStyle name="_여건보고1_1_금차내역설변-10월10일_전체내역-a4" xfId="285"/>
    <cellStyle name="_여건보고1_1_금차내역설변-10월10일_총괄내역2003.08-a4" xfId="286"/>
    <cellStyle name="_여수확장단지1차조경공사" xfId="288"/>
    <cellStyle name="_역삼성진" xfId="9927"/>
    <cellStyle name="_연결관" xfId="2972"/>
    <cellStyle name="_연돌#1,2 변경요청(4차-1)" xfId="2973"/>
    <cellStyle name="_연돌6월" xfId="2974"/>
    <cellStyle name="_연돌6월_071030-조경공사" xfId="2975"/>
    <cellStyle name="_연돌6월_원가계산서" xfId="2976"/>
    <cellStyle name="_연돌기성자료(C-276)" xfId="2977"/>
    <cellStyle name="_연식의자수량산출서" xfId="15598"/>
    <cellStyle name="_연제구측 연결로 수량산출" xfId="15599"/>
    <cellStyle name="_연제구측 연결로 수량산출_00.수영4호교 도로공 구조물 자재집계" xfId="15600"/>
    <cellStyle name="_연제구측 연결로 수량산출_00.수영4호교 도로공 구조물 자재집계_토공" xfId="15601"/>
    <cellStyle name="_연제구측 연결로 수량산출_01.연제구측 연결로 수량산출" xfId="15602"/>
    <cellStyle name="_연제구측 연결로 수량산출_01.연제구측 연결로 수량산출_토공" xfId="15603"/>
    <cellStyle name="_연제구측 연결로 수량산출_03.구조물공 수량산출" xfId="15604"/>
    <cellStyle name="_연제구측 연결로 수량산출_03.구조물공 수량산출_토공" xfId="15605"/>
    <cellStyle name="_연제구측 연결로 수량산출_구조물공 수량산출" xfId="15606"/>
    <cellStyle name="_연제구측 연결로 수량산출_구조물공 수량산출_토공" xfId="15607"/>
    <cellStyle name="_연제구측 연결로 수량산출_토공" xfId="15608"/>
    <cellStyle name="_연지1교A1" xfId="15609"/>
    <cellStyle name="_영구동력수량산출" xfId="15610"/>
    <cellStyle name="_영구동력수량산출 2" xfId="15611"/>
    <cellStyle name="_영구동력수량산출_수량산출서(2003.4.1)" xfId="15612"/>
    <cellStyle name="_영구동력수량산출_수량산출서(2003.4.1) 2" xfId="15613"/>
    <cellStyle name="_영암신북(채움콘크리트 및 콘크리트 깨기)" xfId="15614"/>
    <cellStyle name="_영월군농촌폐기물(5768200000)" xfId="15615"/>
    <cellStyle name="_영월군농촌폐기물(5768200000)_변경내역서-1 (version 1)" xfId="15616"/>
    <cellStyle name="_영월군농촌폐기물(5768200000)_복사본 내역서-서창사거리(rev1-4)" xfId="15617"/>
    <cellStyle name="_영월군농촌폐기물(5768200000)_입찰내역(삽교천석우옥금제)" xfId="15618"/>
    <cellStyle name="_영월군농촌폐기물(5768200000)_입찰내역(삽교천석우옥금제)_변경내역서-1 (version 1)" xfId="15619"/>
    <cellStyle name="_영월군농촌폐기물(5768200000)_입찰내역(삽교천석우옥금제)_복사본 내역서-서창사거리(rev1-4)" xfId="15620"/>
    <cellStyle name="_영월군농촌폐기물(5768200000)_입찰내역(삽교천석우옥금제)_입찰내역(삽교천석우옥금제)" xfId="15621"/>
    <cellStyle name="_영월군농촌폐기물(5768200000)_입찰내역(삽교천석우옥금제)_입찰내역(삽교천석우옥금제)_변경내역서-1 (version 1)" xfId="15622"/>
    <cellStyle name="_영월군농촌폐기물(5768200000)_입찰내역(삽교천석우옥금제)_입찰내역(삽교천석우옥금제)_복사본 내역서-서창사거리(rev1-4)" xfId="15623"/>
    <cellStyle name="_영월군농촌폐기물(5768200000)_투찰내역" xfId="15624"/>
    <cellStyle name="_영월군농촌폐기물(5768200000)_투찰내역_변경내역서-1 (version 1)" xfId="15625"/>
    <cellStyle name="_영월군농촌폐기물(5768200000)_투찰내역_복사본 내역서-서창사거리(rev1-4)" xfId="15626"/>
    <cellStyle name="_영월군농촌폐기물(5768200000)_투찰내역_입찰내역(삽교천석우옥금제)" xfId="15627"/>
    <cellStyle name="_영월군농촌폐기물(5768200000)_투찰내역_입찰내역(삽교천석우옥금제)_변경내역서-1 (version 1)" xfId="15628"/>
    <cellStyle name="_영월군농촌폐기물(5768200000)_투찰내역_입찰내역(삽교천석우옥금제)_복사본 내역서-서창사거리(rev1-4)" xfId="15629"/>
    <cellStyle name="_영월군농촌폐기물(5768200000)_투찰내역_입찰내역(삽교천석우옥금제)_입찰내역(삽교천석우옥금제)" xfId="15630"/>
    <cellStyle name="_영월군농촌폐기물(5768200000)_투찰내역_입찰내역(삽교천석우옥금제)_입찰내역(삽교천석우옥금제)_변경내역서-1 (version 1)" xfId="15631"/>
    <cellStyle name="_영월군농촌폐기물(5768200000)_투찰내역_입찰내역(삽교천석우옥금제)_입찰내역(삽교천석우옥금제)_복사본 내역서-서창사거리(rev1-4)" xfId="15632"/>
    <cellStyle name="_영천댐수량산출" xfId="15633"/>
    <cellStyle name="_영천댐수량산출 2" xfId="15634"/>
    <cellStyle name="_영천댐수량산출_수량산출서(2003.4.1)" xfId="15635"/>
    <cellStyle name="_영천댐수량산출_수량산출서(2003.4.1) 2" xfId="15636"/>
    <cellStyle name="_영천댐최종(감시및CCTV)" xfId="15637"/>
    <cellStyle name="_영천댐최종(감시및CCTV) 2" xfId="15638"/>
    <cellStyle name="_영천댐최종(홍수예설비공사)" xfId="15639"/>
    <cellStyle name="_영천댐최종(홍수예설비공사) 2" xfId="15640"/>
    <cellStyle name="_영통리슈빌작업내역(최종)" xfId="5601"/>
    <cellStyle name="_오리지날최종-경보국설계서(철관주2003.2.13) (version 3) (version 1)" xfId="15641"/>
    <cellStyle name="_오리지날최종-경보국설계서(철관주2003.2.13) (version 3) (version 1) 2" xfId="15642"/>
    <cellStyle name="_오리지날최종-경보국설계서(철관주2003.2.13) (version 3) (version 1)_수량산출서(2003.4.1)" xfId="15643"/>
    <cellStyle name="_오리지날최종-경보국설계서(철관주2003.2.13) (version 3) (version 1)_수량산출서(2003.4.1) 2" xfId="15644"/>
    <cellStyle name="_오리지날최종-경보국설계서(철관주2003.2.6)" xfId="15645"/>
    <cellStyle name="_오리지날최종-경보국설계서(철관주2003.2.6) 2" xfId="15646"/>
    <cellStyle name="_오리지날최종-경보국설계서(철관주2003.2.6)_수량산출서(2003.4.1)" xfId="15647"/>
    <cellStyle name="_오리지날최종-경보국설계서(철관주2003.2.6)_수량산출서(2003.4.1) 2" xfId="15648"/>
    <cellStyle name="_오리지날최종-경보국설계서(철관주2003.2.9) (version 2)" xfId="15649"/>
    <cellStyle name="_오리지날최종-경보국설계서(철관주2003.2.9) (version 2) 2" xfId="15650"/>
    <cellStyle name="_오리지날최종-경보국설계서(철관주2003.2.9) (version 2)_수량산출서(2003.4.1)" xfId="15651"/>
    <cellStyle name="_오리지날최종-경보국설계서(철관주2003.2.9) (version 2)_수량산출서(2003.4.1) 2" xfId="15652"/>
    <cellStyle name="_옥곡수량" xfId="15653"/>
    <cellStyle name="_옥곡수량 2" xfId="15654"/>
    <cellStyle name="_옥내기기ESC" xfId="2978"/>
    <cellStyle name="_옥내기성(2안)" xfId="2979"/>
    <cellStyle name="_옥내기성(2안)_071030-조경공사" xfId="2980"/>
    <cellStyle name="_옥내기성(2안)_원가계산서" xfId="2981"/>
    <cellStyle name="_옥포제(부대)-유창종합(1)" xfId="7992"/>
    <cellStyle name="_옹벽 H=3.0M" xfId="15655"/>
    <cellStyle name="_옹벽 H=3.0M_8-8수직구" xfId="15656"/>
    <cellStyle name="_옹벽 H=3.0M_8-8수직구_JSP수량산출서(교대)" xfId="15657"/>
    <cellStyle name="_옹벽 H=3.0M_8-8수직구_교대 가시설수량" xfId="15658"/>
    <cellStyle name="_옹벽 H=3.0M_8-8수직구_교대일반수량" xfId="15659"/>
    <cellStyle name="_옹벽 H=3.0M_8-8수직구_기초" xfId="15660"/>
    <cellStyle name="_옹벽 H=3.0M_8-8수직구_기초수량(아스콘포장)" xfId="15661"/>
    <cellStyle name="_옹벽 H=3.0M_8-8수직구_일반수량" xfId="15662"/>
    <cellStyle name="_옹벽 H=3.0M_8-8수직구_하수관로이설토공(수정)" xfId="15663"/>
    <cellStyle name="_옹벽 H=3.0M_JSP수량산출서(교대)" xfId="15664"/>
    <cellStyle name="_옹벽 H=3.0M_교대 가시설수량" xfId="15665"/>
    <cellStyle name="_옹벽 H=3.0M_교대일반수량" xfId="15666"/>
    <cellStyle name="_옹벽 H=3.0M_기초" xfId="15667"/>
    <cellStyle name="_옹벽 H=3.0M_기초수량(아스콘포장)" xfId="15668"/>
    <cellStyle name="_옹벽 H=3.0M_일반수량" xfId="15669"/>
    <cellStyle name="_옹벽 H=3.0M_하수관로이설토공(수정)" xfId="15670"/>
    <cellStyle name="_옹벽(전)H=3.0M" xfId="15671"/>
    <cellStyle name="_옹벽(전)H=3.0M_8-8수직구" xfId="15672"/>
    <cellStyle name="_옹벽(전)H=3.0M_8-8수직구_JSP수량산출서(교대)" xfId="15673"/>
    <cellStyle name="_옹벽(전)H=3.0M_8-8수직구_교대 가시설수량" xfId="15674"/>
    <cellStyle name="_옹벽(전)H=3.0M_8-8수직구_교대일반수량" xfId="15675"/>
    <cellStyle name="_옹벽(전)H=3.0M_8-8수직구_기초" xfId="15676"/>
    <cellStyle name="_옹벽(전)H=3.0M_8-8수직구_기초수량(아스콘포장)" xfId="15677"/>
    <cellStyle name="_옹벽(전)H=3.0M_8-8수직구_일반수량" xfId="15678"/>
    <cellStyle name="_옹벽(전)H=3.0M_8-8수직구_하수관로이설토공(수정)" xfId="15679"/>
    <cellStyle name="_옹벽(전)H=3.0M_JSP수량산출서(교대)" xfId="15680"/>
    <cellStyle name="_옹벽(전)H=3.0M_교대 가시설수량" xfId="15681"/>
    <cellStyle name="_옹벽(전)H=3.0M_교대일반수량" xfId="15682"/>
    <cellStyle name="_옹벽(전)H=3.0M_기초" xfId="15683"/>
    <cellStyle name="_옹벽(전)H=3.0M_기초수량(아스콘포장)" xfId="15684"/>
    <cellStyle name="_옹벽(전)H=3.0M_일반수량" xfId="15685"/>
    <cellStyle name="_옹벽(전)H=3.0M_하수관로이설토공(수정)" xfId="15686"/>
    <cellStyle name="_옹벽(전)H=4.0M" xfId="15687"/>
    <cellStyle name="_옹벽(전)H=4.0M_8-8수직구" xfId="15688"/>
    <cellStyle name="_옹벽(전)H=4.0M_8-8수직구_JSP수량산출서(교대)" xfId="15689"/>
    <cellStyle name="_옹벽(전)H=4.0M_8-8수직구_교대 가시설수량" xfId="15690"/>
    <cellStyle name="_옹벽(전)H=4.0M_8-8수직구_교대일반수량" xfId="15691"/>
    <cellStyle name="_옹벽(전)H=4.0M_8-8수직구_기초" xfId="15692"/>
    <cellStyle name="_옹벽(전)H=4.0M_8-8수직구_기초수량(아스콘포장)" xfId="15693"/>
    <cellStyle name="_옹벽(전)H=4.0M_8-8수직구_일반수량" xfId="15694"/>
    <cellStyle name="_옹벽(전)H=4.0M_8-8수직구_하수관로이설토공(수정)" xfId="15695"/>
    <cellStyle name="_옹벽(전)H=4.0M_JSP수량산출서(교대)" xfId="15696"/>
    <cellStyle name="_옹벽(전)H=4.0M_교대 가시설수량" xfId="15697"/>
    <cellStyle name="_옹벽(전)H=4.0M_교대일반수량" xfId="15698"/>
    <cellStyle name="_옹벽(전)H=4.0M_기초" xfId="15699"/>
    <cellStyle name="_옹벽(전)H=4.0M_기초수량(아스콘포장)" xfId="15700"/>
    <cellStyle name="_옹벽(전)H=4.0M_일반수량" xfId="15701"/>
    <cellStyle name="_옹벽(전)H=4.0M_하수관로이설토공(수정)" xfId="15702"/>
    <cellStyle name="_옹벽H=3.0M" xfId="15703"/>
    <cellStyle name="_옹벽H=3.0M_8-8수직구" xfId="15704"/>
    <cellStyle name="_옹벽H=3.0M_8-8수직구_JSP수량산출서(교대)" xfId="15705"/>
    <cellStyle name="_옹벽H=3.0M_8-8수직구_교대 가시설수량" xfId="15706"/>
    <cellStyle name="_옹벽H=3.0M_8-8수직구_교대일반수량" xfId="15707"/>
    <cellStyle name="_옹벽H=3.0M_8-8수직구_기초" xfId="15708"/>
    <cellStyle name="_옹벽H=3.0M_8-8수직구_기초수량(아스콘포장)" xfId="15709"/>
    <cellStyle name="_옹벽H=3.0M_8-8수직구_일반수량" xfId="15710"/>
    <cellStyle name="_옹벽H=3.0M_8-8수직구_하수관로이설토공(수정)" xfId="15711"/>
    <cellStyle name="_옹벽H=3.0M_JSP수량산출서(교대)" xfId="15712"/>
    <cellStyle name="_옹벽H=3.0M_교대 가시설수량" xfId="15713"/>
    <cellStyle name="_옹벽H=3.0M_교대일반수량" xfId="15714"/>
    <cellStyle name="_옹벽H=3.0M_기초" xfId="15715"/>
    <cellStyle name="_옹벽H=3.0M_기초수량(아스콘포장)" xfId="15716"/>
    <cellStyle name="_옹벽H=3.0M_일반수량" xfId="15717"/>
    <cellStyle name="_옹벽H=3.0M_하수관로이설토공(수정)" xfId="15718"/>
    <cellStyle name="_옹벽H=4.0M" xfId="15719"/>
    <cellStyle name="_옹벽H=4.0M_8-8수직구" xfId="15720"/>
    <cellStyle name="_옹벽H=4.0M_8-8수직구_JSP수량산출서(교대)" xfId="15721"/>
    <cellStyle name="_옹벽H=4.0M_8-8수직구_교대 가시설수량" xfId="15722"/>
    <cellStyle name="_옹벽H=4.0M_8-8수직구_교대일반수량" xfId="15723"/>
    <cellStyle name="_옹벽H=4.0M_8-8수직구_기초" xfId="15724"/>
    <cellStyle name="_옹벽H=4.0M_8-8수직구_기초수량(아스콘포장)" xfId="15725"/>
    <cellStyle name="_옹벽H=4.0M_8-8수직구_일반수량" xfId="15726"/>
    <cellStyle name="_옹벽H=4.0M_8-8수직구_하수관로이설토공(수정)" xfId="15727"/>
    <cellStyle name="_옹벽H=4.0M_JSP수량산출서(교대)" xfId="15728"/>
    <cellStyle name="_옹벽H=4.0M_교대 가시설수량" xfId="15729"/>
    <cellStyle name="_옹벽H=4.0M_교대일반수량" xfId="15730"/>
    <cellStyle name="_옹벽H=4.0M_기초" xfId="15731"/>
    <cellStyle name="_옹벽H=4.0M_기초수량(아스콘포장)" xfId="15732"/>
    <cellStyle name="_옹벽H=4.0M_일반수량" xfId="15733"/>
    <cellStyle name="_옹벽H=4.0M_하수관로이설토공(수정)" xfId="15734"/>
    <cellStyle name="_옹벽H=6.0M" xfId="15735"/>
    <cellStyle name="_옹벽H=6.0M_8-8수직구" xfId="15736"/>
    <cellStyle name="_옹벽H=6.0M_8-8수직구_JSP수량산출서(교대)" xfId="15737"/>
    <cellStyle name="_옹벽H=6.0M_8-8수직구_교대 가시설수량" xfId="15738"/>
    <cellStyle name="_옹벽H=6.0M_8-8수직구_교대일반수량" xfId="15739"/>
    <cellStyle name="_옹벽H=6.0M_8-8수직구_기초" xfId="15740"/>
    <cellStyle name="_옹벽H=6.0M_8-8수직구_기초수량(아스콘포장)" xfId="15741"/>
    <cellStyle name="_옹벽H=6.0M_8-8수직구_일반수량" xfId="15742"/>
    <cellStyle name="_옹벽H=6.0M_8-8수직구_하수관로이설토공(수정)" xfId="15743"/>
    <cellStyle name="_옹벽H=6.0M_JSP수량산출서(교대)" xfId="15744"/>
    <cellStyle name="_옹벽H=6.0M_교대 가시설수량" xfId="15745"/>
    <cellStyle name="_옹벽H=6.0M_교대일반수량" xfId="15746"/>
    <cellStyle name="_옹벽H=6.0M_기초" xfId="15747"/>
    <cellStyle name="_옹벽H=6.0M_기초수량(아스콘포장)" xfId="15748"/>
    <cellStyle name="_옹벽H=6.0M_본선옹벽총괄집계표" xfId="15749"/>
    <cellStyle name="_옹벽H=6.0M_본선옹벽총괄집계표_8-8수직구" xfId="15750"/>
    <cellStyle name="_옹벽H=6.0M_본선옹벽총괄집계표_8-8수직구_JSP수량산출서(교대)" xfId="15751"/>
    <cellStyle name="_옹벽H=6.0M_본선옹벽총괄집계표_8-8수직구_교대 가시설수량" xfId="15752"/>
    <cellStyle name="_옹벽H=6.0M_본선옹벽총괄집계표_8-8수직구_교대일반수량" xfId="15753"/>
    <cellStyle name="_옹벽H=6.0M_본선옹벽총괄집계표_8-8수직구_기초" xfId="15754"/>
    <cellStyle name="_옹벽H=6.0M_본선옹벽총괄집계표_8-8수직구_기초수량(아스콘포장)" xfId="15755"/>
    <cellStyle name="_옹벽H=6.0M_본선옹벽총괄집계표_8-8수직구_일반수량" xfId="15756"/>
    <cellStyle name="_옹벽H=6.0M_본선옹벽총괄집계표_8-8수직구_하수관로이설토공(수정)" xfId="15757"/>
    <cellStyle name="_옹벽H=6.0M_본선옹벽총괄집계표_JSP수량산출서(교대)" xfId="15758"/>
    <cellStyle name="_옹벽H=6.0M_본선옹벽총괄집계표_교대 가시설수량" xfId="15759"/>
    <cellStyle name="_옹벽H=6.0M_본선옹벽총괄집계표_교대일반수량" xfId="15760"/>
    <cellStyle name="_옹벽H=6.0M_본선옹벽총괄집계표_기초" xfId="15761"/>
    <cellStyle name="_옹벽H=6.0M_본선옹벽총괄집계표_기초수량(아스콘포장)" xfId="15762"/>
    <cellStyle name="_옹벽H=6.0M_본선옹벽총괄집계표_일반수량" xfId="15763"/>
    <cellStyle name="_옹벽H=6.0M_본선옹벽총괄집계표_하수관로이설토공(수정)" xfId="15764"/>
    <cellStyle name="_옹벽H=6.0M_옹벽 H=3.0M" xfId="15765"/>
    <cellStyle name="_옹벽H=6.0M_옹벽 H=3.0M_8-8수직구" xfId="15766"/>
    <cellStyle name="_옹벽H=6.0M_옹벽 H=3.0M_8-8수직구_JSP수량산출서(교대)" xfId="15767"/>
    <cellStyle name="_옹벽H=6.0M_옹벽 H=3.0M_8-8수직구_교대 가시설수량" xfId="15768"/>
    <cellStyle name="_옹벽H=6.0M_옹벽 H=3.0M_8-8수직구_교대일반수량" xfId="15769"/>
    <cellStyle name="_옹벽H=6.0M_옹벽 H=3.0M_8-8수직구_기초" xfId="15770"/>
    <cellStyle name="_옹벽H=6.0M_옹벽 H=3.0M_8-8수직구_기초수량(아스콘포장)" xfId="15771"/>
    <cellStyle name="_옹벽H=6.0M_옹벽 H=3.0M_8-8수직구_일반수량" xfId="15772"/>
    <cellStyle name="_옹벽H=6.0M_옹벽 H=3.0M_8-8수직구_하수관로이설토공(수정)" xfId="15773"/>
    <cellStyle name="_옹벽H=6.0M_옹벽 H=3.0M_JSP수량산출서(교대)" xfId="15774"/>
    <cellStyle name="_옹벽H=6.0M_옹벽 H=3.0M_교대 가시설수량" xfId="15775"/>
    <cellStyle name="_옹벽H=6.0M_옹벽 H=3.0M_교대일반수량" xfId="15776"/>
    <cellStyle name="_옹벽H=6.0M_옹벽 H=3.0M_기초" xfId="15777"/>
    <cellStyle name="_옹벽H=6.0M_옹벽 H=3.0M_기초수량(아스콘포장)" xfId="15778"/>
    <cellStyle name="_옹벽H=6.0M_옹벽 H=3.0M_일반수량" xfId="15779"/>
    <cellStyle name="_옹벽H=6.0M_옹벽 H=3.0M_하수관로이설토공(수정)" xfId="15780"/>
    <cellStyle name="_옹벽H=6.0M_옹벽(전)H=3.0M" xfId="15781"/>
    <cellStyle name="_옹벽H=6.0M_옹벽(전)H=3.0M_8-8수직구" xfId="15782"/>
    <cellStyle name="_옹벽H=6.0M_옹벽(전)H=3.0M_8-8수직구_JSP수량산출서(교대)" xfId="15783"/>
    <cellStyle name="_옹벽H=6.0M_옹벽(전)H=3.0M_8-8수직구_교대 가시설수량" xfId="15784"/>
    <cellStyle name="_옹벽H=6.0M_옹벽(전)H=3.0M_8-8수직구_교대일반수량" xfId="15785"/>
    <cellStyle name="_옹벽H=6.0M_옹벽(전)H=3.0M_8-8수직구_기초" xfId="15786"/>
    <cellStyle name="_옹벽H=6.0M_옹벽(전)H=3.0M_8-8수직구_기초수량(아스콘포장)" xfId="15787"/>
    <cellStyle name="_옹벽H=6.0M_옹벽(전)H=3.0M_8-8수직구_일반수량" xfId="15788"/>
    <cellStyle name="_옹벽H=6.0M_옹벽(전)H=3.0M_8-8수직구_하수관로이설토공(수정)" xfId="15789"/>
    <cellStyle name="_옹벽H=6.0M_옹벽(전)H=3.0M_JSP수량산출서(교대)" xfId="15790"/>
    <cellStyle name="_옹벽H=6.0M_옹벽(전)H=3.0M_교대 가시설수량" xfId="15791"/>
    <cellStyle name="_옹벽H=6.0M_옹벽(전)H=3.0M_교대일반수량" xfId="15792"/>
    <cellStyle name="_옹벽H=6.0M_옹벽(전)H=3.0M_기초" xfId="15793"/>
    <cellStyle name="_옹벽H=6.0M_옹벽(전)H=3.0M_기초수량(아스콘포장)" xfId="15794"/>
    <cellStyle name="_옹벽H=6.0M_옹벽(전)H=3.0M_일반수량" xfId="15795"/>
    <cellStyle name="_옹벽H=6.0M_옹벽(전)H=3.0M_하수관로이설토공(수정)" xfId="15796"/>
    <cellStyle name="_옹벽H=6.0M_옹벽(전)H=4.0M" xfId="15797"/>
    <cellStyle name="_옹벽H=6.0M_옹벽(전)H=4.0M_8-8수직구" xfId="15798"/>
    <cellStyle name="_옹벽H=6.0M_옹벽(전)H=4.0M_8-8수직구_JSP수량산출서(교대)" xfId="15799"/>
    <cellStyle name="_옹벽H=6.0M_옹벽(전)H=4.0M_8-8수직구_교대 가시설수량" xfId="15800"/>
    <cellStyle name="_옹벽H=6.0M_옹벽(전)H=4.0M_8-8수직구_교대일반수량" xfId="15801"/>
    <cellStyle name="_옹벽H=6.0M_옹벽(전)H=4.0M_8-8수직구_기초" xfId="15802"/>
    <cellStyle name="_옹벽H=6.0M_옹벽(전)H=4.0M_8-8수직구_기초수량(아스콘포장)" xfId="15803"/>
    <cellStyle name="_옹벽H=6.0M_옹벽(전)H=4.0M_8-8수직구_일반수량" xfId="15804"/>
    <cellStyle name="_옹벽H=6.0M_옹벽(전)H=4.0M_8-8수직구_하수관로이설토공(수정)" xfId="15805"/>
    <cellStyle name="_옹벽H=6.0M_옹벽(전)H=4.0M_JSP수량산출서(교대)" xfId="15806"/>
    <cellStyle name="_옹벽H=6.0M_옹벽(전)H=4.0M_교대 가시설수량" xfId="15807"/>
    <cellStyle name="_옹벽H=6.0M_옹벽(전)H=4.0M_교대일반수량" xfId="15808"/>
    <cellStyle name="_옹벽H=6.0M_옹벽(전)H=4.0M_기초" xfId="15809"/>
    <cellStyle name="_옹벽H=6.0M_옹벽(전)H=4.0M_기초수량(아스콘포장)" xfId="15810"/>
    <cellStyle name="_옹벽H=6.0M_옹벽(전)H=4.0M_일반수량" xfId="15811"/>
    <cellStyle name="_옹벽H=6.0M_옹벽(전)H=4.0M_하수관로이설토공(수정)" xfId="15812"/>
    <cellStyle name="_옹벽H=6.0M_옹벽H=3.0M" xfId="15813"/>
    <cellStyle name="_옹벽H=6.0M_옹벽H=3.0M_8-8수직구" xfId="15814"/>
    <cellStyle name="_옹벽H=6.0M_옹벽H=3.0M_8-8수직구_JSP수량산출서(교대)" xfId="15815"/>
    <cellStyle name="_옹벽H=6.0M_옹벽H=3.0M_8-8수직구_교대 가시설수량" xfId="15816"/>
    <cellStyle name="_옹벽H=6.0M_옹벽H=3.0M_8-8수직구_교대일반수량" xfId="15817"/>
    <cellStyle name="_옹벽H=6.0M_옹벽H=3.0M_8-8수직구_기초" xfId="15818"/>
    <cellStyle name="_옹벽H=6.0M_옹벽H=3.0M_8-8수직구_기초수량(아스콘포장)" xfId="15819"/>
    <cellStyle name="_옹벽H=6.0M_옹벽H=3.0M_8-8수직구_일반수량" xfId="15820"/>
    <cellStyle name="_옹벽H=6.0M_옹벽H=3.0M_8-8수직구_하수관로이설토공(수정)" xfId="15821"/>
    <cellStyle name="_옹벽H=6.0M_옹벽H=3.0M_JSP수량산출서(교대)" xfId="15822"/>
    <cellStyle name="_옹벽H=6.0M_옹벽H=3.0M_교대 가시설수량" xfId="15823"/>
    <cellStyle name="_옹벽H=6.0M_옹벽H=3.0M_교대일반수량" xfId="15824"/>
    <cellStyle name="_옹벽H=6.0M_옹벽H=3.0M_기초" xfId="15825"/>
    <cellStyle name="_옹벽H=6.0M_옹벽H=3.0M_기초수량(아스콘포장)" xfId="15826"/>
    <cellStyle name="_옹벽H=6.0M_옹벽H=3.0M_일반수량" xfId="15827"/>
    <cellStyle name="_옹벽H=6.0M_옹벽H=3.0M_하수관로이설토공(수정)" xfId="15828"/>
    <cellStyle name="_옹벽H=6.0M_옹벽H=4.0M" xfId="15829"/>
    <cellStyle name="_옹벽H=6.0M_옹벽H=4.0M_8-8수직구" xfId="15830"/>
    <cellStyle name="_옹벽H=6.0M_옹벽H=4.0M_8-8수직구_JSP수량산출서(교대)" xfId="15831"/>
    <cellStyle name="_옹벽H=6.0M_옹벽H=4.0M_8-8수직구_교대 가시설수량" xfId="15832"/>
    <cellStyle name="_옹벽H=6.0M_옹벽H=4.0M_8-8수직구_교대일반수량" xfId="15833"/>
    <cellStyle name="_옹벽H=6.0M_옹벽H=4.0M_8-8수직구_기초" xfId="15834"/>
    <cellStyle name="_옹벽H=6.0M_옹벽H=4.0M_8-8수직구_기초수량(아스콘포장)" xfId="15835"/>
    <cellStyle name="_옹벽H=6.0M_옹벽H=4.0M_8-8수직구_일반수량" xfId="15836"/>
    <cellStyle name="_옹벽H=6.0M_옹벽H=4.0M_8-8수직구_하수관로이설토공(수정)" xfId="15837"/>
    <cellStyle name="_옹벽H=6.0M_옹벽H=4.0M_JSP수량산출서(교대)" xfId="15838"/>
    <cellStyle name="_옹벽H=6.0M_옹벽H=4.0M_교대 가시설수량" xfId="15839"/>
    <cellStyle name="_옹벽H=6.0M_옹벽H=4.0M_교대일반수량" xfId="15840"/>
    <cellStyle name="_옹벽H=6.0M_옹벽H=4.0M_기초" xfId="15841"/>
    <cellStyle name="_옹벽H=6.0M_옹벽H=4.0M_기초수량(아스콘포장)" xfId="15842"/>
    <cellStyle name="_옹벽H=6.0M_옹벽H=4.0M_일반수량" xfId="15843"/>
    <cellStyle name="_옹벽H=6.0M_옹벽H=4.0M_하수관로이설토공(수정)" xfId="15844"/>
    <cellStyle name="_옹벽H=6.0M_옹벽수량집계표" xfId="15845"/>
    <cellStyle name="_옹벽H=6.0M_옹벽수량집계표_8-8수직구" xfId="15846"/>
    <cellStyle name="_옹벽H=6.0M_옹벽수량집계표_8-8수직구_JSP수량산출서(교대)" xfId="15847"/>
    <cellStyle name="_옹벽H=6.0M_옹벽수량집계표_8-8수직구_교대 가시설수량" xfId="15848"/>
    <cellStyle name="_옹벽H=6.0M_옹벽수량집계표_8-8수직구_교대일반수량" xfId="15849"/>
    <cellStyle name="_옹벽H=6.0M_옹벽수량집계표_8-8수직구_기초" xfId="15850"/>
    <cellStyle name="_옹벽H=6.0M_옹벽수량집계표_8-8수직구_기초수량(아스콘포장)" xfId="15851"/>
    <cellStyle name="_옹벽H=6.0M_옹벽수량집계표_8-8수직구_일반수량" xfId="15852"/>
    <cellStyle name="_옹벽H=6.0M_옹벽수량집계표_8-8수직구_하수관로이설토공(수정)" xfId="15853"/>
    <cellStyle name="_옹벽H=6.0M_옹벽수량집계표_JSP수량산출서(교대)" xfId="15854"/>
    <cellStyle name="_옹벽H=6.0M_옹벽수량집계표_교대 가시설수량" xfId="15855"/>
    <cellStyle name="_옹벽H=6.0M_옹벽수량집계표_교대일반수량" xfId="15856"/>
    <cellStyle name="_옹벽H=6.0M_옹벽수량집계표_기초" xfId="15857"/>
    <cellStyle name="_옹벽H=6.0M_옹벽수량집계표_기초수량(아스콘포장)" xfId="15858"/>
    <cellStyle name="_옹벽H=6.0M_옹벽수량집계표_일반수량" xfId="15859"/>
    <cellStyle name="_옹벽H=6.0M_옹벽수량집계표_하수관로이설토공(수정)" xfId="15860"/>
    <cellStyle name="_옹벽H=6.0M_일반수량" xfId="15861"/>
    <cellStyle name="_옹벽H=6.0M_하수관로이설토공(수정)" xfId="15862"/>
    <cellStyle name="_옹벽공" xfId="15863"/>
    <cellStyle name="_옹벽공_개봉TL수량산출서-1" xfId="15864"/>
    <cellStyle name="_옹벽공_환토(최종)" xfId="15865"/>
    <cellStyle name="_옹벽수량" xfId="15866"/>
    <cellStyle name="_옹벽수량_개봉TL수량산출서-1" xfId="15867"/>
    <cellStyle name="_옹벽수량_환토(최종)" xfId="15868"/>
    <cellStyle name="_옹벽수량집계표" xfId="15869"/>
    <cellStyle name="_옹벽수량집계표_8-8수직구" xfId="15870"/>
    <cellStyle name="_옹벽수량집계표_8-8수직구_JSP수량산출서(교대)" xfId="15871"/>
    <cellStyle name="_옹벽수량집계표_8-8수직구_교대 가시설수량" xfId="15872"/>
    <cellStyle name="_옹벽수량집계표_8-8수직구_교대일반수량" xfId="15873"/>
    <cellStyle name="_옹벽수량집계표_8-8수직구_기초" xfId="15874"/>
    <cellStyle name="_옹벽수량집계표_8-8수직구_기초수량(아스콘포장)" xfId="15875"/>
    <cellStyle name="_옹벽수량집계표_8-8수직구_일반수량" xfId="15876"/>
    <cellStyle name="_옹벽수량집계표_8-8수직구_하수관로이설토공(수정)" xfId="15877"/>
    <cellStyle name="_옹벽수량집계표_JSP수량산출서(교대)" xfId="15878"/>
    <cellStyle name="_옹벽수량집계표_교대 가시설수량" xfId="15879"/>
    <cellStyle name="_옹벽수량집계표_교대일반수량" xfId="15880"/>
    <cellStyle name="_옹벽수량집계표_기초" xfId="15881"/>
    <cellStyle name="_옹벽수량집계표_기초수량(아스콘포장)" xfId="15882"/>
    <cellStyle name="_옹벽수량집계표_일반수량" xfId="15883"/>
    <cellStyle name="_옹벽수량집계표_하수관로이설토공(수정)" xfId="15884"/>
    <cellStyle name="_왕가봉정비공사" xfId="2982"/>
    <cellStyle name="_외동하수(계측제어)예산서-R" xfId="15885"/>
    <cellStyle name="_외리교일반수량" xfId="15886"/>
    <cellStyle name="_용두상오안" xfId="7993"/>
    <cellStyle name="_용두상오안_실행갑지" xfId="7994"/>
    <cellStyle name="_용비기성(12月)" xfId="2983"/>
    <cellStyle name="_용수 및 환경관련건물 도급내역서" xfId="2984"/>
    <cellStyle name="_용수(3월 기성)" xfId="2985"/>
    <cellStyle name="_용수(3월 기성)_071030-조경공사" xfId="2986"/>
    <cellStyle name="_용수(3월 기성)_원가계산서" xfId="2987"/>
    <cellStyle name="_용수(3월 실적기성)" xfId="2988"/>
    <cellStyle name="_용수(3월 실적기성)_071030-조경공사" xfId="2989"/>
    <cellStyle name="_용수(3월 실적기성)_원가계산서" xfId="2990"/>
    <cellStyle name="_용인IC 내역서(결재0413)" xfId="5602"/>
    <cellStyle name="_용정교_총괄 집계표" xfId="15887"/>
    <cellStyle name="_용정교_총괄 집계표_고잔교_교량공총괄집계표" xfId="15888"/>
    <cellStyle name="_용정교_총괄 집계표_관기초단위수량" xfId="15889"/>
    <cellStyle name="_용정교_총괄 집계표_교각R-A토공수량" xfId="15890"/>
    <cellStyle name="_용정교_총괄 집계표_교각R-A토공수량_교대일반수량" xfId="15891"/>
    <cellStyle name="_용정교_총괄 집계표_교각R-A토공수량_기초" xfId="15892"/>
    <cellStyle name="_용정교_총괄 집계표_교각R-A토공수량_기초수량(아스콘포장)" xfId="15893"/>
    <cellStyle name="_용정교_총괄 집계표_교각R-A토공수량_일반수량" xfId="15894"/>
    <cellStyle name="_용정교_총괄 집계표_교각R-A토공수량_토공수량" xfId="15895"/>
    <cellStyle name="_용정교_총괄 집계표_교각대계토공수량" xfId="15896"/>
    <cellStyle name="_용정교_총괄 집계표_교각대계토공수량_교대일반수량" xfId="15897"/>
    <cellStyle name="_용정교_총괄 집계표_교각대계토공수량_기초" xfId="15898"/>
    <cellStyle name="_용정교_총괄 집계표_교각대계토공수량_기초수량(아스콘포장)" xfId="15899"/>
    <cellStyle name="_용정교_총괄 집계표_교각대계토공수량_일반수량" xfId="15900"/>
    <cellStyle name="_용정교_총괄 집계표_교각대계토공수량_토공수량" xfId="15901"/>
    <cellStyle name="_용정교_총괄 집계표_교각토공수량" xfId="15902"/>
    <cellStyle name="_용정교_총괄 집계표_교각토공수량_교대일반수량" xfId="15903"/>
    <cellStyle name="_용정교_총괄 집계표_교각토공수량_기초" xfId="15904"/>
    <cellStyle name="_용정교_총괄 집계표_교각토공수량_기초수량(아스콘포장)" xfId="15905"/>
    <cellStyle name="_용정교_총괄 집계표_교각토공수량_일반수량" xfId="15906"/>
    <cellStyle name="_용정교_총괄 집계표_교각토공수량_토공수량" xfId="15907"/>
    <cellStyle name="_용정교_총괄 집계표_교대일반수량" xfId="15908"/>
    <cellStyle name="_용정교_총괄 집계표_기초" xfId="15909"/>
    <cellStyle name="_용정교_총괄 집계표_기초수량(아스콘포장)" xfId="15910"/>
    <cellStyle name="_용정교_총괄 집계표_대계1교 집계표" xfId="15911"/>
    <cellStyle name="_용정교_총괄 집계표_일반수량" xfId="15912"/>
    <cellStyle name="_용정교_총괄 집계표_총괄 집계표" xfId="15913"/>
    <cellStyle name="_용정교_총괄 집계표_토공수량" xfId="15914"/>
    <cellStyle name="_우" xfId="15915"/>
    <cellStyle name="_우_광주평동투찰" xfId="15916"/>
    <cellStyle name="_우_광주평동투찰_수량산출서" xfId="15917"/>
    <cellStyle name="_우_광주평동투찰_중구청일위대가" xfId="15918"/>
    <cellStyle name="_우_광주평동품의1" xfId="15919"/>
    <cellStyle name="_우_광주평동품의1_수량산출서" xfId="15920"/>
    <cellStyle name="_우_광주평동품의1_중구청일위대가" xfId="15921"/>
    <cellStyle name="_우_송학하수품의(설계넣고)" xfId="15922"/>
    <cellStyle name="_우_송학하수품의(설계넣고)_수량산출서" xfId="15923"/>
    <cellStyle name="_우_송학하수품의(설계넣고)_중구청일위대가" xfId="15924"/>
    <cellStyle name="_우_수량산출서" xfId="15925"/>
    <cellStyle name="_우_우주센터투찰" xfId="15926"/>
    <cellStyle name="_우_우주센터투찰_광주평동투찰" xfId="15927"/>
    <cellStyle name="_우_우주센터투찰_광주평동투찰_수량산출서" xfId="15928"/>
    <cellStyle name="_우_우주센터투찰_광주평동투찰_중구청일위대가" xfId="15929"/>
    <cellStyle name="_우_우주센터투찰_광주평동품의1" xfId="15930"/>
    <cellStyle name="_우_우주센터투찰_광주평동품의1_수량산출서" xfId="15931"/>
    <cellStyle name="_우_우주센터투찰_광주평동품의1_중구청일위대가" xfId="15932"/>
    <cellStyle name="_우_우주센터투찰_송학하수품의(설계넣고)" xfId="15933"/>
    <cellStyle name="_우_우주센터투찰_송학하수품의(설계넣고)_수량산출서" xfId="15934"/>
    <cellStyle name="_우_우주센터투찰_송학하수품의(설계넣고)_중구청일위대가" xfId="15935"/>
    <cellStyle name="_우_우주센터투찰_수량산출서" xfId="15936"/>
    <cellStyle name="_우_우주센터투찰_중구청일위대가" xfId="15937"/>
    <cellStyle name="_우_중구청일위대가" xfId="15938"/>
    <cellStyle name="_우도데크설치공사" xfId="15939"/>
    <cellStyle name="_우도데크설치공사_EG-J-A" xfId="15940"/>
    <cellStyle name="_우도데크설치공사_EG-P-B" xfId="15941"/>
    <cellStyle name="_우도데크설치공사_기준품셈목록표(최홍렬)" xfId="15942"/>
    <cellStyle name="_우도데크설치공사_물량산출-서풍건설-1" xfId="15943"/>
    <cellStyle name="_우수관공" xfId="2991"/>
    <cellStyle name="_우수관공_1" xfId="2992"/>
    <cellStyle name="_우수관공_우수관공" xfId="2993"/>
    <cellStyle name="_우수관공_우수관공1" xfId="2994"/>
    <cellStyle name="_우수관공1" xfId="2995"/>
    <cellStyle name="_우수맨홀" xfId="15944"/>
    <cellStyle name="_우수맨홀(6월11일)" xfId="15945"/>
    <cellStyle name="_우수맨홀(6월11일)_8-8수직구" xfId="15946"/>
    <cellStyle name="_우수맨홀(6월11일)_8-8수직구_JSP수량산출서(교대)" xfId="15947"/>
    <cellStyle name="_우수맨홀(6월11일)_8-8수직구_교대 가시설수량" xfId="15948"/>
    <cellStyle name="_우수맨홀(6월11일)_8-8수직구_교대일반수량" xfId="15949"/>
    <cellStyle name="_우수맨홀(6월11일)_8-8수직구_기초" xfId="15950"/>
    <cellStyle name="_우수맨홀(6월11일)_8-8수직구_기초수량(아스콘포장)" xfId="15951"/>
    <cellStyle name="_우수맨홀(6월11일)_8-8수직구_일반수량" xfId="15952"/>
    <cellStyle name="_우수맨홀(6월11일)_8-8수직구_하수관로이설토공(수정)" xfId="15953"/>
    <cellStyle name="_우수맨홀(6월11일)_JSP수량산출서(교대)" xfId="15954"/>
    <cellStyle name="_우수맨홀(6월11일)_교대 가시설수량" xfId="15955"/>
    <cellStyle name="_우수맨홀(6월11일)_교대일반수량" xfId="15956"/>
    <cellStyle name="_우수맨홀(6월11일)_기초" xfId="15957"/>
    <cellStyle name="_우수맨홀(6월11일)_기초수량(아스콘포장)" xfId="15958"/>
    <cellStyle name="_우수맨홀(6월11일)_일반수량" xfId="15959"/>
    <cellStyle name="_우수맨홀(6월11일)_하수관로이설토공(수정)" xfId="15960"/>
    <cellStyle name="_우수맨홀_8-8수직구" xfId="15961"/>
    <cellStyle name="_우수맨홀_8-8수직구_JSP수량산출서(교대)" xfId="15962"/>
    <cellStyle name="_우수맨홀_8-8수직구_교대 가시설수량" xfId="15963"/>
    <cellStyle name="_우수맨홀_8-8수직구_교대일반수량" xfId="15964"/>
    <cellStyle name="_우수맨홀_8-8수직구_기초" xfId="15965"/>
    <cellStyle name="_우수맨홀_8-8수직구_기초수량(아스콘포장)" xfId="15966"/>
    <cellStyle name="_우수맨홀_8-8수직구_일반수량" xfId="15967"/>
    <cellStyle name="_우수맨홀_8-8수직구_하수관로이설토공(수정)" xfId="15968"/>
    <cellStyle name="_우수맨홀_JSP수량산출서(교대)" xfId="15969"/>
    <cellStyle name="_우수맨홀_교대 가시설수량" xfId="15970"/>
    <cellStyle name="_우수맨홀_교대일반수량" xfId="15971"/>
    <cellStyle name="_우수맨홀_기초" xfId="15972"/>
    <cellStyle name="_우수맨홀_기초수량(아스콘포장)" xfId="15973"/>
    <cellStyle name="_우수맨홀_일반수량" xfId="15974"/>
    <cellStyle name="_우수맨홀_하수관로이설토공(수정)" xfId="15975"/>
    <cellStyle name="_우수받이" xfId="2996"/>
    <cellStyle name="_우수받이_우수관공" xfId="2997"/>
    <cellStyle name="_우수받이_우수관공1" xfId="2998"/>
    <cellStyle name="_우수받이일반수량" xfId="15976"/>
    <cellStyle name="_우주센" xfId="15977"/>
    <cellStyle name="_우주센_광주평동투찰" xfId="15978"/>
    <cellStyle name="_우주센_광주평동투찰_수량산출서" xfId="15979"/>
    <cellStyle name="_우주센_광주평동투찰_중구청일위대가" xfId="15980"/>
    <cellStyle name="_우주센_광주평동품의1" xfId="15981"/>
    <cellStyle name="_우주센_광주평동품의1_수량산출서" xfId="15982"/>
    <cellStyle name="_우주센_광주평동품의1_중구청일위대가" xfId="15983"/>
    <cellStyle name="_우주센_송학하수품의(설계넣고)" xfId="15984"/>
    <cellStyle name="_우주센_송학하수품의(설계넣고)_수량산출서" xfId="15985"/>
    <cellStyle name="_우주센_송학하수품의(설계넣고)_중구청일위대가" xfId="15986"/>
    <cellStyle name="_우주센_수량산출서" xfId="15987"/>
    <cellStyle name="_우주센_우주센터투찰" xfId="15988"/>
    <cellStyle name="_우주센_우주센터투찰_광주평동투찰" xfId="15989"/>
    <cellStyle name="_우주센_우주센터투찰_광주평동투찰_수량산출서" xfId="15990"/>
    <cellStyle name="_우주센_우주센터투찰_광주평동투찰_중구청일위대가" xfId="15991"/>
    <cellStyle name="_우주센_우주센터투찰_광주평동품의1" xfId="15992"/>
    <cellStyle name="_우주센_우주센터투찰_광주평동품의1_수량산출서" xfId="15993"/>
    <cellStyle name="_우주센_우주센터투찰_광주평동품의1_중구청일위대가" xfId="15994"/>
    <cellStyle name="_우주센_우주센터투찰_송학하수품의(설계넣고)" xfId="15995"/>
    <cellStyle name="_우주센_우주센터투찰_송학하수품의(설계넣고)_수량산출서" xfId="15996"/>
    <cellStyle name="_우주센_우주센터투찰_송학하수품의(설계넣고)_중구청일위대가" xfId="15997"/>
    <cellStyle name="_우주센_우주센터투찰_수량산출서" xfId="15998"/>
    <cellStyle name="_우주센_우주센터투찰_중구청일위대가" xfId="15999"/>
    <cellStyle name="_우주센_중구청일위대가" xfId="16000"/>
    <cellStyle name="_운반거리표 (2)" xfId="16001"/>
    <cellStyle name="_운북교(수정4월24일)" xfId="16002"/>
    <cellStyle name="_운북교(수정4월24일)_8-8수직구" xfId="16003"/>
    <cellStyle name="_운북교(수정4월24일)_8-8수직구_JSP수량산출서(교대)" xfId="16004"/>
    <cellStyle name="_운북교(수정4월24일)_8-8수직구_교대 가시설수량" xfId="16005"/>
    <cellStyle name="_운북교(수정4월24일)_8-8수직구_교대일반수량" xfId="16006"/>
    <cellStyle name="_운북교(수정4월24일)_8-8수직구_기초" xfId="16007"/>
    <cellStyle name="_운북교(수정4월24일)_8-8수직구_기초수량(아스콘포장)" xfId="16008"/>
    <cellStyle name="_운북교(수정4월24일)_8-8수직구_일반수량" xfId="16009"/>
    <cellStyle name="_운북교(수정4월24일)_8-8수직구_하수관로이설토공(수정)" xfId="16010"/>
    <cellStyle name="_운북교(수정4월24일)_JSP수량산출서(교대)" xfId="16011"/>
    <cellStyle name="_운북교(수정4월24일)_교대 가시설수량" xfId="16012"/>
    <cellStyle name="_운북교(수정4월24일)_교대일반수량" xfId="16013"/>
    <cellStyle name="_운북교(수정4월24일)_기초" xfId="16014"/>
    <cellStyle name="_운북교(수정4월24일)_기초수량(아스콘포장)" xfId="16015"/>
    <cellStyle name="_운북교(수정4월24일)_운북교(수정4월24일)" xfId="16016"/>
    <cellStyle name="_운북교(수정4월24일)_운북교(수정4월24일)_8-8수직구" xfId="16017"/>
    <cellStyle name="_운북교(수정4월24일)_운북교(수정4월24일)_8-8수직구_JSP수량산출서(교대)" xfId="16018"/>
    <cellStyle name="_운북교(수정4월24일)_운북교(수정4월24일)_8-8수직구_교대 가시설수량" xfId="16019"/>
    <cellStyle name="_운북교(수정4월24일)_운북교(수정4월24일)_8-8수직구_교대일반수량" xfId="16020"/>
    <cellStyle name="_운북교(수정4월24일)_운북교(수정4월24일)_8-8수직구_기초" xfId="16021"/>
    <cellStyle name="_운북교(수정4월24일)_운북교(수정4월24일)_8-8수직구_기초수량(아스콘포장)" xfId="16022"/>
    <cellStyle name="_운북교(수정4월24일)_운북교(수정4월24일)_8-8수직구_일반수량" xfId="16023"/>
    <cellStyle name="_운북교(수정4월24일)_운북교(수정4월24일)_8-8수직구_하수관로이설토공(수정)" xfId="16024"/>
    <cellStyle name="_운북교(수정4월24일)_운북교(수정4월24일)_JSP수량산출서(교대)" xfId="16025"/>
    <cellStyle name="_운북교(수정4월24일)_운북교(수정4월24일)_교대 가시설수량" xfId="16026"/>
    <cellStyle name="_운북교(수정4월24일)_운북교(수정4월24일)_교대일반수량" xfId="16027"/>
    <cellStyle name="_운북교(수정4월24일)_운북교(수정4월24일)_기초" xfId="16028"/>
    <cellStyle name="_운북교(수정4월24일)_운북교(수정4월24일)_기초수량(아스콘포장)" xfId="16029"/>
    <cellStyle name="_운북교(수정4월24일)_운북교(수정4월24일)_일반수량" xfId="16030"/>
    <cellStyle name="_운북교(수정4월24일)_운북교(수정4월24일)_하수관로이설토공(수정)" xfId="16031"/>
    <cellStyle name="_운북교(수정4월24일)_일반수량" xfId="16032"/>
    <cellStyle name="_운북교(수정4월24일)_하수관로이설토공(수정)" xfId="16033"/>
    <cellStyle name="_원가세부내역" xfId="16034"/>
    <cellStyle name="_월천리마을회관포장복개" xfId="16035"/>
    <cellStyle name="_유첨3(서식)" xfId="82"/>
    <cellStyle name="_유첨3(서식)_1" xfId="83"/>
    <cellStyle name="_육본냉방계산서 기본폼" xfId="5603"/>
    <cellStyle name="_은평공원테니스장정비공사" xfId="2999"/>
    <cellStyle name="_이양능주(2공구)bid전기" xfId="16036"/>
    <cellStyle name="_이양능주(2공구)bid전기_수량산출서" xfId="16037"/>
    <cellStyle name="_이양능주(2공구)bid전기_중구청일위대가" xfId="16038"/>
    <cellStyle name="_인원계획표 " xfId="289"/>
    <cellStyle name="_인원계획표 _(신풍-우성)부대현설자료" xfId="16039"/>
    <cellStyle name="_인원계획표 _(신풍-우성)부대현설자료_동해남부선4공구입찰내역(경남-조달청)" xfId="16040"/>
    <cellStyle name="_인원계획표 _00.실행예산(결재)" xfId="5604"/>
    <cellStyle name="_인원계획표 _07.복수리슈빌 미장" xfId="5605"/>
    <cellStyle name="_인원계획표 _2005.근1,2호-정화 습지 실정보고11-15일 1.5경사xls" xfId="16041"/>
    <cellStyle name="_인원계획표 _2006..단가산출" xfId="16042"/>
    <cellStyle name="_인원계획표 _Book1" xfId="5606"/>
    <cellStyle name="_인원계획표 _Book1_00.실행예산(결재)" xfId="5607"/>
    <cellStyle name="_인원계획표 _Book1_07.복수리슈빌 미장" xfId="5608"/>
    <cellStyle name="_인원계획표 _Book1_2005.근1,2호-정화 습지 실정보고11-15일 1.5경사xls" xfId="16043"/>
    <cellStyle name="_인원계획표 _Book1_2006..단가산출" xfId="16044"/>
    <cellStyle name="_인원계획표 _Book1_견적용내역" xfId="5609"/>
    <cellStyle name="_인원계획표 _Book1_견적용내역(도급비교)" xfId="5610"/>
    <cellStyle name="_인원계획표 _Book1_견적용내역(도급비교)_관저리슈빌최종실행1" xfId="5611"/>
    <cellStyle name="_인원계획표 _Book1_견적용내역(도급비교)_관저리슈빌최종실행1_관저리슈빌최종실행1" xfId="5612"/>
    <cellStyle name="_인원계획표 _Book1_견적용내역_관저리슈빌최종실행1" xfId="5613"/>
    <cellStyle name="_인원계획표 _Book1_견적용내역_관저리슈빌최종실행1_관저리슈빌최종실행1" xfId="5614"/>
    <cellStyle name="_인원계획표 _Book1_관저리슈빌최종실행(1224)" xfId="5615"/>
    <cellStyle name="_인원계획표 _Book1_관저리슈빌최종실행(1224)_관저리슈빌최종실행1" xfId="5616"/>
    <cellStyle name="_인원계획표 _Book1_관저리슈빌최종실행(1224)_관저리슈빌최종실행1_관저리슈빌최종실행1" xfId="5617"/>
    <cellStyle name="_인원계획표 _Book1_관저리슈빌최종실행1" xfId="5618"/>
    <cellStyle name="_인원계획표 _Book1_내역서(최초)" xfId="16045"/>
    <cellStyle name="_인원계획표 _Book1_내역서(최초)_기구조직승인" xfId="16046"/>
    <cellStyle name="_인원계획표 _Book1_내역서(최초)_사토조정" xfId="16047"/>
    <cellStyle name="_인원계획표 _Book1_내역서(최초)_사토조정1" xfId="16048"/>
    <cellStyle name="_인원계획표 _Book1_내역서(최초)_사토조정2" xfId="16049"/>
    <cellStyle name="_인원계획표 _Book1_내역서(최초)_실행예산(6공구)" xfId="16050"/>
    <cellStyle name="_인원계획표 _Book1_내역서(최초)_실행예산(6공구-사토조정1)" xfId="16051"/>
    <cellStyle name="_인원계획표 _Book1_내역서(최초)_실행예산(6공구-회원사-사토조정)" xfId="16052"/>
    <cellStyle name="_인원계획표 _Book1_내역서(최초)_실행예산(6공구-회원사용)" xfId="16053"/>
    <cellStyle name="_인원계획표 _Book1_내역서(최초)_투찰-변형1(내역서정리,설계대비단가낙찰율)" xfId="16054"/>
    <cellStyle name="_인원계획표 _Book1_노은14BL 최종내역서(04.10.05)" xfId="5619"/>
    <cellStyle name="_인원계획표 _Book1_노은14BL 최종내역서(04.10.05)_복사본 13블럭내역(최종04.10.05)" xfId="5620"/>
    <cellStyle name="_인원계획표 _Book1_노은14BL 최종내역서(04.6.18)" xfId="5621"/>
    <cellStyle name="_인원계획표 _Book1_노은14BL 최종내역서(04.6.18)_노은14BL 최종내역서(04.10.05)" xfId="5622"/>
    <cellStyle name="_인원계획표 _Book1_노은14BL 최종내역서(04.6.18)_노은14BL 최종내역서(04.10.05)_복사본 13블럭내역(최종04.10.05)" xfId="5623"/>
    <cellStyle name="_인원계획표 _Book1_노은14BL 최종내역서(04.6.18)_노은2지구 13블럭내역(최종04.10.05)" xfId="5624"/>
    <cellStyle name="_인원계획표 _Book1_노은14BL 최종내역서(04.6.18)_청주비하내역(04.09.16)" xfId="5625"/>
    <cellStyle name="_인원계획표 _Book1_노은14BL 최종내역서(04.6.24)" xfId="5626"/>
    <cellStyle name="_인원계획표 _Book1_노은14BL 최종내역서(04.6.24)_검토" xfId="5627"/>
    <cellStyle name="_인원계획표 _Book1_노은14BL 최종내역서(04.6.24)_검토_복사본 13블럭내역(최종04.10.05)" xfId="5628"/>
    <cellStyle name="_인원계획표 _Book1_노은14BL 최종내역서(04.6.24)_검토1" xfId="5629"/>
    <cellStyle name="_인원계획표 _Book1_노은14BL 최종내역서(04.6.24)_검토1_복사본 13블럭내역(최종04.10.05)" xfId="5630"/>
    <cellStyle name="_인원계획표 _Book1_노은14BL 최종내역서(04.6.24)_검토2" xfId="5631"/>
    <cellStyle name="_인원계획표 _Book1_노은14BL 최종내역서(04.6.24)_검토2_복사본 13블럭내역(최종04.10.05)" xfId="5632"/>
    <cellStyle name="_인원계획표 _Book1_노은14BL 최종내역서(04.6.24)_복사본 13블럭내역(최종04.10.05)" xfId="5633"/>
    <cellStyle name="_인원계획표 _Book1_노은2지구 13블럭내역(최종04.10.05)" xfId="5634"/>
    <cellStyle name="_인원계획표 _Book1_동백리슈빌 최종내역서(단가참고)" xfId="5635"/>
    <cellStyle name="_인원계획표 _Book1_동백리슈빌 최종내역서(단가참고)_복사본 13블럭내역(최종04.10.05)" xfId="5636"/>
    <cellStyle name="_인원계획표 _Book1_동백리슈빌 확정내역서(2004.02.10)" xfId="5637"/>
    <cellStyle name="_인원계획표 _Book1_리슈빌 공사별 비교(전체현장)" xfId="5638"/>
    <cellStyle name="_인원계획표 _Book1_리슈빌 공사별 비교(전체현장)_복사본 13블럭내역(최종04.10.05)" xfId="5639"/>
    <cellStyle name="_인원계획표 _Book1_삼익비교실행" xfId="5640"/>
    <cellStyle name="_인원계획표 _Book1_삼익비교실행_00.실행예산(결재)" xfId="5641"/>
    <cellStyle name="_인원계획표 _Book1_삼익비교실행_07.복수리슈빌 미장" xfId="5642"/>
    <cellStyle name="_인원계획표 _Book1_삼익비교실행_견적용내역" xfId="5643"/>
    <cellStyle name="_인원계획표 _Book1_삼익비교실행_견적용내역(도급비교)" xfId="5644"/>
    <cellStyle name="_인원계획표 _Book1_삼익비교실행_견적용내역(도급비교)_관저리슈빌최종실행1" xfId="5645"/>
    <cellStyle name="_인원계획표 _Book1_삼익비교실행_견적용내역(도급비교)_관저리슈빌최종실행1_관저리슈빌최종실행1" xfId="5646"/>
    <cellStyle name="_인원계획표 _Book1_삼익비교실행_견적용내역_관저리슈빌최종실행1" xfId="5647"/>
    <cellStyle name="_인원계획표 _Book1_삼익비교실행_견적용내역_관저리슈빌최종실행1_관저리슈빌최종실행1" xfId="5648"/>
    <cellStyle name="_인원계획표 _Book1_삼익비교실행_관저리슈빌최종실행(1224)" xfId="5649"/>
    <cellStyle name="_인원계획표 _Book1_삼익비교실행_관저리슈빌최종실행(1224)_관저리슈빌최종실행1" xfId="5650"/>
    <cellStyle name="_인원계획표 _Book1_삼익비교실행_관저리슈빌최종실행(1224)_관저리슈빌최종실행1_관저리슈빌최종실행1" xfId="5651"/>
    <cellStyle name="_인원계획표 _Book1_삼익비교실행_관저리슈빌최종실행1" xfId="5652"/>
    <cellStyle name="_인원계획표 _Book1_삼익비교실행_노은14BL 최종내역서(04.10.05)" xfId="5653"/>
    <cellStyle name="_인원계획표 _Book1_삼익비교실행_노은14BL 최종내역서(04.10.05)_복사본 13블럭내역(최종04.10.05)" xfId="5654"/>
    <cellStyle name="_인원계획표 _Book1_삼익비교실행_노은14BL 최종내역서(04.6.18)" xfId="5655"/>
    <cellStyle name="_인원계획표 _Book1_삼익비교실행_노은14BL 최종내역서(04.6.18)_노은14BL 최종내역서(04.10.05)" xfId="5656"/>
    <cellStyle name="_인원계획표 _Book1_삼익비교실행_노은14BL 최종내역서(04.6.18)_노은14BL 최종내역서(04.10.05)_복사본 13블럭내역(최종04.10.05)" xfId="5657"/>
    <cellStyle name="_인원계획표 _Book1_삼익비교실행_노은14BL 최종내역서(04.6.18)_노은2지구 13블럭내역(최종04.10.05)" xfId="5658"/>
    <cellStyle name="_인원계획표 _Book1_삼익비교실행_노은14BL 최종내역서(04.6.18)_청주비하내역(04.09.16)" xfId="5659"/>
    <cellStyle name="_인원계획표 _Book1_삼익비교실행_노은14BL 최종내역서(04.6.24)" xfId="5660"/>
    <cellStyle name="_인원계획표 _Book1_삼익비교실행_노은14BL 최종내역서(04.6.24)_검토" xfId="5661"/>
    <cellStyle name="_인원계획표 _Book1_삼익비교실행_노은14BL 최종내역서(04.6.24)_검토_복사본 13블럭내역(최종04.10.05)" xfId="5662"/>
    <cellStyle name="_인원계획표 _Book1_삼익비교실행_노은14BL 최종내역서(04.6.24)_검토1" xfId="5663"/>
    <cellStyle name="_인원계획표 _Book1_삼익비교실행_노은14BL 최종내역서(04.6.24)_검토1_복사본 13블럭내역(최종04.10.05)" xfId="5664"/>
    <cellStyle name="_인원계획표 _Book1_삼익비교실행_노은14BL 최종내역서(04.6.24)_검토2" xfId="5665"/>
    <cellStyle name="_인원계획표 _Book1_삼익비교실행_노은14BL 최종내역서(04.6.24)_검토2_복사본 13블럭내역(최종04.10.05)" xfId="5666"/>
    <cellStyle name="_인원계획표 _Book1_삼익비교실행_노은14BL 최종내역서(04.6.24)_복사본 13블럭내역(최종04.10.05)" xfId="5667"/>
    <cellStyle name="_인원계획표 _Book1_삼익비교실행_노은2지구 13블럭내역(최종04.10.05)" xfId="5668"/>
    <cellStyle name="_인원계획표 _Book1_삼익비교실행_동백리슈빌 최종내역서(단가참고)" xfId="5669"/>
    <cellStyle name="_인원계획표 _Book1_삼익비교실행_동백리슈빌 최종내역서(단가참고)_복사본 13블럭내역(최종04.10.05)" xfId="5670"/>
    <cellStyle name="_인원계획표 _Book1_삼익비교실행_동백리슈빌 확정내역서(2004.02.10)" xfId="5671"/>
    <cellStyle name="_인원계획표 _Book1_삼익비교실행_리슈빌 공사별 비교(전체현장)" xfId="5672"/>
    <cellStyle name="_인원계획표 _Book1_삼익비교실행_리슈빌 공사별 비교(전체현장)_복사본 13블럭내역(최종04.10.05)" xfId="5673"/>
    <cellStyle name="_인원계획표 _Book1_삼익비교실행_실행(노은리슈빌)" xfId="5674"/>
    <cellStyle name="_인원계획표 _Book1_삼익비교실행_실행(노은리슈빌)_관저리슈빌최종실행1" xfId="5675"/>
    <cellStyle name="_인원계획표 _Book1_삼익비교실행_실행(노은리슈빌)_관저리슈빌최종실행1_관저리슈빌최종실행1" xfId="5676"/>
    <cellStyle name="_인원계획표 _Book1_삼익비교실행_실행예산 (2004.03.29)" xfId="5677"/>
    <cellStyle name="_인원계획표 _Book1_삼익비교실행_용인IC 내역서(결재0413)" xfId="5678"/>
    <cellStyle name="_인원계획표 _Book1_삼익비교실행_청주비하내역(04.09.16)" xfId="5679"/>
    <cellStyle name="_인원계획표 _Book1_삼익협의실행" xfId="5680"/>
    <cellStyle name="_인원계획표 _Book1_삼익협의실행_00.실행예산(결재)" xfId="5681"/>
    <cellStyle name="_인원계획표 _Book1_삼익협의실행_07.복수리슈빌 미장" xfId="5682"/>
    <cellStyle name="_인원계획표 _Book1_삼익협의실행_견적용내역" xfId="5683"/>
    <cellStyle name="_인원계획표 _Book1_삼익협의실행_견적용내역(도급비교)" xfId="5684"/>
    <cellStyle name="_인원계획표 _Book1_삼익협의실행_견적용내역(도급비교)_관저리슈빌최종실행1" xfId="5685"/>
    <cellStyle name="_인원계획표 _Book1_삼익협의실행_견적용내역(도급비교)_관저리슈빌최종실행1_관저리슈빌최종실행1" xfId="5686"/>
    <cellStyle name="_인원계획표 _Book1_삼익협의실행_견적용내역_관저리슈빌최종실행1" xfId="5687"/>
    <cellStyle name="_인원계획표 _Book1_삼익협의실행_견적용내역_관저리슈빌최종실행1_관저리슈빌최종실행1" xfId="5688"/>
    <cellStyle name="_인원계획표 _Book1_삼익협의실행_관저리슈빌최종실행(1224)" xfId="5689"/>
    <cellStyle name="_인원계획표 _Book1_삼익협의실행_관저리슈빌최종실행(1224)_관저리슈빌최종실행1" xfId="5690"/>
    <cellStyle name="_인원계획표 _Book1_삼익협의실행_관저리슈빌최종실행(1224)_관저리슈빌최종실행1_관저리슈빌최종실행1" xfId="5691"/>
    <cellStyle name="_인원계획표 _Book1_삼익협의실행_관저리슈빌최종실행1" xfId="5692"/>
    <cellStyle name="_인원계획표 _Book1_삼익협의실행_노은14BL 최종내역서(04.10.05)" xfId="5693"/>
    <cellStyle name="_인원계획표 _Book1_삼익협의실행_노은14BL 최종내역서(04.10.05)_복사본 13블럭내역(최종04.10.05)" xfId="5694"/>
    <cellStyle name="_인원계획표 _Book1_삼익협의실행_노은14BL 최종내역서(04.6.18)" xfId="5695"/>
    <cellStyle name="_인원계획표 _Book1_삼익협의실행_노은14BL 최종내역서(04.6.18)_노은14BL 최종내역서(04.10.05)" xfId="5696"/>
    <cellStyle name="_인원계획표 _Book1_삼익협의실행_노은14BL 최종내역서(04.6.18)_노은14BL 최종내역서(04.10.05)_복사본 13블럭내역(최종04.10.05)" xfId="5697"/>
    <cellStyle name="_인원계획표 _Book1_삼익협의실행_노은14BL 최종내역서(04.6.18)_노은2지구 13블럭내역(최종04.10.05)" xfId="5698"/>
    <cellStyle name="_인원계획표 _Book1_삼익협의실행_노은14BL 최종내역서(04.6.18)_청주비하내역(04.09.16)" xfId="5699"/>
    <cellStyle name="_인원계획표 _Book1_삼익협의실행_노은14BL 최종내역서(04.6.24)" xfId="5700"/>
    <cellStyle name="_인원계획표 _Book1_삼익협의실행_노은14BL 최종내역서(04.6.24)_검토" xfId="5701"/>
    <cellStyle name="_인원계획표 _Book1_삼익협의실행_노은14BL 최종내역서(04.6.24)_검토_복사본 13블럭내역(최종04.10.05)" xfId="5702"/>
    <cellStyle name="_인원계획표 _Book1_삼익협의실행_노은14BL 최종내역서(04.6.24)_검토1" xfId="5703"/>
    <cellStyle name="_인원계획표 _Book1_삼익협의실행_노은14BL 최종내역서(04.6.24)_검토1_복사본 13블럭내역(최종04.10.05)" xfId="5704"/>
    <cellStyle name="_인원계획표 _Book1_삼익협의실행_노은14BL 최종내역서(04.6.24)_검토2" xfId="5705"/>
    <cellStyle name="_인원계획표 _Book1_삼익협의실행_노은14BL 최종내역서(04.6.24)_검토2_복사본 13블럭내역(최종04.10.05)" xfId="5706"/>
    <cellStyle name="_인원계획표 _Book1_삼익협의실행_노은14BL 최종내역서(04.6.24)_복사본 13블럭내역(최종04.10.05)" xfId="5707"/>
    <cellStyle name="_인원계획표 _Book1_삼익협의실행_노은2지구 13블럭내역(최종04.10.05)" xfId="5708"/>
    <cellStyle name="_인원계획표 _Book1_삼익협의실행_동백리슈빌 최종내역서(단가참고)" xfId="5709"/>
    <cellStyle name="_인원계획표 _Book1_삼익협의실행_동백리슈빌 최종내역서(단가참고)_복사본 13블럭내역(최종04.10.05)" xfId="5710"/>
    <cellStyle name="_인원계획표 _Book1_삼익협의실행_동백리슈빌 확정내역서(2004.02.10)" xfId="5711"/>
    <cellStyle name="_인원계획표 _Book1_삼익협의실행_리슈빌 공사별 비교(전체현장)" xfId="5712"/>
    <cellStyle name="_인원계획표 _Book1_삼익협의실행_리슈빌 공사별 비교(전체현장)_복사본 13블럭내역(최종04.10.05)" xfId="5713"/>
    <cellStyle name="_인원계획표 _Book1_삼익협의실행_실행(노은리슈빌)" xfId="5714"/>
    <cellStyle name="_인원계획표 _Book1_삼익협의실행_실행(노은리슈빌)_관저리슈빌최종실행1" xfId="5715"/>
    <cellStyle name="_인원계획표 _Book1_삼익협의실행_실행(노은리슈빌)_관저리슈빌최종실행1_관저리슈빌최종실행1" xfId="5716"/>
    <cellStyle name="_인원계획표 _Book1_삼익협의실행_실행예산 (2004.03.29)" xfId="5717"/>
    <cellStyle name="_인원계획표 _Book1_삼익협의실행_용인IC 내역서(결재0413)" xfId="5718"/>
    <cellStyle name="_인원계획표 _Book1_삼익협의실행_청주비하내역(04.09.16)" xfId="5719"/>
    <cellStyle name="_인원계획표 _Book1_송도2,4공구 (1-조경 내역서)" xfId="16055"/>
    <cellStyle name="_인원계획표 _Book1_송도2,4공구 (1-조경 내역서)_2005.근1,2호-정화 습지 실정보고11-15일 1.5경사xls" xfId="16056"/>
    <cellStyle name="_인원계획표 _Book1_송도2,4공구 (1-조경 내역서)_2006..단가산출" xfId="16057"/>
    <cellStyle name="_인원계획표 _Book1_송도2,4공구 (1-조경 내역서)_조경" xfId="16058"/>
    <cellStyle name="_인원계획표 _Book1_송도2,4공구 (1-조경 내역서)_조경_2006..단가산출" xfId="16059"/>
    <cellStyle name="_인원계획표 _Book1_송도2,4공구 (1-조경 내역서)_창인-근1.2호-정화(방수쉬트)실정보고10.10" xfId="16060"/>
    <cellStyle name="_인원계획표 _Book1_실행(노은리슈빌)" xfId="5720"/>
    <cellStyle name="_인원계획표 _Book1_실행(노은리슈빌)_관저리슈빌최종실행1" xfId="5721"/>
    <cellStyle name="_인원계획표 _Book1_실행(노은리슈빌)_관저리슈빌최종실행1_관저리슈빌최종실행1" xfId="5722"/>
    <cellStyle name="_인원계획표 _Book1_실행검토228" xfId="5723"/>
    <cellStyle name="_인원계획표 _Book1_실행검토228_00.실행예산(결재)" xfId="5724"/>
    <cellStyle name="_인원계획표 _Book1_실행검토228_07.복수리슈빌 미장" xfId="5725"/>
    <cellStyle name="_인원계획표 _Book1_실행검토228_견적용내역" xfId="5726"/>
    <cellStyle name="_인원계획표 _Book1_실행검토228_견적용내역(도급비교)" xfId="5727"/>
    <cellStyle name="_인원계획표 _Book1_실행검토228_견적용내역(도급비교)_관저리슈빌최종실행1" xfId="5728"/>
    <cellStyle name="_인원계획표 _Book1_실행검토228_견적용내역(도급비교)_관저리슈빌최종실행1_관저리슈빌최종실행1" xfId="5729"/>
    <cellStyle name="_인원계획표 _Book1_실행검토228_견적용내역_관저리슈빌최종실행1" xfId="5730"/>
    <cellStyle name="_인원계획표 _Book1_실행검토228_견적용내역_관저리슈빌최종실행1_관저리슈빌최종실행1" xfId="5731"/>
    <cellStyle name="_인원계획표 _Book1_실행검토228_관저리슈빌최종실행(1224)" xfId="5732"/>
    <cellStyle name="_인원계획표 _Book1_실행검토228_관저리슈빌최종실행(1224)_관저리슈빌최종실행1" xfId="5733"/>
    <cellStyle name="_인원계획표 _Book1_실행검토228_관저리슈빌최종실행(1224)_관저리슈빌최종실행1_관저리슈빌최종실행1" xfId="5734"/>
    <cellStyle name="_인원계획표 _Book1_실행검토228_관저리슈빌최종실행1" xfId="5735"/>
    <cellStyle name="_인원계획표 _Book1_실행검토228_노은14BL 최종내역서(04.10.05)" xfId="5736"/>
    <cellStyle name="_인원계획표 _Book1_실행검토228_노은14BL 최종내역서(04.10.05)_복사본 13블럭내역(최종04.10.05)" xfId="5737"/>
    <cellStyle name="_인원계획표 _Book1_실행검토228_노은14BL 최종내역서(04.6.18)" xfId="5738"/>
    <cellStyle name="_인원계획표 _Book1_실행검토228_노은14BL 최종내역서(04.6.18)_노은14BL 최종내역서(04.10.05)" xfId="5739"/>
    <cellStyle name="_인원계획표 _Book1_실행검토228_노은14BL 최종내역서(04.6.18)_노은14BL 최종내역서(04.10.05)_복사본 13블럭내역(최종04.10.05)" xfId="5740"/>
    <cellStyle name="_인원계획표 _Book1_실행검토228_노은14BL 최종내역서(04.6.18)_노은2지구 13블럭내역(최종04.10.05)" xfId="5741"/>
    <cellStyle name="_인원계획표 _Book1_실행검토228_노은14BL 최종내역서(04.6.18)_청주비하내역(04.09.16)" xfId="5742"/>
    <cellStyle name="_인원계획표 _Book1_실행검토228_노은14BL 최종내역서(04.6.24)" xfId="5743"/>
    <cellStyle name="_인원계획표 _Book1_실행검토228_노은14BL 최종내역서(04.6.24)_검토" xfId="5744"/>
    <cellStyle name="_인원계획표 _Book1_실행검토228_노은14BL 최종내역서(04.6.24)_검토_복사본 13블럭내역(최종04.10.05)" xfId="5745"/>
    <cellStyle name="_인원계획표 _Book1_실행검토228_노은14BL 최종내역서(04.6.24)_검토1" xfId="5746"/>
    <cellStyle name="_인원계획표 _Book1_실행검토228_노은14BL 최종내역서(04.6.24)_검토1_복사본 13블럭내역(최종04.10.05)" xfId="5747"/>
    <cellStyle name="_인원계획표 _Book1_실행검토228_노은14BL 최종내역서(04.6.24)_검토2" xfId="5748"/>
    <cellStyle name="_인원계획표 _Book1_실행검토228_노은14BL 최종내역서(04.6.24)_검토2_복사본 13블럭내역(최종04.10.05)" xfId="5749"/>
    <cellStyle name="_인원계획표 _Book1_실행검토228_노은14BL 최종내역서(04.6.24)_복사본 13블럭내역(최종04.10.05)" xfId="5750"/>
    <cellStyle name="_인원계획표 _Book1_실행검토228_노은2지구 13블럭내역(최종04.10.05)" xfId="5751"/>
    <cellStyle name="_인원계획표 _Book1_실행검토228_동백리슈빌 최종내역서(단가참고)" xfId="5752"/>
    <cellStyle name="_인원계획표 _Book1_실행검토228_동백리슈빌 최종내역서(단가참고)_복사본 13블럭내역(최종04.10.05)" xfId="5753"/>
    <cellStyle name="_인원계획표 _Book1_실행검토228_동백리슈빌 확정내역서(2004.02.10)" xfId="5754"/>
    <cellStyle name="_인원계획표 _Book1_실행검토228_리슈빌 공사별 비교(전체현장)" xfId="5755"/>
    <cellStyle name="_인원계획표 _Book1_실행검토228_리슈빌 공사별 비교(전체현장)_복사본 13블럭내역(최종04.10.05)" xfId="5756"/>
    <cellStyle name="_인원계획표 _Book1_실행검토228_실행(노은리슈빌)" xfId="5757"/>
    <cellStyle name="_인원계획표 _Book1_실행검토228_실행(노은리슈빌)_관저리슈빌최종실행1" xfId="5758"/>
    <cellStyle name="_인원계획표 _Book1_실행검토228_실행(노은리슈빌)_관저리슈빌최종실행1_관저리슈빌최종실행1" xfId="5759"/>
    <cellStyle name="_인원계획표 _Book1_실행검토228_실행예산 (2004.03.29)" xfId="5760"/>
    <cellStyle name="_인원계획표 _Book1_실행검토228_용인IC 내역서(결재0413)" xfId="5761"/>
    <cellStyle name="_인원계획표 _Book1_실행검토228_청주비하내역(04.09.16)" xfId="5762"/>
    <cellStyle name="_인원계획표 _Book1_실행예산 (2004.03.29)" xfId="5763"/>
    <cellStyle name="_인원계획표 _Book1_용인IC 내역서(결재0413)" xfId="5764"/>
    <cellStyle name="_인원계획표 _Book1_조경" xfId="16061"/>
    <cellStyle name="_인원계획표 _Book1_조경(공종구분)" xfId="16062"/>
    <cellStyle name="_인원계획표 _Book1_조경_2005.근1,2호-정화 습지 실정보고11-15일 1.5경사xls" xfId="16063"/>
    <cellStyle name="_인원계획표 _Book1_조경_2006..단가산출" xfId="16064"/>
    <cellStyle name="_인원계획표 _Book1_조경_조경" xfId="16065"/>
    <cellStyle name="_인원계획표 _Book1_조경_조경_2006..단가산출" xfId="16066"/>
    <cellStyle name="_인원계획표 _Book1_조경_창인-근1.2호-정화(방수쉬트)실정보고10.10" xfId="16067"/>
    <cellStyle name="_인원계획표 _Book1_창인-근1.2호-정화(방수쉬트)실정보고10.10" xfId="16068"/>
    <cellStyle name="_인원계획표 _Book1_청주비하내역(04.09.16)" xfId="5765"/>
    <cellStyle name="_인원계획표 _Book1_투찰-변형1(내역서정리,설계대비단가낙찰율)" xfId="16069"/>
    <cellStyle name="_인원계획표 _BOOK2" xfId="16070"/>
    <cellStyle name="_인원계획표 _BOOK2_2005.근1,2호-정화 습지 실정보고11-15일 1.5경사xls" xfId="16071"/>
    <cellStyle name="_인원계획표 _BOOK2_2006..단가산출" xfId="16072"/>
    <cellStyle name="_인원계획표 _BOOK2_송도2,4공구 (1-조경 내역서)" xfId="16073"/>
    <cellStyle name="_인원계획표 _BOOK2_송도2,4공구 (1-조경 내역서)_2005.근1,2호-정화 습지 실정보고11-15일 1.5경사xls" xfId="16074"/>
    <cellStyle name="_인원계획표 _BOOK2_송도2,4공구 (1-조경 내역서)_2006..단가산출" xfId="16075"/>
    <cellStyle name="_인원계획표 _BOOK2_송도2,4공구 (1-조경 내역서)_조경" xfId="16076"/>
    <cellStyle name="_인원계획표 _BOOK2_송도2,4공구 (1-조경 내역서)_조경_2006..단가산출" xfId="16077"/>
    <cellStyle name="_인원계획표 _BOOK2_송도2,4공구 (1-조경 내역서)_창인-근1.2호-정화(방수쉬트)실정보고10.10" xfId="16078"/>
    <cellStyle name="_인원계획표 _BOOK2_조경" xfId="16079"/>
    <cellStyle name="_인원계획표 _BOOK2_조경(공종구분)" xfId="16080"/>
    <cellStyle name="_인원계획표 _BOOK2_조경_2005.근1,2호-정화 습지 실정보고11-15일 1.5경사xls" xfId="16081"/>
    <cellStyle name="_인원계획표 _BOOK2_조경_2006..단가산출" xfId="16082"/>
    <cellStyle name="_인원계획표 _BOOK2_조경_조경" xfId="16083"/>
    <cellStyle name="_인원계획표 _BOOK2_조경_조경_2006..단가산출" xfId="16084"/>
    <cellStyle name="_인원계획표 _BOOK2_조경_창인-근1.2호-정화(방수쉬트)실정보고10.10" xfId="16085"/>
    <cellStyle name="_인원계획표 _BOOK2_창인-근1.2호-정화(방수쉬트)실정보고10.10" xfId="16086"/>
    <cellStyle name="_인원계획표 _buip (2)" xfId="666"/>
    <cellStyle name="_인원계획표 _buip (2)_SCP" xfId="687"/>
    <cellStyle name="_인원계획표 _buip (2)_SCP_Book2" xfId="694"/>
    <cellStyle name="_인원계획표 _buip (2)_SCP_금차내역-10월8일-수정" xfId="688"/>
    <cellStyle name="_인원계획표 _buip (2)_SCP_설변내역서2차" xfId="689"/>
    <cellStyle name="_인원계획표 _buip (2)_SCP_전체내역" xfId="690"/>
    <cellStyle name="_인원계획표 _buip (2)_SCP_전체내역-a3" xfId="691"/>
    <cellStyle name="_인원계획표 _buip (2)_SCP_전체내역-a4" xfId="692"/>
    <cellStyle name="_인원계획표 _buip (2)_SCP_총괄내역2003.08-a4" xfId="693"/>
    <cellStyle name="_인원계획표 _buip (2)_금차내역설변-10월10일" xfId="667"/>
    <cellStyle name="_인원계획표 _buip (2)_금차내역설변-10월10일_Book2" xfId="672"/>
    <cellStyle name="_인원계획표 _buip (2)_금차내역설변-10월10일_전체내역" xfId="668"/>
    <cellStyle name="_인원계획표 _buip (2)_금차내역설변-10월10일_전체내역-a3" xfId="669"/>
    <cellStyle name="_인원계획표 _buip (2)_금차내역설변-10월10일_전체내역-a4" xfId="670"/>
    <cellStyle name="_인원계획표 _buip (2)_금차내역설변-10월10일_총괄내역2003.08-a4" xfId="671"/>
    <cellStyle name="_인원계획표 _buip (2)_전체내역-10월8일" xfId="673"/>
    <cellStyle name="_인원계획표 _buip (2)_전체내역-10월8일_Book2" xfId="678"/>
    <cellStyle name="_인원계획표 _buip (2)_전체내역-10월8일_전체내역" xfId="674"/>
    <cellStyle name="_인원계획표 _buip (2)_전체내역-10월8일_전체내역-a3" xfId="675"/>
    <cellStyle name="_인원계획표 _buip (2)_전체내역-10월8일_전체내역-a4" xfId="676"/>
    <cellStyle name="_인원계획표 _buip (2)_전체내역-10월8일_총괄내역2003.08-a4" xfId="677"/>
    <cellStyle name="_인원계획표 _buip (2)_지장물" xfId="679"/>
    <cellStyle name="_인원계획표 _buip (2)_지장물_Book2" xfId="686"/>
    <cellStyle name="_인원계획표 _buip (2)_지장물_금차내역-10월8일-수정" xfId="680"/>
    <cellStyle name="_인원계획표 _buip (2)_지장물_설변내역서2차" xfId="681"/>
    <cellStyle name="_인원계획표 _buip (2)_지장물_전체내역" xfId="682"/>
    <cellStyle name="_인원계획표 _buip (2)_지장물_전체내역-a3" xfId="683"/>
    <cellStyle name="_인원계획표 _buip (2)_지장물_전체내역-a4" xfId="684"/>
    <cellStyle name="_인원계획표 _buip (2)_지장물_총괄내역2003.08-a4" xfId="685"/>
    <cellStyle name="_인원계획표 _E023SJ1" xfId="16087"/>
    <cellStyle name="_인원계획표 _E023SJ1_고성천자연형하천데크일위대가" xfId="16088"/>
    <cellStyle name="_인원계획표 _E023SJ1_대룡산일위대가표" xfId="16089"/>
    <cellStyle name="_인원계획표 _E023SJ1_대룡산일위대가표_EG-J-A" xfId="16090"/>
    <cellStyle name="_인원계획표 _E023SJ1_대룡산일위대가표_EG-P-B" xfId="16091"/>
    <cellStyle name="_인원계획표 _E023SJ1_대룡산일위대가표_기준품셈목록표(최홍렬)" xfId="16092"/>
    <cellStyle name="_인원계획표 _E023SJ1_대룡산일위대가표_물량산출-서풍건설-1" xfId="16093"/>
    <cellStyle name="_인원계획표 _E023SJ1_우도데크설치공사" xfId="16094"/>
    <cellStyle name="_인원계획표 _E023SJ1_우도데크설치공사_EG-J-A" xfId="16095"/>
    <cellStyle name="_인원계획표 _E023SJ1_우도데크설치공사_EG-P-B" xfId="16096"/>
    <cellStyle name="_인원계획표 _E023SJ1_우도데크설치공사_기준품셈목록표(최홍렬)" xfId="16097"/>
    <cellStyle name="_인원계획표 _E023SJ1_우도데크설치공사_물량산출-서풍건설-1" xfId="16098"/>
    <cellStyle name="_인원계획표 _ip (2)" xfId="695"/>
    <cellStyle name="_인원계획표 _ip (2)_SCP" xfId="716"/>
    <cellStyle name="_인원계획표 _ip (2)_SCP_Book2" xfId="723"/>
    <cellStyle name="_인원계획표 _ip (2)_SCP_금차내역-10월8일-수정" xfId="717"/>
    <cellStyle name="_인원계획표 _ip (2)_SCP_설변내역서2차" xfId="718"/>
    <cellStyle name="_인원계획표 _ip (2)_SCP_전체내역" xfId="719"/>
    <cellStyle name="_인원계획표 _ip (2)_SCP_전체내역-a3" xfId="720"/>
    <cellStyle name="_인원계획표 _ip (2)_SCP_전체내역-a4" xfId="721"/>
    <cellStyle name="_인원계획표 _ip (2)_SCP_총괄내역2003.08-a4" xfId="722"/>
    <cellStyle name="_인원계획표 _ip (2)_금차내역설변-10월10일" xfId="696"/>
    <cellStyle name="_인원계획표 _ip (2)_금차내역설변-10월10일_Book2" xfId="701"/>
    <cellStyle name="_인원계획표 _ip (2)_금차내역설변-10월10일_전체내역" xfId="697"/>
    <cellStyle name="_인원계획표 _ip (2)_금차내역설변-10월10일_전체내역-a3" xfId="698"/>
    <cellStyle name="_인원계획표 _ip (2)_금차내역설변-10월10일_전체내역-a4" xfId="699"/>
    <cellStyle name="_인원계획표 _ip (2)_금차내역설변-10월10일_총괄내역2003.08-a4" xfId="700"/>
    <cellStyle name="_인원계획표 _ip (2)_전체내역-10월8일" xfId="702"/>
    <cellStyle name="_인원계획표 _ip (2)_전체내역-10월8일_Book2" xfId="707"/>
    <cellStyle name="_인원계획표 _ip (2)_전체내역-10월8일_전체내역" xfId="703"/>
    <cellStyle name="_인원계획표 _ip (2)_전체내역-10월8일_전체내역-a3" xfId="704"/>
    <cellStyle name="_인원계획표 _ip (2)_전체내역-10월8일_전체내역-a4" xfId="705"/>
    <cellStyle name="_인원계획표 _ip (2)_전체내역-10월8일_총괄내역2003.08-a4" xfId="706"/>
    <cellStyle name="_인원계획표 _ip (2)_지장물" xfId="708"/>
    <cellStyle name="_인원계획표 _ip (2)_지장물_Book2" xfId="715"/>
    <cellStyle name="_인원계획표 _ip (2)_지장물_금차내역-10월8일-수정" xfId="709"/>
    <cellStyle name="_인원계획표 _ip (2)_지장물_설변내역서2차" xfId="710"/>
    <cellStyle name="_인원계획표 _ip (2)_지장물_전체내역" xfId="711"/>
    <cellStyle name="_인원계획표 _ip (2)_지장물_전체내역-a3" xfId="712"/>
    <cellStyle name="_인원계획표 _ip (2)_지장물_전체내역-a4" xfId="713"/>
    <cellStyle name="_인원계획표 _ip (2)_지장물_총괄내역2003.08-a4" xfId="714"/>
    <cellStyle name="_인원계획표 _jipbun (2)" xfId="724"/>
    <cellStyle name="_인원계획표 _jipbun (2)_SCP" xfId="745"/>
    <cellStyle name="_인원계획표 _jipbun (2)_SCP_Book2" xfId="752"/>
    <cellStyle name="_인원계획표 _jipbun (2)_SCP_금차내역-10월8일-수정" xfId="746"/>
    <cellStyle name="_인원계획표 _jipbun (2)_SCP_설변내역서2차" xfId="747"/>
    <cellStyle name="_인원계획표 _jipbun (2)_SCP_전체내역" xfId="748"/>
    <cellStyle name="_인원계획표 _jipbun (2)_SCP_전체내역-a3" xfId="749"/>
    <cellStyle name="_인원계획표 _jipbun (2)_SCP_전체내역-a4" xfId="750"/>
    <cellStyle name="_인원계획표 _jipbun (2)_SCP_총괄내역2003.08-a4" xfId="751"/>
    <cellStyle name="_인원계획표 _jipbun (2)_금차내역설변-10월10일" xfId="725"/>
    <cellStyle name="_인원계획표 _jipbun (2)_금차내역설변-10월10일_Book2" xfId="730"/>
    <cellStyle name="_인원계획표 _jipbun (2)_금차내역설변-10월10일_전체내역" xfId="726"/>
    <cellStyle name="_인원계획표 _jipbun (2)_금차내역설변-10월10일_전체내역-a3" xfId="727"/>
    <cellStyle name="_인원계획표 _jipbun (2)_금차내역설변-10월10일_전체내역-a4" xfId="728"/>
    <cellStyle name="_인원계획표 _jipbun (2)_금차내역설변-10월10일_총괄내역2003.08-a4" xfId="729"/>
    <cellStyle name="_인원계획표 _jipbun (2)_전체내역-10월8일" xfId="731"/>
    <cellStyle name="_인원계획표 _jipbun (2)_전체내역-10월8일_Book2" xfId="736"/>
    <cellStyle name="_인원계획표 _jipbun (2)_전체내역-10월8일_전체내역" xfId="732"/>
    <cellStyle name="_인원계획표 _jipbun (2)_전체내역-10월8일_전체내역-a3" xfId="733"/>
    <cellStyle name="_인원계획표 _jipbun (2)_전체내역-10월8일_전체내역-a4" xfId="734"/>
    <cellStyle name="_인원계획표 _jipbun (2)_전체내역-10월8일_총괄내역2003.08-a4" xfId="735"/>
    <cellStyle name="_인원계획표 _jipbun (2)_지장물" xfId="737"/>
    <cellStyle name="_인원계획표 _jipbun (2)_지장물_Book2" xfId="744"/>
    <cellStyle name="_인원계획표 _jipbun (2)_지장물_금차내역-10월8일-수정" xfId="738"/>
    <cellStyle name="_인원계획표 _jipbun (2)_지장물_설변내역서2차" xfId="739"/>
    <cellStyle name="_인원계획표 _jipbun (2)_지장물_전체내역" xfId="740"/>
    <cellStyle name="_인원계획표 _jipbun (2)_지장물_전체내역-a3" xfId="741"/>
    <cellStyle name="_인원계획표 _jipbun (2)_지장물_전체내역-a4" xfId="742"/>
    <cellStyle name="_인원계획표 _jipbun (2)_지장물_총괄내역2003.08-a4" xfId="743"/>
    <cellStyle name="_인원계획표 _NAE" xfId="753"/>
    <cellStyle name="_인원계획표 _NAE_SCP" xfId="774"/>
    <cellStyle name="_인원계획표 _NAE_SCP_Book2" xfId="781"/>
    <cellStyle name="_인원계획표 _NAE_SCP_금차내역-10월8일-수정" xfId="775"/>
    <cellStyle name="_인원계획표 _NAE_SCP_설변내역서2차" xfId="776"/>
    <cellStyle name="_인원계획표 _NAE_SCP_전체내역" xfId="777"/>
    <cellStyle name="_인원계획표 _NAE_SCP_전체내역-a3" xfId="778"/>
    <cellStyle name="_인원계획표 _NAE_SCP_전체내역-a4" xfId="779"/>
    <cellStyle name="_인원계획표 _NAE_SCP_총괄내역2003.08-a4" xfId="780"/>
    <cellStyle name="_인원계획표 _NAE_금차내역설변-10월10일" xfId="754"/>
    <cellStyle name="_인원계획표 _NAE_금차내역설변-10월10일_Book2" xfId="759"/>
    <cellStyle name="_인원계획표 _NAE_금차내역설변-10월10일_전체내역" xfId="755"/>
    <cellStyle name="_인원계획표 _NAE_금차내역설변-10월10일_전체내역-a3" xfId="756"/>
    <cellStyle name="_인원계획표 _NAE_금차내역설변-10월10일_전체내역-a4" xfId="757"/>
    <cellStyle name="_인원계획표 _NAE_금차내역설변-10월10일_총괄내역2003.08-a4" xfId="758"/>
    <cellStyle name="_인원계획표 _NAE_전체내역-10월8일" xfId="760"/>
    <cellStyle name="_인원계획표 _NAE_전체내역-10월8일_Book2" xfId="765"/>
    <cellStyle name="_인원계획표 _NAE_전체내역-10월8일_전체내역" xfId="761"/>
    <cellStyle name="_인원계획표 _NAE_전체내역-10월8일_전체내역-a3" xfId="762"/>
    <cellStyle name="_인원계획표 _NAE_전체내역-10월8일_전체내역-a4" xfId="763"/>
    <cellStyle name="_인원계획표 _NAE_전체내역-10월8일_총괄내역2003.08-a4" xfId="764"/>
    <cellStyle name="_인원계획표 _NAE_지장물" xfId="766"/>
    <cellStyle name="_인원계획표 _NAE_지장물_Book2" xfId="773"/>
    <cellStyle name="_인원계획표 _NAE_지장물_금차내역-10월8일-수정" xfId="767"/>
    <cellStyle name="_인원계획표 _NAE_지장물_설변내역서2차" xfId="768"/>
    <cellStyle name="_인원계획표 _NAE_지장물_전체내역" xfId="769"/>
    <cellStyle name="_인원계획표 _NAE_지장물_전체내역-a3" xfId="770"/>
    <cellStyle name="_인원계획표 _NAE_지장물_전체내역-a4" xfId="771"/>
    <cellStyle name="_인원계획표 _NAE_지장물_총괄내역2003.08-a4" xfId="772"/>
    <cellStyle name="_인원계획표 _P-(현리-신팔)" xfId="16099"/>
    <cellStyle name="_인원계획표 _P-(현리-신팔)_내역서(최초)" xfId="16100"/>
    <cellStyle name="_인원계획표 _P-(현리-신팔)_내역서(최초)_기구조직승인" xfId="16101"/>
    <cellStyle name="_인원계획표 _P-(현리-신팔)_내역서(최초)_사토조정" xfId="16102"/>
    <cellStyle name="_인원계획표 _P-(현리-신팔)_내역서(최초)_사토조정1" xfId="16103"/>
    <cellStyle name="_인원계획표 _P-(현리-신팔)_내역서(최초)_사토조정2" xfId="16104"/>
    <cellStyle name="_인원계획표 _P-(현리-신팔)_내역서(최초)_실행예산(6공구)" xfId="16105"/>
    <cellStyle name="_인원계획표 _P-(현리-신팔)_내역서(최초)_실행예산(6공구-사토조정1)" xfId="16106"/>
    <cellStyle name="_인원계획표 _P-(현리-신팔)_내역서(최초)_실행예산(6공구-회원사-사토조정)" xfId="16107"/>
    <cellStyle name="_인원계획표 _P-(현리-신팔)_내역서(최초)_실행예산(6공구-회원사용)" xfId="16108"/>
    <cellStyle name="_인원계획표 _P-(현리-신팔)_내역서(최초)_투찰-변형1(내역서정리,설계대비단가낙찰율)" xfId="16109"/>
    <cellStyle name="_인원계획표 _P-(현리-신팔)_투찰-변형1(내역서정리,설계대비단가낙찰율)" xfId="16110"/>
    <cellStyle name="_인원계획표 _p-하남강일1" xfId="16111"/>
    <cellStyle name="_인원계획표 _p-하남강일1_내역서(최초)" xfId="16112"/>
    <cellStyle name="_인원계획표 _p-하남강일1_내역서(최초)_기구조직승인" xfId="16113"/>
    <cellStyle name="_인원계획표 _p-하남강일1_내역서(최초)_사토조정" xfId="16114"/>
    <cellStyle name="_인원계획표 _p-하남강일1_내역서(최초)_사토조정1" xfId="16115"/>
    <cellStyle name="_인원계획표 _p-하남강일1_내역서(최초)_사토조정2" xfId="16116"/>
    <cellStyle name="_인원계획표 _p-하남강일1_내역서(최초)_실행예산(6공구)" xfId="16117"/>
    <cellStyle name="_인원계획표 _p-하남강일1_내역서(최초)_실행예산(6공구-사토조정1)" xfId="16118"/>
    <cellStyle name="_인원계획표 _p-하남강일1_내역서(최초)_실행예산(6공구-회원사-사토조정)" xfId="16119"/>
    <cellStyle name="_인원계획표 _p-하남강일1_내역서(최초)_실행예산(6공구-회원사용)" xfId="16120"/>
    <cellStyle name="_인원계획표 _p-하남강일1_내역서(최초)_투찰-변형1(내역서정리,설계대비단가낙찰율)" xfId="16121"/>
    <cellStyle name="_인원계획표 _p-하남강일1_투찰-변형1(내역서정리,설계대비단가낙찰율)" xfId="16122"/>
    <cellStyle name="_인원계획표 _SCP" xfId="782"/>
    <cellStyle name="_인원계획표 _SCP_Book2" xfId="789"/>
    <cellStyle name="_인원계획표 _SCP_금차내역-10월8일-수정" xfId="783"/>
    <cellStyle name="_인원계획표 _SCP_설변내역서2차" xfId="784"/>
    <cellStyle name="_인원계획표 _SCP_전체내역" xfId="785"/>
    <cellStyle name="_인원계획표 _SCP_전체내역-a3" xfId="786"/>
    <cellStyle name="_인원계획표 _SCP_전체내역-a4" xfId="787"/>
    <cellStyle name="_인원계획표 _SCP_총괄내역2003.08-a4" xfId="788"/>
    <cellStyle name="_인원계획표 _Sheet1" xfId="16123"/>
    <cellStyle name="_인원계획표 _Sheet1_변경내역서-1 (version 1)" xfId="16124"/>
    <cellStyle name="_인원계획표 _Sheet1_복사본 내역서-서창사거리(rev1-4)" xfId="16125"/>
    <cellStyle name="_인원계획표 _Sheet1_정읍천(입찰내역)_1안" xfId="16126"/>
    <cellStyle name="_인원계획표 _Sheet1_정읍천(입찰내역)_1안_변경내역서-1 (version 1)" xfId="16127"/>
    <cellStyle name="_인원계획표 _Sheet1_정읍천(입찰내역)_1안_복사본 내역서-서창사거리(rev1-4)" xfId="16128"/>
    <cellStyle name="_인원계획표 _간이상수도" xfId="290"/>
    <cellStyle name="_인원계획표 _간이상수도_Book2" xfId="297"/>
    <cellStyle name="_인원계획표 _간이상수도_금차내역-10월8일-수정" xfId="291"/>
    <cellStyle name="_인원계획표 _간이상수도_설변내역서2차" xfId="292"/>
    <cellStyle name="_인원계획표 _간이상수도_전체내역" xfId="293"/>
    <cellStyle name="_인원계획표 _간이상수도_전체내역-a3" xfId="294"/>
    <cellStyle name="_인원계획표 _간이상수도_전체내역-a4" xfId="295"/>
    <cellStyle name="_인원계획표 _간이상수도_총괄내역2003.08-a4" xfId="296"/>
    <cellStyle name="_인원계획표 _간접비" xfId="298"/>
    <cellStyle name="_인원계획표 _간접비_SCP" xfId="319"/>
    <cellStyle name="_인원계획표 _간접비_SCP_Book2" xfId="326"/>
    <cellStyle name="_인원계획표 _간접비_SCP_금차내역-10월8일-수정" xfId="320"/>
    <cellStyle name="_인원계획표 _간접비_SCP_설변내역서2차" xfId="321"/>
    <cellStyle name="_인원계획표 _간접비_SCP_전체내역" xfId="322"/>
    <cellStyle name="_인원계획표 _간접비_SCP_전체내역-a3" xfId="323"/>
    <cellStyle name="_인원계획표 _간접비_SCP_전체내역-a4" xfId="324"/>
    <cellStyle name="_인원계획표 _간접비_SCP_총괄내역2003.08-a4" xfId="325"/>
    <cellStyle name="_인원계획표 _간접비_금차내역설변-10월10일" xfId="299"/>
    <cellStyle name="_인원계획표 _간접비_금차내역설변-10월10일_Book2" xfId="304"/>
    <cellStyle name="_인원계획표 _간접비_금차내역설변-10월10일_전체내역" xfId="300"/>
    <cellStyle name="_인원계획표 _간접비_금차내역설변-10월10일_전체내역-a3" xfId="301"/>
    <cellStyle name="_인원계획표 _간접비_금차내역설변-10월10일_전체내역-a4" xfId="302"/>
    <cellStyle name="_인원계획표 _간접비_금차내역설변-10월10일_총괄내역2003.08-a4" xfId="303"/>
    <cellStyle name="_인원계획표 _간접비_전체내역-10월8일" xfId="305"/>
    <cellStyle name="_인원계획표 _간접비_전체내역-10월8일_Book2" xfId="310"/>
    <cellStyle name="_인원계획표 _간접비_전체내역-10월8일_전체내역" xfId="306"/>
    <cellStyle name="_인원계획표 _간접비_전체내역-10월8일_전체내역-a3" xfId="307"/>
    <cellStyle name="_인원계획표 _간접비_전체내역-10월8일_전체내역-a4" xfId="308"/>
    <cellStyle name="_인원계획표 _간접비_전체내역-10월8일_총괄내역2003.08-a4" xfId="309"/>
    <cellStyle name="_인원계획표 _간접비_지장물" xfId="311"/>
    <cellStyle name="_인원계획표 _간접비_지장물_Book2" xfId="318"/>
    <cellStyle name="_인원계획표 _간접비_지장물_금차내역-10월8일-수정" xfId="312"/>
    <cellStyle name="_인원계획표 _간접비_지장물_설변내역서2차" xfId="313"/>
    <cellStyle name="_인원계획표 _간접비_지장물_전체내역" xfId="314"/>
    <cellStyle name="_인원계획표 _간접비_지장물_전체내역-a3" xfId="315"/>
    <cellStyle name="_인원계획표 _간접비_지장물_전체내역-a4" xfId="316"/>
    <cellStyle name="_인원계획표 _간접비_지장물_총괄내역2003.08-a4" xfId="317"/>
    <cellStyle name="_인원계획표 _강관파일운반" xfId="16129"/>
    <cellStyle name="_인원계획표 _거제U-2(3차)" xfId="16130"/>
    <cellStyle name="_인원계획표 _거제U-2(3차)_Sheet1" xfId="16131"/>
    <cellStyle name="_인원계획표 _거제U-2(3차)_Sheet1_변경내역서-1 (version 1)" xfId="16132"/>
    <cellStyle name="_인원계획표 _거제U-2(3차)_Sheet1_복사본 내역서-서창사거리(rev1-4)" xfId="16133"/>
    <cellStyle name="_인원계획표 _거제U-2(3차)_Sheet1_정읍천(입찰내역)_1안" xfId="16134"/>
    <cellStyle name="_인원계획표 _거제U-2(3차)_Sheet1_정읍천(입찰내역)_1안_변경내역서-1 (version 1)" xfId="16135"/>
    <cellStyle name="_인원계획표 _거제U-2(3차)_Sheet1_정읍천(입찰내역)_1안_복사본 내역서-서창사거리(rev1-4)" xfId="16136"/>
    <cellStyle name="_인원계획표 _거제U-2(3차)_거제U-2(3차)" xfId="16137"/>
    <cellStyle name="_인원계획표 _거제U-2(3차)_거제U-2(3차)_Sheet1" xfId="16138"/>
    <cellStyle name="_인원계획표 _거제U-2(3차)_거제U-2(3차)_Sheet1_변경내역서-1 (version 1)" xfId="16139"/>
    <cellStyle name="_인원계획표 _거제U-2(3차)_거제U-2(3차)_Sheet1_복사본 내역서-서창사거리(rev1-4)" xfId="16140"/>
    <cellStyle name="_인원계획표 _거제U-2(3차)_거제U-2(3차)_Sheet1_정읍천(입찰내역)_1안" xfId="16141"/>
    <cellStyle name="_인원계획표 _거제U-2(3차)_거제U-2(3차)_Sheet1_정읍천(입찰내역)_1안_변경내역서-1 (version 1)" xfId="16142"/>
    <cellStyle name="_인원계획표 _거제U-2(3차)_거제U-2(3차)_Sheet1_정읍천(입찰내역)_1안_복사본 내역서-서창사거리(rev1-4)" xfId="16143"/>
    <cellStyle name="_인원계획표 _거제U-2(3차)_거제U-2(3차)_변경내역서-1 (version 1)" xfId="16144"/>
    <cellStyle name="_인원계획표 _거제U-2(3차)_거제U-2(3차)_복사본 내역서-서창사거리(rev1-4)" xfId="16145"/>
    <cellStyle name="_인원계획표 _거제U-2(3차)_거제U-2(3차)_서후-평은(투찰)" xfId="16146"/>
    <cellStyle name="_인원계획표 _거제U-2(3차)_거제U-2(3차)_서후-평은(투찰)_Sheet1" xfId="16147"/>
    <cellStyle name="_인원계획표 _거제U-2(3차)_거제U-2(3차)_서후-평은(투찰)_Sheet1_변경내역서-1 (version 1)" xfId="16148"/>
    <cellStyle name="_인원계획표 _거제U-2(3차)_거제U-2(3차)_서후-평은(투찰)_Sheet1_복사본 내역서-서창사거리(rev1-4)" xfId="16149"/>
    <cellStyle name="_인원계획표 _거제U-2(3차)_거제U-2(3차)_서후-평은(투찰)_Sheet1_정읍천(입찰내역)_1안" xfId="16150"/>
    <cellStyle name="_인원계획표 _거제U-2(3차)_거제U-2(3차)_서후-평은(투찰)_Sheet1_정읍천(입찰내역)_1안_변경내역서-1 (version 1)" xfId="16151"/>
    <cellStyle name="_인원계획표 _거제U-2(3차)_거제U-2(3차)_서후-평은(투찰)_Sheet1_정읍천(입찰내역)_1안_복사본 내역서-서창사거리(rev1-4)" xfId="16152"/>
    <cellStyle name="_인원계획표 _거제U-2(3차)_거제U-2(3차)_서후-평은(투찰)_변경내역서-1 (version 1)" xfId="16153"/>
    <cellStyle name="_인원계획표 _거제U-2(3차)_거제U-2(3차)_서후-평은(투찰)_복사본 내역서-서창사거리(rev1-4)" xfId="16154"/>
    <cellStyle name="_인원계획표 _거제U-2(3차)_거제U-2(3차)_서후-평은(투찰)_정읍천(입찰내역)_1안" xfId="16155"/>
    <cellStyle name="_인원계획표 _거제U-2(3차)_거제U-2(3차)_서후-평은(투찰)_정읍천(입찰내역)_1안_1" xfId="16156"/>
    <cellStyle name="_인원계획표 _거제U-2(3차)_거제U-2(3차)_서후-평은(투찰)_정읍천(입찰내역)_1안_1_변경내역서-1 (version 1)" xfId="16157"/>
    <cellStyle name="_인원계획표 _거제U-2(3차)_거제U-2(3차)_서후-평은(투찰)_정읍천(입찰내역)_1안_1_복사본 내역서-서창사거리(rev1-4)" xfId="16158"/>
    <cellStyle name="_인원계획표 _거제U-2(3차)_거제U-2(3차)_서후-평은(투찰)_정읍천(입찰내역)_1안_변경내역서-1 (version 1)" xfId="16159"/>
    <cellStyle name="_인원계획표 _거제U-2(3차)_거제U-2(3차)_서후-평은(투찰)_정읍천(입찰내역)_1안_복사본 내역서-서창사거리(rev1-4)" xfId="16160"/>
    <cellStyle name="_인원계획표 _거제U-2(3차)_거제U-2(3차)_서후-평은(투찰)_정읍천(입찰내역)_1안_정읍천(입찰내역)_1안" xfId="16161"/>
    <cellStyle name="_인원계획표 _거제U-2(3차)_거제U-2(3차)_서후-평은(투찰)_정읍천(입찰내역)_1안_정읍천(입찰내역)_1안_변경내역서-1 (version 1)" xfId="16162"/>
    <cellStyle name="_인원계획표 _거제U-2(3차)_거제U-2(3차)_서후-평은(투찰)_정읍천(입찰내역)_1안_정읍천(입찰내역)_1안_복사본 내역서-서창사거리(rev1-4)" xfId="16163"/>
    <cellStyle name="_인원계획표 _거제U-2(3차)_거제U-2(3차)_서후-평은(투찰)_정읍천(입찰내역)_2안" xfId="16164"/>
    <cellStyle name="_인원계획표 _거제U-2(3차)_거제U-2(3차)_서후-평은(투찰)_정읍천(입찰내역)_2안_변경내역서-1 (version 1)" xfId="16165"/>
    <cellStyle name="_인원계획표 _거제U-2(3차)_거제U-2(3차)_서후-평은(투찰)_정읍천(입찰내역)_2안_복사본 내역서-서창사거리(rev1-4)" xfId="16166"/>
    <cellStyle name="_인원계획표 _거제U-2(3차)_거제U-2(3차)_서후-평은(투찰)_정읍천(입찰내역)_2안_정읍천(입찰내역)_1안" xfId="16167"/>
    <cellStyle name="_인원계획표 _거제U-2(3차)_거제U-2(3차)_서후-평은(투찰)_정읍천(입찰내역)_2안_정읍천(입찰내역)_1안_변경내역서-1 (version 1)" xfId="16168"/>
    <cellStyle name="_인원계획표 _거제U-2(3차)_거제U-2(3차)_서후-평은(투찰)_정읍천(입찰내역)_2안_정읍천(입찰내역)_1안_복사본 내역서-서창사거리(rev1-4)" xfId="16169"/>
    <cellStyle name="_인원계획표 _거제U-2(3차)_거제U-2(3차)_정읍천(입찰내역)_1안" xfId="16170"/>
    <cellStyle name="_인원계획표 _거제U-2(3차)_거제U-2(3차)_정읍천(입찰내역)_1안_1" xfId="16171"/>
    <cellStyle name="_인원계획표 _거제U-2(3차)_거제U-2(3차)_정읍천(입찰내역)_1안_1_변경내역서-1 (version 1)" xfId="16172"/>
    <cellStyle name="_인원계획표 _거제U-2(3차)_거제U-2(3차)_정읍천(입찰내역)_1안_1_복사본 내역서-서창사거리(rev1-4)" xfId="16173"/>
    <cellStyle name="_인원계획표 _거제U-2(3차)_거제U-2(3차)_정읍천(입찰내역)_1안_변경내역서-1 (version 1)" xfId="16174"/>
    <cellStyle name="_인원계획표 _거제U-2(3차)_거제U-2(3차)_정읍천(입찰내역)_1안_복사본 내역서-서창사거리(rev1-4)" xfId="16175"/>
    <cellStyle name="_인원계획표 _거제U-2(3차)_거제U-2(3차)_정읍천(입찰내역)_1안_정읍천(입찰내역)_1안" xfId="16176"/>
    <cellStyle name="_인원계획표 _거제U-2(3차)_거제U-2(3차)_정읍천(입찰내역)_1안_정읍천(입찰내역)_1안_변경내역서-1 (version 1)" xfId="16177"/>
    <cellStyle name="_인원계획표 _거제U-2(3차)_거제U-2(3차)_정읍천(입찰내역)_1안_정읍천(입찰내역)_1안_복사본 내역서-서창사거리(rev1-4)" xfId="16178"/>
    <cellStyle name="_인원계획표 _거제U-2(3차)_거제U-2(3차)_정읍천(입찰내역)_2안" xfId="16179"/>
    <cellStyle name="_인원계획표 _거제U-2(3차)_거제U-2(3차)_정읍천(입찰내역)_2안_변경내역서-1 (version 1)" xfId="16180"/>
    <cellStyle name="_인원계획표 _거제U-2(3차)_거제U-2(3차)_정읍천(입찰내역)_2안_복사본 내역서-서창사거리(rev1-4)" xfId="16181"/>
    <cellStyle name="_인원계획표 _거제U-2(3차)_거제U-2(3차)_정읍천(입찰내역)_2안_정읍천(입찰내역)_1안" xfId="16182"/>
    <cellStyle name="_인원계획표 _거제U-2(3차)_거제U-2(3차)_정읍천(입찰내역)_2안_정읍천(입찰내역)_1안_변경내역서-1 (version 1)" xfId="16183"/>
    <cellStyle name="_인원계획표 _거제U-2(3차)_거제U-2(3차)_정읍천(입찰내역)_2안_정읍천(입찰내역)_1안_복사본 내역서-서창사거리(rev1-4)" xfId="16184"/>
    <cellStyle name="_인원계획표 _거제U-2(3차)_변경내역서-1 (version 1)" xfId="16185"/>
    <cellStyle name="_인원계획표 _거제U-2(3차)_복사본 내역서-서창사거리(rev1-4)" xfId="16186"/>
    <cellStyle name="_인원계획표 _거제U-2(3차)_서후-평은(투찰)" xfId="16187"/>
    <cellStyle name="_인원계획표 _거제U-2(3차)_서후-평은(투찰)_Sheet1" xfId="16188"/>
    <cellStyle name="_인원계획표 _거제U-2(3차)_서후-평은(투찰)_Sheet1_변경내역서-1 (version 1)" xfId="16189"/>
    <cellStyle name="_인원계획표 _거제U-2(3차)_서후-평은(투찰)_Sheet1_복사본 내역서-서창사거리(rev1-4)" xfId="16190"/>
    <cellStyle name="_인원계획표 _거제U-2(3차)_서후-평은(투찰)_Sheet1_정읍천(입찰내역)_1안" xfId="16191"/>
    <cellStyle name="_인원계획표 _거제U-2(3차)_서후-평은(투찰)_Sheet1_정읍천(입찰내역)_1안_변경내역서-1 (version 1)" xfId="16192"/>
    <cellStyle name="_인원계획표 _거제U-2(3차)_서후-평은(투찰)_Sheet1_정읍천(입찰내역)_1안_복사본 내역서-서창사거리(rev1-4)" xfId="16193"/>
    <cellStyle name="_인원계획표 _거제U-2(3차)_서후-평은(투찰)_변경내역서-1 (version 1)" xfId="16194"/>
    <cellStyle name="_인원계획표 _거제U-2(3차)_서후-평은(투찰)_복사본 내역서-서창사거리(rev1-4)" xfId="16195"/>
    <cellStyle name="_인원계획표 _거제U-2(3차)_서후-평은(투찰)_정읍천(입찰내역)_1안" xfId="16196"/>
    <cellStyle name="_인원계획표 _거제U-2(3차)_서후-평은(투찰)_정읍천(입찰내역)_1안_1" xfId="16197"/>
    <cellStyle name="_인원계획표 _거제U-2(3차)_서후-평은(투찰)_정읍천(입찰내역)_1안_1_변경내역서-1 (version 1)" xfId="16198"/>
    <cellStyle name="_인원계획표 _거제U-2(3차)_서후-평은(투찰)_정읍천(입찰내역)_1안_1_복사본 내역서-서창사거리(rev1-4)" xfId="16199"/>
    <cellStyle name="_인원계획표 _거제U-2(3차)_서후-평은(투찰)_정읍천(입찰내역)_1안_변경내역서-1 (version 1)" xfId="16200"/>
    <cellStyle name="_인원계획표 _거제U-2(3차)_서후-평은(투찰)_정읍천(입찰내역)_1안_복사본 내역서-서창사거리(rev1-4)" xfId="16201"/>
    <cellStyle name="_인원계획표 _거제U-2(3차)_서후-평은(투찰)_정읍천(입찰내역)_1안_정읍천(입찰내역)_1안" xfId="16202"/>
    <cellStyle name="_인원계획표 _거제U-2(3차)_서후-평은(투찰)_정읍천(입찰내역)_1안_정읍천(입찰내역)_1안_변경내역서-1 (version 1)" xfId="16203"/>
    <cellStyle name="_인원계획표 _거제U-2(3차)_서후-평은(투찰)_정읍천(입찰내역)_1안_정읍천(입찰내역)_1안_복사본 내역서-서창사거리(rev1-4)" xfId="16204"/>
    <cellStyle name="_인원계획표 _거제U-2(3차)_서후-평은(투찰)_정읍천(입찰내역)_2안" xfId="16205"/>
    <cellStyle name="_인원계획표 _거제U-2(3차)_서후-평은(투찰)_정읍천(입찰내역)_2안_변경내역서-1 (version 1)" xfId="16206"/>
    <cellStyle name="_인원계획표 _거제U-2(3차)_서후-평은(투찰)_정읍천(입찰내역)_2안_복사본 내역서-서창사거리(rev1-4)" xfId="16207"/>
    <cellStyle name="_인원계획표 _거제U-2(3차)_서후-평은(투찰)_정읍천(입찰내역)_2안_정읍천(입찰내역)_1안" xfId="16208"/>
    <cellStyle name="_인원계획표 _거제U-2(3차)_서후-평은(투찰)_정읍천(입찰내역)_2안_정읍천(입찰내역)_1안_변경내역서-1 (version 1)" xfId="16209"/>
    <cellStyle name="_인원계획표 _거제U-2(3차)_서후-평은(투찰)_정읍천(입찰내역)_2안_정읍천(입찰내역)_1안_복사본 내역서-서창사거리(rev1-4)" xfId="16210"/>
    <cellStyle name="_인원계획표 _거제U-2(3차)_정읍천(입찰내역)_1안" xfId="16211"/>
    <cellStyle name="_인원계획표 _거제U-2(3차)_정읍천(입찰내역)_1안_1" xfId="16212"/>
    <cellStyle name="_인원계획표 _거제U-2(3차)_정읍천(입찰내역)_1안_1_변경내역서-1 (version 1)" xfId="16213"/>
    <cellStyle name="_인원계획표 _거제U-2(3차)_정읍천(입찰내역)_1안_1_복사본 내역서-서창사거리(rev1-4)" xfId="16214"/>
    <cellStyle name="_인원계획표 _거제U-2(3차)_정읍천(입찰내역)_1안_변경내역서-1 (version 1)" xfId="16215"/>
    <cellStyle name="_인원계획표 _거제U-2(3차)_정읍천(입찰내역)_1안_복사본 내역서-서창사거리(rev1-4)" xfId="16216"/>
    <cellStyle name="_인원계획표 _거제U-2(3차)_정읍천(입찰내역)_1안_정읍천(입찰내역)_1안" xfId="16217"/>
    <cellStyle name="_인원계획표 _거제U-2(3차)_정읍천(입찰내역)_1안_정읍천(입찰내역)_1안_변경내역서-1 (version 1)" xfId="16218"/>
    <cellStyle name="_인원계획표 _거제U-2(3차)_정읍천(입찰내역)_1안_정읍천(입찰내역)_1안_복사본 내역서-서창사거리(rev1-4)" xfId="16219"/>
    <cellStyle name="_인원계획표 _거제U-2(3차)_정읍천(입찰내역)_2안" xfId="16220"/>
    <cellStyle name="_인원계획표 _거제U-2(3차)_정읍천(입찰내역)_2안_변경내역서-1 (version 1)" xfId="16221"/>
    <cellStyle name="_인원계획표 _거제U-2(3차)_정읍천(입찰내역)_2안_복사본 내역서-서창사거리(rev1-4)" xfId="16222"/>
    <cellStyle name="_인원계획표 _거제U-2(3차)_정읍천(입찰내역)_2안_정읍천(입찰내역)_1안" xfId="16223"/>
    <cellStyle name="_인원계획표 _거제U-2(3차)_정읍천(입찰내역)_2안_정읍천(입찰내역)_1안_변경내역서-1 (version 1)" xfId="16224"/>
    <cellStyle name="_인원계획표 _거제U-2(3차)_정읍천(입찰내역)_2안_정읍천(입찰내역)_1안_복사본 내역서-서창사거리(rev1-4)" xfId="16225"/>
    <cellStyle name="_인원계획표 _견적공종" xfId="16226"/>
    <cellStyle name="_인원계획표 _견적공종_동해남부선4공구입찰내역(경남-조달청)" xfId="16227"/>
    <cellStyle name="_인원계획표 _견적실행비교" xfId="5766"/>
    <cellStyle name="_인원계획표 _견적실행비교_00.실행예산(결재)" xfId="5767"/>
    <cellStyle name="_인원계획표 _견적실행비교_07.복수리슈빌 미장" xfId="5768"/>
    <cellStyle name="_인원계획표 _견적실행비교_견적용내역" xfId="5769"/>
    <cellStyle name="_인원계획표 _견적실행비교_견적용내역(도급비교)" xfId="5770"/>
    <cellStyle name="_인원계획표 _견적실행비교_견적용내역(도급비교)_관저리슈빌최종실행1" xfId="5771"/>
    <cellStyle name="_인원계획표 _견적실행비교_견적용내역(도급비교)_관저리슈빌최종실행1_관저리슈빌최종실행1" xfId="5772"/>
    <cellStyle name="_인원계획표 _견적실행비교_견적용내역_관저리슈빌최종실행1" xfId="5773"/>
    <cellStyle name="_인원계획표 _견적실행비교_견적용내역_관저리슈빌최종실행1_관저리슈빌최종실행1" xfId="5774"/>
    <cellStyle name="_인원계획표 _견적실행비교_관저리슈빌최종실행(1224)" xfId="5775"/>
    <cellStyle name="_인원계획표 _견적실행비교_관저리슈빌최종실행(1224)_관저리슈빌최종실행1" xfId="5776"/>
    <cellStyle name="_인원계획표 _견적실행비교_관저리슈빌최종실행(1224)_관저리슈빌최종실행1_관저리슈빌최종실행1" xfId="5777"/>
    <cellStyle name="_인원계획표 _견적실행비교_관저리슈빌최종실행1" xfId="5778"/>
    <cellStyle name="_인원계획표 _견적실행비교_노은14BL 최종내역서(04.10.05)" xfId="5779"/>
    <cellStyle name="_인원계획표 _견적실행비교_노은14BL 최종내역서(04.10.05)_복사본 13블럭내역(최종04.10.05)" xfId="5780"/>
    <cellStyle name="_인원계획표 _견적실행비교_노은14BL 최종내역서(04.6.18)" xfId="5781"/>
    <cellStyle name="_인원계획표 _견적실행비교_노은14BL 최종내역서(04.6.18)_노은14BL 최종내역서(04.10.05)" xfId="5782"/>
    <cellStyle name="_인원계획표 _견적실행비교_노은14BL 최종내역서(04.6.18)_노은14BL 최종내역서(04.10.05)_복사본 13블럭내역(최종04.10.05)" xfId="5783"/>
    <cellStyle name="_인원계획표 _견적실행비교_노은14BL 최종내역서(04.6.18)_노은2지구 13블럭내역(최종04.10.05)" xfId="5784"/>
    <cellStyle name="_인원계획표 _견적실행비교_노은14BL 최종내역서(04.6.18)_청주비하내역(04.09.16)" xfId="5785"/>
    <cellStyle name="_인원계획표 _견적실행비교_노은14BL 최종내역서(04.6.24)" xfId="5786"/>
    <cellStyle name="_인원계획표 _견적실행비교_노은14BL 최종내역서(04.6.24)_검토" xfId="5787"/>
    <cellStyle name="_인원계획표 _견적실행비교_노은14BL 최종내역서(04.6.24)_검토_복사본 13블럭내역(최종04.10.05)" xfId="5788"/>
    <cellStyle name="_인원계획표 _견적실행비교_노은14BL 최종내역서(04.6.24)_검토1" xfId="5789"/>
    <cellStyle name="_인원계획표 _견적실행비교_노은14BL 최종내역서(04.6.24)_검토1_복사본 13블럭내역(최종04.10.05)" xfId="5790"/>
    <cellStyle name="_인원계획표 _견적실행비교_노은14BL 최종내역서(04.6.24)_검토2" xfId="5791"/>
    <cellStyle name="_인원계획표 _견적실행비교_노은14BL 최종내역서(04.6.24)_검토2_복사본 13블럭내역(최종04.10.05)" xfId="5792"/>
    <cellStyle name="_인원계획표 _견적실행비교_노은14BL 최종내역서(04.6.24)_복사본 13블럭내역(최종04.10.05)" xfId="5793"/>
    <cellStyle name="_인원계획표 _견적실행비교_노은2지구 13블럭내역(최종04.10.05)" xfId="5794"/>
    <cellStyle name="_인원계획표 _견적실행비교_동백리슈빌 최종내역서(단가참고)" xfId="5795"/>
    <cellStyle name="_인원계획표 _견적실행비교_동백리슈빌 최종내역서(단가참고)_복사본 13블럭내역(최종04.10.05)" xfId="5796"/>
    <cellStyle name="_인원계획표 _견적실행비교_동백리슈빌 확정내역서(2004.02.10)" xfId="5797"/>
    <cellStyle name="_인원계획표 _견적실행비교_리슈빌 공사별 비교(전체현장)" xfId="5798"/>
    <cellStyle name="_인원계획표 _견적실행비교_리슈빌 공사별 비교(전체현장)_복사본 13블럭내역(최종04.10.05)" xfId="5799"/>
    <cellStyle name="_인원계획표 _견적실행비교_실행(노은리슈빌)" xfId="5800"/>
    <cellStyle name="_인원계획표 _견적실행비교_실행(노은리슈빌)_관저리슈빌최종실행1" xfId="5801"/>
    <cellStyle name="_인원계획표 _견적실행비교_실행(노은리슈빌)_관저리슈빌최종실행1_관저리슈빌최종실행1" xfId="5802"/>
    <cellStyle name="_인원계획표 _견적실행비교_실행예산 (2004.03.29)" xfId="5803"/>
    <cellStyle name="_인원계획표 _견적실행비교_용인IC 내역서(결재0413)" xfId="5804"/>
    <cellStyle name="_인원계획표 _견적실행비교_청주비하내역(04.09.16)" xfId="5805"/>
    <cellStyle name="_인원계획표 _견적용내역" xfId="5806"/>
    <cellStyle name="_인원계획표 _견적용내역(도급비교)" xfId="5807"/>
    <cellStyle name="_인원계획표 _견적용내역(도급비교)_관저리슈빌최종실행1" xfId="5808"/>
    <cellStyle name="_인원계획표 _견적용내역(도급비교)_관저리슈빌최종실행1_관저리슈빌최종실행1" xfId="5809"/>
    <cellStyle name="_인원계획표 _견적용내역_관저리슈빌최종실행1" xfId="5810"/>
    <cellStyle name="_인원계획표 _견적용내역_관저리슈빌최종실행1_관저리슈빌최종실행1" xfId="5811"/>
    <cellStyle name="_인원계획표 _계약내역서(전체분 진호)" xfId="16228"/>
    <cellStyle name="_인원계획표 _계약내역서(전체분 진호)_계약내역서(전체분)" xfId="16229"/>
    <cellStyle name="_인원계획표 _계약내역서(전체분)" xfId="16230"/>
    <cellStyle name="_인원계획표 _계약내역서(전체분)_계약내역서(전체분)" xfId="16231"/>
    <cellStyle name="_인원계획표 _고성천자연형하천데크일위대가" xfId="16232"/>
    <cellStyle name="_인원계획표 _공사일지(동천2월)" xfId="16233"/>
    <cellStyle name="_인원계획표 _관저리슈빌최종실행(1224)" xfId="5812"/>
    <cellStyle name="_인원계획표 _관저리슈빌최종실행(1224)_관저리슈빌최종실행1" xfId="5813"/>
    <cellStyle name="_인원계획표 _관저리슈빌최종실행(1224)_관저리슈빌최종실행1_관저리슈빌최종실행1" xfId="5814"/>
    <cellStyle name="_인원계획표 _관저리슈빌최종실행1" xfId="5815"/>
    <cellStyle name="_인원계획표 _광주평동투찰" xfId="16234"/>
    <cellStyle name="_인원계획표 _광주평동투찰_수량산출서" xfId="16235"/>
    <cellStyle name="_인원계획표 _광주평동투찰_중구청일위대가" xfId="16236"/>
    <cellStyle name="_인원계획표 _광주평동품의1" xfId="16237"/>
    <cellStyle name="_인원계획표 _광주평동품의1_수량산출서" xfId="16238"/>
    <cellStyle name="_인원계획표 _광주평동품의1_중구청일위대가" xfId="16239"/>
    <cellStyle name="_인원계획표 _구마고속도로 금호~서대구간 확장공사" xfId="16240"/>
    <cellStyle name="_인원계획표 _구마고속도로 금호~서대구간 확장공사_2005.근1,2호-정화 습지 실정보고11-15일 1.5경사xls" xfId="16241"/>
    <cellStyle name="_인원계획표 _구마고속도로 금호~서대구간 확장공사_2006..단가산출" xfId="16242"/>
    <cellStyle name="_인원계획표 _구마고속도로 금호~서대구간 확장공사_송도2,4공구 (1-조경 내역서)" xfId="16243"/>
    <cellStyle name="_인원계획표 _구마고속도로 금호~서대구간 확장공사_송도2,4공구 (1-조경 내역서)_2005.근1,2호-정화 습지 실정보고11-15일 1.5경사xls" xfId="16244"/>
    <cellStyle name="_인원계획표 _구마고속도로 금호~서대구간 확장공사_송도2,4공구 (1-조경 내역서)_2006..단가산출" xfId="16245"/>
    <cellStyle name="_인원계획표 _구마고속도로 금호~서대구간 확장공사_송도2,4공구 (1-조경 내역서)_조경" xfId="16246"/>
    <cellStyle name="_인원계획표 _구마고속도로 금호~서대구간 확장공사_송도2,4공구 (1-조경 내역서)_조경_2006..단가산출" xfId="16247"/>
    <cellStyle name="_인원계획표 _구마고속도로 금호~서대구간 확장공사_송도2,4공구 (1-조경 내역서)_창인-근1.2호-정화(방수쉬트)실정보고10.10" xfId="16248"/>
    <cellStyle name="_인원계획표 _구마고속도로 금호~서대구간 확장공사_조경" xfId="16249"/>
    <cellStyle name="_인원계획표 _구마고속도로 금호~서대구간 확장공사_조경(공종구분)" xfId="16250"/>
    <cellStyle name="_인원계획표 _구마고속도로 금호~서대구간 확장공사_조경_2005.근1,2호-정화 습지 실정보고11-15일 1.5경사xls" xfId="16251"/>
    <cellStyle name="_인원계획표 _구마고속도로 금호~서대구간 확장공사_조경_2006..단가산출" xfId="16252"/>
    <cellStyle name="_인원계획표 _구마고속도로 금호~서대구간 확장공사_조경_조경" xfId="16253"/>
    <cellStyle name="_인원계획표 _구마고속도로 금호~서대구간 확장공사_조경_조경_2006..단가산출" xfId="16254"/>
    <cellStyle name="_인원계획표 _구마고속도로 금호~서대구간 확장공사_조경_창인-근1.2호-정화(방수쉬트)실정보고10.10" xfId="16255"/>
    <cellStyle name="_인원계획표 _구마고속도로 금호~서대구간 확장공사_창인-근1.2호-정화(방수쉬트)실정보고10.10" xfId="16256"/>
    <cellStyle name="_인원계획표 _귀래우회도로" xfId="16257"/>
    <cellStyle name="_인원계획표 _귀래우회도로_2005.근1,2호-정화 습지 실정보고11-15일 1.5경사xls" xfId="16258"/>
    <cellStyle name="_인원계획표 _귀래우회도로_2006..단가산출" xfId="16259"/>
    <cellStyle name="_인원계획표 _귀래우회도로_송도2,4공구 (1-조경 내역서)" xfId="16260"/>
    <cellStyle name="_인원계획표 _귀래우회도로_송도2,4공구 (1-조경 내역서)_2005.근1,2호-정화 습지 실정보고11-15일 1.5경사xls" xfId="16261"/>
    <cellStyle name="_인원계획표 _귀래우회도로_송도2,4공구 (1-조경 내역서)_2006..단가산출" xfId="16262"/>
    <cellStyle name="_인원계획표 _귀래우회도로_송도2,4공구 (1-조경 내역서)_조경" xfId="16263"/>
    <cellStyle name="_인원계획표 _귀래우회도로_송도2,4공구 (1-조경 내역서)_조경_2006..단가산출" xfId="16264"/>
    <cellStyle name="_인원계획표 _귀래우회도로_송도2,4공구 (1-조경 내역서)_창인-근1.2호-정화(방수쉬트)실정보고10.10" xfId="16265"/>
    <cellStyle name="_인원계획표 _귀래우회도로_조경" xfId="16266"/>
    <cellStyle name="_인원계획표 _귀래우회도로_조경(공종구분)" xfId="16267"/>
    <cellStyle name="_인원계획표 _귀래우회도로_조경_2005.근1,2호-정화 습지 실정보고11-15일 1.5경사xls" xfId="16268"/>
    <cellStyle name="_인원계획표 _귀래우회도로_조경_2006..단가산출" xfId="16269"/>
    <cellStyle name="_인원계획표 _귀래우회도로_조경_조경" xfId="16270"/>
    <cellStyle name="_인원계획표 _귀래우회도로_조경_조경_2006..단가산출" xfId="16271"/>
    <cellStyle name="_인원계획표 _귀래우회도로_조경_창인-근1.2호-정화(방수쉬트)실정보고10.10" xfId="16272"/>
    <cellStyle name="_인원계획표 _귀래우회도로_창인-근1.2호-정화(방수쉬트)실정보고10.10" xfId="16273"/>
    <cellStyle name="_인원계획표 _금차내역설변-10월10일" xfId="327"/>
    <cellStyle name="_인원계획표 _금차내역설변-10월10일_Book2" xfId="332"/>
    <cellStyle name="_인원계획표 _금차내역설변-10월10일_전체내역" xfId="328"/>
    <cellStyle name="_인원계획표 _금차내역설변-10월10일_전체내역-a3" xfId="329"/>
    <cellStyle name="_인원계획표 _금차내역설변-10월10일_전체내역-a4" xfId="330"/>
    <cellStyle name="_인원계획표 _금차내역설변-10월10일_총괄내역2003.08-a4" xfId="331"/>
    <cellStyle name="_인원계획표 _기구조직승인" xfId="16274"/>
    <cellStyle name="_인원계획표 _김포우회도로" xfId="16275"/>
    <cellStyle name="_인원계획표 _김포우회도로_2005.근1,2호-정화 습지 실정보고11-15일 1.5경사xls" xfId="16276"/>
    <cellStyle name="_인원계획표 _김포우회도로_2006..단가산출" xfId="16277"/>
    <cellStyle name="_인원계획표 _김포우회도로_송도2,4공구 (1-조경 내역서)" xfId="16278"/>
    <cellStyle name="_인원계획표 _김포우회도로_송도2,4공구 (1-조경 내역서)_2005.근1,2호-정화 습지 실정보고11-15일 1.5경사xls" xfId="16279"/>
    <cellStyle name="_인원계획표 _김포우회도로_송도2,4공구 (1-조경 내역서)_2006..단가산출" xfId="16280"/>
    <cellStyle name="_인원계획표 _김포우회도로_송도2,4공구 (1-조경 내역서)_조경" xfId="16281"/>
    <cellStyle name="_인원계획표 _김포우회도로_송도2,4공구 (1-조경 내역서)_조경_2006..단가산출" xfId="16282"/>
    <cellStyle name="_인원계획표 _김포우회도로_송도2,4공구 (1-조경 내역서)_창인-근1.2호-정화(방수쉬트)실정보고10.10" xfId="16283"/>
    <cellStyle name="_인원계획표 _김포우회도로_조경" xfId="16284"/>
    <cellStyle name="_인원계획표 _김포우회도로_조경(공종구분)" xfId="16285"/>
    <cellStyle name="_인원계획표 _김포우회도로_조경_2005.근1,2호-정화 습지 실정보고11-15일 1.5경사xls" xfId="16286"/>
    <cellStyle name="_인원계획표 _김포우회도로_조경_2006..단가산출" xfId="16287"/>
    <cellStyle name="_인원계획표 _김포우회도로_조경_조경" xfId="16288"/>
    <cellStyle name="_인원계획표 _김포우회도로_조경_조경_2006..단가산출" xfId="16289"/>
    <cellStyle name="_인원계획표 _김포우회도로_조경_창인-근1.2호-정화(방수쉬트)실정보고10.10" xfId="16290"/>
    <cellStyle name="_인원계획표 _김포우회도로_창인-근1.2호-정화(방수쉬트)실정보고10.10" xfId="16291"/>
    <cellStyle name="_인원계획표 _남면동면" xfId="333"/>
    <cellStyle name="_인원계획표 _남면동면_SCP" xfId="354"/>
    <cellStyle name="_인원계획표 _남면동면_SCP_Book2" xfId="361"/>
    <cellStyle name="_인원계획표 _남면동면_SCP_금차내역-10월8일-수정" xfId="355"/>
    <cellStyle name="_인원계획표 _남면동면_SCP_설변내역서2차" xfId="356"/>
    <cellStyle name="_인원계획표 _남면동면_SCP_전체내역" xfId="357"/>
    <cellStyle name="_인원계획표 _남면동면_SCP_전체내역-a3" xfId="358"/>
    <cellStyle name="_인원계획표 _남면동면_SCP_전체내역-a4" xfId="359"/>
    <cellStyle name="_인원계획표 _남면동면_SCP_총괄내역2003.08-a4" xfId="360"/>
    <cellStyle name="_인원계획표 _남면동면_금차내역설변-10월10일" xfId="334"/>
    <cellStyle name="_인원계획표 _남면동면_금차내역설변-10월10일_Book2" xfId="339"/>
    <cellStyle name="_인원계획표 _남면동면_금차내역설변-10월10일_전체내역" xfId="335"/>
    <cellStyle name="_인원계획표 _남면동면_금차내역설변-10월10일_전체내역-a3" xfId="336"/>
    <cellStyle name="_인원계획표 _남면동면_금차내역설변-10월10일_전체내역-a4" xfId="337"/>
    <cellStyle name="_인원계획표 _남면동면_금차내역설변-10월10일_총괄내역2003.08-a4" xfId="338"/>
    <cellStyle name="_인원계획표 _남면동면_전체내역-10월8일" xfId="340"/>
    <cellStyle name="_인원계획표 _남면동면_전체내역-10월8일_Book2" xfId="345"/>
    <cellStyle name="_인원계획표 _남면동면_전체내역-10월8일_전체내역" xfId="341"/>
    <cellStyle name="_인원계획표 _남면동면_전체내역-10월8일_전체내역-a3" xfId="342"/>
    <cellStyle name="_인원계획표 _남면동면_전체내역-10월8일_전체내역-a4" xfId="343"/>
    <cellStyle name="_인원계획표 _남면동면_전체내역-10월8일_총괄내역2003.08-a4" xfId="344"/>
    <cellStyle name="_인원계획표 _남면동면_지장물" xfId="346"/>
    <cellStyle name="_인원계획표 _남면동면_지장물_Book2" xfId="353"/>
    <cellStyle name="_인원계획표 _남면동면_지장물_금차내역-10월8일-수정" xfId="347"/>
    <cellStyle name="_인원계획표 _남면동면_지장물_설변내역서2차" xfId="348"/>
    <cellStyle name="_인원계획표 _남면동면_지장물_전체내역" xfId="349"/>
    <cellStyle name="_인원계획표 _남면동면_지장물_전체내역-a3" xfId="350"/>
    <cellStyle name="_인원계획표 _남면동면_지장물_전체내역-a4" xfId="351"/>
    <cellStyle name="_인원계획표 _남면동면_지장물_총괄내역2003.08-a4" xfId="352"/>
    <cellStyle name="_인원계획표 _남해고속" xfId="16292"/>
    <cellStyle name="_인원계획표 _남해고속_2005.근1,2호-정화 습지 실정보고11-15일 1.5경사xls" xfId="16293"/>
    <cellStyle name="_인원계획표 _남해고속_2006..단가산출" xfId="16294"/>
    <cellStyle name="_인원계획표 _남해고속_송도2,4공구 (1-조경 내역서)" xfId="16295"/>
    <cellStyle name="_인원계획표 _남해고속_송도2,4공구 (1-조경 내역서)_2005.근1,2호-정화 습지 실정보고11-15일 1.5경사xls" xfId="16296"/>
    <cellStyle name="_인원계획표 _남해고속_송도2,4공구 (1-조경 내역서)_2006..단가산출" xfId="16297"/>
    <cellStyle name="_인원계획표 _남해고속_송도2,4공구 (1-조경 내역서)_조경" xfId="16298"/>
    <cellStyle name="_인원계획표 _남해고속_송도2,4공구 (1-조경 내역서)_조경_2006..단가산출" xfId="16299"/>
    <cellStyle name="_인원계획표 _남해고속_송도2,4공구 (1-조경 내역서)_창인-근1.2호-정화(방수쉬트)실정보고10.10" xfId="16300"/>
    <cellStyle name="_인원계획표 _남해고속_조경" xfId="16301"/>
    <cellStyle name="_인원계획표 _남해고속_조경(공종구분)" xfId="16302"/>
    <cellStyle name="_인원계획표 _남해고속_조경_2005.근1,2호-정화 습지 실정보고11-15일 1.5경사xls" xfId="16303"/>
    <cellStyle name="_인원계획표 _남해고속_조경_2006..단가산출" xfId="16304"/>
    <cellStyle name="_인원계획표 _남해고속_조경_조경" xfId="16305"/>
    <cellStyle name="_인원계획표 _남해고속_조경_조경_2006..단가산출" xfId="16306"/>
    <cellStyle name="_인원계획표 _남해고속_조경_창인-근1.2호-정화(방수쉬트)실정보고10.10" xfId="16307"/>
    <cellStyle name="_인원계획표 _남해고속_창인-근1.2호-정화(방수쉬트)실정보고10.10" xfId="16308"/>
    <cellStyle name="_인원계획표 _내역서(최초)" xfId="16309"/>
    <cellStyle name="_인원계획표 _내역서(최초)_기구조직승인" xfId="16310"/>
    <cellStyle name="_인원계획표 _내역서(최초)_사토조정" xfId="16311"/>
    <cellStyle name="_인원계획표 _내역서(최초)_사토조정1" xfId="16312"/>
    <cellStyle name="_인원계획표 _내역서(최초)_사토조정2" xfId="16313"/>
    <cellStyle name="_인원계획표 _내역서(최초)_실행예산(6공구)" xfId="16314"/>
    <cellStyle name="_인원계획표 _내역서(최초)_실행예산(6공구-사토조정1)" xfId="16315"/>
    <cellStyle name="_인원계획표 _내역서(최초)_실행예산(6공구-회원사-사토조정)" xfId="16316"/>
    <cellStyle name="_인원계획표 _내역서(최초)_실행예산(6공구-회원사용)" xfId="16317"/>
    <cellStyle name="_인원계획표 _내역서(최초)_투찰-변형1(내역서정리,설계대비단가낙찰율)" xfId="16318"/>
    <cellStyle name="_인원계획표 _노은14BL 최종내역서(04.10.05)" xfId="5816"/>
    <cellStyle name="_인원계획표 _노은14BL 최종내역서(04.10.05)_복사본 13블럭내역(최종04.10.05)" xfId="5817"/>
    <cellStyle name="_인원계획표 _노은14BL 최종내역서(04.6.18)" xfId="5818"/>
    <cellStyle name="_인원계획표 _노은14BL 최종내역서(04.6.18)_노은14BL 최종내역서(04.10.05)" xfId="5819"/>
    <cellStyle name="_인원계획표 _노은14BL 최종내역서(04.6.18)_노은14BL 최종내역서(04.10.05)_복사본 13블럭내역(최종04.10.05)" xfId="5820"/>
    <cellStyle name="_인원계획표 _노은14BL 최종내역서(04.6.18)_노은2지구 13블럭내역(최종04.10.05)" xfId="5821"/>
    <cellStyle name="_인원계획표 _노은14BL 최종내역서(04.6.18)_청주비하내역(04.09.16)" xfId="5822"/>
    <cellStyle name="_인원계획표 _노은14BL 최종내역서(04.6.24)" xfId="5823"/>
    <cellStyle name="_인원계획표 _노은14BL 최종내역서(04.6.24)_검토" xfId="5824"/>
    <cellStyle name="_인원계획표 _노은14BL 최종내역서(04.6.24)_검토_복사본 13블럭내역(최종04.10.05)" xfId="5825"/>
    <cellStyle name="_인원계획표 _노은14BL 최종내역서(04.6.24)_검토1" xfId="5826"/>
    <cellStyle name="_인원계획표 _노은14BL 최종내역서(04.6.24)_검토1_복사본 13블럭내역(최종04.10.05)" xfId="5827"/>
    <cellStyle name="_인원계획표 _노은14BL 최종내역서(04.6.24)_검토2" xfId="5828"/>
    <cellStyle name="_인원계획표 _노은14BL 최종내역서(04.6.24)_검토2_복사본 13블럭내역(최종04.10.05)" xfId="5829"/>
    <cellStyle name="_인원계획표 _노은14BL 최종내역서(04.6.24)_복사본 13블럭내역(최종04.10.05)" xfId="5830"/>
    <cellStyle name="_인원계획표 _노은2지구 13블럭내역(최종04.10.05)" xfId="5831"/>
    <cellStyle name="_인원계획표 _당진실행검토" xfId="5832"/>
    <cellStyle name="_인원계획표 _당진실행검토_00.실행예산(결재)" xfId="5833"/>
    <cellStyle name="_인원계획표 _당진실행검토_07.복수리슈빌 미장" xfId="5834"/>
    <cellStyle name="_인원계획표 _당진실행검토_견적용내역" xfId="5835"/>
    <cellStyle name="_인원계획표 _당진실행검토_견적용내역(도급비교)" xfId="5836"/>
    <cellStyle name="_인원계획표 _당진실행검토_견적용내역(도급비교)_관저리슈빌최종실행1" xfId="5837"/>
    <cellStyle name="_인원계획표 _당진실행검토_견적용내역(도급비교)_관저리슈빌최종실행1_관저리슈빌최종실행1" xfId="5838"/>
    <cellStyle name="_인원계획표 _당진실행검토_견적용내역_관저리슈빌최종실행1" xfId="5839"/>
    <cellStyle name="_인원계획표 _당진실행검토_견적용내역_관저리슈빌최종실행1_관저리슈빌최종실행1" xfId="5840"/>
    <cellStyle name="_인원계획표 _당진실행검토_관저리슈빌최종실행(1224)" xfId="5841"/>
    <cellStyle name="_인원계획표 _당진실행검토_관저리슈빌최종실행(1224)_관저리슈빌최종실행1" xfId="5842"/>
    <cellStyle name="_인원계획표 _당진실행검토_관저리슈빌최종실행(1224)_관저리슈빌최종실행1_관저리슈빌최종실행1" xfId="5843"/>
    <cellStyle name="_인원계획표 _당진실행검토_관저리슈빌최종실행1" xfId="5844"/>
    <cellStyle name="_인원계획표 _당진실행검토_노은14BL 최종내역서(04.10.05)" xfId="5845"/>
    <cellStyle name="_인원계획표 _당진실행검토_노은14BL 최종내역서(04.10.05)_복사본 13블럭내역(최종04.10.05)" xfId="5846"/>
    <cellStyle name="_인원계획표 _당진실행검토_노은14BL 최종내역서(04.6.18)" xfId="5847"/>
    <cellStyle name="_인원계획표 _당진실행검토_노은14BL 최종내역서(04.6.18)_노은14BL 최종내역서(04.10.05)" xfId="5848"/>
    <cellStyle name="_인원계획표 _당진실행검토_노은14BL 최종내역서(04.6.18)_노은14BL 최종내역서(04.10.05)_복사본 13블럭내역(최종04.10.05)" xfId="5849"/>
    <cellStyle name="_인원계획표 _당진실행검토_노은14BL 최종내역서(04.6.18)_노은2지구 13블럭내역(최종04.10.05)" xfId="5850"/>
    <cellStyle name="_인원계획표 _당진실행검토_노은14BL 최종내역서(04.6.18)_청주비하내역(04.09.16)" xfId="5851"/>
    <cellStyle name="_인원계획표 _당진실행검토_노은14BL 최종내역서(04.6.24)" xfId="5852"/>
    <cellStyle name="_인원계획표 _당진실행검토_노은14BL 최종내역서(04.6.24)_검토" xfId="5853"/>
    <cellStyle name="_인원계획표 _당진실행검토_노은14BL 최종내역서(04.6.24)_검토_복사본 13블럭내역(최종04.10.05)" xfId="5854"/>
    <cellStyle name="_인원계획표 _당진실행검토_노은14BL 최종내역서(04.6.24)_검토1" xfId="5855"/>
    <cellStyle name="_인원계획표 _당진실행검토_노은14BL 최종내역서(04.6.24)_검토1_복사본 13블럭내역(최종04.10.05)" xfId="5856"/>
    <cellStyle name="_인원계획표 _당진실행검토_노은14BL 최종내역서(04.6.24)_검토2" xfId="5857"/>
    <cellStyle name="_인원계획표 _당진실행검토_노은14BL 최종내역서(04.6.24)_검토2_복사본 13블럭내역(최종04.10.05)" xfId="5858"/>
    <cellStyle name="_인원계획표 _당진실행검토_노은14BL 최종내역서(04.6.24)_복사본 13블럭내역(최종04.10.05)" xfId="5859"/>
    <cellStyle name="_인원계획표 _당진실행검토_노은2지구 13블럭내역(최종04.10.05)" xfId="5860"/>
    <cellStyle name="_인원계획표 _당진실행검토_동백리슈빌 최종내역서(단가참고)" xfId="5861"/>
    <cellStyle name="_인원계획표 _당진실행검토_동백리슈빌 최종내역서(단가참고)_복사본 13블럭내역(최종04.10.05)" xfId="5862"/>
    <cellStyle name="_인원계획표 _당진실행검토_동백리슈빌 확정내역서(2004.02.10)" xfId="5863"/>
    <cellStyle name="_인원계획표 _당진실행검토_리슈빌 공사별 비교(전체현장)" xfId="5864"/>
    <cellStyle name="_인원계획표 _당진실행검토_리슈빌 공사별 비교(전체현장)_복사본 13블럭내역(최종04.10.05)" xfId="5865"/>
    <cellStyle name="_인원계획표 _당진실행검토_삼익비교실행" xfId="5866"/>
    <cellStyle name="_인원계획표 _당진실행검토_삼익비교실행_00.실행예산(결재)" xfId="5867"/>
    <cellStyle name="_인원계획표 _당진실행검토_삼익비교실행_07.복수리슈빌 미장" xfId="5868"/>
    <cellStyle name="_인원계획표 _당진실행검토_삼익비교실행_견적용내역" xfId="5869"/>
    <cellStyle name="_인원계획표 _당진실행검토_삼익비교실행_견적용내역(도급비교)" xfId="5870"/>
    <cellStyle name="_인원계획표 _당진실행검토_삼익비교실행_견적용내역(도급비교)_관저리슈빌최종실행1" xfId="5871"/>
    <cellStyle name="_인원계획표 _당진실행검토_삼익비교실행_견적용내역(도급비교)_관저리슈빌최종실행1_관저리슈빌최종실행1" xfId="5872"/>
    <cellStyle name="_인원계획표 _당진실행검토_삼익비교실행_견적용내역_관저리슈빌최종실행1" xfId="5873"/>
    <cellStyle name="_인원계획표 _당진실행검토_삼익비교실행_견적용내역_관저리슈빌최종실행1_관저리슈빌최종실행1" xfId="5874"/>
    <cellStyle name="_인원계획표 _당진실행검토_삼익비교실행_관저리슈빌최종실행(1224)" xfId="5875"/>
    <cellStyle name="_인원계획표 _당진실행검토_삼익비교실행_관저리슈빌최종실행(1224)_관저리슈빌최종실행1" xfId="5876"/>
    <cellStyle name="_인원계획표 _당진실행검토_삼익비교실행_관저리슈빌최종실행(1224)_관저리슈빌최종실행1_관저리슈빌최종실행1" xfId="5877"/>
    <cellStyle name="_인원계획표 _당진실행검토_삼익비교실행_관저리슈빌최종실행1" xfId="5878"/>
    <cellStyle name="_인원계획표 _당진실행검토_삼익비교실행_노은14BL 최종내역서(04.10.05)" xfId="5879"/>
    <cellStyle name="_인원계획표 _당진실행검토_삼익비교실행_노은14BL 최종내역서(04.10.05)_복사본 13블럭내역(최종04.10.05)" xfId="5880"/>
    <cellStyle name="_인원계획표 _당진실행검토_삼익비교실행_노은14BL 최종내역서(04.6.18)" xfId="5881"/>
    <cellStyle name="_인원계획표 _당진실행검토_삼익비교실행_노은14BL 최종내역서(04.6.18)_노은14BL 최종내역서(04.10.05)" xfId="5882"/>
    <cellStyle name="_인원계획표 _당진실행검토_삼익비교실행_노은14BL 최종내역서(04.6.18)_노은14BL 최종내역서(04.10.05)_복사본 13블럭내역(최종04.10.05)" xfId="5883"/>
    <cellStyle name="_인원계획표 _당진실행검토_삼익비교실행_노은14BL 최종내역서(04.6.18)_노은2지구 13블럭내역(최종04.10.05)" xfId="5884"/>
    <cellStyle name="_인원계획표 _당진실행검토_삼익비교실행_노은14BL 최종내역서(04.6.18)_청주비하내역(04.09.16)" xfId="5885"/>
    <cellStyle name="_인원계획표 _당진실행검토_삼익비교실행_노은14BL 최종내역서(04.6.24)" xfId="5886"/>
    <cellStyle name="_인원계획표 _당진실행검토_삼익비교실행_노은14BL 최종내역서(04.6.24)_검토" xfId="5887"/>
    <cellStyle name="_인원계획표 _당진실행검토_삼익비교실행_노은14BL 최종내역서(04.6.24)_검토_복사본 13블럭내역(최종04.10.05)" xfId="5888"/>
    <cellStyle name="_인원계획표 _당진실행검토_삼익비교실행_노은14BL 최종내역서(04.6.24)_검토1" xfId="5889"/>
    <cellStyle name="_인원계획표 _당진실행검토_삼익비교실행_노은14BL 최종내역서(04.6.24)_검토1_복사본 13블럭내역(최종04.10.05)" xfId="5890"/>
    <cellStyle name="_인원계획표 _당진실행검토_삼익비교실행_노은14BL 최종내역서(04.6.24)_검토2" xfId="5891"/>
    <cellStyle name="_인원계획표 _당진실행검토_삼익비교실행_노은14BL 최종내역서(04.6.24)_검토2_복사본 13블럭내역(최종04.10.05)" xfId="5892"/>
    <cellStyle name="_인원계획표 _당진실행검토_삼익비교실행_노은14BL 최종내역서(04.6.24)_복사본 13블럭내역(최종04.10.05)" xfId="5893"/>
    <cellStyle name="_인원계획표 _당진실행검토_삼익비교실행_노은2지구 13블럭내역(최종04.10.05)" xfId="5894"/>
    <cellStyle name="_인원계획표 _당진실행검토_삼익비교실행_동백리슈빌 최종내역서(단가참고)" xfId="5895"/>
    <cellStyle name="_인원계획표 _당진실행검토_삼익비교실행_동백리슈빌 최종내역서(단가참고)_복사본 13블럭내역(최종04.10.05)" xfId="5896"/>
    <cellStyle name="_인원계획표 _당진실행검토_삼익비교실행_동백리슈빌 확정내역서(2004.02.10)" xfId="5897"/>
    <cellStyle name="_인원계획표 _당진실행검토_삼익비교실행_리슈빌 공사별 비교(전체현장)" xfId="5898"/>
    <cellStyle name="_인원계획표 _당진실행검토_삼익비교실행_리슈빌 공사별 비교(전체현장)_복사본 13블럭내역(최종04.10.05)" xfId="5899"/>
    <cellStyle name="_인원계획표 _당진실행검토_삼익비교실행_실행(노은리슈빌)" xfId="5900"/>
    <cellStyle name="_인원계획표 _당진실행검토_삼익비교실행_실행(노은리슈빌)_관저리슈빌최종실행1" xfId="5901"/>
    <cellStyle name="_인원계획표 _당진실행검토_삼익비교실행_실행(노은리슈빌)_관저리슈빌최종실행1_관저리슈빌최종실행1" xfId="5902"/>
    <cellStyle name="_인원계획표 _당진실행검토_삼익비교실행_실행예산 (2004.03.29)" xfId="5903"/>
    <cellStyle name="_인원계획표 _당진실행검토_삼익비교실행_용인IC 내역서(결재0413)" xfId="5904"/>
    <cellStyle name="_인원계획표 _당진실행검토_삼익비교실행_청주비하내역(04.09.16)" xfId="5905"/>
    <cellStyle name="_인원계획표 _당진실행검토_삼익협의실행" xfId="5906"/>
    <cellStyle name="_인원계획표 _당진실행검토_삼익협의실행_00.실행예산(결재)" xfId="5907"/>
    <cellStyle name="_인원계획표 _당진실행검토_삼익협의실행_07.복수리슈빌 미장" xfId="5908"/>
    <cellStyle name="_인원계획표 _당진실행검토_삼익협의실행_견적용내역" xfId="5909"/>
    <cellStyle name="_인원계획표 _당진실행검토_삼익협의실행_견적용내역(도급비교)" xfId="5910"/>
    <cellStyle name="_인원계획표 _당진실행검토_삼익협의실행_견적용내역(도급비교)_관저리슈빌최종실행1" xfId="5911"/>
    <cellStyle name="_인원계획표 _당진실행검토_삼익협의실행_견적용내역(도급비교)_관저리슈빌최종실행1_관저리슈빌최종실행1" xfId="5912"/>
    <cellStyle name="_인원계획표 _당진실행검토_삼익협의실행_견적용내역_관저리슈빌최종실행1" xfId="5913"/>
    <cellStyle name="_인원계획표 _당진실행검토_삼익협의실행_견적용내역_관저리슈빌최종실행1_관저리슈빌최종실행1" xfId="5914"/>
    <cellStyle name="_인원계획표 _당진실행검토_삼익협의실행_관저리슈빌최종실행(1224)" xfId="5915"/>
    <cellStyle name="_인원계획표 _당진실행검토_삼익협의실행_관저리슈빌최종실행(1224)_관저리슈빌최종실행1" xfId="5916"/>
    <cellStyle name="_인원계획표 _당진실행검토_삼익협의실행_관저리슈빌최종실행(1224)_관저리슈빌최종실행1_관저리슈빌최종실행1" xfId="5917"/>
    <cellStyle name="_인원계획표 _당진실행검토_삼익협의실행_관저리슈빌최종실행1" xfId="5918"/>
    <cellStyle name="_인원계획표 _당진실행검토_삼익협의실행_노은14BL 최종내역서(04.10.05)" xfId="5919"/>
    <cellStyle name="_인원계획표 _당진실행검토_삼익협의실행_노은14BL 최종내역서(04.10.05)_복사본 13블럭내역(최종04.10.05)" xfId="5920"/>
    <cellStyle name="_인원계획표 _당진실행검토_삼익협의실행_노은14BL 최종내역서(04.6.18)" xfId="5921"/>
    <cellStyle name="_인원계획표 _당진실행검토_삼익협의실행_노은14BL 최종내역서(04.6.18)_노은14BL 최종내역서(04.10.05)" xfId="5922"/>
    <cellStyle name="_인원계획표 _당진실행검토_삼익협의실행_노은14BL 최종내역서(04.6.18)_노은14BL 최종내역서(04.10.05)_복사본 13블럭내역(최종04.10.05)" xfId="5923"/>
    <cellStyle name="_인원계획표 _당진실행검토_삼익협의실행_노은14BL 최종내역서(04.6.18)_노은2지구 13블럭내역(최종04.10.05)" xfId="5924"/>
    <cellStyle name="_인원계획표 _당진실행검토_삼익협의실행_노은14BL 최종내역서(04.6.18)_청주비하내역(04.09.16)" xfId="5925"/>
    <cellStyle name="_인원계획표 _당진실행검토_삼익협의실행_노은14BL 최종내역서(04.6.24)" xfId="5926"/>
    <cellStyle name="_인원계획표 _당진실행검토_삼익협의실행_노은14BL 최종내역서(04.6.24)_검토" xfId="5927"/>
    <cellStyle name="_인원계획표 _당진실행검토_삼익협의실행_노은14BL 최종내역서(04.6.24)_검토_복사본 13블럭내역(최종04.10.05)" xfId="5928"/>
    <cellStyle name="_인원계획표 _당진실행검토_삼익협의실행_노은14BL 최종내역서(04.6.24)_검토1" xfId="5929"/>
    <cellStyle name="_인원계획표 _당진실행검토_삼익협의실행_노은14BL 최종내역서(04.6.24)_검토1_복사본 13블럭내역(최종04.10.05)" xfId="5930"/>
    <cellStyle name="_인원계획표 _당진실행검토_삼익협의실행_노은14BL 최종내역서(04.6.24)_검토2" xfId="5931"/>
    <cellStyle name="_인원계획표 _당진실행검토_삼익협의실행_노은14BL 최종내역서(04.6.24)_검토2_복사본 13블럭내역(최종04.10.05)" xfId="5932"/>
    <cellStyle name="_인원계획표 _당진실행검토_삼익협의실행_노은14BL 최종내역서(04.6.24)_복사본 13블럭내역(최종04.10.05)" xfId="5933"/>
    <cellStyle name="_인원계획표 _당진실행검토_삼익협의실행_노은2지구 13블럭내역(최종04.10.05)" xfId="5934"/>
    <cellStyle name="_인원계획표 _당진실행검토_삼익협의실행_동백리슈빌 최종내역서(단가참고)" xfId="5935"/>
    <cellStyle name="_인원계획표 _당진실행검토_삼익협의실행_동백리슈빌 최종내역서(단가참고)_복사본 13블럭내역(최종04.10.05)" xfId="5936"/>
    <cellStyle name="_인원계획표 _당진실행검토_삼익협의실행_동백리슈빌 확정내역서(2004.02.10)" xfId="5937"/>
    <cellStyle name="_인원계획표 _당진실행검토_삼익협의실행_리슈빌 공사별 비교(전체현장)" xfId="5938"/>
    <cellStyle name="_인원계획표 _당진실행검토_삼익협의실행_리슈빌 공사별 비교(전체현장)_복사본 13블럭내역(최종04.10.05)" xfId="5939"/>
    <cellStyle name="_인원계획표 _당진실행검토_삼익협의실행_실행(노은리슈빌)" xfId="5940"/>
    <cellStyle name="_인원계획표 _당진실행검토_삼익협의실행_실행(노은리슈빌)_관저리슈빌최종실행1" xfId="5941"/>
    <cellStyle name="_인원계획표 _당진실행검토_삼익협의실행_실행(노은리슈빌)_관저리슈빌최종실행1_관저리슈빌최종실행1" xfId="5942"/>
    <cellStyle name="_인원계획표 _당진실행검토_삼익협의실행_실행예산 (2004.03.29)" xfId="5943"/>
    <cellStyle name="_인원계획표 _당진실행검토_삼익협의실행_용인IC 내역서(결재0413)" xfId="5944"/>
    <cellStyle name="_인원계획표 _당진실행검토_삼익협의실행_청주비하내역(04.09.16)" xfId="5945"/>
    <cellStyle name="_인원계획표 _당진실행검토_실행(노은리슈빌)" xfId="5946"/>
    <cellStyle name="_인원계획표 _당진실행검토_실행(노은리슈빌)_관저리슈빌최종실행1" xfId="5947"/>
    <cellStyle name="_인원계획표 _당진실행검토_실행(노은리슈빌)_관저리슈빌최종실행1_관저리슈빌최종실행1" xfId="5948"/>
    <cellStyle name="_인원계획표 _당진실행검토_실행검토228" xfId="5949"/>
    <cellStyle name="_인원계획표 _당진실행검토_실행검토228_00.실행예산(결재)" xfId="5950"/>
    <cellStyle name="_인원계획표 _당진실행검토_실행검토228_07.복수리슈빌 미장" xfId="5951"/>
    <cellStyle name="_인원계획표 _당진실행검토_실행검토228_견적용내역" xfId="5952"/>
    <cellStyle name="_인원계획표 _당진실행검토_실행검토228_견적용내역(도급비교)" xfId="5953"/>
    <cellStyle name="_인원계획표 _당진실행검토_실행검토228_견적용내역(도급비교)_관저리슈빌최종실행1" xfId="5954"/>
    <cellStyle name="_인원계획표 _당진실행검토_실행검토228_견적용내역(도급비교)_관저리슈빌최종실행1_관저리슈빌최종실행1" xfId="5955"/>
    <cellStyle name="_인원계획표 _당진실행검토_실행검토228_견적용내역_관저리슈빌최종실행1" xfId="5956"/>
    <cellStyle name="_인원계획표 _당진실행검토_실행검토228_견적용내역_관저리슈빌최종실행1_관저리슈빌최종실행1" xfId="5957"/>
    <cellStyle name="_인원계획표 _당진실행검토_실행검토228_관저리슈빌최종실행(1224)" xfId="5958"/>
    <cellStyle name="_인원계획표 _당진실행검토_실행검토228_관저리슈빌최종실행(1224)_관저리슈빌최종실행1" xfId="5959"/>
    <cellStyle name="_인원계획표 _당진실행검토_실행검토228_관저리슈빌최종실행(1224)_관저리슈빌최종실행1_관저리슈빌최종실행1" xfId="5960"/>
    <cellStyle name="_인원계획표 _당진실행검토_실행검토228_관저리슈빌최종실행1" xfId="5961"/>
    <cellStyle name="_인원계획표 _당진실행검토_실행검토228_노은14BL 최종내역서(04.10.05)" xfId="5962"/>
    <cellStyle name="_인원계획표 _당진실행검토_실행검토228_노은14BL 최종내역서(04.10.05)_복사본 13블럭내역(최종04.10.05)" xfId="5963"/>
    <cellStyle name="_인원계획표 _당진실행검토_실행검토228_노은14BL 최종내역서(04.6.18)" xfId="5964"/>
    <cellStyle name="_인원계획표 _당진실행검토_실행검토228_노은14BL 최종내역서(04.6.18)_노은14BL 최종내역서(04.10.05)" xfId="5965"/>
    <cellStyle name="_인원계획표 _당진실행검토_실행검토228_노은14BL 최종내역서(04.6.18)_노은14BL 최종내역서(04.10.05)_복사본 13블럭내역(최종04.10.05)" xfId="5966"/>
    <cellStyle name="_인원계획표 _당진실행검토_실행검토228_노은14BL 최종내역서(04.6.18)_노은2지구 13블럭내역(최종04.10.05)" xfId="5967"/>
    <cellStyle name="_인원계획표 _당진실행검토_실행검토228_노은14BL 최종내역서(04.6.18)_청주비하내역(04.09.16)" xfId="5968"/>
    <cellStyle name="_인원계획표 _당진실행검토_실행검토228_노은14BL 최종내역서(04.6.24)" xfId="5969"/>
    <cellStyle name="_인원계획표 _당진실행검토_실행검토228_노은14BL 최종내역서(04.6.24)_검토" xfId="5970"/>
    <cellStyle name="_인원계획표 _당진실행검토_실행검토228_노은14BL 최종내역서(04.6.24)_검토_복사본 13블럭내역(최종04.10.05)" xfId="5971"/>
    <cellStyle name="_인원계획표 _당진실행검토_실행검토228_노은14BL 최종내역서(04.6.24)_검토1" xfId="5972"/>
    <cellStyle name="_인원계획표 _당진실행검토_실행검토228_노은14BL 최종내역서(04.6.24)_검토1_복사본 13블럭내역(최종04.10.05)" xfId="5973"/>
    <cellStyle name="_인원계획표 _당진실행검토_실행검토228_노은14BL 최종내역서(04.6.24)_검토2" xfId="5974"/>
    <cellStyle name="_인원계획표 _당진실행검토_실행검토228_노은14BL 최종내역서(04.6.24)_검토2_복사본 13블럭내역(최종04.10.05)" xfId="5975"/>
    <cellStyle name="_인원계획표 _당진실행검토_실행검토228_노은14BL 최종내역서(04.6.24)_복사본 13블럭내역(최종04.10.05)" xfId="5976"/>
    <cellStyle name="_인원계획표 _당진실행검토_실행검토228_노은2지구 13블럭내역(최종04.10.05)" xfId="5977"/>
    <cellStyle name="_인원계획표 _당진실행검토_실행검토228_동백리슈빌 최종내역서(단가참고)" xfId="5978"/>
    <cellStyle name="_인원계획표 _당진실행검토_실행검토228_동백리슈빌 최종내역서(단가참고)_복사본 13블럭내역(최종04.10.05)" xfId="5979"/>
    <cellStyle name="_인원계획표 _당진실행검토_실행검토228_동백리슈빌 확정내역서(2004.02.10)" xfId="5980"/>
    <cellStyle name="_인원계획표 _당진실행검토_실행검토228_리슈빌 공사별 비교(전체현장)" xfId="5981"/>
    <cellStyle name="_인원계획표 _당진실행검토_실행검토228_리슈빌 공사별 비교(전체현장)_복사본 13블럭내역(최종04.10.05)" xfId="5982"/>
    <cellStyle name="_인원계획표 _당진실행검토_실행검토228_실행(노은리슈빌)" xfId="5983"/>
    <cellStyle name="_인원계획표 _당진실행검토_실행검토228_실행(노은리슈빌)_관저리슈빌최종실행1" xfId="5984"/>
    <cellStyle name="_인원계획표 _당진실행검토_실행검토228_실행(노은리슈빌)_관저리슈빌최종실행1_관저리슈빌최종실행1" xfId="5985"/>
    <cellStyle name="_인원계획표 _당진실행검토_실행검토228_실행예산 (2004.03.29)" xfId="5986"/>
    <cellStyle name="_인원계획표 _당진실행검토_실행검토228_용인IC 내역서(결재0413)" xfId="5987"/>
    <cellStyle name="_인원계획표 _당진실행검토_실행검토228_청주비하내역(04.09.16)" xfId="5988"/>
    <cellStyle name="_인원계획표 _당진실행검토_실행예산 (2004.03.29)" xfId="5989"/>
    <cellStyle name="_인원계획표 _당진실행검토_용인IC 내역서(결재0413)" xfId="5990"/>
    <cellStyle name="_인원계획표 _당진실행검토_청주비하내역(04.09.16)" xfId="5991"/>
    <cellStyle name="_인원계획표 _대룡산일위대가표" xfId="16319"/>
    <cellStyle name="_인원계획표 _대룡산일위대가표_EG-J-A" xfId="16320"/>
    <cellStyle name="_인원계획표 _대룡산일위대가표_EG-P-B" xfId="16321"/>
    <cellStyle name="_인원계획표 _대룡산일위대가표_기준품셈목록표(최홍렬)" xfId="16322"/>
    <cellStyle name="_인원계획표 _대룡산일위대가표_물량산출-서풍건설-1" xfId="16323"/>
    <cellStyle name="_인원계획표 _대안투찰내역(0221)" xfId="16324"/>
    <cellStyle name="_인원계획표 _대안투찰내역(0221)_Sheet1" xfId="16325"/>
    <cellStyle name="_인원계획표 _대안투찰내역(0221)_Sheet1_변경내역서-1 (version 1)" xfId="16326"/>
    <cellStyle name="_인원계획표 _대안투찰내역(0221)_Sheet1_복사본 내역서-서창사거리(rev1-4)" xfId="16327"/>
    <cellStyle name="_인원계획표 _대안투찰내역(0221)_Sheet1_정읍천(입찰내역)_1안" xfId="16328"/>
    <cellStyle name="_인원계획표 _대안투찰내역(0221)_Sheet1_정읍천(입찰내역)_1안_변경내역서-1 (version 1)" xfId="16329"/>
    <cellStyle name="_인원계획표 _대안투찰내역(0221)_Sheet1_정읍천(입찰내역)_1안_복사본 내역서-서창사거리(rev1-4)" xfId="16330"/>
    <cellStyle name="_인원계획표 _대안투찰내역(0221)_변경내역서-1 (version 1)" xfId="16331"/>
    <cellStyle name="_인원계획표 _대안투찰내역(0221)_복사본 내역서-서창사거리(rev1-4)" xfId="16332"/>
    <cellStyle name="_인원계획표 _대안투찰내역(0221)_정읍천(입찰내역)_1안" xfId="16333"/>
    <cellStyle name="_인원계획표 _대안투찰내역(0221)_정읍천(입찰내역)_1안_1" xfId="16334"/>
    <cellStyle name="_인원계획표 _대안투찰내역(0221)_정읍천(입찰내역)_1안_1_변경내역서-1 (version 1)" xfId="16335"/>
    <cellStyle name="_인원계획표 _대안투찰내역(0221)_정읍천(입찰내역)_1안_1_복사본 내역서-서창사거리(rev1-4)" xfId="16336"/>
    <cellStyle name="_인원계획표 _대안투찰내역(0221)_정읍천(입찰내역)_1안_변경내역서-1 (version 1)" xfId="16337"/>
    <cellStyle name="_인원계획표 _대안투찰내역(0221)_정읍천(입찰내역)_1안_복사본 내역서-서창사거리(rev1-4)" xfId="16338"/>
    <cellStyle name="_인원계획표 _대안투찰내역(0221)_정읍천(입찰내역)_1안_정읍천(입찰내역)_1안" xfId="16339"/>
    <cellStyle name="_인원계획표 _대안투찰내역(0221)_정읍천(입찰내역)_1안_정읍천(입찰내역)_1안_변경내역서-1 (version 1)" xfId="16340"/>
    <cellStyle name="_인원계획표 _대안투찰내역(0221)_정읍천(입찰내역)_1안_정읍천(입찰내역)_1안_복사본 내역서-서창사거리(rev1-4)" xfId="16341"/>
    <cellStyle name="_인원계획표 _대안투찰내역(0221)_정읍천(입찰내역)_2안" xfId="16342"/>
    <cellStyle name="_인원계획표 _대안투찰내역(0221)_정읍천(입찰내역)_2안_변경내역서-1 (version 1)" xfId="16343"/>
    <cellStyle name="_인원계획표 _대안투찰내역(0221)_정읍천(입찰내역)_2안_복사본 내역서-서창사거리(rev1-4)" xfId="16344"/>
    <cellStyle name="_인원계획표 _대안투찰내역(0221)_정읍천(입찰내역)_2안_정읍천(입찰내역)_1안" xfId="16345"/>
    <cellStyle name="_인원계획표 _대안투찰내역(0221)_정읍천(입찰내역)_2안_정읍천(입찰내역)_1안_변경내역서-1 (version 1)" xfId="16346"/>
    <cellStyle name="_인원계획표 _대안투찰내역(0221)_정읍천(입찰내역)_2안_정읍천(입찰내역)_1안_복사본 내역서-서창사거리(rev1-4)" xfId="16347"/>
    <cellStyle name="_인원계획표 _대안투찰내역(0223)" xfId="16348"/>
    <cellStyle name="_인원계획표 _대안투찰내역(0223)_Sheet1" xfId="16349"/>
    <cellStyle name="_인원계획표 _대안투찰내역(0223)_Sheet1_변경내역서-1 (version 1)" xfId="16350"/>
    <cellStyle name="_인원계획표 _대안투찰내역(0223)_Sheet1_복사본 내역서-서창사거리(rev1-4)" xfId="16351"/>
    <cellStyle name="_인원계획표 _대안투찰내역(0223)_Sheet1_정읍천(입찰내역)_1안" xfId="16352"/>
    <cellStyle name="_인원계획표 _대안투찰내역(0223)_Sheet1_정읍천(입찰내역)_1안_변경내역서-1 (version 1)" xfId="16353"/>
    <cellStyle name="_인원계획표 _대안투찰내역(0223)_Sheet1_정읍천(입찰내역)_1안_복사본 내역서-서창사거리(rev1-4)" xfId="16354"/>
    <cellStyle name="_인원계획표 _대안투찰내역(0223)_변경내역서-1 (version 1)" xfId="16355"/>
    <cellStyle name="_인원계획표 _대안투찰내역(0223)_복사본 내역서-서창사거리(rev1-4)" xfId="16356"/>
    <cellStyle name="_인원계획표 _대안투찰내역(0223)_정읍천(입찰내역)_1안" xfId="16357"/>
    <cellStyle name="_인원계획표 _대안투찰내역(0223)_정읍천(입찰내역)_1안_1" xfId="16358"/>
    <cellStyle name="_인원계획표 _대안투찰내역(0223)_정읍천(입찰내역)_1안_1_변경내역서-1 (version 1)" xfId="16359"/>
    <cellStyle name="_인원계획표 _대안투찰내역(0223)_정읍천(입찰내역)_1안_1_복사본 내역서-서창사거리(rev1-4)" xfId="16360"/>
    <cellStyle name="_인원계획표 _대안투찰내역(0223)_정읍천(입찰내역)_1안_변경내역서-1 (version 1)" xfId="16361"/>
    <cellStyle name="_인원계획표 _대안투찰내역(0223)_정읍천(입찰내역)_1안_복사본 내역서-서창사거리(rev1-4)" xfId="16362"/>
    <cellStyle name="_인원계획표 _대안투찰내역(0223)_정읍천(입찰내역)_1안_정읍천(입찰내역)_1안" xfId="16363"/>
    <cellStyle name="_인원계획표 _대안투찰내역(0223)_정읍천(입찰내역)_1안_정읍천(입찰내역)_1안_변경내역서-1 (version 1)" xfId="16364"/>
    <cellStyle name="_인원계획표 _대안투찰내역(0223)_정읍천(입찰내역)_1안_정읍천(입찰내역)_1안_복사본 내역서-서창사거리(rev1-4)" xfId="16365"/>
    <cellStyle name="_인원계획표 _대안투찰내역(0223)_정읍천(입찰내역)_2안" xfId="16366"/>
    <cellStyle name="_인원계획표 _대안투찰내역(0223)_정읍천(입찰내역)_2안_변경내역서-1 (version 1)" xfId="16367"/>
    <cellStyle name="_인원계획표 _대안투찰내역(0223)_정읍천(입찰내역)_2안_복사본 내역서-서창사거리(rev1-4)" xfId="16368"/>
    <cellStyle name="_인원계획표 _대안투찰내역(0223)_정읍천(입찰내역)_2안_정읍천(입찰내역)_1안" xfId="16369"/>
    <cellStyle name="_인원계획표 _대안투찰내역(0223)_정읍천(입찰내역)_2안_정읍천(입찰내역)_1안_변경내역서-1 (version 1)" xfId="16370"/>
    <cellStyle name="_인원계획표 _대안투찰내역(0223)_정읍천(입찰내역)_2안_정읍천(입찰내역)_1안_복사본 내역서-서창사거리(rev1-4)" xfId="16371"/>
    <cellStyle name="_인원계획표 _대안투찰내역(확정본0226)" xfId="16372"/>
    <cellStyle name="_인원계획표 _대안투찰내역(확정본0226)_Sheet1" xfId="16373"/>
    <cellStyle name="_인원계획표 _대안투찰내역(확정본0226)_Sheet1_변경내역서-1 (version 1)" xfId="16374"/>
    <cellStyle name="_인원계획표 _대안투찰내역(확정본0226)_Sheet1_복사본 내역서-서창사거리(rev1-4)" xfId="16375"/>
    <cellStyle name="_인원계획표 _대안투찰내역(확정본0226)_Sheet1_정읍천(입찰내역)_1안" xfId="16376"/>
    <cellStyle name="_인원계획표 _대안투찰내역(확정본0226)_Sheet1_정읍천(입찰내역)_1안_변경내역서-1 (version 1)" xfId="16377"/>
    <cellStyle name="_인원계획표 _대안투찰내역(확정본0226)_Sheet1_정읍천(입찰내역)_1안_복사본 내역서-서창사거리(rev1-4)" xfId="16378"/>
    <cellStyle name="_인원계획표 _대안투찰내역(확정본0226)_변경내역서-1 (version 1)" xfId="16379"/>
    <cellStyle name="_인원계획표 _대안투찰내역(확정본0226)_복사본 내역서-서창사거리(rev1-4)" xfId="16380"/>
    <cellStyle name="_인원계획표 _대안투찰내역(확정본0226)_정읍천(입찰내역)_1안" xfId="16381"/>
    <cellStyle name="_인원계획표 _대안투찰내역(확정본0226)_정읍천(입찰내역)_1안_1" xfId="16382"/>
    <cellStyle name="_인원계획표 _대안투찰내역(확정본0226)_정읍천(입찰내역)_1안_1_변경내역서-1 (version 1)" xfId="16383"/>
    <cellStyle name="_인원계획표 _대안투찰내역(확정본0226)_정읍천(입찰내역)_1안_1_복사본 내역서-서창사거리(rev1-4)" xfId="16384"/>
    <cellStyle name="_인원계획표 _대안투찰내역(확정본0226)_정읍천(입찰내역)_1안_변경내역서-1 (version 1)" xfId="16385"/>
    <cellStyle name="_인원계획표 _대안투찰내역(확정본0226)_정읍천(입찰내역)_1안_복사본 내역서-서창사거리(rev1-4)" xfId="16386"/>
    <cellStyle name="_인원계획표 _대안투찰내역(확정본0226)_정읍천(입찰내역)_1안_정읍천(입찰내역)_1안" xfId="16387"/>
    <cellStyle name="_인원계획표 _대안투찰내역(확정본0226)_정읍천(입찰내역)_1안_정읍천(입찰내역)_1안_변경내역서-1 (version 1)" xfId="16388"/>
    <cellStyle name="_인원계획표 _대안투찰내역(확정본0226)_정읍천(입찰내역)_1안_정읍천(입찰내역)_1안_복사본 내역서-서창사거리(rev1-4)" xfId="16389"/>
    <cellStyle name="_인원계획표 _대안투찰내역(확정본0226)_정읍천(입찰내역)_2안" xfId="16390"/>
    <cellStyle name="_인원계획표 _대안투찰내역(확정본0226)_정읍천(입찰내역)_2안_변경내역서-1 (version 1)" xfId="16391"/>
    <cellStyle name="_인원계획표 _대안투찰내역(확정본0226)_정읍천(입찰내역)_2안_복사본 내역서-서창사거리(rev1-4)" xfId="16392"/>
    <cellStyle name="_인원계획표 _대안투찰내역(확정본0226)_정읍천(입찰내역)_2안_정읍천(입찰내역)_1안" xfId="16393"/>
    <cellStyle name="_인원계획표 _대안투찰내역(확정본0226)_정읍천(입찰내역)_2안_정읍천(입찰내역)_1안_변경내역서-1 (version 1)" xfId="16394"/>
    <cellStyle name="_인원계획표 _대안투찰내역(확정본0226)_정읍천(입찰내역)_2안_정읍천(입찰내역)_1안_복사본 내역서-서창사거리(rev1-4)" xfId="16395"/>
    <cellStyle name="_인원계획표 _대전도시철도" xfId="16396"/>
    <cellStyle name="_인원계획표 _대전도시철도_2005.근1,2호-정화 습지 실정보고11-15일 1.5경사xls" xfId="16397"/>
    <cellStyle name="_인원계획표 _대전도시철도_2006..단가산출" xfId="16398"/>
    <cellStyle name="_인원계획표 _대전도시철도_송도2,4공구 (1-조경 내역서)" xfId="16399"/>
    <cellStyle name="_인원계획표 _대전도시철도_송도2,4공구 (1-조경 내역서)_2005.근1,2호-정화 습지 실정보고11-15일 1.5경사xls" xfId="16400"/>
    <cellStyle name="_인원계획표 _대전도시철도_송도2,4공구 (1-조경 내역서)_2006..단가산출" xfId="16401"/>
    <cellStyle name="_인원계획표 _대전도시철도_송도2,4공구 (1-조경 내역서)_조경" xfId="16402"/>
    <cellStyle name="_인원계획표 _대전도시철도_송도2,4공구 (1-조경 내역서)_조경_2006..단가산출" xfId="16403"/>
    <cellStyle name="_인원계획표 _대전도시철도_송도2,4공구 (1-조경 내역서)_창인-근1.2호-정화(방수쉬트)실정보고10.10" xfId="16404"/>
    <cellStyle name="_인원계획표 _대전도시철도_조경" xfId="16405"/>
    <cellStyle name="_인원계획표 _대전도시철도_조경(공종구분)" xfId="16406"/>
    <cellStyle name="_인원계획표 _대전도시철도_조경_2005.근1,2호-정화 습지 실정보고11-15일 1.5경사xls" xfId="16407"/>
    <cellStyle name="_인원계획표 _대전도시철도_조경_2006..단가산출" xfId="16408"/>
    <cellStyle name="_인원계획표 _대전도시철도_조경_조경" xfId="16409"/>
    <cellStyle name="_인원계획표 _대전도시철도_조경_조경_2006..단가산출" xfId="16410"/>
    <cellStyle name="_인원계획표 _대전도시철도_조경_창인-근1.2호-정화(방수쉬트)실정보고10.10" xfId="16411"/>
    <cellStyle name="_인원계획표 _대전도시철도_창인-근1.2호-정화(방수쉬트)실정보고10.10" xfId="16412"/>
    <cellStyle name="_인원계획표 _도급실행0211" xfId="16413"/>
    <cellStyle name="_인원계획표 _도급실행0211_Sheet1" xfId="16414"/>
    <cellStyle name="_인원계획표 _도급실행0211_Sheet1_변경내역서-1 (version 1)" xfId="16415"/>
    <cellStyle name="_인원계획표 _도급실행0211_Sheet1_복사본 내역서-서창사거리(rev1-4)" xfId="16416"/>
    <cellStyle name="_인원계획표 _도급실행0211_Sheet1_정읍천(입찰내역)_1안" xfId="16417"/>
    <cellStyle name="_인원계획표 _도급실행0211_Sheet1_정읍천(입찰내역)_1안_변경내역서-1 (version 1)" xfId="16418"/>
    <cellStyle name="_인원계획표 _도급실행0211_Sheet1_정읍천(입찰내역)_1안_복사본 내역서-서창사거리(rev1-4)" xfId="16419"/>
    <cellStyle name="_인원계획표 _도급실행0211_변경내역서-1 (version 1)" xfId="16420"/>
    <cellStyle name="_인원계획표 _도급실행0211_복사본 내역서-서창사거리(rev1-4)" xfId="16421"/>
    <cellStyle name="_인원계획표 _도급실행0211_정읍천(입찰내역)_1안" xfId="16422"/>
    <cellStyle name="_인원계획표 _도급실행0211_정읍천(입찰내역)_1안_1" xfId="16423"/>
    <cellStyle name="_인원계획표 _도급실행0211_정읍천(입찰내역)_1안_1_변경내역서-1 (version 1)" xfId="16424"/>
    <cellStyle name="_인원계획표 _도급실행0211_정읍천(입찰내역)_1안_1_복사본 내역서-서창사거리(rev1-4)" xfId="16425"/>
    <cellStyle name="_인원계획표 _도급실행0211_정읍천(입찰내역)_1안_변경내역서-1 (version 1)" xfId="16426"/>
    <cellStyle name="_인원계획표 _도급실행0211_정읍천(입찰내역)_1안_복사본 내역서-서창사거리(rev1-4)" xfId="16427"/>
    <cellStyle name="_인원계획표 _도급실행0211_정읍천(입찰내역)_1안_정읍천(입찰내역)_1안" xfId="16428"/>
    <cellStyle name="_인원계획표 _도급실행0211_정읍천(입찰내역)_1안_정읍천(입찰내역)_1안_변경내역서-1 (version 1)" xfId="16429"/>
    <cellStyle name="_인원계획표 _도급실행0211_정읍천(입찰내역)_1안_정읍천(입찰내역)_1안_복사본 내역서-서창사거리(rev1-4)" xfId="16430"/>
    <cellStyle name="_인원계획표 _도급실행0211_정읍천(입찰내역)_2안" xfId="16431"/>
    <cellStyle name="_인원계획표 _도급실행0211_정읍천(입찰내역)_2안_변경내역서-1 (version 1)" xfId="16432"/>
    <cellStyle name="_인원계획표 _도급실행0211_정읍천(입찰내역)_2안_복사본 내역서-서창사거리(rev1-4)" xfId="16433"/>
    <cellStyle name="_인원계획표 _도급실행0211_정읍천(입찰내역)_2안_정읍천(입찰내역)_1안" xfId="16434"/>
    <cellStyle name="_인원계획표 _도급실행0211_정읍천(입찰내역)_2안_정읍천(입찰내역)_1안_변경내역서-1 (version 1)" xfId="16435"/>
    <cellStyle name="_인원계획표 _도급실행0211_정읍천(입찰내역)_2안_정읍천(입찰내역)_1안_복사본 내역서-서창사거리(rev1-4)" xfId="16436"/>
    <cellStyle name="_인원계획표 _동백리슈빌 최종내역서(단가참고)" xfId="5992"/>
    <cellStyle name="_인원계획표 _동백리슈빌 최종내역서(단가참고)_복사본 13블럭내역(최종04.10.05)" xfId="5993"/>
    <cellStyle name="_인원계획표 _동백리슈빌 확정내역서(2004.02.10)" xfId="5994"/>
    <cellStyle name="_인원계획표 _동천내역서및공정표원본" xfId="16437"/>
    <cellStyle name="_인원계획표 _동해고속 1공구" xfId="16438"/>
    <cellStyle name="_인원계획표 _동해고속 1공구_2005.근1,2호-정화 습지 실정보고11-15일 1.5경사xls" xfId="16439"/>
    <cellStyle name="_인원계획표 _동해고속 1공구_2006..단가산출" xfId="16440"/>
    <cellStyle name="_인원계획표 _동해고속 1공구_송도2,4공구 (1-조경 내역서)" xfId="16441"/>
    <cellStyle name="_인원계획표 _동해고속 1공구_송도2,4공구 (1-조경 내역서)_2005.근1,2호-정화 습지 실정보고11-15일 1.5경사xls" xfId="16442"/>
    <cellStyle name="_인원계획표 _동해고속 1공구_송도2,4공구 (1-조경 내역서)_2006..단가산출" xfId="16443"/>
    <cellStyle name="_인원계획표 _동해고속 1공구_송도2,4공구 (1-조경 내역서)_조경" xfId="16444"/>
    <cellStyle name="_인원계획표 _동해고속 1공구_송도2,4공구 (1-조경 내역서)_조경_2006..단가산출" xfId="16445"/>
    <cellStyle name="_인원계획표 _동해고속 1공구_송도2,4공구 (1-조경 내역서)_창인-근1.2호-정화(방수쉬트)실정보고10.10" xfId="16446"/>
    <cellStyle name="_인원계획표 _동해고속 1공구_조경" xfId="16447"/>
    <cellStyle name="_인원계획표 _동해고속 1공구_조경(공종구분)" xfId="16448"/>
    <cellStyle name="_인원계획표 _동해고속 1공구_조경_2005.근1,2호-정화 습지 실정보고11-15일 1.5경사xls" xfId="16449"/>
    <cellStyle name="_인원계획표 _동해고속 1공구_조경_2006..단가산출" xfId="16450"/>
    <cellStyle name="_인원계획표 _동해고속 1공구_조경_조경" xfId="16451"/>
    <cellStyle name="_인원계획표 _동해고속 1공구_조경_조경_2006..단가산출" xfId="16452"/>
    <cellStyle name="_인원계획표 _동해고속 1공구_조경_창인-근1.2호-정화(방수쉬트)실정보고10.10" xfId="16453"/>
    <cellStyle name="_인원계획표 _동해고속 1공구_창인-근1.2호-정화(방수쉬트)실정보고10.10" xfId="16454"/>
    <cellStyle name="_인원계획표 _동해고속 3공구" xfId="16455"/>
    <cellStyle name="_인원계획표 _동해고속 3공구_2005.근1,2호-정화 습지 실정보고11-15일 1.5경사xls" xfId="16456"/>
    <cellStyle name="_인원계획표 _동해고속 3공구_2006..단가산출" xfId="16457"/>
    <cellStyle name="_인원계획표 _동해고속 3공구_송도2,4공구 (1-조경 내역서)" xfId="16458"/>
    <cellStyle name="_인원계획표 _동해고속 3공구_송도2,4공구 (1-조경 내역서)_2005.근1,2호-정화 습지 실정보고11-15일 1.5경사xls" xfId="16459"/>
    <cellStyle name="_인원계획표 _동해고속 3공구_송도2,4공구 (1-조경 내역서)_2006..단가산출" xfId="16460"/>
    <cellStyle name="_인원계획표 _동해고속 3공구_송도2,4공구 (1-조경 내역서)_조경" xfId="16461"/>
    <cellStyle name="_인원계획표 _동해고속 3공구_송도2,4공구 (1-조경 내역서)_조경_2006..단가산출" xfId="16462"/>
    <cellStyle name="_인원계획표 _동해고속 3공구_송도2,4공구 (1-조경 내역서)_창인-근1.2호-정화(방수쉬트)실정보고10.10" xfId="16463"/>
    <cellStyle name="_인원계획표 _동해고속 3공구_조경" xfId="16464"/>
    <cellStyle name="_인원계획표 _동해고속 3공구_조경(공종구분)" xfId="16465"/>
    <cellStyle name="_인원계획표 _동해고속 3공구_조경_2005.근1,2호-정화 습지 실정보고11-15일 1.5경사xls" xfId="16466"/>
    <cellStyle name="_인원계획표 _동해고속 3공구_조경_2006..단가산출" xfId="16467"/>
    <cellStyle name="_인원계획표 _동해고속 3공구_조경_조경" xfId="16468"/>
    <cellStyle name="_인원계획표 _동해고속 3공구_조경_조경_2006..단가산출" xfId="16469"/>
    <cellStyle name="_인원계획표 _동해고속 3공구_조경_창인-근1.2호-정화(방수쉬트)실정보고10.10" xfId="16470"/>
    <cellStyle name="_인원계획표 _동해고속 3공구_창인-근1.2호-정화(방수쉬트)실정보고10.10" xfId="16471"/>
    <cellStyle name="_인원계획표 _동해남부선4공구입찰내역(경남-조달청)" xfId="16472"/>
    <cellStyle name="_인원계획표 _리슈빌 공사별 비교(전체현장)" xfId="5995"/>
    <cellStyle name="_인원계획표 _리슈빌 공사별 비교(전체현장)_복사본 13블럭내역(최종04.10.05)" xfId="5996"/>
    <cellStyle name="_인원계획표 _미로삼척" xfId="16473"/>
    <cellStyle name="_인원계획표 _미로삼척_2005.근1,2호-정화 습지 실정보고11-15일 1.5경사xls" xfId="16474"/>
    <cellStyle name="_인원계획표 _미로삼척_2006..단가산출" xfId="16475"/>
    <cellStyle name="_인원계획표 _미로삼척_송도2,4공구 (1-조경 내역서)" xfId="16476"/>
    <cellStyle name="_인원계획표 _미로삼척_송도2,4공구 (1-조경 내역서)_2005.근1,2호-정화 습지 실정보고11-15일 1.5경사xls" xfId="16477"/>
    <cellStyle name="_인원계획표 _미로삼척_송도2,4공구 (1-조경 내역서)_2006..단가산출" xfId="16478"/>
    <cellStyle name="_인원계획표 _미로삼척_송도2,4공구 (1-조경 내역서)_조경" xfId="16479"/>
    <cellStyle name="_인원계획표 _미로삼척_송도2,4공구 (1-조경 내역서)_조경_2006..단가산출" xfId="16480"/>
    <cellStyle name="_인원계획표 _미로삼척_송도2,4공구 (1-조경 내역서)_창인-근1.2호-정화(방수쉬트)실정보고10.10" xfId="16481"/>
    <cellStyle name="_인원계획표 _미로삼척_조경" xfId="16482"/>
    <cellStyle name="_인원계획표 _미로삼척_조경(공종구분)" xfId="16483"/>
    <cellStyle name="_인원계획표 _미로삼척_조경_2005.근1,2호-정화 습지 실정보고11-15일 1.5경사xls" xfId="16484"/>
    <cellStyle name="_인원계획표 _미로삼척_조경_2006..단가산출" xfId="16485"/>
    <cellStyle name="_인원계획표 _미로삼척_조경_조경" xfId="16486"/>
    <cellStyle name="_인원계획표 _미로삼척_조경_조경_2006..단가산출" xfId="16487"/>
    <cellStyle name="_인원계획표 _미로삼척_조경_창인-근1.2호-정화(방수쉬트)실정보고10.10" xfId="16488"/>
    <cellStyle name="_인원계획표 _미로삼척_창인-근1.2호-정화(방수쉬트)실정보고10.10" xfId="16489"/>
    <cellStyle name="_인원계획표 _미로삼척-BID" xfId="16490"/>
    <cellStyle name="_인원계획표 _미로삼척-BID_2005.근1,2호-정화 습지 실정보고11-15일 1.5경사xls" xfId="16491"/>
    <cellStyle name="_인원계획표 _미로삼척-BID_2006..단가산출" xfId="16492"/>
    <cellStyle name="_인원계획표 _미로삼척-BID_송도2,4공구 (1-조경 내역서)" xfId="16493"/>
    <cellStyle name="_인원계획표 _미로삼척-BID_송도2,4공구 (1-조경 내역서)_2005.근1,2호-정화 습지 실정보고11-15일 1.5경사xls" xfId="16494"/>
    <cellStyle name="_인원계획표 _미로삼척-BID_송도2,4공구 (1-조경 내역서)_2006..단가산출" xfId="16495"/>
    <cellStyle name="_인원계획표 _미로삼척-BID_송도2,4공구 (1-조경 내역서)_조경" xfId="16496"/>
    <cellStyle name="_인원계획표 _미로삼척-BID_송도2,4공구 (1-조경 내역서)_조경_2006..단가산출" xfId="16497"/>
    <cellStyle name="_인원계획표 _미로삼척-BID_송도2,4공구 (1-조경 내역서)_창인-근1.2호-정화(방수쉬트)실정보고10.10" xfId="16498"/>
    <cellStyle name="_인원계획표 _미로삼척-BID_조경" xfId="16499"/>
    <cellStyle name="_인원계획표 _미로삼척-BID_조경(공종구분)" xfId="16500"/>
    <cellStyle name="_인원계획표 _미로삼척-BID_조경_2005.근1,2호-정화 습지 실정보고11-15일 1.5경사xls" xfId="16501"/>
    <cellStyle name="_인원계획표 _미로삼척-BID_조경_2006..단가산출" xfId="16502"/>
    <cellStyle name="_인원계획표 _미로삼척-BID_조경_조경" xfId="16503"/>
    <cellStyle name="_인원계획표 _미로삼척-BID_조경_조경_2006..단가산출" xfId="16504"/>
    <cellStyle name="_인원계획표 _미로삼척-BID_조경_창인-근1.2호-정화(방수쉬트)실정보고10.10" xfId="16505"/>
    <cellStyle name="_인원계획표 _미로삼척-BID_창인-근1.2호-정화(방수쉬트)실정보고10.10" xfId="16506"/>
    <cellStyle name="_인원계획표 _변경내역서-1 (version 1)" xfId="16507"/>
    <cellStyle name="_인원계획표 _복사본 내역서-서창사거리(rev1-4)" xfId="16508"/>
    <cellStyle name="_인원계획표 _본오오목천" xfId="362"/>
    <cellStyle name="_인원계획표 _본오오목천_SCP" xfId="383"/>
    <cellStyle name="_인원계획표 _본오오목천_SCP_Book2" xfId="390"/>
    <cellStyle name="_인원계획표 _본오오목천_SCP_금차내역-10월8일-수정" xfId="384"/>
    <cellStyle name="_인원계획표 _본오오목천_SCP_설변내역서2차" xfId="385"/>
    <cellStyle name="_인원계획표 _본오오목천_SCP_전체내역" xfId="386"/>
    <cellStyle name="_인원계획표 _본오오목천_SCP_전체내역-a3" xfId="387"/>
    <cellStyle name="_인원계획표 _본오오목천_SCP_전체내역-a4" xfId="388"/>
    <cellStyle name="_인원계획표 _본오오목천_SCP_총괄내역2003.08-a4" xfId="389"/>
    <cellStyle name="_인원계획표 _본오오목천_금차내역설변-10월10일" xfId="363"/>
    <cellStyle name="_인원계획표 _본오오목천_금차내역설변-10월10일_Book2" xfId="368"/>
    <cellStyle name="_인원계획표 _본오오목천_금차내역설변-10월10일_전체내역" xfId="364"/>
    <cellStyle name="_인원계획표 _본오오목천_금차내역설변-10월10일_전체내역-a3" xfId="365"/>
    <cellStyle name="_인원계획표 _본오오목천_금차내역설변-10월10일_전체내역-a4" xfId="366"/>
    <cellStyle name="_인원계획표 _본오오목천_금차내역설변-10월10일_총괄내역2003.08-a4" xfId="367"/>
    <cellStyle name="_인원계획표 _본오오목천_전체내역-10월8일" xfId="369"/>
    <cellStyle name="_인원계획표 _본오오목천_전체내역-10월8일_Book2" xfId="374"/>
    <cellStyle name="_인원계획표 _본오오목천_전체내역-10월8일_전체내역" xfId="370"/>
    <cellStyle name="_인원계획표 _본오오목천_전체내역-10월8일_전체내역-a3" xfId="371"/>
    <cellStyle name="_인원계획표 _본오오목천_전체내역-10월8일_전체내역-a4" xfId="372"/>
    <cellStyle name="_인원계획표 _본오오목천_전체내역-10월8일_총괄내역2003.08-a4" xfId="373"/>
    <cellStyle name="_인원계획표 _본오오목천_지장물" xfId="375"/>
    <cellStyle name="_인원계획표 _본오오목천_지장물_Book2" xfId="382"/>
    <cellStyle name="_인원계획표 _본오오목천_지장물_금차내역-10월8일-수정" xfId="376"/>
    <cellStyle name="_인원계획표 _본오오목천_지장물_설변내역서2차" xfId="377"/>
    <cellStyle name="_인원계획표 _본오오목천_지장물_전체내역" xfId="378"/>
    <cellStyle name="_인원계획표 _본오오목천_지장물_전체내역-a3" xfId="379"/>
    <cellStyle name="_인원계획표 _본오오목천_지장물_전체내역-a4" xfId="380"/>
    <cellStyle name="_인원계획표 _본오오목천_지장물_총괄내역2003.08-a4" xfId="381"/>
    <cellStyle name="_인원계획표 _부대결과" xfId="16509"/>
    <cellStyle name="_인원계획표 _부대결과_Book1" xfId="16510"/>
    <cellStyle name="_인원계획표 _부대결과_Book1_내역서(최초)" xfId="16511"/>
    <cellStyle name="_인원계획표 _부대결과_Book1_내역서(최초)_기구조직승인" xfId="16512"/>
    <cellStyle name="_인원계획표 _부대결과_Book1_내역서(최초)_사토조정" xfId="16513"/>
    <cellStyle name="_인원계획표 _부대결과_Book1_내역서(최초)_사토조정1" xfId="16514"/>
    <cellStyle name="_인원계획표 _부대결과_Book1_내역서(최초)_사토조정2" xfId="16515"/>
    <cellStyle name="_인원계획표 _부대결과_Book1_내역서(최초)_실행예산(6공구)" xfId="16516"/>
    <cellStyle name="_인원계획표 _부대결과_Book1_내역서(최초)_실행예산(6공구-사토조정1)" xfId="16517"/>
    <cellStyle name="_인원계획표 _부대결과_Book1_내역서(최초)_실행예산(6공구-회원사-사토조정)" xfId="16518"/>
    <cellStyle name="_인원계획표 _부대결과_Book1_내역서(최초)_실행예산(6공구-회원사용)" xfId="16519"/>
    <cellStyle name="_인원계획표 _부대결과_Book1_내역서(최초)_투찰-변형1(내역서정리,설계대비단가낙찰율)" xfId="16520"/>
    <cellStyle name="_인원계획표 _부대결과_Book1_투찰-변형1(내역서정리,설계대비단가낙찰율)" xfId="16521"/>
    <cellStyle name="_인원계획표 _부대결과_P-(현리-신팔)" xfId="16522"/>
    <cellStyle name="_인원계획표 _부대결과_P-(현리-신팔)_내역서(최초)" xfId="16523"/>
    <cellStyle name="_인원계획표 _부대결과_P-(현리-신팔)_내역서(최초)_기구조직승인" xfId="16524"/>
    <cellStyle name="_인원계획표 _부대결과_P-(현리-신팔)_내역서(최초)_사토조정" xfId="16525"/>
    <cellStyle name="_인원계획표 _부대결과_P-(현리-신팔)_내역서(최초)_사토조정1" xfId="16526"/>
    <cellStyle name="_인원계획표 _부대결과_P-(현리-신팔)_내역서(최초)_사토조정2" xfId="16527"/>
    <cellStyle name="_인원계획표 _부대결과_P-(현리-신팔)_내역서(최초)_실행예산(6공구)" xfId="16528"/>
    <cellStyle name="_인원계획표 _부대결과_P-(현리-신팔)_내역서(최초)_실행예산(6공구-사토조정1)" xfId="16529"/>
    <cellStyle name="_인원계획표 _부대결과_P-(현리-신팔)_내역서(최초)_실행예산(6공구-회원사-사토조정)" xfId="16530"/>
    <cellStyle name="_인원계획표 _부대결과_P-(현리-신팔)_내역서(최초)_실행예산(6공구-회원사용)" xfId="16531"/>
    <cellStyle name="_인원계획표 _부대결과_P-(현리-신팔)_내역서(최초)_투찰-변형1(내역서정리,설계대비단가낙찰율)" xfId="16532"/>
    <cellStyle name="_인원계획표 _부대결과_P-(현리-신팔)_투찰-변형1(내역서정리,설계대비단가낙찰율)" xfId="16533"/>
    <cellStyle name="_인원계획표 _부대결과_내역서(최초)" xfId="16534"/>
    <cellStyle name="_인원계획표 _부대결과_내역서(최초)_기구조직승인" xfId="16535"/>
    <cellStyle name="_인원계획표 _부대결과_내역서(최초)_사토조정" xfId="16536"/>
    <cellStyle name="_인원계획표 _부대결과_내역서(최초)_사토조정1" xfId="16537"/>
    <cellStyle name="_인원계획표 _부대결과_내역서(최초)_사토조정2" xfId="16538"/>
    <cellStyle name="_인원계획표 _부대결과_내역서(최초)_실행예산(6공구)" xfId="16539"/>
    <cellStyle name="_인원계획표 _부대결과_내역서(최초)_실행예산(6공구-사토조정1)" xfId="16540"/>
    <cellStyle name="_인원계획표 _부대결과_내역서(최초)_실행예산(6공구-회원사-사토조정)" xfId="16541"/>
    <cellStyle name="_인원계획표 _부대결과_내역서(최초)_실행예산(6공구-회원사용)" xfId="16542"/>
    <cellStyle name="_인원계획표 _부대결과_내역서(최초)_투찰-변형1(내역서정리,설계대비단가낙찰율)" xfId="16543"/>
    <cellStyle name="_인원계획표 _부대결과_투찰-변형1(내역서정리,설계대비단가낙찰율)" xfId="16544"/>
    <cellStyle name="_인원계획표 _부대결과_현리-신팔도로설계" xfId="16545"/>
    <cellStyle name="_인원계획표 _부대결과_현리-신팔도로설계_내역서(최초)" xfId="16546"/>
    <cellStyle name="_인원계획표 _부대결과_현리-신팔도로설계_내역서(최초)_기구조직승인" xfId="16547"/>
    <cellStyle name="_인원계획표 _부대결과_현리-신팔도로설계_내역서(최초)_사토조정" xfId="16548"/>
    <cellStyle name="_인원계획표 _부대결과_현리-신팔도로설계_내역서(최초)_사토조정1" xfId="16549"/>
    <cellStyle name="_인원계획표 _부대결과_현리-신팔도로설계_내역서(최초)_사토조정2" xfId="16550"/>
    <cellStyle name="_인원계획표 _부대결과_현리-신팔도로설계_내역서(최초)_실행예산(6공구)" xfId="16551"/>
    <cellStyle name="_인원계획표 _부대결과_현리-신팔도로설계_내역서(최초)_실행예산(6공구-사토조정1)" xfId="16552"/>
    <cellStyle name="_인원계획표 _부대결과_현리-신팔도로설계_내역서(최초)_실행예산(6공구-회원사-사토조정)" xfId="16553"/>
    <cellStyle name="_인원계획표 _부대결과_현리-신팔도로설계_내역서(최초)_실행예산(6공구-회원사용)" xfId="16554"/>
    <cellStyle name="_인원계획표 _부대결과_현리-신팔도로설계_내역서(최초)_투찰-변형1(내역서정리,설계대비단가낙찰율)" xfId="16555"/>
    <cellStyle name="_인원계획표 _부대결과_현리-신팔도로설계_투찰-변형1(내역서정리,설계대비단가낙찰율)" xfId="16556"/>
    <cellStyle name="_인원계획표 _부대입찰특별조건및내역송부(최저가)" xfId="16557"/>
    <cellStyle name="_인원계획표 _부대입찰특별조건및내역송부(최저가)_Book1" xfId="16558"/>
    <cellStyle name="_인원계획표 _부대입찰특별조건및내역송부(최저가)_Book1_내역서(최초)" xfId="16559"/>
    <cellStyle name="_인원계획표 _부대입찰특별조건및내역송부(최저가)_Book1_내역서(최초)_기구조직승인" xfId="16560"/>
    <cellStyle name="_인원계획표 _부대입찰특별조건및내역송부(최저가)_Book1_내역서(최초)_사토조정" xfId="16561"/>
    <cellStyle name="_인원계획표 _부대입찰특별조건및내역송부(최저가)_Book1_내역서(최초)_사토조정1" xfId="16562"/>
    <cellStyle name="_인원계획표 _부대입찰특별조건및내역송부(최저가)_Book1_내역서(최초)_사토조정2" xfId="16563"/>
    <cellStyle name="_인원계획표 _부대입찰특별조건및내역송부(최저가)_Book1_내역서(최초)_실행예산(6공구)" xfId="16564"/>
    <cellStyle name="_인원계획표 _부대입찰특별조건및내역송부(최저가)_Book1_내역서(최초)_실행예산(6공구-사토조정1)" xfId="16565"/>
    <cellStyle name="_인원계획표 _부대입찰특별조건및내역송부(최저가)_Book1_내역서(최초)_실행예산(6공구-회원사-사토조정)" xfId="16566"/>
    <cellStyle name="_인원계획표 _부대입찰특별조건및내역송부(최저가)_Book1_내역서(최초)_실행예산(6공구-회원사용)" xfId="16567"/>
    <cellStyle name="_인원계획표 _부대입찰특별조건및내역송부(최저가)_Book1_내역서(최초)_투찰-변형1(내역서정리,설계대비단가낙찰율)" xfId="16568"/>
    <cellStyle name="_인원계획표 _부대입찰특별조건및내역송부(최저가)_Book1_투찰-변형1(내역서정리,설계대비단가낙찰율)" xfId="16569"/>
    <cellStyle name="_인원계획표 _부대입찰특별조건및내역송부(최저가)_P-(현리-신팔)" xfId="16570"/>
    <cellStyle name="_인원계획표 _부대입찰특별조건및내역송부(최저가)_P-(현리-신팔)_내역서(최초)" xfId="16571"/>
    <cellStyle name="_인원계획표 _부대입찰특별조건및내역송부(최저가)_P-(현리-신팔)_내역서(최초)_기구조직승인" xfId="16572"/>
    <cellStyle name="_인원계획표 _부대입찰특별조건및내역송부(최저가)_P-(현리-신팔)_내역서(최초)_사토조정" xfId="16573"/>
    <cellStyle name="_인원계획표 _부대입찰특별조건및내역송부(최저가)_P-(현리-신팔)_내역서(최초)_사토조정1" xfId="16574"/>
    <cellStyle name="_인원계획표 _부대입찰특별조건및내역송부(최저가)_P-(현리-신팔)_내역서(최초)_사토조정2" xfId="16575"/>
    <cellStyle name="_인원계획표 _부대입찰특별조건및내역송부(최저가)_P-(현리-신팔)_내역서(최초)_실행예산(6공구)" xfId="16576"/>
    <cellStyle name="_인원계획표 _부대입찰특별조건및내역송부(최저가)_P-(현리-신팔)_내역서(최초)_실행예산(6공구-사토조정1)" xfId="16577"/>
    <cellStyle name="_인원계획표 _부대입찰특별조건및내역송부(최저가)_P-(현리-신팔)_내역서(최초)_실행예산(6공구-회원사-사토조정)" xfId="16578"/>
    <cellStyle name="_인원계획표 _부대입찰특별조건및내역송부(최저가)_P-(현리-신팔)_내역서(최초)_실행예산(6공구-회원사용)" xfId="16579"/>
    <cellStyle name="_인원계획표 _부대입찰특별조건및내역송부(최저가)_P-(현리-신팔)_내역서(최초)_투찰-변형1(내역서정리,설계대비단가낙찰율)" xfId="16580"/>
    <cellStyle name="_인원계획표 _부대입찰특별조건및내역송부(최저가)_P-(현리-신팔)_투찰-변형1(내역서정리,설계대비단가낙찰율)" xfId="16581"/>
    <cellStyle name="_인원계획표 _부대입찰특별조건및내역송부(최저가)_내역서(최초)" xfId="16582"/>
    <cellStyle name="_인원계획표 _부대입찰특별조건및내역송부(최저가)_내역서(최초)_기구조직승인" xfId="16583"/>
    <cellStyle name="_인원계획표 _부대입찰특별조건및내역송부(최저가)_내역서(최초)_사토조정" xfId="16584"/>
    <cellStyle name="_인원계획표 _부대입찰특별조건및내역송부(최저가)_내역서(최초)_사토조정1" xfId="16585"/>
    <cellStyle name="_인원계획표 _부대입찰특별조건및내역송부(최저가)_내역서(최초)_사토조정2" xfId="16586"/>
    <cellStyle name="_인원계획표 _부대입찰특별조건및내역송부(최저가)_내역서(최초)_실행예산(6공구)" xfId="16587"/>
    <cellStyle name="_인원계획표 _부대입찰특별조건및내역송부(최저가)_내역서(최초)_실행예산(6공구-사토조정1)" xfId="16588"/>
    <cellStyle name="_인원계획표 _부대입찰특별조건및내역송부(최저가)_내역서(최초)_실행예산(6공구-회원사-사토조정)" xfId="16589"/>
    <cellStyle name="_인원계획표 _부대입찰특별조건및내역송부(최저가)_내역서(최초)_실행예산(6공구-회원사용)" xfId="16590"/>
    <cellStyle name="_인원계획표 _부대입찰특별조건및내역송부(최저가)_내역서(최초)_투찰-변형1(내역서정리,설계대비단가낙찰율)" xfId="16591"/>
    <cellStyle name="_인원계획표 _부대입찰특별조건및내역송부(최저가)_부대결과" xfId="16592"/>
    <cellStyle name="_인원계획표 _부대입찰특별조건및내역송부(최저가)_부대결과_Book1" xfId="16593"/>
    <cellStyle name="_인원계획표 _부대입찰특별조건및내역송부(최저가)_부대결과_Book1_내역서(최초)" xfId="16594"/>
    <cellStyle name="_인원계획표 _부대입찰특별조건및내역송부(최저가)_부대결과_Book1_내역서(최초)_기구조직승인" xfId="16595"/>
    <cellStyle name="_인원계획표 _부대입찰특별조건및내역송부(최저가)_부대결과_Book1_내역서(최초)_사토조정" xfId="16596"/>
    <cellStyle name="_인원계획표 _부대입찰특별조건및내역송부(최저가)_부대결과_Book1_내역서(최초)_사토조정1" xfId="16597"/>
    <cellStyle name="_인원계획표 _부대입찰특별조건및내역송부(최저가)_부대결과_Book1_내역서(최초)_사토조정2" xfId="16598"/>
    <cellStyle name="_인원계획표 _부대입찰특별조건및내역송부(최저가)_부대결과_Book1_내역서(최초)_실행예산(6공구)" xfId="16599"/>
    <cellStyle name="_인원계획표 _부대입찰특별조건및내역송부(최저가)_부대결과_Book1_내역서(최초)_실행예산(6공구-사토조정1)" xfId="16600"/>
    <cellStyle name="_인원계획표 _부대입찰특별조건및내역송부(최저가)_부대결과_Book1_내역서(최초)_실행예산(6공구-회원사-사토조정)" xfId="16601"/>
    <cellStyle name="_인원계획표 _부대입찰특별조건및내역송부(최저가)_부대결과_Book1_내역서(최초)_실행예산(6공구-회원사용)" xfId="16602"/>
    <cellStyle name="_인원계획표 _부대입찰특별조건및내역송부(최저가)_부대결과_Book1_내역서(최초)_투찰-변형1(내역서정리,설계대비단가낙찰율)" xfId="16603"/>
    <cellStyle name="_인원계획표 _부대입찰특별조건및내역송부(최저가)_부대결과_Book1_투찰-변형1(내역서정리,설계대비단가낙찰율)" xfId="16604"/>
    <cellStyle name="_인원계획표 _부대입찰특별조건및내역송부(최저가)_부대결과_P-(현리-신팔)" xfId="16605"/>
    <cellStyle name="_인원계획표 _부대입찰특별조건및내역송부(최저가)_부대결과_P-(현리-신팔)_내역서(최초)" xfId="16606"/>
    <cellStyle name="_인원계획표 _부대입찰특별조건및내역송부(최저가)_부대결과_P-(현리-신팔)_내역서(최초)_기구조직승인" xfId="16607"/>
    <cellStyle name="_인원계획표 _부대입찰특별조건및내역송부(최저가)_부대결과_P-(현리-신팔)_내역서(최초)_사토조정" xfId="16608"/>
    <cellStyle name="_인원계획표 _부대입찰특별조건및내역송부(최저가)_부대결과_P-(현리-신팔)_내역서(최초)_사토조정1" xfId="16609"/>
    <cellStyle name="_인원계획표 _부대입찰특별조건및내역송부(최저가)_부대결과_P-(현리-신팔)_내역서(최초)_사토조정2" xfId="16610"/>
    <cellStyle name="_인원계획표 _부대입찰특별조건및내역송부(최저가)_부대결과_P-(현리-신팔)_내역서(최초)_실행예산(6공구)" xfId="16611"/>
    <cellStyle name="_인원계획표 _부대입찰특별조건및내역송부(최저가)_부대결과_P-(현리-신팔)_내역서(최초)_실행예산(6공구-사토조정1)" xfId="16612"/>
    <cellStyle name="_인원계획표 _부대입찰특별조건및내역송부(최저가)_부대결과_P-(현리-신팔)_내역서(최초)_실행예산(6공구-회원사-사토조정)" xfId="16613"/>
    <cellStyle name="_인원계획표 _부대입찰특별조건및내역송부(최저가)_부대결과_P-(현리-신팔)_내역서(최초)_실행예산(6공구-회원사용)" xfId="16614"/>
    <cellStyle name="_인원계획표 _부대입찰특별조건및내역송부(최저가)_부대결과_P-(현리-신팔)_내역서(최초)_투찰-변형1(내역서정리,설계대비단가낙찰율)" xfId="16615"/>
    <cellStyle name="_인원계획표 _부대입찰특별조건및내역송부(최저가)_부대결과_P-(현리-신팔)_투찰-변형1(내역서정리,설계대비단가낙찰율)" xfId="16616"/>
    <cellStyle name="_인원계획표 _부대입찰특별조건및내역송부(최저가)_부대결과_내역서(최초)" xfId="16617"/>
    <cellStyle name="_인원계획표 _부대입찰특별조건및내역송부(최저가)_부대결과_내역서(최초)_기구조직승인" xfId="16618"/>
    <cellStyle name="_인원계획표 _부대입찰특별조건및내역송부(최저가)_부대결과_내역서(최초)_사토조정" xfId="16619"/>
    <cellStyle name="_인원계획표 _부대입찰특별조건및내역송부(최저가)_부대결과_내역서(최초)_사토조정1" xfId="16620"/>
    <cellStyle name="_인원계획표 _부대입찰특별조건및내역송부(최저가)_부대결과_내역서(최초)_사토조정2" xfId="16621"/>
    <cellStyle name="_인원계획표 _부대입찰특별조건및내역송부(최저가)_부대결과_내역서(최초)_실행예산(6공구)" xfId="16622"/>
    <cellStyle name="_인원계획표 _부대입찰특별조건및내역송부(최저가)_부대결과_내역서(최초)_실행예산(6공구-사토조정1)" xfId="16623"/>
    <cellStyle name="_인원계획표 _부대입찰특별조건및내역송부(최저가)_부대결과_내역서(최초)_실행예산(6공구-회원사-사토조정)" xfId="16624"/>
    <cellStyle name="_인원계획표 _부대입찰특별조건및내역송부(최저가)_부대결과_내역서(최초)_실행예산(6공구-회원사용)" xfId="16625"/>
    <cellStyle name="_인원계획표 _부대입찰특별조건및내역송부(최저가)_부대결과_내역서(최초)_투찰-변형1(내역서정리,설계대비단가낙찰율)" xfId="16626"/>
    <cellStyle name="_인원계획표 _부대입찰특별조건및내역송부(최저가)_부대결과_투찰-변형1(내역서정리,설계대비단가낙찰율)" xfId="16627"/>
    <cellStyle name="_인원계획표 _부대입찰특별조건및내역송부(최저가)_부대결과_현리-신팔도로설계" xfId="16628"/>
    <cellStyle name="_인원계획표 _부대입찰특별조건및내역송부(최저가)_부대결과_현리-신팔도로설계_내역서(최초)" xfId="16629"/>
    <cellStyle name="_인원계획표 _부대입찰특별조건및내역송부(최저가)_부대결과_현리-신팔도로설계_내역서(최초)_기구조직승인" xfId="16630"/>
    <cellStyle name="_인원계획표 _부대입찰특별조건및내역송부(최저가)_부대결과_현리-신팔도로설계_내역서(최초)_사토조정" xfId="16631"/>
    <cellStyle name="_인원계획표 _부대입찰특별조건및내역송부(최저가)_부대결과_현리-신팔도로설계_내역서(최초)_사토조정1" xfId="16632"/>
    <cellStyle name="_인원계획표 _부대입찰특별조건및내역송부(최저가)_부대결과_현리-신팔도로설계_내역서(최초)_사토조정2" xfId="16633"/>
    <cellStyle name="_인원계획표 _부대입찰특별조건및내역송부(최저가)_부대결과_현리-신팔도로설계_내역서(최초)_실행예산(6공구)" xfId="16634"/>
    <cellStyle name="_인원계획표 _부대입찰특별조건및내역송부(최저가)_부대결과_현리-신팔도로설계_내역서(최초)_실행예산(6공구-사토조정1)" xfId="16635"/>
    <cellStyle name="_인원계획표 _부대입찰특별조건및내역송부(최저가)_부대결과_현리-신팔도로설계_내역서(최초)_실행예산(6공구-회원사-사토조정)" xfId="16636"/>
    <cellStyle name="_인원계획표 _부대입찰특별조건및내역송부(최저가)_부대결과_현리-신팔도로설계_내역서(최초)_실행예산(6공구-회원사용)" xfId="16637"/>
    <cellStyle name="_인원계획표 _부대입찰특별조건및내역송부(최저가)_부대결과_현리-신팔도로설계_내역서(최초)_투찰-변형1(내역서정리,설계대비단가낙찰율)" xfId="16638"/>
    <cellStyle name="_인원계획표 _부대입찰특별조건및내역송부(최저가)_부대결과_현리-신팔도로설계_투찰-변형1(내역서정리,설계대비단가낙찰율)" xfId="16639"/>
    <cellStyle name="_인원계획표 _부대입찰특별조건및내역송부(최저가)_투찰-변형1(내역서정리,설계대비단가낙찰율)" xfId="16640"/>
    <cellStyle name="_인원계획표 _부대입찰특별조건및내역송부(최저가)_현리-신팔도로설계" xfId="16641"/>
    <cellStyle name="_인원계획표 _부대입찰특별조건및내역송부(최저가)_현리-신팔도로설계_내역서(최초)" xfId="16642"/>
    <cellStyle name="_인원계획표 _부대입찰특별조건및내역송부(최저가)_현리-신팔도로설계_내역서(최초)_기구조직승인" xfId="16643"/>
    <cellStyle name="_인원계획표 _부대입찰특별조건및내역송부(최저가)_현리-신팔도로설계_내역서(최초)_사토조정" xfId="16644"/>
    <cellStyle name="_인원계획표 _부대입찰특별조건및내역송부(최저가)_현리-신팔도로설계_내역서(최초)_사토조정1" xfId="16645"/>
    <cellStyle name="_인원계획표 _부대입찰특별조건및내역송부(최저가)_현리-신팔도로설계_내역서(최초)_사토조정2" xfId="16646"/>
    <cellStyle name="_인원계획표 _부대입찰특별조건및내역송부(최저가)_현리-신팔도로설계_내역서(최초)_실행예산(6공구)" xfId="16647"/>
    <cellStyle name="_인원계획표 _부대입찰특별조건및내역송부(최저가)_현리-신팔도로설계_내역서(최초)_실행예산(6공구-사토조정1)" xfId="16648"/>
    <cellStyle name="_인원계획표 _부대입찰특별조건및내역송부(최저가)_현리-신팔도로설계_내역서(최초)_실행예산(6공구-회원사-사토조정)" xfId="16649"/>
    <cellStyle name="_인원계획표 _부대입찰특별조건및내역송부(최저가)_현리-신팔도로설계_내역서(최초)_실행예산(6공구-회원사용)" xfId="16650"/>
    <cellStyle name="_인원계획표 _부대입찰특별조건및내역송부(최저가)_현리-신팔도로설계_내역서(최초)_투찰-변형1(내역서정리,설계대비단가낙찰율)" xfId="16651"/>
    <cellStyle name="_인원계획표 _부대입찰특별조건및내역송부(최저가)_현리-신팔도로설계_투찰-변형1(내역서정리,설계대비단가낙찰율)" xfId="16652"/>
    <cellStyle name="_인원계획표 _불티교" xfId="391"/>
    <cellStyle name="_인원계획표 _불티교_2005.근1,2호-정화 습지 실정보고11-15일 1.5경사xls" xfId="16653"/>
    <cellStyle name="_인원계획표 _불티교_2006..단가산출" xfId="16654"/>
    <cellStyle name="_인원계획표 _불티교_SCP" xfId="412"/>
    <cellStyle name="_인원계획표 _불티교_SCP_Book2" xfId="419"/>
    <cellStyle name="_인원계획표 _불티교_SCP_금차내역-10월8일-수정" xfId="413"/>
    <cellStyle name="_인원계획표 _불티교_SCP_설변내역서2차" xfId="414"/>
    <cellStyle name="_인원계획표 _불티교_SCP_전체내역" xfId="415"/>
    <cellStyle name="_인원계획표 _불티교_SCP_전체내역-a3" xfId="416"/>
    <cellStyle name="_인원계획표 _불티교_SCP_전체내역-a4" xfId="417"/>
    <cellStyle name="_인원계획표 _불티교_SCP_총괄내역2003.08-a4" xfId="418"/>
    <cellStyle name="_인원계획표 _불티교_금차내역설변-10월10일" xfId="392"/>
    <cellStyle name="_인원계획표 _불티교_금차내역설변-10월10일_Book2" xfId="397"/>
    <cellStyle name="_인원계획표 _불티교_금차내역설변-10월10일_전체내역" xfId="393"/>
    <cellStyle name="_인원계획표 _불티교_금차내역설변-10월10일_전체내역-a3" xfId="394"/>
    <cellStyle name="_인원계획표 _불티교_금차내역설변-10월10일_전체내역-a4" xfId="395"/>
    <cellStyle name="_인원계획표 _불티교_금차내역설변-10월10일_총괄내역2003.08-a4" xfId="396"/>
    <cellStyle name="_인원계획표 _불티교_송도2,4공구 (1-조경 내역서)" xfId="16655"/>
    <cellStyle name="_인원계획표 _불티교_송도2,4공구 (1-조경 내역서)_2005.근1,2호-정화 습지 실정보고11-15일 1.5경사xls" xfId="16656"/>
    <cellStyle name="_인원계획표 _불티교_송도2,4공구 (1-조경 내역서)_2006..단가산출" xfId="16657"/>
    <cellStyle name="_인원계획표 _불티교_송도2,4공구 (1-조경 내역서)_조경" xfId="16658"/>
    <cellStyle name="_인원계획표 _불티교_송도2,4공구 (1-조경 내역서)_조경_2006..단가산출" xfId="16659"/>
    <cellStyle name="_인원계획표 _불티교_송도2,4공구 (1-조경 내역서)_창인-근1.2호-정화(방수쉬트)실정보고10.10" xfId="16660"/>
    <cellStyle name="_인원계획표 _불티교_전체내역-10월8일" xfId="398"/>
    <cellStyle name="_인원계획표 _불티교_전체내역-10월8일_Book2" xfId="403"/>
    <cellStyle name="_인원계획표 _불티교_전체내역-10월8일_전체내역" xfId="399"/>
    <cellStyle name="_인원계획표 _불티교_전체내역-10월8일_전체내역-a3" xfId="400"/>
    <cellStyle name="_인원계획표 _불티교_전체내역-10월8일_전체내역-a4" xfId="401"/>
    <cellStyle name="_인원계획표 _불티교_전체내역-10월8일_총괄내역2003.08-a4" xfId="402"/>
    <cellStyle name="_인원계획표 _불티교_조경" xfId="16661"/>
    <cellStyle name="_인원계획표 _불티교_조경(공종구분)" xfId="16662"/>
    <cellStyle name="_인원계획표 _불티교_조경_2005.근1,2호-정화 습지 실정보고11-15일 1.5경사xls" xfId="16663"/>
    <cellStyle name="_인원계획표 _불티교_조경_2006..단가산출" xfId="16664"/>
    <cellStyle name="_인원계획표 _불티교_조경_조경" xfId="16665"/>
    <cellStyle name="_인원계획표 _불티교_조경_조경_2006..단가산출" xfId="16666"/>
    <cellStyle name="_인원계획표 _불티교_조경_창인-근1.2호-정화(방수쉬트)실정보고10.10" xfId="16667"/>
    <cellStyle name="_인원계획표 _불티교_지장물" xfId="404"/>
    <cellStyle name="_인원계획표 _불티교_지장물_Book2" xfId="411"/>
    <cellStyle name="_인원계획표 _불티교_지장물_금차내역-10월8일-수정" xfId="405"/>
    <cellStyle name="_인원계획표 _불티교_지장물_설변내역서2차" xfId="406"/>
    <cellStyle name="_인원계획표 _불티교_지장물_전체내역" xfId="407"/>
    <cellStyle name="_인원계획표 _불티교_지장물_전체내역-a3" xfId="408"/>
    <cellStyle name="_인원계획표 _불티교_지장물_전체내역-a4" xfId="409"/>
    <cellStyle name="_인원계획표 _불티교_지장물_총괄내역2003.08-a4" xfId="410"/>
    <cellStyle name="_인원계획표 _불티교_창인-근1.2호-정화(방수쉬트)실정보고10.10" xfId="16668"/>
    <cellStyle name="_인원계획표 _불티교-1" xfId="420"/>
    <cellStyle name="_인원계획표 _불티교-1_SCP" xfId="441"/>
    <cellStyle name="_인원계획표 _불티교-1_SCP_Book2" xfId="448"/>
    <cellStyle name="_인원계획표 _불티교-1_SCP_금차내역-10월8일-수정" xfId="442"/>
    <cellStyle name="_인원계획표 _불티교-1_SCP_설변내역서2차" xfId="443"/>
    <cellStyle name="_인원계획표 _불티교-1_SCP_전체내역" xfId="444"/>
    <cellStyle name="_인원계획표 _불티교-1_SCP_전체내역-a3" xfId="445"/>
    <cellStyle name="_인원계획표 _불티교-1_SCP_전체내역-a4" xfId="446"/>
    <cellStyle name="_인원계획표 _불티교-1_SCP_총괄내역2003.08-a4" xfId="447"/>
    <cellStyle name="_인원계획표 _불티교-1_금차내역설변-10월10일" xfId="421"/>
    <cellStyle name="_인원계획표 _불티교-1_금차내역설변-10월10일_Book2" xfId="426"/>
    <cellStyle name="_인원계획표 _불티교-1_금차내역설변-10월10일_전체내역" xfId="422"/>
    <cellStyle name="_인원계획표 _불티교-1_금차내역설변-10월10일_전체내역-a3" xfId="423"/>
    <cellStyle name="_인원계획표 _불티교-1_금차내역설변-10월10일_전체내역-a4" xfId="424"/>
    <cellStyle name="_인원계획표 _불티교-1_금차내역설변-10월10일_총괄내역2003.08-a4" xfId="425"/>
    <cellStyle name="_인원계획표 _불티교-1_전체내역-10월8일" xfId="427"/>
    <cellStyle name="_인원계획표 _불티교-1_전체내역-10월8일_Book2" xfId="432"/>
    <cellStyle name="_인원계획표 _불티교-1_전체내역-10월8일_전체내역" xfId="428"/>
    <cellStyle name="_인원계획표 _불티교-1_전체내역-10월8일_전체내역-a3" xfId="429"/>
    <cellStyle name="_인원계획표 _불티교-1_전체내역-10월8일_전체내역-a4" xfId="430"/>
    <cellStyle name="_인원계획표 _불티교-1_전체내역-10월8일_총괄내역2003.08-a4" xfId="431"/>
    <cellStyle name="_인원계획표 _불티교-1_지장물" xfId="433"/>
    <cellStyle name="_인원계획표 _불티교-1_지장물_Book2" xfId="440"/>
    <cellStyle name="_인원계획표 _불티교-1_지장물_금차내역-10월8일-수정" xfId="434"/>
    <cellStyle name="_인원계획표 _불티교-1_지장물_설변내역서2차" xfId="435"/>
    <cellStyle name="_인원계획표 _불티교-1_지장물_전체내역" xfId="436"/>
    <cellStyle name="_인원계획표 _불티교-1_지장물_전체내역-a3" xfId="437"/>
    <cellStyle name="_인원계획표 _불티교-1_지장물_전체내역-a4" xfId="438"/>
    <cellStyle name="_인원계획표 _불티교-1_지장물_총괄내역2003.08-a4" xfId="439"/>
    <cellStyle name="_인원계획표 _서후-평은(투찰)" xfId="16669"/>
    <cellStyle name="_인원계획표 _서후-평은(투찰)_Sheet1" xfId="16670"/>
    <cellStyle name="_인원계획표 _서후-평은(투찰)_Sheet1_변경내역서-1 (version 1)" xfId="16671"/>
    <cellStyle name="_인원계획표 _서후-평은(투찰)_Sheet1_복사본 내역서-서창사거리(rev1-4)" xfId="16672"/>
    <cellStyle name="_인원계획표 _서후-평은(투찰)_Sheet1_정읍천(입찰내역)_1안" xfId="16673"/>
    <cellStyle name="_인원계획표 _서후-평은(투찰)_Sheet1_정읍천(입찰내역)_1안_변경내역서-1 (version 1)" xfId="16674"/>
    <cellStyle name="_인원계획표 _서후-평은(투찰)_Sheet1_정읍천(입찰내역)_1안_복사본 내역서-서창사거리(rev1-4)" xfId="16675"/>
    <cellStyle name="_인원계획표 _서후-평은(투찰)_변경내역서-1 (version 1)" xfId="16676"/>
    <cellStyle name="_인원계획표 _서후-평은(투찰)_복사본 내역서-서창사거리(rev1-4)" xfId="16677"/>
    <cellStyle name="_인원계획표 _서후-평은(투찰)_정읍천(입찰내역)_1안" xfId="16678"/>
    <cellStyle name="_인원계획표 _서후-평은(투찰)_정읍천(입찰내역)_1안_1" xfId="16679"/>
    <cellStyle name="_인원계획표 _서후-평은(투찰)_정읍천(입찰내역)_1안_1_변경내역서-1 (version 1)" xfId="16680"/>
    <cellStyle name="_인원계획표 _서후-평은(투찰)_정읍천(입찰내역)_1안_1_복사본 내역서-서창사거리(rev1-4)" xfId="16681"/>
    <cellStyle name="_인원계획표 _서후-평은(투찰)_정읍천(입찰내역)_1안_변경내역서-1 (version 1)" xfId="16682"/>
    <cellStyle name="_인원계획표 _서후-평은(투찰)_정읍천(입찰내역)_1안_복사본 내역서-서창사거리(rev1-4)" xfId="16683"/>
    <cellStyle name="_인원계획표 _서후-평은(투찰)_정읍천(입찰내역)_1안_정읍천(입찰내역)_1안" xfId="16684"/>
    <cellStyle name="_인원계획표 _서후-평은(투찰)_정읍천(입찰내역)_1안_정읍천(입찰내역)_1안_변경내역서-1 (version 1)" xfId="16685"/>
    <cellStyle name="_인원계획표 _서후-평은(투찰)_정읍천(입찰내역)_1안_정읍천(입찰내역)_1안_복사본 내역서-서창사거리(rev1-4)" xfId="16686"/>
    <cellStyle name="_인원계획표 _서후-평은(투찰)_정읍천(입찰내역)_2안" xfId="16687"/>
    <cellStyle name="_인원계획표 _서후-평은(투찰)_정읍천(입찰내역)_2안_변경내역서-1 (version 1)" xfId="16688"/>
    <cellStyle name="_인원계획표 _서후-평은(투찰)_정읍천(입찰내역)_2안_복사본 내역서-서창사거리(rev1-4)" xfId="16689"/>
    <cellStyle name="_인원계획표 _서후-평은(투찰)_정읍천(입찰내역)_2안_정읍천(입찰내역)_1안" xfId="16690"/>
    <cellStyle name="_인원계획표 _서후-평은(투찰)_정읍천(입찰내역)_2안_정읍천(입찰내역)_1안_변경내역서-1 (version 1)" xfId="16691"/>
    <cellStyle name="_인원계획표 _서후-평은(투찰)_정읍천(입찰내역)_2안_정읍천(입찰내역)_1안_복사본 내역서-서창사거리(rev1-4)" xfId="16692"/>
    <cellStyle name="_인원계획표 _설계변경예산서(전체분)" xfId="16693"/>
    <cellStyle name="_인원계획표 _설계변경예산서(전체분)_계약내역서(전체분)" xfId="16694"/>
    <cellStyle name="_인원계획표 _설변내역서(전체분)" xfId="16695"/>
    <cellStyle name="_인원계획표 _설변내역서(전체분)_계약내역서(전체분)" xfId="16696"/>
    <cellStyle name="_인원계획표 _송도2,4공구 (1-조경 내역서)" xfId="16697"/>
    <cellStyle name="_인원계획표 _송도2,4공구 (1-조경 내역서)_2005.근1,2호-정화 습지 실정보고11-15일 1.5경사xls" xfId="16698"/>
    <cellStyle name="_인원계획표 _송도2,4공구 (1-조경 내역서)_2006..단가산출" xfId="16699"/>
    <cellStyle name="_인원계획표 _송도2,4공구 (1-조경 내역서)_조경" xfId="16700"/>
    <cellStyle name="_인원계획표 _송도2,4공구 (1-조경 내역서)_조경_2006..단가산출" xfId="16701"/>
    <cellStyle name="_인원계획표 _송도2,4공구 (1-조경 내역서)_창인-근1.2호-정화(방수쉬트)실정보고10.10" xfId="16702"/>
    <cellStyle name="_인원계획표 _송학하수품의(설계넣고)" xfId="16703"/>
    <cellStyle name="_인원계획표 _송학하수품의(설계넣고)_수량산출서" xfId="16704"/>
    <cellStyle name="_인원계획표 _송학하수품의(설계넣고)_중구청일위대가" xfId="16705"/>
    <cellStyle name="_인원계획표 _수량산출서" xfId="16706"/>
    <cellStyle name="_인원계획표 _순천덕월" xfId="16707"/>
    <cellStyle name="_인원계획표 _순천덕월_2005.근1,2호-정화 습지 실정보고11-15일 1.5경사xls" xfId="16708"/>
    <cellStyle name="_인원계획표 _순천덕월_2006..단가산출" xfId="16709"/>
    <cellStyle name="_인원계획표 _순천덕월_송도2,4공구 (1-조경 내역서)" xfId="16710"/>
    <cellStyle name="_인원계획표 _순천덕월_송도2,4공구 (1-조경 내역서)_2005.근1,2호-정화 습지 실정보고11-15일 1.5경사xls" xfId="16711"/>
    <cellStyle name="_인원계획표 _순천덕월_송도2,4공구 (1-조경 내역서)_2006..단가산출" xfId="16712"/>
    <cellStyle name="_인원계획표 _순천덕월_송도2,4공구 (1-조경 내역서)_조경" xfId="16713"/>
    <cellStyle name="_인원계획표 _순천덕월_송도2,4공구 (1-조경 내역서)_조경_2006..단가산출" xfId="16714"/>
    <cellStyle name="_인원계획표 _순천덕월_송도2,4공구 (1-조경 내역서)_창인-근1.2호-정화(방수쉬트)실정보고10.10" xfId="16715"/>
    <cellStyle name="_인원계획표 _순천덕월_조경" xfId="16716"/>
    <cellStyle name="_인원계획표 _순천덕월_조경(공종구분)" xfId="16717"/>
    <cellStyle name="_인원계획표 _순천덕월_조경_2005.근1,2호-정화 습지 실정보고11-15일 1.5경사xls" xfId="16718"/>
    <cellStyle name="_인원계획표 _순천덕월_조경_2006..단가산출" xfId="16719"/>
    <cellStyle name="_인원계획표 _순천덕월_조경_조경" xfId="16720"/>
    <cellStyle name="_인원계획표 _순천덕월_조경_조경_2006..단가산출" xfId="16721"/>
    <cellStyle name="_인원계획표 _순천덕월_조경_창인-근1.2호-정화(방수쉬트)실정보고10.10" xfId="16722"/>
    <cellStyle name="_인원계획표 _순천덕월_창인-근1.2호-정화(방수쉬트)실정보고10.10" xfId="16723"/>
    <cellStyle name="_인원계획표 _시멘트" xfId="16724"/>
    <cellStyle name="_인원계획표 _시행계획보고(중앙선6공구)" xfId="16725"/>
    <cellStyle name="_인원계획표 _실행(노은리슈빌)" xfId="5997"/>
    <cellStyle name="_인원계획표 _실행(노은리슈빌)_관저리슈빌최종실행1" xfId="5998"/>
    <cellStyle name="_인원계획표 _실행(노은리슈빌)_관저리슈빌최종실행1_관저리슈빌최종실행1" xfId="5999"/>
    <cellStyle name="_인원계획표 _실행검토228" xfId="6000"/>
    <cellStyle name="_인원계획표 _실행검토228_00.실행예산(결재)" xfId="6001"/>
    <cellStyle name="_인원계획표 _실행검토228_07.복수리슈빌 미장" xfId="6002"/>
    <cellStyle name="_인원계획표 _실행검토228_견적용내역" xfId="6003"/>
    <cellStyle name="_인원계획표 _실행검토228_견적용내역(도급비교)" xfId="6004"/>
    <cellStyle name="_인원계획표 _실행검토228_견적용내역(도급비교)_관저리슈빌최종실행1" xfId="6005"/>
    <cellStyle name="_인원계획표 _실행검토228_견적용내역(도급비교)_관저리슈빌최종실행1_관저리슈빌최종실행1" xfId="6006"/>
    <cellStyle name="_인원계획표 _실행검토228_견적용내역_관저리슈빌최종실행1" xfId="6007"/>
    <cellStyle name="_인원계획표 _실행검토228_견적용내역_관저리슈빌최종실행1_관저리슈빌최종실행1" xfId="6008"/>
    <cellStyle name="_인원계획표 _실행검토228_관저리슈빌최종실행(1224)" xfId="6009"/>
    <cellStyle name="_인원계획표 _실행검토228_관저리슈빌최종실행(1224)_관저리슈빌최종실행1" xfId="6010"/>
    <cellStyle name="_인원계획표 _실행검토228_관저리슈빌최종실행(1224)_관저리슈빌최종실행1_관저리슈빌최종실행1" xfId="6011"/>
    <cellStyle name="_인원계획표 _실행검토228_관저리슈빌최종실행1" xfId="6012"/>
    <cellStyle name="_인원계획표 _실행검토228_노은14BL 최종내역서(04.10.05)" xfId="6013"/>
    <cellStyle name="_인원계획표 _실행검토228_노은14BL 최종내역서(04.10.05)_복사본 13블럭내역(최종04.10.05)" xfId="6014"/>
    <cellStyle name="_인원계획표 _실행검토228_노은14BL 최종내역서(04.6.18)" xfId="6015"/>
    <cellStyle name="_인원계획표 _실행검토228_노은14BL 최종내역서(04.6.18)_노은14BL 최종내역서(04.10.05)" xfId="6016"/>
    <cellStyle name="_인원계획표 _실행검토228_노은14BL 최종내역서(04.6.18)_노은14BL 최종내역서(04.10.05)_복사본 13블럭내역(최종04.10.05)" xfId="6017"/>
    <cellStyle name="_인원계획표 _실행검토228_노은14BL 최종내역서(04.6.18)_노은2지구 13블럭내역(최종04.10.05)" xfId="6018"/>
    <cellStyle name="_인원계획표 _실행검토228_노은14BL 최종내역서(04.6.18)_청주비하내역(04.09.16)" xfId="6019"/>
    <cellStyle name="_인원계획표 _실행검토228_노은14BL 최종내역서(04.6.24)" xfId="6020"/>
    <cellStyle name="_인원계획표 _실행검토228_노은14BL 최종내역서(04.6.24)_검토" xfId="6021"/>
    <cellStyle name="_인원계획표 _실행검토228_노은14BL 최종내역서(04.6.24)_검토_복사본 13블럭내역(최종04.10.05)" xfId="6022"/>
    <cellStyle name="_인원계획표 _실행검토228_노은14BL 최종내역서(04.6.24)_검토1" xfId="6023"/>
    <cellStyle name="_인원계획표 _실행검토228_노은14BL 최종내역서(04.6.24)_검토1_복사본 13블럭내역(최종04.10.05)" xfId="6024"/>
    <cellStyle name="_인원계획표 _실행검토228_노은14BL 최종내역서(04.6.24)_검토2" xfId="6025"/>
    <cellStyle name="_인원계획표 _실행검토228_노은14BL 최종내역서(04.6.24)_검토2_복사본 13블럭내역(최종04.10.05)" xfId="6026"/>
    <cellStyle name="_인원계획표 _실행검토228_노은14BL 최종내역서(04.6.24)_복사본 13블럭내역(최종04.10.05)" xfId="6027"/>
    <cellStyle name="_인원계획표 _실행검토228_노은2지구 13블럭내역(최종04.10.05)" xfId="6028"/>
    <cellStyle name="_인원계획표 _실행검토228_동백리슈빌 최종내역서(단가참고)" xfId="6029"/>
    <cellStyle name="_인원계획표 _실행검토228_동백리슈빌 최종내역서(단가참고)_복사본 13블럭내역(최종04.10.05)" xfId="6030"/>
    <cellStyle name="_인원계획표 _실행검토228_동백리슈빌 확정내역서(2004.02.10)" xfId="6031"/>
    <cellStyle name="_인원계획표 _실행검토228_리슈빌 공사별 비교(전체현장)" xfId="6032"/>
    <cellStyle name="_인원계획표 _실행검토228_리슈빌 공사별 비교(전체현장)_복사본 13블럭내역(최종04.10.05)" xfId="6033"/>
    <cellStyle name="_인원계획표 _실행검토228_삼익비교실행" xfId="6034"/>
    <cellStyle name="_인원계획표 _실행검토228_삼익비교실행_00.실행예산(결재)" xfId="6035"/>
    <cellStyle name="_인원계획표 _실행검토228_삼익비교실행_07.복수리슈빌 미장" xfId="6036"/>
    <cellStyle name="_인원계획표 _실행검토228_삼익비교실행_견적용내역" xfId="6037"/>
    <cellStyle name="_인원계획표 _실행검토228_삼익비교실행_견적용내역(도급비교)" xfId="6038"/>
    <cellStyle name="_인원계획표 _실행검토228_삼익비교실행_견적용내역(도급비교)_관저리슈빌최종실행1" xfId="6039"/>
    <cellStyle name="_인원계획표 _실행검토228_삼익비교실행_견적용내역(도급비교)_관저리슈빌최종실행1_관저리슈빌최종실행1" xfId="6040"/>
    <cellStyle name="_인원계획표 _실행검토228_삼익비교실행_견적용내역_관저리슈빌최종실행1" xfId="6041"/>
    <cellStyle name="_인원계획표 _실행검토228_삼익비교실행_견적용내역_관저리슈빌최종실행1_관저리슈빌최종실행1" xfId="6042"/>
    <cellStyle name="_인원계획표 _실행검토228_삼익비교실행_관저리슈빌최종실행(1224)" xfId="6043"/>
    <cellStyle name="_인원계획표 _실행검토228_삼익비교실행_관저리슈빌최종실행(1224)_관저리슈빌최종실행1" xfId="6044"/>
    <cellStyle name="_인원계획표 _실행검토228_삼익비교실행_관저리슈빌최종실행(1224)_관저리슈빌최종실행1_관저리슈빌최종실행1" xfId="6045"/>
    <cellStyle name="_인원계획표 _실행검토228_삼익비교실행_관저리슈빌최종실행1" xfId="6046"/>
    <cellStyle name="_인원계획표 _실행검토228_삼익비교실행_노은14BL 최종내역서(04.10.05)" xfId="6047"/>
    <cellStyle name="_인원계획표 _실행검토228_삼익비교실행_노은14BL 최종내역서(04.10.05)_복사본 13블럭내역(최종04.10.05)" xfId="6048"/>
    <cellStyle name="_인원계획표 _실행검토228_삼익비교실행_노은14BL 최종내역서(04.6.18)" xfId="6049"/>
    <cellStyle name="_인원계획표 _실행검토228_삼익비교실행_노은14BL 최종내역서(04.6.18)_노은14BL 최종내역서(04.10.05)" xfId="6050"/>
    <cellStyle name="_인원계획표 _실행검토228_삼익비교실행_노은14BL 최종내역서(04.6.18)_노은14BL 최종내역서(04.10.05)_복사본 13블럭내역(최종04.10.05)" xfId="6051"/>
    <cellStyle name="_인원계획표 _실행검토228_삼익비교실행_노은14BL 최종내역서(04.6.18)_노은2지구 13블럭내역(최종04.10.05)" xfId="6052"/>
    <cellStyle name="_인원계획표 _실행검토228_삼익비교실행_노은14BL 최종내역서(04.6.18)_청주비하내역(04.09.16)" xfId="6053"/>
    <cellStyle name="_인원계획표 _실행검토228_삼익비교실행_노은14BL 최종내역서(04.6.24)" xfId="6054"/>
    <cellStyle name="_인원계획표 _실행검토228_삼익비교실행_노은14BL 최종내역서(04.6.24)_검토" xfId="6055"/>
    <cellStyle name="_인원계획표 _실행검토228_삼익비교실행_노은14BL 최종내역서(04.6.24)_검토_복사본 13블럭내역(최종04.10.05)" xfId="6056"/>
    <cellStyle name="_인원계획표 _실행검토228_삼익비교실행_노은14BL 최종내역서(04.6.24)_검토1" xfId="6057"/>
    <cellStyle name="_인원계획표 _실행검토228_삼익비교실행_노은14BL 최종내역서(04.6.24)_검토1_복사본 13블럭내역(최종04.10.05)" xfId="6058"/>
    <cellStyle name="_인원계획표 _실행검토228_삼익비교실행_노은14BL 최종내역서(04.6.24)_검토2" xfId="6059"/>
    <cellStyle name="_인원계획표 _실행검토228_삼익비교실행_노은14BL 최종내역서(04.6.24)_검토2_복사본 13블럭내역(최종04.10.05)" xfId="6060"/>
    <cellStyle name="_인원계획표 _실행검토228_삼익비교실행_노은14BL 최종내역서(04.6.24)_복사본 13블럭내역(최종04.10.05)" xfId="6061"/>
    <cellStyle name="_인원계획표 _실행검토228_삼익비교실행_노은2지구 13블럭내역(최종04.10.05)" xfId="6062"/>
    <cellStyle name="_인원계획표 _실행검토228_삼익비교실행_동백리슈빌 최종내역서(단가참고)" xfId="6063"/>
    <cellStyle name="_인원계획표 _실행검토228_삼익비교실행_동백리슈빌 최종내역서(단가참고)_복사본 13블럭내역(최종04.10.05)" xfId="6064"/>
    <cellStyle name="_인원계획표 _실행검토228_삼익비교실행_동백리슈빌 확정내역서(2004.02.10)" xfId="6065"/>
    <cellStyle name="_인원계획표 _실행검토228_삼익비교실행_리슈빌 공사별 비교(전체현장)" xfId="6066"/>
    <cellStyle name="_인원계획표 _실행검토228_삼익비교실행_리슈빌 공사별 비교(전체현장)_복사본 13블럭내역(최종04.10.05)" xfId="6067"/>
    <cellStyle name="_인원계획표 _실행검토228_삼익비교실행_실행(노은리슈빌)" xfId="6068"/>
    <cellStyle name="_인원계획표 _실행검토228_삼익비교실행_실행(노은리슈빌)_관저리슈빌최종실행1" xfId="6069"/>
    <cellStyle name="_인원계획표 _실행검토228_삼익비교실행_실행(노은리슈빌)_관저리슈빌최종실행1_관저리슈빌최종실행1" xfId="6070"/>
    <cellStyle name="_인원계획표 _실행검토228_삼익비교실행_실행예산 (2004.03.29)" xfId="6071"/>
    <cellStyle name="_인원계획표 _실행검토228_삼익비교실행_용인IC 내역서(결재0413)" xfId="6072"/>
    <cellStyle name="_인원계획표 _실행검토228_삼익비교실행_청주비하내역(04.09.16)" xfId="6073"/>
    <cellStyle name="_인원계획표 _실행검토228_삼익협의실행" xfId="6074"/>
    <cellStyle name="_인원계획표 _실행검토228_삼익협의실행_00.실행예산(결재)" xfId="6075"/>
    <cellStyle name="_인원계획표 _실행검토228_삼익협의실행_07.복수리슈빌 미장" xfId="6076"/>
    <cellStyle name="_인원계획표 _실행검토228_삼익협의실행_견적용내역" xfId="6077"/>
    <cellStyle name="_인원계획표 _실행검토228_삼익협의실행_견적용내역(도급비교)" xfId="6078"/>
    <cellStyle name="_인원계획표 _실행검토228_삼익협의실행_견적용내역(도급비교)_관저리슈빌최종실행1" xfId="6079"/>
    <cellStyle name="_인원계획표 _실행검토228_삼익협의실행_견적용내역(도급비교)_관저리슈빌최종실행1_관저리슈빌최종실행1" xfId="6080"/>
    <cellStyle name="_인원계획표 _실행검토228_삼익협의실행_견적용내역_관저리슈빌최종실행1" xfId="6081"/>
    <cellStyle name="_인원계획표 _실행검토228_삼익협의실행_견적용내역_관저리슈빌최종실행1_관저리슈빌최종실행1" xfId="6082"/>
    <cellStyle name="_인원계획표 _실행검토228_삼익협의실행_관저리슈빌최종실행(1224)" xfId="6083"/>
    <cellStyle name="_인원계획표 _실행검토228_삼익협의실행_관저리슈빌최종실행(1224)_관저리슈빌최종실행1" xfId="6084"/>
    <cellStyle name="_인원계획표 _실행검토228_삼익협의실행_관저리슈빌최종실행(1224)_관저리슈빌최종실행1_관저리슈빌최종실행1" xfId="6085"/>
    <cellStyle name="_인원계획표 _실행검토228_삼익협의실행_관저리슈빌최종실행1" xfId="6086"/>
    <cellStyle name="_인원계획표 _실행검토228_삼익협의실행_노은14BL 최종내역서(04.10.05)" xfId="6087"/>
    <cellStyle name="_인원계획표 _실행검토228_삼익협의실행_노은14BL 최종내역서(04.10.05)_복사본 13블럭내역(최종04.10.05)" xfId="6088"/>
    <cellStyle name="_인원계획표 _실행검토228_삼익협의실행_노은14BL 최종내역서(04.6.18)" xfId="6089"/>
    <cellStyle name="_인원계획표 _실행검토228_삼익협의실행_노은14BL 최종내역서(04.6.18)_노은14BL 최종내역서(04.10.05)" xfId="6090"/>
    <cellStyle name="_인원계획표 _실행검토228_삼익협의실행_노은14BL 최종내역서(04.6.18)_노은14BL 최종내역서(04.10.05)_복사본 13블럭내역(최종04.10.05)" xfId="6091"/>
    <cellStyle name="_인원계획표 _실행검토228_삼익협의실행_노은14BL 최종내역서(04.6.18)_노은2지구 13블럭내역(최종04.10.05)" xfId="6092"/>
    <cellStyle name="_인원계획표 _실행검토228_삼익협의실행_노은14BL 최종내역서(04.6.18)_청주비하내역(04.09.16)" xfId="6093"/>
    <cellStyle name="_인원계획표 _실행검토228_삼익협의실행_노은14BL 최종내역서(04.6.24)" xfId="6094"/>
    <cellStyle name="_인원계획표 _실행검토228_삼익협의실행_노은14BL 최종내역서(04.6.24)_검토" xfId="6095"/>
    <cellStyle name="_인원계획표 _실행검토228_삼익협의실행_노은14BL 최종내역서(04.6.24)_검토_복사본 13블럭내역(최종04.10.05)" xfId="6096"/>
    <cellStyle name="_인원계획표 _실행검토228_삼익협의실행_노은14BL 최종내역서(04.6.24)_검토1" xfId="6097"/>
    <cellStyle name="_인원계획표 _실행검토228_삼익협의실행_노은14BL 최종내역서(04.6.24)_검토1_복사본 13블럭내역(최종04.10.05)" xfId="6098"/>
    <cellStyle name="_인원계획표 _실행검토228_삼익협의실행_노은14BL 최종내역서(04.6.24)_검토2" xfId="6099"/>
    <cellStyle name="_인원계획표 _실행검토228_삼익협의실행_노은14BL 최종내역서(04.6.24)_검토2_복사본 13블럭내역(최종04.10.05)" xfId="6100"/>
    <cellStyle name="_인원계획표 _실행검토228_삼익협의실행_노은14BL 최종내역서(04.6.24)_복사본 13블럭내역(최종04.10.05)" xfId="6101"/>
    <cellStyle name="_인원계획표 _실행검토228_삼익협의실행_노은2지구 13블럭내역(최종04.10.05)" xfId="6102"/>
    <cellStyle name="_인원계획표 _실행검토228_삼익협의실행_동백리슈빌 최종내역서(단가참고)" xfId="6103"/>
    <cellStyle name="_인원계획표 _실행검토228_삼익협의실행_동백리슈빌 최종내역서(단가참고)_복사본 13블럭내역(최종04.10.05)" xfId="6104"/>
    <cellStyle name="_인원계획표 _실행검토228_삼익협의실행_동백리슈빌 확정내역서(2004.02.10)" xfId="6105"/>
    <cellStyle name="_인원계획표 _실행검토228_삼익협의실행_리슈빌 공사별 비교(전체현장)" xfId="6106"/>
    <cellStyle name="_인원계획표 _실행검토228_삼익협의실행_리슈빌 공사별 비교(전체현장)_복사본 13블럭내역(최종04.10.05)" xfId="6107"/>
    <cellStyle name="_인원계획표 _실행검토228_삼익협의실행_실행(노은리슈빌)" xfId="6108"/>
    <cellStyle name="_인원계획표 _실행검토228_삼익협의실행_실행(노은리슈빌)_관저리슈빌최종실행1" xfId="6109"/>
    <cellStyle name="_인원계획표 _실행검토228_삼익협의실행_실행(노은리슈빌)_관저리슈빌최종실행1_관저리슈빌최종실행1" xfId="6110"/>
    <cellStyle name="_인원계획표 _실행검토228_삼익협의실행_실행예산 (2004.03.29)" xfId="6111"/>
    <cellStyle name="_인원계획표 _실행검토228_삼익협의실행_용인IC 내역서(결재0413)" xfId="6112"/>
    <cellStyle name="_인원계획표 _실행검토228_삼익협의실행_청주비하내역(04.09.16)" xfId="6113"/>
    <cellStyle name="_인원계획표 _실행검토228_실행(노은리슈빌)" xfId="6114"/>
    <cellStyle name="_인원계획표 _실행검토228_실행(노은리슈빌)_관저리슈빌최종실행1" xfId="6115"/>
    <cellStyle name="_인원계획표 _실행검토228_실행(노은리슈빌)_관저리슈빌최종실행1_관저리슈빌최종실행1" xfId="6116"/>
    <cellStyle name="_인원계획표 _실행검토228_실행검토228" xfId="6117"/>
    <cellStyle name="_인원계획표 _실행검토228_실행검토228_00.실행예산(결재)" xfId="6118"/>
    <cellStyle name="_인원계획표 _실행검토228_실행검토228_07.복수리슈빌 미장" xfId="6119"/>
    <cellStyle name="_인원계획표 _실행검토228_실행검토228_견적용내역" xfId="6120"/>
    <cellStyle name="_인원계획표 _실행검토228_실행검토228_견적용내역(도급비교)" xfId="6121"/>
    <cellStyle name="_인원계획표 _실행검토228_실행검토228_견적용내역(도급비교)_관저리슈빌최종실행1" xfId="6122"/>
    <cellStyle name="_인원계획표 _실행검토228_실행검토228_견적용내역(도급비교)_관저리슈빌최종실행1_관저리슈빌최종실행1" xfId="6123"/>
    <cellStyle name="_인원계획표 _실행검토228_실행검토228_견적용내역_관저리슈빌최종실행1" xfId="6124"/>
    <cellStyle name="_인원계획표 _실행검토228_실행검토228_견적용내역_관저리슈빌최종실행1_관저리슈빌최종실행1" xfId="6125"/>
    <cellStyle name="_인원계획표 _실행검토228_실행검토228_관저리슈빌최종실행(1224)" xfId="6126"/>
    <cellStyle name="_인원계획표 _실행검토228_실행검토228_관저리슈빌최종실행(1224)_관저리슈빌최종실행1" xfId="6127"/>
    <cellStyle name="_인원계획표 _실행검토228_실행검토228_관저리슈빌최종실행(1224)_관저리슈빌최종실행1_관저리슈빌최종실행1" xfId="6128"/>
    <cellStyle name="_인원계획표 _실행검토228_실행검토228_관저리슈빌최종실행1" xfId="6129"/>
    <cellStyle name="_인원계획표 _실행검토228_실행검토228_노은14BL 최종내역서(04.10.05)" xfId="6130"/>
    <cellStyle name="_인원계획표 _실행검토228_실행검토228_노은14BL 최종내역서(04.10.05)_복사본 13블럭내역(최종04.10.05)" xfId="6131"/>
    <cellStyle name="_인원계획표 _실행검토228_실행검토228_노은14BL 최종내역서(04.6.18)" xfId="6132"/>
    <cellStyle name="_인원계획표 _실행검토228_실행검토228_노은14BL 최종내역서(04.6.18)_노은14BL 최종내역서(04.10.05)" xfId="6133"/>
    <cellStyle name="_인원계획표 _실행검토228_실행검토228_노은14BL 최종내역서(04.6.18)_노은14BL 최종내역서(04.10.05)_복사본 13블럭내역(최종04.10.05)" xfId="6134"/>
    <cellStyle name="_인원계획표 _실행검토228_실행검토228_노은14BL 최종내역서(04.6.18)_노은2지구 13블럭내역(최종04.10.05)" xfId="6135"/>
    <cellStyle name="_인원계획표 _실행검토228_실행검토228_노은14BL 최종내역서(04.6.18)_청주비하내역(04.09.16)" xfId="6136"/>
    <cellStyle name="_인원계획표 _실행검토228_실행검토228_노은14BL 최종내역서(04.6.24)" xfId="6137"/>
    <cellStyle name="_인원계획표 _실행검토228_실행검토228_노은14BL 최종내역서(04.6.24)_검토" xfId="6138"/>
    <cellStyle name="_인원계획표 _실행검토228_실행검토228_노은14BL 최종내역서(04.6.24)_검토_복사본 13블럭내역(최종04.10.05)" xfId="6139"/>
    <cellStyle name="_인원계획표 _실행검토228_실행검토228_노은14BL 최종내역서(04.6.24)_검토1" xfId="6140"/>
    <cellStyle name="_인원계획표 _실행검토228_실행검토228_노은14BL 최종내역서(04.6.24)_검토1_복사본 13블럭내역(최종04.10.05)" xfId="6141"/>
    <cellStyle name="_인원계획표 _실행검토228_실행검토228_노은14BL 최종내역서(04.6.24)_검토2" xfId="6142"/>
    <cellStyle name="_인원계획표 _실행검토228_실행검토228_노은14BL 최종내역서(04.6.24)_검토2_복사본 13블럭내역(최종04.10.05)" xfId="6143"/>
    <cellStyle name="_인원계획표 _실행검토228_실행검토228_노은14BL 최종내역서(04.6.24)_복사본 13블럭내역(최종04.10.05)" xfId="6144"/>
    <cellStyle name="_인원계획표 _실행검토228_실행검토228_노은2지구 13블럭내역(최종04.10.05)" xfId="6145"/>
    <cellStyle name="_인원계획표 _실행검토228_실행검토228_동백리슈빌 최종내역서(단가참고)" xfId="6146"/>
    <cellStyle name="_인원계획표 _실행검토228_실행검토228_동백리슈빌 최종내역서(단가참고)_복사본 13블럭내역(최종04.10.05)" xfId="6147"/>
    <cellStyle name="_인원계획표 _실행검토228_실행검토228_동백리슈빌 확정내역서(2004.02.10)" xfId="6148"/>
    <cellStyle name="_인원계획표 _실행검토228_실행검토228_리슈빌 공사별 비교(전체현장)" xfId="6149"/>
    <cellStyle name="_인원계획표 _실행검토228_실행검토228_리슈빌 공사별 비교(전체현장)_복사본 13블럭내역(최종04.10.05)" xfId="6150"/>
    <cellStyle name="_인원계획표 _실행검토228_실행검토228_실행(노은리슈빌)" xfId="6151"/>
    <cellStyle name="_인원계획표 _실행검토228_실행검토228_실행(노은리슈빌)_관저리슈빌최종실행1" xfId="6152"/>
    <cellStyle name="_인원계획표 _실행검토228_실행검토228_실행(노은리슈빌)_관저리슈빌최종실행1_관저리슈빌최종실행1" xfId="6153"/>
    <cellStyle name="_인원계획표 _실행검토228_실행검토228_실행예산 (2004.03.29)" xfId="6154"/>
    <cellStyle name="_인원계획표 _실행검토228_실행검토228_용인IC 내역서(결재0413)" xfId="6155"/>
    <cellStyle name="_인원계획표 _실행검토228_실행검토228_청주비하내역(04.09.16)" xfId="6156"/>
    <cellStyle name="_인원계획표 _실행검토228_실행예산 (2004.03.29)" xfId="6157"/>
    <cellStyle name="_인원계획표 _실행검토228_용인IC 내역서(결재0413)" xfId="6158"/>
    <cellStyle name="_인원계획표 _실행검토228_청주비하내역(04.09.16)" xfId="6159"/>
    <cellStyle name="_인원계획표 _실행보고(기준)" xfId="6160"/>
    <cellStyle name="_인원계획표 _실행보고_수영장" xfId="6161"/>
    <cellStyle name="_인원계획표 _실행보고_수영장_02 실행보고_대전인동1공구(29410)" xfId="6162"/>
    <cellStyle name="_인원계획표 _실행보고_수영장_2003년 경상비&amp;공통가설" xfId="6163"/>
    <cellStyle name="_인원계획표 _실행보고_수영장_2004년 급여실행" xfId="6164"/>
    <cellStyle name="_인원계획표 _실행보고_수영장_박용인동백상록 실행보고" xfId="6165"/>
    <cellStyle name="_인원계획표 _실행보고_수영장_사본 - 02_2003년실행보고양식" xfId="6166"/>
    <cellStyle name="_인원계획표 _실행보고_수영장_실행보고(경주세계문화엑스포)" xfId="6167"/>
    <cellStyle name="_인원계획표 _실행보고_수영장_용인동백상록 실행보고" xfId="6168"/>
    <cellStyle name="_인원계획표 _실행예산 (2004.03.29)" xfId="6169"/>
    <cellStyle name="_인원계획표 _실행예산(6공구)" xfId="16726"/>
    <cellStyle name="_인원계획표 _실행예산(관리비)" xfId="6170"/>
    <cellStyle name="_인원계획표 _싯계교" xfId="449"/>
    <cellStyle name="_인원계획표 _싯계교_SCP" xfId="470"/>
    <cellStyle name="_인원계획표 _싯계교_SCP_Book2" xfId="477"/>
    <cellStyle name="_인원계획표 _싯계교_SCP_금차내역-10월8일-수정" xfId="471"/>
    <cellStyle name="_인원계획표 _싯계교_SCP_설변내역서2차" xfId="472"/>
    <cellStyle name="_인원계획표 _싯계교_SCP_전체내역" xfId="473"/>
    <cellStyle name="_인원계획표 _싯계교_SCP_전체내역-a3" xfId="474"/>
    <cellStyle name="_인원계획표 _싯계교_SCP_전체내역-a4" xfId="475"/>
    <cellStyle name="_인원계획표 _싯계교_SCP_총괄내역2003.08-a4" xfId="476"/>
    <cellStyle name="_인원계획표 _싯계교_금차내역설변-10월10일" xfId="450"/>
    <cellStyle name="_인원계획표 _싯계교_금차내역설변-10월10일_Book2" xfId="455"/>
    <cellStyle name="_인원계획표 _싯계교_금차내역설변-10월10일_전체내역" xfId="451"/>
    <cellStyle name="_인원계획표 _싯계교_금차내역설변-10월10일_전체내역-a3" xfId="452"/>
    <cellStyle name="_인원계획표 _싯계교_금차내역설변-10월10일_전체내역-a4" xfId="453"/>
    <cellStyle name="_인원계획표 _싯계교_금차내역설변-10월10일_총괄내역2003.08-a4" xfId="454"/>
    <cellStyle name="_인원계획표 _싯계교_전체내역-10월8일" xfId="456"/>
    <cellStyle name="_인원계획표 _싯계교_전체내역-10월8일_Book2" xfId="461"/>
    <cellStyle name="_인원계획표 _싯계교_전체내역-10월8일_전체내역" xfId="457"/>
    <cellStyle name="_인원계획표 _싯계교_전체내역-10월8일_전체내역-a3" xfId="458"/>
    <cellStyle name="_인원계획표 _싯계교_전체내역-10월8일_전체내역-a4" xfId="459"/>
    <cellStyle name="_인원계획표 _싯계교_전체내역-10월8일_총괄내역2003.08-a4" xfId="460"/>
    <cellStyle name="_인원계획표 _싯계교_지장물" xfId="462"/>
    <cellStyle name="_인원계획표 _싯계교_지장물_Book2" xfId="469"/>
    <cellStyle name="_인원계획표 _싯계교_지장물_금차내역-10월8일-수정" xfId="463"/>
    <cellStyle name="_인원계획표 _싯계교_지장물_설변내역서2차" xfId="464"/>
    <cellStyle name="_인원계획표 _싯계교_지장물_전체내역" xfId="465"/>
    <cellStyle name="_인원계획표 _싯계교_지장물_전체내역-a3" xfId="466"/>
    <cellStyle name="_인원계획표 _싯계교_지장물_전체내역-a4" xfId="467"/>
    <cellStyle name="_인원계획표 _싯계교_지장물_총괄내역2003.08-a4" xfId="468"/>
    <cellStyle name="_인원계획표 _업무연락" xfId="16727"/>
    <cellStyle name="_인원계획표 _업무연락_동해남부선4공구입찰내역(경남-조달청)" xfId="16728"/>
    <cellStyle name="_인원계획표 _업무연락01" xfId="16729"/>
    <cellStyle name="_인원계획표 _업무연락01_동해남부선4공구입찰내역(경남-조달청)" xfId="16730"/>
    <cellStyle name="_인원계획표 _업체투찰예상(강원도건)" xfId="16731"/>
    <cellStyle name="_인원계획표 _업체투찰예상(강원도건)_동해남부선4공구입찰내역(경남-조달청)" xfId="16732"/>
    <cellStyle name="_인원계획표 _용인IC 내역서(결재0413)" xfId="6171"/>
    <cellStyle name="_인원계획표 _우도데크설치공사" xfId="16733"/>
    <cellStyle name="_인원계획표 _우도데크설치공사_EG-J-A" xfId="16734"/>
    <cellStyle name="_인원계획표 _우도데크설치공사_EG-P-B" xfId="16735"/>
    <cellStyle name="_인원계획표 _우도데크설치공사_기준품셈목록표(최홍렬)" xfId="16736"/>
    <cellStyle name="_인원계획표 _우도데크설치공사_물량산출-서풍건설-1" xfId="16737"/>
    <cellStyle name="_인원계획표 _입찰표지횡" xfId="16738"/>
    <cellStyle name="_인원계획표 _입찰표지횡_동해남부선4공구입찰내역(경남-조달청)" xfId="16739"/>
    <cellStyle name="_인원계획표 _자은상리" xfId="16740"/>
    <cellStyle name="_인원계획표 _자은상리_2005.근1,2호-정화 습지 실정보고11-15일 1.5경사xls" xfId="16741"/>
    <cellStyle name="_인원계획표 _자은상리_2006..단가산출" xfId="16742"/>
    <cellStyle name="_인원계획표 _자은상리_송도2,4공구 (1-조경 내역서)" xfId="16743"/>
    <cellStyle name="_인원계획표 _자은상리_송도2,4공구 (1-조경 내역서)_2005.근1,2호-정화 습지 실정보고11-15일 1.5경사xls" xfId="16744"/>
    <cellStyle name="_인원계획표 _자은상리_송도2,4공구 (1-조경 내역서)_2006..단가산출" xfId="16745"/>
    <cellStyle name="_인원계획표 _자은상리_송도2,4공구 (1-조경 내역서)_조경" xfId="16746"/>
    <cellStyle name="_인원계획표 _자은상리_송도2,4공구 (1-조경 내역서)_조경_2006..단가산출" xfId="16747"/>
    <cellStyle name="_인원계획표 _자은상리_송도2,4공구 (1-조경 내역서)_창인-근1.2호-정화(방수쉬트)실정보고10.10" xfId="16748"/>
    <cellStyle name="_인원계획표 _자은상리_조경" xfId="16749"/>
    <cellStyle name="_인원계획표 _자은상리_조경(공종구분)" xfId="16750"/>
    <cellStyle name="_인원계획표 _자은상리_조경_2005.근1,2호-정화 습지 실정보고11-15일 1.5경사xls" xfId="16751"/>
    <cellStyle name="_인원계획표 _자은상리_조경_2006..단가산출" xfId="16752"/>
    <cellStyle name="_인원계획표 _자은상리_조경_조경" xfId="16753"/>
    <cellStyle name="_인원계획표 _자은상리_조경_조경_2006..단가산출" xfId="16754"/>
    <cellStyle name="_인원계획표 _자은상리_조경_창인-근1.2호-정화(방수쉬트)실정보고10.10" xfId="16755"/>
    <cellStyle name="_인원계획표 _자은상리_창인-근1.2호-정화(방수쉬트)실정보고10.10" xfId="16756"/>
    <cellStyle name="_인원계획표 _적격 " xfId="478"/>
    <cellStyle name="_인원계획표 _적격 _(신풍-우성)부대현설자료" xfId="16757"/>
    <cellStyle name="_인원계획표 _적격 _(신풍-우성)부대현설자료_동해남부선4공구입찰내역(경남-조달청)" xfId="16758"/>
    <cellStyle name="_인원계획표 _적격 _2005.근1,2호-정화 습지 실정보고11-15일 1.5경사xls" xfId="16759"/>
    <cellStyle name="_인원계획표 _적격 _2006..단가산출" xfId="16760"/>
    <cellStyle name="_인원계획표 _적격 _Book1" xfId="16761"/>
    <cellStyle name="_인원계획표 _적격 _Book1_내역서(최초)" xfId="16762"/>
    <cellStyle name="_인원계획표 _적격 _Book1_내역서(최초)_기구조직승인" xfId="16763"/>
    <cellStyle name="_인원계획표 _적격 _Book1_내역서(최초)_사토조정" xfId="16764"/>
    <cellStyle name="_인원계획표 _적격 _Book1_내역서(최초)_사토조정1" xfId="16765"/>
    <cellStyle name="_인원계획표 _적격 _Book1_내역서(최초)_사토조정2" xfId="16766"/>
    <cellStyle name="_인원계획표 _적격 _Book1_내역서(최초)_실행예산(6공구)" xfId="16767"/>
    <cellStyle name="_인원계획표 _적격 _Book1_내역서(최초)_실행예산(6공구-사토조정1)" xfId="16768"/>
    <cellStyle name="_인원계획표 _적격 _Book1_내역서(최초)_실행예산(6공구-회원사-사토조정)" xfId="16769"/>
    <cellStyle name="_인원계획표 _적격 _Book1_내역서(최초)_실행예산(6공구-회원사용)" xfId="16770"/>
    <cellStyle name="_인원계획표 _적격 _Book1_내역서(최초)_투찰-변형1(내역서정리,설계대비단가낙찰율)" xfId="16771"/>
    <cellStyle name="_인원계획표 _적격 _Book1_투찰-변형1(내역서정리,설계대비단가낙찰율)" xfId="16772"/>
    <cellStyle name="_인원계획표 _적격 _buip (2)" xfId="528"/>
    <cellStyle name="_인원계획표 _적격 _buip (2)_SCP" xfId="549"/>
    <cellStyle name="_인원계획표 _적격 _buip (2)_SCP_Book2" xfId="556"/>
    <cellStyle name="_인원계획표 _적격 _buip (2)_SCP_금차내역-10월8일-수정" xfId="550"/>
    <cellStyle name="_인원계획표 _적격 _buip (2)_SCP_설변내역서2차" xfId="551"/>
    <cellStyle name="_인원계획표 _적격 _buip (2)_SCP_전체내역" xfId="552"/>
    <cellStyle name="_인원계획표 _적격 _buip (2)_SCP_전체내역-a3" xfId="553"/>
    <cellStyle name="_인원계획표 _적격 _buip (2)_SCP_전체내역-a4" xfId="554"/>
    <cellStyle name="_인원계획표 _적격 _buip (2)_SCP_총괄내역2003.08-a4" xfId="555"/>
    <cellStyle name="_인원계획표 _적격 _buip (2)_금차내역설변-10월10일" xfId="529"/>
    <cellStyle name="_인원계획표 _적격 _buip (2)_금차내역설변-10월10일_Book2" xfId="534"/>
    <cellStyle name="_인원계획표 _적격 _buip (2)_금차내역설변-10월10일_전체내역" xfId="530"/>
    <cellStyle name="_인원계획표 _적격 _buip (2)_금차내역설변-10월10일_전체내역-a3" xfId="531"/>
    <cellStyle name="_인원계획표 _적격 _buip (2)_금차내역설변-10월10일_전체내역-a4" xfId="532"/>
    <cellStyle name="_인원계획표 _적격 _buip (2)_금차내역설변-10월10일_총괄내역2003.08-a4" xfId="533"/>
    <cellStyle name="_인원계획표 _적격 _buip (2)_전체내역-10월8일" xfId="535"/>
    <cellStyle name="_인원계획표 _적격 _buip (2)_전체내역-10월8일_Book2" xfId="540"/>
    <cellStyle name="_인원계획표 _적격 _buip (2)_전체내역-10월8일_전체내역" xfId="536"/>
    <cellStyle name="_인원계획표 _적격 _buip (2)_전체내역-10월8일_전체내역-a3" xfId="537"/>
    <cellStyle name="_인원계획표 _적격 _buip (2)_전체내역-10월8일_전체내역-a4" xfId="538"/>
    <cellStyle name="_인원계획표 _적격 _buip (2)_전체내역-10월8일_총괄내역2003.08-a4" xfId="539"/>
    <cellStyle name="_인원계획표 _적격 _buip (2)_지장물" xfId="541"/>
    <cellStyle name="_인원계획표 _적격 _buip (2)_지장물_Book2" xfId="548"/>
    <cellStyle name="_인원계획표 _적격 _buip (2)_지장물_금차내역-10월8일-수정" xfId="542"/>
    <cellStyle name="_인원계획표 _적격 _buip (2)_지장물_설변내역서2차" xfId="543"/>
    <cellStyle name="_인원계획표 _적격 _buip (2)_지장물_전체내역" xfId="544"/>
    <cellStyle name="_인원계획표 _적격 _buip (2)_지장물_전체내역-a3" xfId="545"/>
    <cellStyle name="_인원계획표 _적격 _buip (2)_지장물_전체내역-a4" xfId="546"/>
    <cellStyle name="_인원계획표 _적격 _buip (2)_지장물_총괄내역2003.08-a4" xfId="547"/>
    <cellStyle name="_인원계획표 _적격 _ip (2)" xfId="557"/>
    <cellStyle name="_인원계획표 _적격 _ip (2)_SCP" xfId="578"/>
    <cellStyle name="_인원계획표 _적격 _ip (2)_SCP_Book2" xfId="585"/>
    <cellStyle name="_인원계획표 _적격 _ip (2)_SCP_금차내역-10월8일-수정" xfId="579"/>
    <cellStyle name="_인원계획표 _적격 _ip (2)_SCP_설변내역서2차" xfId="580"/>
    <cellStyle name="_인원계획표 _적격 _ip (2)_SCP_전체내역" xfId="581"/>
    <cellStyle name="_인원계획표 _적격 _ip (2)_SCP_전체내역-a3" xfId="582"/>
    <cellStyle name="_인원계획표 _적격 _ip (2)_SCP_전체내역-a4" xfId="583"/>
    <cellStyle name="_인원계획표 _적격 _ip (2)_SCP_총괄내역2003.08-a4" xfId="584"/>
    <cellStyle name="_인원계획표 _적격 _ip (2)_금차내역설변-10월10일" xfId="558"/>
    <cellStyle name="_인원계획표 _적격 _ip (2)_금차내역설변-10월10일_Book2" xfId="563"/>
    <cellStyle name="_인원계획표 _적격 _ip (2)_금차내역설변-10월10일_전체내역" xfId="559"/>
    <cellStyle name="_인원계획표 _적격 _ip (2)_금차내역설변-10월10일_전체내역-a3" xfId="560"/>
    <cellStyle name="_인원계획표 _적격 _ip (2)_금차내역설변-10월10일_전체내역-a4" xfId="561"/>
    <cellStyle name="_인원계획표 _적격 _ip (2)_금차내역설변-10월10일_총괄내역2003.08-a4" xfId="562"/>
    <cellStyle name="_인원계획표 _적격 _ip (2)_전체내역-10월8일" xfId="564"/>
    <cellStyle name="_인원계획표 _적격 _ip (2)_전체내역-10월8일_Book2" xfId="569"/>
    <cellStyle name="_인원계획표 _적격 _ip (2)_전체내역-10월8일_전체내역" xfId="565"/>
    <cellStyle name="_인원계획표 _적격 _ip (2)_전체내역-10월8일_전체내역-a3" xfId="566"/>
    <cellStyle name="_인원계획표 _적격 _ip (2)_전체내역-10월8일_전체내역-a4" xfId="567"/>
    <cellStyle name="_인원계획표 _적격 _ip (2)_전체내역-10월8일_총괄내역2003.08-a4" xfId="568"/>
    <cellStyle name="_인원계획표 _적격 _ip (2)_지장물" xfId="570"/>
    <cellStyle name="_인원계획표 _적격 _ip (2)_지장물_Book2" xfId="577"/>
    <cellStyle name="_인원계획표 _적격 _ip (2)_지장물_금차내역-10월8일-수정" xfId="571"/>
    <cellStyle name="_인원계획표 _적격 _ip (2)_지장물_설변내역서2차" xfId="572"/>
    <cellStyle name="_인원계획표 _적격 _ip (2)_지장물_전체내역" xfId="573"/>
    <cellStyle name="_인원계획표 _적격 _ip (2)_지장물_전체내역-a3" xfId="574"/>
    <cellStyle name="_인원계획표 _적격 _ip (2)_지장물_전체내역-a4" xfId="575"/>
    <cellStyle name="_인원계획표 _적격 _ip (2)_지장물_총괄내역2003.08-a4" xfId="576"/>
    <cellStyle name="_인원계획표 _적격 _jipbun (2)" xfId="586"/>
    <cellStyle name="_인원계획표 _적격 _jipbun (2)_SCP" xfId="607"/>
    <cellStyle name="_인원계획표 _적격 _jipbun (2)_SCP_Book2" xfId="614"/>
    <cellStyle name="_인원계획표 _적격 _jipbun (2)_SCP_금차내역-10월8일-수정" xfId="608"/>
    <cellStyle name="_인원계획표 _적격 _jipbun (2)_SCP_설변내역서2차" xfId="609"/>
    <cellStyle name="_인원계획표 _적격 _jipbun (2)_SCP_전체내역" xfId="610"/>
    <cellStyle name="_인원계획표 _적격 _jipbun (2)_SCP_전체내역-a3" xfId="611"/>
    <cellStyle name="_인원계획표 _적격 _jipbun (2)_SCP_전체내역-a4" xfId="612"/>
    <cellStyle name="_인원계획표 _적격 _jipbun (2)_SCP_총괄내역2003.08-a4" xfId="613"/>
    <cellStyle name="_인원계획표 _적격 _jipbun (2)_금차내역설변-10월10일" xfId="587"/>
    <cellStyle name="_인원계획표 _적격 _jipbun (2)_금차내역설변-10월10일_Book2" xfId="592"/>
    <cellStyle name="_인원계획표 _적격 _jipbun (2)_금차내역설변-10월10일_전체내역" xfId="588"/>
    <cellStyle name="_인원계획표 _적격 _jipbun (2)_금차내역설변-10월10일_전체내역-a3" xfId="589"/>
    <cellStyle name="_인원계획표 _적격 _jipbun (2)_금차내역설변-10월10일_전체내역-a4" xfId="590"/>
    <cellStyle name="_인원계획표 _적격 _jipbun (2)_금차내역설변-10월10일_총괄내역2003.08-a4" xfId="591"/>
    <cellStyle name="_인원계획표 _적격 _jipbun (2)_전체내역-10월8일" xfId="593"/>
    <cellStyle name="_인원계획표 _적격 _jipbun (2)_전체내역-10월8일_Book2" xfId="598"/>
    <cellStyle name="_인원계획표 _적격 _jipbun (2)_전체내역-10월8일_전체내역" xfId="594"/>
    <cellStyle name="_인원계획표 _적격 _jipbun (2)_전체내역-10월8일_전체내역-a3" xfId="595"/>
    <cellStyle name="_인원계획표 _적격 _jipbun (2)_전체내역-10월8일_전체내역-a4" xfId="596"/>
    <cellStyle name="_인원계획표 _적격 _jipbun (2)_전체내역-10월8일_총괄내역2003.08-a4" xfId="597"/>
    <cellStyle name="_인원계획표 _적격 _jipbun (2)_지장물" xfId="599"/>
    <cellStyle name="_인원계획표 _적격 _jipbun (2)_지장물_Book2" xfId="606"/>
    <cellStyle name="_인원계획표 _적격 _jipbun (2)_지장물_금차내역-10월8일-수정" xfId="600"/>
    <cellStyle name="_인원계획표 _적격 _jipbun (2)_지장물_설변내역서2차" xfId="601"/>
    <cellStyle name="_인원계획표 _적격 _jipbun (2)_지장물_전체내역" xfId="602"/>
    <cellStyle name="_인원계획표 _적격 _jipbun (2)_지장물_전체내역-a3" xfId="603"/>
    <cellStyle name="_인원계획표 _적격 _jipbun (2)_지장물_전체내역-a4" xfId="604"/>
    <cellStyle name="_인원계획표 _적격 _jipbun (2)_지장물_총괄내역2003.08-a4" xfId="605"/>
    <cellStyle name="_인원계획표 _적격 _P-(현리-신팔)" xfId="16773"/>
    <cellStyle name="_인원계획표 _적격 _P-(현리-신팔)_내역서(최초)" xfId="16774"/>
    <cellStyle name="_인원계획표 _적격 _P-(현리-신팔)_내역서(최초)_기구조직승인" xfId="16775"/>
    <cellStyle name="_인원계획표 _적격 _P-(현리-신팔)_내역서(최초)_사토조정" xfId="16776"/>
    <cellStyle name="_인원계획표 _적격 _P-(현리-신팔)_내역서(최초)_사토조정1" xfId="16777"/>
    <cellStyle name="_인원계획표 _적격 _P-(현리-신팔)_내역서(최초)_사토조정2" xfId="16778"/>
    <cellStyle name="_인원계획표 _적격 _P-(현리-신팔)_내역서(최초)_실행예산(6공구)" xfId="16779"/>
    <cellStyle name="_인원계획표 _적격 _P-(현리-신팔)_내역서(최초)_실행예산(6공구-사토조정1)" xfId="16780"/>
    <cellStyle name="_인원계획표 _적격 _P-(현리-신팔)_내역서(최초)_실행예산(6공구-회원사-사토조정)" xfId="16781"/>
    <cellStyle name="_인원계획표 _적격 _P-(현리-신팔)_내역서(최초)_실행예산(6공구-회원사용)" xfId="16782"/>
    <cellStyle name="_인원계획표 _적격 _P-(현리-신팔)_내역서(최초)_투찰-변형1(내역서정리,설계대비단가낙찰율)" xfId="16783"/>
    <cellStyle name="_인원계획표 _적격 _P-(현리-신팔)_투찰-변형1(내역서정리,설계대비단가낙찰율)" xfId="16784"/>
    <cellStyle name="_인원계획표 _적격 _p-하남강일1" xfId="16785"/>
    <cellStyle name="_인원계획표 _적격 _p-하남강일1_내역서(최초)" xfId="16786"/>
    <cellStyle name="_인원계획표 _적격 _p-하남강일1_내역서(최초)_기구조직승인" xfId="16787"/>
    <cellStyle name="_인원계획표 _적격 _p-하남강일1_내역서(최초)_사토조정" xfId="16788"/>
    <cellStyle name="_인원계획표 _적격 _p-하남강일1_내역서(최초)_사토조정1" xfId="16789"/>
    <cellStyle name="_인원계획표 _적격 _p-하남강일1_내역서(최초)_사토조정2" xfId="16790"/>
    <cellStyle name="_인원계획표 _적격 _p-하남강일1_내역서(최초)_실행예산(6공구)" xfId="16791"/>
    <cellStyle name="_인원계획표 _적격 _p-하남강일1_내역서(최초)_실행예산(6공구-사토조정1)" xfId="16792"/>
    <cellStyle name="_인원계획표 _적격 _p-하남강일1_내역서(최초)_실행예산(6공구-회원사-사토조정)" xfId="16793"/>
    <cellStyle name="_인원계획표 _적격 _p-하남강일1_내역서(최초)_실행예산(6공구-회원사용)" xfId="16794"/>
    <cellStyle name="_인원계획표 _적격 _p-하남강일1_내역서(최초)_투찰-변형1(내역서정리,설계대비단가낙찰율)" xfId="16795"/>
    <cellStyle name="_인원계획표 _적격 _p-하남강일1_투찰-변형1(내역서정리,설계대비단가낙찰율)" xfId="16796"/>
    <cellStyle name="_인원계획표 _적격 _SCP" xfId="615"/>
    <cellStyle name="_인원계획표 _적격 _SCP_Book2" xfId="622"/>
    <cellStyle name="_인원계획표 _적격 _SCP_금차내역-10월8일-수정" xfId="616"/>
    <cellStyle name="_인원계획표 _적격 _SCP_설변내역서2차" xfId="617"/>
    <cellStyle name="_인원계획표 _적격 _SCP_전체내역" xfId="618"/>
    <cellStyle name="_인원계획표 _적격 _SCP_전체내역-a3" xfId="619"/>
    <cellStyle name="_인원계획표 _적격 _SCP_전체내역-a4" xfId="620"/>
    <cellStyle name="_인원계획표 _적격 _SCP_총괄내역2003.08-a4" xfId="621"/>
    <cellStyle name="_인원계획표 _적격 _Sheet1" xfId="16797"/>
    <cellStyle name="_인원계획표 _적격 _Sheet1_변경내역서-1 (version 1)" xfId="16798"/>
    <cellStyle name="_인원계획표 _적격 _Sheet1_복사본 내역서-서창사거리(rev1-4)" xfId="16799"/>
    <cellStyle name="_인원계획표 _적격 _Sheet1_정읍천(입찰내역)_1안" xfId="16800"/>
    <cellStyle name="_인원계획표 _적격 _Sheet1_정읍천(입찰내역)_1안_변경내역서-1 (version 1)" xfId="16801"/>
    <cellStyle name="_인원계획표 _적격 _Sheet1_정읍천(입찰내역)_1안_복사본 내역서-서창사거리(rev1-4)" xfId="16802"/>
    <cellStyle name="_인원계획표 _적격 _강관파일운반" xfId="16803"/>
    <cellStyle name="_인원계획표 _적격 _견적공종" xfId="16804"/>
    <cellStyle name="_인원계획표 _적격 _견적공종_동해남부선4공구입찰내역(경남-조달청)" xfId="16805"/>
    <cellStyle name="_인원계획표 _적격 _계약내역서(전체분 진호)" xfId="16806"/>
    <cellStyle name="_인원계획표 _적격 _계약내역서(전체분 진호)_계약내역서(전체분)" xfId="16807"/>
    <cellStyle name="_인원계획표 _적격 _계약내역서(전체분)" xfId="16808"/>
    <cellStyle name="_인원계획표 _적격 _계약내역서(전체분)_계약내역서(전체분)" xfId="16809"/>
    <cellStyle name="_인원계획표 _적격 _공사일지(동천2월)" xfId="16810"/>
    <cellStyle name="_인원계획표 _적격 _광주평동투찰" xfId="16811"/>
    <cellStyle name="_인원계획표 _적격 _광주평동투찰_수량산출서" xfId="16812"/>
    <cellStyle name="_인원계획표 _적격 _광주평동투찰_중구청일위대가" xfId="16813"/>
    <cellStyle name="_인원계획표 _적격 _광주평동품의1" xfId="16814"/>
    <cellStyle name="_인원계획표 _적격 _광주평동품의1_수량산출서" xfId="16815"/>
    <cellStyle name="_인원계획표 _적격 _광주평동품의1_중구청일위대가" xfId="16816"/>
    <cellStyle name="_인원계획표 _적격 _금차내역설변-10월10일" xfId="479"/>
    <cellStyle name="_인원계획표 _적격 _금차내역설변-10월10일_Book2" xfId="484"/>
    <cellStyle name="_인원계획표 _적격 _금차내역설변-10월10일_전체내역" xfId="480"/>
    <cellStyle name="_인원계획표 _적격 _금차내역설변-10월10일_전체내역-a3" xfId="481"/>
    <cellStyle name="_인원계획표 _적격 _금차내역설변-10월10일_전체내역-a4" xfId="482"/>
    <cellStyle name="_인원계획표 _적격 _금차내역설변-10월10일_총괄내역2003.08-a4" xfId="483"/>
    <cellStyle name="_인원계획표 _적격 _기구조직승인" xfId="16817"/>
    <cellStyle name="_인원계획표 _적격 _내역서(최초)" xfId="16818"/>
    <cellStyle name="_인원계획표 _적격 _내역서(최초)_기구조직승인" xfId="16819"/>
    <cellStyle name="_인원계획표 _적격 _내역서(최초)_사토조정" xfId="16820"/>
    <cellStyle name="_인원계획표 _적격 _내역서(최초)_사토조정1" xfId="16821"/>
    <cellStyle name="_인원계획표 _적격 _내역서(최초)_사토조정2" xfId="16822"/>
    <cellStyle name="_인원계획표 _적격 _내역서(최초)_실행예산(6공구)" xfId="16823"/>
    <cellStyle name="_인원계획표 _적격 _내역서(최초)_실행예산(6공구-사토조정1)" xfId="16824"/>
    <cellStyle name="_인원계획표 _적격 _내역서(최초)_실행예산(6공구-회원사-사토조정)" xfId="16825"/>
    <cellStyle name="_인원계획표 _적격 _내역서(최초)_실행예산(6공구-회원사용)" xfId="16826"/>
    <cellStyle name="_인원계획표 _적격 _내역서(최초)_투찰-변형1(내역서정리,설계대비단가낙찰율)" xfId="16827"/>
    <cellStyle name="_인원계획표 _적격 _동천내역서및공정표원본" xfId="16828"/>
    <cellStyle name="_인원계획표 _적격 _동해남부선4공구입찰내역(경남-조달청)" xfId="16829"/>
    <cellStyle name="_인원계획표 _적격 _변경내역서-1 (version 1)" xfId="16830"/>
    <cellStyle name="_인원계획표 _적격 _복사본 내역서-서창사거리(rev1-4)" xfId="16831"/>
    <cellStyle name="_인원계획표 _적격 _부대결과" xfId="16832"/>
    <cellStyle name="_인원계획표 _적격 _부대결과_Book1" xfId="16833"/>
    <cellStyle name="_인원계획표 _적격 _부대결과_Book1_내역서(최초)" xfId="16834"/>
    <cellStyle name="_인원계획표 _적격 _부대결과_Book1_내역서(최초)_기구조직승인" xfId="16835"/>
    <cellStyle name="_인원계획표 _적격 _부대결과_Book1_내역서(최초)_사토조정" xfId="16836"/>
    <cellStyle name="_인원계획표 _적격 _부대결과_Book1_내역서(최초)_사토조정1" xfId="16837"/>
    <cellStyle name="_인원계획표 _적격 _부대결과_Book1_내역서(최초)_사토조정2" xfId="16838"/>
    <cellStyle name="_인원계획표 _적격 _부대결과_Book1_내역서(최초)_실행예산(6공구)" xfId="16839"/>
    <cellStyle name="_인원계획표 _적격 _부대결과_Book1_내역서(최초)_실행예산(6공구-사토조정1)" xfId="16840"/>
    <cellStyle name="_인원계획표 _적격 _부대결과_Book1_내역서(최초)_실행예산(6공구-회원사-사토조정)" xfId="16841"/>
    <cellStyle name="_인원계획표 _적격 _부대결과_Book1_내역서(최초)_실행예산(6공구-회원사용)" xfId="16842"/>
    <cellStyle name="_인원계획표 _적격 _부대결과_Book1_내역서(최초)_투찰-변형1(내역서정리,설계대비단가낙찰율)" xfId="16843"/>
    <cellStyle name="_인원계획표 _적격 _부대결과_Book1_투찰-변형1(내역서정리,설계대비단가낙찰율)" xfId="16844"/>
    <cellStyle name="_인원계획표 _적격 _부대결과_P-(현리-신팔)" xfId="16845"/>
    <cellStyle name="_인원계획표 _적격 _부대결과_P-(현리-신팔)_내역서(최초)" xfId="16846"/>
    <cellStyle name="_인원계획표 _적격 _부대결과_P-(현리-신팔)_내역서(최초)_기구조직승인" xfId="16847"/>
    <cellStyle name="_인원계획표 _적격 _부대결과_P-(현리-신팔)_내역서(최초)_사토조정" xfId="16848"/>
    <cellStyle name="_인원계획표 _적격 _부대결과_P-(현리-신팔)_내역서(최초)_사토조정1" xfId="16849"/>
    <cellStyle name="_인원계획표 _적격 _부대결과_P-(현리-신팔)_내역서(최초)_사토조정2" xfId="16850"/>
    <cellStyle name="_인원계획표 _적격 _부대결과_P-(현리-신팔)_내역서(최초)_실행예산(6공구)" xfId="16851"/>
    <cellStyle name="_인원계획표 _적격 _부대결과_P-(현리-신팔)_내역서(최초)_실행예산(6공구-사토조정1)" xfId="16852"/>
    <cellStyle name="_인원계획표 _적격 _부대결과_P-(현리-신팔)_내역서(최초)_실행예산(6공구-회원사-사토조정)" xfId="16853"/>
    <cellStyle name="_인원계획표 _적격 _부대결과_P-(현리-신팔)_내역서(최초)_실행예산(6공구-회원사용)" xfId="16854"/>
    <cellStyle name="_인원계획표 _적격 _부대결과_P-(현리-신팔)_내역서(최초)_투찰-변형1(내역서정리,설계대비단가낙찰율)" xfId="16855"/>
    <cellStyle name="_인원계획표 _적격 _부대결과_P-(현리-신팔)_투찰-변형1(내역서정리,설계대비단가낙찰율)" xfId="16856"/>
    <cellStyle name="_인원계획표 _적격 _부대결과_내역서(최초)" xfId="16857"/>
    <cellStyle name="_인원계획표 _적격 _부대결과_내역서(최초)_기구조직승인" xfId="16858"/>
    <cellStyle name="_인원계획표 _적격 _부대결과_내역서(최초)_사토조정" xfId="16859"/>
    <cellStyle name="_인원계획표 _적격 _부대결과_내역서(최초)_사토조정1" xfId="16860"/>
    <cellStyle name="_인원계획표 _적격 _부대결과_내역서(최초)_사토조정2" xfId="16861"/>
    <cellStyle name="_인원계획표 _적격 _부대결과_내역서(최초)_실행예산(6공구)" xfId="16862"/>
    <cellStyle name="_인원계획표 _적격 _부대결과_내역서(최초)_실행예산(6공구-사토조정1)" xfId="16863"/>
    <cellStyle name="_인원계획표 _적격 _부대결과_내역서(최초)_실행예산(6공구-회원사-사토조정)" xfId="16864"/>
    <cellStyle name="_인원계획표 _적격 _부대결과_내역서(최초)_실행예산(6공구-회원사용)" xfId="16865"/>
    <cellStyle name="_인원계획표 _적격 _부대결과_내역서(최초)_투찰-변형1(내역서정리,설계대비단가낙찰율)" xfId="16866"/>
    <cellStyle name="_인원계획표 _적격 _부대결과_투찰-변형1(내역서정리,설계대비단가낙찰율)" xfId="16867"/>
    <cellStyle name="_인원계획표 _적격 _부대결과_현리-신팔도로설계" xfId="16868"/>
    <cellStyle name="_인원계획표 _적격 _부대결과_현리-신팔도로설계_내역서(최초)" xfId="16869"/>
    <cellStyle name="_인원계획표 _적격 _부대결과_현리-신팔도로설계_내역서(최초)_기구조직승인" xfId="16870"/>
    <cellStyle name="_인원계획표 _적격 _부대결과_현리-신팔도로설계_내역서(최초)_사토조정" xfId="16871"/>
    <cellStyle name="_인원계획표 _적격 _부대결과_현리-신팔도로설계_내역서(최초)_사토조정1" xfId="16872"/>
    <cellStyle name="_인원계획표 _적격 _부대결과_현리-신팔도로설계_내역서(최초)_사토조정2" xfId="16873"/>
    <cellStyle name="_인원계획표 _적격 _부대결과_현리-신팔도로설계_내역서(최초)_실행예산(6공구)" xfId="16874"/>
    <cellStyle name="_인원계획표 _적격 _부대결과_현리-신팔도로설계_내역서(최초)_실행예산(6공구-사토조정1)" xfId="16875"/>
    <cellStyle name="_인원계획표 _적격 _부대결과_현리-신팔도로설계_내역서(최초)_실행예산(6공구-회원사-사토조정)" xfId="16876"/>
    <cellStyle name="_인원계획표 _적격 _부대결과_현리-신팔도로설계_내역서(최초)_실행예산(6공구-회원사용)" xfId="16877"/>
    <cellStyle name="_인원계획표 _적격 _부대결과_현리-신팔도로설계_내역서(최초)_투찰-변형1(내역서정리,설계대비단가낙찰율)" xfId="16878"/>
    <cellStyle name="_인원계획표 _적격 _부대결과_현리-신팔도로설계_투찰-변형1(내역서정리,설계대비단가낙찰율)" xfId="16879"/>
    <cellStyle name="_인원계획표 _적격 _부대입찰특별조건및내역송부(최저가)" xfId="16880"/>
    <cellStyle name="_인원계획표 _적격 _부대입찰특별조건및내역송부(최저가)_Book1" xfId="16881"/>
    <cellStyle name="_인원계획표 _적격 _부대입찰특별조건및내역송부(최저가)_Book1_내역서(최초)" xfId="16882"/>
    <cellStyle name="_인원계획표 _적격 _부대입찰특별조건및내역송부(최저가)_Book1_내역서(최초)_기구조직승인" xfId="16883"/>
    <cellStyle name="_인원계획표 _적격 _부대입찰특별조건및내역송부(최저가)_Book1_내역서(최초)_사토조정" xfId="16884"/>
    <cellStyle name="_인원계획표 _적격 _부대입찰특별조건및내역송부(최저가)_Book1_내역서(최초)_사토조정1" xfId="16885"/>
    <cellStyle name="_인원계획표 _적격 _부대입찰특별조건및내역송부(최저가)_Book1_내역서(최초)_사토조정2" xfId="16886"/>
    <cellStyle name="_인원계획표 _적격 _부대입찰특별조건및내역송부(최저가)_Book1_내역서(최초)_실행예산(6공구)" xfId="16887"/>
    <cellStyle name="_인원계획표 _적격 _부대입찰특별조건및내역송부(최저가)_Book1_내역서(최초)_실행예산(6공구-사토조정1)" xfId="16888"/>
    <cellStyle name="_인원계획표 _적격 _부대입찰특별조건및내역송부(최저가)_Book1_내역서(최초)_실행예산(6공구-회원사-사토조정)" xfId="16889"/>
    <cellStyle name="_인원계획표 _적격 _부대입찰특별조건및내역송부(최저가)_Book1_내역서(최초)_실행예산(6공구-회원사용)" xfId="16890"/>
    <cellStyle name="_인원계획표 _적격 _부대입찰특별조건및내역송부(최저가)_Book1_내역서(최초)_투찰-변형1(내역서정리,설계대비단가낙찰율)" xfId="16891"/>
    <cellStyle name="_인원계획표 _적격 _부대입찰특별조건및내역송부(최저가)_Book1_투찰-변형1(내역서정리,설계대비단가낙찰율)" xfId="16892"/>
    <cellStyle name="_인원계획표 _적격 _부대입찰특별조건및내역송부(최저가)_P-(현리-신팔)" xfId="16893"/>
    <cellStyle name="_인원계획표 _적격 _부대입찰특별조건및내역송부(최저가)_P-(현리-신팔)_내역서(최초)" xfId="16894"/>
    <cellStyle name="_인원계획표 _적격 _부대입찰특별조건및내역송부(최저가)_P-(현리-신팔)_내역서(최초)_기구조직승인" xfId="16895"/>
    <cellStyle name="_인원계획표 _적격 _부대입찰특별조건및내역송부(최저가)_P-(현리-신팔)_내역서(최초)_사토조정" xfId="16896"/>
    <cellStyle name="_인원계획표 _적격 _부대입찰특별조건및내역송부(최저가)_P-(현리-신팔)_내역서(최초)_사토조정1" xfId="16897"/>
    <cellStyle name="_인원계획표 _적격 _부대입찰특별조건및내역송부(최저가)_P-(현리-신팔)_내역서(최초)_사토조정2" xfId="16898"/>
    <cellStyle name="_인원계획표 _적격 _부대입찰특별조건및내역송부(최저가)_P-(현리-신팔)_내역서(최초)_실행예산(6공구)" xfId="16899"/>
    <cellStyle name="_인원계획표 _적격 _부대입찰특별조건및내역송부(최저가)_P-(현리-신팔)_내역서(최초)_실행예산(6공구-사토조정1)" xfId="16900"/>
    <cellStyle name="_인원계획표 _적격 _부대입찰특별조건및내역송부(최저가)_P-(현리-신팔)_내역서(최초)_실행예산(6공구-회원사-사토조정)" xfId="16901"/>
    <cellStyle name="_인원계획표 _적격 _부대입찰특별조건및내역송부(최저가)_P-(현리-신팔)_내역서(최초)_실행예산(6공구-회원사용)" xfId="16902"/>
    <cellStyle name="_인원계획표 _적격 _부대입찰특별조건및내역송부(최저가)_P-(현리-신팔)_내역서(최초)_투찰-변형1(내역서정리,설계대비단가낙찰율)" xfId="16903"/>
    <cellStyle name="_인원계획표 _적격 _부대입찰특별조건및내역송부(최저가)_P-(현리-신팔)_투찰-변형1(내역서정리,설계대비단가낙찰율)" xfId="16904"/>
    <cellStyle name="_인원계획표 _적격 _부대입찰특별조건및내역송부(최저가)_내역서(최초)" xfId="16905"/>
    <cellStyle name="_인원계획표 _적격 _부대입찰특별조건및내역송부(최저가)_내역서(최초)_기구조직승인" xfId="16906"/>
    <cellStyle name="_인원계획표 _적격 _부대입찰특별조건및내역송부(최저가)_내역서(최초)_사토조정" xfId="16907"/>
    <cellStyle name="_인원계획표 _적격 _부대입찰특별조건및내역송부(최저가)_내역서(최초)_사토조정1" xfId="16908"/>
    <cellStyle name="_인원계획표 _적격 _부대입찰특별조건및내역송부(최저가)_내역서(최초)_사토조정2" xfId="16909"/>
    <cellStyle name="_인원계획표 _적격 _부대입찰특별조건및내역송부(최저가)_내역서(최초)_실행예산(6공구)" xfId="16910"/>
    <cellStyle name="_인원계획표 _적격 _부대입찰특별조건및내역송부(최저가)_내역서(최초)_실행예산(6공구-사토조정1)" xfId="16911"/>
    <cellStyle name="_인원계획표 _적격 _부대입찰특별조건및내역송부(최저가)_내역서(최초)_실행예산(6공구-회원사-사토조정)" xfId="16912"/>
    <cellStyle name="_인원계획표 _적격 _부대입찰특별조건및내역송부(최저가)_내역서(최초)_실행예산(6공구-회원사용)" xfId="16913"/>
    <cellStyle name="_인원계획표 _적격 _부대입찰특별조건및내역송부(최저가)_내역서(최초)_투찰-변형1(내역서정리,설계대비단가낙찰율)" xfId="16914"/>
    <cellStyle name="_인원계획표 _적격 _부대입찰특별조건및내역송부(최저가)_부대결과" xfId="16915"/>
    <cellStyle name="_인원계획표 _적격 _부대입찰특별조건및내역송부(최저가)_부대결과_Book1" xfId="16916"/>
    <cellStyle name="_인원계획표 _적격 _부대입찰특별조건및내역송부(최저가)_부대결과_Book1_내역서(최초)" xfId="16917"/>
    <cellStyle name="_인원계획표 _적격 _부대입찰특별조건및내역송부(최저가)_부대결과_Book1_내역서(최초)_기구조직승인" xfId="16918"/>
    <cellStyle name="_인원계획표 _적격 _부대입찰특별조건및내역송부(최저가)_부대결과_Book1_내역서(최초)_사토조정" xfId="16919"/>
    <cellStyle name="_인원계획표 _적격 _부대입찰특별조건및내역송부(최저가)_부대결과_Book1_내역서(최초)_사토조정1" xfId="16920"/>
    <cellStyle name="_인원계획표 _적격 _부대입찰특별조건및내역송부(최저가)_부대결과_Book1_내역서(최초)_사토조정2" xfId="16921"/>
    <cellStyle name="_인원계획표 _적격 _부대입찰특별조건및내역송부(최저가)_부대결과_Book1_내역서(최초)_실행예산(6공구)" xfId="16922"/>
    <cellStyle name="_인원계획표 _적격 _부대입찰특별조건및내역송부(최저가)_부대결과_Book1_내역서(최초)_실행예산(6공구-사토조정1)" xfId="16923"/>
    <cellStyle name="_인원계획표 _적격 _부대입찰특별조건및내역송부(최저가)_부대결과_Book1_내역서(최초)_실행예산(6공구-회원사-사토조정)" xfId="16924"/>
    <cellStyle name="_인원계획표 _적격 _부대입찰특별조건및내역송부(최저가)_부대결과_Book1_내역서(최초)_실행예산(6공구-회원사용)" xfId="16925"/>
    <cellStyle name="_인원계획표 _적격 _부대입찰특별조건및내역송부(최저가)_부대결과_Book1_내역서(최초)_투찰-변형1(내역서정리,설계대비단가낙찰율)" xfId="16926"/>
    <cellStyle name="_인원계획표 _적격 _부대입찰특별조건및내역송부(최저가)_부대결과_Book1_투찰-변형1(내역서정리,설계대비단가낙찰율)" xfId="16927"/>
    <cellStyle name="_인원계획표 _적격 _부대입찰특별조건및내역송부(최저가)_부대결과_P-(현리-신팔)" xfId="16928"/>
    <cellStyle name="_인원계획표 _적격 _부대입찰특별조건및내역송부(최저가)_부대결과_P-(현리-신팔)_내역서(최초)" xfId="16929"/>
    <cellStyle name="_인원계획표 _적격 _부대입찰특별조건및내역송부(최저가)_부대결과_P-(현리-신팔)_내역서(최초)_기구조직승인" xfId="16930"/>
    <cellStyle name="_인원계획표 _적격 _부대입찰특별조건및내역송부(최저가)_부대결과_P-(현리-신팔)_내역서(최초)_사토조정" xfId="16931"/>
    <cellStyle name="_인원계획표 _적격 _부대입찰특별조건및내역송부(최저가)_부대결과_P-(현리-신팔)_내역서(최초)_사토조정1" xfId="16932"/>
    <cellStyle name="_인원계획표 _적격 _부대입찰특별조건및내역송부(최저가)_부대결과_P-(현리-신팔)_내역서(최초)_사토조정2" xfId="16933"/>
    <cellStyle name="_인원계획표 _적격 _부대입찰특별조건및내역송부(최저가)_부대결과_P-(현리-신팔)_내역서(최초)_실행예산(6공구)" xfId="16934"/>
    <cellStyle name="_인원계획표 _적격 _부대입찰특별조건및내역송부(최저가)_부대결과_P-(현리-신팔)_내역서(최초)_실행예산(6공구-사토조정1)" xfId="16935"/>
    <cellStyle name="_인원계획표 _적격 _부대입찰특별조건및내역송부(최저가)_부대결과_P-(현리-신팔)_내역서(최초)_실행예산(6공구-회원사-사토조정)" xfId="16936"/>
    <cellStyle name="_인원계획표 _적격 _부대입찰특별조건및내역송부(최저가)_부대결과_P-(현리-신팔)_내역서(최초)_실행예산(6공구-회원사용)" xfId="16937"/>
    <cellStyle name="_인원계획표 _적격 _부대입찰특별조건및내역송부(최저가)_부대결과_P-(현리-신팔)_내역서(최초)_투찰-변형1(내역서정리,설계대비단가낙찰율)" xfId="16938"/>
    <cellStyle name="_인원계획표 _적격 _부대입찰특별조건및내역송부(최저가)_부대결과_P-(현리-신팔)_투찰-변형1(내역서정리,설계대비단가낙찰율)" xfId="16939"/>
    <cellStyle name="_인원계획표 _적격 _부대입찰특별조건및내역송부(최저가)_부대결과_내역서(최초)" xfId="16940"/>
    <cellStyle name="_인원계획표 _적격 _부대입찰특별조건및내역송부(최저가)_부대결과_내역서(최초)_기구조직승인" xfId="16941"/>
    <cellStyle name="_인원계획표 _적격 _부대입찰특별조건및내역송부(최저가)_부대결과_내역서(최초)_사토조정" xfId="16942"/>
    <cellStyle name="_인원계획표 _적격 _부대입찰특별조건및내역송부(최저가)_부대결과_내역서(최초)_사토조정1" xfId="16943"/>
    <cellStyle name="_인원계획표 _적격 _부대입찰특별조건및내역송부(최저가)_부대결과_내역서(최초)_사토조정2" xfId="16944"/>
    <cellStyle name="_인원계획표 _적격 _부대입찰특별조건및내역송부(최저가)_부대결과_내역서(최초)_실행예산(6공구)" xfId="16945"/>
    <cellStyle name="_인원계획표 _적격 _부대입찰특별조건및내역송부(최저가)_부대결과_내역서(최초)_실행예산(6공구-사토조정1)" xfId="16946"/>
    <cellStyle name="_인원계획표 _적격 _부대입찰특별조건및내역송부(최저가)_부대결과_내역서(최초)_실행예산(6공구-회원사-사토조정)" xfId="16947"/>
    <cellStyle name="_인원계획표 _적격 _부대입찰특별조건및내역송부(최저가)_부대결과_내역서(최초)_실행예산(6공구-회원사용)" xfId="16948"/>
    <cellStyle name="_인원계획표 _적격 _부대입찰특별조건및내역송부(최저가)_부대결과_내역서(최초)_투찰-변형1(내역서정리,설계대비단가낙찰율)" xfId="16949"/>
    <cellStyle name="_인원계획표 _적격 _부대입찰특별조건및내역송부(최저가)_부대결과_투찰-변형1(내역서정리,설계대비단가낙찰율)" xfId="16950"/>
    <cellStyle name="_인원계획표 _적격 _부대입찰특별조건및내역송부(최저가)_부대결과_현리-신팔도로설계" xfId="16951"/>
    <cellStyle name="_인원계획표 _적격 _부대입찰특별조건및내역송부(최저가)_부대결과_현리-신팔도로설계_내역서(최초)" xfId="16952"/>
    <cellStyle name="_인원계획표 _적격 _부대입찰특별조건및내역송부(최저가)_부대결과_현리-신팔도로설계_내역서(최초)_기구조직승인" xfId="16953"/>
    <cellStyle name="_인원계획표 _적격 _부대입찰특별조건및내역송부(최저가)_부대결과_현리-신팔도로설계_내역서(최초)_사토조정" xfId="16954"/>
    <cellStyle name="_인원계획표 _적격 _부대입찰특별조건및내역송부(최저가)_부대결과_현리-신팔도로설계_내역서(최초)_사토조정1" xfId="16955"/>
    <cellStyle name="_인원계획표 _적격 _부대입찰특별조건및내역송부(최저가)_부대결과_현리-신팔도로설계_내역서(최초)_사토조정2" xfId="16956"/>
    <cellStyle name="_인원계획표 _적격 _부대입찰특별조건및내역송부(최저가)_부대결과_현리-신팔도로설계_내역서(최초)_실행예산(6공구)" xfId="16957"/>
    <cellStyle name="_인원계획표 _적격 _부대입찰특별조건및내역송부(최저가)_부대결과_현리-신팔도로설계_내역서(최초)_실행예산(6공구-사토조정1)" xfId="16958"/>
    <cellStyle name="_인원계획표 _적격 _부대입찰특별조건및내역송부(최저가)_부대결과_현리-신팔도로설계_내역서(최초)_실행예산(6공구-회원사-사토조정)" xfId="16959"/>
    <cellStyle name="_인원계획표 _적격 _부대입찰특별조건및내역송부(최저가)_부대결과_현리-신팔도로설계_내역서(최초)_실행예산(6공구-회원사용)" xfId="16960"/>
    <cellStyle name="_인원계획표 _적격 _부대입찰특별조건및내역송부(최저가)_부대결과_현리-신팔도로설계_내역서(최초)_투찰-변형1(내역서정리,설계대비단가낙찰율)" xfId="16961"/>
    <cellStyle name="_인원계획표 _적격 _부대입찰특별조건및내역송부(최저가)_부대결과_현리-신팔도로설계_투찰-변형1(내역서정리,설계대비단가낙찰율)" xfId="16962"/>
    <cellStyle name="_인원계획표 _적격 _부대입찰특별조건및내역송부(최저가)_투찰-변형1(내역서정리,설계대비단가낙찰율)" xfId="16963"/>
    <cellStyle name="_인원계획표 _적격 _부대입찰특별조건및내역송부(최저가)_현리-신팔도로설계" xfId="16964"/>
    <cellStyle name="_인원계획표 _적격 _부대입찰특별조건및내역송부(최저가)_현리-신팔도로설계_내역서(최초)" xfId="16965"/>
    <cellStyle name="_인원계획표 _적격 _부대입찰특별조건및내역송부(최저가)_현리-신팔도로설계_내역서(최초)_기구조직승인" xfId="16966"/>
    <cellStyle name="_인원계획표 _적격 _부대입찰특별조건및내역송부(최저가)_현리-신팔도로설계_내역서(최초)_사토조정" xfId="16967"/>
    <cellStyle name="_인원계획표 _적격 _부대입찰특별조건및내역송부(최저가)_현리-신팔도로설계_내역서(최초)_사토조정1" xfId="16968"/>
    <cellStyle name="_인원계획표 _적격 _부대입찰특별조건및내역송부(최저가)_현리-신팔도로설계_내역서(최초)_사토조정2" xfId="16969"/>
    <cellStyle name="_인원계획표 _적격 _부대입찰특별조건및내역송부(최저가)_현리-신팔도로설계_내역서(최초)_실행예산(6공구)" xfId="16970"/>
    <cellStyle name="_인원계획표 _적격 _부대입찰특별조건및내역송부(최저가)_현리-신팔도로설계_내역서(최초)_실행예산(6공구-사토조정1)" xfId="16971"/>
    <cellStyle name="_인원계획표 _적격 _부대입찰특별조건및내역송부(최저가)_현리-신팔도로설계_내역서(최초)_실행예산(6공구-회원사-사토조정)" xfId="16972"/>
    <cellStyle name="_인원계획표 _적격 _부대입찰특별조건및내역송부(최저가)_현리-신팔도로설계_내역서(최초)_실행예산(6공구-회원사용)" xfId="16973"/>
    <cellStyle name="_인원계획표 _적격 _부대입찰특별조건및내역송부(최저가)_현리-신팔도로설계_내역서(최초)_투찰-변형1(내역서정리,설계대비단가낙찰율)" xfId="16974"/>
    <cellStyle name="_인원계획표 _적격 _부대입찰특별조건및내역송부(최저가)_현리-신팔도로설계_투찰-변형1(내역서정리,설계대비단가낙찰율)" xfId="16975"/>
    <cellStyle name="_인원계획표 _적격 _설계변경예산서(전체분)" xfId="16976"/>
    <cellStyle name="_인원계획표 _적격 _설계변경예산서(전체분)_계약내역서(전체분)" xfId="16977"/>
    <cellStyle name="_인원계획표 _적격 _설변내역서(전체분)" xfId="16978"/>
    <cellStyle name="_인원계획표 _적격 _설변내역서(전체분)_계약내역서(전체분)" xfId="16979"/>
    <cellStyle name="_인원계획표 _적격 _송도2,4공구 (1-조경 내역서)" xfId="16980"/>
    <cellStyle name="_인원계획표 _적격 _송도2,4공구 (1-조경 내역서)_2005.근1,2호-정화 습지 실정보고11-15일 1.5경사xls" xfId="16981"/>
    <cellStyle name="_인원계획표 _적격 _송도2,4공구 (1-조경 내역서)_2006..단가산출" xfId="16982"/>
    <cellStyle name="_인원계획표 _적격 _송도2,4공구 (1-조경 내역서)_조경" xfId="16983"/>
    <cellStyle name="_인원계획표 _적격 _송도2,4공구 (1-조경 내역서)_조경_2006..단가산출" xfId="16984"/>
    <cellStyle name="_인원계획표 _적격 _송도2,4공구 (1-조경 내역서)_창인-근1.2호-정화(방수쉬트)실정보고10.10" xfId="16985"/>
    <cellStyle name="_인원계획표 _적격 _송학하수품의(설계넣고)" xfId="16986"/>
    <cellStyle name="_인원계획표 _적격 _송학하수품의(설계넣고)_수량산출서" xfId="16987"/>
    <cellStyle name="_인원계획표 _적격 _송학하수품의(설계넣고)_중구청일위대가" xfId="16988"/>
    <cellStyle name="_인원계획표 _적격 _수량산출서" xfId="16989"/>
    <cellStyle name="_인원계획표 _적격 _시멘트" xfId="16990"/>
    <cellStyle name="_인원계획표 _적격 _시행계획보고(중앙선6공구)" xfId="16991"/>
    <cellStyle name="_인원계획표 _적격 _실행예산(6공구)" xfId="16992"/>
    <cellStyle name="_인원계획표 _적격 _업무연락" xfId="16993"/>
    <cellStyle name="_인원계획표 _적격 _업무연락_동해남부선4공구입찰내역(경남-조달청)" xfId="16994"/>
    <cellStyle name="_인원계획표 _적격 _업무연락01" xfId="16995"/>
    <cellStyle name="_인원계획표 _적격 _업무연락01_동해남부선4공구입찰내역(경남-조달청)" xfId="16996"/>
    <cellStyle name="_인원계획표 _적격 _업체투찰예상(강원도건)" xfId="16997"/>
    <cellStyle name="_인원계획표 _적격 _업체투찰예상(강원도건)_동해남부선4공구입찰내역(경남-조달청)" xfId="16998"/>
    <cellStyle name="_인원계획표 _적격 _입찰표지횡" xfId="16999"/>
    <cellStyle name="_인원계획표 _적격 _입찰표지횡_동해남부선4공구입찰내역(경남-조달청)" xfId="17000"/>
    <cellStyle name="_인원계획표 _적격 _전체내역-10월8일" xfId="485"/>
    <cellStyle name="_인원계획표 _적격 _전체내역-10월8일_Book2" xfId="490"/>
    <cellStyle name="_인원계획표 _적격 _전체내역-10월8일_전체내역" xfId="486"/>
    <cellStyle name="_인원계획표 _적격 _전체내역-10월8일_전체내역-a3" xfId="487"/>
    <cellStyle name="_인원계획표 _적격 _전체내역-10월8일_전체내역-a4" xfId="488"/>
    <cellStyle name="_인원계획표 _적격 _전체내역-10월8일_총괄내역2003.08-a4" xfId="489"/>
    <cellStyle name="_인원계획표 _적격 _정읍천(입찰내역)_1안" xfId="17001"/>
    <cellStyle name="_인원계획표 _적격 _정읍천(입찰내역)_1안_1" xfId="17002"/>
    <cellStyle name="_인원계획표 _적격 _정읍천(입찰내역)_1안_1_변경내역서-1 (version 1)" xfId="17003"/>
    <cellStyle name="_인원계획표 _적격 _정읍천(입찰내역)_1안_1_복사본 내역서-서창사거리(rev1-4)" xfId="17004"/>
    <cellStyle name="_인원계획표 _적격 _정읍천(입찰내역)_1안_변경내역서-1 (version 1)" xfId="17005"/>
    <cellStyle name="_인원계획표 _적격 _정읍천(입찰내역)_1안_복사본 내역서-서창사거리(rev1-4)" xfId="17006"/>
    <cellStyle name="_인원계획표 _적격 _정읍천(입찰내역)_1안_정읍천(입찰내역)_1안" xfId="17007"/>
    <cellStyle name="_인원계획표 _적격 _정읍천(입찰내역)_1안_정읍천(입찰내역)_1안_변경내역서-1 (version 1)" xfId="17008"/>
    <cellStyle name="_인원계획표 _적격 _정읍천(입찰내역)_1안_정읍천(입찰내역)_1안_복사본 내역서-서창사거리(rev1-4)" xfId="17009"/>
    <cellStyle name="_인원계획표 _적격 _정읍천(입찰내역)_2안" xfId="17010"/>
    <cellStyle name="_인원계획표 _적격 _정읍천(입찰내역)_2안_변경내역서-1 (version 1)" xfId="17011"/>
    <cellStyle name="_인원계획표 _적격 _정읍천(입찰내역)_2안_복사본 내역서-서창사거리(rev1-4)" xfId="17012"/>
    <cellStyle name="_인원계획표 _적격 _정읍천(입찰내역)_2안_정읍천(입찰내역)_1안" xfId="17013"/>
    <cellStyle name="_인원계획표 _적격 _정읍천(입찰내역)_2안_정읍천(입찰내역)_1안_변경내역서-1 (version 1)" xfId="17014"/>
    <cellStyle name="_인원계획표 _적격 _정읍천(입찰내역)_2안_정읍천(입찰내역)_1안_복사본 내역서-서창사거리(rev1-4)" xfId="17015"/>
    <cellStyle name="_인원계획표 _적격 _제1회기성서류(8.22)" xfId="17016"/>
    <cellStyle name="_인원계획표 _적격 _조경" xfId="17017"/>
    <cellStyle name="_인원계획표 _적격 _조경(공종구분)" xfId="17018"/>
    <cellStyle name="_인원계획표 _적격 _조경_2005.근1,2호-정화 습지 실정보고11-15일 1.5경사xls" xfId="17019"/>
    <cellStyle name="_인원계획표 _적격 _조경_2006..단가산출" xfId="17020"/>
    <cellStyle name="_인원계획표 _적격 _조경_조경" xfId="17021"/>
    <cellStyle name="_인원계획표 _적격 _조경_조경_2006..단가산출" xfId="17022"/>
    <cellStyle name="_인원계획표 _적격 _조경_창인-근1.2호-정화(방수쉬트)실정보고10.10" xfId="17023"/>
    <cellStyle name="_인원계획표 _적격 _중구청일위대가" xfId="17024"/>
    <cellStyle name="_인원계획표 _적격 _중기단가" xfId="17025"/>
    <cellStyle name="_인원계획표 _적격 _지장물" xfId="491"/>
    <cellStyle name="_인원계획표 _적격 _지장물_Book2" xfId="498"/>
    <cellStyle name="_인원계획표 _적격 _지장물_금차내역-10월8일-수정" xfId="492"/>
    <cellStyle name="_인원계획표 _적격 _지장물_설변내역서2차" xfId="493"/>
    <cellStyle name="_인원계획표 _적격 _지장물_전체내역" xfId="494"/>
    <cellStyle name="_인원계획표 _적격 _지장물_전체내역-a3" xfId="495"/>
    <cellStyle name="_인원계획표 _적격 _지장물_전체내역-a4" xfId="496"/>
    <cellStyle name="_인원계획표 _적격 _지장물_총괄내역2003.08-a4" xfId="497"/>
    <cellStyle name="_인원계획표 _적격 _집행 (93)" xfId="499"/>
    <cellStyle name="_인원계획표 _적격 _집행 (93)_SCP" xfId="520"/>
    <cellStyle name="_인원계획표 _적격 _집행 (93)_SCP_Book2" xfId="527"/>
    <cellStyle name="_인원계획표 _적격 _집행 (93)_SCP_금차내역-10월8일-수정" xfId="521"/>
    <cellStyle name="_인원계획표 _적격 _집행 (93)_SCP_설변내역서2차" xfId="522"/>
    <cellStyle name="_인원계획표 _적격 _집행 (93)_SCP_전체내역" xfId="523"/>
    <cellStyle name="_인원계획표 _적격 _집행 (93)_SCP_전체내역-a3" xfId="524"/>
    <cellStyle name="_인원계획표 _적격 _집행 (93)_SCP_전체내역-a4" xfId="525"/>
    <cellStyle name="_인원계획표 _적격 _집행 (93)_SCP_총괄내역2003.08-a4" xfId="526"/>
    <cellStyle name="_인원계획표 _적격 _집행 (93)_금차내역설변-10월10일" xfId="500"/>
    <cellStyle name="_인원계획표 _적격 _집행 (93)_금차내역설변-10월10일_Book2" xfId="505"/>
    <cellStyle name="_인원계획표 _적격 _집행 (93)_금차내역설변-10월10일_전체내역" xfId="501"/>
    <cellStyle name="_인원계획표 _적격 _집행 (93)_금차내역설변-10월10일_전체내역-a3" xfId="502"/>
    <cellStyle name="_인원계획표 _적격 _집행 (93)_금차내역설변-10월10일_전체내역-a4" xfId="503"/>
    <cellStyle name="_인원계획표 _적격 _집행 (93)_금차내역설변-10월10일_총괄내역2003.08-a4" xfId="504"/>
    <cellStyle name="_인원계획표 _적격 _집행 (93)_전체내역-10월8일" xfId="506"/>
    <cellStyle name="_인원계획표 _적격 _집행 (93)_전체내역-10월8일_Book2" xfId="511"/>
    <cellStyle name="_인원계획표 _적격 _집행 (93)_전체내역-10월8일_전체내역" xfId="507"/>
    <cellStyle name="_인원계획표 _적격 _집행 (93)_전체내역-10월8일_전체내역-a3" xfId="508"/>
    <cellStyle name="_인원계획표 _적격 _집행 (93)_전체내역-10월8일_전체내역-a4" xfId="509"/>
    <cellStyle name="_인원계획표 _적격 _집행 (93)_전체내역-10월8일_총괄내역2003.08-a4" xfId="510"/>
    <cellStyle name="_인원계획표 _적격 _집행 (93)_지장물" xfId="512"/>
    <cellStyle name="_인원계획표 _적격 _집행 (93)_지장물_Book2" xfId="519"/>
    <cellStyle name="_인원계획표 _적격 _집행 (93)_지장물_금차내역-10월8일-수정" xfId="513"/>
    <cellStyle name="_인원계획표 _적격 _집행 (93)_지장물_설변내역서2차" xfId="514"/>
    <cellStyle name="_인원계획표 _적격 _집행 (93)_지장물_전체내역" xfId="515"/>
    <cellStyle name="_인원계획표 _적격 _집행 (93)_지장물_전체내역-a3" xfId="516"/>
    <cellStyle name="_인원계획표 _적격 _집행 (93)_지장물_전체내역-a4" xfId="517"/>
    <cellStyle name="_인원계획표 _적격 _집행 (93)_지장물_총괄내역2003.08-a4" xfId="518"/>
    <cellStyle name="_인원계획표 _적격 _창인-근1.2호-정화(방수쉬트)실정보고10.10" xfId="17026"/>
    <cellStyle name="_인원계획표 _적격 _철근강과사급대체" xfId="17027"/>
    <cellStyle name="_인원계획표 _적격 _투찰" xfId="17028"/>
    <cellStyle name="_인원계획표 _적격 _투찰,실행(영월정양)" xfId="17029"/>
    <cellStyle name="_인원계획표 _적격 _투찰,실행(영월정양)_동해남부선4공구입찰내역(경남-조달청)" xfId="17030"/>
    <cellStyle name="_인원계획표 _적격 _투찰_Book1" xfId="17031"/>
    <cellStyle name="_인원계획표 _적격 _투찰_Book1_내역서(최초)" xfId="17032"/>
    <cellStyle name="_인원계획표 _적격 _투찰_Book1_내역서(최초)_기구조직승인" xfId="17033"/>
    <cellStyle name="_인원계획표 _적격 _투찰_Book1_내역서(최초)_사토조정" xfId="17034"/>
    <cellStyle name="_인원계획표 _적격 _투찰_Book1_내역서(최초)_사토조정1" xfId="17035"/>
    <cellStyle name="_인원계획표 _적격 _투찰_Book1_내역서(최초)_사토조정2" xfId="17036"/>
    <cellStyle name="_인원계획표 _적격 _투찰_Book1_내역서(최초)_실행예산(6공구)" xfId="17037"/>
    <cellStyle name="_인원계획표 _적격 _투찰_Book1_내역서(최초)_실행예산(6공구-사토조정1)" xfId="17038"/>
    <cellStyle name="_인원계획표 _적격 _투찰_Book1_내역서(최초)_실행예산(6공구-회원사-사토조정)" xfId="17039"/>
    <cellStyle name="_인원계획표 _적격 _투찰_Book1_내역서(최초)_실행예산(6공구-회원사용)" xfId="17040"/>
    <cellStyle name="_인원계획표 _적격 _투찰_Book1_내역서(최초)_투찰-변형1(내역서정리,설계대비단가낙찰율)" xfId="17041"/>
    <cellStyle name="_인원계획표 _적격 _투찰_Book1_투찰-변형1(내역서정리,설계대비단가낙찰율)" xfId="17042"/>
    <cellStyle name="_인원계획표 _적격 _투찰_P-(현리-신팔)" xfId="17043"/>
    <cellStyle name="_인원계획표 _적격 _투찰_P-(현리-신팔)_내역서(최초)" xfId="17044"/>
    <cellStyle name="_인원계획표 _적격 _투찰_P-(현리-신팔)_내역서(최초)_기구조직승인" xfId="17045"/>
    <cellStyle name="_인원계획표 _적격 _투찰_P-(현리-신팔)_내역서(최초)_사토조정" xfId="17046"/>
    <cellStyle name="_인원계획표 _적격 _투찰_P-(현리-신팔)_내역서(최초)_사토조정1" xfId="17047"/>
    <cellStyle name="_인원계획표 _적격 _투찰_P-(현리-신팔)_내역서(최초)_사토조정2" xfId="17048"/>
    <cellStyle name="_인원계획표 _적격 _투찰_P-(현리-신팔)_내역서(최초)_실행예산(6공구)" xfId="17049"/>
    <cellStyle name="_인원계획표 _적격 _투찰_P-(현리-신팔)_내역서(최초)_실행예산(6공구-사토조정1)" xfId="17050"/>
    <cellStyle name="_인원계획표 _적격 _투찰_P-(현리-신팔)_내역서(최초)_실행예산(6공구-회원사-사토조정)" xfId="17051"/>
    <cellStyle name="_인원계획표 _적격 _투찰_P-(현리-신팔)_내역서(최초)_실행예산(6공구-회원사용)" xfId="17052"/>
    <cellStyle name="_인원계획표 _적격 _투찰_P-(현리-신팔)_내역서(최초)_투찰-변형1(내역서정리,설계대비단가낙찰율)" xfId="17053"/>
    <cellStyle name="_인원계획표 _적격 _투찰_P-(현리-신팔)_투찰-변형1(내역서정리,설계대비단가낙찰율)" xfId="17054"/>
    <cellStyle name="_인원계획표 _적격 _투찰_내역서(최초)" xfId="17055"/>
    <cellStyle name="_인원계획표 _적격 _투찰_내역서(최초)_기구조직승인" xfId="17056"/>
    <cellStyle name="_인원계획표 _적격 _투찰_내역서(최초)_사토조정" xfId="17057"/>
    <cellStyle name="_인원계획표 _적격 _투찰_내역서(최초)_사토조정1" xfId="17058"/>
    <cellStyle name="_인원계획표 _적격 _투찰_내역서(최초)_사토조정2" xfId="17059"/>
    <cellStyle name="_인원계획표 _적격 _투찰_내역서(최초)_실행예산(6공구)" xfId="17060"/>
    <cellStyle name="_인원계획표 _적격 _투찰_내역서(최초)_실행예산(6공구-사토조정1)" xfId="17061"/>
    <cellStyle name="_인원계획표 _적격 _투찰_내역서(최초)_실행예산(6공구-회원사-사토조정)" xfId="17062"/>
    <cellStyle name="_인원계획표 _적격 _투찰_내역서(최초)_실행예산(6공구-회원사용)" xfId="17063"/>
    <cellStyle name="_인원계획표 _적격 _투찰_내역서(최초)_투찰-변형1(내역서정리,설계대비단가낙찰율)" xfId="17064"/>
    <cellStyle name="_인원계획표 _적격 _투찰_부대결과" xfId="17065"/>
    <cellStyle name="_인원계획표 _적격 _투찰_부대결과_Book1" xfId="17066"/>
    <cellStyle name="_인원계획표 _적격 _투찰_부대결과_Book1_내역서(최초)" xfId="17067"/>
    <cellStyle name="_인원계획표 _적격 _투찰_부대결과_Book1_내역서(최초)_기구조직승인" xfId="17068"/>
    <cellStyle name="_인원계획표 _적격 _투찰_부대결과_Book1_내역서(최초)_사토조정" xfId="17069"/>
    <cellStyle name="_인원계획표 _적격 _투찰_부대결과_Book1_내역서(최초)_사토조정1" xfId="17070"/>
    <cellStyle name="_인원계획표 _적격 _투찰_부대결과_Book1_내역서(최초)_사토조정2" xfId="17071"/>
    <cellStyle name="_인원계획표 _적격 _투찰_부대결과_Book1_내역서(최초)_실행예산(6공구)" xfId="17072"/>
    <cellStyle name="_인원계획표 _적격 _투찰_부대결과_Book1_내역서(최초)_실행예산(6공구-사토조정1)" xfId="17073"/>
    <cellStyle name="_인원계획표 _적격 _투찰_부대결과_Book1_내역서(최초)_실행예산(6공구-회원사-사토조정)" xfId="17074"/>
    <cellStyle name="_인원계획표 _적격 _투찰_부대결과_Book1_내역서(최초)_실행예산(6공구-회원사용)" xfId="17075"/>
    <cellStyle name="_인원계획표 _적격 _투찰_부대결과_Book1_내역서(최초)_투찰-변형1(내역서정리,설계대비단가낙찰율)" xfId="17076"/>
    <cellStyle name="_인원계획표 _적격 _투찰_부대결과_Book1_투찰-변형1(내역서정리,설계대비단가낙찰율)" xfId="17077"/>
    <cellStyle name="_인원계획표 _적격 _투찰_부대결과_P-(현리-신팔)" xfId="17078"/>
    <cellStyle name="_인원계획표 _적격 _투찰_부대결과_P-(현리-신팔)_내역서(최초)" xfId="17079"/>
    <cellStyle name="_인원계획표 _적격 _투찰_부대결과_P-(현리-신팔)_내역서(최초)_기구조직승인" xfId="17080"/>
    <cellStyle name="_인원계획표 _적격 _투찰_부대결과_P-(현리-신팔)_내역서(최초)_사토조정" xfId="17081"/>
    <cellStyle name="_인원계획표 _적격 _투찰_부대결과_P-(현리-신팔)_내역서(최초)_사토조정1" xfId="17082"/>
    <cellStyle name="_인원계획표 _적격 _투찰_부대결과_P-(현리-신팔)_내역서(최초)_사토조정2" xfId="17083"/>
    <cellStyle name="_인원계획표 _적격 _투찰_부대결과_P-(현리-신팔)_내역서(최초)_실행예산(6공구)" xfId="17084"/>
    <cellStyle name="_인원계획표 _적격 _투찰_부대결과_P-(현리-신팔)_내역서(최초)_실행예산(6공구-사토조정1)" xfId="17085"/>
    <cellStyle name="_인원계획표 _적격 _투찰_부대결과_P-(현리-신팔)_내역서(최초)_실행예산(6공구-회원사-사토조정)" xfId="17086"/>
    <cellStyle name="_인원계획표 _적격 _투찰_부대결과_P-(현리-신팔)_내역서(최초)_실행예산(6공구-회원사용)" xfId="17087"/>
    <cellStyle name="_인원계획표 _적격 _투찰_부대결과_P-(현리-신팔)_내역서(최초)_투찰-변형1(내역서정리,설계대비단가낙찰율)" xfId="17088"/>
    <cellStyle name="_인원계획표 _적격 _투찰_부대결과_P-(현리-신팔)_투찰-변형1(내역서정리,설계대비단가낙찰율)" xfId="17089"/>
    <cellStyle name="_인원계획표 _적격 _투찰_부대결과_내역서(최초)" xfId="17090"/>
    <cellStyle name="_인원계획표 _적격 _투찰_부대결과_내역서(최초)_기구조직승인" xfId="17091"/>
    <cellStyle name="_인원계획표 _적격 _투찰_부대결과_내역서(최초)_사토조정" xfId="17092"/>
    <cellStyle name="_인원계획표 _적격 _투찰_부대결과_내역서(최초)_사토조정1" xfId="17093"/>
    <cellStyle name="_인원계획표 _적격 _투찰_부대결과_내역서(최초)_사토조정2" xfId="17094"/>
    <cellStyle name="_인원계획표 _적격 _투찰_부대결과_내역서(최초)_실행예산(6공구)" xfId="17095"/>
    <cellStyle name="_인원계획표 _적격 _투찰_부대결과_내역서(최초)_실행예산(6공구-사토조정1)" xfId="17096"/>
    <cellStyle name="_인원계획표 _적격 _투찰_부대결과_내역서(최초)_실행예산(6공구-회원사-사토조정)" xfId="17097"/>
    <cellStyle name="_인원계획표 _적격 _투찰_부대결과_내역서(최초)_실행예산(6공구-회원사용)" xfId="17098"/>
    <cellStyle name="_인원계획표 _적격 _투찰_부대결과_내역서(최초)_투찰-변형1(내역서정리,설계대비단가낙찰율)" xfId="17099"/>
    <cellStyle name="_인원계획표 _적격 _투찰_부대결과_투찰-변형1(내역서정리,설계대비단가낙찰율)" xfId="17100"/>
    <cellStyle name="_인원계획표 _적격 _투찰_부대결과_현리-신팔도로설계" xfId="17101"/>
    <cellStyle name="_인원계획표 _적격 _투찰_부대결과_현리-신팔도로설계_내역서(최초)" xfId="17102"/>
    <cellStyle name="_인원계획표 _적격 _투찰_부대결과_현리-신팔도로설계_내역서(최초)_기구조직승인" xfId="17103"/>
    <cellStyle name="_인원계획표 _적격 _투찰_부대결과_현리-신팔도로설계_내역서(최초)_사토조정" xfId="17104"/>
    <cellStyle name="_인원계획표 _적격 _투찰_부대결과_현리-신팔도로설계_내역서(최초)_사토조정1" xfId="17105"/>
    <cellStyle name="_인원계획표 _적격 _투찰_부대결과_현리-신팔도로설계_내역서(최초)_사토조정2" xfId="17106"/>
    <cellStyle name="_인원계획표 _적격 _투찰_부대결과_현리-신팔도로설계_내역서(최초)_실행예산(6공구)" xfId="17107"/>
    <cellStyle name="_인원계획표 _적격 _투찰_부대결과_현리-신팔도로설계_내역서(최초)_실행예산(6공구-사토조정1)" xfId="17108"/>
    <cellStyle name="_인원계획표 _적격 _투찰_부대결과_현리-신팔도로설계_내역서(최초)_실행예산(6공구-회원사-사토조정)" xfId="17109"/>
    <cellStyle name="_인원계획표 _적격 _투찰_부대결과_현리-신팔도로설계_내역서(최초)_실행예산(6공구-회원사용)" xfId="17110"/>
    <cellStyle name="_인원계획표 _적격 _투찰_부대결과_현리-신팔도로설계_내역서(최초)_투찰-변형1(내역서정리,설계대비단가낙찰율)" xfId="17111"/>
    <cellStyle name="_인원계획표 _적격 _투찰_부대결과_현리-신팔도로설계_투찰-변형1(내역서정리,설계대비단가낙찰율)" xfId="17112"/>
    <cellStyle name="_인원계획표 _적격 _투찰_투찰-변형1(내역서정리,설계대비단가낙찰율)" xfId="17113"/>
    <cellStyle name="_인원계획표 _적격 _투찰_현리-신팔도로설계" xfId="17114"/>
    <cellStyle name="_인원계획표 _적격 _투찰_현리-신팔도로설계_내역서(최초)" xfId="17115"/>
    <cellStyle name="_인원계획표 _적격 _투찰_현리-신팔도로설계_내역서(최초)_기구조직승인" xfId="17116"/>
    <cellStyle name="_인원계획표 _적격 _투찰_현리-신팔도로설계_내역서(최초)_사토조정" xfId="17117"/>
    <cellStyle name="_인원계획표 _적격 _투찰_현리-신팔도로설계_내역서(최초)_사토조정1" xfId="17118"/>
    <cellStyle name="_인원계획표 _적격 _투찰_현리-신팔도로설계_내역서(최초)_사토조정2" xfId="17119"/>
    <cellStyle name="_인원계획표 _적격 _투찰_현리-신팔도로설계_내역서(최초)_실행예산(6공구)" xfId="17120"/>
    <cellStyle name="_인원계획표 _적격 _투찰_현리-신팔도로설계_내역서(최초)_실행예산(6공구-사토조정1)" xfId="17121"/>
    <cellStyle name="_인원계획표 _적격 _투찰_현리-신팔도로설계_내역서(최초)_실행예산(6공구-회원사-사토조정)" xfId="17122"/>
    <cellStyle name="_인원계획표 _적격 _투찰_현리-신팔도로설계_내역서(최초)_실행예산(6공구-회원사용)" xfId="17123"/>
    <cellStyle name="_인원계획표 _적격 _투찰_현리-신팔도로설계_내역서(최초)_투찰-변형1(내역서정리,설계대비단가낙찰율)" xfId="17124"/>
    <cellStyle name="_인원계획표 _적격 _투찰_현리-신팔도로설계_투찰-변형1(내역서정리,설계대비단가낙찰율)" xfId="17125"/>
    <cellStyle name="_인원계획표 _적격 _투찰내역(강남)" xfId="17126"/>
    <cellStyle name="_인원계획표 _적격 _투찰내역(강남)_동해남부선4공구입찰내역(경남-조달청)" xfId="17127"/>
    <cellStyle name="_인원계획표 _적격 _투찰-변형1(내역서정리,설계대비단가낙찰율)" xfId="17128"/>
    <cellStyle name="_인원계획표 _적격 _품의서(고속철도14-1)" xfId="17129"/>
    <cellStyle name="_인원계획표 _적격 _품의서(고속철도14-1)_동해남부선4공구입찰내역(경남-조달청)" xfId="17130"/>
    <cellStyle name="_인원계획표 _적격 _품의서및경비(영월)" xfId="17131"/>
    <cellStyle name="_인원계획표 _적격 _품의서및경비(영월)_동해남부선4공구입찰내역(경남-조달청)" xfId="17132"/>
    <cellStyle name="_인원계획표 _적격 _품의서및경비(영월)_품의서" xfId="17133"/>
    <cellStyle name="_인원계획표 _적격 _품의서및경비(영월)_품의서_(신풍-우성)부대현설자료" xfId="17134"/>
    <cellStyle name="_인원계획표 _적격 _품의서및경비(영월)_품의서_(신풍-우성)부대현설자료_동해남부선4공구입찰내역(경남-조달청)" xfId="17135"/>
    <cellStyle name="_인원계획표 _적격 _품의서및경비(영월)_품의서_견적공종" xfId="17136"/>
    <cellStyle name="_인원계획표 _적격 _품의서및경비(영월)_품의서_견적공종_동해남부선4공구입찰내역(경남-조달청)" xfId="17137"/>
    <cellStyle name="_인원계획표 _적격 _품의서및경비(영월)_품의서_동해남부선4공구입찰내역(경남-조달청)" xfId="17138"/>
    <cellStyle name="_인원계획표 _적격 _품의서및경비(영월)_품의서_업체투찰예상(강원도건)" xfId="17139"/>
    <cellStyle name="_인원계획표 _적격 _품의서및경비(영월)_품의서_업체투찰예상(강원도건)_동해남부선4공구입찰내역(경남-조달청)" xfId="17140"/>
    <cellStyle name="_인원계획표 _적격 _품의서및경비(영월)_품의서_품의서(고속철도14-1)" xfId="17141"/>
    <cellStyle name="_인원계획표 _적격 _품의서및경비(영월)_품의서_품의서(고속철도14-1)_동해남부선4공구입찰내역(경남-조달청)" xfId="17142"/>
    <cellStyle name="_인원계획표 _적격 _현리-신팔도로설계" xfId="17143"/>
    <cellStyle name="_인원계획표 _적격 _현리-신팔도로설계_내역서(최초)" xfId="17144"/>
    <cellStyle name="_인원계획표 _적격 _현리-신팔도로설계_내역서(최초)_기구조직승인" xfId="17145"/>
    <cellStyle name="_인원계획표 _적격 _현리-신팔도로설계_내역서(최초)_사토조정" xfId="17146"/>
    <cellStyle name="_인원계획표 _적격 _현리-신팔도로설계_내역서(최초)_사토조정1" xfId="17147"/>
    <cellStyle name="_인원계획표 _적격 _현리-신팔도로설계_내역서(최초)_사토조정2" xfId="17148"/>
    <cellStyle name="_인원계획표 _적격 _현리-신팔도로설계_내역서(최초)_실행예산(6공구)" xfId="17149"/>
    <cellStyle name="_인원계획표 _적격 _현리-신팔도로설계_내역서(최초)_실행예산(6공구-사토조정1)" xfId="17150"/>
    <cellStyle name="_인원계획표 _적격 _현리-신팔도로설계_내역서(최초)_실행예산(6공구-회원사-사토조정)" xfId="17151"/>
    <cellStyle name="_인원계획표 _적격 _현리-신팔도로설계_내역서(최초)_실행예산(6공구-회원사용)" xfId="17152"/>
    <cellStyle name="_인원계획표 _적격 _현리-신팔도로설계_내역서(최초)_투찰-변형1(내역서정리,설계대비단가낙찰율)" xfId="17153"/>
    <cellStyle name="_인원계획표 _적격 _현리-신팔도로설계_투찰-변형1(내역서정리,설계대비단가낙찰율)" xfId="17154"/>
    <cellStyle name="_인원계획표 _적격 _현장간접비(현장기준안)-60개월)" xfId="7995"/>
    <cellStyle name="_인원계획표 _전체내역-10월8일" xfId="623"/>
    <cellStyle name="_인원계획표 _전체내역-10월8일_Book2" xfId="628"/>
    <cellStyle name="_인원계획표 _전체내역-10월8일_전체내역" xfId="624"/>
    <cellStyle name="_인원계획표 _전체내역-10월8일_전체내역-a3" xfId="625"/>
    <cellStyle name="_인원계획표 _전체내역-10월8일_전체내역-a4" xfId="626"/>
    <cellStyle name="_인원계획표 _전체내역-10월8일_총괄내역2003.08-a4" xfId="627"/>
    <cellStyle name="_인원계획표 _정읍천(입찰내역)_1안" xfId="17155"/>
    <cellStyle name="_인원계획표 _정읍천(입찰내역)_1안_1" xfId="17156"/>
    <cellStyle name="_인원계획표 _정읍천(입찰내역)_1안_1_변경내역서-1 (version 1)" xfId="17157"/>
    <cellStyle name="_인원계획표 _정읍천(입찰내역)_1안_1_복사본 내역서-서창사거리(rev1-4)" xfId="17158"/>
    <cellStyle name="_인원계획표 _정읍천(입찰내역)_1안_변경내역서-1 (version 1)" xfId="17159"/>
    <cellStyle name="_인원계획표 _정읍천(입찰내역)_1안_복사본 내역서-서창사거리(rev1-4)" xfId="17160"/>
    <cellStyle name="_인원계획표 _정읍천(입찰내역)_1안_정읍천(입찰내역)_1안" xfId="17161"/>
    <cellStyle name="_인원계획표 _정읍천(입찰내역)_1안_정읍천(입찰내역)_1안_변경내역서-1 (version 1)" xfId="17162"/>
    <cellStyle name="_인원계획표 _정읍천(입찰내역)_1안_정읍천(입찰내역)_1안_복사본 내역서-서창사거리(rev1-4)" xfId="17163"/>
    <cellStyle name="_인원계획표 _정읍천(입찰내역)_2안" xfId="17164"/>
    <cellStyle name="_인원계획표 _정읍천(입찰내역)_2안_변경내역서-1 (version 1)" xfId="17165"/>
    <cellStyle name="_인원계획표 _정읍천(입찰내역)_2안_복사본 내역서-서창사거리(rev1-4)" xfId="17166"/>
    <cellStyle name="_인원계획표 _정읍천(입찰내역)_2안_정읍천(입찰내역)_1안" xfId="17167"/>
    <cellStyle name="_인원계획표 _정읍천(입찰내역)_2안_정읍천(입찰내역)_1안_변경내역서-1 (version 1)" xfId="17168"/>
    <cellStyle name="_인원계획표 _정읍천(입찰내역)_2안_정읍천(입찰내역)_1안_복사본 내역서-서창사거리(rev1-4)" xfId="17169"/>
    <cellStyle name="_인원계획표 _제1회기성서류(8.22)" xfId="17170"/>
    <cellStyle name="_인원계획표 _제2경인" xfId="17171"/>
    <cellStyle name="_인원계획표 _제2경인_2005.근1,2호-정화 습지 실정보고11-15일 1.5경사xls" xfId="17172"/>
    <cellStyle name="_인원계획표 _제2경인_2006..단가산출" xfId="17173"/>
    <cellStyle name="_인원계획표 _제2경인_송도2,4공구 (1-조경 내역서)" xfId="17174"/>
    <cellStyle name="_인원계획표 _제2경인_송도2,4공구 (1-조경 내역서)_2005.근1,2호-정화 습지 실정보고11-15일 1.5경사xls" xfId="17175"/>
    <cellStyle name="_인원계획표 _제2경인_송도2,4공구 (1-조경 내역서)_2006..단가산출" xfId="17176"/>
    <cellStyle name="_인원계획표 _제2경인_송도2,4공구 (1-조경 내역서)_조경" xfId="17177"/>
    <cellStyle name="_인원계획표 _제2경인_송도2,4공구 (1-조경 내역서)_조경_2006..단가산출" xfId="17178"/>
    <cellStyle name="_인원계획표 _제2경인_송도2,4공구 (1-조경 내역서)_창인-근1.2호-정화(방수쉬트)실정보고10.10" xfId="17179"/>
    <cellStyle name="_인원계획표 _제2경인_조경" xfId="17180"/>
    <cellStyle name="_인원계획표 _제2경인_조경(공종구분)" xfId="17181"/>
    <cellStyle name="_인원계획표 _제2경인_조경_2005.근1,2호-정화 습지 실정보고11-15일 1.5경사xls" xfId="17182"/>
    <cellStyle name="_인원계획표 _제2경인_조경_2006..단가산출" xfId="17183"/>
    <cellStyle name="_인원계획표 _제2경인_조경_조경" xfId="17184"/>
    <cellStyle name="_인원계획표 _제2경인_조경_조경_2006..단가산출" xfId="17185"/>
    <cellStyle name="_인원계획표 _제2경인_조경_창인-근1.2호-정화(방수쉬트)실정보고10.10" xfId="17186"/>
    <cellStyle name="_인원계획표 _제2경인_창인-근1.2호-정화(방수쉬트)실정보고10.10" xfId="17187"/>
    <cellStyle name="_인원계획표 _조경" xfId="17188"/>
    <cellStyle name="_인원계획표 _조경(공종구분)" xfId="17189"/>
    <cellStyle name="_인원계획표 _조경_2005.근1,2호-정화 습지 실정보고11-15일 1.5경사xls" xfId="17190"/>
    <cellStyle name="_인원계획표 _조경_2006..단가산출" xfId="17191"/>
    <cellStyle name="_인원계획표 _조경_조경" xfId="17192"/>
    <cellStyle name="_인원계획표 _조경_조경_2006..단가산출" xfId="17193"/>
    <cellStyle name="_인원계획표 _조경_창인-근1.2호-정화(방수쉬트)실정보고10.10" xfId="17194"/>
    <cellStyle name="_인원계획표 _중구청일위대가" xfId="17195"/>
    <cellStyle name="_인원계획표 _중기단가" xfId="17196"/>
    <cellStyle name="_인원계획표 _중부내륙" xfId="17197"/>
    <cellStyle name="_인원계획표 _중부내륙_2005.근1,2호-정화 습지 실정보고11-15일 1.5경사xls" xfId="17198"/>
    <cellStyle name="_인원계획표 _중부내륙_2006..단가산출" xfId="17199"/>
    <cellStyle name="_인원계획표 _중부내륙_송도2,4공구 (1-조경 내역서)" xfId="17200"/>
    <cellStyle name="_인원계획표 _중부내륙_송도2,4공구 (1-조경 내역서)_2005.근1,2호-정화 습지 실정보고11-15일 1.5경사xls" xfId="17201"/>
    <cellStyle name="_인원계획표 _중부내륙_송도2,4공구 (1-조경 내역서)_2006..단가산출" xfId="17202"/>
    <cellStyle name="_인원계획표 _중부내륙_송도2,4공구 (1-조경 내역서)_조경" xfId="17203"/>
    <cellStyle name="_인원계획표 _중부내륙_송도2,4공구 (1-조경 내역서)_조경_2006..단가산출" xfId="17204"/>
    <cellStyle name="_인원계획표 _중부내륙_송도2,4공구 (1-조경 내역서)_창인-근1.2호-정화(방수쉬트)실정보고10.10" xfId="17205"/>
    <cellStyle name="_인원계획표 _중부내륙_조경" xfId="17206"/>
    <cellStyle name="_인원계획표 _중부내륙_조경(공종구분)" xfId="17207"/>
    <cellStyle name="_인원계획표 _중부내륙_조경_2005.근1,2호-정화 습지 실정보고11-15일 1.5경사xls" xfId="17208"/>
    <cellStyle name="_인원계획표 _중부내륙_조경_2006..단가산출" xfId="17209"/>
    <cellStyle name="_인원계획표 _중부내륙_조경_조경" xfId="17210"/>
    <cellStyle name="_인원계획표 _중부내륙_조경_조경_2006..단가산출" xfId="17211"/>
    <cellStyle name="_인원계획표 _중부내륙_조경_창인-근1.2호-정화(방수쉬트)실정보고10.10" xfId="17212"/>
    <cellStyle name="_인원계획표 _중부내륙_창인-근1.2호-정화(방수쉬트)실정보고10.10" xfId="17213"/>
    <cellStyle name="_인원계획표 _중부내륙-최종검토판" xfId="17214"/>
    <cellStyle name="_인원계획표 _중부내륙-최종검토판_2005.근1,2호-정화 습지 실정보고11-15일 1.5경사xls" xfId="17215"/>
    <cellStyle name="_인원계획표 _중부내륙-최종검토판_2006..단가산출" xfId="17216"/>
    <cellStyle name="_인원계획표 _중부내륙-최종검토판_송도2,4공구 (1-조경 내역서)" xfId="17217"/>
    <cellStyle name="_인원계획표 _중부내륙-최종검토판_송도2,4공구 (1-조경 내역서)_2005.근1,2호-정화 습지 실정보고11-15일 1.5경사xls" xfId="17218"/>
    <cellStyle name="_인원계획표 _중부내륙-최종검토판_송도2,4공구 (1-조경 내역서)_2006..단가산출" xfId="17219"/>
    <cellStyle name="_인원계획표 _중부내륙-최종검토판_송도2,4공구 (1-조경 내역서)_조경" xfId="17220"/>
    <cellStyle name="_인원계획표 _중부내륙-최종검토판_송도2,4공구 (1-조경 내역서)_조경_2006..단가산출" xfId="17221"/>
    <cellStyle name="_인원계획표 _중부내륙-최종검토판_송도2,4공구 (1-조경 내역서)_창인-근1.2호-정화(방수쉬트)실정보고10.10" xfId="17222"/>
    <cellStyle name="_인원계획표 _중부내륙-최종검토판_조경" xfId="17223"/>
    <cellStyle name="_인원계획표 _중부내륙-최종검토판_조경(공종구분)" xfId="17224"/>
    <cellStyle name="_인원계획표 _중부내륙-최종검토판_조경_2005.근1,2호-정화 습지 실정보고11-15일 1.5경사xls" xfId="17225"/>
    <cellStyle name="_인원계획표 _중부내륙-최종검토판_조경_2006..단가산출" xfId="17226"/>
    <cellStyle name="_인원계획표 _중부내륙-최종검토판_조경_조경" xfId="17227"/>
    <cellStyle name="_인원계획표 _중부내륙-최종검토판_조경_조경_2006..단가산출" xfId="17228"/>
    <cellStyle name="_인원계획표 _중부내륙-최종검토판_조경_창인-근1.2호-정화(방수쉬트)실정보고10.10" xfId="17229"/>
    <cellStyle name="_인원계획표 _중부내륙-최종검토판_창인-근1.2호-정화(방수쉬트)실정보고10.10" xfId="17230"/>
    <cellStyle name="_인원계획표 _중부내륙-최종판" xfId="17231"/>
    <cellStyle name="_인원계획표 _중부내륙-최종판_2005.근1,2호-정화 습지 실정보고11-15일 1.5경사xls" xfId="17232"/>
    <cellStyle name="_인원계획표 _중부내륙-최종판_2006..단가산출" xfId="17233"/>
    <cellStyle name="_인원계획표 _중부내륙-최종판_송도2,4공구 (1-조경 내역서)" xfId="17234"/>
    <cellStyle name="_인원계획표 _중부내륙-최종판_송도2,4공구 (1-조경 내역서)_2005.근1,2호-정화 습지 실정보고11-15일 1.5경사xls" xfId="17235"/>
    <cellStyle name="_인원계획표 _중부내륙-최종판_송도2,4공구 (1-조경 내역서)_2006..단가산출" xfId="17236"/>
    <cellStyle name="_인원계획표 _중부내륙-최종판_송도2,4공구 (1-조경 내역서)_조경" xfId="17237"/>
    <cellStyle name="_인원계획표 _중부내륙-최종판_송도2,4공구 (1-조경 내역서)_조경_2006..단가산출" xfId="17238"/>
    <cellStyle name="_인원계획표 _중부내륙-최종판_송도2,4공구 (1-조경 내역서)_창인-근1.2호-정화(방수쉬트)실정보고10.10" xfId="17239"/>
    <cellStyle name="_인원계획표 _중부내륙-최종판_조경" xfId="17240"/>
    <cellStyle name="_인원계획표 _중부내륙-최종판_조경(공종구분)" xfId="17241"/>
    <cellStyle name="_인원계획표 _중부내륙-최종판_조경_2005.근1,2호-정화 습지 실정보고11-15일 1.5경사xls" xfId="17242"/>
    <cellStyle name="_인원계획표 _중부내륙-최종판_조경_2006..단가산출" xfId="17243"/>
    <cellStyle name="_인원계획표 _중부내륙-최종판_조경_조경" xfId="17244"/>
    <cellStyle name="_인원계획표 _중부내륙-최종판_조경_조경_2006..단가산출" xfId="17245"/>
    <cellStyle name="_인원계획표 _중부내륙-최종판_조경_창인-근1.2호-정화(방수쉬트)실정보고10.10" xfId="17246"/>
    <cellStyle name="_인원계획표 _중부내륙-최종판_창인-근1.2호-정화(방수쉬트)실정보고10.10" xfId="17247"/>
    <cellStyle name="_인원계획표 _지장물" xfId="629"/>
    <cellStyle name="_인원계획표 _지장물_Book2" xfId="636"/>
    <cellStyle name="_인원계획표 _지장물_금차내역-10월8일-수정" xfId="630"/>
    <cellStyle name="_인원계획표 _지장물_설변내역서2차" xfId="631"/>
    <cellStyle name="_인원계획표 _지장물_전체내역" xfId="632"/>
    <cellStyle name="_인원계획표 _지장물_전체내역-a3" xfId="633"/>
    <cellStyle name="_인원계획표 _지장물_전체내역-a4" xfId="634"/>
    <cellStyle name="_인원계획표 _지장물_총괄내역2003.08-a4" xfId="635"/>
    <cellStyle name="_인원계획표 _진월 공내역서" xfId="17248"/>
    <cellStyle name="_인원계획표 _진월 공내역서_Sheet1" xfId="17249"/>
    <cellStyle name="_인원계획표 _진월 공내역서_Sheet1_변경내역서-1 (version 1)" xfId="17250"/>
    <cellStyle name="_인원계획표 _진월 공내역서_Sheet1_복사본 내역서-서창사거리(rev1-4)" xfId="17251"/>
    <cellStyle name="_인원계획표 _진월 공내역서_Sheet1_정읍천(입찰내역)_1안" xfId="17252"/>
    <cellStyle name="_인원계획표 _진월 공내역서_Sheet1_정읍천(입찰내역)_1안_변경내역서-1 (version 1)" xfId="17253"/>
    <cellStyle name="_인원계획표 _진월 공내역서_Sheet1_정읍천(입찰내역)_1안_복사본 내역서-서창사거리(rev1-4)" xfId="17254"/>
    <cellStyle name="_인원계획표 _진월 공내역서_변경내역서-1 (version 1)" xfId="17255"/>
    <cellStyle name="_인원계획표 _진월 공내역서_복사본 내역서-서창사거리(rev1-4)" xfId="17256"/>
    <cellStyle name="_인원계획표 _진월 공내역서_서후-평은(투찰)" xfId="17257"/>
    <cellStyle name="_인원계획표 _진월 공내역서_서후-평은(투찰)_Sheet1" xfId="17258"/>
    <cellStyle name="_인원계획표 _진월 공내역서_서후-평은(투찰)_Sheet1_변경내역서-1 (version 1)" xfId="17259"/>
    <cellStyle name="_인원계획표 _진월 공내역서_서후-평은(투찰)_Sheet1_복사본 내역서-서창사거리(rev1-4)" xfId="17260"/>
    <cellStyle name="_인원계획표 _진월 공내역서_서후-평은(투찰)_Sheet1_정읍천(입찰내역)_1안" xfId="17261"/>
    <cellStyle name="_인원계획표 _진월 공내역서_서후-평은(투찰)_Sheet1_정읍천(입찰내역)_1안_변경내역서-1 (version 1)" xfId="17262"/>
    <cellStyle name="_인원계획표 _진월 공내역서_서후-평은(투찰)_Sheet1_정읍천(입찰내역)_1안_복사본 내역서-서창사거리(rev1-4)" xfId="17263"/>
    <cellStyle name="_인원계획표 _진월 공내역서_서후-평은(투찰)_변경내역서-1 (version 1)" xfId="17264"/>
    <cellStyle name="_인원계획표 _진월 공내역서_서후-평은(투찰)_복사본 내역서-서창사거리(rev1-4)" xfId="17265"/>
    <cellStyle name="_인원계획표 _진월 공내역서_서후-평은(투찰)_정읍천(입찰내역)_1안" xfId="17266"/>
    <cellStyle name="_인원계획표 _진월 공내역서_서후-평은(투찰)_정읍천(입찰내역)_1안_1" xfId="17267"/>
    <cellStyle name="_인원계획표 _진월 공내역서_서후-평은(투찰)_정읍천(입찰내역)_1안_1_변경내역서-1 (version 1)" xfId="17268"/>
    <cellStyle name="_인원계획표 _진월 공내역서_서후-평은(투찰)_정읍천(입찰내역)_1안_1_복사본 내역서-서창사거리(rev1-4)" xfId="17269"/>
    <cellStyle name="_인원계획표 _진월 공내역서_서후-평은(투찰)_정읍천(입찰내역)_1안_변경내역서-1 (version 1)" xfId="17270"/>
    <cellStyle name="_인원계획표 _진월 공내역서_서후-평은(투찰)_정읍천(입찰내역)_1안_복사본 내역서-서창사거리(rev1-4)" xfId="17271"/>
    <cellStyle name="_인원계획표 _진월 공내역서_서후-평은(투찰)_정읍천(입찰내역)_1안_정읍천(입찰내역)_1안" xfId="17272"/>
    <cellStyle name="_인원계획표 _진월 공내역서_서후-평은(투찰)_정읍천(입찰내역)_1안_정읍천(입찰내역)_1안_변경내역서-1 (version 1)" xfId="17273"/>
    <cellStyle name="_인원계획표 _진월 공내역서_서후-평은(투찰)_정읍천(입찰내역)_1안_정읍천(입찰내역)_1안_복사본 내역서-서창사거리(rev1-4)" xfId="17274"/>
    <cellStyle name="_인원계획표 _진월 공내역서_서후-평은(투찰)_정읍천(입찰내역)_2안" xfId="17275"/>
    <cellStyle name="_인원계획표 _진월 공내역서_서후-평은(투찰)_정읍천(입찰내역)_2안_변경내역서-1 (version 1)" xfId="17276"/>
    <cellStyle name="_인원계획표 _진월 공내역서_서후-평은(투찰)_정읍천(입찰내역)_2안_복사본 내역서-서창사거리(rev1-4)" xfId="17277"/>
    <cellStyle name="_인원계획표 _진월 공내역서_서후-평은(투찰)_정읍천(입찰내역)_2안_정읍천(입찰내역)_1안" xfId="17278"/>
    <cellStyle name="_인원계획표 _진월 공내역서_서후-평은(투찰)_정읍천(입찰내역)_2안_정읍천(입찰내역)_1안_변경내역서-1 (version 1)" xfId="17279"/>
    <cellStyle name="_인원계획표 _진월 공내역서_서후-평은(투찰)_정읍천(입찰내역)_2안_정읍천(입찰내역)_1안_복사본 내역서-서창사거리(rev1-4)" xfId="17280"/>
    <cellStyle name="_인원계획표 _진월 공내역서_정읍천(입찰내역)_1안" xfId="17281"/>
    <cellStyle name="_인원계획표 _진월 공내역서_정읍천(입찰내역)_1안_1" xfId="17282"/>
    <cellStyle name="_인원계획표 _진월 공내역서_정읍천(입찰내역)_1안_1_변경내역서-1 (version 1)" xfId="17283"/>
    <cellStyle name="_인원계획표 _진월 공내역서_정읍천(입찰내역)_1안_1_복사본 내역서-서창사거리(rev1-4)" xfId="17284"/>
    <cellStyle name="_인원계획표 _진월 공내역서_정읍천(입찰내역)_1안_변경내역서-1 (version 1)" xfId="17285"/>
    <cellStyle name="_인원계획표 _진월 공내역서_정읍천(입찰내역)_1안_복사본 내역서-서창사거리(rev1-4)" xfId="17286"/>
    <cellStyle name="_인원계획표 _진월 공내역서_정읍천(입찰내역)_1안_정읍천(입찰내역)_1안" xfId="17287"/>
    <cellStyle name="_인원계획표 _진월 공내역서_정읍천(입찰내역)_1안_정읍천(입찰내역)_1안_변경내역서-1 (version 1)" xfId="17288"/>
    <cellStyle name="_인원계획표 _진월 공내역서_정읍천(입찰내역)_1안_정읍천(입찰내역)_1안_복사본 내역서-서창사거리(rev1-4)" xfId="17289"/>
    <cellStyle name="_인원계획표 _진월 공내역서_정읍천(입찰내역)_2안" xfId="17290"/>
    <cellStyle name="_인원계획표 _진월 공내역서_정읍천(입찰내역)_2안_변경내역서-1 (version 1)" xfId="17291"/>
    <cellStyle name="_인원계획표 _진월 공내역서_정읍천(입찰내역)_2안_복사본 내역서-서창사거리(rev1-4)" xfId="17292"/>
    <cellStyle name="_인원계획표 _진월 공내역서_정읍천(입찰내역)_2안_정읍천(입찰내역)_1안" xfId="17293"/>
    <cellStyle name="_인원계획표 _진월 공내역서_정읍천(입찰내역)_2안_정읍천(입찰내역)_1안_변경내역서-1 (version 1)" xfId="17294"/>
    <cellStyle name="_인원계획표 _진월 공내역서_정읍천(입찰내역)_2안_정읍천(입찰내역)_1안_복사본 내역서-서창사거리(rev1-4)" xfId="17295"/>
    <cellStyle name="_인원계획표 _집행 (93)" xfId="637"/>
    <cellStyle name="_인원계획표 _집행 (93)_SCP" xfId="658"/>
    <cellStyle name="_인원계획표 _집행 (93)_SCP_Book2" xfId="665"/>
    <cellStyle name="_인원계획표 _집행 (93)_SCP_금차내역-10월8일-수정" xfId="659"/>
    <cellStyle name="_인원계획표 _집행 (93)_SCP_설변내역서2차" xfId="660"/>
    <cellStyle name="_인원계획표 _집행 (93)_SCP_전체내역" xfId="661"/>
    <cellStyle name="_인원계획표 _집행 (93)_SCP_전체내역-a3" xfId="662"/>
    <cellStyle name="_인원계획표 _집행 (93)_SCP_전체내역-a4" xfId="663"/>
    <cellStyle name="_인원계획표 _집행 (93)_SCP_총괄내역2003.08-a4" xfId="664"/>
    <cellStyle name="_인원계획표 _집행 (93)_금차내역설변-10월10일" xfId="638"/>
    <cellStyle name="_인원계획표 _집행 (93)_금차내역설변-10월10일_Book2" xfId="643"/>
    <cellStyle name="_인원계획표 _집행 (93)_금차내역설변-10월10일_전체내역" xfId="639"/>
    <cellStyle name="_인원계획표 _집행 (93)_금차내역설변-10월10일_전체내역-a3" xfId="640"/>
    <cellStyle name="_인원계획표 _집행 (93)_금차내역설변-10월10일_전체내역-a4" xfId="641"/>
    <cellStyle name="_인원계획표 _집행 (93)_금차내역설변-10월10일_총괄내역2003.08-a4" xfId="642"/>
    <cellStyle name="_인원계획표 _집행 (93)_전체내역-10월8일" xfId="644"/>
    <cellStyle name="_인원계획표 _집행 (93)_전체내역-10월8일_Book2" xfId="649"/>
    <cellStyle name="_인원계획표 _집행 (93)_전체내역-10월8일_전체내역" xfId="645"/>
    <cellStyle name="_인원계획표 _집행 (93)_전체내역-10월8일_전체내역-a3" xfId="646"/>
    <cellStyle name="_인원계획표 _집행 (93)_전체내역-10월8일_전체내역-a4" xfId="647"/>
    <cellStyle name="_인원계획표 _집행 (93)_전체내역-10월8일_총괄내역2003.08-a4" xfId="648"/>
    <cellStyle name="_인원계획표 _집행 (93)_지장물" xfId="650"/>
    <cellStyle name="_인원계획표 _집행 (93)_지장물_Book2" xfId="657"/>
    <cellStyle name="_인원계획표 _집행 (93)_지장물_금차내역-10월8일-수정" xfId="651"/>
    <cellStyle name="_인원계획표 _집행 (93)_지장물_설변내역서2차" xfId="652"/>
    <cellStyle name="_인원계획표 _집행 (93)_지장물_전체내역" xfId="653"/>
    <cellStyle name="_인원계획표 _집행 (93)_지장물_전체내역-a3" xfId="654"/>
    <cellStyle name="_인원계획표 _집행 (93)_지장물_전체내역-a4" xfId="655"/>
    <cellStyle name="_인원계획표 _집행 (93)_지장물_총괄내역2003.08-a4" xfId="656"/>
    <cellStyle name="_인원계획표 _창인-근1.2호-정화(방수쉬트)실정보고10.10" xfId="17296"/>
    <cellStyle name="_인원계획표 _철근강과사급대체" xfId="17297"/>
    <cellStyle name="_인원계획표 _청양우회" xfId="17298"/>
    <cellStyle name="_인원계획표 _청양우회_2005.근1,2호-정화 습지 실정보고11-15일 1.5경사xls" xfId="17299"/>
    <cellStyle name="_인원계획표 _청양우회_2006..단가산출" xfId="17300"/>
    <cellStyle name="_인원계획표 _청양우회_송도2,4공구 (1-조경 내역서)" xfId="17301"/>
    <cellStyle name="_인원계획표 _청양우회_송도2,4공구 (1-조경 내역서)_2005.근1,2호-정화 습지 실정보고11-15일 1.5경사xls" xfId="17302"/>
    <cellStyle name="_인원계획표 _청양우회_송도2,4공구 (1-조경 내역서)_2006..단가산출" xfId="17303"/>
    <cellStyle name="_인원계획표 _청양우회_송도2,4공구 (1-조경 내역서)_조경" xfId="17304"/>
    <cellStyle name="_인원계획표 _청양우회_송도2,4공구 (1-조경 내역서)_조경_2006..단가산출" xfId="17305"/>
    <cellStyle name="_인원계획표 _청양우회_송도2,4공구 (1-조경 내역서)_창인-근1.2호-정화(방수쉬트)실정보고10.10" xfId="17306"/>
    <cellStyle name="_인원계획표 _청양우회_조경" xfId="17307"/>
    <cellStyle name="_인원계획표 _청양우회_조경(공종구분)" xfId="17308"/>
    <cellStyle name="_인원계획표 _청양우회_조경_2005.근1,2호-정화 습지 실정보고11-15일 1.5경사xls" xfId="17309"/>
    <cellStyle name="_인원계획표 _청양우회_조경_2006..단가산출" xfId="17310"/>
    <cellStyle name="_인원계획표 _청양우회_조경_조경" xfId="17311"/>
    <cellStyle name="_인원계획표 _청양우회_조경_조경_2006..단가산출" xfId="17312"/>
    <cellStyle name="_인원계획표 _청양우회_조경_창인-근1.2호-정화(방수쉬트)실정보고10.10" xfId="17313"/>
    <cellStyle name="_인원계획표 _청양우회_창인-근1.2호-정화(방수쉬트)실정보고10.10" xfId="17314"/>
    <cellStyle name="_인원계획표 _청주비하내역(04.09.16)" xfId="6172"/>
    <cellStyle name="_인원계획표 _총체재노(변)" xfId="17315"/>
    <cellStyle name="_인원계획표 _총체재노(변)_고성천자연형하천데크일위대가" xfId="17316"/>
    <cellStyle name="_인원계획표 _총체재노(변)_대룡산일위대가표" xfId="17317"/>
    <cellStyle name="_인원계획표 _총체재노(변)_대룡산일위대가표_EG-J-A" xfId="17318"/>
    <cellStyle name="_인원계획표 _총체재노(변)_대룡산일위대가표_EG-P-B" xfId="17319"/>
    <cellStyle name="_인원계획표 _총체재노(변)_대룡산일위대가표_기준품셈목록표(최홍렬)" xfId="17320"/>
    <cellStyle name="_인원계획표 _총체재노(변)_대룡산일위대가표_물량산출-서풍건설-1" xfId="17321"/>
    <cellStyle name="_인원계획표 _총체재노(변)_우도데크설치공사" xfId="17322"/>
    <cellStyle name="_인원계획표 _총체재노(변)_우도데크설치공사_EG-J-A" xfId="17323"/>
    <cellStyle name="_인원계획표 _총체재노(변)_우도데크설치공사_EG-P-B" xfId="17324"/>
    <cellStyle name="_인원계획표 _총체재노(변)_우도데크설치공사_기준품셈목록표(최홍렬)" xfId="17325"/>
    <cellStyle name="_인원계획표 _총체재노(변)_우도데크설치공사_물량산출-서풍건설-1" xfId="17326"/>
    <cellStyle name="_인원계획표 _탐진댐" xfId="17327"/>
    <cellStyle name="_인원계획표 _탐진댐_2005.근1,2호-정화 습지 실정보고11-15일 1.5경사xls" xfId="17328"/>
    <cellStyle name="_인원계획표 _탐진댐_2006..단가산출" xfId="17329"/>
    <cellStyle name="_인원계획표 _탐진댐_송도2,4공구 (1-조경 내역서)" xfId="17330"/>
    <cellStyle name="_인원계획표 _탐진댐_송도2,4공구 (1-조경 내역서)_2005.근1,2호-정화 습지 실정보고11-15일 1.5경사xls" xfId="17331"/>
    <cellStyle name="_인원계획표 _탐진댐_송도2,4공구 (1-조경 내역서)_2006..단가산출" xfId="17332"/>
    <cellStyle name="_인원계획표 _탐진댐_송도2,4공구 (1-조경 내역서)_조경" xfId="17333"/>
    <cellStyle name="_인원계획표 _탐진댐_송도2,4공구 (1-조경 내역서)_조경_2006..단가산출" xfId="17334"/>
    <cellStyle name="_인원계획표 _탐진댐_송도2,4공구 (1-조경 내역서)_창인-근1.2호-정화(방수쉬트)실정보고10.10" xfId="17335"/>
    <cellStyle name="_인원계획표 _탐진댐_조경" xfId="17336"/>
    <cellStyle name="_인원계획표 _탐진댐_조경(공종구분)" xfId="17337"/>
    <cellStyle name="_인원계획표 _탐진댐_조경_2005.근1,2호-정화 습지 실정보고11-15일 1.5경사xls" xfId="17338"/>
    <cellStyle name="_인원계획표 _탐진댐_조경_2006..단가산출" xfId="17339"/>
    <cellStyle name="_인원계획표 _탐진댐_조경_조경" xfId="17340"/>
    <cellStyle name="_인원계획표 _탐진댐_조경_조경_2006..단가산출" xfId="17341"/>
    <cellStyle name="_인원계획표 _탐진댐_조경_창인-근1.2호-정화(방수쉬트)실정보고10.10" xfId="17342"/>
    <cellStyle name="_인원계획표 _탐진댐_창인-근1.2호-정화(방수쉬트)실정보고10.10" xfId="17343"/>
    <cellStyle name="_인원계획표 _투찰" xfId="17344"/>
    <cellStyle name="_인원계획표 _투찰,실행(영월정양)" xfId="17345"/>
    <cellStyle name="_인원계획표 _투찰,실행(영월정양)_동해남부선4공구입찰내역(경남-조달청)" xfId="17346"/>
    <cellStyle name="_인원계획표 _투찰_Book1" xfId="17347"/>
    <cellStyle name="_인원계획표 _투찰_Book1_내역서(최초)" xfId="17348"/>
    <cellStyle name="_인원계획표 _투찰_Book1_내역서(최초)_기구조직승인" xfId="17349"/>
    <cellStyle name="_인원계획표 _투찰_Book1_내역서(최초)_사토조정" xfId="17350"/>
    <cellStyle name="_인원계획표 _투찰_Book1_내역서(최초)_사토조정1" xfId="17351"/>
    <cellStyle name="_인원계획표 _투찰_Book1_내역서(최초)_사토조정2" xfId="17352"/>
    <cellStyle name="_인원계획표 _투찰_Book1_내역서(최초)_실행예산(6공구)" xfId="17353"/>
    <cellStyle name="_인원계획표 _투찰_Book1_내역서(최초)_실행예산(6공구-사토조정1)" xfId="17354"/>
    <cellStyle name="_인원계획표 _투찰_Book1_내역서(최초)_실행예산(6공구-회원사-사토조정)" xfId="17355"/>
    <cellStyle name="_인원계획표 _투찰_Book1_내역서(최초)_실행예산(6공구-회원사용)" xfId="17356"/>
    <cellStyle name="_인원계획표 _투찰_Book1_내역서(최초)_투찰-변형1(내역서정리,설계대비단가낙찰율)" xfId="17357"/>
    <cellStyle name="_인원계획표 _투찰_Book1_투찰-변형1(내역서정리,설계대비단가낙찰율)" xfId="17358"/>
    <cellStyle name="_인원계획표 _투찰_P-(현리-신팔)" xfId="17359"/>
    <cellStyle name="_인원계획표 _투찰_P-(현리-신팔)_내역서(최초)" xfId="17360"/>
    <cellStyle name="_인원계획표 _투찰_P-(현리-신팔)_내역서(최초)_기구조직승인" xfId="17361"/>
    <cellStyle name="_인원계획표 _투찰_P-(현리-신팔)_내역서(최초)_사토조정" xfId="17362"/>
    <cellStyle name="_인원계획표 _투찰_P-(현리-신팔)_내역서(최초)_사토조정1" xfId="17363"/>
    <cellStyle name="_인원계획표 _투찰_P-(현리-신팔)_내역서(최초)_사토조정2" xfId="17364"/>
    <cellStyle name="_인원계획표 _투찰_P-(현리-신팔)_내역서(최초)_실행예산(6공구)" xfId="17365"/>
    <cellStyle name="_인원계획표 _투찰_P-(현리-신팔)_내역서(최초)_실행예산(6공구-사토조정1)" xfId="17366"/>
    <cellStyle name="_인원계획표 _투찰_P-(현리-신팔)_내역서(최초)_실행예산(6공구-회원사-사토조정)" xfId="17367"/>
    <cellStyle name="_인원계획표 _투찰_P-(현리-신팔)_내역서(최초)_실행예산(6공구-회원사용)" xfId="17368"/>
    <cellStyle name="_인원계획표 _투찰_P-(현리-신팔)_내역서(최초)_투찰-변형1(내역서정리,설계대비단가낙찰율)" xfId="17369"/>
    <cellStyle name="_인원계획표 _투찰_P-(현리-신팔)_투찰-변형1(내역서정리,설계대비단가낙찰율)" xfId="17370"/>
    <cellStyle name="_인원계획표 _투찰_내역서(최초)" xfId="17371"/>
    <cellStyle name="_인원계획표 _투찰_내역서(최초)_기구조직승인" xfId="17372"/>
    <cellStyle name="_인원계획표 _투찰_내역서(최초)_사토조정" xfId="17373"/>
    <cellStyle name="_인원계획표 _투찰_내역서(최초)_사토조정1" xfId="17374"/>
    <cellStyle name="_인원계획표 _투찰_내역서(최초)_사토조정2" xfId="17375"/>
    <cellStyle name="_인원계획표 _투찰_내역서(최초)_실행예산(6공구)" xfId="17376"/>
    <cellStyle name="_인원계획표 _투찰_내역서(최초)_실행예산(6공구-사토조정1)" xfId="17377"/>
    <cellStyle name="_인원계획표 _투찰_내역서(최초)_실행예산(6공구-회원사-사토조정)" xfId="17378"/>
    <cellStyle name="_인원계획표 _투찰_내역서(최초)_실행예산(6공구-회원사용)" xfId="17379"/>
    <cellStyle name="_인원계획표 _투찰_내역서(최초)_투찰-변형1(내역서정리,설계대비단가낙찰율)" xfId="17380"/>
    <cellStyle name="_인원계획표 _투찰_부대결과" xfId="17381"/>
    <cellStyle name="_인원계획표 _투찰_부대결과_Book1" xfId="17382"/>
    <cellStyle name="_인원계획표 _투찰_부대결과_Book1_내역서(최초)" xfId="17383"/>
    <cellStyle name="_인원계획표 _투찰_부대결과_Book1_내역서(최초)_기구조직승인" xfId="17384"/>
    <cellStyle name="_인원계획표 _투찰_부대결과_Book1_내역서(최초)_사토조정" xfId="17385"/>
    <cellStyle name="_인원계획표 _투찰_부대결과_Book1_내역서(최초)_사토조정1" xfId="17386"/>
    <cellStyle name="_인원계획표 _투찰_부대결과_Book1_내역서(최초)_사토조정2" xfId="17387"/>
    <cellStyle name="_인원계획표 _투찰_부대결과_Book1_내역서(최초)_실행예산(6공구)" xfId="17388"/>
    <cellStyle name="_인원계획표 _투찰_부대결과_Book1_내역서(최초)_실행예산(6공구-사토조정1)" xfId="17389"/>
    <cellStyle name="_인원계획표 _투찰_부대결과_Book1_내역서(최초)_실행예산(6공구-회원사-사토조정)" xfId="17390"/>
    <cellStyle name="_인원계획표 _투찰_부대결과_Book1_내역서(최초)_실행예산(6공구-회원사용)" xfId="17391"/>
    <cellStyle name="_인원계획표 _투찰_부대결과_Book1_내역서(최초)_투찰-변형1(내역서정리,설계대비단가낙찰율)" xfId="17392"/>
    <cellStyle name="_인원계획표 _투찰_부대결과_Book1_투찰-변형1(내역서정리,설계대비단가낙찰율)" xfId="17393"/>
    <cellStyle name="_인원계획표 _투찰_부대결과_P-(현리-신팔)" xfId="17394"/>
    <cellStyle name="_인원계획표 _투찰_부대결과_P-(현리-신팔)_내역서(최초)" xfId="17395"/>
    <cellStyle name="_인원계획표 _투찰_부대결과_P-(현리-신팔)_내역서(최초)_기구조직승인" xfId="17396"/>
    <cellStyle name="_인원계획표 _투찰_부대결과_P-(현리-신팔)_내역서(최초)_사토조정" xfId="17397"/>
    <cellStyle name="_인원계획표 _투찰_부대결과_P-(현리-신팔)_내역서(최초)_사토조정1" xfId="17398"/>
    <cellStyle name="_인원계획표 _투찰_부대결과_P-(현리-신팔)_내역서(최초)_사토조정2" xfId="17399"/>
    <cellStyle name="_인원계획표 _투찰_부대결과_P-(현리-신팔)_내역서(최초)_실행예산(6공구)" xfId="17400"/>
    <cellStyle name="_인원계획표 _투찰_부대결과_P-(현리-신팔)_내역서(최초)_실행예산(6공구-사토조정1)" xfId="17401"/>
    <cellStyle name="_인원계획표 _투찰_부대결과_P-(현리-신팔)_내역서(최초)_실행예산(6공구-회원사-사토조정)" xfId="17402"/>
    <cellStyle name="_인원계획표 _투찰_부대결과_P-(현리-신팔)_내역서(최초)_실행예산(6공구-회원사용)" xfId="17403"/>
    <cellStyle name="_인원계획표 _투찰_부대결과_P-(현리-신팔)_내역서(최초)_투찰-변형1(내역서정리,설계대비단가낙찰율)" xfId="17404"/>
    <cellStyle name="_인원계획표 _투찰_부대결과_P-(현리-신팔)_투찰-변형1(내역서정리,설계대비단가낙찰율)" xfId="17405"/>
    <cellStyle name="_인원계획표 _투찰_부대결과_내역서(최초)" xfId="17406"/>
    <cellStyle name="_인원계획표 _투찰_부대결과_내역서(최초)_기구조직승인" xfId="17407"/>
    <cellStyle name="_인원계획표 _투찰_부대결과_내역서(최초)_사토조정" xfId="17408"/>
    <cellStyle name="_인원계획표 _투찰_부대결과_내역서(최초)_사토조정1" xfId="17409"/>
    <cellStyle name="_인원계획표 _투찰_부대결과_내역서(최초)_사토조정2" xfId="17410"/>
    <cellStyle name="_인원계획표 _투찰_부대결과_내역서(최초)_실행예산(6공구)" xfId="17411"/>
    <cellStyle name="_인원계획표 _투찰_부대결과_내역서(최초)_실행예산(6공구-사토조정1)" xfId="17412"/>
    <cellStyle name="_인원계획표 _투찰_부대결과_내역서(최초)_실행예산(6공구-회원사-사토조정)" xfId="17413"/>
    <cellStyle name="_인원계획표 _투찰_부대결과_내역서(최초)_실행예산(6공구-회원사용)" xfId="17414"/>
    <cellStyle name="_인원계획표 _투찰_부대결과_내역서(최초)_투찰-변형1(내역서정리,설계대비단가낙찰율)" xfId="17415"/>
    <cellStyle name="_인원계획표 _투찰_부대결과_투찰-변형1(내역서정리,설계대비단가낙찰율)" xfId="17416"/>
    <cellStyle name="_인원계획표 _투찰_부대결과_현리-신팔도로설계" xfId="17417"/>
    <cellStyle name="_인원계획표 _투찰_부대결과_현리-신팔도로설계_내역서(최초)" xfId="17418"/>
    <cellStyle name="_인원계획표 _투찰_부대결과_현리-신팔도로설계_내역서(최초)_기구조직승인" xfId="17419"/>
    <cellStyle name="_인원계획표 _투찰_부대결과_현리-신팔도로설계_내역서(최초)_사토조정" xfId="17420"/>
    <cellStyle name="_인원계획표 _투찰_부대결과_현리-신팔도로설계_내역서(최초)_사토조정1" xfId="17421"/>
    <cellStyle name="_인원계획표 _투찰_부대결과_현리-신팔도로설계_내역서(최초)_사토조정2" xfId="17422"/>
    <cellStyle name="_인원계획표 _투찰_부대결과_현리-신팔도로설계_내역서(최초)_실행예산(6공구)" xfId="17423"/>
    <cellStyle name="_인원계획표 _투찰_부대결과_현리-신팔도로설계_내역서(최초)_실행예산(6공구-사토조정1)" xfId="17424"/>
    <cellStyle name="_인원계획표 _투찰_부대결과_현리-신팔도로설계_내역서(최초)_실행예산(6공구-회원사-사토조정)" xfId="17425"/>
    <cellStyle name="_인원계획표 _투찰_부대결과_현리-신팔도로설계_내역서(최초)_실행예산(6공구-회원사용)" xfId="17426"/>
    <cellStyle name="_인원계획표 _투찰_부대결과_현리-신팔도로설계_내역서(최초)_투찰-변형1(내역서정리,설계대비단가낙찰율)" xfId="17427"/>
    <cellStyle name="_인원계획표 _투찰_부대결과_현리-신팔도로설계_투찰-변형1(내역서정리,설계대비단가낙찰율)" xfId="17428"/>
    <cellStyle name="_인원계획표 _투찰_투찰-변형1(내역서정리,설계대비단가낙찰율)" xfId="17429"/>
    <cellStyle name="_인원계획표 _투찰_현리-신팔도로설계" xfId="17430"/>
    <cellStyle name="_인원계획표 _투찰_현리-신팔도로설계_내역서(최초)" xfId="17431"/>
    <cellStyle name="_인원계획표 _투찰_현리-신팔도로설계_내역서(최초)_기구조직승인" xfId="17432"/>
    <cellStyle name="_인원계획표 _투찰_현리-신팔도로설계_내역서(최초)_사토조정" xfId="17433"/>
    <cellStyle name="_인원계획표 _투찰_현리-신팔도로설계_내역서(최초)_사토조정1" xfId="17434"/>
    <cellStyle name="_인원계획표 _투찰_현리-신팔도로설계_내역서(최초)_사토조정2" xfId="17435"/>
    <cellStyle name="_인원계획표 _투찰_현리-신팔도로설계_내역서(최초)_실행예산(6공구)" xfId="17436"/>
    <cellStyle name="_인원계획표 _투찰_현리-신팔도로설계_내역서(최초)_실행예산(6공구-사토조정1)" xfId="17437"/>
    <cellStyle name="_인원계획표 _투찰_현리-신팔도로설계_내역서(최초)_실행예산(6공구-회원사-사토조정)" xfId="17438"/>
    <cellStyle name="_인원계획표 _투찰_현리-신팔도로설계_내역서(최초)_실행예산(6공구-회원사용)" xfId="17439"/>
    <cellStyle name="_인원계획표 _투찰_현리-신팔도로설계_내역서(최초)_투찰-변형1(내역서정리,설계대비단가낙찰율)" xfId="17440"/>
    <cellStyle name="_인원계획표 _투찰_현리-신팔도로설계_투찰-변형1(내역서정리,설계대비단가낙찰율)" xfId="17441"/>
    <cellStyle name="_인원계획표 _투찰내역(강남)" xfId="17442"/>
    <cellStyle name="_인원계획표 _투찰내역(강남)_동해남부선4공구입찰내역(경남-조달청)" xfId="17443"/>
    <cellStyle name="_인원계획표 _투찰-변형1(내역서정리,설계대비단가낙찰율)" xfId="17444"/>
    <cellStyle name="_인원계획표 _품의서(고속철도14-1)" xfId="17445"/>
    <cellStyle name="_인원계획표 _품의서(고속철도14-1)_동해남부선4공구입찰내역(경남-조달청)" xfId="17446"/>
    <cellStyle name="_인원계획표 _품의서및경비(영월)" xfId="17447"/>
    <cellStyle name="_인원계획표 _품의서및경비(영월)_동해남부선4공구입찰내역(경남-조달청)" xfId="17448"/>
    <cellStyle name="_인원계획표 _품의서및경비(영월)_품의서" xfId="17449"/>
    <cellStyle name="_인원계획표 _품의서및경비(영월)_품의서_(신풍-우성)부대현설자료" xfId="17450"/>
    <cellStyle name="_인원계획표 _품의서및경비(영월)_품의서_(신풍-우성)부대현설자료_동해남부선4공구입찰내역(경남-조달청)" xfId="17451"/>
    <cellStyle name="_인원계획표 _품의서및경비(영월)_품의서_견적공종" xfId="17452"/>
    <cellStyle name="_인원계획표 _품의서및경비(영월)_품의서_견적공종_동해남부선4공구입찰내역(경남-조달청)" xfId="17453"/>
    <cellStyle name="_인원계획표 _품의서및경비(영월)_품의서_동해남부선4공구입찰내역(경남-조달청)" xfId="17454"/>
    <cellStyle name="_인원계획표 _품의서및경비(영월)_품의서_업체투찰예상(강원도건)" xfId="17455"/>
    <cellStyle name="_인원계획표 _품의서및경비(영월)_품의서_업체투찰예상(강원도건)_동해남부선4공구입찰내역(경남-조달청)" xfId="17456"/>
    <cellStyle name="_인원계획표 _품의서및경비(영월)_품의서_품의서(고속철도14-1)" xfId="17457"/>
    <cellStyle name="_인원계획표 _품의서및경비(영월)_품의서_품의서(고속철도14-1)_동해남부선4공구입찰내역(경남-조달청)" xfId="17458"/>
    <cellStyle name="_인원계획표 _현곡어연" xfId="17459"/>
    <cellStyle name="_인원계획표 _현곡어연_2005.근1,2호-정화 습지 실정보고11-15일 1.5경사xls" xfId="17460"/>
    <cellStyle name="_인원계획표 _현곡어연_2006..단가산출" xfId="17461"/>
    <cellStyle name="_인원계획표 _현곡어연_송도2,4공구 (1-조경 내역서)" xfId="17462"/>
    <cellStyle name="_인원계획표 _현곡어연_송도2,4공구 (1-조경 내역서)_2005.근1,2호-정화 습지 실정보고11-15일 1.5경사xls" xfId="17463"/>
    <cellStyle name="_인원계획표 _현곡어연_송도2,4공구 (1-조경 내역서)_2006..단가산출" xfId="17464"/>
    <cellStyle name="_인원계획표 _현곡어연_송도2,4공구 (1-조경 내역서)_조경" xfId="17465"/>
    <cellStyle name="_인원계획표 _현곡어연_송도2,4공구 (1-조경 내역서)_조경_2006..단가산출" xfId="17466"/>
    <cellStyle name="_인원계획표 _현곡어연_송도2,4공구 (1-조경 내역서)_창인-근1.2호-정화(방수쉬트)실정보고10.10" xfId="17467"/>
    <cellStyle name="_인원계획표 _현곡어연_조경" xfId="17468"/>
    <cellStyle name="_인원계획표 _현곡어연_조경(공종구분)" xfId="17469"/>
    <cellStyle name="_인원계획표 _현곡어연_조경_2005.근1,2호-정화 습지 실정보고11-15일 1.5경사xls" xfId="17470"/>
    <cellStyle name="_인원계획표 _현곡어연_조경_2006..단가산출" xfId="17471"/>
    <cellStyle name="_인원계획표 _현곡어연_조경_조경" xfId="17472"/>
    <cellStyle name="_인원계획표 _현곡어연_조경_조경_2006..단가산출" xfId="17473"/>
    <cellStyle name="_인원계획표 _현곡어연_조경_창인-근1.2호-정화(방수쉬트)실정보고10.10" xfId="17474"/>
    <cellStyle name="_인원계획표 _현곡어연_창인-근1.2호-정화(방수쉬트)실정보고10.10" xfId="17475"/>
    <cellStyle name="_인원계획표 _현리-신팔도로설계" xfId="17476"/>
    <cellStyle name="_인원계획표 _현리-신팔도로설계_내역서(최초)" xfId="17477"/>
    <cellStyle name="_인원계획표 _현리-신팔도로설계_내역서(최초)_기구조직승인" xfId="17478"/>
    <cellStyle name="_인원계획표 _현리-신팔도로설계_내역서(최초)_사토조정" xfId="17479"/>
    <cellStyle name="_인원계획표 _현리-신팔도로설계_내역서(최초)_사토조정1" xfId="17480"/>
    <cellStyle name="_인원계획표 _현리-신팔도로설계_내역서(최초)_사토조정2" xfId="17481"/>
    <cellStyle name="_인원계획표 _현리-신팔도로설계_내역서(최초)_실행예산(6공구)" xfId="17482"/>
    <cellStyle name="_인원계획표 _현리-신팔도로설계_내역서(최초)_실행예산(6공구-사토조정1)" xfId="17483"/>
    <cellStyle name="_인원계획표 _현리-신팔도로설계_내역서(최초)_실행예산(6공구-회원사-사토조정)" xfId="17484"/>
    <cellStyle name="_인원계획표 _현리-신팔도로설계_내역서(최초)_실행예산(6공구-회원사용)" xfId="17485"/>
    <cellStyle name="_인원계획표 _현리-신팔도로설계_내역서(최초)_투찰-변형1(내역서정리,설계대비단가낙찰율)" xfId="17486"/>
    <cellStyle name="_인원계획표 _현리-신팔도로설계_투찰-변형1(내역서정리,설계대비단가낙찰율)" xfId="17487"/>
    <cellStyle name="_인원계획표 _현장간접비(현장기준안)-60개월)" xfId="7996"/>
    <cellStyle name="_인원계획표 _화산관창" xfId="17488"/>
    <cellStyle name="_인원계획표 _화산관창_2005.근1,2호-정화 습지 실정보고11-15일 1.5경사xls" xfId="17489"/>
    <cellStyle name="_인원계획표 _화산관창_2006..단가산출" xfId="17490"/>
    <cellStyle name="_인원계획표 _화산관창_송도2,4공구 (1-조경 내역서)" xfId="17491"/>
    <cellStyle name="_인원계획표 _화산관창_송도2,4공구 (1-조경 내역서)_2005.근1,2호-정화 습지 실정보고11-15일 1.5경사xls" xfId="17492"/>
    <cellStyle name="_인원계획표 _화산관창_송도2,4공구 (1-조경 내역서)_2006..단가산출" xfId="17493"/>
    <cellStyle name="_인원계획표 _화산관창_송도2,4공구 (1-조경 내역서)_조경" xfId="17494"/>
    <cellStyle name="_인원계획표 _화산관창_송도2,4공구 (1-조경 내역서)_조경_2006..단가산출" xfId="17495"/>
    <cellStyle name="_인원계획표 _화산관창_송도2,4공구 (1-조경 내역서)_창인-근1.2호-정화(방수쉬트)실정보고10.10" xfId="17496"/>
    <cellStyle name="_인원계획표 _화산관창_조경" xfId="17497"/>
    <cellStyle name="_인원계획표 _화산관창_조경(공종구분)" xfId="17498"/>
    <cellStyle name="_인원계획표 _화산관창_조경_2005.근1,2호-정화 습지 실정보고11-15일 1.5경사xls" xfId="17499"/>
    <cellStyle name="_인원계획표 _화산관창_조경_2006..단가산출" xfId="17500"/>
    <cellStyle name="_인원계획표 _화산관창_조경_조경" xfId="17501"/>
    <cellStyle name="_인원계획표 _화산관창_조경_조경_2006..단가산출" xfId="17502"/>
    <cellStyle name="_인원계획표 _화산관창_조경_창인-근1.2호-정화(방수쉬트)실정보고10.10" xfId="17503"/>
    <cellStyle name="_인원계획표 _화산관창_창인-근1.2호-정화(방수쉬트)실정보고10.10" xfId="17504"/>
    <cellStyle name="_일반수량" xfId="17505"/>
    <cellStyle name="_임목수량확인" xfId="17506"/>
    <cellStyle name="_임목폐기물수량산출근거-참조" xfId="17507"/>
    <cellStyle name="_입찰내역서(삽교천송월제개수공사)" xfId="17508"/>
    <cellStyle name="_입찰내역서(삽교천송월제개수공사)_변경내역서-1 (version 1)" xfId="17509"/>
    <cellStyle name="_입찰내역서(삽교천송월제개수공사)_복사본 내역서-서창사거리(rev1-4)" xfId="17510"/>
    <cellStyle name="_입찰내역서(지석천보축2차)" xfId="17511"/>
    <cellStyle name="_입찰표지 " xfId="790"/>
    <cellStyle name="_입찰표지 _(신풍-우성)부대현설자료" xfId="17512"/>
    <cellStyle name="_입찰표지 _(신풍-우성)부대현설자료_동해남부선4공구입찰내역(경남-조달청)" xfId="17513"/>
    <cellStyle name="_입찰표지 _00.실행예산(결재)" xfId="6173"/>
    <cellStyle name="_입찰표지 _07.복수리슈빌 미장" xfId="6174"/>
    <cellStyle name="_입찰표지 _2005.근1,2호-정화 습지 실정보고11-15일 1.5경사xls" xfId="17514"/>
    <cellStyle name="_입찰표지 _2006..단가산출" xfId="17515"/>
    <cellStyle name="_입찰표지 _Book1" xfId="6175"/>
    <cellStyle name="_입찰표지 _Book1_00.실행예산(결재)" xfId="6176"/>
    <cellStyle name="_입찰표지 _Book1_07.복수리슈빌 미장" xfId="6177"/>
    <cellStyle name="_입찰표지 _Book1_견적용내역" xfId="6178"/>
    <cellStyle name="_입찰표지 _Book1_견적용내역(도급비교)" xfId="6179"/>
    <cellStyle name="_입찰표지 _Book1_견적용내역(도급비교)_관저리슈빌최종실행1" xfId="6180"/>
    <cellStyle name="_입찰표지 _Book1_견적용내역(도급비교)_관저리슈빌최종실행1_관저리슈빌최종실행1" xfId="6181"/>
    <cellStyle name="_입찰표지 _Book1_견적용내역_관저리슈빌최종실행1" xfId="6182"/>
    <cellStyle name="_입찰표지 _Book1_견적용내역_관저리슈빌최종실행1_관저리슈빌최종실행1" xfId="6183"/>
    <cellStyle name="_입찰표지 _Book1_관저리슈빌최종실행(1224)" xfId="6184"/>
    <cellStyle name="_입찰표지 _Book1_관저리슈빌최종실행(1224)_관저리슈빌최종실행1" xfId="6185"/>
    <cellStyle name="_입찰표지 _Book1_관저리슈빌최종실행(1224)_관저리슈빌최종실행1_관저리슈빌최종실행1" xfId="6186"/>
    <cellStyle name="_입찰표지 _Book1_관저리슈빌최종실행1" xfId="6187"/>
    <cellStyle name="_입찰표지 _Book1_내역서(최초)" xfId="17516"/>
    <cellStyle name="_입찰표지 _Book1_내역서(최초)_기구조직승인" xfId="17517"/>
    <cellStyle name="_입찰표지 _Book1_내역서(최초)_사토조정" xfId="17518"/>
    <cellStyle name="_입찰표지 _Book1_내역서(최초)_사토조정1" xfId="17519"/>
    <cellStyle name="_입찰표지 _Book1_내역서(최초)_사토조정2" xfId="17520"/>
    <cellStyle name="_입찰표지 _Book1_내역서(최초)_실행예산(6공구)" xfId="17521"/>
    <cellStyle name="_입찰표지 _Book1_내역서(최초)_실행예산(6공구-사토조정1)" xfId="17522"/>
    <cellStyle name="_입찰표지 _Book1_내역서(최초)_실행예산(6공구-회원사-사토조정)" xfId="17523"/>
    <cellStyle name="_입찰표지 _Book1_내역서(최초)_실행예산(6공구-회원사용)" xfId="17524"/>
    <cellStyle name="_입찰표지 _Book1_내역서(최초)_투찰-변형1(내역서정리,설계대비단가낙찰율)" xfId="17525"/>
    <cellStyle name="_입찰표지 _Book1_노은14BL 최종내역서(04.10.05)" xfId="6188"/>
    <cellStyle name="_입찰표지 _Book1_노은14BL 최종내역서(04.10.05)_복사본 13블럭내역(최종04.10.05)" xfId="6189"/>
    <cellStyle name="_입찰표지 _Book1_노은14BL 최종내역서(04.6.18)" xfId="6190"/>
    <cellStyle name="_입찰표지 _Book1_노은14BL 최종내역서(04.6.18)_노은14BL 최종내역서(04.10.05)" xfId="6191"/>
    <cellStyle name="_입찰표지 _Book1_노은14BL 최종내역서(04.6.18)_노은14BL 최종내역서(04.10.05)_복사본 13블럭내역(최종04.10.05)" xfId="6192"/>
    <cellStyle name="_입찰표지 _Book1_노은14BL 최종내역서(04.6.18)_노은2지구 13블럭내역(최종04.10.05)" xfId="6193"/>
    <cellStyle name="_입찰표지 _Book1_노은14BL 최종내역서(04.6.18)_청주비하내역(04.09.16)" xfId="6194"/>
    <cellStyle name="_입찰표지 _Book1_노은14BL 최종내역서(04.6.24)" xfId="6195"/>
    <cellStyle name="_입찰표지 _Book1_노은14BL 최종내역서(04.6.24)_검토" xfId="6196"/>
    <cellStyle name="_입찰표지 _Book1_노은14BL 최종내역서(04.6.24)_검토_복사본 13블럭내역(최종04.10.05)" xfId="6197"/>
    <cellStyle name="_입찰표지 _Book1_노은14BL 최종내역서(04.6.24)_검토1" xfId="6198"/>
    <cellStyle name="_입찰표지 _Book1_노은14BL 최종내역서(04.6.24)_검토1_복사본 13블럭내역(최종04.10.05)" xfId="6199"/>
    <cellStyle name="_입찰표지 _Book1_노은14BL 최종내역서(04.6.24)_검토2" xfId="6200"/>
    <cellStyle name="_입찰표지 _Book1_노은14BL 최종내역서(04.6.24)_검토2_복사본 13블럭내역(최종04.10.05)" xfId="6201"/>
    <cellStyle name="_입찰표지 _Book1_노은14BL 최종내역서(04.6.24)_복사본 13블럭내역(최종04.10.05)" xfId="6202"/>
    <cellStyle name="_입찰표지 _Book1_노은2지구 13블럭내역(최종04.10.05)" xfId="6203"/>
    <cellStyle name="_입찰표지 _Book1_동백리슈빌 최종내역서(단가참고)" xfId="6204"/>
    <cellStyle name="_입찰표지 _Book1_동백리슈빌 최종내역서(단가참고)_복사본 13블럭내역(최종04.10.05)" xfId="6205"/>
    <cellStyle name="_입찰표지 _Book1_동백리슈빌 확정내역서(2004.02.10)" xfId="6206"/>
    <cellStyle name="_입찰표지 _Book1_리슈빌 공사별 비교(전체현장)" xfId="6207"/>
    <cellStyle name="_입찰표지 _Book1_리슈빌 공사별 비교(전체현장)_복사본 13블럭내역(최종04.10.05)" xfId="6208"/>
    <cellStyle name="_입찰표지 _Book1_삼익비교실행" xfId="6209"/>
    <cellStyle name="_입찰표지 _Book1_삼익비교실행_00.실행예산(결재)" xfId="6210"/>
    <cellStyle name="_입찰표지 _Book1_삼익비교실행_07.복수리슈빌 미장" xfId="6211"/>
    <cellStyle name="_입찰표지 _Book1_삼익비교실행_견적용내역" xfId="6212"/>
    <cellStyle name="_입찰표지 _Book1_삼익비교실행_견적용내역(도급비교)" xfId="6213"/>
    <cellStyle name="_입찰표지 _Book1_삼익비교실행_견적용내역(도급비교)_관저리슈빌최종실행1" xfId="6214"/>
    <cellStyle name="_입찰표지 _Book1_삼익비교실행_견적용내역(도급비교)_관저리슈빌최종실행1_관저리슈빌최종실행1" xfId="6215"/>
    <cellStyle name="_입찰표지 _Book1_삼익비교실행_견적용내역_관저리슈빌최종실행1" xfId="6216"/>
    <cellStyle name="_입찰표지 _Book1_삼익비교실행_견적용내역_관저리슈빌최종실행1_관저리슈빌최종실행1" xfId="6217"/>
    <cellStyle name="_입찰표지 _Book1_삼익비교실행_관저리슈빌최종실행(1224)" xfId="6218"/>
    <cellStyle name="_입찰표지 _Book1_삼익비교실행_관저리슈빌최종실행(1224)_관저리슈빌최종실행1" xfId="6219"/>
    <cellStyle name="_입찰표지 _Book1_삼익비교실행_관저리슈빌최종실행(1224)_관저리슈빌최종실행1_관저리슈빌최종실행1" xfId="6220"/>
    <cellStyle name="_입찰표지 _Book1_삼익비교실행_관저리슈빌최종실행1" xfId="6221"/>
    <cellStyle name="_입찰표지 _Book1_삼익비교실행_노은14BL 최종내역서(04.10.05)" xfId="6222"/>
    <cellStyle name="_입찰표지 _Book1_삼익비교실행_노은14BL 최종내역서(04.10.05)_복사본 13블럭내역(최종04.10.05)" xfId="6223"/>
    <cellStyle name="_입찰표지 _Book1_삼익비교실행_노은14BL 최종내역서(04.6.18)" xfId="6224"/>
    <cellStyle name="_입찰표지 _Book1_삼익비교실행_노은14BL 최종내역서(04.6.18)_노은14BL 최종내역서(04.10.05)" xfId="6225"/>
    <cellStyle name="_입찰표지 _Book1_삼익비교실행_노은14BL 최종내역서(04.6.18)_노은14BL 최종내역서(04.10.05)_복사본 13블럭내역(최종04.10.05)" xfId="6226"/>
    <cellStyle name="_입찰표지 _Book1_삼익비교실행_노은14BL 최종내역서(04.6.18)_노은2지구 13블럭내역(최종04.10.05)" xfId="6227"/>
    <cellStyle name="_입찰표지 _Book1_삼익비교실행_노은14BL 최종내역서(04.6.18)_청주비하내역(04.09.16)" xfId="6228"/>
    <cellStyle name="_입찰표지 _Book1_삼익비교실행_노은14BL 최종내역서(04.6.24)" xfId="6229"/>
    <cellStyle name="_입찰표지 _Book1_삼익비교실행_노은14BL 최종내역서(04.6.24)_검토" xfId="6230"/>
    <cellStyle name="_입찰표지 _Book1_삼익비교실행_노은14BL 최종내역서(04.6.24)_검토_복사본 13블럭내역(최종04.10.05)" xfId="6231"/>
    <cellStyle name="_입찰표지 _Book1_삼익비교실행_노은14BL 최종내역서(04.6.24)_검토1" xfId="6232"/>
    <cellStyle name="_입찰표지 _Book1_삼익비교실행_노은14BL 최종내역서(04.6.24)_검토1_복사본 13블럭내역(최종04.10.05)" xfId="6233"/>
    <cellStyle name="_입찰표지 _Book1_삼익비교실행_노은14BL 최종내역서(04.6.24)_검토2" xfId="6234"/>
    <cellStyle name="_입찰표지 _Book1_삼익비교실행_노은14BL 최종내역서(04.6.24)_검토2_복사본 13블럭내역(최종04.10.05)" xfId="6235"/>
    <cellStyle name="_입찰표지 _Book1_삼익비교실행_노은14BL 최종내역서(04.6.24)_복사본 13블럭내역(최종04.10.05)" xfId="6236"/>
    <cellStyle name="_입찰표지 _Book1_삼익비교실행_노은2지구 13블럭내역(최종04.10.05)" xfId="6237"/>
    <cellStyle name="_입찰표지 _Book1_삼익비교실행_동백리슈빌 최종내역서(단가참고)" xfId="6238"/>
    <cellStyle name="_입찰표지 _Book1_삼익비교실행_동백리슈빌 최종내역서(단가참고)_복사본 13블럭내역(최종04.10.05)" xfId="6239"/>
    <cellStyle name="_입찰표지 _Book1_삼익비교실행_동백리슈빌 확정내역서(2004.02.10)" xfId="6240"/>
    <cellStyle name="_입찰표지 _Book1_삼익비교실행_리슈빌 공사별 비교(전체현장)" xfId="6241"/>
    <cellStyle name="_입찰표지 _Book1_삼익비교실행_리슈빌 공사별 비교(전체현장)_복사본 13블럭내역(최종04.10.05)" xfId="6242"/>
    <cellStyle name="_입찰표지 _Book1_삼익비교실행_실행(노은리슈빌)" xfId="6243"/>
    <cellStyle name="_입찰표지 _Book1_삼익비교실행_실행(노은리슈빌)_관저리슈빌최종실행1" xfId="6244"/>
    <cellStyle name="_입찰표지 _Book1_삼익비교실행_실행(노은리슈빌)_관저리슈빌최종실행1_관저리슈빌최종실행1" xfId="6245"/>
    <cellStyle name="_입찰표지 _Book1_삼익비교실행_실행예산 (2004.03.29)" xfId="6246"/>
    <cellStyle name="_입찰표지 _Book1_삼익비교실행_용인IC 내역서(결재0413)" xfId="6247"/>
    <cellStyle name="_입찰표지 _Book1_삼익비교실행_청주비하내역(04.09.16)" xfId="6248"/>
    <cellStyle name="_입찰표지 _Book1_삼익협의실행" xfId="6249"/>
    <cellStyle name="_입찰표지 _Book1_삼익협의실행_00.실행예산(결재)" xfId="6250"/>
    <cellStyle name="_입찰표지 _Book1_삼익협의실행_07.복수리슈빌 미장" xfId="6251"/>
    <cellStyle name="_입찰표지 _Book1_삼익협의실행_견적용내역" xfId="6252"/>
    <cellStyle name="_입찰표지 _Book1_삼익협의실행_견적용내역(도급비교)" xfId="6253"/>
    <cellStyle name="_입찰표지 _Book1_삼익협의실행_견적용내역(도급비교)_관저리슈빌최종실행1" xfId="6254"/>
    <cellStyle name="_입찰표지 _Book1_삼익협의실행_견적용내역(도급비교)_관저리슈빌최종실행1_관저리슈빌최종실행1" xfId="6255"/>
    <cellStyle name="_입찰표지 _Book1_삼익협의실행_견적용내역_관저리슈빌최종실행1" xfId="6256"/>
    <cellStyle name="_입찰표지 _Book1_삼익협의실행_견적용내역_관저리슈빌최종실행1_관저리슈빌최종실행1" xfId="6257"/>
    <cellStyle name="_입찰표지 _Book1_삼익협의실행_관저리슈빌최종실행(1224)" xfId="6258"/>
    <cellStyle name="_입찰표지 _Book1_삼익협의실행_관저리슈빌최종실행(1224)_관저리슈빌최종실행1" xfId="6259"/>
    <cellStyle name="_입찰표지 _Book1_삼익협의실행_관저리슈빌최종실행(1224)_관저리슈빌최종실행1_관저리슈빌최종실행1" xfId="6260"/>
    <cellStyle name="_입찰표지 _Book1_삼익협의실행_관저리슈빌최종실행1" xfId="6261"/>
    <cellStyle name="_입찰표지 _Book1_삼익협의실행_노은14BL 최종내역서(04.10.05)" xfId="6262"/>
    <cellStyle name="_입찰표지 _Book1_삼익협의실행_노은14BL 최종내역서(04.10.05)_복사본 13블럭내역(최종04.10.05)" xfId="6263"/>
    <cellStyle name="_입찰표지 _Book1_삼익협의실행_노은14BL 최종내역서(04.6.18)" xfId="6264"/>
    <cellStyle name="_입찰표지 _Book1_삼익협의실행_노은14BL 최종내역서(04.6.18)_노은14BL 최종내역서(04.10.05)" xfId="6265"/>
    <cellStyle name="_입찰표지 _Book1_삼익협의실행_노은14BL 최종내역서(04.6.18)_노은14BL 최종내역서(04.10.05)_복사본 13블럭내역(최종04.10.05)" xfId="6266"/>
    <cellStyle name="_입찰표지 _Book1_삼익협의실행_노은14BL 최종내역서(04.6.18)_노은2지구 13블럭내역(최종04.10.05)" xfId="6267"/>
    <cellStyle name="_입찰표지 _Book1_삼익협의실행_노은14BL 최종내역서(04.6.18)_청주비하내역(04.09.16)" xfId="6268"/>
    <cellStyle name="_입찰표지 _Book1_삼익협의실행_노은14BL 최종내역서(04.6.24)" xfId="6269"/>
    <cellStyle name="_입찰표지 _Book1_삼익협의실행_노은14BL 최종내역서(04.6.24)_검토" xfId="6270"/>
    <cellStyle name="_입찰표지 _Book1_삼익협의실행_노은14BL 최종내역서(04.6.24)_검토_복사본 13블럭내역(최종04.10.05)" xfId="6271"/>
    <cellStyle name="_입찰표지 _Book1_삼익협의실행_노은14BL 최종내역서(04.6.24)_검토1" xfId="6272"/>
    <cellStyle name="_입찰표지 _Book1_삼익협의실행_노은14BL 최종내역서(04.6.24)_검토1_복사본 13블럭내역(최종04.10.05)" xfId="6273"/>
    <cellStyle name="_입찰표지 _Book1_삼익협의실행_노은14BL 최종내역서(04.6.24)_검토2" xfId="6274"/>
    <cellStyle name="_입찰표지 _Book1_삼익협의실행_노은14BL 최종내역서(04.6.24)_검토2_복사본 13블럭내역(최종04.10.05)" xfId="6275"/>
    <cellStyle name="_입찰표지 _Book1_삼익협의실행_노은14BL 최종내역서(04.6.24)_복사본 13블럭내역(최종04.10.05)" xfId="6276"/>
    <cellStyle name="_입찰표지 _Book1_삼익협의실행_노은2지구 13블럭내역(최종04.10.05)" xfId="6277"/>
    <cellStyle name="_입찰표지 _Book1_삼익협의실행_동백리슈빌 최종내역서(단가참고)" xfId="6278"/>
    <cellStyle name="_입찰표지 _Book1_삼익협의실행_동백리슈빌 최종내역서(단가참고)_복사본 13블럭내역(최종04.10.05)" xfId="6279"/>
    <cellStyle name="_입찰표지 _Book1_삼익협의실행_동백리슈빌 확정내역서(2004.02.10)" xfId="6280"/>
    <cellStyle name="_입찰표지 _Book1_삼익협의실행_리슈빌 공사별 비교(전체현장)" xfId="6281"/>
    <cellStyle name="_입찰표지 _Book1_삼익협의실행_리슈빌 공사별 비교(전체현장)_복사본 13블럭내역(최종04.10.05)" xfId="6282"/>
    <cellStyle name="_입찰표지 _Book1_삼익협의실행_실행(노은리슈빌)" xfId="6283"/>
    <cellStyle name="_입찰표지 _Book1_삼익협의실행_실행(노은리슈빌)_관저리슈빌최종실행1" xfId="6284"/>
    <cellStyle name="_입찰표지 _Book1_삼익협의실행_실행(노은리슈빌)_관저리슈빌최종실행1_관저리슈빌최종실행1" xfId="6285"/>
    <cellStyle name="_입찰표지 _Book1_삼익협의실행_실행예산 (2004.03.29)" xfId="6286"/>
    <cellStyle name="_입찰표지 _Book1_삼익협의실행_용인IC 내역서(결재0413)" xfId="6287"/>
    <cellStyle name="_입찰표지 _Book1_삼익협의실행_청주비하내역(04.09.16)" xfId="6288"/>
    <cellStyle name="_입찰표지 _Book1_실행(노은리슈빌)" xfId="6289"/>
    <cellStyle name="_입찰표지 _Book1_실행(노은리슈빌)_관저리슈빌최종실행1" xfId="6290"/>
    <cellStyle name="_입찰표지 _Book1_실행(노은리슈빌)_관저리슈빌최종실행1_관저리슈빌최종실행1" xfId="6291"/>
    <cellStyle name="_입찰표지 _Book1_실행검토228" xfId="6292"/>
    <cellStyle name="_입찰표지 _Book1_실행검토228_00.실행예산(결재)" xfId="6293"/>
    <cellStyle name="_입찰표지 _Book1_실행검토228_07.복수리슈빌 미장" xfId="6294"/>
    <cellStyle name="_입찰표지 _Book1_실행검토228_견적용내역" xfId="6295"/>
    <cellStyle name="_입찰표지 _Book1_실행검토228_견적용내역(도급비교)" xfId="6296"/>
    <cellStyle name="_입찰표지 _Book1_실행검토228_견적용내역(도급비교)_관저리슈빌최종실행1" xfId="6297"/>
    <cellStyle name="_입찰표지 _Book1_실행검토228_견적용내역(도급비교)_관저리슈빌최종실행1_관저리슈빌최종실행1" xfId="6298"/>
    <cellStyle name="_입찰표지 _Book1_실행검토228_견적용내역_관저리슈빌최종실행1" xfId="6299"/>
    <cellStyle name="_입찰표지 _Book1_실행검토228_견적용내역_관저리슈빌최종실행1_관저리슈빌최종실행1" xfId="6300"/>
    <cellStyle name="_입찰표지 _Book1_실행검토228_관저리슈빌최종실행(1224)" xfId="6301"/>
    <cellStyle name="_입찰표지 _Book1_실행검토228_관저리슈빌최종실행(1224)_관저리슈빌최종실행1" xfId="6302"/>
    <cellStyle name="_입찰표지 _Book1_실행검토228_관저리슈빌최종실행(1224)_관저리슈빌최종실행1_관저리슈빌최종실행1" xfId="6303"/>
    <cellStyle name="_입찰표지 _Book1_실행검토228_관저리슈빌최종실행1" xfId="6304"/>
    <cellStyle name="_입찰표지 _Book1_실행검토228_노은14BL 최종내역서(04.10.05)" xfId="6305"/>
    <cellStyle name="_입찰표지 _Book1_실행검토228_노은14BL 최종내역서(04.10.05)_복사본 13블럭내역(최종04.10.05)" xfId="6306"/>
    <cellStyle name="_입찰표지 _Book1_실행검토228_노은14BL 최종내역서(04.6.18)" xfId="6307"/>
    <cellStyle name="_입찰표지 _Book1_실행검토228_노은14BL 최종내역서(04.6.18)_노은14BL 최종내역서(04.10.05)" xfId="6308"/>
    <cellStyle name="_입찰표지 _Book1_실행검토228_노은14BL 최종내역서(04.6.18)_노은14BL 최종내역서(04.10.05)_복사본 13블럭내역(최종04.10.05)" xfId="6309"/>
    <cellStyle name="_입찰표지 _Book1_실행검토228_노은14BL 최종내역서(04.6.18)_노은2지구 13블럭내역(최종04.10.05)" xfId="6310"/>
    <cellStyle name="_입찰표지 _Book1_실행검토228_노은14BL 최종내역서(04.6.18)_청주비하내역(04.09.16)" xfId="6311"/>
    <cellStyle name="_입찰표지 _Book1_실행검토228_노은14BL 최종내역서(04.6.24)" xfId="6312"/>
    <cellStyle name="_입찰표지 _Book1_실행검토228_노은14BL 최종내역서(04.6.24)_검토" xfId="6313"/>
    <cellStyle name="_입찰표지 _Book1_실행검토228_노은14BL 최종내역서(04.6.24)_검토_복사본 13블럭내역(최종04.10.05)" xfId="6314"/>
    <cellStyle name="_입찰표지 _Book1_실행검토228_노은14BL 최종내역서(04.6.24)_검토1" xfId="6315"/>
    <cellStyle name="_입찰표지 _Book1_실행검토228_노은14BL 최종내역서(04.6.24)_검토1_복사본 13블럭내역(최종04.10.05)" xfId="6316"/>
    <cellStyle name="_입찰표지 _Book1_실행검토228_노은14BL 최종내역서(04.6.24)_검토2" xfId="6317"/>
    <cellStyle name="_입찰표지 _Book1_실행검토228_노은14BL 최종내역서(04.6.24)_검토2_복사본 13블럭내역(최종04.10.05)" xfId="6318"/>
    <cellStyle name="_입찰표지 _Book1_실행검토228_노은14BL 최종내역서(04.6.24)_복사본 13블럭내역(최종04.10.05)" xfId="6319"/>
    <cellStyle name="_입찰표지 _Book1_실행검토228_노은2지구 13블럭내역(최종04.10.05)" xfId="6320"/>
    <cellStyle name="_입찰표지 _Book1_실행검토228_동백리슈빌 최종내역서(단가참고)" xfId="6321"/>
    <cellStyle name="_입찰표지 _Book1_실행검토228_동백리슈빌 최종내역서(단가참고)_복사본 13블럭내역(최종04.10.05)" xfId="6322"/>
    <cellStyle name="_입찰표지 _Book1_실행검토228_동백리슈빌 확정내역서(2004.02.10)" xfId="6323"/>
    <cellStyle name="_입찰표지 _Book1_실행검토228_리슈빌 공사별 비교(전체현장)" xfId="6324"/>
    <cellStyle name="_입찰표지 _Book1_실행검토228_리슈빌 공사별 비교(전체현장)_복사본 13블럭내역(최종04.10.05)" xfId="6325"/>
    <cellStyle name="_입찰표지 _Book1_실행검토228_실행(노은리슈빌)" xfId="6326"/>
    <cellStyle name="_입찰표지 _Book1_실행검토228_실행(노은리슈빌)_관저리슈빌최종실행1" xfId="6327"/>
    <cellStyle name="_입찰표지 _Book1_실행검토228_실행(노은리슈빌)_관저리슈빌최종실행1_관저리슈빌최종실행1" xfId="6328"/>
    <cellStyle name="_입찰표지 _Book1_실행검토228_실행예산 (2004.03.29)" xfId="6329"/>
    <cellStyle name="_입찰표지 _Book1_실행검토228_용인IC 내역서(결재0413)" xfId="6330"/>
    <cellStyle name="_입찰표지 _Book1_실행검토228_청주비하내역(04.09.16)" xfId="6331"/>
    <cellStyle name="_입찰표지 _Book1_실행예산 (2004.03.29)" xfId="6332"/>
    <cellStyle name="_입찰표지 _Book1_용인IC 내역서(결재0413)" xfId="6333"/>
    <cellStyle name="_입찰표지 _Book1_청주비하내역(04.09.16)" xfId="6334"/>
    <cellStyle name="_입찰표지 _Book1_투찰-변형1(내역서정리,설계대비단가낙찰율)" xfId="17526"/>
    <cellStyle name="_입찰표지 _buip (2)" xfId="848"/>
    <cellStyle name="_입찰표지 _buip (2)_SCP" xfId="869"/>
    <cellStyle name="_입찰표지 _buip (2)_SCP_Book2" xfId="876"/>
    <cellStyle name="_입찰표지 _buip (2)_SCP_금차내역-10월8일-수정" xfId="870"/>
    <cellStyle name="_입찰표지 _buip (2)_SCP_설변내역서2차" xfId="871"/>
    <cellStyle name="_입찰표지 _buip (2)_SCP_전체내역" xfId="872"/>
    <cellStyle name="_입찰표지 _buip (2)_SCP_전체내역-a3" xfId="873"/>
    <cellStyle name="_입찰표지 _buip (2)_SCP_전체내역-a4" xfId="874"/>
    <cellStyle name="_입찰표지 _buip (2)_SCP_총괄내역2003.08-a4" xfId="875"/>
    <cellStyle name="_입찰표지 _buip (2)_금차내역설변-10월10일" xfId="849"/>
    <cellStyle name="_입찰표지 _buip (2)_금차내역설변-10월10일_Book2" xfId="854"/>
    <cellStyle name="_입찰표지 _buip (2)_금차내역설변-10월10일_전체내역" xfId="850"/>
    <cellStyle name="_입찰표지 _buip (2)_금차내역설변-10월10일_전체내역-a3" xfId="851"/>
    <cellStyle name="_입찰표지 _buip (2)_금차내역설변-10월10일_전체내역-a4" xfId="852"/>
    <cellStyle name="_입찰표지 _buip (2)_금차내역설변-10월10일_총괄내역2003.08-a4" xfId="853"/>
    <cellStyle name="_입찰표지 _buip (2)_전체내역-10월8일" xfId="855"/>
    <cellStyle name="_입찰표지 _buip (2)_전체내역-10월8일_Book2" xfId="860"/>
    <cellStyle name="_입찰표지 _buip (2)_전체내역-10월8일_전체내역" xfId="856"/>
    <cellStyle name="_입찰표지 _buip (2)_전체내역-10월8일_전체내역-a3" xfId="857"/>
    <cellStyle name="_입찰표지 _buip (2)_전체내역-10월8일_전체내역-a4" xfId="858"/>
    <cellStyle name="_입찰표지 _buip (2)_전체내역-10월8일_총괄내역2003.08-a4" xfId="859"/>
    <cellStyle name="_입찰표지 _buip (2)_지장물" xfId="861"/>
    <cellStyle name="_입찰표지 _buip (2)_지장물_Book2" xfId="868"/>
    <cellStyle name="_입찰표지 _buip (2)_지장물_금차내역-10월8일-수정" xfId="862"/>
    <cellStyle name="_입찰표지 _buip (2)_지장물_설변내역서2차" xfId="863"/>
    <cellStyle name="_입찰표지 _buip (2)_지장물_전체내역" xfId="864"/>
    <cellStyle name="_입찰표지 _buip (2)_지장물_전체내역-a3" xfId="865"/>
    <cellStyle name="_입찰표지 _buip (2)_지장물_전체내역-a4" xfId="866"/>
    <cellStyle name="_입찰표지 _buip (2)_지장물_총괄내역2003.08-a4" xfId="867"/>
    <cellStyle name="_입찰표지 _E023SJ1" xfId="17527"/>
    <cellStyle name="_입찰표지 _E023SJ1_고성천자연형하천데크일위대가" xfId="17528"/>
    <cellStyle name="_입찰표지 _E023SJ1_대룡산일위대가표" xfId="17529"/>
    <cellStyle name="_입찰표지 _E023SJ1_대룡산일위대가표_EG-J-A" xfId="17530"/>
    <cellStyle name="_입찰표지 _E023SJ1_대룡산일위대가표_EG-P-B" xfId="17531"/>
    <cellStyle name="_입찰표지 _E023SJ1_대룡산일위대가표_기준품셈목록표(최홍렬)" xfId="17532"/>
    <cellStyle name="_입찰표지 _E023SJ1_대룡산일위대가표_물량산출-서풍건설-1" xfId="17533"/>
    <cellStyle name="_입찰표지 _E023SJ1_우도데크설치공사" xfId="17534"/>
    <cellStyle name="_입찰표지 _E023SJ1_우도데크설치공사_EG-J-A" xfId="17535"/>
    <cellStyle name="_입찰표지 _E023SJ1_우도데크설치공사_EG-P-B" xfId="17536"/>
    <cellStyle name="_입찰표지 _E023SJ1_우도데크설치공사_기준품셈목록표(최홍렬)" xfId="17537"/>
    <cellStyle name="_입찰표지 _E023SJ1_우도데크설치공사_물량산출-서풍건설-1" xfId="17538"/>
    <cellStyle name="_입찰표지 _ip (2)" xfId="877"/>
    <cellStyle name="_입찰표지 _ip (2)_SCP" xfId="898"/>
    <cellStyle name="_입찰표지 _ip (2)_SCP_Book2" xfId="905"/>
    <cellStyle name="_입찰표지 _ip (2)_SCP_금차내역-10월8일-수정" xfId="899"/>
    <cellStyle name="_입찰표지 _ip (2)_SCP_설변내역서2차" xfId="900"/>
    <cellStyle name="_입찰표지 _ip (2)_SCP_전체내역" xfId="901"/>
    <cellStyle name="_입찰표지 _ip (2)_SCP_전체내역-a3" xfId="902"/>
    <cellStyle name="_입찰표지 _ip (2)_SCP_전체내역-a4" xfId="903"/>
    <cellStyle name="_입찰표지 _ip (2)_SCP_총괄내역2003.08-a4" xfId="904"/>
    <cellStyle name="_입찰표지 _ip (2)_금차내역설변-10월10일" xfId="878"/>
    <cellStyle name="_입찰표지 _ip (2)_금차내역설변-10월10일_Book2" xfId="883"/>
    <cellStyle name="_입찰표지 _ip (2)_금차내역설변-10월10일_전체내역" xfId="879"/>
    <cellStyle name="_입찰표지 _ip (2)_금차내역설변-10월10일_전체내역-a3" xfId="880"/>
    <cellStyle name="_입찰표지 _ip (2)_금차내역설변-10월10일_전체내역-a4" xfId="881"/>
    <cellStyle name="_입찰표지 _ip (2)_금차내역설변-10월10일_총괄내역2003.08-a4" xfId="882"/>
    <cellStyle name="_입찰표지 _ip (2)_전체내역-10월8일" xfId="884"/>
    <cellStyle name="_입찰표지 _ip (2)_전체내역-10월8일_Book2" xfId="889"/>
    <cellStyle name="_입찰표지 _ip (2)_전체내역-10월8일_전체내역" xfId="885"/>
    <cellStyle name="_입찰표지 _ip (2)_전체내역-10월8일_전체내역-a3" xfId="886"/>
    <cellStyle name="_입찰표지 _ip (2)_전체내역-10월8일_전체내역-a4" xfId="887"/>
    <cellStyle name="_입찰표지 _ip (2)_전체내역-10월8일_총괄내역2003.08-a4" xfId="888"/>
    <cellStyle name="_입찰표지 _ip (2)_지장물" xfId="890"/>
    <cellStyle name="_입찰표지 _ip (2)_지장물_Book2" xfId="897"/>
    <cellStyle name="_입찰표지 _ip (2)_지장물_금차내역-10월8일-수정" xfId="891"/>
    <cellStyle name="_입찰표지 _ip (2)_지장물_설변내역서2차" xfId="892"/>
    <cellStyle name="_입찰표지 _ip (2)_지장물_전체내역" xfId="893"/>
    <cellStyle name="_입찰표지 _ip (2)_지장물_전체내역-a3" xfId="894"/>
    <cellStyle name="_입찰표지 _ip (2)_지장물_전체내역-a4" xfId="895"/>
    <cellStyle name="_입찰표지 _ip (2)_지장물_총괄내역2003.08-a4" xfId="896"/>
    <cellStyle name="_입찰표지 _jipbun (2)" xfId="906"/>
    <cellStyle name="_입찰표지 _jipbun (2)_SCP" xfId="927"/>
    <cellStyle name="_입찰표지 _jipbun (2)_SCP_Book2" xfId="934"/>
    <cellStyle name="_입찰표지 _jipbun (2)_SCP_금차내역-10월8일-수정" xfId="928"/>
    <cellStyle name="_입찰표지 _jipbun (2)_SCP_설변내역서2차" xfId="929"/>
    <cellStyle name="_입찰표지 _jipbun (2)_SCP_전체내역" xfId="930"/>
    <cellStyle name="_입찰표지 _jipbun (2)_SCP_전체내역-a3" xfId="931"/>
    <cellStyle name="_입찰표지 _jipbun (2)_SCP_전체내역-a4" xfId="932"/>
    <cellStyle name="_입찰표지 _jipbun (2)_SCP_총괄내역2003.08-a4" xfId="933"/>
    <cellStyle name="_입찰표지 _jipbun (2)_금차내역설변-10월10일" xfId="907"/>
    <cellStyle name="_입찰표지 _jipbun (2)_금차내역설변-10월10일_Book2" xfId="912"/>
    <cellStyle name="_입찰표지 _jipbun (2)_금차내역설변-10월10일_전체내역" xfId="908"/>
    <cellStyle name="_입찰표지 _jipbun (2)_금차내역설변-10월10일_전체내역-a3" xfId="909"/>
    <cellStyle name="_입찰표지 _jipbun (2)_금차내역설변-10월10일_전체내역-a4" xfId="910"/>
    <cellStyle name="_입찰표지 _jipbun (2)_금차내역설변-10월10일_총괄내역2003.08-a4" xfId="911"/>
    <cellStyle name="_입찰표지 _jipbun (2)_전체내역-10월8일" xfId="913"/>
    <cellStyle name="_입찰표지 _jipbun (2)_전체내역-10월8일_Book2" xfId="918"/>
    <cellStyle name="_입찰표지 _jipbun (2)_전체내역-10월8일_전체내역" xfId="914"/>
    <cellStyle name="_입찰표지 _jipbun (2)_전체내역-10월8일_전체내역-a3" xfId="915"/>
    <cellStyle name="_입찰표지 _jipbun (2)_전체내역-10월8일_전체내역-a4" xfId="916"/>
    <cellStyle name="_입찰표지 _jipbun (2)_전체내역-10월8일_총괄내역2003.08-a4" xfId="917"/>
    <cellStyle name="_입찰표지 _jipbun (2)_지장물" xfId="919"/>
    <cellStyle name="_입찰표지 _jipbun (2)_지장물_Book2" xfId="926"/>
    <cellStyle name="_입찰표지 _jipbun (2)_지장물_금차내역-10월8일-수정" xfId="920"/>
    <cellStyle name="_입찰표지 _jipbun (2)_지장물_설변내역서2차" xfId="921"/>
    <cellStyle name="_입찰표지 _jipbun (2)_지장물_전체내역" xfId="922"/>
    <cellStyle name="_입찰표지 _jipbun (2)_지장물_전체내역-a3" xfId="923"/>
    <cellStyle name="_입찰표지 _jipbun (2)_지장물_전체내역-a4" xfId="924"/>
    <cellStyle name="_입찰표지 _jipbun (2)_지장물_총괄내역2003.08-a4" xfId="925"/>
    <cellStyle name="_입찰표지 _P-(현리-신팔)" xfId="17539"/>
    <cellStyle name="_입찰표지 _P-(현리-신팔)_내역서(최초)" xfId="17540"/>
    <cellStyle name="_입찰표지 _P-(현리-신팔)_내역서(최초)_기구조직승인" xfId="17541"/>
    <cellStyle name="_입찰표지 _P-(현리-신팔)_내역서(최초)_사토조정" xfId="17542"/>
    <cellStyle name="_입찰표지 _P-(현리-신팔)_내역서(최초)_사토조정1" xfId="17543"/>
    <cellStyle name="_입찰표지 _P-(현리-신팔)_내역서(최초)_사토조정2" xfId="17544"/>
    <cellStyle name="_입찰표지 _P-(현리-신팔)_내역서(최초)_실행예산(6공구)" xfId="17545"/>
    <cellStyle name="_입찰표지 _P-(현리-신팔)_내역서(최초)_실행예산(6공구-사토조정1)" xfId="17546"/>
    <cellStyle name="_입찰표지 _P-(현리-신팔)_내역서(최초)_실행예산(6공구-회원사-사토조정)" xfId="17547"/>
    <cellStyle name="_입찰표지 _P-(현리-신팔)_내역서(최초)_실행예산(6공구-회원사용)" xfId="17548"/>
    <cellStyle name="_입찰표지 _P-(현리-신팔)_내역서(최초)_투찰-변형1(내역서정리,설계대비단가낙찰율)" xfId="17549"/>
    <cellStyle name="_입찰표지 _P-(현리-신팔)_투찰-변형1(내역서정리,설계대비단가낙찰율)" xfId="17550"/>
    <cellStyle name="_입찰표지 _p-하남강일1" xfId="17551"/>
    <cellStyle name="_입찰표지 _p-하남강일1_내역서(최초)" xfId="17552"/>
    <cellStyle name="_입찰표지 _p-하남강일1_내역서(최초)_기구조직승인" xfId="17553"/>
    <cellStyle name="_입찰표지 _p-하남강일1_내역서(최초)_사토조정" xfId="17554"/>
    <cellStyle name="_입찰표지 _p-하남강일1_내역서(최초)_사토조정1" xfId="17555"/>
    <cellStyle name="_입찰표지 _p-하남강일1_내역서(최초)_사토조정2" xfId="17556"/>
    <cellStyle name="_입찰표지 _p-하남강일1_내역서(최초)_실행예산(6공구)" xfId="17557"/>
    <cellStyle name="_입찰표지 _p-하남강일1_내역서(최초)_실행예산(6공구-사토조정1)" xfId="17558"/>
    <cellStyle name="_입찰표지 _p-하남강일1_내역서(최초)_실행예산(6공구-회원사-사토조정)" xfId="17559"/>
    <cellStyle name="_입찰표지 _p-하남강일1_내역서(최초)_실행예산(6공구-회원사용)" xfId="17560"/>
    <cellStyle name="_입찰표지 _p-하남강일1_내역서(최초)_투찰-변형1(내역서정리,설계대비단가낙찰율)" xfId="17561"/>
    <cellStyle name="_입찰표지 _p-하남강일1_투찰-변형1(내역서정리,설계대비단가낙찰율)" xfId="17562"/>
    <cellStyle name="_입찰표지 _SCP" xfId="935"/>
    <cellStyle name="_입찰표지 _SCP_Book2" xfId="942"/>
    <cellStyle name="_입찰표지 _SCP_금차내역-10월8일-수정" xfId="936"/>
    <cellStyle name="_입찰표지 _SCP_설변내역서2차" xfId="937"/>
    <cellStyle name="_입찰표지 _SCP_전체내역" xfId="938"/>
    <cellStyle name="_입찰표지 _SCP_전체내역-a3" xfId="939"/>
    <cellStyle name="_입찰표지 _SCP_전체내역-a4" xfId="940"/>
    <cellStyle name="_입찰표지 _SCP_총괄내역2003.08-a4" xfId="941"/>
    <cellStyle name="_입찰표지 _Sheet1" xfId="17563"/>
    <cellStyle name="_입찰표지 _Sheet1_변경내역서-1 (version 1)" xfId="17564"/>
    <cellStyle name="_입찰표지 _Sheet1_복사본 내역서-서창사거리(rev1-4)" xfId="17565"/>
    <cellStyle name="_입찰표지 _Sheet1_정읍천(입찰내역)_1안" xfId="17566"/>
    <cellStyle name="_입찰표지 _Sheet1_정읍천(입찰내역)_1안_변경내역서-1 (version 1)" xfId="17567"/>
    <cellStyle name="_입찰표지 _Sheet1_정읍천(입찰내역)_1안_복사본 내역서-서창사거리(rev1-4)" xfId="17568"/>
    <cellStyle name="_입찰표지 _간이상수도" xfId="791"/>
    <cellStyle name="_입찰표지 _간이상수도_Book2" xfId="798"/>
    <cellStyle name="_입찰표지 _간이상수도_금차내역-10월8일-수정" xfId="792"/>
    <cellStyle name="_입찰표지 _간이상수도_설변내역서2차" xfId="793"/>
    <cellStyle name="_입찰표지 _간이상수도_전체내역" xfId="794"/>
    <cellStyle name="_입찰표지 _간이상수도_전체내역-a3" xfId="795"/>
    <cellStyle name="_입찰표지 _간이상수도_전체내역-a4" xfId="796"/>
    <cellStyle name="_입찰표지 _간이상수도_총괄내역2003.08-a4" xfId="797"/>
    <cellStyle name="_입찰표지 _강관파일운반" xfId="17569"/>
    <cellStyle name="_입찰표지 _거제U-2(3차)" xfId="17570"/>
    <cellStyle name="_입찰표지 _거제U-2(3차)_Sheet1" xfId="17571"/>
    <cellStyle name="_입찰표지 _거제U-2(3차)_Sheet1_변경내역서-1 (version 1)" xfId="17572"/>
    <cellStyle name="_입찰표지 _거제U-2(3차)_Sheet1_복사본 내역서-서창사거리(rev1-4)" xfId="17573"/>
    <cellStyle name="_입찰표지 _거제U-2(3차)_Sheet1_정읍천(입찰내역)_1안" xfId="17574"/>
    <cellStyle name="_입찰표지 _거제U-2(3차)_Sheet1_정읍천(입찰내역)_1안_변경내역서-1 (version 1)" xfId="17575"/>
    <cellStyle name="_입찰표지 _거제U-2(3차)_Sheet1_정읍천(입찰내역)_1안_복사본 내역서-서창사거리(rev1-4)" xfId="17576"/>
    <cellStyle name="_입찰표지 _거제U-2(3차)_거제U-2(3차)" xfId="17577"/>
    <cellStyle name="_입찰표지 _거제U-2(3차)_거제U-2(3차)_Sheet1" xfId="17578"/>
    <cellStyle name="_입찰표지 _거제U-2(3차)_거제U-2(3차)_Sheet1_변경내역서-1 (version 1)" xfId="17579"/>
    <cellStyle name="_입찰표지 _거제U-2(3차)_거제U-2(3차)_Sheet1_복사본 내역서-서창사거리(rev1-4)" xfId="17580"/>
    <cellStyle name="_입찰표지 _거제U-2(3차)_거제U-2(3차)_Sheet1_정읍천(입찰내역)_1안" xfId="17581"/>
    <cellStyle name="_입찰표지 _거제U-2(3차)_거제U-2(3차)_Sheet1_정읍천(입찰내역)_1안_변경내역서-1 (version 1)" xfId="17582"/>
    <cellStyle name="_입찰표지 _거제U-2(3차)_거제U-2(3차)_Sheet1_정읍천(입찰내역)_1안_복사본 내역서-서창사거리(rev1-4)" xfId="17583"/>
    <cellStyle name="_입찰표지 _거제U-2(3차)_거제U-2(3차)_변경내역서-1 (version 1)" xfId="17584"/>
    <cellStyle name="_입찰표지 _거제U-2(3차)_거제U-2(3차)_복사본 내역서-서창사거리(rev1-4)" xfId="17585"/>
    <cellStyle name="_입찰표지 _거제U-2(3차)_거제U-2(3차)_서후-평은(투찰)" xfId="17586"/>
    <cellStyle name="_입찰표지 _거제U-2(3차)_거제U-2(3차)_서후-평은(투찰)_Sheet1" xfId="17587"/>
    <cellStyle name="_입찰표지 _거제U-2(3차)_거제U-2(3차)_서후-평은(투찰)_Sheet1_변경내역서-1 (version 1)" xfId="17588"/>
    <cellStyle name="_입찰표지 _거제U-2(3차)_거제U-2(3차)_서후-평은(투찰)_Sheet1_복사본 내역서-서창사거리(rev1-4)" xfId="17589"/>
    <cellStyle name="_입찰표지 _거제U-2(3차)_거제U-2(3차)_서후-평은(투찰)_Sheet1_정읍천(입찰내역)_1안" xfId="17590"/>
    <cellStyle name="_입찰표지 _거제U-2(3차)_거제U-2(3차)_서후-평은(투찰)_Sheet1_정읍천(입찰내역)_1안_변경내역서-1 (version 1)" xfId="17591"/>
    <cellStyle name="_입찰표지 _거제U-2(3차)_거제U-2(3차)_서후-평은(투찰)_Sheet1_정읍천(입찰내역)_1안_복사본 내역서-서창사거리(rev1-4)" xfId="17592"/>
    <cellStyle name="_입찰표지 _거제U-2(3차)_거제U-2(3차)_서후-평은(투찰)_변경내역서-1 (version 1)" xfId="17593"/>
    <cellStyle name="_입찰표지 _거제U-2(3차)_거제U-2(3차)_서후-평은(투찰)_복사본 내역서-서창사거리(rev1-4)" xfId="17594"/>
    <cellStyle name="_입찰표지 _거제U-2(3차)_거제U-2(3차)_서후-평은(투찰)_정읍천(입찰내역)_1안" xfId="17595"/>
    <cellStyle name="_입찰표지 _거제U-2(3차)_거제U-2(3차)_서후-평은(투찰)_정읍천(입찰내역)_1안_1" xfId="17596"/>
    <cellStyle name="_입찰표지 _거제U-2(3차)_거제U-2(3차)_서후-평은(투찰)_정읍천(입찰내역)_1안_1_변경내역서-1 (version 1)" xfId="17597"/>
    <cellStyle name="_입찰표지 _거제U-2(3차)_거제U-2(3차)_서후-평은(투찰)_정읍천(입찰내역)_1안_1_복사본 내역서-서창사거리(rev1-4)" xfId="17598"/>
    <cellStyle name="_입찰표지 _거제U-2(3차)_거제U-2(3차)_서후-평은(투찰)_정읍천(입찰내역)_1안_변경내역서-1 (version 1)" xfId="17599"/>
    <cellStyle name="_입찰표지 _거제U-2(3차)_거제U-2(3차)_서후-평은(투찰)_정읍천(입찰내역)_1안_복사본 내역서-서창사거리(rev1-4)" xfId="17600"/>
    <cellStyle name="_입찰표지 _거제U-2(3차)_거제U-2(3차)_서후-평은(투찰)_정읍천(입찰내역)_1안_정읍천(입찰내역)_1안" xfId="17601"/>
    <cellStyle name="_입찰표지 _거제U-2(3차)_거제U-2(3차)_서후-평은(투찰)_정읍천(입찰내역)_1안_정읍천(입찰내역)_1안_변경내역서-1 (version 1)" xfId="17602"/>
    <cellStyle name="_입찰표지 _거제U-2(3차)_거제U-2(3차)_서후-평은(투찰)_정읍천(입찰내역)_1안_정읍천(입찰내역)_1안_복사본 내역서-서창사거리(rev1-4)" xfId="17603"/>
    <cellStyle name="_입찰표지 _거제U-2(3차)_거제U-2(3차)_서후-평은(투찰)_정읍천(입찰내역)_2안" xfId="17604"/>
    <cellStyle name="_입찰표지 _거제U-2(3차)_거제U-2(3차)_서후-평은(투찰)_정읍천(입찰내역)_2안_변경내역서-1 (version 1)" xfId="17605"/>
    <cellStyle name="_입찰표지 _거제U-2(3차)_거제U-2(3차)_서후-평은(투찰)_정읍천(입찰내역)_2안_복사본 내역서-서창사거리(rev1-4)" xfId="17606"/>
    <cellStyle name="_입찰표지 _거제U-2(3차)_거제U-2(3차)_서후-평은(투찰)_정읍천(입찰내역)_2안_정읍천(입찰내역)_1안" xfId="17607"/>
    <cellStyle name="_입찰표지 _거제U-2(3차)_거제U-2(3차)_서후-평은(투찰)_정읍천(입찰내역)_2안_정읍천(입찰내역)_1안_변경내역서-1 (version 1)" xfId="17608"/>
    <cellStyle name="_입찰표지 _거제U-2(3차)_거제U-2(3차)_서후-평은(투찰)_정읍천(입찰내역)_2안_정읍천(입찰내역)_1안_복사본 내역서-서창사거리(rev1-4)" xfId="17609"/>
    <cellStyle name="_입찰표지 _거제U-2(3차)_거제U-2(3차)_정읍천(입찰내역)_1안" xfId="17610"/>
    <cellStyle name="_입찰표지 _거제U-2(3차)_거제U-2(3차)_정읍천(입찰내역)_1안_1" xfId="17611"/>
    <cellStyle name="_입찰표지 _거제U-2(3차)_거제U-2(3차)_정읍천(입찰내역)_1안_1_변경내역서-1 (version 1)" xfId="17612"/>
    <cellStyle name="_입찰표지 _거제U-2(3차)_거제U-2(3차)_정읍천(입찰내역)_1안_1_복사본 내역서-서창사거리(rev1-4)" xfId="17613"/>
    <cellStyle name="_입찰표지 _거제U-2(3차)_거제U-2(3차)_정읍천(입찰내역)_1안_변경내역서-1 (version 1)" xfId="17614"/>
    <cellStyle name="_입찰표지 _거제U-2(3차)_거제U-2(3차)_정읍천(입찰내역)_1안_복사본 내역서-서창사거리(rev1-4)" xfId="17615"/>
    <cellStyle name="_입찰표지 _거제U-2(3차)_거제U-2(3차)_정읍천(입찰내역)_1안_정읍천(입찰내역)_1안" xfId="17616"/>
    <cellStyle name="_입찰표지 _거제U-2(3차)_거제U-2(3차)_정읍천(입찰내역)_1안_정읍천(입찰내역)_1안_변경내역서-1 (version 1)" xfId="17617"/>
    <cellStyle name="_입찰표지 _거제U-2(3차)_거제U-2(3차)_정읍천(입찰내역)_1안_정읍천(입찰내역)_1안_복사본 내역서-서창사거리(rev1-4)" xfId="17618"/>
    <cellStyle name="_입찰표지 _거제U-2(3차)_거제U-2(3차)_정읍천(입찰내역)_2안" xfId="17619"/>
    <cellStyle name="_입찰표지 _거제U-2(3차)_거제U-2(3차)_정읍천(입찰내역)_2안_변경내역서-1 (version 1)" xfId="17620"/>
    <cellStyle name="_입찰표지 _거제U-2(3차)_거제U-2(3차)_정읍천(입찰내역)_2안_복사본 내역서-서창사거리(rev1-4)" xfId="17621"/>
    <cellStyle name="_입찰표지 _거제U-2(3차)_거제U-2(3차)_정읍천(입찰내역)_2안_정읍천(입찰내역)_1안" xfId="17622"/>
    <cellStyle name="_입찰표지 _거제U-2(3차)_거제U-2(3차)_정읍천(입찰내역)_2안_정읍천(입찰내역)_1안_변경내역서-1 (version 1)" xfId="17623"/>
    <cellStyle name="_입찰표지 _거제U-2(3차)_거제U-2(3차)_정읍천(입찰내역)_2안_정읍천(입찰내역)_1안_복사본 내역서-서창사거리(rev1-4)" xfId="17624"/>
    <cellStyle name="_입찰표지 _거제U-2(3차)_변경내역서-1 (version 1)" xfId="17625"/>
    <cellStyle name="_입찰표지 _거제U-2(3차)_복사본 내역서-서창사거리(rev1-4)" xfId="17626"/>
    <cellStyle name="_입찰표지 _거제U-2(3차)_서후-평은(투찰)" xfId="17627"/>
    <cellStyle name="_입찰표지 _거제U-2(3차)_서후-평은(투찰)_Sheet1" xfId="17628"/>
    <cellStyle name="_입찰표지 _거제U-2(3차)_서후-평은(투찰)_Sheet1_변경내역서-1 (version 1)" xfId="17629"/>
    <cellStyle name="_입찰표지 _거제U-2(3차)_서후-평은(투찰)_Sheet1_복사본 내역서-서창사거리(rev1-4)" xfId="17630"/>
    <cellStyle name="_입찰표지 _거제U-2(3차)_서후-평은(투찰)_Sheet1_정읍천(입찰내역)_1안" xfId="17631"/>
    <cellStyle name="_입찰표지 _거제U-2(3차)_서후-평은(투찰)_Sheet1_정읍천(입찰내역)_1안_변경내역서-1 (version 1)" xfId="17632"/>
    <cellStyle name="_입찰표지 _거제U-2(3차)_서후-평은(투찰)_Sheet1_정읍천(입찰내역)_1안_복사본 내역서-서창사거리(rev1-4)" xfId="17633"/>
    <cellStyle name="_입찰표지 _거제U-2(3차)_서후-평은(투찰)_변경내역서-1 (version 1)" xfId="17634"/>
    <cellStyle name="_입찰표지 _거제U-2(3차)_서후-평은(투찰)_복사본 내역서-서창사거리(rev1-4)" xfId="17635"/>
    <cellStyle name="_입찰표지 _거제U-2(3차)_서후-평은(투찰)_정읍천(입찰내역)_1안" xfId="17636"/>
    <cellStyle name="_입찰표지 _거제U-2(3차)_서후-평은(투찰)_정읍천(입찰내역)_1안_1" xfId="17637"/>
    <cellStyle name="_입찰표지 _거제U-2(3차)_서후-평은(투찰)_정읍천(입찰내역)_1안_1_변경내역서-1 (version 1)" xfId="17638"/>
    <cellStyle name="_입찰표지 _거제U-2(3차)_서후-평은(투찰)_정읍천(입찰내역)_1안_1_복사본 내역서-서창사거리(rev1-4)" xfId="17639"/>
    <cellStyle name="_입찰표지 _거제U-2(3차)_서후-평은(투찰)_정읍천(입찰내역)_1안_변경내역서-1 (version 1)" xfId="17640"/>
    <cellStyle name="_입찰표지 _거제U-2(3차)_서후-평은(투찰)_정읍천(입찰내역)_1안_복사본 내역서-서창사거리(rev1-4)" xfId="17641"/>
    <cellStyle name="_입찰표지 _거제U-2(3차)_서후-평은(투찰)_정읍천(입찰내역)_1안_정읍천(입찰내역)_1안" xfId="17642"/>
    <cellStyle name="_입찰표지 _거제U-2(3차)_서후-평은(투찰)_정읍천(입찰내역)_1안_정읍천(입찰내역)_1안_변경내역서-1 (version 1)" xfId="17643"/>
    <cellStyle name="_입찰표지 _거제U-2(3차)_서후-평은(투찰)_정읍천(입찰내역)_1안_정읍천(입찰내역)_1안_복사본 내역서-서창사거리(rev1-4)" xfId="17644"/>
    <cellStyle name="_입찰표지 _거제U-2(3차)_서후-평은(투찰)_정읍천(입찰내역)_2안" xfId="17645"/>
    <cellStyle name="_입찰표지 _거제U-2(3차)_서후-평은(투찰)_정읍천(입찰내역)_2안_변경내역서-1 (version 1)" xfId="17646"/>
    <cellStyle name="_입찰표지 _거제U-2(3차)_서후-평은(투찰)_정읍천(입찰내역)_2안_복사본 내역서-서창사거리(rev1-4)" xfId="17647"/>
    <cellStyle name="_입찰표지 _거제U-2(3차)_서후-평은(투찰)_정읍천(입찰내역)_2안_정읍천(입찰내역)_1안" xfId="17648"/>
    <cellStyle name="_입찰표지 _거제U-2(3차)_서후-평은(투찰)_정읍천(입찰내역)_2안_정읍천(입찰내역)_1안_변경내역서-1 (version 1)" xfId="17649"/>
    <cellStyle name="_입찰표지 _거제U-2(3차)_서후-평은(투찰)_정읍천(입찰내역)_2안_정읍천(입찰내역)_1안_복사본 내역서-서창사거리(rev1-4)" xfId="17650"/>
    <cellStyle name="_입찰표지 _거제U-2(3차)_정읍천(입찰내역)_1안" xfId="17651"/>
    <cellStyle name="_입찰표지 _거제U-2(3차)_정읍천(입찰내역)_1안_1" xfId="17652"/>
    <cellStyle name="_입찰표지 _거제U-2(3차)_정읍천(입찰내역)_1안_1_변경내역서-1 (version 1)" xfId="17653"/>
    <cellStyle name="_입찰표지 _거제U-2(3차)_정읍천(입찰내역)_1안_1_복사본 내역서-서창사거리(rev1-4)" xfId="17654"/>
    <cellStyle name="_입찰표지 _거제U-2(3차)_정읍천(입찰내역)_1안_변경내역서-1 (version 1)" xfId="17655"/>
    <cellStyle name="_입찰표지 _거제U-2(3차)_정읍천(입찰내역)_1안_복사본 내역서-서창사거리(rev1-4)" xfId="17656"/>
    <cellStyle name="_입찰표지 _거제U-2(3차)_정읍천(입찰내역)_1안_정읍천(입찰내역)_1안" xfId="17657"/>
    <cellStyle name="_입찰표지 _거제U-2(3차)_정읍천(입찰내역)_1안_정읍천(입찰내역)_1안_변경내역서-1 (version 1)" xfId="17658"/>
    <cellStyle name="_입찰표지 _거제U-2(3차)_정읍천(입찰내역)_1안_정읍천(입찰내역)_1안_복사본 내역서-서창사거리(rev1-4)" xfId="17659"/>
    <cellStyle name="_입찰표지 _거제U-2(3차)_정읍천(입찰내역)_2안" xfId="17660"/>
    <cellStyle name="_입찰표지 _거제U-2(3차)_정읍천(입찰내역)_2안_변경내역서-1 (version 1)" xfId="17661"/>
    <cellStyle name="_입찰표지 _거제U-2(3차)_정읍천(입찰내역)_2안_복사본 내역서-서창사거리(rev1-4)" xfId="17662"/>
    <cellStyle name="_입찰표지 _거제U-2(3차)_정읍천(입찰내역)_2안_정읍천(입찰내역)_1안" xfId="17663"/>
    <cellStyle name="_입찰표지 _거제U-2(3차)_정읍천(입찰내역)_2안_정읍천(입찰내역)_1안_변경내역서-1 (version 1)" xfId="17664"/>
    <cellStyle name="_입찰표지 _거제U-2(3차)_정읍천(입찰내역)_2안_정읍천(입찰내역)_1안_복사본 내역서-서창사거리(rev1-4)" xfId="17665"/>
    <cellStyle name="_입찰표지 _견적공종" xfId="17666"/>
    <cellStyle name="_입찰표지 _견적공종_동해남부선4공구입찰내역(경남-조달청)" xfId="17667"/>
    <cellStyle name="_입찰표지 _견적실행비교" xfId="6335"/>
    <cellStyle name="_입찰표지 _견적실행비교_00.실행예산(결재)" xfId="6336"/>
    <cellStyle name="_입찰표지 _견적실행비교_07.복수리슈빌 미장" xfId="6337"/>
    <cellStyle name="_입찰표지 _견적실행비교_견적용내역" xfId="6338"/>
    <cellStyle name="_입찰표지 _견적실행비교_견적용내역(도급비교)" xfId="6339"/>
    <cellStyle name="_입찰표지 _견적실행비교_견적용내역(도급비교)_관저리슈빌최종실행1" xfId="6340"/>
    <cellStyle name="_입찰표지 _견적실행비교_견적용내역(도급비교)_관저리슈빌최종실행1_관저리슈빌최종실행1" xfId="6341"/>
    <cellStyle name="_입찰표지 _견적실행비교_견적용내역_관저리슈빌최종실행1" xfId="6342"/>
    <cellStyle name="_입찰표지 _견적실행비교_견적용내역_관저리슈빌최종실행1_관저리슈빌최종실행1" xfId="6343"/>
    <cellStyle name="_입찰표지 _견적실행비교_관저리슈빌최종실행(1224)" xfId="6344"/>
    <cellStyle name="_입찰표지 _견적실행비교_관저리슈빌최종실행(1224)_관저리슈빌최종실행1" xfId="6345"/>
    <cellStyle name="_입찰표지 _견적실행비교_관저리슈빌최종실행(1224)_관저리슈빌최종실행1_관저리슈빌최종실행1" xfId="6346"/>
    <cellStyle name="_입찰표지 _견적실행비교_관저리슈빌최종실행1" xfId="6347"/>
    <cellStyle name="_입찰표지 _견적실행비교_노은14BL 최종내역서(04.10.05)" xfId="6348"/>
    <cellStyle name="_입찰표지 _견적실행비교_노은14BL 최종내역서(04.10.05)_복사본 13블럭내역(최종04.10.05)" xfId="6349"/>
    <cellStyle name="_입찰표지 _견적실행비교_노은14BL 최종내역서(04.6.18)" xfId="6350"/>
    <cellStyle name="_입찰표지 _견적실행비교_노은14BL 최종내역서(04.6.18)_노은14BL 최종내역서(04.10.05)" xfId="6351"/>
    <cellStyle name="_입찰표지 _견적실행비교_노은14BL 최종내역서(04.6.18)_노은14BL 최종내역서(04.10.05)_복사본 13블럭내역(최종04.10.05)" xfId="6352"/>
    <cellStyle name="_입찰표지 _견적실행비교_노은14BL 최종내역서(04.6.18)_노은2지구 13블럭내역(최종04.10.05)" xfId="6353"/>
    <cellStyle name="_입찰표지 _견적실행비교_노은14BL 최종내역서(04.6.18)_청주비하내역(04.09.16)" xfId="6354"/>
    <cellStyle name="_입찰표지 _견적실행비교_노은14BL 최종내역서(04.6.24)" xfId="6355"/>
    <cellStyle name="_입찰표지 _견적실행비교_노은14BL 최종내역서(04.6.24)_검토" xfId="6356"/>
    <cellStyle name="_입찰표지 _견적실행비교_노은14BL 최종내역서(04.6.24)_검토_복사본 13블럭내역(최종04.10.05)" xfId="6357"/>
    <cellStyle name="_입찰표지 _견적실행비교_노은14BL 최종내역서(04.6.24)_검토1" xfId="6358"/>
    <cellStyle name="_입찰표지 _견적실행비교_노은14BL 최종내역서(04.6.24)_검토1_복사본 13블럭내역(최종04.10.05)" xfId="6359"/>
    <cellStyle name="_입찰표지 _견적실행비교_노은14BL 최종내역서(04.6.24)_검토2" xfId="6360"/>
    <cellStyle name="_입찰표지 _견적실행비교_노은14BL 최종내역서(04.6.24)_검토2_복사본 13블럭내역(최종04.10.05)" xfId="6361"/>
    <cellStyle name="_입찰표지 _견적실행비교_노은14BL 최종내역서(04.6.24)_복사본 13블럭내역(최종04.10.05)" xfId="6362"/>
    <cellStyle name="_입찰표지 _견적실행비교_노은2지구 13블럭내역(최종04.10.05)" xfId="6363"/>
    <cellStyle name="_입찰표지 _견적실행비교_동백리슈빌 최종내역서(단가참고)" xfId="6364"/>
    <cellStyle name="_입찰표지 _견적실행비교_동백리슈빌 최종내역서(단가참고)_복사본 13블럭내역(최종04.10.05)" xfId="6365"/>
    <cellStyle name="_입찰표지 _견적실행비교_동백리슈빌 확정내역서(2004.02.10)" xfId="6366"/>
    <cellStyle name="_입찰표지 _견적실행비교_리슈빌 공사별 비교(전체현장)" xfId="6367"/>
    <cellStyle name="_입찰표지 _견적실행비교_리슈빌 공사별 비교(전체현장)_복사본 13블럭내역(최종04.10.05)" xfId="6368"/>
    <cellStyle name="_입찰표지 _견적실행비교_실행(노은리슈빌)" xfId="6369"/>
    <cellStyle name="_입찰표지 _견적실행비교_실행(노은리슈빌)_관저리슈빌최종실행1" xfId="6370"/>
    <cellStyle name="_입찰표지 _견적실행비교_실행(노은리슈빌)_관저리슈빌최종실행1_관저리슈빌최종실행1" xfId="6371"/>
    <cellStyle name="_입찰표지 _견적실행비교_실행예산 (2004.03.29)" xfId="6372"/>
    <cellStyle name="_입찰표지 _견적실행비교_용인IC 내역서(결재0413)" xfId="6373"/>
    <cellStyle name="_입찰표지 _견적실행비교_청주비하내역(04.09.16)" xfId="6374"/>
    <cellStyle name="_입찰표지 _견적용내역" xfId="6375"/>
    <cellStyle name="_입찰표지 _견적용내역(도급비교)" xfId="6376"/>
    <cellStyle name="_입찰표지 _견적용내역(도급비교)_관저리슈빌최종실행1" xfId="6377"/>
    <cellStyle name="_입찰표지 _견적용내역(도급비교)_관저리슈빌최종실행1_관저리슈빌최종실행1" xfId="6378"/>
    <cellStyle name="_입찰표지 _견적용내역_관저리슈빌최종실행1" xfId="6379"/>
    <cellStyle name="_입찰표지 _견적용내역_관저리슈빌최종실행1_관저리슈빌최종실행1" xfId="6380"/>
    <cellStyle name="_입찰표지 _계약내역서(전체분 진호)" xfId="17668"/>
    <cellStyle name="_입찰표지 _계약내역서(전체분 진호)_계약내역서(전체분)" xfId="17669"/>
    <cellStyle name="_입찰표지 _계약내역서(전체분)" xfId="17670"/>
    <cellStyle name="_입찰표지 _계약내역서(전체분)_계약내역서(전체분)" xfId="17671"/>
    <cellStyle name="_입찰표지 _고성천자연형하천데크일위대가" xfId="17672"/>
    <cellStyle name="_입찰표지 _공사일지(동천2월)" xfId="17673"/>
    <cellStyle name="_입찰표지 _관저리슈빌최종실행(1224)" xfId="6381"/>
    <cellStyle name="_입찰표지 _관저리슈빌최종실행(1224)_관저리슈빌최종실행1" xfId="6382"/>
    <cellStyle name="_입찰표지 _관저리슈빌최종실행(1224)_관저리슈빌최종실행1_관저리슈빌최종실행1" xfId="6383"/>
    <cellStyle name="_입찰표지 _관저리슈빌최종실행1" xfId="6384"/>
    <cellStyle name="_입찰표지 _광주평동투찰" xfId="17674"/>
    <cellStyle name="_입찰표지 _광주평동투찰_수량산출서" xfId="17675"/>
    <cellStyle name="_입찰표지 _광주평동투찰_중구청일위대가" xfId="17676"/>
    <cellStyle name="_입찰표지 _광주평동품의1" xfId="17677"/>
    <cellStyle name="_입찰표지 _광주평동품의1_수량산출서" xfId="17678"/>
    <cellStyle name="_입찰표지 _광주평동품의1_중구청일위대가" xfId="17679"/>
    <cellStyle name="_입찰표지 _금차내역설변-10월10일" xfId="799"/>
    <cellStyle name="_입찰표지 _금차내역설변-10월10일_Book2" xfId="804"/>
    <cellStyle name="_입찰표지 _금차내역설변-10월10일_전체내역" xfId="800"/>
    <cellStyle name="_입찰표지 _금차내역설변-10월10일_전체내역-a3" xfId="801"/>
    <cellStyle name="_입찰표지 _금차내역설변-10월10일_전체내역-a4" xfId="802"/>
    <cellStyle name="_입찰표지 _금차내역설변-10월10일_총괄내역2003.08-a4" xfId="803"/>
    <cellStyle name="_입찰표지 _기구조직승인" xfId="17680"/>
    <cellStyle name="_입찰표지 _내역서(최초)" xfId="17681"/>
    <cellStyle name="_입찰표지 _내역서(최초)_기구조직승인" xfId="17682"/>
    <cellStyle name="_입찰표지 _내역서(최초)_사토조정" xfId="17683"/>
    <cellStyle name="_입찰표지 _내역서(최초)_사토조정1" xfId="17684"/>
    <cellStyle name="_입찰표지 _내역서(최초)_사토조정2" xfId="17685"/>
    <cellStyle name="_입찰표지 _내역서(최초)_실행예산(6공구)" xfId="17686"/>
    <cellStyle name="_입찰표지 _내역서(최초)_실행예산(6공구-사토조정1)" xfId="17687"/>
    <cellStyle name="_입찰표지 _내역서(최초)_실행예산(6공구-회원사-사토조정)" xfId="17688"/>
    <cellStyle name="_입찰표지 _내역서(최초)_실행예산(6공구-회원사용)" xfId="17689"/>
    <cellStyle name="_입찰표지 _내역서(최초)_투찰-변형1(내역서정리,설계대비단가낙찰율)" xfId="17690"/>
    <cellStyle name="_입찰표지 _노은14BL 최종내역서(04.10.05)" xfId="6385"/>
    <cellStyle name="_입찰표지 _노은14BL 최종내역서(04.10.05)_복사본 13블럭내역(최종04.10.05)" xfId="6386"/>
    <cellStyle name="_입찰표지 _노은14BL 최종내역서(04.6.18)" xfId="6387"/>
    <cellStyle name="_입찰표지 _노은14BL 최종내역서(04.6.18)_노은14BL 최종내역서(04.10.05)" xfId="6388"/>
    <cellStyle name="_입찰표지 _노은14BL 최종내역서(04.6.18)_노은14BL 최종내역서(04.10.05)_복사본 13블럭내역(최종04.10.05)" xfId="6389"/>
    <cellStyle name="_입찰표지 _노은14BL 최종내역서(04.6.18)_노은2지구 13블럭내역(최종04.10.05)" xfId="6390"/>
    <cellStyle name="_입찰표지 _노은14BL 최종내역서(04.6.18)_청주비하내역(04.09.16)" xfId="6391"/>
    <cellStyle name="_입찰표지 _노은14BL 최종내역서(04.6.24)" xfId="6392"/>
    <cellStyle name="_입찰표지 _노은14BL 최종내역서(04.6.24)_검토" xfId="6393"/>
    <cellStyle name="_입찰표지 _노은14BL 최종내역서(04.6.24)_검토_복사본 13블럭내역(최종04.10.05)" xfId="6394"/>
    <cellStyle name="_입찰표지 _노은14BL 최종내역서(04.6.24)_검토1" xfId="6395"/>
    <cellStyle name="_입찰표지 _노은14BL 최종내역서(04.6.24)_검토1_복사본 13블럭내역(최종04.10.05)" xfId="6396"/>
    <cellStyle name="_입찰표지 _노은14BL 최종내역서(04.6.24)_검토2" xfId="6397"/>
    <cellStyle name="_입찰표지 _노은14BL 최종내역서(04.6.24)_검토2_복사본 13블럭내역(최종04.10.05)" xfId="6398"/>
    <cellStyle name="_입찰표지 _노은14BL 최종내역서(04.6.24)_복사본 13블럭내역(최종04.10.05)" xfId="6399"/>
    <cellStyle name="_입찰표지 _노은2지구 13블럭내역(최종04.10.05)" xfId="6400"/>
    <cellStyle name="_입찰표지 _당진실행검토" xfId="6401"/>
    <cellStyle name="_입찰표지 _당진실행검토_00.실행예산(결재)" xfId="6402"/>
    <cellStyle name="_입찰표지 _당진실행검토_07.복수리슈빌 미장" xfId="6403"/>
    <cellStyle name="_입찰표지 _당진실행검토_견적용내역" xfId="6404"/>
    <cellStyle name="_입찰표지 _당진실행검토_견적용내역(도급비교)" xfId="6405"/>
    <cellStyle name="_입찰표지 _당진실행검토_견적용내역(도급비교)_관저리슈빌최종실행1" xfId="6406"/>
    <cellStyle name="_입찰표지 _당진실행검토_견적용내역(도급비교)_관저리슈빌최종실행1_관저리슈빌최종실행1" xfId="6407"/>
    <cellStyle name="_입찰표지 _당진실행검토_견적용내역_관저리슈빌최종실행1" xfId="6408"/>
    <cellStyle name="_입찰표지 _당진실행검토_견적용내역_관저리슈빌최종실행1_관저리슈빌최종실행1" xfId="6409"/>
    <cellStyle name="_입찰표지 _당진실행검토_관저리슈빌최종실행(1224)" xfId="6410"/>
    <cellStyle name="_입찰표지 _당진실행검토_관저리슈빌최종실행(1224)_관저리슈빌최종실행1" xfId="6411"/>
    <cellStyle name="_입찰표지 _당진실행검토_관저리슈빌최종실행(1224)_관저리슈빌최종실행1_관저리슈빌최종실행1" xfId="6412"/>
    <cellStyle name="_입찰표지 _당진실행검토_관저리슈빌최종실행1" xfId="6413"/>
    <cellStyle name="_입찰표지 _당진실행검토_노은14BL 최종내역서(04.10.05)" xfId="6414"/>
    <cellStyle name="_입찰표지 _당진실행검토_노은14BL 최종내역서(04.10.05)_복사본 13블럭내역(최종04.10.05)" xfId="6415"/>
    <cellStyle name="_입찰표지 _당진실행검토_노은14BL 최종내역서(04.6.18)" xfId="6416"/>
    <cellStyle name="_입찰표지 _당진실행검토_노은14BL 최종내역서(04.6.18)_노은14BL 최종내역서(04.10.05)" xfId="6417"/>
    <cellStyle name="_입찰표지 _당진실행검토_노은14BL 최종내역서(04.6.18)_노은14BL 최종내역서(04.10.05)_복사본 13블럭내역(최종04.10.05)" xfId="6418"/>
    <cellStyle name="_입찰표지 _당진실행검토_노은14BL 최종내역서(04.6.18)_노은2지구 13블럭내역(최종04.10.05)" xfId="6419"/>
    <cellStyle name="_입찰표지 _당진실행검토_노은14BL 최종내역서(04.6.18)_청주비하내역(04.09.16)" xfId="6420"/>
    <cellStyle name="_입찰표지 _당진실행검토_노은14BL 최종내역서(04.6.24)" xfId="6421"/>
    <cellStyle name="_입찰표지 _당진실행검토_노은14BL 최종내역서(04.6.24)_검토" xfId="6422"/>
    <cellStyle name="_입찰표지 _당진실행검토_노은14BL 최종내역서(04.6.24)_검토_복사본 13블럭내역(최종04.10.05)" xfId="6423"/>
    <cellStyle name="_입찰표지 _당진실행검토_노은14BL 최종내역서(04.6.24)_검토1" xfId="6424"/>
    <cellStyle name="_입찰표지 _당진실행검토_노은14BL 최종내역서(04.6.24)_검토1_복사본 13블럭내역(최종04.10.05)" xfId="6425"/>
    <cellStyle name="_입찰표지 _당진실행검토_노은14BL 최종내역서(04.6.24)_검토2" xfId="6426"/>
    <cellStyle name="_입찰표지 _당진실행검토_노은14BL 최종내역서(04.6.24)_검토2_복사본 13블럭내역(최종04.10.05)" xfId="6427"/>
    <cellStyle name="_입찰표지 _당진실행검토_노은14BL 최종내역서(04.6.24)_복사본 13블럭내역(최종04.10.05)" xfId="6428"/>
    <cellStyle name="_입찰표지 _당진실행검토_노은2지구 13블럭내역(최종04.10.05)" xfId="6429"/>
    <cellStyle name="_입찰표지 _당진실행검토_동백리슈빌 최종내역서(단가참고)" xfId="6430"/>
    <cellStyle name="_입찰표지 _당진실행검토_동백리슈빌 최종내역서(단가참고)_복사본 13블럭내역(최종04.10.05)" xfId="6431"/>
    <cellStyle name="_입찰표지 _당진실행검토_동백리슈빌 확정내역서(2004.02.10)" xfId="6432"/>
    <cellStyle name="_입찰표지 _당진실행검토_리슈빌 공사별 비교(전체현장)" xfId="6433"/>
    <cellStyle name="_입찰표지 _당진실행검토_리슈빌 공사별 비교(전체현장)_복사본 13블럭내역(최종04.10.05)" xfId="6434"/>
    <cellStyle name="_입찰표지 _당진실행검토_삼익비교실행" xfId="6435"/>
    <cellStyle name="_입찰표지 _당진실행검토_삼익비교실행_00.실행예산(결재)" xfId="6436"/>
    <cellStyle name="_입찰표지 _당진실행검토_삼익비교실행_07.복수리슈빌 미장" xfId="6437"/>
    <cellStyle name="_입찰표지 _당진실행검토_삼익비교실행_견적용내역" xfId="6438"/>
    <cellStyle name="_입찰표지 _당진실행검토_삼익비교실행_견적용내역(도급비교)" xfId="6439"/>
    <cellStyle name="_입찰표지 _당진실행검토_삼익비교실행_견적용내역(도급비교)_관저리슈빌최종실행1" xfId="6440"/>
    <cellStyle name="_입찰표지 _당진실행검토_삼익비교실행_견적용내역(도급비교)_관저리슈빌최종실행1_관저리슈빌최종실행1" xfId="6441"/>
    <cellStyle name="_입찰표지 _당진실행검토_삼익비교실행_견적용내역_관저리슈빌최종실행1" xfId="6442"/>
    <cellStyle name="_입찰표지 _당진실행검토_삼익비교실행_견적용내역_관저리슈빌최종실행1_관저리슈빌최종실행1" xfId="6443"/>
    <cellStyle name="_입찰표지 _당진실행검토_삼익비교실행_관저리슈빌최종실행(1224)" xfId="6444"/>
    <cellStyle name="_입찰표지 _당진실행검토_삼익비교실행_관저리슈빌최종실행(1224)_관저리슈빌최종실행1" xfId="6445"/>
    <cellStyle name="_입찰표지 _당진실행검토_삼익비교실행_관저리슈빌최종실행(1224)_관저리슈빌최종실행1_관저리슈빌최종실행1" xfId="6446"/>
    <cellStyle name="_입찰표지 _당진실행검토_삼익비교실행_관저리슈빌최종실행1" xfId="6447"/>
    <cellStyle name="_입찰표지 _당진실행검토_삼익비교실행_노은14BL 최종내역서(04.10.05)" xfId="6448"/>
    <cellStyle name="_입찰표지 _당진실행검토_삼익비교실행_노은14BL 최종내역서(04.10.05)_복사본 13블럭내역(최종04.10.05)" xfId="6449"/>
    <cellStyle name="_입찰표지 _당진실행검토_삼익비교실행_노은14BL 최종내역서(04.6.18)" xfId="6450"/>
    <cellStyle name="_입찰표지 _당진실행검토_삼익비교실행_노은14BL 최종내역서(04.6.18)_노은14BL 최종내역서(04.10.05)" xfId="6451"/>
    <cellStyle name="_입찰표지 _당진실행검토_삼익비교실행_노은14BL 최종내역서(04.6.18)_노은14BL 최종내역서(04.10.05)_복사본 13블럭내역(최종04.10.05)" xfId="6452"/>
    <cellStyle name="_입찰표지 _당진실행검토_삼익비교실행_노은14BL 최종내역서(04.6.18)_노은2지구 13블럭내역(최종04.10.05)" xfId="6453"/>
    <cellStyle name="_입찰표지 _당진실행검토_삼익비교실행_노은14BL 최종내역서(04.6.18)_청주비하내역(04.09.16)" xfId="6454"/>
    <cellStyle name="_입찰표지 _당진실행검토_삼익비교실행_노은14BL 최종내역서(04.6.24)" xfId="6455"/>
    <cellStyle name="_입찰표지 _당진실행검토_삼익비교실행_노은14BL 최종내역서(04.6.24)_검토" xfId="6456"/>
    <cellStyle name="_입찰표지 _당진실행검토_삼익비교실행_노은14BL 최종내역서(04.6.24)_검토_복사본 13블럭내역(최종04.10.05)" xfId="6457"/>
    <cellStyle name="_입찰표지 _당진실행검토_삼익비교실행_노은14BL 최종내역서(04.6.24)_검토1" xfId="6458"/>
    <cellStyle name="_입찰표지 _당진실행검토_삼익비교실행_노은14BL 최종내역서(04.6.24)_검토1_복사본 13블럭내역(최종04.10.05)" xfId="6459"/>
    <cellStyle name="_입찰표지 _당진실행검토_삼익비교실행_노은14BL 최종내역서(04.6.24)_검토2" xfId="6460"/>
    <cellStyle name="_입찰표지 _당진실행검토_삼익비교실행_노은14BL 최종내역서(04.6.24)_검토2_복사본 13블럭내역(최종04.10.05)" xfId="6461"/>
    <cellStyle name="_입찰표지 _당진실행검토_삼익비교실행_노은14BL 최종내역서(04.6.24)_복사본 13블럭내역(최종04.10.05)" xfId="6462"/>
    <cellStyle name="_입찰표지 _당진실행검토_삼익비교실행_노은2지구 13블럭내역(최종04.10.05)" xfId="6463"/>
    <cellStyle name="_입찰표지 _당진실행검토_삼익비교실행_동백리슈빌 최종내역서(단가참고)" xfId="6464"/>
    <cellStyle name="_입찰표지 _당진실행검토_삼익비교실행_동백리슈빌 최종내역서(단가참고)_복사본 13블럭내역(최종04.10.05)" xfId="6465"/>
    <cellStyle name="_입찰표지 _당진실행검토_삼익비교실행_동백리슈빌 확정내역서(2004.02.10)" xfId="6466"/>
    <cellStyle name="_입찰표지 _당진실행검토_삼익비교실행_리슈빌 공사별 비교(전체현장)" xfId="6467"/>
    <cellStyle name="_입찰표지 _당진실행검토_삼익비교실행_리슈빌 공사별 비교(전체현장)_복사본 13블럭내역(최종04.10.05)" xfId="6468"/>
    <cellStyle name="_입찰표지 _당진실행검토_삼익비교실행_실행(노은리슈빌)" xfId="6469"/>
    <cellStyle name="_입찰표지 _당진실행검토_삼익비교실행_실행(노은리슈빌)_관저리슈빌최종실행1" xfId="6470"/>
    <cellStyle name="_입찰표지 _당진실행검토_삼익비교실행_실행(노은리슈빌)_관저리슈빌최종실행1_관저리슈빌최종실행1" xfId="6471"/>
    <cellStyle name="_입찰표지 _당진실행검토_삼익비교실행_실행예산 (2004.03.29)" xfId="6472"/>
    <cellStyle name="_입찰표지 _당진실행검토_삼익비교실행_용인IC 내역서(결재0413)" xfId="6473"/>
    <cellStyle name="_입찰표지 _당진실행검토_삼익비교실행_청주비하내역(04.09.16)" xfId="6474"/>
    <cellStyle name="_입찰표지 _당진실행검토_삼익협의실행" xfId="6475"/>
    <cellStyle name="_입찰표지 _당진실행검토_삼익협의실행_00.실행예산(결재)" xfId="6476"/>
    <cellStyle name="_입찰표지 _당진실행검토_삼익협의실행_07.복수리슈빌 미장" xfId="6477"/>
    <cellStyle name="_입찰표지 _당진실행검토_삼익협의실행_견적용내역" xfId="6478"/>
    <cellStyle name="_입찰표지 _당진실행검토_삼익협의실행_견적용내역(도급비교)" xfId="6479"/>
    <cellStyle name="_입찰표지 _당진실행검토_삼익협의실행_견적용내역(도급비교)_관저리슈빌최종실행1" xfId="6480"/>
    <cellStyle name="_입찰표지 _당진실행검토_삼익협의실행_견적용내역(도급비교)_관저리슈빌최종실행1_관저리슈빌최종실행1" xfId="6481"/>
    <cellStyle name="_입찰표지 _당진실행검토_삼익협의실행_견적용내역_관저리슈빌최종실행1" xfId="6482"/>
    <cellStyle name="_입찰표지 _당진실행검토_삼익협의실행_견적용내역_관저리슈빌최종실행1_관저리슈빌최종실행1" xfId="6483"/>
    <cellStyle name="_입찰표지 _당진실행검토_삼익협의실행_관저리슈빌최종실행(1224)" xfId="6484"/>
    <cellStyle name="_입찰표지 _당진실행검토_삼익협의실행_관저리슈빌최종실행(1224)_관저리슈빌최종실행1" xfId="6485"/>
    <cellStyle name="_입찰표지 _당진실행검토_삼익협의실행_관저리슈빌최종실행(1224)_관저리슈빌최종실행1_관저리슈빌최종실행1" xfId="6486"/>
    <cellStyle name="_입찰표지 _당진실행검토_삼익협의실행_관저리슈빌최종실행1" xfId="6487"/>
    <cellStyle name="_입찰표지 _당진실행검토_삼익협의실행_노은14BL 최종내역서(04.10.05)" xfId="6488"/>
    <cellStyle name="_입찰표지 _당진실행검토_삼익협의실행_노은14BL 최종내역서(04.10.05)_복사본 13블럭내역(최종04.10.05)" xfId="6489"/>
    <cellStyle name="_입찰표지 _당진실행검토_삼익협의실행_노은14BL 최종내역서(04.6.18)" xfId="6490"/>
    <cellStyle name="_입찰표지 _당진실행검토_삼익협의실행_노은14BL 최종내역서(04.6.18)_노은14BL 최종내역서(04.10.05)" xfId="6491"/>
    <cellStyle name="_입찰표지 _당진실행검토_삼익협의실행_노은14BL 최종내역서(04.6.18)_노은14BL 최종내역서(04.10.05)_복사본 13블럭내역(최종04.10.05)" xfId="6492"/>
    <cellStyle name="_입찰표지 _당진실행검토_삼익협의실행_노은14BL 최종내역서(04.6.18)_노은2지구 13블럭내역(최종04.10.05)" xfId="6493"/>
    <cellStyle name="_입찰표지 _당진실행검토_삼익협의실행_노은14BL 최종내역서(04.6.18)_청주비하내역(04.09.16)" xfId="6494"/>
    <cellStyle name="_입찰표지 _당진실행검토_삼익협의실행_노은14BL 최종내역서(04.6.24)" xfId="6495"/>
    <cellStyle name="_입찰표지 _당진실행검토_삼익협의실행_노은14BL 최종내역서(04.6.24)_검토" xfId="6496"/>
    <cellStyle name="_입찰표지 _당진실행검토_삼익협의실행_노은14BL 최종내역서(04.6.24)_검토_복사본 13블럭내역(최종04.10.05)" xfId="6497"/>
    <cellStyle name="_입찰표지 _당진실행검토_삼익협의실행_노은14BL 최종내역서(04.6.24)_검토1" xfId="6498"/>
    <cellStyle name="_입찰표지 _당진실행검토_삼익협의실행_노은14BL 최종내역서(04.6.24)_검토1_복사본 13블럭내역(최종04.10.05)" xfId="6499"/>
    <cellStyle name="_입찰표지 _당진실행검토_삼익협의실행_노은14BL 최종내역서(04.6.24)_검토2" xfId="6500"/>
    <cellStyle name="_입찰표지 _당진실행검토_삼익협의실행_노은14BL 최종내역서(04.6.24)_검토2_복사본 13블럭내역(최종04.10.05)" xfId="6501"/>
    <cellStyle name="_입찰표지 _당진실행검토_삼익협의실행_노은14BL 최종내역서(04.6.24)_복사본 13블럭내역(최종04.10.05)" xfId="6502"/>
    <cellStyle name="_입찰표지 _당진실행검토_삼익협의실행_노은2지구 13블럭내역(최종04.10.05)" xfId="6503"/>
    <cellStyle name="_입찰표지 _당진실행검토_삼익협의실행_동백리슈빌 최종내역서(단가참고)" xfId="6504"/>
    <cellStyle name="_입찰표지 _당진실행검토_삼익협의실행_동백리슈빌 최종내역서(단가참고)_복사본 13블럭내역(최종04.10.05)" xfId="6505"/>
    <cellStyle name="_입찰표지 _당진실행검토_삼익협의실행_동백리슈빌 확정내역서(2004.02.10)" xfId="6506"/>
    <cellStyle name="_입찰표지 _당진실행검토_삼익협의실행_리슈빌 공사별 비교(전체현장)" xfId="6507"/>
    <cellStyle name="_입찰표지 _당진실행검토_삼익협의실행_리슈빌 공사별 비교(전체현장)_복사본 13블럭내역(최종04.10.05)" xfId="6508"/>
    <cellStyle name="_입찰표지 _당진실행검토_삼익협의실행_실행(노은리슈빌)" xfId="6509"/>
    <cellStyle name="_입찰표지 _당진실행검토_삼익협의실행_실행(노은리슈빌)_관저리슈빌최종실행1" xfId="6510"/>
    <cellStyle name="_입찰표지 _당진실행검토_삼익협의실행_실행(노은리슈빌)_관저리슈빌최종실행1_관저리슈빌최종실행1" xfId="6511"/>
    <cellStyle name="_입찰표지 _당진실행검토_삼익협의실행_실행예산 (2004.03.29)" xfId="6512"/>
    <cellStyle name="_입찰표지 _당진실행검토_삼익협의실행_용인IC 내역서(결재0413)" xfId="6513"/>
    <cellStyle name="_입찰표지 _당진실행검토_삼익협의실행_청주비하내역(04.09.16)" xfId="6514"/>
    <cellStyle name="_입찰표지 _당진실행검토_실행(노은리슈빌)" xfId="6515"/>
    <cellStyle name="_입찰표지 _당진실행검토_실행(노은리슈빌)_관저리슈빌최종실행1" xfId="6516"/>
    <cellStyle name="_입찰표지 _당진실행검토_실행(노은리슈빌)_관저리슈빌최종실행1_관저리슈빌최종실행1" xfId="6517"/>
    <cellStyle name="_입찰표지 _당진실행검토_실행검토228" xfId="6518"/>
    <cellStyle name="_입찰표지 _당진실행검토_실행검토228_00.실행예산(결재)" xfId="6519"/>
    <cellStyle name="_입찰표지 _당진실행검토_실행검토228_07.복수리슈빌 미장" xfId="6520"/>
    <cellStyle name="_입찰표지 _당진실행검토_실행검토228_견적용내역" xfId="6521"/>
    <cellStyle name="_입찰표지 _당진실행검토_실행검토228_견적용내역(도급비교)" xfId="6522"/>
    <cellStyle name="_입찰표지 _당진실행검토_실행검토228_견적용내역(도급비교)_관저리슈빌최종실행1" xfId="6523"/>
    <cellStyle name="_입찰표지 _당진실행검토_실행검토228_견적용내역(도급비교)_관저리슈빌최종실행1_관저리슈빌최종실행1" xfId="6524"/>
    <cellStyle name="_입찰표지 _당진실행검토_실행검토228_견적용내역_관저리슈빌최종실행1" xfId="6525"/>
    <cellStyle name="_입찰표지 _당진실행검토_실행검토228_견적용내역_관저리슈빌최종실행1_관저리슈빌최종실행1" xfId="6526"/>
    <cellStyle name="_입찰표지 _당진실행검토_실행검토228_관저리슈빌최종실행(1224)" xfId="6527"/>
    <cellStyle name="_입찰표지 _당진실행검토_실행검토228_관저리슈빌최종실행(1224)_관저리슈빌최종실행1" xfId="6528"/>
    <cellStyle name="_입찰표지 _당진실행검토_실행검토228_관저리슈빌최종실행(1224)_관저리슈빌최종실행1_관저리슈빌최종실행1" xfId="6529"/>
    <cellStyle name="_입찰표지 _당진실행검토_실행검토228_관저리슈빌최종실행1" xfId="6530"/>
    <cellStyle name="_입찰표지 _당진실행검토_실행검토228_노은14BL 최종내역서(04.10.05)" xfId="6531"/>
    <cellStyle name="_입찰표지 _당진실행검토_실행검토228_노은14BL 최종내역서(04.10.05)_복사본 13블럭내역(최종04.10.05)" xfId="6532"/>
    <cellStyle name="_입찰표지 _당진실행검토_실행검토228_노은14BL 최종내역서(04.6.18)" xfId="6533"/>
    <cellStyle name="_입찰표지 _당진실행검토_실행검토228_노은14BL 최종내역서(04.6.18)_노은14BL 최종내역서(04.10.05)" xfId="6534"/>
    <cellStyle name="_입찰표지 _당진실행검토_실행검토228_노은14BL 최종내역서(04.6.18)_노은14BL 최종내역서(04.10.05)_복사본 13블럭내역(최종04.10.05)" xfId="6535"/>
    <cellStyle name="_입찰표지 _당진실행검토_실행검토228_노은14BL 최종내역서(04.6.18)_노은2지구 13블럭내역(최종04.10.05)" xfId="6536"/>
    <cellStyle name="_입찰표지 _당진실행검토_실행검토228_노은14BL 최종내역서(04.6.18)_청주비하내역(04.09.16)" xfId="6537"/>
    <cellStyle name="_입찰표지 _당진실행검토_실행검토228_노은14BL 최종내역서(04.6.24)" xfId="6538"/>
    <cellStyle name="_입찰표지 _당진실행검토_실행검토228_노은14BL 최종내역서(04.6.24)_검토" xfId="6539"/>
    <cellStyle name="_입찰표지 _당진실행검토_실행검토228_노은14BL 최종내역서(04.6.24)_검토_복사본 13블럭내역(최종04.10.05)" xfId="6540"/>
    <cellStyle name="_입찰표지 _당진실행검토_실행검토228_노은14BL 최종내역서(04.6.24)_검토1" xfId="6541"/>
    <cellStyle name="_입찰표지 _당진실행검토_실행검토228_노은14BL 최종내역서(04.6.24)_검토1_복사본 13블럭내역(최종04.10.05)" xfId="6542"/>
    <cellStyle name="_입찰표지 _당진실행검토_실행검토228_노은14BL 최종내역서(04.6.24)_검토2" xfId="6543"/>
    <cellStyle name="_입찰표지 _당진실행검토_실행검토228_노은14BL 최종내역서(04.6.24)_검토2_복사본 13블럭내역(최종04.10.05)" xfId="6544"/>
    <cellStyle name="_입찰표지 _당진실행검토_실행검토228_노은14BL 최종내역서(04.6.24)_복사본 13블럭내역(최종04.10.05)" xfId="6545"/>
    <cellStyle name="_입찰표지 _당진실행검토_실행검토228_노은2지구 13블럭내역(최종04.10.05)" xfId="6546"/>
    <cellStyle name="_입찰표지 _당진실행검토_실행검토228_동백리슈빌 최종내역서(단가참고)" xfId="6547"/>
    <cellStyle name="_입찰표지 _당진실행검토_실행검토228_동백리슈빌 최종내역서(단가참고)_복사본 13블럭내역(최종04.10.05)" xfId="6548"/>
    <cellStyle name="_입찰표지 _당진실행검토_실행검토228_동백리슈빌 확정내역서(2004.02.10)" xfId="6549"/>
    <cellStyle name="_입찰표지 _당진실행검토_실행검토228_리슈빌 공사별 비교(전체현장)" xfId="6550"/>
    <cellStyle name="_입찰표지 _당진실행검토_실행검토228_리슈빌 공사별 비교(전체현장)_복사본 13블럭내역(최종04.10.05)" xfId="6551"/>
    <cellStyle name="_입찰표지 _당진실행검토_실행검토228_실행(노은리슈빌)" xfId="6552"/>
    <cellStyle name="_입찰표지 _당진실행검토_실행검토228_실행(노은리슈빌)_관저리슈빌최종실행1" xfId="6553"/>
    <cellStyle name="_입찰표지 _당진실행검토_실행검토228_실행(노은리슈빌)_관저리슈빌최종실행1_관저리슈빌최종실행1" xfId="6554"/>
    <cellStyle name="_입찰표지 _당진실행검토_실행검토228_실행예산 (2004.03.29)" xfId="6555"/>
    <cellStyle name="_입찰표지 _당진실행검토_실행검토228_용인IC 내역서(결재0413)" xfId="6556"/>
    <cellStyle name="_입찰표지 _당진실행검토_실행검토228_청주비하내역(04.09.16)" xfId="6557"/>
    <cellStyle name="_입찰표지 _당진실행검토_실행예산 (2004.03.29)" xfId="6558"/>
    <cellStyle name="_입찰표지 _당진실행검토_용인IC 내역서(결재0413)" xfId="6559"/>
    <cellStyle name="_입찰표지 _당진실행검토_청주비하내역(04.09.16)" xfId="6560"/>
    <cellStyle name="_입찰표지 _대룡산일위대가표" xfId="17691"/>
    <cellStyle name="_입찰표지 _대룡산일위대가표_EG-J-A" xfId="17692"/>
    <cellStyle name="_입찰표지 _대룡산일위대가표_EG-P-B" xfId="17693"/>
    <cellStyle name="_입찰표지 _대룡산일위대가표_기준품셈목록표(최홍렬)" xfId="17694"/>
    <cellStyle name="_입찰표지 _대룡산일위대가표_물량산출-서풍건설-1" xfId="17695"/>
    <cellStyle name="_입찰표지 _대안투찰내역(0221)" xfId="17696"/>
    <cellStyle name="_입찰표지 _대안투찰내역(0221)_Sheet1" xfId="17697"/>
    <cellStyle name="_입찰표지 _대안투찰내역(0221)_Sheet1_변경내역서-1 (version 1)" xfId="17698"/>
    <cellStyle name="_입찰표지 _대안투찰내역(0221)_Sheet1_복사본 내역서-서창사거리(rev1-4)" xfId="17699"/>
    <cellStyle name="_입찰표지 _대안투찰내역(0221)_Sheet1_정읍천(입찰내역)_1안" xfId="17700"/>
    <cellStyle name="_입찰표지 _대안투찰내역(0221)_Sheet1_정읍천(입찰내역)_1안_변경내역서-1 (version 1)" xfId="17701"/>
    <cellStyle name="_입찰표지 _대안투찰내역(0221)_Sheet1_정읍천(입찰내역)_1안_복사본 내역서-서창사거리(rev1-4)" xfId="17702"/>
    <cellStyle name="_입찰표지 _대안투찰내역(0221)_변경내역서-1 (version 1)" xfId="17703"/>
    <cellStyle name="_입찰표지 _대안투찰내역(0221)_복사본 내역서-서창사거리(rev1-4)" xfId="17704"/>
    <cellStyle name="_입찰표지 _대안투찰내역(0221)_정읍천(입찰내역)_1안" xfId="17705"/>
    <cellStyle name="_입찰표지 _대안투찰내역(0221)_정읍천(입찰내역)_1안_1" xfId="17706"/>
    <cellStyle name="_입찰표지 _대안투찰내역(0221)_정읍천(입찰내역)_1안_1_변경내역서-1 (version 1)" xfId="17707"/>
    <cellStyle name="_입찰표지 _대안투찰내역(0221)_정읍천(입찰내역)_1안_1_복사본 내역서-서창사거리(rev1-4)" xfId="17708"/>
    <cellStyle name="_입찰표지 _대안투찰내역(0221)_정읍천(입찰내역)_1안_변경내역서-1 (version 1)" xfId="17709"/>
    <cellStyle name="_입찰표지 _대안투찰내역(0221)_정읍천(입찰내역)_1안_복사본 내역서-서창사거리(rev1-4)" xfId="17710"/>
    <cellStyle name="_입찰표지 _대안투찰내역(0221)_정읍천(입찰내역)_1안_정읍천(입찰내역)_1안" xfId="17711"/>
    <cellStyle name="_입찰표지 _대안투찰내역(0221)_정읍천(입찰내역)_1안_정읍천(입찰내역)_1안_변경내역서-1 (version 1)" xfId="17712"/>
    <cellStyle name="_입찰표지 _대안투찰내역(0221)_정읍천(입찰내역)_1안_정읍천(입찰내역)_1안_복사본 내역서-서창사거리(rev1-4)" xfId="17713"/>
    <cellStyle name="_입찰표지 _대안투찰내역(0221)_정읍천(입찰내역)_2안" xfId="17714"/>
    <cellStyle name="_입찰표지 _대안투찰내역(0221)_정읍천(입찰내역)_2안_변경내역서-1 (version 1)" xfId="17715"/>
    <cellStyle name="_입찰표지 _대안투찰내역(0221)_정읍천(입찰내역)_2안_복사본 내역서-서창사거리(rev1-4)" xfId="17716"/>
    <cellStyle name="_입찰표지 _대안투찰내역(0221)_정읍천(입찰내역)_2안_정읍천(입찰내역)_1안" xfId="17717"/>
    <cellStyle name="_입찰표지 _대안투찰내역(0221)_정읍천(입찰내역)_2안_정읍천(입찰내역)_1안_변경내역서-1 (version 1)" xfId="17718"/>
    <cellStyle name="_입찰표지 _대안투찰내역(0221)_정읍천(입찰내역)_2안_정읍천(입찰내역)_1안_복사본 내역서-서창사거리(rev1-4)" xfId="17719"/>
    <cellStyle name="_입찰표지 _대안투찰내역(0223)" xfId="17720"/>
    <cellStyle name="_입찰표지 _대안투찰내역(0223)_Sheet1" xfId="17721"/>
    <cellStyle name="_입찰표지 _대안투찰내역(0223)_Sheet1_변경내역서-1 (version 1)" xfId="17722"/>
    <cellStyle name="_입찰표지 _대안투찰내역(0223)_Sheet1_복사본 내역서-서창사거리(rev1-4)" xfId="17723"/>
    <cellStyle name="_입찰표지 _대안투찰내역(0223)_Sheet1_정읍천(입찰내역)_1안" xfId="17724"/>
    <cellStyle name="_입찰표지 _대안투찰내역(0223)_Sheet1_정읍천(입찰내역)_1안_변경내역서-1 (version 1)" xfId="17725"/>
    <cellStyle name="_입찰표지 _대안투찰내역(0223)_Sheet1_정읍천(입찰내역)_1안_복사본 내역서-서창사거리(rev1-4)" xfId="17726"/>
    <cellStyle name="_입찰표지 _대안투찰내역(0223)_변경내역서-1 (version 1)" xfId="17727"/>
    <cellStyle name="_입찰표지 _대안투찰내역(0223)_복사본 내역서-서창사거리(rev1-4)" xfId="17728"/>
    <cellStyle name="_입찰표지 _대안투찰내역(0223)_정읍천(입찰내역)_1안" xfId="17729"/>
    <cellStyle name="_입찰표지 _대안투찰내역(0223)_정읍천(입찰내역)_1안_1" xfId="17730"/>
    <cellStyle name="_입찰표지 _대안투찰내역(0223)_정읍천(입찰내역)_1안_1_변경내역서-1 (version 1)" xfId="17731"/>
    <cellStyle name="_입찰표지 _대안투찰내역(0223)_정읍천(입찰내역)_1안_1_복사본 내역서-서창사거리(rev1-4)" xfId="17732"/>
    <cellStyle name="_입찰표지 _대안투찰내역(0223)_정읍천(입찰내역)_1안_변경내역서-1 (version 1)" xfId="17733"/>
    <cellStyle name="_입찰표지 _대안투찰내역(0223)_정읍천(입찰내역)_1안_복사본 내역서-서창사거리(rev1-4)" xfId="17734"/>
    <cellStyle name="_입찰표지 _대안투찰내역(0223)_정읍천(입찰내역)_1안_정읍천(입찰내역)_1안" xfId="17735"/>
    <cellStyle name="_입찰표지 _대안투찰내역(0223)_정읍천(입찰내역)_1안_정읍천(입찰내역)_1안_변경내역서-1 (version 1)" xfId="17736"/>
    <cellStyle name="_입찰표지 _대안투찰내역(0223)_정읍천(입찰내역)_1안_정읍천(입찰내역)_1안_복사본 내역서-서창사거리(rev1-4)" xfId="17737"/>
    <cellStyle name="_입찰표지 _대안투찰내역(0223)_정읍천(입찰내역)_2안" xfId="17738"/>
    <cellStyle name="_입찰표지 _대안투찰내역(0223)_정읍천(입찰내역)_2안_변경내역서-1 (version 1)" xfId="17739"/>
    <cellStyle name="_입찰표지 _대안투찰내역(0223)_정읍천(입찰내역)_2안_복사본 내역서-서창사거리(rev1-4)" xfId="17740"/>
    <cellStyle name="_입찰표지 _대안투찰내역(0223)_정읍천(입찰내역)_2안_정읍천(입찰내역)_1안" xfId="17741"/>
    <cellStyle name="_입찰표지 _대안투찰내역(0223)_정읍천(입찰내역)_2안_정읍천(입찰내역)_1안_변경내역서-1 (version 1)" xfId="17742"/>
    <cellStyle name="_입찰표지 _대안투찰내역(0223)_정읍천(입찰내역)_2안_정읍천(입찰내역)_1안_복사본 내역서-서창사거리(rev1-4)" xfId="17743"/>
    <cellStyle name="_입찰표지 _대안투찰내역(확정본0226)" xfId="17744"/>
    <cellStyle name="_입찰표지 _대안투찰내역(확정본0226)_Sheet1" xfId="17745"/>
    <cellStyle name="_입찰표지 _대안투찰내역(확정본0226)_Sheet1_변경내역서-1 (version 1)" xfId="17746"/>
    <cellStyle name="_입찰표지 _대안투찰내역(확정본0226)_Sheet1_복사본 내역서-서창사거리(rev1-4)" xfId="17747"/>
    <cellStyle name="_입찰표지 _대안투찰내역(확정본0226)_Sheet1_정읍천(입찰내역)_1안" xfId="17748"/>
    <cellStyle name="_입찰표지 _대안투찰내역(확정본0226)_Sheet1_정읍천(입찰내역)_1안_변경내역서-1 (version 1)" xfId="17749"/>
    <cellStyle name="_입찰표지 _대안투찰내역(확정본0226)_Sheet1_정읍천(입찰내역)_1안_복사본 내역서-서창사거리(rev1-4)" xfId="17750"/>
    <cellStyle name="_입찰표지 _대안투찰내역(확정본0226)_변경내역서-1 (version 1)" xfId="17751"/>
    <cellStyle name="_입찰표지 _대안투찰내역(확정본0226)_복사본 내역서-서창사거리(rev1-4)" xfId="17752"/>
    <cellStyle name="_입찰표지 _대안투찰내역(확정본0226)_정읍천(입찰내역)_1안" xfId="17753"/>
    <cellStyle name="_입찰표지 _대안투찰내역(확정본0226)_정읍천(입찰내역)_1안_1" xfId="17754"/>
    <cellStyle name="_입찰표지 _대안투찰내역(확정본0226)_정읍천(입찰내역)_1안_1_변경내역서-1 (version 1)" xfId="17755"/>
    <cellStyle name="_입찰표지 _대안투찰내역(확정본0226)_정읍천(입찰내역)_1안_1_복사본 내역서-서창사거리(rev1-4)" xfId="17756"/>
    <cellStyle name="_입찰표지 _대안투찰내역(확정본0226)_정읍천(입찰내역)_1안_변경내역서-1 (version 1)" xfId="17757"/>
    <cellStyle name="_입찰표지 _대안투찰내역(확정본0226)_정읍천(입찰내역)_1안_복사본 내역서-서창사거리(rev1-4)" xfId="17758"/>
    <cellStyle name="_입찰표지 _대안투찰내역(확정본0226)_정읍천(입찰내역)_1안_정읍천(입찰내역)_1안" xfId="17759"/>
    <cellStyle name="_입찰표지 _대안투찰내역(확정본0226)_정읍천(입찰내역)_1안_정읍천(입찰내역)_1안_변경내역서-1 (version 1)" xfId="17760"/>
    <cellStyle name="_입찰표지 _대안투찰내역(확정본0226)_정읍천(입찰내역)_1안_정읍천(입찰내역)_1안_복사본 내역서-서창사거리(rev1-4)" xfId="17761"/>
    <cellStyle name="_입찰표지 _대안투찰내역(확정본0226)_정읍천(입찰내역)_2안" xfId="17762"/>
    <cellStyle name="_입찰표지 _대안투찰내역(확정본0226)_정읍천(입찰내역)_2안_변경내역서-1 (version 1)" xfId="17763"/>
    <cellStyle name="_입찰표지 _대안투찰내역(확정본0226)_정읍천(입찰내역)_2안_복사본 내역서-서창사거리(rev1-4)" xfId="17764"/>
    <cellStyle name="_입찰표지 _대안투찰내역(확정본0226)_정읍천(입찰내역)_2안_정읍천(입찰내역)_1안" xfId="17765"/>
    <cellStyle name="_입찰표지 _대안투찰내역(확정본0226)_정읍천(입찰내역)_2안_정읍천(입찰내역)_1안_변경내역서-1 (version 1)" xfId="17766"/>
    <cellStyle name="_입찰표지 _대안투찰내역(확정본0226)_정읍천(입찰내역)_2안_정읍천(입찰내역)_1안_복사본 내역서-서창사거리(rev1-4)" xfId="17767"/>
    <cellStyle name="_입찰표지 _도급실행0211" xfId="17768"/>
    <cellStyle name="_입찰표지 _도급실행0211_Sheet1" xfId="17769"/>
    <cellStyle name="_입찰표지 _도급실행0211_Sheet1_변경내역서-1 (version 1)" xfId="17770"/>
    <cellStyle name="_입찰표지 _도급실행0211_Sheet1_복사본 내역서-서창사거리(rev1-4)" xfId="17771"/>
    <cellStyle name="_입찰표지 _도급실행0211_Sheet1_정읍천(입찰내역)_1안" xfId="17772"/>
    <cellStyle name="_입찰표지 _도급실행0211_Sheet1_정읍천(입찰내역)_1안_변경내역서-1 (version 1)" xfId="17773"/>
    <cellStyle name="_입찰표지 _도급실행0211_Sheet1_정읍천(입찰내역)_1안_복사본 내역서-서창사거리(rev1-4)" xfId="17774"/>
    <cellStyle name="_입찰표지 _도급실행0211_변경내역서-1 (version 1)" xfId="17775"/>
    <cellStyle name="_입찰표지 _도급실행0211_복사본 내역서-서창사거리(rev1-4)" xfId="17776"/>
    <cellStyle name="_입찰표지 _도급실행0211_정읍천(입찰내역)_1안" xfId="17777"/>
    <cellStyle name="_입찰표지 _도급실행0211_정읍천(입찰내역)_1안_1" xfId="17778"/>
    <cellStyle name="_입찰표지 _도급실행0211_정읍천(입찰내역)_1안_1_변경내역서-1 (version 1)" xfId="17779"/>
    <cellStyle name="_입찰표지 _도급실행0211_정읍천(입찰내역)_1안_1_복사본 내역서-서창사거리(rev1-4)" xfId="17780"/>
    <cellStyle name="_입찰표지 _도급실행0211_정읍천(입찰내역)_1안_변경내역서-1 (version 1)" xfId="17781"/>
    <cellStyle name="_입찰표지 _도급실행0211_정읍천(입찰내역)_1안_복사본 내역서-서창사거리(rev1-4)" xfId="17782"/>
    <cellStyle name="_입찰표지 _도급실행0211_정읍천(입찰내역)_1안_정읍천(입찰내역)_1안" xfId="17783"/>
    <cellStyle name="_입찰표지 _도급실행0211_정읍천(입찰내역)_1안_정읍천(입찰내역)_1안_변경내역서-1 (version 1)" xfId="17784"/>
    <cellStyle name="_입찰표지 _도급실행0211_정읍천(입찰내역)_1안_정읍천(입찰내역)_1안_복사본 내역서-서창사거리(rev1-4)" xfId="17785"/>
    <cellStyle name="_입찰표지 _도급실행0211_정읍천(입찰내역)_2안" xfId="17786"/>
    <cellStyle name="_입찰표지 _도급실행0211_정읍천(입찰내역)_2안_변경내역서-1 (version 1)" xfId="17787"/>
    <cellStyle name="_입찰표지 _도급실행0211_정읍천(입찰내역)_2안_복사본 내역서-서창사거리(rev1-4)" xfId="17788"/>
    <cellStyle name="_입찰표지 _도급실행0211_정읍천(입찰내역)_2안_정읍천(입찰내역)_1안" xfId="17789"/>
    <cellStyle name="_입찰표지 _도급실행0211_정읍천(입찰내역)_2안_정읍천(입찰내역)_1안_변경내역서-1 (version 1)" xfId="17790"/>
    <cellStyle name="_입찰표지 _도급실행0211_정읍천(입찰내역)_2안_정읍천(입찰내역)_1안_복사본 내역서-서창사거리(rev1-4)" xfId="17791"/>
    <cellStyle name="_입찰표지 _동백리슈빌 최종내역서(단가참고)" xfId="6561"/>
    <cellStyle name="_입찰표지 _동백리슈빌 최종내역서(단가참고)_복사본 13블럭내역(최종04.10.05)" xfId="6562"/>
    <cellStyle name="_입찰표지 _동백리슈빌 확정내역서(2004.02.10)" xfId="6563"/>
    <cellStyle name="_입찰표지 _동천내역서및공정표원본" xfId="17792"/>
    <cellStyle name="_입찰표지 _동해남부선4공구입찰내역(경남-조달청)" xfId="17793"/>
    <cellStyle name="_입찰표지 _리슈빌 공사별 비교(전체현장)" xfId="6564"/>
    <cellStyle name="_입찰표지 _리슈빌 공사별 비교(전체현장)_복사본 13블럭내역(최종04.10.05)" xfId="6565"/>
    <cellStyle name="_입찰표지 _변경내역서-1 (version 1)" xfId="17794"/>
    <cellStyle name="_입찰표지 _복사본 내역서-서창사거리(rev1-4)" xfId="17795"/>
    <cellStyle name="_입찰표지 _부대결과" xfId="17796"/>
    <cellStyle name="_입찰표지 _부대결과_Book1" xfId="17797"/>
    <cellStyle name="_입찰표지 _부대결과_Book1_내역서(최초)" xfId="17798"/>
    <cellStyle name="_입찰표지 _부대결과_Book1_내역서(최초)_기구조직승인" xfId="17799"/>
    <cellStyle name="_입찰표지 _부대결과_Book1_내역서(최초)_사토조정" xfId="17800"/>
    <cellStyle name="_입찰표지 _부대결과_Book1_내역서(최초)_사토조정1" xfId="17801"/>
    <cellStyle name="_입찰표지 _부대결과_Book1_내역서(최초)_사토조정2" xfId="17802"/>
    <cellStyle name="_입찰표지 _부대결과_Book1_내역서(최초)_실행예산(6공구)" xfId="17803"/>
    <cellStyle name="_입찰표지 _부대결과_Book1_내역서(최초)_실행예산(6공구-사토조정1)" xfId="17804"/>
    <cellStyle name="_입찰표지 _부대결과_Book1_내역서(최초)_실행예산(6공구-회원사-사토조정)" xfId="17805"/>
    <cellStyle name="_입찰표지 _부대결과_Book1_내역서(최초)_실행예산(6공구-회원사용)" xfId="17806"/>
    <cellStyle name="_입찰표지 _부대결과_Book1_내역서(최초)_투찰-변형1(내역서정리,설계대비단가낙찰율)" xfId="17807"/>
    <cellStyle name="_입찰표지 _부대결과_Book1_투찰-변형1(내역서정리,설계대비단가낙찰율)" xfId="17808"/>
    <cellStyle name="_입찰표지 _부대결과_P-(현리-신팔)" xfId="17809"/>
    <cellStyle name="_입찰표지 _부대결과_P-(현리-신팔)_내역서(최초)" xfId="17810"/>
    <cellStyle name="_입찰표지 _부대결과_P-(현리-신팔)_내역서(최초)_기구조직승인" xfId="17811"/>
    <cellStyle name="_입찰표지 _부대결과_P-(현리-신팔)_내역서(최초)_사토조정" xfId="17812"/>
    <cellStyle name="_입찰표지 _부대결과_P-(현리-신팔)_내역서(최초)_사토조정1" xfId="17813"/>
    <cellStyle name="_입찰표지 _부대결과_P-(현리-신팔)_내역서(최초)_사토조정2" xfId="17814"/>
    <cellStyle name="_입찰표지 _부대결과_P-(현리-신팔)_내역서(최초)_실행예산(6공구)" xfId="17815"/>
    <cellStyle name="_입찰표지 _부대결과_P-(현리-신팔)_내역서(최초)_실행예산(6공구-사토조정1)" xfId="17816"/>
    <cellStyle name="_입찰표지 _부대결과_P-(현리-신팔)_내역서(최초)_실행예산(6공구-회원사-사토조정)" xfId="17817"/>
    <cellStyle name="_입찰표지 _부대결과_P-(현리-신팔)_내역서(최초)_실행예산(6공구-회원사용)" xfId="17818"/>
    <cellStyle name="_입찰표지 _부대결과_P-(현리-신팔)_내역서(최초)_투찰-변형1(내역서정리,설계대비단가낙찰율)" xfId="17819"/>
    <cellStyle name="_입찰표지 _부대결과_P-(현리-신팔)_투찰-변형1(내역서정리,설계대비단가낙찰율)" xfId="17820"/>
    <cellStyle name="_입찰표지 _부대결과_내역서(최초)" xfId="17821"/>
    <cellStyle name="_입찰표지 _부대결과_내역서(최초)_기구조직승인" xfId="17822"/>
    <cellStyle name="_입찰표지 _부대결과_내역서(최초)_사토조정" xfId="17823"/>
    <cellStyle name="_입찰표지 _부대결과_내역서(최초)_사토조정1" xfId="17824"/>
    <cellStyle name="_입찰표지 _부대결과_내역서(최초)_사토조정2" xfId="17825"/>
    <cellStyle name="_입찰표지 _부대결과_내역서(최초)_실행예산(6공구)" xfId="17826"/>
    <cellStyle name="_입찰표지 _부대결과_내역서(최초)_실행예산(6공구-사토조정1)" xfId="17827"/>
    <cellStyle name="_입찰표지 _부대결과_내역서(최초)_실행예산(6공구-회원사-사토조정)" xfId="17828"/>
    <cellStyle name="_입찰표지 _부대결과_내역서(최초)_실행예산(6공구-회원사용)" xfId="17829"/>
    <cellStyle name="_입찰표지 _부대결과_내역서(최초)_투찰-변형1(내역서정리,설계대비단가낙찰율)" xfId="17830"/>
    <cellStyle name="_입찰표지 _부대결과_투찰-변형1(내역서정리,설계대비단가낙찰율)" xfId="17831"/>
    <cellStyle name="_입찰표지 _부대결과_현리-신팔도로설계" xfId="17832"/>
    <cellStyle name="_입찰표지 _부대결과_현리-신팔도로설계_내역서(최초)" xfId="17833"/>
    <cellStyle name="_입찰표지 _부대결과_현리-신팔도로설계_내역서(최초)_기구조직승인" xfId="17834"/>
    <cellStyle name="_입찰표지 _부대결과_현리-신팔도로설계_내역서(최초)_사토조정" xfId="17835"/>
    <cellStyle name="_입찰표지 _부대결과_현리-신팔도로설계_내역서(최초)_사토조정1" xfId="17836"/>
    <cellStyle name="_입찰표지 _부대결과_현리-신팔도로설계_내역서(최초)_사토조정2" xfId="17837"/>
    <cellStyle name="_입찰표지 _부대결과_현리-신팔도로설계_내역서(최초)_실행예산(6공구)" xfId="17838"/>
    <cellStyle name="_입찰표지 _부대결과_현리-신팔도로설계_내역서(최초)_실행예산(6공구-사토조정1)" xfId="17839"/>
    <cellStyle name="_입찰표지 _부대결과_현리-신팔도로설계_내역서(최초)_실행예산(6공구-회원사-사토조정)" xfId="17840"/>
    <cellStyle name="_입찰표지 _부대결과_현리-신팔도로설계_내역서(최초)_실행예산(6공구-회원사용)" xfId="17841"/>
    <cellStyle name="_입찰표지 _부대결과_현리-신팔도로설계_내역서(최초)_투찰-변형1(내역서정리,설계대비단가낙찰율)" xfId="17842"/>
    <cellStyle name="_입찰표지 _부대결과_현리-신팔도로설계_투찰-변형1(내역서정리,설계대비단가낙찰율)" xfId="17843"/>
    <cellStyle name="_입찰표지 _부대입찰특별조건및내역송부(최저가)" xfId="17844"/>
    <cellStyle name="_입찰표지 _부대입찰특별조건및내역송부(최저가)_Book1" xfId="17845"/>
    <cellStyle name="_입찰표지 _부대입찰특별조건및내역송부(최저가)_Book1_내역서(최초)" xfId="17846"/>
    <cellStyle name="_입찰표지 _부대입찰특별조건및내역송부(최저가)_Book1_내역서(최초)_기구조직승인" xfId="17847"/>
    <cellStyle name="_입찰표지 _부대입찰특별조건및내역송부(최저가)_Book1_내역서(최초)_사토조정" xfId="17848"/>
    <cellStyle name="_입찰표지 _부대입찰특별조건및내역송부(최저가)_Book1_내역서(최초)_사토조정1" xfId="17849"/>
    <cellStyle name="_입찰표지 _부대입찰특별조건및내역송부(최저가)_Book1_내역서(최초)_사토조정2" xfId="17850"/>
    <cellStyle name="_입찰표지 _부대입찰특별조건및내역송부(최저가)_Book1_내역서(최초)_실행예산(6공구)" xfId="17851"/>
    <cellStyle name="_입찰표지 _부대입찰특별조건및내역송부(최저가)_Book1_내역서(최초)_실행예산(6공구-사토조정1)" xfId="17852"/>
    <cellStyle name="_입찰표지 _부대입찰특별조건및내역송부(최저가)_Book1_내역서(최초)_실행예산(6공구-회원사-사토조정)" xfId="17853"/>
    <cellStyle name="_입찰표지 _부대입찰특별조건및내역송부(최저가)_Book1_내역서(최초)_실행예산(6공구-회원사용)" xfId="17854"/>
    <cellStyle name="_입찰표지 _부대입찰특별조건및내역송부(최저가)_Book1_내역서(최초)_투찰-변형1(내역서정리,설계대비단가낙찰율)" xfId="17855"/>
    <cellStyle name="_입찰표지 _부대입찰특별조건및내역송부(최저가)_Book1_투찰-변형1(내역서정리,설계대비단가낙찰율)" xfId="17856"/>
    <cellStyle name="_입찰표지 _부대입찰특별조건및내역송부(최저가)_P-(현리-신팔)" xfId="17857"/>
    <cellStyle name="_입찰표지 _부대입찰특별조건및내역송부(최저가)_P-(현리-신팔)_내역서(최초)" xfId="17858"/>
    <cellStyle name="_입찰표지 _부대입찰특별조건및내역송부(최저가)_P-(현리-신팔)_내역서(최초)_기구조직승인" xfId="17859"/>
    <cellStyle name="_입찰표지 _부대입찰특별조건및내역송부(최저가)_P-(현리-신팔)_내역서(최초)_사토조정" xfId="17860"/>
    <cellStyle name="_입찰표지 _부대입찰특별조건및내역송부(최저가)_P-(현리-신팔)_내역서(최초)_사토조정1" xfId="17861"/>
    <cellStyle name="_입찰표지 _부대입찰특별조건및내역송부(최저가)_P-(현리-신팔)_내역서(최초)_사토조정2" xfId="17862"/>
    <cellStyle name="_입찰표지 _부대입찰특별조건및내역송부(최저가)_P-(현리-신팔)_내역서(최초)_실행예산(6공구)" xfId="17863"/>
    <cellStyle name="_입찰표지 _부대입찰특별조건및내역송부(최저가)_P-(현리-신팔)_내역서(최초)_실행예산(6공구-사토조정1)" xfId="17864"/>
    <cellStyle name="_입찰표지 _부대입찰특별조건및내역송부(최저가)_P-(현리-신팔)_내역서(최초)_실행예산(6공구-회원사-사토조정)" xfId="17865"/>
    <cellStyle name="_입찰표지 _부대입찰특별조건및내역송부(최저가)_P-(현리-신팔)_내역서(최초)_실행예산(6공구-회원사용)" xfId="17866"/>
    <cellStyle name="_입찰표지 _부대입찰특별조건및내역송부(최저가)_P-(현리-신팔)_내역서(최초)_투찰-변형1(내역서정리,설계대비단가낙찰율)" xfId="17867"/>
    <cellStyle name="_입찰표지 _부대입찰특별조건및내역송부(최저가)_P-(현리-신팔)_투찰-변형1(내역서정리,설계대비단가낙찰율)" xfId="17868"/>
    <cellStyle name="_입찰표지 _부대입찰특별조건및내역송부(최저가)_내역서(최초)" xfId="17869"/>
    <cellStyle name="_입찰표지 _부대입찰특별조건및내역송부(최저가)_내역서(최초)_기구조직승인" xfId="17870"/>
    <cellStyle name="_입찰표지 _부대입찰특별조건및내역송부(최저가)_내역서(최초)_사토조정" xfId="17871"/>
    <cellStyle name="_입찰표지 _부대입찰특별조건및내역송부(최저가)_내역서(최초)_사토조정1" xfId="17872"/>
    <cellStyle name="_입찰표지 _부대입찰특별조건및내역송부(최저가)_내역서(최초)_사토조정2" xfId="17873"/>
    <cellStyle name="_입찰표지 _부대입찰특별조건및내역송부(최저가)_내역서(최초)_실행예산(6공구)" xfId="17874"/>
    <cellStyle name="_입찰표지 _부대입찰특별조건및내역송부(최저가)_내역서(최초)_실행예산(6공구-사토조정1)" xfId="17875"/>
    <cellStyle name="_입찰표지 _부대입찰특별조건및내역송부(최저가)_내역서(최초)_실행예산(6공구-회원사-사토조정)" xfId="17876"/>
    <cellStyle name="_입찰표지 _부대입찰특별조건및내역송부(최저가)_내역서(최초)_실행예산(6공구-회원사용)" xfId="17877"/>
    <cellStyle name="_입찰표지 _부대입찰특별조건및내역송부(최저가)_내역서(최초)_투찰-변형1(내역서정리,설계대비단가낙찰율)" xfId="17878"/>
    <cellStyle name="_입찰표지 _부대입찰특별조건및내역송부(최저가)_부대결과" xfId="17879"/>
    <cellStyle name="_입찰표지 _부대입찰특별조건및내역송부(최저가)_부대결과_Book1" xfId="17880"/>
    <cellStyle name="_입찰표지 _부대입찰특별조건및내역송부(최저가)_부대결과_Book1_내역서(최초)" xfId="17881"/>
    <cellStyle name="_입찰표지 _부대입찰특별조건및내역송부(최저가)_부대결과_Book1_내역서(최초)_기구조직승인" xfId="17882"/>
    <cellStyle name="_입찰표지 _부대입찰특별조건및내역송부(최저가)_부대결과_Book1_내역서(최초)_사토조정" xfId="17883"/>
    <cellStyle name="_입찰표지 _부대입찰특별조건및내역송부(최저가)_부대결과_Book1_내역서(최초)_사토조정1" xfId="17884"/>
    <cellStyle name="_입찰표지 _부대입찰특별조건및내역송부(최저가)_부대결과_Book1_내역서(최초)_사토조정2" xfId="17885"/>
    <cellStyle name="_입찰표지 _부대입찰특별조건및내역송부(최저가)_부대결과_Book1_내역서(최초)_실행예산(6공구)" xfId="17886"/>
    <cellStyle name="_입찰표지 _부대입찰특별조건및내역송부(최저가)_부대결과_Book1_내역서(최초)_실행예산(6공구-사토조정1)" xfId="17887"/>
    <cellStyle name="_입찰표지 _부대입찰특별조건및내역송부(최저가)_부대결과_Book1_내역서(최초)_실행예산(6공구-회원사-사토조정)" xfId="17888"/>
    <cellStyle name="_입찰표지 _부대입찰특별조건및내역송부(최저가)_부대결과_Book1_내역서(최초)_실행예산(6공구-회원사용)" xfId="17889"/>
    <cellStyle name="_입찰표지 _부대입찰특별조건및내역송부(최저가)_부대결과_Book1_내역서(최초)_투찰-변형1(내역서정리,설계대비단가낙찰율)" xfId="17890"/>
    <cellStyle name="_입찰표지 _부대입찰특별조건및내역송부(최저가)_부대결과_Book1_투찰-변형1(내역서정리,설계대비단가낙찰율)" xfId="17891"/>
    <cellStyle name="_입찰표지 _부대입찰특별조건및내역송부(최저가)_부대결과_P-(현리-신팔)" xfId="17892"/>
    <cellStyle name="_입찰표지 _부대입찰특별조건및내역송부(최저가)_부대결과_P-(현리-신팔)_내역서(최초)" xfId="17893"/>
    <cellStyle name="_입찰표지 _부대입찰특별조건및내역송부(최저가)_부대결과_P-(현리-신팔)_내역서(최초)_기구조직승인" xfId="17894"/>
    <cellStyle name="_입찰표지 _부대입찰특별조건및내역송부(최저가)_부대결과_P-(현리-신팔)_내역서(최초)_사토조정" xfId="17895"/>
    <cellStyle name="_입찰표지 _부대입찰특별조건및내역송부(최저가)_부대결과_P-(현리-신팔)_내역서(최초)_사토조정1" xfId="17896"/>
    <cellStyle name="_입찰표지 _부대입찰특별조건및내역송부(최저가)_부대결과_P-(현리-신팔)_내역서(최초)_사토조정2" xfId="17897"/>
    <cellStyle name="_입찰표지 _부대입찰특별조건및내역송부(최저가)_부대결과_P-(현리-신팔)_내역서(최초)_실행예산(6공구)" xfId="17898"/>
    <cellStyle name="_입찰표지 _부대입찰특별조건및내역송부(최저가)_부대결과_P-(현리-신팔)_내역서(최초)_실행예산(6공구-사토조정1)" xfId="17899"/>
    <cellStyle name="_입찰표지 _부대입찰특별조건및내역송부(최저가)_부대결과_P-(현리-신팔)_내역서(최초)_실행예산(6공구-회원사-사토조정)" xfId="17900"/>
    <cellStyle name="_입찰표지 _부대입찰특별조건및내역송부(최저가)_부대결과_P-(현리-신팔)_내역서(최초)_실행예산(6공구-회원사용)" xfId="17901"/>
    <cellStyle name="_입찰표지 _부대입찰특별조건및내역송부(최저가)_부대결과_P-(현리-신팔)_내역서(최초)_투찰-변형1(내역서정리,설계대비단가낙찰율)" xfId="17902"/>
    <cellStyle name="_입찰표지 _부대입찰특별조건및내역송부(최저가)_부대결과_P-(현리-신팔)_투찰-변형1(내역서정리,설계대비단가낙찰율)" xfId="17903"/>
    <cellStyle name="_입찰표지 _부대입찰특별조건및내역송부(최저가)_부대결과_내역서(최초)" xfId="17904"/>
    <cellStyle name="_입찰표지 _부대입찰특별조건및내역송부(최저가)_부대결과_내역서(최초)_기구조직승인" xfId="17905"/>
    <cellStyle name="_입찰표지 _부대입찰특별조건및내역송부(최저가)_부대결과_내역서(최초)_사토조정" xfId="17906"/>
    <cellStyle name="_입찰표지 _부대입찰특별조건및내역송부(최저가)_부대결과_내역서(최초)_사토조정1" xfId="17907"/>
    <cellStyle name="_입찰표지 _부대입찰특별조건및내역송부(최저가)_부대결과_내역서(최초)_사토조정2" xfId="17908"/>
    <cellStyle name="_입찰표지 _부대입찰특별조건및내역송부(최저가)_부대결과_내역서(최초)_실행예산(6공구)" xfId="17909"/>
    <cellStyle name="_입찰표지 _부대입찰특별조건및내역송부(최저가)_부대결과_내역서(최초)_실행예산(6공구-사토조정1)" xfId="17910"/>
    <cellStyle name="_입찰표지 _부대입찰특별조건및내역송부(최저가)_부대결과_내역서(최초)_실행예산(6공구-회원사-사토조정)" xfId="17911"/>
    <cellStyle name="_입찰표지 _부대입찰특별조건및내역송부(최저가)_부대결과_내역서(최초)_실행예산(6공구-회원사용)" xfId="17912"/>
    <cellStyle name="_입찰표지 _부대입찰특별조건및내역송부(최저가)_부대결과_내역서(최초)_투찰-변형1(내역서정리,설계대비단가낙찰율)" xfId="17913"/>
    <cellStyle name="_입찰표지 _부대입찰특별조건및내역송부(최저가)_부대결과_투찰-변형1(내역서정리,설계대비단가낙찰율)" xfId="17914"/>
    <cellStyle name="_입찰표지 _부대입찰특별조건및내역송부(최저가)_부대결과_현리-신팔도로설계" xfId="17915"/>
    <cellStyle name="_입찰표지 _부대입찰특별조건및내역송부(최저가)_부대결과_현리-신팔도로설계_내역서(최초)" xfId="17916"/>
    <cellStyle name="_입찰표지 _부대입찰특별조건및내역송부(최저가)_부대결과_현리-신팔도로설계_내역서(최초)_기구조직승인" xfId="17917"/>
    <cellStyle name="_입찰표지 _부대입찰특별조건및내역송부(최저가)_부대결과_현리-신팔도로설계_내역서(최초)_사토조정" xfId="17918"/>
    <cellStyle name="_입찰표지 _부대입찰특별조건및내역송부(최저가)_부대결과_현리-신팔도로설계_내역서(최초)_사토조정1" xfId="17919"/>
    <cellStyle name="_입찰표지 _부대입찰특별조건및내역송부(최저가)_부대결과_현리-신팔도로설계_내역서(최초)_사토조정2" xfId="17920"/>
    <cellStyle name="_입찰표지 _부대입찰특별조건및내역송부(최저가)_부대결과_현리-신팔도로설계_내역서(최초)_실행예산(6공구)" xfId="17921"/>
    <cellStyle name="_입찰표지 _부대입찰특별조건및내역송부(최저가)_부대결과_현리-신팔도로설계_내역서(최초)_실행예산(6공구-사토조정1)" xfId="17922"/>
    <cellStyle name="_입찰표지 _부대입찰특별조건및내역송부(최저가)_부대결과_현리-신팔도로설계_내역서(최초)_실행예산(6공구-회원사-사토조정)" xfId="17923"/>
    <cellStyle name="_입찰표지 _부대입찰특별조건및내역송부(최저가)_부대결과_현리-신팔도로설계_내역서(최초)_실행예산(6공구-회원사용)" xfId="17924"/>
    <cellStyle name="_입찰표지 _부대입찰특별조건및내역송부(최저가)_부대결과_현리-신팔도로설계_내역서(최초)_투찰-변형1(내역서정리,설계대비단가낙찰율)" xfId="17925"/>
    <cellStyle name="_입찰표지 _부대입찰특별조건및내역송부(최저가)_부대결과_현리-신팔도로설계_투찰-변형1(내역서정리,설계대비단가낙찰율)" xfId="17926"/>
    <cellStyle name="_입찰표지 _부대입찰특별조건및내역송부(최저가)_투찰-변형1(내역서정리,설계대비단가낙찰율)" xfId="17927"/>
    <cellStyle name="_입찰표지 _부대입찰특별조건및내역송부(최저가)_현리-신팔도로설계" xfId="17928"/>
    <cellStyle name="_입찰표지 _부대입찰특별조건및내역송부(최저가)_현리-신팔도로설계_내역서(최초)" xfId="17929"/>
    <cellStyle name="_입찰표지 _부대입찰특별조건및내역송부(최저가)_현리-신팔도로설계_내역서(최초)_기구조직승인" xfId="17930"/>
    <cellStyle name="_입찰표지 _부대입찰특별조건및내역송부(최저가)_현리-신팔도로설계_내역서(최초)_사토조정" xfId="17931"/>
    <cellStyle name="_입찰표지 _부대입찰특별조건및내역송부(최저가)_현리-신팔도로설계_내역서(최초)_사토조정1" xfId="17932"/>
    <cellStyle name="_입찰표지 _부대입찰특별조건및내역송부(최저가)_현리-신팔도로설계_내역서(최초)_사토조정2" xfId="17933"/>
    <cellStyle name="_입찰표지 _부대입찰특별조건및내역송부(최저가)_현리-신팔도로설계_내역서(최초)_실행예산(6공구)" xfId="17934"/>
    <cellStyle name="_입찰표지 _부대입찰특별조건및내역송부(최저가)_현리-신팔도로설계_내역서(최초)_실행예산(6공구-사토조정1)" xfId="17935"/>
    <cellStyle name="_입찰표지 _부대입찰특별조건및내역송부(최저가)_현리-신팔도로설계_내역서(최초)_실행예산(6공구-회원사-사토조정)" xfId="17936"/>
    <cellStyle name="_입찰표지 _부대입찰특별조건및내역송부(최저가)_현리-신팔도로설계_내역서(최초)_실행예산(6공구-회원사용)" xfId="17937"/>
    <cellStyle name="_입찰표지 _부대입찰특별조건및내역송부(최저가)_현리-신팔도로설계_내역서(최초)_투찰-변형1(내역서정리,설계대비단가낙찰율)" xfId="17938"/>
    <cellStyle name="_입찰표지 _부대입찰특별조건및내역송부(최저가)_현리-신팔도로설계_투찰-변형1(내역서정리,설계대비단가낙찰율)" xfId="17939"/>
    <cellStyle name="_입찰표지 _서후-평은(투찰)" xfId="17940"/>
    <cellStyle name="_입찰표지 _서후-평은(투찰)_Sheet1" xfId="17941"/>
    <cellStyle name="_입찰표지 _서후-평은(투찰)_Sheet1_변경내역서-1 (version 1)" xfId="17942"/>
    <cellStyle name="_입찰표지 _서후-평은(투찰)_Sheet1_복사본 내역서-서창사거리(rev1-4)" xfId="17943"/>
    <cellStyle name="_입찰표지 _서후-평은(투찰)_Sheet1_정읍천(입찰내역)_1안" xfId="17944"/>
    <cellStyle name="_입찰표지 _서후-평은(투찰)_Sheet1_정읍천(입찰내역)_1안_변경내역서-1 (version 1)" xfId="17945"/>
    <cellStyle name="_입찰표지 _서후-평은(투찰)_Sheet1_정읍천(입찰내역)_1안_복사본 내역서-서창사거리(rev1-4)" xfId="17946"/>
    <cellStyle name="_입찰표지 _서후-평은(투찰)_변경내역서-1 (version 1)" xfId="17947"/>
    <cellStyle name="_입찰표지 _서후-평은(투찰)_복사본 내역서-서창사거리(rev1-4)" xfId="17948"/>
    <cellStyle name="_입찰표지 _서후-평은(투찰)_정읍천(입찰내역)_1안" xfId="17949"/>
    <cellStyle name="_입찰표지 _서후-평은(투찰)_정읍천(입찰내역)_1안_1" xfId="17950"/>
    <cellStyle name="_입찰표지 _서후-평은(투찰)_정읍천(입찰내역)_1안_1_변경내역서-1 (version 1)" xfId="17951"/>
    <cellStyle name="_입찰표지 _서후-평은(투찰)_정읍천(입찰내역)_1안_1_복사본 내역서-서창사거리(rev1-4)" xfId="17952"/>
    <cellStyle name="_입찰표지 _서후-평은(투찰)_정읍천(입찰내역)_1안_변경내역서-1 (version 1)" xfId="17953"/>
    <cellStyle name="_입찰표지 _서후-평은(투찰)_정읍천(입찰내역)_1안_복사본 내역서-서창사거리(rev1-4)" xfId="17954"/>
    <cellStyle name="_입찰표지 _서후-평은(투찰)_정읍천(입찰내역)_1안_정읍천(입찰내역)_1안" xfId="17955"/>
    <cellStyle name="_입찰표지 _서후-평은(투찰)_정읍천(입찰내역)_1안_정읍천(입찰내역)_1안_변경내역서-1 (version 1)" xfId="17956"/>
    <cellStyle name="_입찰표지 _서후-평은(투찰)_정읍천(입찰내역)_1안_정읍천(입찰내역)_1안_복사본 내역서-서창사거리(rev1-4)" xfId="17957"/>
    <cellStyle name="_입찰표지 _서후-평은(투찰)_정읍천(입찰내역)_2안" xfId="17958"/>
    <cellStyle name="_입찰표지 _서후-평은(투찰)_정읍천(입찰내역)_2안_변경내역서-1 (version 1)" xfId="17959"/>
    <cellStyle name="_입찰표지 _서후-평은(투찰)_정읍천(입찰내역)_2안_복사본 내역서-서창사거리(rev1-4)" xfId="17960"/>
    <cellStyle name="_입찰표지 _서후-평은(투찰)_정읍천(입찰내역)_2안_정읍천(입찰내역)_1안" xfId="17961"/>
    <cellStyle name="_입찰표지 _서후-평은(투찰)_정읍천(입찰내역)_2안_정읍천(입찰내역)_1안_변경내역서-1 (version 1)" xfId="17962"/>
    <cellStyle name="_입찰표지 _서후-평은(투찰)_정읍천(입찰내역)_2안_정읍천(입찰내역)_1안_복사본 내역서-서창사거리(rev1-4)" xfId="17963"/>
    <cellStyle name="_입찰표지 _설계변경예산서(전체분)" xfId="17964"/>
    <cellStyle name="_입찰표지 _설계변경예산서(전체분)_계약내역서(전체분)" xfId="17965"/>
    <cellStyle name="_입찰표지 _설변내역서(전체분)" xfId="17966"/>
    <cellStyle name="_입찰표지 _설변내역서(전체분)_계약내역서(전체분)" xfId="17967"/>
    <cellStyle name="_입찰표지 _송도2,4공구 (1-조경 내역서)" xfId="17968"/>
    <cellStyle name="_입찰표지 _송도2,4공구 (1-조경 내역서)_2005.근1,2호-정화 습지 실정보고11-15일 1.5경사xls" xfId="17969"/>
    <cellStyle name="_입찰표지 _송도2,4공구 (1-조경 내역서)_2006..단가산출" xfId="17970"/>
    <cellStyle name="_입찰표지 _송도2,4공구 (1-조경 내역서)_조경" xfId="17971"/>
    <cellStyle name="_입찰표지 _송도2,4공구 (1-조경 내역서)_조경_2006..단가산출" xfId="17972"/>
    <cellStyle name="_입찰표지 _송도2,4공구 (1-조경 내역서)_창인-근1.2호-정화(방수쉬트)실정보고10.10" xfId="17973"/>
    <cellStyle name="_입찰표지 _송학하수품의(설계넣고)" xfId="17974"/>
    <cellStyle name="_입찰표지 _송학하수품의(설계넣고)_수량산출서" xfId="17975"/>
    <cellStyle name="_입찰표지 _송학하수품의(설계넣고)_중구청일위대가" xfId="17976"/>
    <cellStyle name="_입찰표지 _수량산출서" xfId="17977"/>
    <cellStyle name="_입찰표지 _시멘트" xfId="17978"/>
    <cellStyle name="_입찰표지 _시행계획보고(중앙선6공구)" xfId="17979"/>
    <cellStyle name="_입찰표지 _실행(노은리슈빌)" xfId="6566"/>
    <cellStyle name="_입찰표지 _실행(노은리슈빌)_관저리슈빌최종실행1" xfId="6567"/>
    <cellStyle name="_입찰표지 _실행(노은리슈빌)_관저리슈빌최종실행1_관저리슈빌최종실행1" xfId="6568"/>
    <cellStyle name="_입찰표지 _실행검토228" xfId="6569"/>
    <cellStyle name="_입찰표지 _실행검토228_00.실행예산(결재)" xfId="6570"/>
    <cellStyle name="_입찰표지 _실행검토228_07.복수리슈빌 미장" xfId="6571"/>
    <cellStyle name="_입찰표지 _실행검토228_견적용내역" xfId="6572"/>
    <cellStyle name="_입찰표지 _실행검토228_견적용내역(도급비교)" xfId="6573"/>
    <cellStyle name="_입찰표지 _실행검토228_견적용내역(도급비교)_관저리슈빌최종실행1" xfId="6574"/>
    <cellStyle name="_입찰표지 _실행검토228_견적용내역(도급비교)_관저리슈빌최종실행1_관저리슈빌최종실행1" xfId="6575"/>
    <cellStyle name="_입찰표지 _실행검토228_견적용내역_관저리슈빌최종실행1" xfId="6576"/>
    <cellStyle name="_입찰표지 _실행검토228_견적용내역_관저리슈빌최종실행1_관저리슈빌최종실행1" xfId="6577"/>
    <cellStyle name="_입찰표지 _실행검토228_관저리슈빌최종실행(1224)" xfId="6578"/>
    <cellStyle name="_입찰표지 _실행검토228_관저리슈빌최종실행(1224)_관저리슈빌최종실행1" xfId="6579"/>
    <cellStyle name="_입찰표지 _실행검토228_관저리슈빌최종실행(1224)_관저리슈빌최종실행1_관저리슈빌최종실행1" xfId="6580"/>
    <cellStyle name="_입찰표지 _실행검토228_관저리슈빌최종실행1" xfId="6581"/>
    <cellStyle name="_입찰표지 _실행검토228_노은14BL 최종내역서(04.10.05)" xfId="6582"/>
    <cellStyle name="_입찰표지 _실행검토228_노은14BL 최종내역서(04.10.05)_복사본 13블럭내역(최종04.10.05)" xfId="6583"/>
    <cellStyle name="_입찰표지 _실행검토228_노은14BL 최종내역서(04.6.18)" xfId="6584"/>
    <cellStyle name="_입찰표지 _실행검토228_노은14BL 최종내역서(04.6.18)_노은14BL 최종내역서(04.10.05)" xfId="6585"/>
    <cellStyle name="_입찰표지 _실행검토228_노은14BL 최종내역서(04.6.18)_노은14BL 최종내역서(04.10.05)_복사본 13블럭내역(최종04.10.05)" xfId="6586"/>
    <cellStyle name="_입찰표지 _실행검토228_노은14BL 최종내역서(04.6.18)_노은2지구 13블럭내역(최종04.10.05)" xfId="6587"/>
    <cellStyle name="_입찰표지 _실행검토228_노은14BL 최종내역서(04.6.18)_청주비하내역(04.09.16)" xfId="6588"/>
    <cellStyle name="_입찰표지 _실행검토228_노은14BL 최종내역서(04.6.24)" xfId="6589"/>
    <cellStyle name="_입찰표지 _실행검토228_노은14BL 최종내역서(04.6.24)_검토" xfId="6590"/>
    <cellStyle name="_입찰표지 _실행검토228_노은14BL 최종내역서(04.6.24)_검토_복사본 13블럭내역(최종04.10.05)" xfId="6591"/>
    <cellStyle name="_입찰표지 _실행검토228_노은14BL 최종내역서(04.6.24)_검토1" xfId="6592"/>
    <cellStyle name="_입찰표지 _실행검토228_노은14BL 최종내역서(04.6.24)_검토1_복사본 13블럭내역(최종04.10.05)" xfId="6593"/>
    <cellStyle name="_입찰표지 _실행검토228_노은14BL 최종내역서(04.6.24)_검토2" xfId="6594"/>
    <cellStyle name="_입찰표지 _실행검토228_노은14BL 최종내역서(04.6.24)_검토2_복사본 13블럭내역(최종04.10.05)" xfId="6595"/>
    <cellStyle name="_입찰표지 _실행검토228_노은14BL 최종내역서(04.6.24)_복사본 13블럭내역(최종04.10.05)" xfId="6596"/>
    <cellStyle name="_입찰표지 _실행검토228_노은2지구 13블럭내역(최종04.10.05)" xfId="6597"/>
    <cellStyle name="_입찰표지 _실행검토228_동백리슈빌 최종내역서(단가참고)" xfId="6598"/>
    <cellStyle name="_입찰표지 _실행검토228_동백리슈빌 최종내역서(단가참고)_복사본 13블럭내역(최종04.10.05)" xfId="6599"/>
    <cellStyle name="_입찰표지 _실행검토228_동백리슈빌 확정내역서(2004.02.10)" xfId="6600"/>
    <cellStyle name="_입찰표지 _실행검토228_리슈빌 공사별 비교(전체현장)" xfId="6601"/>
    <cellStyle name="_입찰표지 _실행검토228_리슈빌 공사별 비교(전체현장)_복사본 13블럭내역(최종04.10.05)" xfId="6602"/>
    <cellStyle name="_입찰표지 _실행검토228_삼익비교실행" xfId="6603"/>
    <cellStyle name="_입찰표지 _실행검토228_삼익비교실행_00.실행예산(결재)" xfId="6604"/>
    <cellStyle name="_입찰표지 _실행검토228_삼익비교실행_07.복수리슈빌 미장" xfId="6605"/>
    <cellStyle name="_입찰표지 _실행검토228_삼익비교실행_견적용내역" xfId="6606"/>
    <cellStyle name="_입찰표지 _실행검토228_삼익비교실행_견적용내역(도급비교)" xfId="6607"/>
    <cellStyle name="_입찰표지 _실행검토228_삼익비교실행_견적용내역(도급비교)_관저리슈빌최종실행1" xfId="6608"/>
    <cellStyle name="_입찰표지 _실행검토228_삼익비교실행_견적용내역(도급비교)_관저리슈빌최종실행1_관저리슈빌최종실행1" xfId="6609"/>
    <cellStyle name="_입찰표지 _실행검토228_삼익비교실행_견적용내역_관저리슈빌최종실행1" xfId="6610"/>
    <cellStyle name="_입찰표지 _실행검토228_삼익비교실행_견적용내역_관저리슈빌최종실행1_관저리슈빌최종실행1" xfId="6611"/>
    <cellStyle name="_입찰표지 _실행검토228_삼익비교실행_관저리슈빌최종실행(1224)" xfId="6612"/>
    <cellStyle name="_입찰표지 _실행검토228_삼익비교실행_관저리슈빌최종실행(1224)_관저리슈빌최종실행1" xfId="6613"/>
    <cellStyle name="_입찰표지 _실행검토228_삼익비교실행_관저리슈빌최종실행(1224)_관저리슈빌최종실행1_관저리슈빌최종실행1" xfId="6614"/>
    <cellStyle name="_입찰표지 _실행검토228_삼익비교실행_관저리슈빌최종실행1" xfId="6615"/>
    <cellStyle name="_입찰표지 _실행검토228_삼익비교실행_노은14BL 최종내역서(04.10.05)" xfId="6616"/>
    <cellStyle name="_입찰표지 _실행검토228_삼익비교실행_노은14BL 최종내역서(04.10.05)_복사본 13블럭내역(최종04.10.05)" xfId="6617"/>
    <cellStyle name="_입찰표지 _실행검토228_삼익비교실행_노은14BL 최종내역서(04.6.18)" xfId="6618"/>
    <cellStyle name="_입찰표지 _실행검토228_삼익비교실행_노은14BL 최종내역서(04.6.18)_노은14BL 최종내역서(04.10.05)" xfId="6619"/>
    <cellStyle name="_입찰표지 _실행검토228_삼익비교실행_노은14BL 최종내역서(04.6.18)_노은14BL 최종내역서(04.10.05)_복사본 13블럭내역(최종04.10.05)" xfId="6620"/>
    <cellStyle name="_입찰표지 _실행검토228_삼익비교실행_노은14BL 최종내역서(04.6.18)_노은2지구 13블럭내역(최종04.10.05)" xfId="6621"/>
    <cellStyle name="_입찰표지 _실행검토228_삼익비교실행_노은14BL 최종내역서(04.6.18)_청주비하내역(04.09.16)" xfId="6622"/>
    <cellStyle name="_입찰표지 _실행검토228_삼익비교실행_노은14BL 최종내역서(04.6.24)" xfId="6623"/>
    <cellStyle name="_입찰표지 _실행검토228_삼익비교실행_노은14BL 최종내역서(04.6.24)_검토" xfId="6624"/>
    <cellStyle name="_입찰표지 _실행검토228_삼익비교실행_노은14BL 최종내역서(04.6.24)_검토_복사본 13블럭내역(최종04.10.05)" xfId="6625"/>
    <cellStyle name="_입찰표지 _실행검토228_삼익비교실행_노은14BL 최종내역서(04.6.24)_검토1" xfId="6626"/>
    <cellStyle name="_입찰표지 _실행검토228_삼익비교실행_노은14BL 최종내역서(04.6.24)_검토1_복사본 13블럭내역(최종04.10.05)" xfId="6627"/>
    <cellStyle name="_입찰표지 _실행검토228_삼익비교실행_노은14BL 최종내역서(04.6.24)_검토2" xfId="6628"/>
    <cellStyle name="_입찰표지 _실행검토228_삼익비교실행_노은14BL 최종내역서(04.6.24)_검토2_복사본 13블럭내역(최종04.10.05)" xfId="6629"/>
    <cellStyle name="_입찰표지 _실행검토228_삼익비교실행_노은14BL 최종내역서(04.6.24)_복사본 13블럭내역(최종04.10.05)" xfId="6630"/>
    <cellStyle name="_입찰표지 _실행검토228_삼익비교실행_노은2지구 13블럭내역(최종04.10.05)" xfId="6631"/>
    <cellStyle name="_입찰표지 _실행검토228_삼익비교실행_동백리슈빌 최종내역서(단가참고)" xfId="6632"/>
    <cellStyle name="_입찰표지 _실행검토228_삼익비교실행_동백리슈빌 최종내역서(단가참고)_복사본 13블럭내역(최종04.10.05)" xfId="6633"/>
    <cellStyle name="_입찰표지 _실행검토228_삼익비교실행_동백리슈빌 확정내역서(2004.02.10)" xfId="6634"/>
    <cellStyle name="_입찰표지 _실행검토228_삼익비교실행_리슈빌 공사별 비교(전체현장)" xfId="6635"/>
    <cellStyle name="_입찰표지 _실행검토228_삼익비교실행_리슈빌 공사별 비교(전체현장)_복사본 13블럭내역(최종04.10.05)" xfId="6636"/>
    <cellStyle name="_입찰표지 _실행검토228_삼익비교실행_실행(노은리슈빌)" xfId="6637"/>
    <cellStyle name="_입찰표지 _실행검토228_삼익비교실행_실행(노은리슈빌)_관저리슈빌최종실행1" xfId="6638"/>
    <cellStyle name="_입찰표지 _실행검토228_삼익비교실행_실행(노은리슈빌)_관저리슈빌최종실행1_관저리슈빌최종실행1" xfId="6639"/>
    <cellStyle name="_입찰표지 _실행검토228_삼익비교실행_실행예산 (2004.03.29)" xfId="6640"/>
    <cellStyle name="_입찰표지 _실행검토228_삼익비교실행_용인IC 내역서(결재0413)" xfId="6641"/>
    <cellStyle name="_입찰표지 _실행검토228_삼익비교실행_청주비하내역(04.09.16)" xfId="6642"/>
    <cellStyle name="_입찰표지 _실행검토228_삼익협의실행" xfId="6643"/>
    <cellStyle name="_입찰표지 _실행검토228_삼익협의실행_00.실행예산(결재)" xfId="6644"/>
    <cellStyle name="_입찰표지 _실행검토228_삼익협의실행_07.복수리슈빌 미장" xfId="6645"/>
    <cellStyle name="_입찰표지 _실행검토228_삼익협의실행_견적용내역" xfId="6646"/>
    <cellStyle name="_입찰표지 _실행검토228_삼익협의실행_견적용내역(도급비교)" xfId="6647"/>
    <cellStyle name="_입찰표지 _실행검토228_삼익협의실행_견적용내역(도급비교)_관저리슈빌최종실행1" xfId="6648"/>
    <cellStyle name="_입찰표지 _실행검토228_삼익협의실행_견적용내역(도급비교)_관저리슈빌최종실행1_관저리슈빌최종실행1" xfId="6649"/>
    <cellStyle name="_입찰표지 _실행검토228_삼익협의실행_견적용내역_관저리슈빌최종실행1" xfId="6650"/>
    <cellStyle name="_입찰표지 _실행검토228_삼익협의실행_견적용내역_관저리슈빌최종실행1_관저리슈빌최종실행1" xfId="6651"/>
    <cellStyle name="_입찰표지 _실행검토228_삼익협의실행_관저리슈빌최종실행(1224)" xfId="6652"/>
    <cellStyle name="_입찰표지 _실행검토228_삼익협의실행_관저리슈빌최종실행(1224)_관저리슈빌최종실행1" xfId="6653"/>
    <cellStyle name="_입찰표지 _실행검토228_삼익협의실행_관저리슈빌최종실행(1224)_관저리슈빌최종실행1_관저리슈빌최종실행1" xfId="6654"/>
    <cellStyle name="_입찰표지 _실행검토228_삼익협의실행_관저리슈빌최종실행1" xfId="6655"/>
    <cellStyle name="_입찰표지 _실행검토228_삼익협의실행_노은14BL 최종내역서(04.10.05)" xfId="6656"/>
    <cellStyle name="_입찰표지 _실행검토228_삼익협의실행_노은14BL 최종내역서(04.10.05)_복사본 13블럭내역(최종04.10.05)" xfId="6657"/>
    <cellStyle name="_입찰표지 _실행검토228_삼익협의실행_노은14BL 최종내역서(04.6.18)" xfId="6658"/>
    <cellStyle name="_입찰표지 _실행검토228_삼익협의실행_노은14BL 최종내역서(04.6.18)_노은14BL 최종내역서(04.10.05)" xfId="6659"/>
    <cellStyle name="_입찰표지 _실행검토228_삼익협의실행_노은14BL 최종내역서(04.6.18)_노은14BL 최종내역서(04.10.05)_복사본 13블럭내역(최종04.10.05)" xfId="6660"/>
    <cellStyle name="_입찰표지 _실행검토228_삼익협의실행_노은14BL 최종내역서(04.6.18)_노은2지구 13블럭내역(최종04.10.05)" xfId="6661"/>
    <cellStyle name="_입찰표지 _실행검토228_삼익협의실행_노은14BL 최종내역서(04.6.18)_청주비하내역(04.09.16)" xfId="6662"/>
    <cellStyle name="_입찰표지 _실행검토228_삼익협의실행_노은14BL 최종내역서(04.6.24)" xfId="6663"/>
    <cellStyle name="_입찰표지 _실행검토228_삼익협의실행_노은14BL 최종내역서(04.6.24)_검토" xfId="6664"/>
    <cellStyle name="_입찰표지 _실행검토228_삼익협의실행_노은14BL 최종내역서(04.6.24)_검토_복사본 13블럭내역(최종04.10.05)" xfId="6665"/>
    <cellStyle name="_입찰표지 _실행검토228_삼익협의실행_노은14BL 최종내역서(04.6.24)_검토1" xfId="6666"/>
    <cellStyle name="_입찰표지 _실행검토228_삼익협의실행_노은14BL 최종내역서(04.6.24)_검토1_복사본 13블럭내역(최종04.10.05)" xfId="6667"/>
    <cellStyle name="_입찰표지 _실행검토228_삼익협의실행_노은14BL 최종내역서(04.6.24)_검토2" xfId="6668"/>
    <cellStyle name="_입찰표지 _실행검토228_삼익협의실행_노은14BL 최종내역서(04.6.24)_검토2_복사본 13블럭내역(최종04.10.05)" xfId="6669"/>
    <cellStyle name="_입찰표지 _실행검토228_삼익협의실행_노은14BL 최종내역서(04.6.24)_복사본 13블럭내역(최종04.10.05)" xfId="6670"/>
    <cellStyle name="_입찰표지 _실행검토228_삼익협의실행_노은2지구 13블럭내역(최종04.10.05)" xfId="6671"/>
    <cellStyle name="_입찰표지 _실행검토228_삼익협의실행_동백리슈빌 최종내역서(단가참고)" xfId="6672"/>
    <cellStyle name="_입찰표지 _실행검토228_삼익협의실행_동백리슈빌 최종내역서(단가참고)_복사본 13블럭내역(최종04.10.05)" xfId="6673"/>
    <cellStyle name="_입찰표지 _실행검토228_삼익협의실행_동백리슈빌 확정내역서(2004.02.10)" xfId="6674"/>
    <cellStyle name="_입찰표지 _실행검토228_삼익협의실행_리슈빌 공사별 비교(전체현장)" xfId="6675"/>
    <cellStyle name="_입찰표지 _실행검토228_삼익협의실행_리슈빌 공사별 비교(전체현장)_복사본 13블럭내역(최종04.10.05)" xfId="6676"/>
    <cellStyle name="_입찰표지 _실행검토228_삼익협의실행_실행(노은리슈빌)" xfId="6677"/>
    <cellStyle name="_입찰표지 _실행검토228_삼익협의실행_실행(노은리슈빌)_관저리슈빌최종실행1" xfId="6678"/>
    <cellStyle name="_입찰표지 _실행검토228_삼익협의실행_실행(노은리슈빌)_관저리슈빌최종실행1_관저리슈빌최종실행1" xfId="6679"/>
    <cellStyle name="_입찰표지 _실행검토228_삼익협의실행_실행예산 (2004.03.29)" xfId="6680"/>
    <cellStyle name="_입찰표지 _실행검토228_삼익협의실행_용인IC 내역서(결재0413)" xfId="6681"/>
    <cellStyle name="_입찰표지 _실행검토228_삼익협의실행_청주비하내역(04.09.16)" xfId="6682"/>
    <cellStyle name="_입찰표지 _실행검토228_실행(노은리슈빌)" xfId="6683"/>
    <cellStyle name="_입찰표지 _실행검토228_실행(노은리슈빌)_관저리슈빌최종실행1" xfId="6684"/>
    <cellStyle name="_입찰표지 _실행검토228_실행(노은리슈빌)_관저리슈빌최종실행1_관저리슈빌최종실행1" xfId="6685"/>
    <cellStyle name="_입찰표지 _실행검토228_실행검토228" xfId="6686"/>
    <cellStyle name="_입찰표지 _실행검토228_실행검토228_00.실행예산(결재)" xfId="6687"/>
    <cellStyle name="_입찰표지 _실행검토228_실행검토228_07.복수리슈빌 미장" xfId="6688"/>
    <cellStyle name="_입찰표지 _실행검토228_실행검토228_견적용내역" xfId="6689"/>
    <cellStyle name="_입찰표지 _실행검토228_실행검토228_견적용내역(도급비교)" xfId="6690"/>
    <cellStyle name="_입찰표지 _실행검토228_실행검토228_견적용내역(도급비교)_관저리슈빌최종실행1" xfId="6691"/>
    <cellStyle name="_입찰표지 _실행검토228_실행검토228_견적용내역(도급비교)_관저리슈빌최종실행1_관저리슈빌최종실행1" xfId="6692"/>
    <cellStyle name="_입찰표지 _실행검토228_실행검토228_견적용내역_관저리슈빌최종실행1" xfId="6693"/>
    <cellStyle name="_입찰표지 _실행검토228_실행검토228_견적용내역_관저리슈빌최종실행1_관저리슈빌최종실행1" xfId="6694"/>
    <cellStyle name="_입찰표지 _실행검토228_실행검토228_관저리슈빌최종실행(1224)" xfId="6695"/>
    <cellStyle name="_입찰표지 _실행검토228_실행검토228_관저리슈빌최종실행(1224)_관저리슈빌최종실행1" xfId="6696"/>
    <cellStyle name="_입찰표지 _실행검토228_실행검토228_관저리슈빌최종실행(1224)_관저리슈빌최종실행1_관저리슈빌최종실행1" xfId="6697"/>
    <cellStyle name="_입찰표지 _실행검토228_실행검토228_관저리슈빌최종실행1" xfId="6698"/>
    <cellStyle name="_입찰표지 _실행검토228_실행검토228_노은14BL 최종내역서(04.10.05)" xfId="6699"/>
    <cellStyle name="_입찰표지 _실행검토228_실행검토228_노은14BL 최종내역서(04.10.05)_복사본 13블럭내역(최종04.10.05)" xfId="6700"/>
    <cellStyle name="_입찰표지 _실행검토228_실행검토228_노은14BL 최종내역서(04.6.18)" xfId="6701"/>
    <cellStyle name="_입찰표지 _실행검토228_실행검토228_노은14BL 최종내역서(04.6.18)_노은14BL 최종내역서(04.10.05)" xfId="6702"/>
    <cellStyle name="_입찰표지 _실행검토228_실행검토228_노은14BL 최종내역서(04.6.18)_노은14BL 최종내역서(04.10.05)_복사본 13블럭내역(최종04.10.05)" xfId="6703"/>
    <cellStyle name="_입찰표지 _실행검토228_실행검토228_노은14BL 최종내역서(04.6.18)_노은2지구 13블럭내역(최종04.10.05)" xfId="6704"/>
    <cellStyle name="_입찰표지 _실행검토228_실행검토228_노은14BL 최종내역서(04.6.18)_청주비하내역(04.09.16)" xfId="6705"/>
    <cellStyle name="_입찰표지 _실행검토228_실행검토228_노은14BL 최종내역서(04.6.24)" xfId="6706"/>
    <cellStyle name="_입찰표지 _실행검토228_실행검토228_노은14BL 최종내역서(04.6.24)_검토" xfId="6707"/>
    <cellStyle name="_입찰표지 _실행검토228_실행검토228_노은14BL 최종내역서(04.6.24)_검토_복사본 13블럭내역(최종04.10.05)" xfId="6708"/>
    <cellStyle name="_입찰표지 _실행검토228_실행검토228_노은14BL 최종내역서(04.6.24)_검토1" xfId="6709"/>
    <cellStyle name="_입찰표지 _실행검토228_실행검토228_노은14BL 최종내역서(04.6.24)_검토1_복사본 13블럭내역(최종04.10.05)" xfId="6710"/>
    <cellStyle name="_입찰표지 _실행검토228_실행검토228_노은14BL 최종내역서(04.6.24)_검토2" xfId="6711"/>
    <cellStyle name="_입찰표지 _실행검토228_실행검토228_노은14BL 최종내역서(04.6.24)_검토2_복사본 13블럭내역(최종04.10.05)" xfId="6712"/>
    <cellStyle name="_입찰표지 _실행검토228_실행검토228_노은14BL 최종내역서(04.6.24)_복사본 13블럭내역(최종04.10.05)" xfId="6713"/>
    <cellStyle name="_입찰표지 _실행검토228_실행검토228_노은2지구 13블럭내역(최종04.10.05)" xfId="6714"/>
    <cellStyle name="_입찰표지 _실행검토228_실행검토228_동백리슈빌 최종내역서(단가참고)" xfId="6715"/>
    <cellStyle name="_입찰표지 _실행검토228_실행검토228_동백리슈빌 최종내역서(단가참고)_복사본 13블럭내역(최종04.10.05)" xfId="6716"/>
    <cellStyle name="_입찰표지 _실행검토228_실행검토228_동백리슈빌 확정내역서(2004.02.10)" xfId="6717"/>
    <cellStyle name="_입찰표지 _실행검토228_실행검토228_리슈빌 공사별 비교(전체현장)" xfId="6718"/>
    <cellStyle name="_입찰표지 _실행검토228_실행검토228_리슈빌 공사별 비교(전체현장)_복사본 13블럭내역(최종04.10.05)" xfId="6719"/>
    <cellStyle name="_입찰표지 _실행검토228_실행검토228_실행(노은리슈빌)" xfId="6720"/>
    <cellStyle name="_입찰표지 _실행검토228_실행검토228_실행(노은리슈빌)_관저리슈빌최종실행1" xfId="6721"/>
    <cellStyle name="_입찰표지 _실행검토228_실행검토228_실행(노은리슈빌)_관저리슈빌최종실행1_관저리슈빌최종실행1" xfId="6722"/>
    <cellStyle name="_입찰표지 _실행검토228_실행검토228_실행예산 (2004.03.29)" xfId="6723"/>
    <cellStyle name="_입찰표지 _실행검토228_실행검토228_용인IC 내역서(결재0413)" xfId="6724"/>
    <cellStyle name="_입찰표지 _실행검토228_실행검토228_청주비하내역(04.09.16)" xfId="6725"/>
    <cellStyle name="_입찰표지 _실행검토228_실행예산 (2004.03.29)" xfId="6726"/>
    <cellStyle name="_입찰표지 _실행검토228_용인IC 내역서(결재0413)" xfId="6727"/>
    <cellStyle name="_입찰표지 _실행검토228_청주비하내역(04.09.16)" xfId="6728"/>
    <cellStyle name="_입찰표지 _실행보고(기준)" xfId="6729"/>
    <cellStyle name="_입찰표지 _실행보고_수영장" xfId="6730"/>
    <cellStyle name="_입찰표지 _실행보고_수영장_02 실행보고_대전인동1공구(29410)" xfId="6731"/>
    <cellStyle name="_입찰표지 _실행보고_수영장_2003년 경상비&amp;공통가설" xfId="6732"/>
    <cellStyle name="_입찰표지 _실행보고_수영장_2004년 급여실행" xfId="6733"/>
    <cellStyle name="_입찰표지 _실행보고_수영장_박용인동백상록 실행보고" xfId="6734"/>
    <cellStyle name="_입찰표지 _실행보고_수영장_사본 - 02_2003년실행보고양식" xfId="6735"/>
    <cellStyle name="_입찰표지 _실행보고_수영장_실행보고(경주세계문화엑스포)" xfId="6736"/>
    <cellStyle name="_입찰표지 _실행보고_수영장_용인동백상록 실행보고" xfId="6737"/>
    <cellStyle name="_입찰표지 _실행예산 (2004.03.29)" xfId="6738"/>
    <cellStyle name="_입찰표지 _실행예산(6공구)" xfId="17980"/>
    <cellStyle name="_입찰표지 _실행예산(관리비)" xfId="6739"/>
    <cellStyle name="_입찰표지 _업무연락" xfId="17981"/>
    <cellStyle name="_입찰표지 _업무연락_동해남부선4공구입찰내역(경남-조달청)" xfId="17982"/>
    <cellStyle name="_입찰표지 _업무연락01" xfId="17983"/>
    <cellStyle name="_입찰표지 _업무연락01_동해남부선4공구입찰내역(경남-조달청)" xfId="17984"/>
    <cellStyle name="_입찰표지 _업체투찰예상(강원도건)" xfId="17985"/>
    <cellStyle name="_입찰표지 _업체투찰예상(강원도건)_동해남부선4공구입찰내역(경남-조달청)" xfId="17986"/>
    <cellStyle name="_입찰표지 _용인IC 내역서(결재0413)" xfId="6740"/>
    <cellStyle name="_입찰표지 _우도데크설치공사" xfId="17987"/>
    <cellStyle name="_입찰표지 _우도데크설치공사_EG-J-A" xfId="17988"/>
    <cellStyle name="_입찰표지 _우도데크설치공사_EG-P-B" xfId="17989"/>
    <cellStyle name="_입찰표지 _우도데크설치공사_기준품셈목록표(최홍렬)" xfId="17990"/>
    <cellStyle name="_입찰표지 _우도데크설치공사_물량산출-서풍건설-1" xfId="17991"/>
    <cellStyle name="_입찰표지 _입찰표지횡" xfId="17992"/>
    <cellStyle name="_입찰표지 _입찰표지횡_동해남부선4공구입찰내역(경남-조달청)" xfId="17993"/>
    <cellStyle name="_입찰표지 _전체내역-10월8일" xfId="805"/>
    <cellStyle name="_입찰표지 _전체내역-10월8일_Book2" xfId="810"/>
    <cellStyle name="_입찰표지 _전체내역-10월8일_전체내역" xfId="806"/>
    <cellStyle name="_입찰표지 _전체내역-10월8일_전체내역-a3" xfId="807"/>
    <cellStyle name="_입찰표지 _전체내역-10월8일_전체내역-a4" xfId="808"/>
    <cellStyle name="_입찰표지 _전체내역-10월8일_총괄내역2003.08-a4" xfId="809"/>
    <cellStyle name="_입찰표지 _정읍천(입찰내역)_1안" xfId="17994"/>
    <cellStyle name="_입찰표지 _정읍천(입찰내역)_1안_1" xfId="17995"/>
    <cellStyle name="_입찰표지 _정읍천(입찰내역)_1안_1_변경내역서-1 (version 1)" xfId="17996"/>
    <cellStyle name="_입찰표지 _정읍천(입찰내역)_1안_1_복사본 내역서-서창사거리(rev1-4)" xfId="17997"/>
    <cellStyle name="_입찰표지 _정읍천(입찰내역)_1안_변경내역서-1 (version 1)" xfId="17998"/>
    <cellStyle name="_입찰표지 _정읍천(입찰내역)_1안_복사본 내역서-서창사거리(rev1-4)" xfId="17999"/>
    <cellStyle name="_입찰표지 _정읍천(입찰내역)_1안_정읍천(입찰내역)_1안" xfId="18000"/>
    <cellStyle name="_입찰표지 _정읍천(입찰내역)_1안_정읍천(입찰내역)_1안_변경내역서-1 (version 1)" xfId="18001"/>
    <cellStyle name="_입찰표지 _정읍천(입찰내역)_1안_정읍천(입찰내역)_1안_복사본 내역서-서창사거리(rev1-4)" xfId="18002"/>
    <cellStyle name="_입찰표지 _정읍천(입찰내역)_2안" xfId="18003"/>
    <cellStyle name="_입찰표지 _정읍천(입찰내역)_2안_변경내역서-1 (version 1)" xfId="18004"/>
    <cellStyle name="_입찰표지 _정읍천(입찰내역)_2안_복사본 내역서-서창사거리(rev1-4)" xfId="18005"/>
    <cellStyle name="_입찰표지 _정읍천(입찰내역)_2안_정읍천(입찰내역)_1안" xfId="18006"/>
    <cellStyle name="_입찰표지 _정읍천(입찰내역)_2안_정읍천(입찰내역)_1안_변경내역서-1 (version 1)" xfId="18007"/>
    <cellStyle name="_입찰표지 _정읍천(입찰내역)_2안_정읍천(입찰내역)_1안_복사본 내역서-서창사거리(rev1-4)" xfId="18008"/>
    <cellStyle name="_입찰표지 _제1회기성서류(8.22)" xfId="18009"/>
    <cellStyle name="_입찰표지 _조경" xfId="18010"/>
    <cellStyle name="_입찰표지 _조경(공종구분)" xfId="18011"/>
    <cellStyle name="_입찰표지 _조경_2005.근1,2호-정화 습지 실정보고11-15일 1.5경사xls" xfId="18012"/>
    <cellStyle name="_입찰표지 _조경_2006..단가산출" xfId="18013"/>
    <cellStyle name="_입찰표지 _조경_조경" xfId="18014"/>
    <cellStyle name="_입찰표지 _조경_조경_2006..단가산출" xfId="18015"/>
    <cellStyle name="_입찰표지 _조경_창인-근1.2호-정화(방수쉬트)실정보고10.10" xfId="18016"/>
    <cellStyle name="_입찰표지 _중구청일위대가" xfId="18017"/>
    <cellStyle name="_입찰표지 _중기단가" xfId="18018"/>
    <cellStyle name="_입찰표지 _지장물" xfId="811"/>
    <cellStyle name="_입찰표지 _지장물_Book2" xfId="818"/>
    <cellStyle name="_입찰표지 _지장물_금차내역-10월8일-수정" xfId="812"/>
    <cellStyle name="_입찰표지 _지장물_설변내역서2차" xfId="813"/>
    <cellStyle name="_입찰표지 _지장물_전체내역" xfId="814"/>
    <cellStyle name="_입찰표지 _지장물_전체내역-a3" xfId="815"/>
    <cellStyle name="_입찰표지 _지장물_전체내역-a4" xfId="816"/>
    <cellStyle name="_입찰표지 _지장물_총괄내역2003.08-a4" xfId="817"/>
    <cellStyle name="_입찰표지 _진월 공내역서" xfId="18019"/>
    <cellStyle name="_입찰표지 _진월 공내역서_Sheet1" xfId="18020"/>
    <cellStyle name="_입찰표지 _진월 공내역서_Sheet1_변경내역서-1 (version 1)" xfId="18021"/>
    <cellStyle name="_입찰표지 _진월 공내역서_Sheet1_복사본 내역서-서창사거리(rev1-4)" xfId="18022"/>
    <cellStyle name="_입찰표지 _진월 공내역서_Sheet1_정읍천(입찰내역)_1안" xfId="18023"/>
    <cellStyle name="_입찰표지 _진월 공내역서_Sheet1_정읍천(입찰내역)_1안_변경내역서-1 (version 1)" xfId="18024"/>
    <cellStyle name="_입찰표지 _진월 공내역서_Sheet1_정읍천(입찰내역)_1안_복사본 내역서-서창사거리(rev1-4)" xfId="18025"/>
    <cellStyle name="_입찰표지 _진월 공내역서_변경내역서-1 (version 1)" xfId="18026"/>
    <cellStyle name="_입찰표지 _진월 공내역서_복사본 내역서-서창사거리(rev1-4)" xfId="18027"/>
    <cellStyle name="_입찰표지 _진월 공내역서_서후-평은(투찰)" xfId="18028"/>
    <cellStyle name="_입찰표지 _진월 공내역서_서후-평은(투찰)_Sheet1" xfId="18029"/>
    <cellStyle name="_입찰표지 _진월 공내역서_서후-평은(투찰)_Sheet1_변경내역서-1 (version 1)" xfId="18030"/>
    <cellStyle name="_입찰표지 _진월 공내역서_서후-평은(투찰)_Sheet1_복사본 내역서-서창사거리(rev1-4)" xfId="18031"/>
    <cellStyle name="_입찰표지 _진월 공내역서_서후-평은(투찰)_Sheet1_정읍천(입찰내역)_1안" xfId="18032"/>
    <cellStyle name="_입찰표지 _진월 공내역서_서후-평은(투찰)_Sheet1_정읍천(입찰내역)_1안_변경내역서-1 (version 1)" xfId="18033"/>
    <cellStyle name="_입찰표지 _진월 공내역서_서후-평은(투찰)_Sheet1_정읍천(입찰내역)_1안_복사본 내역서-서창사거리(rev1-4)" xfId="18034"/>
    <cellStyle name="_입찰표지 _진월 공내역서_서후-평은(투찰)_변경내역서-1 (version 1)" xfId="18035"/>
    <cellStyle name="_입찰표지 _진월 공내역서_서후-평은(투찰)_복사본 내역서-서창사거리(rev1-4)" xfId="18036"/>
    <cellStyle name="_입찰표지 _진월 공내역서_서후-평은(투찰)_정읍천(입찰내역)_1안" xfId="18037"/>
    <cellStyle name="_입찰표지 _진월 공내역서_서후-평은(투찰)_정읍천(입찰내역)_1안_1" xfId="18038"/>
    <cellStyle name="_입찰표지 _진월 공내역서_서후-평은(투찰)_정읍천(입찰내역)_1안_1_변경내역서-1 (version 1)" xfId="18039"/>
    <cellStyle name="_입찰표지 _진월 공내역서_서후-평은(투찰)_정읍천(입찰내역)_1안_1_복사본 내역서-서창사거리(rev1-4)" xfId="18040"/>
    <cellStyle name="_입찰표지 _진월 공내역서_서후-평은(투찰)_정읍천(입찰내역)_1안_변경내역서-1 (version 1)" xfId="18041"/>
    <cellStyle name="_입찰표지 _진월 공내역서_서후-평은(투찰)_정읍천(입찰내역)_1안_복사본 내역서-서창사거리(rev1-4)" xfId="18042"/>
    <cellStyle name="_입찰표지 _진월 공내역서_서후-평은(투찰)_정읍천(입찰내역)_1안_정읍천(입찰내역)_1안" xfId="18043"/>
    <cellStyle name="_입찰표지 _진월 공내역서_서후-평은(투찰)_정읍천(입찰내역)_1안_정읍천(입찰내역)_1안_변경내역서-1 (version 1)" xfId="18044"/>
    <cellStyle name="_입찰표지 _진월 공내역서_서후-평은(투찰)_정읍천(입찰내역)_1안_정읍천(입찰내역)_1안_복사본 내역서-서창사거리(rev1-4)" xfId="18045"/>
    <cellStyle name="_입찰표지 _진월 공내역서_서후-평은(투찰)_정읍천(입찰내역)_2안" xfId="18046"/>
    <cellStyle name="_입찰표지 _진월 공내역서_서후-평은(투찰)_정읍천(입찰내역)_2안_변경내역서-1 (version 1)" xfId="18047"/>
    <cellStyle name="_입찰표지 _진월 공내역서_서후-평은(투찰)_정읍천(입찰내역)_2안_복사본 내역서-서창사거리(rev1-4)" xfId="18048"/>
    <cellStyle name="_입찰표지 _진월 공내역서_서후-평은(투찰)_정읍천(입찰내역)_2안_정읍천(입찰내역)_1안" xfId="18049"/>
    <cellStyle name="_입찰표지 _진월 공내역서_서후-평은(투찰)_정읍천(입찰내역)_2안_정읍천(입찰내역)_1안_변경내역서-1 (version 1)" xfId="18050"/>
    <cellStyle name="_입찰표지 _진월 공내역서_서후-평은(투찰)_정읍천(입찰내역)_2안_정읍천(입찰내역)_1안_복사본 내역서-서창사거리(rev1-4)" xfId="18051"/>
    <cellStyle name="_입찰표지 _진월 공내역서_정읍천(입찰내역)_1안" xfId="18052"/>
    <cellStyle name="_입찰표지 _진월 공내역서_정읍천(입찰내역)_1안_1" xfId="18053"/>
    <cellStyle name="_입찰표지 _진월 공내역서_정읍천(입찰내역)_1안_1_변경내역서-1 (version 1)" xfId="18054"/>
    <cellStyle name="_입찰표지 _진월 공내역서_정읍천(입찰내역)_1안_1_복사본 내역서-서창사거리(rev1-4)" xfId="18055"/>
    <cellStyle name="_입찰표지 _진월 공내역서_정읍천(입찰내역)_1안_변경내역서-1 (version 1)" xfId="18056"/>
    <cellStyle name="_입찰표지 _진월 공내역서_정읍천(입찰내역)_1안_복사본 내역서-서창사거리(rev1-4)" xfId="18057"/>
    <cellStyle name="_입찰표지 _진월 공내역서_정읍천(입찰내역)_1안_정읍천(입찰내역)_1안" xfId="18058"/>
    <cellStyle name="_입찰표지 _진월 공내역서_정읍천(입찰내역)_1안_정읍천(입찰내역)_1안_변경내역서-1 (version 1)" xfId="18059"/>
    <cellStyle name="_입찰표지 _진월 공내역서_정읍천(입찰내역)_1안_정읍천(입찰내역)_1안_복사본 내역서-서창사거리(rev1-4)" xfId="18060"/>
    <cellStyle name="_입찰표지 _진월 공내역서_정읍천(입찰내역)_2안" xfId="18061"/>
    <cellStyle name="_입찰표지 _진월 공내역서_정읍천(입찰내역)_2안_변경내역서-1 (version 1)" xfId="18062"/>
    <cellStyle name="_입찰표지 _진월 공내역서_정읍천(입찰내역)_2안_복사본 내역서-서창사거리(rev1-4)" xfId="18063"/>
    <cellStyle name="_입찰표지 _진월 공내역서_정읍천(입찰내역)_2안_정읍천(입찰내역)_1안" xfId="18064"/>
    <cellStyle name="_입찰표지 _진월 공내역서_정읍천(입찰내역)_2안_정읍천(입찰내역)_1안_변경내역서-1 (version 1)" xfId="18065"/>
    <cellStyle name="_입찰표지 _진월 공내역서_정읍천(입찰내역)_2안_정읍천(입찰내역)_1안_복사본 내역서-서창사거리(rev1-4)" xfId="18066"/>
    <cellStyle name="_입찰표지 _집행 (93)" xfId="819"/>
    <cellStyle name="_입찰표지 _집행 (93)_SCP" xfId="840"/>
    <cellStyle name="_입찰표지 _집행 (93)_SCP_Book2" xfId="847"/>
    <cellStyle name="_입찰표지 _집행 (93)_SCP_금차내역-10월8일-수정" xfId="841"/>
    <cellStyle name="_입찰표지 _집행 (93)_SCP_설변내역서2차" xfId="842"/>
    <cellStyle name="_입찰표지 _집행 (93)_SCP_전체내역" xfId="843"/>
    <cellStyle name="_입찰표지 _집행 (93)_SCP_전체내역-a3" xfId="844"/>
    <cellStyle name="_입찰표지 _집행 (93)_SCP_전체내역-a4" xfId="845"/>
    <cellStyle name="_입찰표지 _집행 (93)_SCP_총괄내역2003.08-a4" xfId="846"/>
    <cellStyle name="_입찰표지 _집행 (93)_금차내역설변-10월10일" xfId="820"/>
    <cellStyle name="_입찰표지 _집행 (93)_금차내역설변-10월10일_Book2" xfId="825"/>
    <cellStyle name="_입찰표지 _집행 (93)_금차내역설변-10월10일_전체내역" xfId="821"/>
    <cellStyle name="_입찰표지 _집행 (93)_금차내역설변-10월10일_전체내역-a3" xfId="822"/>
    <cellStyle name="_입찰표지 _집행 (93)_금차내역설변-10월10일_전체내역-a4" xfId="823"/>
    <cellStyle name="_입찰표지 _집행 (93)_금차내역설변-10월10일_총괄내역2003.08-a4" xfId="824"/>
    <cellStyle name="_입찰표지 _집행 (93)_전체내역-10월8일" xfId="826"/>
    <cellStyle name="_입찰표지 _집행 (93)_전체내역-10월8일_Book2" xfId="831"/>
    <cellStyle name="_입찰표지 _집행 (93)_전체내역-10월8일_전체내역" xfId="827"/>
    <cellStyle name="_입찰표지 _집행 (93)_전체내역-10월8일_전체내역-a3" xfId="828"/>
    <cellStyle name="_입찰표지 _집행 (93)_전체내역-10월8일_전체내역-a4" xfId="829"/>
    <cellStyle name="_입찰표지 _집행 (93)_전체내역-10월8일_총괄내역2003.08-a4" xfId="830"/>
    <cellStyle name="_입찰표지 _집행 (93)_지장물" xfId="832"/>
    <cellStyle name="_입찰표지 _집행 (93)_지장물_Book2" xfId="839"/>
    <cellStyle name="_입찰표지 _집행 (93)_지장물_금차내역-10월8일-수정" xfId="833"/>
    <cellStyle name="_입찰표지 _집행 (93)_지장물_설변내역서2차" xfId="834"/>
    <cellStyle name="_입찰표지 _집행 (93)_지장물_전체내역" xfId="835"/>
    <cellStyle name="_입찰표지 _집행 (93)_지장물_전체내역-a3" xfId="836"/>
    <cellStyle name="_입찰표지 _집행 (93)_지장물_전체내역-a4" xfId="837"/>
    <cellStyle name="_입찰표지 _집행 (93)_지장물_총괄내역2003.08-a4" xfId="838"/>
    <cellStyle name="_입찰표지 _창인-근1.2호-정화(방수쉬트)실정보고10.10" xfId="18067"/>
    <cellStyle name="_입찰표지 _철근강과사급대체" xfId="18068"/>
    <cellStyle name="_입찰표지 _청주비하내역(04.09.16)" xfId="6741"/>
    <cellStyle name="_입찰표지 _총체재노(변)" xfId="18069"/>
    <cellStyle name="_입찰표지 _총체재노(변)_고성천자연형하천데크일위대가" xfId="18070"/>
    <cellStyle name="_입찰표지 _총체재노(변)_대룡산일위대가표" xfId="18071"/>
    <cellStyle name="_입찰표지 _총체재노(변)_대룡산일위대가표_EG-J-A" xfId="18072"/>
    <cellStyle name="_입찰표지 _총체재노(변)_대룡산일위대가표_EG-P-B" xfId="18073"/>
    <cellStyle name="_입찰표지 _총체재노(변)_대룡산일위대가표_기준품셈목록표(최홍렬)" xfId="18074"/>
    <cellStyle name="_입찰표지 _총체재노(변)_대룡산일위대가표_물량산출-서풍건설-1" xfId="18075"/>
    <cellStyle name="_입찰표지 _총체재노(변)_우도데크설치공사" xfId="18076"/>
    <cellStyle name="_입찰표지 _총체재노(변)_우도데크설치공사_EG-J-A" xfId="18077"/>
    <cellStyle name="_입찰표지 _총체재노(변)_우도데크설치공사_EG-P-B" xfId="18078"/>
    <cellStyle name="_입찰표지 _총체재노(변)_우도데크설치공사_기준품셈목록표(최홍렬)" xfId="18079"/>
    <cellStyle name="_입찰표지 _총체재노(변)_우도데크설치공사_물량산출-서풍건설-1" xfId="18080"/>
    <cellStyle name="_입찰표지 _투찰" xfId="18081"/>
    <cellStyle name="_입찰표지 _투찰,실행(영월정양)" xfId="18082"/>
    <cellStyle name="_입찰표지 _투찰,실행(영월정양)_동해남부선4공구입찰내역(경남-조달청)" xfId="18083"/>
    <cellStyle name="_입찰표지 _투찰_Book1" xfId="18084"/>
    <cellStyle name="_입찰표지 _투찰_Book1_내역서(최초)" xfId="18085"/>
    <cellStyle name="_입찰표지 _투찰_Book1_내역서(최초)_기구조직승인" xfId="18086"/>
    <cellStyle name="_입찰표지 _투찰_Book1_내역서(최초)_사토조정" xfId="18087"/>
    <cellStyle name="_입찰표지 _투찰_Book1_내역서(최초)_사토조정1" xfId="18088"/>
    <cellStyle name="_입찰표지 _투찰_Book1_내역서(최초)_사토조정2" xfId="18089"/>
    <cellStyle name="_입찰표지 _투찰_Book1_내역서(최초)_실행예산(6공구)" xfId="18090"/>
    <cellStyle name="_입찰표지 _투찰_Book1_내역서(최초)_실행예산(6공구-사토조정1)" xfId="18091"/>
    <cellStyle name="_입찰표지 _투찰_Book1_내역서(최초)_실행예산(6공구-회원사-사토조정)" xfId="18092"/>
    <cellStyle name="_입찰표지 _투찰_Book1_내역서(최초)_실행예산(6공구-회원사용)" xfId="18093"/>
    <cellStyle name="_입찰표지 _투찰_Book1_내역서(최초)_투찰-변형1(내역서정리,설계대비단가낙찰율)" xfId="18094"/>
    <cellStyle name="_입찰표지 _투찰_Book1_투찰-변형1(내역서정리,설계대비단가낙찰율)" xfId="18095"/>
    <cellStyle name="_입찰표지 _투찰_P-(현리-신팔)" xfId="18096"/>
    <cellStyle name="_입찰표지 _투찰_P-(현리-신팔)_내역서(최초)" xfId="18097"/>
    <cellStyle name="_입찰표지 _투찰_P-(현리-신팔)_내역서(최초)_기구조직승인" xfId="18098"/>
    <cellStyle name="_입찰표지 _투찰_P-(현리-신팔)_내역서(최초)_사토조정" xfId="18099"/>
    <cellStyle name="_입찰표지 _투찰_P-(현리-신팔)_내역서(최초)_사토조정1" xfId="18100"/>
    <cellStyle name="_입찰표지 _투찰_P-(현리-신팔)_내역서(최초)_사토조정2" xfId="18101"/>
    <cellStyle name="_입찰표지 _투찰_P-(현리-신팔)_내역서(최초)_실행예산(6공구)" xfId="18102"/>
    <cellStyle name="_입찰표지 _투찰_P-(현리-신팔)_내역서(최초)_실행예산(6공구-사토조정1)" xfId="18103"/>
    <cellStyle name="_입찰표지 _투찰_P-(현리-신팔)_내역서(최초)_실행예산(6공구-회원사-사토조정)" xfId="18104"/>
    <cellStyle name="_입찰표지 _투찰_P-(현리-신팔)_내역서(최초)_실행예산(6공구-회원사용)" xfId="18105"/>
    <cellStyle name="_입찰표지 _투찰_P-(현리-신팔)_내역서(최초)_투찰-변형1(내역서정리,설계대비단가낙찰율)" xfId="18106"/>
    <cellStyle name="_입찰표지 _투찰_P-(현리-신팔)_투찰-변형1(내역서정리,설계대비단가낙찰율)" xfId="18107"/>
    <cellStyle name="_입찰표지 _투찰_내역서(최초)" xfId="18108"/>
    <cellStyle name="_입찰표지 _투찰_내역서(최초)_기구조직승인" xfId="18109"/>
    <cellStyle name="_입찰표지 _투찰_내역서(최초)_사토조정" xfId="18110"/>
    <cellStyle name="_입찰표지 _투찰_내역서(최초)_사토조정1" xfId="18111"/>
    <cellStyle name="_입찰표지 _투찰_내역서(최초)_사토조정2" xfId="18112"/>
    <cellStyle name="_입찰표지 _투찰_내역서(최초)_실행예산(6공구)" xfId="18113"/>
    <cellStyle name="_입찰표지 _투찰_내역서(최초)_실행예산(6공구-사토조정1)" xfId="18114"/>
    <cellStyle name="_입찰표지 _투찰_내역서(최초)_실행예산(6공구-회원사-사토조정)" xfId="18115"/>
    <cellStyle name="_입찰표지 _투찰_내역서(최초)_실행예산(6공구-회원사용)" xfId="18116"/>
    <cellStyle name="_입찰표지 _투찰_내역서(최초)_투찰-변형1(내역서정리,설계대비단가낙찰율)" xfId="18117"/>
    <cellStyle name="_입찰표지 _투찰_부대결과" xfId="18118"/>
    <cellStyle name="_입찰표지 _투찰_부대결과_Book1" xfId="18119"/>
    <cellStyle name="_입찰표지 _투찰_부대결과_Book1_내역서(최초)" xfId="18120"/>
    <cellStyle name="_입찰표지 _투찰_부대결과_Book1_내역서(최초)_기구조직승인" xfId="18121"/>
    <cellStyle name="_입찰표지 _투찰_부대결과_Book1_내역서(최초)_사토조정" xfId="18122"/>
    <cellStyle name="_입찰표지 _투찰_부대결과_Book1_내역서(최초)_사토조정1" xfId="18123"/>
    <cellStyle name="_입찰표지 _투찰_부대결과_Book1_내역서(최초)_사토조정2" xfId="18124"/>
    <cellStyle name="_입찰표지 _투찰_부대결과_Book1_내역서(최초)_실행예산(6공구)" xfId="18125"/>
    <cellStyle name="_입찰표지 _투찰_부대결과_Book1_내역서(최초)_실행예산(6공구-사토조정1)" xfId="18126"/>
    <cellStyle name="_입찰표지 _투찰_부대결과_Book1_내역서(최초)_실행예산(6공구-회원사-사토조정)" xfId="18127"/>
    <cellStyle name="_입찰표지 _투찰_부대결과_Book1_내역서(최초)_실행예산(6공구-회원사용)" xfId="18128"/>
    <cellStyle name="_입찰표지 _투찰_부대결과_Book1_내역서(최초)_투찰-변형1(내역서정리,설계대비단가낙찰율)" xfId="18129"/>
    <cellStyle name="_입찰표지 _투찰_부대결과_Book1_투찰-변형1(내역서정리,설계대비단가낙찰율)" xfId="18130"/>
    <cellStyle name="_입찰표지 _투찰_부대결과_P-(현리-신팔)" xfId="18131"/>
    <cellStyle name="_입찰표지 _투찰_부대결과_P-(현리-신팔)_내역서(최초)" xfId="18132"/>
    <cellStyle name="_입찰표지 _투찰_부대결과_P-(현리-신팔)_내역서(최초)_기구조직승인" xfId="18133"/>
    <cellStyle name="_입찰표지 _투찰_부대결과_P-(현리-신팔)_내역서(최초)_사토조정" xfId="18134"/>
    <cellStyle name="_입찰표지 _투찰_부대결과_P-(현리-신팔)_내역서(최초)_사토조정1" xfId="18135"/>
    <cellStyle name="_입찰표지 _투찰_부대결과_P-(현리-신팔)_내역서(최초)_사토조정2" xfId="18136"/>
    <cellStyle name="_입찰표지 _투찰_부대결과_P-(현리-신팔)_내역서(최초)_실행예산(6공구)" xfId="18137"/>
    <cellStyle name="_입찰표지 _투찰_부대결과_P-(현리-신팔)_내역서(최초)_실행예산(6공구-사토조정1)" xfId="18138"/>
    <cellStyle name="_입찰표지 _투찰_부대결과_P-(현리-신팔)_내역서(최초)_실행예산(6공구-회원사-사토조정)" xfId="18139"/>
    <cellStyle name="_입찰표지 _투찰_부대결과_P-(현리-신팔)_내역서(최초)_실행예산(6공구-회원사용)" xfId="18140"/>
    <cellStyle name="_입찰표지 _투찰_부대결과_P-(현리-신팔)_내역서(최초)_투찰-변형1(내역서정리,설계대비단가낙찰율)" xfId="18141"/>
    <cellStyle name="_입찰표지 _투찰_부대결과_P-(현리-신팔)_투찰-변형1(내역서정리,설계대비단가낙찰율)" xfId="18142"/>
    <cellStyle name="_입찰표지 _투찰_부대결과_내역서(최초)" xfId="18143"/>
    <cellStyle name="_입찰표지 _투찰_부대결과_내역서(최초)_기구조직승인" xfId="18144"/>
    <cellStyle name="_입찰표지 _투찰_부대결과_내역서(최초)_사토조정" xfId="18145"/>
    <cellStyle name="_입찰표지 _투찰_부대결과_내역서(최초)_사토조정1" xfId="18146"/>
    <cellStyle name="_입찰표지 _투찰_부대결과_내역서(최초)_사토조정2" xfId="18147"/>
    <cellStyle name="_입찰표지 _투찰_부대결과_내역서(최초)_실행예산(6공구)" xfId="18148"/>
    <cellStyle name="_입찰표지 _투찰_부대결과_내역서(최초)_실행예산(6공구-사토조정1)" xfId="18149"/>
    <cellStyle name="_입찰표지 _투찰_부대결과_내역서(최초)_실행예산(6공구-회원사-사토조정)" xfId="18150"/>
    <cellStyle name="_입찰표지 _투찰_부대결과_내역서(최초)_실행예산(6공구-회원사용)" xfId="18151"/>
    <cellStyle name="_입찰표지 _투찰_부대결과_내역서(최초)_투찰-변형1(내역서정리,설계대비단가낙찰율)" xfId="18152"/>
    <cellStyle name="_입찰표지 _투찰_부대결과_투찰-변형1(내역서정리,설계대비단가낙찰율)" xfId="18153"/>
    <cellStyle name="_입찰표지 _투찰_부대결과_현리-신팔도로설계" xfId="18154"/>
    <cellStyle name="_입찰표지 _투찰_부대결과_현리-신팔도로설계_내역서(최초)" xfId="18155"/>
    <cellStyle name="_입찰표지 _투찰_부대결과_현리-신팔도로설계_내역서(최초)_기구조직승인" xfId="18156"/>
    <cellStyle name="_입찰표지 _투찰_부대결과_현리-신팔도로설계_내역서(최초)_사토조정" xfId="18157"/>
    <cellStyle name="_입찰표지 _투찰_부대결과_현리-신팔도로설계_내역서(최초)_사토조정1" xfId="18158"/>
    <cellStyle name="_입찰표지 _투찰_부대결과_현리-신팔도로설계_내역서(최초)_사토조정2" xfId="18159"/>
    <cellStyle name="_입찰표지 _투찰_부대결과_현리-신팔도로설계_내역서(최초)_실행예산(6공구)" xfId="18160"/>
    <cellStyle name="_입찰표지 _투찰_부대결과_현리-신팔도로설계_내역서(최초)_실행예산(6공구-사토조정1)" xfId="18161"/>
    <cellStyle name="_입찰표지 _투찰_부대결과_현리-신팔도로설계_내역서(최초)_실행예산(6공구-회원사-사토조정)" xfId="18162"/>
    <cellStyle name="_입찰표지 _투찰_부대결과_현리-신팔도로설계_내역서(최초)_실행예산(6공구-회원사용)" xfId="18163"/>
    <cellStyle name="_입찰표지 _투찰_부대결과_현리-신팔도로설계_내역서(최초)_투찰-변형1(내역서정리,설계대비단가낙찰율)" xfId="18164"/>
    <cellStyle name="_입찰표지 _투찰_부대결과_현리-신팔도로설계_투찰-변형1(내역서정리,설계대비단가낙찰율)" xfId="18165"/>
    <cellStyle name="_입찰표지 _투찰_투찰-변형1(내역서정리,설계대비단가낙찰율)" xfId="18166"/>
    <cellStyle name="_입찰표지 _투찰_현리-신팔도로설계" xfId="18167"/>
    <cellStyle name="_입찰표지 _투찰_현리-신팔도로설계_내역서(최초)" xfId="18168"/>
    <cellStyle name="_입찰표지 _투찰_현리-신팔도로설계_내역서(최초)_기구조직승인" xfId="18169"/>
    <cellStyle name="_입찰표지 _투찰_현리-신팔도로설계_내역서(최초)_사토조정" xfId="18170"/>
    <cellStyle name="_입찰표지 _투찰_현리-신팔도로설계_내역서(최초)_사토조정1" xfId="18171"/>
    <cellStyle name="_입찰표지 _투찰_현리-신팔도로설계_내역서(최초)_사토조정2" xfId="18172"/>
    <cellStyle name="_입찰표지 _투찰_현리-신팔도로설계_내역서(최초)_실행예산(6공구)" xfId="18173"/>
    <cellStyle name="_입찰표지 _투찰_현리-신팔도로설계_내역서(최초)_실행예산(6공구-사토조정1)" xfId="18174"/>
    <cellStyle name="_입찰표지 _투찰_현리-신팔도로설계_내역서(최초)_실행예산(6공구-회원사-사토조정)" xfId="18175"/>
    <cellStyle name="_입찰표지 _투찰_현리-신팔도로설계_내역서(최초)_실행예산(6공구-회원사용)" xfId="18176"/>
    <cellStyle name="_입찰표지 _투찰_현리-신팔도로설계_내역서(최초)_투찰-변형1(내역서정리,설계대비단가낙찰율)" xfId="18177"/>
    <cellStyle name="_입찰표지 _투찰_현리-신팔도로설계_투찰-변형1(내역서정리,설계대비단가낙찰율)" xfId="18178"/>
    <cellStyle name="_입찰표지 _투찰내역(강남)" xfId="18179"/>
    <cellStyle name="_입찰표지 _투찰내역(강남)_동해남부선4공구입찰내역(경남-조달청)" xfId="18180"/>
    <cellStyle name="_입찰표지 _투찰-변형1(내역서정리,설계대비단가낙찰율)" xfId="18181"/>
    <cellStyle name="_입찰표지 _품의서(고속철도14-1)" xfId="18182"/>
    <cellStyle name="_입찰표지 _품의서(고속철도14-1)_동해남부선4공구입찰내역(경남-조달청)" xfId="18183"/>
    <cellStyle name="_입찰표지 _품의서및경비(영월)" xfId="18184"/>
    <cellStyle name="_입찰표지 _품의서및경비(영월)_동해남부선4공구입찰내역(경남-조달청)" xfId="18185"/>
    <cellStyle name="_입찰표지 _품의서및경비(영월)_품의서" xfId="18186"/>
    <cellStyle name="_입찰표지 _품의서및경비(영월)_품의서_(신풍-우성)부대현설자료" xfId="18187"/>
    <cellStyle name="_입찰표지 _품의서및경비(영월)_품의서_(신풍-우성)부대현설자료_동해남부선4공구입찰내역(경남-조달청)" xfId="18188"/>
    <cellStyle name="_입찰표지 _품의서및경비(영월)_품의서_견적공종" xfId="18189"/>
    <cellStyle name="_입찰표지 _품의서및경비(영월)_품의서_견적공종_동해남부선4공구입찰내역(경남-조달청)" xfId="18190"/>
    <cellStyle name="_입찰표지 _품의서및경비(영월)_품의서_동해남부선4공구입찰내역(경남-조달청)" xfId="18191"/>
    <cellStyle name="_입찰표지 _품의서및경비(영월)_품의서_업체투찰예상(강원도건)" xfId="18192"/>
    <cellStyle name="_입찰표지 _품의서및경비(영월)_품의서_업체투찰예상(강원도건)_동해남부선4공구입찰내역(경남-조달청)" xfId="18193"/>
    <cellStyle name="_입찰표지 _품의서및경비(영월)_품의서_품의서(고속철도14-1)" xfId="18194"/>
    <cellStyle name="_입찰표지 _품의서및경비(영월)_품의서_품의서(고속철도14-1)_동해남부선4공구입찰내역(경남-조달청)" xfId="18195"/>
    <cellStyle name="_입찰표지 _현리-신팔도로설계" xfId="18196"/>
    <cellStyle name="_입찰표지 _현리-신팔도로설계_내역서(최초)" xfId="18197"/>
    <cellStyle name="_입찰표지 _현리-신팔도로설계_내역서(최초)_기구조직승인" xfId="18198"/>
    <cellStyle name="_입찰표지 _현리-신팔도로설계_내역서(최초)_사토조정" xfId="18199"/>
    <cellStyle name="_입찰표지 _현리-신팔도로설계_내역서(최초)_사토조정1" xfId="18200"/>
    <cellStyle name="_입찰표지 _현리-신팔도로설계_내역서(최초)_사토조정2" xfId="18201"/>
    <cellStyle name="_입찰표지 _현리-신팔도로설계_내역서(최초)_실행예산(6공구)" xfId="18202"/>
    <cellStyle name="_입찰표지 _현리-신팔도로설계_내역서(최초)_실행예산(6공구-사토조정1)" xfId="18203"/>
    <cellStyle name="_입찰표지 _현리-신팔도로설계_내역서(최초)_실행예산(6공구-회원사-사토조정)" xfId="18204"/>
    <cellStyle name="_입찰표지 _현리-신팔도로설계_내역서(최초)_실행예산(6공구-회원사용)" xfId="18205"/>
    <cellStyle name="_입찰표지 _현리-신팔도로설계_내역서(최초)_투찰-변형1(내역서정리,설계대비단가낙찰율)" xfId="18206"/>
    <cellStyle name="_입찰표지 _현리-신팔도로설계_투찰-변형1(내역서정리,설계대비단가낙찰율)" xfId="18207"/>
    <cellStyle name="_입찰표지 _현장간접비(현장기준안)-60개월)" xfId="7997"/>
    <cellStyle name="_입찰표지횡" xfId="18208"/>
    <cellStyle name="_입찰표지횡_동해남부선4공구입찰내역(경남-조달청)" xfId="18209"/>
    <cellStyle name="_자금수지(9월) " xfId="7603"/>
    <cellStyle name="_자동산출-합성수지창호산출(070901)" xfId="6742"/>
    <cellStyle name="_자산홍,영산홍,백철쭉일위대가" xfId="18210"/>
    <cellStyle name="_자연석쌓기" xfId="18211"/>
    <cellStyle name="_작업일보" xfId="18212"/>
    <cellStyle name="_작은골 무대내역" xfId="18213"/>
    <cellStyle name="_잡비산출근거" xfId="7998"/>
    <cellStyle name="_잡비산출근거_BOOK5" xfId="8009"/>
    <cellStyle name="_잡비산출근거_갑" xfId="7999"/>
    <cellStyle name="_잡비산출근거_갑 (2)" xfId="8000"/>
    <cellStyle name="_잡비산출근거_금곡분" xfId="8001"/>
    <cellStyle name="_잡비산출근거_내역확정" xfId="8002"/>
    <cellStyle name="_잡비산출근거_대정진분" xfId="8003"/>
    <cellStyle name="_잡비산출근거_동원-철콘 (2)" xfId="8004"/>
    <cellStyle name="_잡비산출근거_동원-철콘 (3)" xfId="8005"/>
    <cellStyle name="_잡비산출근거_동원-토공 (2)" xfId="8006"/>
    <cellStyle name="_잡비산출근거_정산확정" xfId="8007"/>
    <cellStyle name="_잡비산출근거_한광 (2)" xfId="8008"/>
    <cellStyle name="_장담천(수정분)," xfId="18214"/>
    <cellStyle name="_장안공원단식의자설치수량산출서" xfId="18215"/>
    <cellStyle name="_적격 " xfId="943"/>
    <cellStyle name="_적격 _(신풍-우성)부대현설자료" xfId="18216"/>
    <cellStyle name="_적격 _(신풍-우성)부대현설자료_동해남부선4공구입찰내역(경남-조달청)" xfId="18217"/>
    <cellStyle name="_적격 _2005.근1,2호-정화 습지 실정보고11-15일 1.5경사xls" xfId="18218"/>
    <cellStyle name="_적격 _2006..단가산출" xfId="18219"/>
    <cellStyle name="_적격 _Book1" xfId="18220"/>
    <cellStyle name="_적격 _Book1_내역서(최초)" xfId="18221"/>
    <cellStyle name="_적격 _Book1_내역서(최초)_기구조직승인" xfId="18222"/>
    <cellStyle name="_적격 _Book1_내역서(최초)_사토조정" xfId="18223"/>
    <cellStyle name="_적격 _Book1_내역서(최초)_사토조정1" xfId="18224"/>
    <cellStyle name="_적격 _Book1_내역서(최초)_사토조정2" xfId="18225"/>
    <cellStyle name="_적격 _Book1_내역서(최초)_실행예산(6공구)" xfId="18226"/>
    <cellStyle name="_적격 _Book1_내역서(최초)_실행예산(6공구-사토조정1)" xfId="18227"/>
    <cellStyle name="_적격 _Book1_내역서(최초)_실행예산(6공구-회원사-사토조정)" xfId="18228"/>
    <cellStyle name="_적격 _Book1_내역서(최초)_실행예산(6공구-회원사용)" xfId="18229"/>
    <cellStyle name="_적격 _Book1_내역서(최초)_투찰-변형1(내역서정리,설계대비단가낙찰율)" xfId="18230"/>
    <cellStyle name="_적격 _Book1_투찰-변형1(내역서정리,설계대비단가낙찰율)" xfId="18231"/>
    <cellStyle name="_적격 _P-(현리-신팔)" xfId="18232"/>
    <cellStyle name="_적격 _P-(현리-신팔)_내역서(최초)" xfId="18233"/>
    <cellStyle name="_적격 _P-(현리-신팔)_내역서(최초)_기구조직승인" xfId="18234"/>
    <cellStyle name="_적격 _P-(현리-신팔)_내역서(최초)_사토조정" xfId="18235"/>
    <cellStyle name="_적격 _P-(현리-신팔)_내역서(최초)_사토조정1" xfId="18236"/>
    <cellStyle name="_적격 _P-(현리-신팔)_내역서(최초)_사토조정2" xfId="18237"/>
    <cellStyle name="_적격 _P-(현리-신팔)_내역서(최초)_실행예산(6공구)" xfId="18238"/>
    <cellStyle name="_적격 _P-(현리-신팔)_내역서(최초)_실행예산(6공구-사토조정1)" xfId="18239"/>
    <cellStyle name="_적격 _P-(현리-신팔)_내역서(최초)_실행예산(6공구-회원사-사토조정)" xfId="18240"/>
    <cellStyle name="_적격 _P-(현리-신팔)_내역서(최초)_실행예산(6공구-회원사용)" xfId="18241"/>
    <cellStyle name="_적격 _P-(현리-신팔)_내역서(최초)_투찰-변형1(내역서정리,설계대비단가낙찰율)" xfId="18242"/>
    <cellStyle name="_적격 _P-(현리-신팔)_투찰-변형1(내역서정리,설계대비단가낙찰율)" xfId="18243"/>
    <cellStyle name="_적격 _p-하남강일1" xfId="18244"/>
    <cellStyle name="_적격 _p-하남강일1_내역서(최초)" xfId="18245"/>
    <cellStyle name="_적격 _p-하남강일1_내역서(최초)_기구조직승인" xfId="18246"/>
    <cellStyle name="_적격 _p-하남강일1_내역서(최초)_사토조정" xfId="18247"/>
    <cellStyle name="_적격 _p-하남강일1_내역서(최초)_사토조정1" xfId="18248"/>
    <cellStyle name="_적격 _p-하남강일1_내역서(최초)_사토조정2" xfId="18249"/>
    <cellStyle name="_적격 _p-하남강일1_내역서(최초)_실행예산(6공구)" xfId="18250"/>
    <cellStyle name="_적격 _p-하남강일1_내역서(최초)_실행예산(6공구-사토조정1)" xfId="18251"/>
    <cellStyle name="_적격 _p-하남강일1_내역서(최초)_실행예산(6공구-회원사-사토조정)" xfId="18252"/>
    <cellStyle name="_적격 _p-하남강일1_내역서(최초)_실행예산(6공구-회원사용)" xfId="18253"/>
    <cellStyle name="_적격 _p-하남강일1_내역서(최초)_투찰-변형1(내역서정리,설계대비단가낙찰율)" xfId="18254"/>
    <cellStyle name="_적격 _p-하남강일1_투찰-변형1(내역서정리,설계대비단가낙찰율)" xfId="18255"/>
    <cellStyle name="_적격 _SCP" xfId="1109"/>
    <cellStyle name="_적격 _SCP_Book2" xfId="1116"/>
    <cellStyle name="_적격 _SCP_금차내역-10월8일-수정" xfId="1110"/>
    <cellStyle name="_적격 _SCP_설변내역서2차" xfId="1111"/>
    <cellStyle name="_적격 _SCP_전체내역" xfId="1112"/>
    <cellStyle name="_적격 _SCP_전체내역-a3" xfId="1113"/>
    <cellStyle name="_적격 _SCP_전체내역-a4" xfId="1114"/>
    <cellStyle name="_적격 _SCP_총괄내역2003.08-a4" xfId="1115"/>
    <cellStyle name="_적격 _Sheet1" xfId="18256"/>
    <cellStyle name="_적격 _Sheet1_변경내역서-1 (version 1)" xfId="18257"/>
    <cellStyle name="_적격 _Sheet1_복사본 내역서-서창사거리(rev1-4)" xfId="18258"/>
    <cellStyle name="_적격 _Sheet1_정읍천(입찰내역)_1안" xfId="18259"/>
    <cellStyle name="_적격 _Sheet1_정읍천(입찰내역)_1안_변경내역서-1 (version 1)" xfId="18260"/>
    <cellStyle name="_적격 _Sheet1_정읍천(입찰내역)_1안_복사본 내역서-서창사거리(rev1-4)" xfId="18261"/>
    <cellStyle name="_적격 _강관파일운반" xfId="18262"/>
    <cellStyle name="_적격 _견갑" xfId="944"/>
    <cellStyle name="_적격 _견갑_SCP" xfId="965"/>
    <cellStyle name="_적격 _견갑_SCP_Book2" xfId="972"/>
    <cellStyle name="_적격 _견갑_SCP_금차내역-10월8일-수정" xfId="966"/>
    <cellStyle name="_적격 _견갑_SCP_설변내역서2차" xfId="967"/>
    <cellStyle name="_적격 _견갑_SCP_전체내역" xfId="968"/>
    <cellStyle name="_적격 _견갑_SCP_전체내역-a3" xfId="969"/>
    <cellStyle name="_적격 _견갑_SCP_전체내역-a4" xfId="970"/>
    <cellStyle name="_적격 _견갑_SCP_총괄내역2003.08-a4" xfId="971"/>
    <cellStyle name="_적격 _견갑_금차내역설변-10월10일" xfId="945"/>
    <cellStyle name="_적격 _견갑_금차내역설변-10월10일_Book2" xfId="950"/>
    <cellStyle name="_적격 _견갑_금차내역설변-10월10일_전체내역" xfId="946"/>
    <cellStyle name="_적격 _견갑_금차내역설변-10월10일_전체내역-a3" xfId="947"/>
    <cellStyle name="_적격 _견갑_금차내역설변-10월10일_전체내역-a4" xfId="948"/>
    <cellStyle name="_적격 _견갑_금차내역설변-10월10일_총괄내역2003.08-a4" xfId="949"/>
    <cellStyle name="_적격 _견갑_전체내역-10월8일" xfId="951"/>
    <cellStyle name="_적격 _견갑_전체내역-10월8일_Book2" xfId="956"/>
    <cellStyle name="_적격 _견갑_전체내역-10월8일_전체내역" xfId="952"/>
    <cellStyle name="_적격 _견갑_전체내역-10월8일_전체내역-a3" xfId="953"/>
    <cellStyle name="_적격 _견갑_전체내역-10월8일_전체내역-a4" xfId="954"/>
    <cellStyle name="_적격 _견갑_전체내역-10월8일_총괄내역2003.08-a4" xfId="955"/>
    <cellStyle name="_적격 _견갑_지장물" xfId="957"/>
    <cellStyle name="_적격 _견갑_지장물_Book2" xfId="964"/>
    <cellStyle name="_적격 _견갑_지장물_금차내역-10월8일-수정" xfId="958"/>
    <cellStyle name="_적격 _견갑_지장물_설변내역서2차" xfId="959"/>
    <cellStyle name="_적격 _견갑_지장물_전체내역" xfId="960"/>
    <cellStyle name="_적격 _견갑_지장물_전체내역-a3" xfId="961"/>
    <cellStyle name="_적격 _견갑_지장물_전체내역-a4" xfId="962"/>
    <cellStyle name="_적격 _견갑_지장물_총괄내역2003.08-a4" xfId="963"/>
    <cellStyle name="_적격 _견적공종" xfId="18263"/>
    <cellStyle name="_적격 _견적공종_동해남부선4공구입찰내역(경남-조달청)" xfId="18264"/>
    <cellStyle name="_적격 _계약내역서(전체분 진호)" xfId="18265"/>
    <cellStyle name="_적격 _계약내역서(전체분 진호)_계약내역서(전체분)" xfId="18266"/>
    <cellStyle name="_적격 _계약내역서(전체분)" xfId="18267"/>
    <cellStyle name="_적격 _계약내역서(전체분)_계약내역서(전체분)" xfId="18268"/>
    <cellStyle name="_적격 _공사일지(동천2월)" xfId="18269"/>
    <cellStyle name="_적격 _광주평동투찰" xfId="18270"/>
    <cellStyle name="_적격 _광주평동투찰_수량산출서" xfId="18271"/>
    <cellStyle name="_적격 _광주평동투찰_중구청일위대가" xfId="18272"/>
    <cellStyle name="_적격 _광주평동품의1" xfId="18273"/>
    <cellStyle name="_적격 _광주평동품의1_수량산출서" xfId="18274"/>
    <cellStyle name="_적격 _광주평동품의1_중구청일위대가" xfId="18275"/>
    <cellStyle name="_적격 _금차내역설변-10월10일" xfId="973"/>
    <cellStyle name="_적격 _금차내역설변-10월10일_Book2" xfId="978"/>
    <cellStyle name="_적격 _금차내역설변-10월10일_전체내역" xfId="974"/>
    <cellStyle name="_적격 _금차내역설변-10월10일_전체내역-a3" xfId="975"/>
    <cellStyle name="_적격 _금차내역설변-10월10일_전체내역-a4" xfId="976"/>
    <cellStyle name="_적격 _금차내역설변-10월10일_총괄내역2003.08-a4" xfId="977"/>
    <cellStyle name="_적격 _기구조직승인" xfId="18276"/>
    <cellStyle name="_적격 _내역서(최초)" xfId="18277"/>
    <cellStyle name="_적격 _내역서(최초)_기구조직승인" xfId="18278"/>
    <cellStyle name="_적격 _내역서(최초)_사토조정" xfId="18279"/>
    <cellStyle name="_적격 _내역서(최초)_사토조정1" xfId="18280"/>
    <cellStyle name="_적격 _내역서(최초)_사토조정2" xfId="18281"/>
    <cellStyle name="_적격 _내역서(최초)_실행예산(6공구)" xfId="18282"/>
    <cellStyle name="_적격 _내역서(최초)_실행예산(6공구-사토조정1)" xfId="18283"/>
    <cellStyle name="_적격 _내역서(최초)_실행예산(6공구-회원사-사토조정)" xfId="18284"/>
    <cellStyle name="_적격 _내역서(최초)_실행예산(6공구-회원사용)" xfId="18285"/>
    <cellStyle name="_적격 _내역서(최초)_투찰-변형1(내역서정리,설계대비단가낙찰율)" xfId="18286"/>
    <cellStyle name="_적격 _동천내역서및공정표원본" xfId="18287"/>
    <cellStyle name="_적격 _동해남부선4공구입찰내역(경남-조달청)" xfId="18288"/>
    <cellStyle name="_적격 _변경내역서-1 (version 1)" xfId="18289"/>
    <cellStyle name="_적격 _복사본 내역서-서창사거리(rev1-4)" xfId="18290"/>
    <cellStyle name="_적격 _부대1" xfId="979"/>
    <cellStyle name="_적격 _부대1_SCP" xfId="1000"/>
    <cellStyle name="_적격 _부대1_SCP_Book2" xfId="1007"/>
    <cellStyle name="_적격 _부대1_SCP_금차내역-10월8일-수정" xfId="1001"/>
    <cellStyle name="_적격 _부대1_SCP_설변내역서2차" xfId="1002"/>
    <cellStyle name="_적격 _부대1_SCP_전체내역" xfId="1003"/>
    <cellStyle name="_적격 _부대1_SCP_전체내역-a3" xfId="1004"/>
    <cellStyle name="_적격 _부대1_SCP_전체내역-a4" xfId="1005"/>
    <cellStyle name="_적격 _부대1_SCP_총괄내역2003.08-a4" xfId="1006"/>
    <cellStyle name="_적격 _부대1_금차내역설변-10월10일" xfId="980"/>
    <cellStyle name="_적격 _부대1_금차내역설변-10월10일_Book2" xfId="985"/>
    <cellStyle name="_적격 _부대1_금차내역설변-10월10일_전체내역" xfId="981"/>
    <cellStyle name="_적격 _부대1_금차내역설변-10월10일_전체내역-a3" xfId="982"/>
    <cellStyle name="_적격 _부대1_금차내역설변-10월10일_전체내역-a4" xfId="983"/>
    <cellStyle name="_적격 _부대1_금차내역설변-10월10일_총괄내역2003.08-a4" xfId="984"/>
    <cellStyle name="_적격 _부대1_전체내역-10월8일" xfId="986"/>
    <cellStyle name="_적격 _부대1_전체내역-10월8일_Book2" xfId="991"/>
    <cellStyle name="_적격 _부대1_전체내역-10월8일_전체내역" xfId="987"/>
    <cellStyle name="_적격 _부대1_전체내역-10월8일_전체내역-a3" xfId="988"/>
    <cellStyle name="_적격 _부대1_전체내역-10월8일_전체내역-a4" xfId="989"/>
    <cellStyle name="_적격 _부대1_전체내역-10월8일_총괄내역2003.08-a4" xfId="990"/>
    <cellStyle name="_적격 _부대1_지장물" xfId="992"/>
    <cellStyle name="_적격 _부대1_지장물_Book2" xfId="999"/>
    <cellStyle name="_적격 _부대1_지장물_금차내역-10월8일-수정" xfId="993"/>
    <cellStyle name="_적격 _부대1_지장물_설변내역서2차" xfId="994"/>
    <cellStyle name="_적격 _부대1_지장물_전체내역" xfId="995"/>
    <cellStyle name="_적격 _부대1_지장물_전체내역-a3" xfId="996"/>
    <cellStyle name="_적격 _부대1_지장물_전체내역-a4" xfId="997"/>
    <cellStyle name="_적격 _부대1_지장물_총괄내역2003.08-a4" xfId="998"/>
    <cellStyle name="_적격 _부대결과" xfId="18291"/>
    <cellStyle name="_적격 _부대결과_Book1" xfId="18292"/>
    <cellStyle name="_적격 _부대결과_Book1_내역서(최초)" xfId="18293"/>
    <cellStyle name="_적격 _부대결과_Book1_내역서(최초)_기구조직승인" xfId="18294"/>
    <cellStyle name="_적격 _부대결과_Book1_내역서(최초)_사토조정" xfId="18295"/>
    <cellStyle name="_적격 _부대결과_Book1_내역서(최초)_사토조정1" xfId="18296"/>
    <cellStyle name="_적격 _부대결과_Book1_내역서(최초)_사토조정2" xfId="18297"/>
    <cellStyle name="_적격 _부대결과_Book1_내역서(최초)_실행예산(6공구)" xfId="18298"/>
    <cellStyle name="_적격 _부대결과_Book1_내역서(최초)_실행예산(6공구-사토조정1)" xfId="18299"/>
    <cellStyle name="_적격 _부대결과_Book1_내역서(최초)_실행예산(6공구-회원사-사토조정)" xfId="18300"/>
    <cellStyle name="_적격 _부대결과_Book1_내역서(최초)_실행예산(6공구-회원사용)" xfId="18301"/>
    <cellStyle name="_적격 _부대결과_Book1_내역서(최초)_투찰-변형1(내역서정리,설계대비단가낙찰율)" xfId="18302"/>
    <cellStyle name="_적격 _부대결과_Book1_투찰-변형1(내역서정리,설계대비단가낙찰율)" xfId="18303"/>
    <cellStyle name="_적격 _부대결과_P-(현리-신팔)" xfId="18304"/>
    <cellStyle name="_적격 _부대결과_P-(현리-신팔)_내역서(최초)" xfId="18305"/>
    <cellStyle name="_적격 _부대결과_P-(현리-신팔)_내역서(최초)_기구조직승인" xfId="18306"/>
    <cellStyle name="_적격 _부대결과_P-(현리-신팔)_내역서(최초)_사토조정" xfId="18307"/>
    <cellStyle name="_적격 _부대결과_P-(현리-신팔)_내역서(최초)_사토조정1" xfId="18308"/>
    <cellStyle name="_적격 _부대결과_P-(현리-신팔)_내역서(최초)_사토조정2" xfId="18309"/>
    <cellStyle name="_적격 _부대결과_P-(현리-신팔)_내역서(최초)_실행예산(6공구)" xfId="18310"/>
    <cellStyle name="_적격 _부대결과_P-(현리-신팔)_내역서(최초)_실행예산(6공구-사토조정1)" xfId="18311"/>
    <cellStyle name="_적격 _부대결과_P-(현리-신팔)_내역서(최초)_실행예산(6공구-회원사-사토조정)" xfId="18312"/>
    <cellStyle name="_적격 _부대결과_P-(현리-신팔)_내역서(최초)_실행예산(6공구-회원사용)" xfId="18313"/>
    <cellStyle name="_적격 _부대결과_P-(현리-신팔)_내역서(최초)_투찰-변형1(내역서정리,설계대비단가낙찰율)" xfId="18314"/>
    <cellStyle name="_적격 _부대결과_P-(현리-신팔)_투찰-변형1(내역서정리,설계대비단가낙찰율)" xfId="18315"/>
    <cellStyle name="_적격 _부대결과_내역서(최초)" xfId="18316"/>
    <cellStyle name="_적격 _부대결과_내역서(최초)_기구조직승인" xfId="18317"/>
    <cellStyle name="_적격 _부대결과_내역서(최초)_사토조정" xfId="18318"/>
    <cellStyle name="_적격 _부대결과_내역서(최초)_사토조정1" xfId="18319"/>
    <cellStyle name="_적격 _부대결과_내역서(최초)_사토조정2" xfId="18320"/>
    <cellStyle name="_적격 _부대결과_내역서(최초)_실행예산(6공구)" xfId="18321"/>
    <cellStyle name="_적격 _부대결과_내역서(최초)_실행예산(6공구-사토조정1)" xfId="18322"/>
    <cellStyle name="_적격 _부대결과_내역서(최초)_실행예산(6공구-회원사-사토조정)" xfId="18323"/>
    <cellStyle name="_적격 _부대결과_내역서(최초)_실행예산(6공구-회원사용)" xfId="18324"/>
    <cellStyle name="_적격 _부대결과_내역서(최초)_투찰-변형1(내역서정리,설계대비단가낙찰율)" xfId="18325"/>
    <cellStyle name="_적격 _부대결과_투찰-변형1(내역서정리,설계대비단가낙찰율)" xfId="18326"/>
    <cellStyle name="_적격 _부대결과_현리-신팔도로설계" xfId="18327"/>
    <cellStyle name="_적격 _부대결과_현리-신팔도로설계_내역서(최초)" xfId="18328"/>
    <cellStyle name="_적격 _부대결과_현리-신팔도로설계_내역서(최초)_기구조직승인" xfId="18329"/>
    <cellStyle name="_적격 _부대결과_현리-신팔도로설계_내역서(최초)_사토조정" xfId="18330"/>
    <cellStyle name="_적격 _부대결과_현리-신팔도로설계_내역서(최초)_사토조정1" xfId="18331"/>
    <cellStyle name="_적격 _부대결과_현리-신팔도로설계_내역서(최초)_사토조정2" xfId="18332"/>
    <cellStyle name="_적격 _부대결과_현리-신팔도로설계_내역서(최초)_실행예산(6공구)" xfId="18333"/>
    <cellStyle name="_적격 _부대결과_현리-신팔도로설계_내역서(최초)_실행예산(6공구-사토조정1)" xfId="18334"/>
    <cellStyle name="_적격 _부대결과_현리-신팔도로설계_내역서(최초)_실행예산(6공구-회원사-사토조정)" xfId="18335"/>
    <cellStyle name="_적격 _부대결과_현리-신팔도로설계_내역서(최초)_실행예산(6공구-회원사용)" xfId="18336"/>
    <cellStyle name="_적격 _부대결과_현리-신팔도로설계_내역서(최초)_투찰-변형1(내역서정리,설계대비단가낙찰율)" xfId="18337"/>
    <cellStyle name="_적격 _부대결과_현리-신팔도로설계_투찰-변형1(내역서정리,설계대비단가낙찰율)" xfId="18338"/>
    <cellStyle name="_적격 _부대입찰특별조건및내역송부(최저가)" xfId="18339"/>
    <cellStyle name="_적격 _부대입찰특별조건및내역송부(최저가)_Book1" xfId="18340"/>
    <cellStyle name="_적격 _부대입찰특별조건및내역송부(최저가)_Book1_내역서(최초)" xfId="18341"/>
    <cellStyle name="_적격 _부대입찰특별조건및내역송부(최저가)_Book1_내역서(최초)_기구조직승인" xfId="18342"/>
    <cellStyle name="_적격 _부대입찰특별조건및내역송부(최저가)_Book1_내역서(최초)_사토조정" xfId="18343"/>
    <cellStyle name="_적격 _부대입찰특별조건및내역송부(최저가)_Book1_내역서(최초)_사토조정1" xfId="18344"/>
    <cellStyle name="_적격 _부대입찰특별조건및내역송부(최저가)_Book1_내역서(최초)_사토조정2" xfId="18345"/>
    <cellStyle name="_적격 _부대입찰특별조건및내역송부(최저가)_Book1_내역서(최초)_실행예산(6공구)" xfId="18346"/>
    <cellStyle name="_적격 _부대입찰특별조건및내역송부(최저가)_Book1_내역서(최초)_실행예산(6공구-사토조정1)" xfId="18347"/>
    <cellStyle name="_적격 _부대입찰특별조건및내역송부(최저가)_Book1_내역서(최초)_실행예산(6공구-회원사-사토조정)" xfId="18348"/>
    <cellStyle name="_적격 _부대입찰특별조건및내역송부(최저가)_Book1_내역서(최초)_실행예산(6공구-회원사용)" xfId="18349"/>
    <cellStyle name="_적격 _부대입찰특별조건및내역송부(최저가)_Book1_내역서(최초)_투찰-변형1(내역서정리,설계대비단가낙찰율)" xfId="18350"/>
    <cellStyle name="_적격 _부대입찰특별조건및내역송부(최저가)_Book1_투찰-변형1(내역서정리,설계대비단가낙찰율)" xfId="18351"/>
    <cellStyle name="_적격 _부대입찰특별조건및내역송부(최저가)_P-(현리-신팔)" xfId="18352"/>
    <cellStyle name="_적격 _부대입찰특별조건및내역송부(최저가)_P-(현리-신팔)_내역서(최초)" xfId="18353"/>
    <cellStyle name="_적격 _부대입찰특별조건및내역송부(최저가)_P-(현리-신팔)_내역서(최초)_기구조직승인" xfId="18354"/>
    <cellStyle name="_적격 _부대입찰특별조건및내역송부(최저가)_P-(현리-신팔)_내역서(최초)_사토조정" xfId="18355"/>
    <cellStyle name="_적격 _부대입찰특별조건및내역송부(최저가)_P-(현리-신팔)_내역서(최초)_사토조정1" xfId="18356"/>
    <cellStyle name="_적격 _부대입찰특별조건및내역송부(최저가)_P-(현리-신팔)_내역서(최초)_사토조정2" xfId="18357"/>
    <cellStyle name="_적격 _부대입찰특별조건및내역송부(최저가)_P-(현리-신팔)_내역서(최초)_실행예산(6공구)" xfId="18358"/>
    <cellStyle name="_적격 _부대입찰특별조건및내역송부(최저가)_P-(현리-신팔)_내역서(최초)_실행예산(6공구-사토조정1)" xfId="18359"/>
    <cellStyle name="_적격 _부대입찰특별조건및내역송부(최저가)_P-(현리-신팔)_내역서(최초)_실행예산(6공구-회원사-사토조정)" xfId="18360"/>
    <cellStyle name="_적격 _부대입찰특별조건및내역송부(최저가)_P-(현리-신팔)_내역서(최초)_실행예산(6공구-회원사용)" xfId="18361"/>
    <cellStyle name="_적격 _부대입찰특별조건및내역송부(최저가)_P-(현리-신팔)_내역서(최초)_투찰-변형1(내역서정리,설계대비단가낙찰율)" xfId="18362"/>
    <cellStyle name="_적격 _부대입찰특별조건및내역송부(최저가)_P-(현리-신팔)_투찰-변형1(내역서정리,설계대비단가낙찰율)" xfId="18363"/>
    <cellStyle name="_적격 _부대입찰특별조건및내역송부(최저가)_내역서(최초)" xfId="18364"/>
    <cellStyle name="_적격 _부대입찰특별조건및내역송부(최저가)_내역서(최초)_기구조직승인" xfId="18365"/>
    <cellStyle name="_적격 _부대입찰특별조건및내역송부(최저가)_내역서(최초)_사토조정" xfId="18366"/>
    <cellStyle name="_적격 _부대입찰특별조건및내역송부(최저가)_내역서(최초)_사토조정1" xfId="18367"/>
    <cellStyle name="_적격 _부대입찰특별조건및내역송부(최저가)_내역서(최초)_사토조정2" xfId="18368"/>
    <cellStyle name="_적격 _부대입찰특별조건및내역송부(최저가)_내역서(최초)_실행예산(6공구)" xfId="18369"/>
    <cellStyle name="_적격 _부대입찰특별조건및내역송부(최저가)_내역서(최초)_실행예산(6공구-사토조정1)" xfId="18370"/>
    <cellStyle name="_적격 _부대입찰특별조건및내역송부(최저가)_내역서(최초)_실행예산(6공구-회원사-사토조정)" xfId="18371"/>
    <cellStyle name="_적격 _부대입찰특별조건및내역송부(최저가)_내역서(최초)_실행예산(6공구-회원사용)" xfId="18372"/>
    <cellStyle name="_적격 _부대입찰특별조건및내역송부(최저가)_내역서(최초)_투찰-변형1(내역서정리,설계대비단가낙찰율)" xfId="18373"/>
    <cellStyle name="_적격 _부대입찰특별조건및내역송부(최저가)_부대결과" xfId="18374"/>
    <cellStyle name="_적격 _부대입찰특별조건및내역송부(최저가)_부대결과_Book1" xfId="18375"/>
    <cellStyle name="_적격 _부대입찰특별조건및내역송부(최저가)_부대결과_Book1_내역서(최초)" xfId="18376"/>
    <cellStyle name="_적격 _부대입찰특별조건및내역송부(최저가)_부대결과_Book1_내역서(최초)_기구조직승인" xfId="18377"/>
    <cellStyle name="_적격 _부대입찰특별조건및내역송부(최저가)_부대결과_Book1_내역서(최초)_사토조정" xfId="18378"/>
    <cellStyle name="_적격 _부대입찰특별조건및내역송부(최저가)_부대결과_Book1_내역서(최초)_사토조정1" xfId="18379"/>
    <cellStyle name="_적격 _부대입찰특별조건및내역송부(최저가)_부대결과_Book1_내역서(최초)_사토조정2" xfId="18380"/>
    <cellStyle name="_적격 _부대입찰특별조건및내역송부(최저가)_부대결과_Book1_내역서(최초)_실행예산(6공구)" xfId="18381"/>
    <cellStyle name="_적격 _부대입찰특별조건및내역송부(최저가)_부대결과_Book1_내역서(최초)_실행예산(6공구-사토조정1)" xfId="18382"/>
    <cellStyle name="_적격 _부대입찰특별조건및내역송부(최저가)_부대결과_Book1_내역서(최초)_실행예산(6공구-회원사-사토조정)" xfId="18383"/>
    <cellStyle name="_적격 _부대입찰특별조건및내역송부(최저가)_부대결과_Book1_내역서(최초)_실행예산(6공구-회원사용)" xfId="18384"/>
    <cellStyle name="_적격 _부대입찰특별조건및내역송부(최저가)_부대결과_Book1_내역서(최초)_투찰-변형1(내역서정리,설계대비단가낙찰율)" xfId="18385"/>
    <cellStyle name="_적격 _부대입찰특별조건및내역송부(최저가)_부대결과_Book1_투찰-변형1(내역서정리,설계대비단가낙찰율)" xfId="18386"/>
    <cellStyle name="_적격 _부대입찰특별조건및내역송부(최저가)_부대결과_P-(현리-신팔)" xfId="18387"/>
    <cellStyle name="_적격 _부대입찰특별조건및내역송부(최저가)_부대결과_P-(현리-신팔)_내역서(최초)" xfId="18388"/>
    <cellStyle name="_적격 _부대입찰특별조건및내역송부(최저가)_부대결과_P-(현리-신팔)_내역서(최초)_기구조직승인" xfId="18389"/>
    <cellStyle name="_적격 _부대입찰특별조건및내역송부(최저가)_부대결과_P-(현리-신팔)_내역서(최초)_사토조정" xfId="18390"/>
    <cellStyle name="_적격 _부대입찰특별조건및내역송부(최저가)_부대결과_P-(현리-신팔)_내역서(최초)_사토조정1" xfId="18391"/>
    <cellStyle name="_적격 _부대입찰특별조건및내역송부(최저가)_부대결과_P-(현리-신팔)_내역서(최초)_사토조정2" xfId="18392"/>
    <cellStyle name="_적격 _부대입찰특별조건및내역송부(최저가)_부대결과_P-(현리-신팔)_내역서(최초)_실행예산(6공구)" xfId="18393"/>
    <cellStyle name="_적격 _부대입찰특별조건및내역송부(최저가)_부대결과_P-(현리-신팔)_내역서(최초)_실행예산(6공구-사토조정1)" xfId="18394"/>
    <cellStyle name="_적격 _부대입찰특별조건및내역송부(최저가)_부대결과_P-(현리-신팔)_내역서(최초)_실행예산(6공구-회원사-사토조정)" xfId="18395"/>
    <cellStyle name="_적격 _부대입찰특별조건및내역송부(최저가)_부대결과_P-(현리-신팔)_내역서(최초)_실행예산(6공구-회원사용)" xfId="18396"/>
    <cellStyle name="_적격 _부대입찰특별조건및내역송부(최저가)_부대결과_P-(현리-신팔)_내역서(최초)_투찰-변형1(내역서정리,설계대비단가낙찰율)" xfId="18397"/>
    <cellStyle name="_적격 _부대입찰특별조건및내역송부(최저가)_부대결과_P-(현리-신팔)_투찰-변형1(내역서정리,설계대비단가낙찰율)" xfId="18398"/>
    <cellStyle name="_적격 _부대입찰특별조건및내역송부(최저가)_부대결과_내역서(최초)" xfId="18399"/>
    <cellStyle name="_적격 _부대입찰특별조건및내역송부(최저가)_부대결과_내역서(최초)_기구조직승인" xfId="18400"/>
    <cellStyle name="_적격 _부대입찰특별조건및내역송부(최저가)_부대결과_내역서(최초)_사토조정" xfId="18401"/>
    <cellStyle name="_적격 _부대입찰특별조건및내역송부(최저가)_부대결과_내역서(최초)_사토조정1" xfId="18402"/>
    <cellStyle name="_적격 _부대입찰특별조건및내역송부(최저가)_부대결과_내역서(최초)_사토조정2" xfId="18403"/>
    <cellStyle name="_적격 _부대입찰특별조건및내역송부(최저가)_부대결과_내역서(최초)_실행예산(6공구)" xfId="18404"/>
    <cellStyle name="_적격 _부대입찰특별조건및내역송부(최저가)_부대결과_내역서(최초)_실행예산(6공구-사토조정1)" xfId="18405"/>
    <cellStyle name="_적격 _부대입찰특별조건및내역송부(최저가)_부대결과_내역서(최초)_실행예산(6공구-회원사-사토조정)" xfId="18406"/>
    <cellStyle name="_적격 _부대입찰특별조건및내역송부(최저가)_부대결과_내역서(최초)_실행예산(6공구-회원사용)" xfId="18407"/>
    <cellStyle name="_적격 _부대입찰특별조건및내역송부(최저가)_부대결과_내역서(최초)_투찰-변형1(내역서정리,설계대비단가낙찰율)" xfId="18408"/>
    <cellStyle name="_적격 _부대입찰특별조건및내역송부(최저가)_부대결과_투찰-변형1(내역서정리,설계대비단가낙찰율)" xfId="18409"/>
    <cellStyle name="_적격 _부대입찰특별조건및내역송부(최저가)_부대결과_현리-신팔도로설계" xfId="18410"/>
    <cellStyle name="_적격 _부대입찰특별조건및내역송부(최저가)_부대결과_현리-신팔도로설계_내역서(최초)" xfId="18411"/>
    <cellStyle name="_적격 _부대입찰특별조건및내역송부(최저가)_부대결과_현리-신팔도로설계_내역서(최초)_기구조직승인" xfId="18412"/>
    <cellStyle name="_적격 _부대입찰특별조건및내역송부(최저가)_부대결과_현리-신팔도로설계_내역서(최초)_사토조정" xfId="18413"/>
    <cellStyle name="_적격 _부대입찰특별조건및내역송부(최저가)_부대결과_현리-신팔도로설계_내역서(최초)_사토조정1" xfId="18414"/>
    <cellStyle name="_적격 _부대입찰특별조건및내역송부(최저가)_부대결과_현리-신팔도로설계_내역서(최초)_사토조정2" xfId="18415"/>
    <cellStyle name="_적격 _부대입찰특별조건및내역송부(최저가)_부대결과_현리-신팔도로설계_내역서(최초)_실행예산(6공구)" xfId="18416"/>
    <cellStyle name="_적격 _부대입찰특별조건및내역송부(최저가)_부대결과_현리-신팔도로설계_내역서(최초)_실행예산(6공구-사토조정1)" xfId="18417"/>
    <cellStyle name="_적격 _부대입찰특별조건및내역송부(최저가)_부대결과_현리-신팔도로설계_내역서(최초)_실행예산(6공구-회원사-사토조정)" xfId="18418"/>
    <cellStyle name="_적격 _부대입찰특별조건및내역송부(최저가)_부대결과_현리-신팔도로설계_내역서(최초)_실행예산(6공구-회원사용)" xfId="18419"/>
    <cellStyle name="_적격 _부대입찰특별조건및내역송부(최저가)_부대결과_현리-신팔도로설계_내역서(최초)_투찰-변형1(내역서정리,설계대비단가낙찰율)" xfId="18420"/>
    <cellStyle name="_적격 _부대입찰특별조건및내역송부(최저가)_부대결과_현리-신팔도로설계_투찰-변형1(내역서정리,설계대비단가낙찰율)" xfId="18421"/>
    <cellStyle name="_적격 _부대입찰특별조건및내역송부(최저가)_투찰-변형1(내역서정리,설계대비단가낙찰율)" xfId="18422"/>
    <cellStyle name="_적격 _부대입찰특별조건및내역송부(최저가)_현리-신팔도로설계" xfId="18423"/>
    <cellStyle name="_적격 _부대입찰특별조건및내역송부(최저가)_현리-신팔도로설계_내역서(최초)" xfId="18424"/>
    <cellStyle name="_적격 _부대입찰특별조건및내역송부(최저가)_현리-신팔도로설계_내역서(최초)_기구조직승인" xfId="18425"/>
    <cellStyle name="_적격 _부대입찰특별조건및내역송부(최저가)_현리-신팔도로설계_내역서(최초)_사토조정" xfId="18426"/>
    <cellStyle name="_적격 _부대입찰특별조건및내역송부(최저가)_현리-신팔도로설계_내역서(최초)_사토조정1" xfId="18427"/>
    <cellStyle name="_적격 _부대입찰특별조건및내역송부(최저가)_현리-신팔도로설계_내역서(최초)_사토조정2" xfId="18428"/>
    <cellStyle name="_적격 _부대입찰특별조건및내역송부(최저가)_현리-신팔도로설계_내역서(최초)_실행예산(6공구)" xfId="18429"/>
    <cellStyle name="_적격 _부대입찰특별조건및내역송부(최저가)_현리-신팔도로설계_내역서(최초)_실행예산(6공구-사토조정1)" xfId="18430"/>
    <cellStyle name="_적격 _부대입찰특별조건및내역송부(최저가)_현리-신팔도로설계_내역서(최초)_실행예산(6공구-회원사-사토조정)" xfId="18431"/>
    <cellStyle name="_적격 _부대입찰특별조건및내역송부(최저가)_현리-신팔도로설계_내역서(최초)_실행예산(6공구-회원사용)" xfId="18432"/>
    <cellStyle name="_적격 _부대입찰특별조건및내역송부(최저가)_현리-신팔도로설계_내역서(최초)_투찰-변형1(내역서정리,설계대비단가낙찰율)" xfId="18433"/>
    <cellStyle name="_적격 _부대입찰특별조건및내역송부(최저가)_현리-신팔도로설계_투찰-변형1(내역서정리,설계대비단가낙찰율)" xfId="18434"/>
    <cellStyle name="_적격 _설계변경예산서(전체분)" xfId="18435"/>
    <cellStyle name="_적격 _설계변경예산서(전체분)_계약내역서(전체분)" xfId="18436"/>
    <cellStyle name="_적격 _설변내역서(전체분)" xfId="18437"/>
    <cellStyle name="_적격 _설변내역서(전체분)_계약내역서(전체분)" xfId="18438"/>
    <cellStyle name="_적격 _송도2,4공구 (1-조경 내역서)" xfId="18439"/>
    <cellStyle name="_적격 _송도2,4공구 (1-조경 내역서)_2005.근1,2호-정화 습지 실정보고11-15일 1.5경사xls" xfId="18440"/>
    <cellStyle name="_적격 _송도2,4공구 (1-조경 내역서)_2006..단가산출" xfId="18441"/>
    <cellStyle name="_적격 _송도2,4공구 (1-조경 내역서)_조경" xfId="18442"/>
    <cellStyle name="_적격 _송도2,4공구 (1-조경 내역서)_조경_2006..단가산출" xfId="18443"/>
    <cellStyle name="_적격 _송도2,4공구 (1-조경 내역서)_창인-근1.2호-정화(방수쉬트)실정보고10.10" xfId="18444"/>
    <cellStyle name="_적격 _송학하수품의(설계넣고)" xfId="18445"/>
    <cellStyle name="_적격 _송학하수품의(설계넣고)_수량산출서" xfId="18446"/>
    <cellStyle name="_적격 _송학하수품의(설계넣고)_중구청일위대가" xfId="18447"/>
    <cellStyle name="_적격 _수량산출서" xfId="18448"/>
    <cellStyle name="_적격 _시멘트" xfId="18449"/>
    <cellStyle name="_적격 _시행계획보고(중앙선6공구)" xfId="18450"/>
    <cellStyle name="_적격 _실행예산(6공구)" xfId="18451"/>
    <cellStyle name="_적격 _업무연락" xfId="18452"/>
    <cellStyle name="_적격 _업무연락_동해남부선4공구입찰내역(경남-조달청)" xfId="18453"/>
    <cellStyle name="_적격 _업무연락01" xfId="18454"/>
    <cellStyle name="_적격 _업무연락01_동해남부선4공구입찰내역(경남-조달청)" xfId="18455"/>
    <cellStyle name="_적격 _업체투찰예상(강원도건)" xfId="18456"/>
    <cellStyle name="_적격 _업체투찰예상(강원도건)_동해남부선4공구입찰내역(경남-조달청)" xfId="18457"/>
    <cellStyle name="_적격 _입찰표지횡" xfId="18458"/>
    <cellStyle name="_적격 _입찰표지횡_동해남부선4공구입찰내역(경남-조달청)" xfId="18459"/>
    <cellStyle name="_적격 _전체내역-10월8일" xfId="1008"/>
    <cellStyle name="_적격 _전체내역-10월8일_Book2" xfId="1013"/>
    <cellStyle name="_적격 _전체내역-10월8일_전체내역" xfId="1009"/>
    <cellStyle name="_적격 _전체내역-10월8일_전체내역-a3" xfId="1010"/>
    <cellStyle name="_적격 _전체내역-10월8일_전체내역-a4" xfId="1011"/>
    <cellStyle name="_적격 _전체내역-10월8일_총괄내역2003.08-a4" xfId="1012"/>
    <cellStyle name="_적격 _정읍천(입찰내역)_1안" xfId="18460"/>
    <cellStyle name="_적격 _정읍천(입찰내역)_1안_1" xfId="18461"/>
    <cellStyle name="_적격 _정읍천(입찰내역)_1안_1_변경내역서-1 (version 1)" xfId="18462"/>
    <cellStyle name="_적격 _정읍천(입찰내역)_1안_1_복사본 내역서-서창사거리(rev1-4)" xfId="18463"/>
    <cellStyle name="_적격 _정읍천(입찰내역)_1안_변경내역서-1 (version 1)" xfId="18464"/>
    <cellStyle name="_적격 _정읍천(입찰내역)_1안_복사본 내역서-서창사거리(rev1-4)" xfId="18465"/>
    <cellStyle name="_적격 _정읍천(입찰내역)_1안_정읍천(입찰내역)_1안" xfId="18466"/>
    <cellStyle name="_적격 _정읍천(입찰내역)_1안_정읍천(입찰내역)_1안_변경내역서-1 (version 1)" xfId="18467"/>
    <cellStyle name="_적격 _정읍천(입찰내역)_1안_정읍천(입찰내역)_1안_복사본 내역서-서창사거리(rev1-4)" xfId="18468"/>
    <cellStyle name="_적격 _정읍천(입찰내역)_2안" xfId="18469"/>
    <cellStyle name="_적격 _정읍천(입찰내역)_2안_변경내역서-1 (version 1)" xfId="18470"/>
    <cellStyle name="_적격 _정읍천(입찰내역)_2안_복사본 내역서-서창사거리(rev1-4)" xfId="18471"/>
    <cellStyle name="_적격 _정읍천(입찰내역)_2안_정읍천(입찰내역)_1안" xfId="18472"/>
    <cellStyle name="_적격 _정읍천(입찰내역)_2안_정읍천(입찰내역)_1안_변경내역서-1 (version 1)" xfId="18473"/>
    <cellStyle name="_적격 _정읍천(입찰내역)_2안_정읍천(입찰내역)_1안_복사본 내역서-서창사거리(rev1-4)" xfId="18474"/>
    <cellStyle name="_적격 _제1회기성서류(8.22)" xfId="18475"/>
    <cellStyle name="_적격 _조경" xfId="18476"/>
    <cellStyle name="_적격 _조경(공종구분)" xfId="18477"/>
    <cellStyle name="_적격 _조경_2005.근1,2호-정화 습지 실정보고11-15일 1.5경사xls" xfId="18478"/>
    <cellStyle name="_적격 _조경_2006..단가산출" xfId="18479"/>
    <cellStyle name="_적격 _조경_조경" xfId="18480"/>
    <cellStyle name="_적격 _조경_조경_2006..단가산출" xfId="18481"/>
    <cellStyle name="_적격 _조경_창인-근1.2호-정화(방수쉬트)실정보고10.10" xfId="18482"/>
    <cellStyle name="_적격 _중구청일위대가" xfId="18483"/>
    <cellStyle name="_적격 _중기단가" xfId="18484"/>
    <cellStyle name="_적격 _지장물" xfId="1014"/>
    <cellStyle name="_적격 _지장물_Book2" xfId="1021"/>
    <cellStyle name="_적격 _지장물_금차내역-10월8일-수정" xfId="1015"/>
    <cellStyle name="_적격 _지장물_설변내역서2차" xfId="1016"/>
    <cellStyle name="_적격 _지장물_전체내역" xfId="1017"/>
    <cellStyle name="_적격 _지장물_전체내역-a3" xfId="1018"/>
    <cellStyle name="_적격 _지장물_전체내역-a4" xfId="1019"/>
    <cellStyle name="_적격 _지장물_총괄내역2003.08-a4" xfId="1020"/>
    <cellStyle name="_적격 _집행" xfId="1022"/>
    <cellStyle name="_적격 _집행_SCP" xfId="1043"/>
    <cellStyle name="_적격 _집행_SCP_Book2" xfId="1050"/>
    <cellStyle name="_적격 _집행_SCP_금차내역-10월8일-수정" xfId="1044"/>
    <cellStyle name="_적격 _집행_SCP_설변내역서2차" xfId="1045"/>
    <cellStyle name="_적격 _집행_SCP_전체내역" xfId="1046"/>
    <cellStyle name="_적격 _집행_SCP_전체내역-a3" xfId="1047"/>
    <cellStyle name="_적격 _집행_SCP_전체내역-a4" xfId="1048"/>
    <cellStyle name="_적격 _집행_SCP_총괄내역2003.08-a4" xfId="1049"/>
    <cellStyle name="_적격 _집행_금차내역설변-10월10일" xfId="1023"/>
    <cellStyle name="_적격 _집행_금차내역설변-10월10일_Book2" xfId="1028"/>
    <cellStyle name="_적격 _집행_금차내역설변-10월10일_전체내역" xfId="1024"/>
    <cellStyle name="_적격 _집행_금차내역설변-10월10일_전체내역-a3" xfId="1025"/>
    <cellStyle name="_적격 _집행_금차내역설변-10월10일_전체내역-a4" xfId="1026"/>
    <cellStyle name="_적격 _집행_금차내역설변-10월10일_총괄내역2003.08-a4" xfId="1027"/>
    <cellStyle name="_적격 _집행_전체내역-10월8일" xfId="1029"/>
    <cellStyle name="_적격 _집행_전체내역-10월8일_Book2" xfId="1034"/>
    <cellStyle name="_적격 _집행_전체내역-10월8일_전체내역" xfId="1030"/>
    <cellStyle name="_적격 _집행_전체내역-10월8일_전체내역-a3" xfId="1031"/>
    <cellStyle name="_적격 _집행_전체내역-10월8일_전체내역-a4" xfId="1032"/>
    <cellStyle name="_적격 _집행_전체내역-10월8일_총괄내역2003.08-a4" xfId="1033"/>
    <cellStyle name="_적격 _집행_지장물" xfId="1035"/>
    <cellStyle name="_적격 _집행_지장물_Book2" xfId="1042"/>
    <cellStyle name="_적격 _집행_지장물_금차내역-10월8일-수정" xfId="1036"/>
    <cellStyle name="_적격 _집행_지장물_설변내역서2차" xfId="1037"/>
    <cellStyle name="_적격 _집행_지장물_전체내역" xfId="1038"/>
    <cellStyle name="_적격 _집행_지장물_전체내역-a3" xfId="1039"/>
    <cellStyle name="_적격 _집행_지장물_전체내역-a4" xfId="1040"/>
    <cellStyle name="_적격 _집행_지장물_총괄내역2003.08-a4" xfId="1041"/>
    <cellStyle name="_적격 _집행갑지 " xfId="1051"/>
    <cellStyle name="_적격 _집행갑지 _(신풍-우성)부대현설자료" xfId="18485"/>
    <cellStyle name="_적격 _집행갑지 _(신풍-우성)부대현설자료_동해남부선4공구입찰내역(경남-조달청)" xfId="18486"/>
    <cellStyle name="_적격 _집행갑지 _Book1" xfId="18487"/>
    <cellStyle name="_적격 _집행갑지 _Book1_내역서(최초)" xfId="18488"/>
    <cellStyle name="_적격 _집행갑지 _Book1_내역서(최초)_기구조직승인" xfId="18489"/>
    <cellStyle name="_적격 _집행갑지 _Book1_내역서(최초)_사토조정" xfId="18490"/>
    <cellStyle name="_적격 _집행갑지 _Book1_내역서(최초)_사토조정1" xfId="18491"/>
    <cellStyle name="_적격 _집행갑지 _Book1_내역서(최초)_사토조정2" xfId="18492"/>
    <cellStyle name="_적격 _집행갑지 _Book1_내역서(최초)_실행예산(6공구)" xfId="18493"/>
    <cellStyle name="_적격 _집행갑지 _Book1_내역서(최초)_실행예산(6공구-사토조정1)" xfId="18494"/>
    <cellStyle name="_적격 _집행갑지 _Book1_내역서(최초)_실행예산(6공구-회원사-사토조정)" xfId="18495"/>
    <cellStyle name="_적격 _집행갑지 _Book1_내역서(최초)_실행예산(6공구-회원사용)" xfId="18496"/>
    <cellStyle name="_적격 _집행갑지 _Book1_내역서(최초)_투찰-변형1(내역서정리,설계대비단가낙찰율)" xfId="18497"/>
    <cellStyle name="_적격 _집행갑지 _Book1_투찰-변형1(내역서정리,설계대비단가낙찰율)" xfId="18498"/>
    <cellStyle name="_적격 _집행갑지 _P-(현리-신팔)" xfId="18499"/>
    <cellStyle name="_적격 _집행갑지 _P-(현리-신팔)_내역서(최초)" xfId="18500"/>
    <cellStyle name="_적격 _집행갑지 _P-(현리-신팔)_내역서(최초)_기구조직승인" xfId="18501"/>
    <cellStyle name="_적격 _집행갑지 _P-(현리-신팔)_내역서(최초)_사토조정" xfId="18502"/>
    <cellStyle name="_적격 _집행갑지 _P-(현리-신팔)_내역서(최초)_사토조정1" xfId="18503"/>
    <cellStyle name="_적격 _집행갑지 _P-(현리-신팔)_내역서(최초)_사토조정2" xfId="18504"/>
    <cellStyle name="_적격 _집행갑지 _P-(현리-신팔)_내역서(최초)_실행예산(6공구)" xfId="18505"/>
    <cellStyle name="_적격 _집행갑지 _P-(현리-신팔)_내역서(최초)_실행예산(6공구-사토조정1)" xfId="18506"/>
    <cellStyle name="_적격 _집행갑지 _P-(현리-신팔)_내역서(최초)_실행예산(6공구-회원사-사토조정)" xfId="18507"/>
    <cellStyle name="_적격 _집행갑지 _P-(현리-신팔)_내역서(최초)_실행예산(6공구-회원사용)" xfId="18508"/>
    <cellStyle name="_적격 _집행갑지 _P-(현리-신팔)_내역서(최초)_투찰-변형1(내역서정리,설계대비단가낙찰율)" xfId="18509"/>
    <cellStyle name="_적격 _집행갑지 _P-(현리-신팔)_투찰-변형1(내역서정리,설계대비단가낙찰율)" xfId="18510"/>
    <cellStyle name="_적격 _집행갑지 _p-하남강일1" xfId="18511"/>
    <cellStyle name="_적격 _집행갑지 _p-하남강일1_내역서(최초)" xfId="18512"/>
    <cellStyle name="_적격 _집행갑지 _p-하남강일1_내역서(최초)_기구조직승인" xfId="18513"/>
    <cellStyle name="_적격 _집행갑지 _p-하남강일1_내역서(최초)_사토조정" xfId="18514"/>
    <cellStyle name="_적격 _집행갑지 _p-하남강일1_내역서(최초)_사토조정1" xfId="18515"/>
    <cellStyle name="_적격 _집행갑지 _p-하남강일1_내역서(최초)_사토조정2" xfId="18516"/>
    <cellStyle name="_적격 _집행갑지 _p-하남강일1_내역서(최초)_실행예산(6공구)" xfId="18517"/>
    <cellStyle name="_적격 _집행갑지 _p-하남강일1_내역서(최초)_실행예산(6공구-사토조정1)" xfId="18518"/>
    <cellStyle name="_적격 _집행갑지 _p-하남강일1_내역서(최초)_실행예산(6공구-회원사-사토조정)" xfId="18519"/>
    <cellStyle name="_적격 _집행갑지 _p-하남강일1_내역서(최초)_실행예산(6공구-회원사용)" xfId="18520"/>
    <cellStyle name="_적격 _집행갑지 _p-하남강일1_내역서(최초)_투찰-변형1(내역서정리,설계대비단가낙찰율)" xfId="18521"/>
    <cellStyle name="_적격 _집행갑지 _p-하남강일1_투찰-변형1(내역서정리,설계대비단가낙찰율)" xfId="18522"/>
    <cellStyle name="_적격 _집행갑지 _SCP" xfId="1072"/>
    <cellStyle name="_적격 _집행갑지 _SCP_Book2" xfId="1079"/>
    <cellStyle name="_적격 _집행갑지 _SCP_금차내역-10월8일-수정" xfId="1073"/>
    <cellStyle name="_적격 _집행갑지 _SCP_설변내역서2차" xfId="1074"/>
    <cellStyle name="_적격 _집행갑지 _SCP_전체내역" xfId="1075"/>
    <cellStyle name="_적격 _집행갑지 _SCP_전체내역-a3" xfId="1076"/>
    <cellStyle name="_적격 _집행갑지 _SCP_전체내역-a4" xfId="1077"/>
    <cellStyle name="_적격 _집행갑지 _SCP_총괄내역2003.08-a4" xfId="1078"/>
    <cellStyle name="_적격 _집행갑지 _Sheet1" xfId="18523"/>
    <cellStyle name="_적격 _집행갑지 _Sheet1_변경내역서-1 (version 1)" xfId="18524"/>
    <cellStyle name="_적격 _집행갑지 _Sheet1_복사본 내역서-서창사거리(rev1-4)" xfId="18525"/>
    <cellStyle name="_적격 _집행갑지 _Sheet1_정읍천(입찰내역)_1안" xfId="18526"/>
    <cellStyle name="_적격 _집행갑지 _Sheet1_정읍천(입찰내역)_1안_변경내역서-1 (version 1)" xfId="18527"/>
    <cellStyle name="_적격 _집행갑지 _Sheet1_정읍천(입찰내역)_1안_복사본 내역서-서창사거리(rev1-4)" xfId="18528"/>
    <cellStyle name="_적격 _집행갑지 _강관파일운반" xfId="18529"/>
    <cellStyle name="_적격 _집행갑지 _견적공종" xfId="18530"/>
    <cellStyle name="_적격 _집행갑지 _견적공종_동해남부선4공구입찰내역(경남-조달청)" xfId="18531"/>
    <cellStyle name="_적격 _집행갑지 _계약내역서(전체분 진호)" xfId="18532"/>
    <cellStyle name="_적격 _집행갑지 _계약내역서(전체분 진호)_계약내역서(전체분)" xfId="18533"/>
    <cellStyle name="_적격 _집행갑지 _계약내역서(전체분)" xfId="18534"/>
    <cellStyle name="_적격 _집행갑지 _계약내역서(전체분)_계약내역서(전체분)" xfId="18535"/>
    <cellStyle name="_적격 _집행갑지 _공사일지(동천2월)" xfId="18536"/>
    <cellStyle name="_적격 _집행갑지 _광주평동투찰" xfId="18537"/>
    <cellStyle name="_적격 _집행갑지 _광주평동투찰_수량산출서" xfId="18538"/>
    <cellStyle name="_적격 _집행갑지 _광주평동투찰_중구청일위대가" xfId="18539"/>
    <cellStyle name="_적격 _집행갑지 _광주평동품의1" xfId="18540"/>
    <cellStyle name="_적격 _집행갑지 _광주평동품의1_수량산출서" xfId="18541"/>
    <cellStyle name="_적격 _집행갑지 _광주평동품의1_중구청일위대가" xfId="18542"/>
    <cellStyle name="_적격 _집행갑지 _금차내역설변-10월10일" xfId="1052"/>
    <cellStyle name="_적격 _집행갑지 _금차내역설변-10월10일_Book2" xfId="1057"/>
    <cellStyle name="_적격 _집행갑지 _금차내역설변-10월10일_전체내역" xfId="1053"/>
    <cellStyle name="_적격 _집행갑지 _금차내역설변-10월10일_전체내역-a3" xfId="1054"/>
    <cellStyle name="_적격 _집행갑지 _금차내역설변-10월10일_전체내역-a4" xfId="1055"/>
    <cellStyle name="_적격 _집행갑지 _금차내역설변-10월10일_총괄내역2003.08-a4" xfId="1056"/>
    <cellStyle name="_적격 _집행갑지 _기구조직승인" xfId="18543"/>
    <cellStyle name="_적격 _집행갑지 _내역서(최초)" xfId="18544"/>
    <cellStyle name="_적격 _집행갑지 _내역서(최초)_기구조직승인" xfId="18545"/>
    <cellStyle name="_적격 _집행갑지 _내역서(최초)_사토조정" xfId="18546"/>
    <cellStyle name="_적격 _집행갑지 _내역서(최초)_사토조정1" xfId="18547"/>
    <cellStyle name="_적격 _집행갑지 _내역서(최초)_사토조정2" xfId="18548"/>
    <cellStyle name="_적격 _집행갑지 _내역서(최초)_실행예산(6공구)" xfId="18549"/>
    <cellStyle name="_적격 _집행갑지 _내역서(최초)_실행예산(6공구-사토조정1)" xfId="18550"/>
    <cellStyle name="_적격 _집행갑지 _내역서(최초)_실행예산(6공구-회원사-사토조정)" xfId="18551"/>
    <cellStyle name="_적격 _집행갑지 _내역서(최초)_실행예산(6공구-회원사용)" xfId="18552"/>
    <cellStyle name="_적격 _집행갑지 _내역서(최초)_투찰-변형1(내역서정리,설계대비단가낙찰율)" xfId="18553"/>
    <cellStyle name="_적격 _집행갑지 _동천내역서및공정표원본" xfId="18554"/>
    <cellStyle name="_적격 _집행갑지 _동해남부선4공구입찰내역(경남-조달청)" xfId="18555"/>
    <cellStyle name="_적격 _집행갑지 _변경내역서-1 (version 1)" xfId="18556"/>
    <cellStyle name="_적격 _집행갑지 _복사본 내역서-서창사거리(rev1-4)" xfId="18557"/>
    <cellStyle name="_적격 _집행갑지 _부대결과" xfId="18558"/>
    <cellStyle name="_적격 _집행갑지 _부대결과_Book1" xfId="18559"/>
    <cellStyle name="_적격 _집행갑지 _부대결과_Book1_내역서(최초)" xfId="18560"/>
    <cellStyle name="_적격 _집행갑지 _부대결과_Book1_내역서(최초)_기구조직승인" xfId="18561"/>
    <cellStyle name="_적격 _집행갑지 _부대결과_Book1_내역서(최초)_사토조정" xfId="18562"/>
    <cellStyle name="_적격 _집행갑지 _부대결과_Book1_내역서(최초)_사토조정1" xfId="18563"/>
    <cellStyle name="_적격 _집행갑지 _부대결과_Book1_내역서(최초)_사토조정2" xfId="18564"/>
    <cellStyle name="_적격 _집행갑지 _부대결과_Book1_내역서(최초)_실행예산(6공구)" xfId="18565"/>
    <cellStyle name="_적격 _집행갑지 _부대결과_Book1_내역서(최초)_실행예산(6공구-사토조정1)" xfId="18566"/>
    <cellStyle name="_적격 _집행갑지 _부대결과_Book1_내역서(최초)_실행예산(6공구-회원사-사토조정)" xfId="18567"/>
    <cellStyle name="_적격 _집행갑지 _부대결과_Book1_내역서(최초)_실행예산(6공구-회원사용)" xfId="18568"/>
    <cellStyle name="_적격 _집행갑지 _부대결과_Book1_내역서(최초)_투찰-변형1(내역서정리,설계대비단가낙찰율)" xfId="18569"/>
    <cellStyle name="_적격 _집행갑지 _부대결과_Book1_투찰-변형1(내역서정리,설계대비단가낙찰율)" xfId="18570"/>
    <cellStyle name="_적격 _집행갑지 _부대결과_P-(현리-신팔)" xfId="18571"/>
    <cellStyle name="_적격 _집행갑지 _부대결과_P-(현리-신팔)_내역서(최초)" xfId="18572"/>
    <cellStyle name="_적격 _집행갑지 _부대결과_P-(현리-신팔)_내역서(최초)_기구조직승인" xfId="18573"/>
    <cellStyle name="_적격 _집행갑지 _부대결과_P-(현리-신팔)_내역서(최초)_사토조정" xfId="18574"/>
    <cellStyle name="_적격 _집행갑지 _부대결과_P-(현리-신팔)_내역서(최초)_사토조정1" xfId="18575"/>
    <cellStyle name="_적격 _집행갑지 _부대결과_P-(현리-신팔)_내역서(최초)_사토조정2" xfId="18576"/>
    <cellStyle name="_적격 _집행갑지 _부대결과_P-(현리-신팔)_내역서(최초)_실행예산(6공구)" xfId="18577"/>
    <cellStyle name="_적격 _집행갑지 _부대결과_P-(현리-신팔)_내역서(최초)_실행예산(6공구-사토조정1)" xfId="18578"/>
    <cellStyle name="_적격 _집행갑지 _부대결과_P-(현리-신팔)_내역서(최초)_실행예산(6공구-회원사-사토조정)" xfId="18579"/>
    <cellStyle name="_적격 _집행갑지 _부대결과_P-(현리-신팔)_내역서(최초)_실행예산(6공구-회원사용)" xfId="18580"/>
    <cellStyle name="_적격 _집행갑지 _부대결과_P-(현리-신팔)_내역서(최초)_투찰-변형1(내역서정리,설계대비단가낙찰율)" xfId="18581"/>
    <cellStyle name="_적격 _집행갑지 _부대결과_P-(현리-신팔)_투찰-변형1(내역서정리,설계대비단가낙찰율)" xfId="18582"/>
    <cellStyle name="_적격 _집행갑지 _부대결과_내역서(최초)" xfId="18583"/>
    <cellStyle name="_적격 _집행갑지 _부대결과_내역서(최초)_기구조직승인" xfId="18584"/>
    <cellStyle name="_적격 _집행갑지 _부대결과_내역서(최초)_사토조정" xfId="18585"/>
    <cellStyle name="_적격 _집행갑지 _부대결과_내역서(최초)_사토조정1" xfId="18586"/>
    <cellStyle name="_적격 _집행갑지 _부대결과_내역서(최초)_사토조정2" xfId="18587"/>
    <cellStyle name="_적격 _집행갑지 _부대결과_내역서(최초)_실행예산(6공구)" xfId="18588"/>
    <cellStyle name="_적격 _집행갑지 _부대결과_내역서(최초)_실행예산(6공구-사토조정1)" xfId="18589"/>
    <cellStyle name="_적격 _집행갑지 _부대결과_내역서(최초)_실행예산(6공구-회원사-사토조정)" xfId="18590"/>
    <cellStyle name="_적격 _집행갑지 _부대결과_내역서(최초)_실행예산(6공구-회원사용)" xfId="18591"/>
    <cellStyle name="_적격 _집행갑지 _부대결과_내역서(최초)_투찰-변형1(내역서정리,설계대비단가낙찰율)" xfId="18592"/>
    <cellStyle name="_적격 _집행갑지 _부대결과_투찰-변형1(내역서정리,설계대비단가낙찰율)" xfId="18593"/>
    <cellStyle name="_적격 _집행갑지 _부대결과_현리-신팔도로설계" xfId="18594"/>
    <cellStyle name="_적격 _집행갑지 _부대결과_현리-신팔도로설계_내역서(최초)" xfId="18595"/>
    <cellStyle name="_적격 _집행갑지 _부대결과_현리-신팔도로설계_내역서(최초)_기구조직승인" xfId="18596"/>
    <cellStyle name="_적격 _집행갑지 _부대결과_현리-신팔도로설계_내역서(최초)_사토조정" xfId="18597"/>
    <cellStyle name="_적격 _집행갑지 _부대결과_현리-신팔도로설계_내역서(최초)_사토조정1" xfId="18598"/>
    <cellStyle name="_적격 _집행갑지 _부대결과_현리-신팔도로설계_내역서(최초)_사토조정2" xfId="18599"/>
    <cellStyle name="_적격 _집행갑지 _부대결과_현리-신팔도로설계_내역서(최초)_실행예산(6공구)" xfId="18600"/>
    <cellStyle name="_적격 _집행갑지 _부대결과_현리-신팔도로설계_내역서(최초)_실행예산(6공구-사토조정1)" xfId="18601"/>
    <cellStyle name="_적격 _집행갑지 _부대결과_현리-신팔도로설계_내역서(최초)_실행예산(6공구-회원사-사토조정)" xfId="18602"/>
    <cellStyle name="_적격 _집행갑지 _부대결과_현리-신팔도로설계_내역서(최초)_실행예산(6공구-회원사용)" xfId="18603"/>
    <cellStyle name="_적격 _집행갑지 _부대결과_현리-신팔도로설계_내역서(최초)_투찰-변형1(내역서정리,설계대비단가낙찰율)" xfId="18604"/>
    <cellStyle name="_적격 _집행갑지 _부대결과_현리-신팔도로설계_투찰-변형1(내역서정리,설계대비단가낙찰율)" xfId="18605"/>
    <cellStyle name="_적격 _집행갑지 _부대입찰특별조건및내역송부(최저가)" xfId="18606"/>
    <cellStyle name="_적격 _집행갑지 _부대입찰특별조건및내역송부(최저가)_Book1" xfId="18607"/>
    <cellStyle name="_적격 _집행갑지 _부대입찰특별조건및내역송부(최저가)_Book1_내역서(최초)" xfId="18608"/>
    <cellStyle name="_적격 _집행갑지 _부대입찰특별조건및내역송부(최저가)_Book1_내역서(최초)_기구조직승인" xfId="18609"/>
    <cellStyle name="_적격 _집행갑지 _부대입찰특별조건및내역송부(최저가)_Book1_내역서(최초)_사토조정" xfId="18610"/>
    <cellStyle name="_적격 _집행갑지 _부대입찰특별조건및내역송부(최저가)_Book1_내역서(최초)_사토조정1" xfId="18611"/>
    <cellStyle name="_적격 _집행갑지 _부대입찰특별조건및내역송부(최저가)_Book1_내역서(최초)_사토조정2" xfId="18612"/>
    <cellStyle name="_적격 _집행갑지 _부대입찰특별조건및내역송부(최저가)_Book1_내역서(최초)_실행예산(6공구)" xfId="18613"/>
    <cellStyle name="_적격 _집행갑지 _부대입찰특별조건및내역송부(최저가)_Book1_내역서(최초)_실행예산(6공구-사토조정1)" xfId="18614"/>
    <cellStyle name="_적격 _집행갑지 _부대입찰특별조건및내역송부(최저가)_Book1_내역서(최초)_실행예산(6공구-회원사-사토조정)" xfId="18615"/>
    <cellStyle name="_적격 _집행갑지 _부대입찰특별조건및내역송부(최저가)_Book1_내역서(최초)_실행예산(6공구-회원사용)" xfId="18616"/>
    <cellStyle name="_적격 _집행갑지 _부대입찰특별조건및내역송부(최저가)_Book1_내역서(최초)_투찰-변형1(내역서정리,설계대비단가낙찰율)" xfId="18617"/>
    <cellStyle name="_적격 _집행갑지 _부대입찰특별조건및내역송부(최저가)_Book1_투찰-변형1(내역서정리,설계대비단가낙찰율)" xfId="18618"/>
    <cellStyle name="_적격 _집행갑지 _부대입찰특별조건및내역송부(최저가)_P-(현리-신팔)" xfId="18619"/>
    <cellStyle name="_적격 _집행갑지 _부대입찰특별조건및내역송부(최저가)_P-(현리-신팔)_내역서(최초)" xfId="18620"/>
    <cellStyle name="_적격 _집행갑지 _부대입찰특별조건및내역송부(최저가)_P-(현리-신팔)_내역서(최초)_기구조직승인" xfId="18621"/>
    <cellStyle name="_적격 _집행갑지 _부대입찰특별조건및내역송부(최저가)_P-(현리-신팔)_내역서(최초)_사토조정" xfId="18622"/>
    <cellStyle name="_적격 _집행갑지 _부대입찰특별조건및내역송부(최저가)_P-(현리-신팔)_내역서(최초)_사토조정1" xfId="18623"/>
    <cellStyle name="_적격 _집행갑지 _부대입찰특별조건및내역송부(최저가)_P-(현리-신팔)_내역서(최초)_사토조정2" xfId="18624"/>
    <cellStyle name="_적격 _집행갑지 _부대입찰특별조건및내역송부(최저가)_P-(현리-신팔)_내역서(최초)_실행예산(6공구)" xfId="18625"/>
    <cellStyle name="_적격 _집행갑지 _부대입찰특별조건및내역송부(최저가)_P-(현리-신팔)_내역서(최초)_실행예산(6공구-사토조정1)" xfId="18626"/>
    <cellStyle name="_적격 _집행갑지 _부대입찰특별조건및내역송부(최저가)_P-(현리-신팔)_내역서(최초)_실행예산(6공구-회원사-사토조정)" xfId="18627"/>
    <cellStyle name="_적격 _집행갑지 _부대입찰특별조건및내역송부(최저가)_P-(현리-신팔)_내역서(최초)_실행예산(6공구-회원사용)" xfId="18628"/>
    <cellStyle name="_적격 _집행갑지 _부대입찰특별조건및내역송부(최저가)_P-(현리-신팔)_내역서(최초)_투찰-변형1(내역서정리,설계대비단가낙찰율)" xfId="18629"/>
    <cellStyle name="_적격 _집행갑지 _부대입찰특별조건및내역송부(최저가)_P-(현리-신팔)_투찰-변형1(내역서정리,설계대비단가낙찰율)" xfId="18630"/>
    <cellStyle name="_적격 _집행갑지 _부대입찰특별조건및내역송부(최저가)_내역서(최초)" xfId="18631"/>
    <cellStyle name="_적격 _집행갑지 _부대입찰특별조건및내역송부(최저가)_내역서(최초)_기구조직승인" xfId="18632"/>
    <cellStyle name="_적격 _집행갑지 _부대입찰특별조건및내역송부(최저가)_내역서(최초)_사토조정" xfId="18633"/>
    <cellStyle name="_적격 _집행갑지 _부대입찰특별조건및내역송부(최저가)_내역서(최초)_사토조정1" xfId="18634"/>
    <cellStyle name="_적격 _집행갑지 _부대입찰특별조건및내역송부(최저가)_내역서(최초)_사토조정2" xfId="18635"/>
    <cellStyle name="_적격 _집행갑지 _부대입찰특별조건및내역송부(최저가)_내역서(최초)_실행예산(6공구)" xfId="18636"/>
    <cellStyle name="_적격 _집행갑지 _부대입찰특별조건및내역송부(최저가)_내역서(최초)_실행예산(6공구-사토조정1)" xfId="18637"/>
    <cellStyle name="_적격 _집행갑지 _부대입찰특별조건및내역송부(최저가)_내역서(최초)_실행예산(6공구-회원사-사토조정)" xfId="18638"/>
    <cellStyle name="_적격 _집행갑지 _부대입찰특별조건및내역송부(최저가)_내역서(최초)_실행예산(6공구-회원사용)" xfId="18639"/>
    <cellStyle name="_적격 _집행갑지 _부대입찰특별조건및내역송부(최저가)_내역서(최초)_투찰-변형1(내역서정리,설계대비단가낙찰율)" xfId="18640"/>
    <cellStyle name="_적격 _집행갑지 _부대입찰특별조건및내역송부(최저가)_부대결과" xfId="18641"/>
    <cellStyle name="_적격 _집행갑지 _부대입찰특별조건및내역송부(최저가)_부대결과_Book1" xfId="18642"/>
    <cellStyle name="_적격 _집행갑지 _부대입찰특별조건및내역송부(최저가)_부대결과_Book1_내역서(최초)" xfId="18643"/>
    <cellStyle name="_적격 _집행갑지 _부대입찰특별조건및내역송부(최저가)_부대결과_Book1_내역서(최초)_기구조직승인" xfId="18644"/>
    <cellStyle name="_적격 _집행갑지 _부대입찰특별조건및내역송부(최저가)_부대결과_Book1_내역서(최초)_사토조정" xfId="18645"/>
    <cellStyle name="_적격 _집행갑지 _부대입찰특별조건및내역송부(최저가)_부대결과_Book1_내역서(최초)_사토조정1" xfId="18646"/>
    <cellStyle name="_적격 _집행갑지 _부대입찰특별조건및내역송부(최저가)_부대결과_Book1_내역서(최초)_사토조정2" xfId="18647"/>
    <cellStyle name="_적격 _집행갑지 _부대입찰특별조건및내역송부(최저가)_부대결과_Book1_내역서(최초)_실행예산(6공구)" xfId="18648"/>
    <cellStyle name="_적격 _집행갑지 _부대입찰특별조건및내역송부(최저가)_부대결과_Book1_내역서(최초)_실행예산(6공구-사토조정1)" xfId="18649"/>
    <cellStyle name="_적격 _집행갑지 _부대입찰특별조건및내역송부(최저가)_부대결과_Book1_내역서(최초)_실행예산(6공구-회원사-사토조정)" xfId="18650"/>
    <cellStyle name="_적격 _집행갑지 _부대입찰특별조건및내역송부(최저가)_부대결과_Book1_내역서(최초)_실행예산(6공구-회원사용)" xfId="18651"/>
    <cellStyle name="_적격 _집행갑지 _부대입찰특별조건및내역송부(최저가)_부대결과_Book1_내역서(최초)_투찰-변형1(내역서정리,설계대비단가낙찰율)" xfId="18652"/>
    <cellStyle name="_적격 _집행갑지 _부대입찰특별조건및내역송부(최저가)_부대결과_Book1_투찰-변형1(내역서정리,설계대비단가낙찰율)" xfId="18653"/>
    <cellStyle name="_적격 _집행갑지 _부대입찰특별조건및내역송부(최저가)_부대결과_P-(현리-신팔)" xfId="18654"/>
    <cellStyle name="_적격 _집행갑지 _부대입찰특별조건및내역송부(최저가)_부대결과_P-(현리-신팔)_내역서(최초)" xfId="18655"/>
    <cellStyle name="_적격 _집행갑지 _부대입찰특별조건및내역송부(최저가)_부대결과_P-(현리-신팔)_내역서(최초)_기구조직승인" xfId="18656"/>
    <cellStyle name="_적격 _집행갑지 _부대입찰특별조건및내역송부(최저가)_부대결과_P-(현리-신팔)_내역서(최초)_사토조정" xfId="18657"/>
    <cellStyle name="_적격 _집행갑지 _부대입찰특별조건및내역송부(최저가)_부대결과_P-(현리-신팔)_내역서(최초)_사토조정1" xfId="18658"/>
    <cellStyle name="_적격 _집행갑지 _부대입찰특별조건및내역송부(최저가)_부대결과_P-(현리-신팔)_내역서(최초)_사토조정2" xfId="18659"/>
    <cellStyle name="_적격 _집행갑지 _부대입찰특별조건및내역송부(최저가)_부대결과_P-(현리-신팔)_내역서(최초)_실행예산(6공구)" xfId="18660"/>
    <cellStyle name="_적격 _집행갑지 _부대입찰특별조건및내역송부(최저가)_부대결과_P-(현리-신팔)_내역서(최초)_실행예산(6공구-사토조정1)" xfId="18661"/>
    <cellStyle name="_적격 _집행갑지 _부대입찰특별조건및내역송부(최저가)_부대결과_P-(현리-신팔)_내역서(최초)_실행예산(6공구-회원사-사토조정)" xfId="18662"/>
    <cellStyle name="_적격 _집행갑지 _부대입찰특별조건및내역송부(최저가)_부대결과_P-(현리-신팔)_내역서(최초)_실행예산(6공구-회원사용)" xfId="18663"/>
    <cellStyle name="_적격 _집행갑지 _부대입찰특별조건및내역송부(최저가)_부대결과_P-(현리-신팔)_내역서(최초)_투찰-변형1(내역서정리,설계대비단가낙찰율)" xfId="18664"/>
    <cellStyle name="_적격 _집행갑지 _부대입찰특별조건및내역송부(최저가)_부대결과_P-(현리-신팔)_투찰-변형1(내역서정리,설계대비단가낙찰율)" xfId="18665"/>
    <cellStyle name="_적격 _집행갑지 _부대입찰특별조건및내역송부(최저가)_부대결과_내역서(최초)" xfId="18666"/>
    <cellStyle name="_적격 _집행갑지 _부대입찰특별조건및내역송부(최저가)_부대결과_내역서(최초)_기구조직승인" xfId="18667"/>
    <cellStyle name="_적격 _집행갑지 _부대입찰특별조건및내역송부(최저가)_부대결과_내역서(최초)_사토조정" xfId="18668"/>
    <cellStyle name="_적격 _집행갑지 _부대입찰특별조건및내역송부(최저가)_부대결과_내역서(최초)_사토조정1" xfId="18669"/>
    <cellStyle name="_적격 _집행갑지 _부대입찰특별조건및내역송부(최저가)_부대결과_내역서(최초)_사토조정2" xfId="18670"/>
    <cellStyle name="_적격 _집행갑지 _부대입찰특별조건및내역송부(최저가)_부대결과_내역서(최초)_실행예산(6공구)" xfId="18671"/>
    <cellStyle name="_적격 _집행갑지 _부대입찰특별조건및내역송부(최저가)_부대결과_내역서(최초)_실행예산(6공구-사토조정1)" xfId="18672"/>
    <cellStyle name="_적격 _집행갑지 _부대입찰특별조건및내역송부(최저가)_부대결과_내역서(최초)_실행예산(6공구-회원사-사토조정)" xfId="18673"/>
    <cellStyle name="_적격 _집행갑지 _부대입찰특별조건및내역송부(최저가)_부대결과_내역서(최초)_실행예산(6공구-회원사용)" xfId="18674"/>
    <cellStyle name="_적격 _집행갑지 _부대입찰특별조건및내역송부(최저가)_부대결과_내역서(최초)_투찰-변형1(내역서정리,설계대비단가낙찰율)" xfId="18675"/>
    <cellStyle name="_적격 _집행갑지 _부대입찰특별조건및내역송부(최저가)_부대결과_투찰-변형1(내역서정리,설계대비단가낙찰율)" xfId="18676"/>
    <cellStyle name="_적격 _집행갑지 _부대입찰특별조건및내역송부(최저가)_부대결과_현리-신팔도로설계" xfId="18677"/>
    <cellStyle name="_적격 _집행갑지 _부대입찰특별조건및내역송부(최저가)_부대결과_현리-신팔도로설계_내역서(최초)" xfId="18678"/>
    <cellStyle name="_적격 _집행갑지 _부대입찰특별조건및내역송부(최저가)_부대결과_현리-신팔도로설계_내역서(최초)_기구조직승인" xfId="18679"/>
    <cellStyle name="_적격 _집행갑지 _부대입찰특별조건및내역송부(최저가)_부대결과_현리-신팔도로설계_내역서(최초)_사토조정" xfId="18680"/>
    <cellStyle name="_적격 _집행갑지 _부대입찰특별조건및내역송부(최저가)_부대결과_현리-신팔도로설계_내역서(최초)_사토조정1" xfId="18681"/>
    <cellStyle name="_적격 _집행갑지 _부대입찰특별조건및내역송부(최저가)_부대결과_현리-신팔도로설계_내역서(최초)_사토조정2" xfId="18682"/>
    <cellStyle name="_적격 _집행갑지 _부대입찰특별조건및내역송부(최저가)_부대결과_현리-신팔도로설계_내역서(최초)_실행예산(6공구)" xfId="18683"/>
    <cellStyle name="_적격 _집행갑지 _부대입찰특별조건및내역송부(최저가)_부대결과_현리-신팔도로설계_내역서(최초)_실행예산(6공구-사토조정1)" xfId="18684"/>
    <cellStyle name="_적격 _집행갑지 _부대입찰특별조건및내역송부(최저가)_부대결과_현리-신팔도로설계_내역서(최초)_실행예산(6공구-회원사-사토조정)" xfId="18685"/>
    <cellStyle name="_적격 _집행갑지 _부대입찰특별조건및내역송부(최저가)_부대결과_현리-신팔도로설계_내역서(최초)_실행예산(6공구-회원사용)" xfId="18686"/>
    <cellStyle name="_적격 _집행갑지 _부대입찰특별조건및내역송부(최저가)_부대결과_현리-신팔도로설계_내역서(최초)_투찰-변형1(내역서정리,설계대비단가낙찰율)" xfId="18687"/>
    <cellStyle name="_적격 _집행갑지 _부대입찰특별조건및내역송부(최저가)_부대결과_현리-신팔도로설계_투찰-변형1(내역서정리,설계대비단가낙찰율)" xfId="18688"/>
    <cellStyle name="_적격 _집행갑지 _부대입찰특별조건및내역송부(최저가)_투찰-변형1(내역서정리,설계대비단가낙찰율)" xfId="18689"/>
    <cellStyle name="_적격 _집행갑지 _부대입찰특별조건및내역송부(최저가)_현리-신팔도로설계" xfId="18690"/>
    <cellStyle name="_적격 _집행갑지 _부대입찰특별조건및내역송부(최저가)_현리-신팔도로설계_내역서(최초)" xfId="18691"/>
    <cellStyle name="_적격 _집행갑지 _부대입찰특별조건및내역송부(최저가)_현리-신팔도로설계_내역서(최초)_기구조직승인" xfId="18692"/>
    <cellStyle name="_적격 _집행갑지 _부대입찰특별조건및내역송부(최저가)_현리-신팔도로설계_내역서(최초)_사토조정" xfId="18693"/>
    <cellStyle name="_적격 _집행갑지 _부대입찰특별조건및내역송부(최저가)_현리-신팔도로설계_내역서(최초)_사토조정1" xfId="18694"/>
    <cellStyle name="_적격 _집행갑지 _부대입찰특별조건및내역송부(최저가)_현리-신팔도로설계_내역서(최초)_사토조정2" xfId="18695"/>
    <cellStyle name="_적격 _집행갑지 _부대입찰특별조건및내역송부(최저가)_현리-신팔도로설계_내역서(최초)_실행예산(6공구)" xfId="18696"/>
    <cellStyle name="_적격 _집행갑지 _부대입찰특별조건및내역송부(최저가)_현리-신팔도로설계_내역서(최초)_실행예산(6공구-사토조정1)" xfId="18697"/>
    <cellStyle name="_적격 _집행갑지 _부대입찰특별조건및내역송부(최저가)_현리-신팔도로설계_내역서(최초)_실행예산(6공구-회원사-사토조정)" xfId="18698"/>
    <cellStyle name="_적격 _집행갑지 _부대입찰특별조건및내역송부(최저가)_현리-신팔도로설계_내역서(최초)_실행예산(6공구-회원사용)" xfId="18699"/>
    <cellStyle name="_적격 _집행갑지 _부대입찰특별조건및내역송부(최저가)_현리-신팔도로설계_내역서(최초)_투찰-변형1(내역서정리,설계대비단가낙찰율)" xfId="18700"/>
    <cellStyle name="_적격 _집행갑지 _부대입찰특별조건및내역송부(최저가)_현리-신팔도로설계_투찰-변형1(내역서정리,설계대비단가낙찰율)" xfId="18701"/>
    <cellStyle name="_적격 _집행갑지 _설계변경예산서(전체분)" xfId="18702"/>
    <cellStyle name="_적격 _집행갑지 _설계변경예산서(전체분)_계약내역서(전체분)" xfId="18703"/>
    <cellStyle name="_적격 _집행갑지 _설변내역서(전체분)" xfId="18704"/>
    <cellStyle name="_적격 _집행갑지 _설변내역서(전체분)_계약내역서(전체분)" xfId="18705"/>
    <cellStyle name="_적격 _집행갑지 _송학하수품의(설계넣고)" xfId="18706"/>
    <cellStyle name="_적격 _집행갑지 _송학하수품의(설계넣고)_수량산출서" xfId="18707"/>
    <cellStyle name="_적격 _집행갑지 _송학하수품의(설계넣고)_중구청일위대가" xfId="18708"/>
    <cellStyle name="_적격 _집행갑지 _수량산출서" xfId="18709"/>
    <cellStyle name="_적격 _집행갑지 _시멘트" xfId="18710"/>
    <cellStyle name="_적격 _집행갑지 _시행계획보고(중앙선6공구)" xfId="18711"/>
    <cellStyle name="_적격 _집행갑지 _실행예산(6공구)" xfId="18712"/>
    <cellStyle name="_적격 _집행갑지 _업무연락" xfId="18713"/>
    <cellStyle name="_적격 _집행갑지 _업무연락_동해남부선4공구입찰내역(경남-조달청)" xfId="18714"/>
    <cellStyle name="_적격 _집행갑지 _업무연락01" xfId="18715"/>
    <cellStyle name="_적격 _집행갑지 _업무연락01_동해남부선4공구입찰내역(경남-조달청)" xfId="18716"/>
    <cellStyle name="_적격 _집행갑지 _업체투찰예상(강원도건)" xfId="18717"/>
    <cellStyle name="_적격 _집행갑지 _업체투찰예상(강원도건)_동해남부선4공구입찰내역(경남-조달청)" xfId="18718"/>
    <cellStyle name="_적격 _집행갑지 _입찰표지횡" xfId="18719"/>
    <cellStyle name="_적격 _집행갑지 _입찰표지횡_동해남부선4공구입찰내역(경남-조달청)" xfId="18720"/>
    <cellStyle name="_적격 _집행갑지 _전체내역-10월8일" xfId="1058"/>
    <cellStyle name="_적격 _집행갑지 _전체내역-10월8일_Book2" xfId="1063"/>
    <cellStyle name="_적격 _집행갑지 _전체내역-10월8일_전체내역" xfId="1059"/>
    <cellStyle name="_적격 _집행갑지 _전체내역-10월8일_전체내역-a3" xfId="1060"/>
    <cellStyle name="_적격 _집행갑지 _전체내역-10월8일_전체내역-a4" xfId="1061"/>
    <cellStyle name="_적격 _집행갑지 _전체내역-10월8일_총괄내역2003.08-a4" xfId="1062"/>
    <cellStyle name="_적격 _집행갑지 _정읍천(입찰내역)_1안" xfId="18721"/>
    <cellStyle name="_적격 _집행갑지 _정읍천(입찰내역)_1안_1" xfId="18722"/>
    <cellStyle name="_적격 _집행갑지 _정읍천(입찰내역)_1안_1_변경내역서-1 (version 1)" xfId="18723"/>
    <cellStyle name="_적격 _집행갑지 _정읍천(입찰내역)_1안_1_복사본 내역서-서창사거리(rev1-4)" xfId="18724"/>
    <cellStyle name="_적격 _집행갑지 _정읍천(입찰내역)_1안_변경내역서-1 (version 1)" xfId="18725"/>
    <cellStyle name="_적격 _집행갑지 _정읍천(입찰내역)_1안_복사본 내역서-서창사거리(rev1-4)" xfId="18726"/>
    <cellStyle name="_적격 _집행갑지 _정읍천(입찰내역)_1안_정읍천(입찰내역)_1안" xfId="18727"/>
    <cellStyle name="_적격 _집행갑지 _정읍천(입찰내역)_1안_정읍천(입찰내역)_1안_변경내역서-1 (version 1)" xfId="18728"/>
    <cellStyle name="_적격 _집행갑지 _정읍천(입찰내역)_1안_정읍천(입찰내역)_1안_복사본 내역서-서창사거리(rev1-4)" xfId="18729"/>
    <cellStyle name="_적격 _집행갑지 _정읍천(입찰내역)_2안" xfId="18730"/>
    <cellStyle name="_적격 _집행갑지 _정읍천(입찰내역)_2안_변경내역서-1 (version 1)" xfId="18731"/>
    <cellStyle name="_적격 _집행갑지 _정읍천(입찰내역)_2안_복사본 내역서-서창사거리(rev1-4)" xfId="18732"/>
    <cellStyle name="_적격 _집행갑지 _정읍천(입찰내역)_2안_정읍천(입찰내역)_1안" xfId="18733"/>
    <cellStyle name="_적격 _집행갑지 _정읍천(입찰내역)_2안_정읍천(입찰내역)_1안_변경내역서-1 (version 1)" xfId="18734"/>
    <cellStyle name="_적격 _집행갑지 _정읍천(입찰내역)_2안_정읍천(입찰내역)_1안_복사본 내역서-서창사거리(rev1-4)" xfId="18735"/>
    <cellStyle name="_적격 _집행갑지 _제1회기성서류(8.22)" xfId="18736"/>
    <cellStyle name="_적격 _집행갑지 _중구청일위대가" xfId="18737"/>
    <cellStyle name="_적격 _집행갑지 _중기단가" xfId="18738"/>
    <cellStyle name="_적격 _집행갑지 _지장물" xfId="1064"/>
    <cellStyle name="_적격 _집행갑지 _지장물_Book2" xfId="1071"/>
    <cellStyle name="_적격 _집행갑지 _지장물_금차내역-10월8일-수정" xfId="1065"/>
    <cellStyle name="_적격 _집행갑지 _지장물_설변내역서2차" xfId="1066"/>
    <cellStyle name="_적격 _집행갑지 _지장물_전체내역" xfId="1067"/>
    <cellStyle name="_적격 _집행갑지 _지장물_전체내역-a3" xfId="1068"/>
    <cellStyle name="_적격 _집행갑지 _지장물_전체내역-a4" xfId="1069"/>
    <cellStyle name="_적격 _집행갑지 _지장물_총괄내역2003.08-a4" xfId="1070"/>
    <cellStyle name="_적격 _집행갑지 _철근강과사급대체" xfId="18739"/>
    <cellStyle name="_적격 _집행갑지 _투찰" xfId="18740"/>
    <cellStyle name="_적격 _집행갑지 _투찰,실행(영월정양)" xfId="18741"/>
    <cellStyle name="_적격 _집행갑지 _투찰,실행(영월정양)_동해남부선4공구입찰내역(경남-조달청)" xfId="18742"/>
    <cellStyle name="_적격 _집행갑지 _투찰_Book1" xfId="18743"/>
    <cellStyle name="_적격 _집행갑지 _투찰_Book1_내역서(최초)" xfId="18744"/>
    <cellStyle name="_적격 _집행갑지 _투찰_Book1_내역서(최초)_기구조직승인" xfId="18745"/>
    <cellStyle name="_적격 _집행갑지 _투찰_Book1_내역서(최초)_사토조정" xfId="18746"/>
    <cellStyle name="_적격 _집행갑지 _투찰_Book1_내역서(최초)_사토조정1" xfId="18747"/>
    <cellStyle name="_적격 _집행갑지 _투찰_Book1_내역서(최초)_사토조정2" xfId="18748"/>
    <cellStyle name="_적격 _집행갑지 _투찰_Book1_내역서(최초)_실행예산(6공구)" xfId="18749"/>
    <cellStyle name="_적격 _집행갑지 _투찰_Book1_내역서(최초)_실행예산(6공구-사토조정1)" xfId="18750"/>
    <cellStyle name="_적격 _집행갑지 _투찰_Book1_내역서(최초)_실행예산(6공구-회원사-사토조정)" xfId="18751"/>
    <cellStyle name="_적격 _집행갑지 _투찰_Book1_내역서(최초)_실행예산(6공구-회원사용)" xfId="18752"/>
    <cellStyle name="_적격 _집행갑지 _투찰_Book1_내역서(최초)_투찰-변형1(내역서정리,설계대비단가낙찰율)" xfId="18753"/>
    <cellStyle name="_적격 _집행갑지 _투찰_Book1_투찰-변형1(내역서정리,설계대비단가낙찰율)" xfId="18754"/>
    <cellStyle name="_적격 _집행갑지 _투찰_P-(현리-신팔)" xfId="18755"/>
    <cellStyle name="_적격 _집행갑지 _투찰_P-(현리-신팔)_내역서(최초)" xfId="18756"/>
    <cellStyle name="_적격 _집행갑지 _투찰_P-(현리-신팔)_내역서(최초)_기구조직승인" xfId="18757"/>
    <cellStyle name="_적격 _집행갑지 _투찰_P-(현리-신팔)_내역서(최초)_사토조정" xfId="18758"/>
    <cellStyle name="_적격 _집행갑지 _투찰_P-(현리-신팔)_내역서(최초)_사토조정1" xfId="18759"/>
    <cellStyle name="_적격 _집행갑지 _투찰_P-(현리-신팔)_내역서(최초)_사토조정2" xfId="18760"/>
    <cellStyle name="_적격 _집행갑지 _투찰_P-(현리-신팔)_내역서(최초)_실행예산(6공구)" xfId="18761"/>
    <cellStyle name="_적격 _집행갑지 _투찰_P-(현리-신팔)_내역서(최초)_실행예산(6공구-사토조정1)" xfId="18762"/>
    <cellStyle name="_적격 _집행갑지 _투찰_P-(현리-신팔)_내역서(최초)_실행예산(6공구-회원사-사토조정)" xfId="18763"/>
    <cellStyle name="_적격 _집행갑지 _투찰_P-(현리-신팔)_내역서(최초)_실행예산(6공구-회원사용)" xfId="18764"/>
    <cellStyle name="_적격 _집행갑지 _투찰_P-(현리-신팔)_내역서(최초)_투찰-변형1(내역서정리,설계대비단가낙찰율)" xfId="18765"/>
    <cellStyle name="_적격 _집행갑지 _투찰_P-(현리-신팔)_투찰-변형1(내역서정리,설계대비단가낙찰율)" xfId="18766"/>
    <cellStyle name="_적격 _집행갑지 _투찰_내역서(최초)" xfId="18767"/>
    <cellStyle name="_적격 _집행갑지 _투찰_내역서(최초)_기구조직승인" xfId="18768"/>
    <cellStyle name="_적격 _집행갑지 _투찰_내역서(최초)_사토조정" xfId="18769"/>
    <cellStyle name="_적격 _집행갑지 _투찰_내역서(최초)_사토조정1" xfId="18770"/>
    <cellStyle name="_적격 _집행갑지 _투찰_내역서(최초)_사토조정2" xfId="18771"/>
    <cellStyle name="_적격 _집행갑지 _투찰_내역서(최초)_실행예산(6공구)" xfId="18772"/>
    <cellStyle name="_적격 _집행갑지 _투찰_내역서(최초)_실행예산(6공구-사토조정1)" xfId="18773"/>
    <cellStyle name="_적격 _집행갑지 _투찰_내역서(최초)_실행예산(6공구-회원사-사토조정)" xfId="18774"/>
    <cellStyle name="_적격 _집행갑지 _투찰_내역서(최초)_실행예산(6공구-회원사용)" xfId="18775"/>
    <cellStyle name="_적격 _집행갑지 _투찰_내역서(최초)_투찰-변형1(내역서정리,설계대비단가낙찰율)" xfId="18776"/>
    <cellStyle name="_적격 _집행갑지 _투찰_부대결과" xfId="18777"/>
    <cellStyle name="_적격 _집행갑지 _투찰_부대결과_Book1" xfId="18778"/>
    <cellStyle name="_적격 _집행갑지 _투찰_부대결과_Book1_내역서(최초)" xfId="18779"/>
    <cellStyle name="_적격 _집행갑지 _투찰_부대결과_Book1_내역서(최초)_기구조직승인" xfId="18780"/>
    <cellStyle name="_적격 _집행갑지 _투찰_부대결과_Book1_내역서(최초)_사토조정" xfId="18781"/>
    <cellStyle name="_적격 _집행갑지 _투찰_부대결과_Book1_내역서(최초)_사토조정1" xfId="18782"/>
    <cellStyle name="_적격 _집행갑지 _투찰_부대결과_Book1_내역서(최초)_사토조정2" xfId="18783"/>
    <cellStyle name="_적격 _집행갑지 _투찰_부대결과_Book1_내역서(최초)_실행예산(6공구)" xfId="18784"/>
    <cellStyle name="_적격 _집행갑지 _투찰_부대결과_Book1_내역서(최초)_실행예산(6공구-사토조정1)" xfId="18785"/>
    <cellStyle name="_적격 _집행갑지 _투찰_부대결과_Book1_내역서(최초)_실행예산(6공구-회원사-사토조정)" xfId="18786"/>
    <cellStyle name="_적격 _집행갑지 _투찰_부대결과_Book1_내역서(최초)_실행예산(6공구-회원사용)" xfId="18787"/>
    <cellStyle name="_적격 _집행갑지 _투찰_부대결과_Book1_내역서(최초)_투찰-변형1(내역서정리,설계대비단가낙찰율)" xfId="18788"/>
    <cellStyle name="_적격 _집행갑지 _투찰_부대결과_Book1_투찰-변형1(내역서정리,설계대비단가낙찰율)" xfId="18789"/>
    <cellStyle name="_적격 _집행갑지 _투찰_부대결과_P-(현리-신팔)" xfId="18790"/>
    <cellStyle name="_적격 _집행갑지 _투찰_부대결과_P-(현리-신팔)_내역서(최초)" xfId="18791"/>
    <cellStyle name="_적격 _집행갑지 _투찰_부대결과_P-(현리-신팔)_내역서(최초)_기구조직승인" xfId="18792"/>
    <cellStyle name="_적격 _집행갑지 _투찰_부대결과_P-(현리-신팔)_내역서(최초)_사토조정" xfId="18793"/>
    <cellStyle name="_적격 _집행갑지 _투찰_부대결과_P-(현리-신팔)_내역서(최초)_사토조정1" xfId="18794"/>
    <cellStyle name="_적격 _집행갑지 _투찰_부대결과_P-(현리-신팔)_내역서(최초)_사토조정2" xfId="18795"/>
    <cellStyle name="_적격 _집행갑지 _투찰_부대결과_P-(현리-신팔)_내역서(최초)_실행예산(6공구)" xfId="18796"/>
    <cellStyle name="_적격 _집행갑지 _투찰_부대결과_P-(현리-신팔)_내역서(최초)_실행예산(6공구-사토조정1)" xfId="18797"/>
    <cellStyle name="_적격 _집행갑지 _투찰_부대결과_P-(현리-신팔)_내역서(최초)_실행예산(6공구-회원사-사토조정)" xfId="18798"/>
    <cellStyle name="_적격 _집행갑지 _투찰_부대결과_P-(현리-신팔)_내역서(최초)_실행예산(6공구-회원사용)" xfId="18799"/>
    <cellStyle name="_적격 _집행갑지 _투찰_부대결과_P-(현리-신팔)_내역서(최초)_투찰-변형1(내역서정리,설계대비단가낙찰율)" xfId="18800"/>
    <cellStyle name="_적격 _집행갑지 _투찰_부대결과_P-(현리-신팔)_투찰-변형1(내역서정리,설계대비단가낙찰율)" xfId="18801"/>
    <cellStyle name="_적격 _집행갑지 _투찰_부대결과_내역서(최초)" xfId="18802"/>
    <cellStyle name="_적격 _집행갑지 _투찰_부대결과_내역서(최초)_기구조직승인" xfId="18803"/>
    <cellStyle name="_적격 _집행갑지 _투찰_부대결과_내역서(최초)_사토조정" xfId="18804"/>
    <cellStyle name="_적격 _집행갑지 _투찰_부대결과_내역서(최초)_사토조정1" xfId="18805"/>
    <cellStyle name="_적격 _집행갑지 _투찰_부대결과_내역서(최초)_사토조정2" xfId="18806"/>
    <cellStyle name="_적격 _집행갑지 _투찰_부대결과_내역서(최초)_실행예산(6공구)" xfId="18807"/>
    <cellStyle name="_적격 _집행갑지 _투찰_부대결과_내역서(최초)_실행예산(6공구-사토조정1)" xfId="18808"/>
    <cellStyle name="_적격 _집행갑지 _투찰_부대결과_내역서(최초)_실행예산(6공구-회원사-사토조정)" xfId="18809"/>
    <cellStyle name="_적격 _집행갑지 _투찰_부대결과_내역서(최초)_실행예산(6공구-회원사용)" xfId="18810"/>
    <cellStyle name="_적격 _집행갑지 _투찰_부대결과_내역서(최초)_투찰-변형1(내역서정리,설계대비단가낙찰율)" xfId="18811"/>
    <cellStyle name="_적격 _집행갑지 _투찰_부대결과_투찰-변형1(내역서정리,설계대비단가낙찰율)" xfId="18812"/>
    <cellStyle name="_적격 _집행갑지 _투찰_부대결과_현리-신팔도로설계" xfId="18813"/>
    <cellStyle name="_적격 _집행갑지 _투찰_부대결과_현리-신팔도로설계_내역서(최초)" xfId="18814"/>
    <cellStyle name="_적격 _집행갑지 _투찰_부대결과_현리-신팔도로설계_내역서(최초)_기구조직승인" xfId="18815"/>
    <cellStyle name="_적격 _집행갑지 _투찰_부대결과_현리-신팔도로설계_내역서(최초)_사토조정" xfId="18816"/>
    <cellStyle name="_적격 _집행갑지 _투찰_부대결과_현리-신팔도로설계_내역서(최초)_사토조정1" xfId="18817"/>
    <cellStyle name="_적격 _집행갑지 _투찰_부대결과_현리-신팔도로설계_내역서(최초)_사토조정2" xfId="18818"/>
    <cellStyle name="_적격 _집행갑지 _투찰_부대결과_현리-신팔도로설계_내역서(최초)_실행예산(6공구)" xfId="18819"/>
    <cellStyle name="_적격 _집행갑지 _투찰_부대결과_현리-신팔도로설계_내역서(최초)_실행예산(6공구-사토조정1)" xfId="18820"/>
    <cellStyle name="_적격 _집행갑지 _투찰_부대결과_현리-신팔도로설계_내역서(최초)_실행예산(6공구-회원사-사토조정)" xfId="18821"/>
    <cellStyle name="_적격 _집행갑지 _투찰_부대결과_현리-신팔도로설계_내역서(최초)_실행예산(6공구-회원사용)" xfId="18822"/>
    <cellStyle name="_적격 _집행갑지 _투찰_부대결과_현리-신팔도로설계_내역서(최초)_투찰-변형1(내역서정리,설계대비단가낙찰율)" xfId="18823"/>
    <cellStyle name="_적격 _집행갑지 _투찰_부대결과_현리-신팔도로설계_투찰-변형1(내역서정리,설계대비단가낙찰율)" xfId="18824"/>
    <cellStyle name="_적격 _집행갑지 _투찰_투찰-변형1(내역서정리,설계대비단가낙찰율)" xfId="18825"/>
    <cellStyle name="_적격 _집행갑지 _투찰_현리-신팔도로설계" xfId="18826"/>
    <cellStyle name="_적격 _집행갑지 _투찰_현리-신팔도로설계_내역서(최초)" xfId="18827"/>
    <cellStyle name="_적격 _집행갑지 _투찰_현리-신팔도로설계_내역서(최초)_기구조직승인" xfId="18828"/>
    <cellStyle name="_적격 _집행갑지 _투찰_현리-신팔도로설계_내역서(최초)_사토조정" xfId="18829"/>
    <cellStyle name="_적격 _집행갑지 _투찰_현리-신팔도로설계_내역서(최초)_사토조정1" xfId="18830"/>
    <cellStyle name="_적격 _집행갑지 _투찰_현리-신팔도로설계_내역서(최초)_사토조정2" xfId="18831"/>
    <cellStyle name="_적격 _집행갑지 _투찰_현리-신팔도로설계_내역서(최초)_실행예산(6공구)" xfId="18832"/>
    <cellStyle name="_적격 _집행갑지 _투찰_현리-신팔도로설계_내역서(최초)_실행예산(6공구-사토조정1)" xfId="18833"/>
    <cellStyle name="_적격 _집행갑지 _투찰_현리-신팔도로설계_내역서(최초)_실행예산(6공구-회원사-사토조정)" xfId="18834"/>
    <cellStyle name="_적격 _집행갑지 _투찰_현리-신팔도로설계_내역서(최초)_실행예산(6공구-회원사용)" xfId="18835"/>
    <cellStyle name="_적격 _집행갑지 _투찰_현리-신팔도로설계_내역서(최초)_투찰-변형1(내역서정리,설계대비단가낙찰율)" xfId="18836"/>
    <cellStyle name="_적격 _집행갑지 _투찰_현리-신팔도로설계_투찰-변형1(내역서정리,설계대비단가낙찰율)" xfId="18837"/>
    <cellStyle name="_적격 _집행갑지 _투찰내역(강남)" xfId="18838"/>
    <cellStyle name="_적격 _집행갑지 _투찰내역(강남)_동해남부선4공구입찰내역(경남-조달청)" xfId="18839"/>
    <cellStyle name="_적격 _집행갑지 _투찰-변형1(내역서정리,설계대비단가낙찰율)" xfId="18840"/>
    <cellStyle name="_적격 _집행갑지 _품의서(고속철도14-1)" xfId="18841"/>
    <cellStyle name="_적격 _집행갑지 _품의서(고속철도14-1)_동해남부선4공구입찰내역(경남-조달청)" xfId="18842"/>
    <cellStyle name="_적격 _집행갑지 _품의서및경비(영월)" xfId="18843"/>
    <cellStyle name="_적격 _집행갑지 _품의서및경비(영월)_동해남부선4공구입찰내역(경남-조달청)" xfId="18844"/>
    <cellStyle name="_적격 _집행갑지 _품의서및경비(영월)_품의서" xfId="18845"/>
    <cellStyle name="_적격 _집행갑지 _품의서및경비(영월)_품의서_(신풍-우성)부대현설자료" xfId="18846"/>
    <cellStyle name="_적격 _집행갑지 _품의서및경비(영월)_품의서_(신풍-우성)부대현설자료_동해남부선4공구입찰내역(경남-조달청)" xfId="18847"/>
    <cellStyle name="_적격 _집행갑지 _품의서및경비(영월)_품의서_견적공종" xfId="18848"/>
    <cellStyle name="_적격 _집행갑지 _품의서및경비(영월)_품의서_견적공종_동해남부선4공구입찰내역(경남-조달청)" xfId="18849"/>
    <cellStyle name="_적격 _집행갑지 _품의서및경비(영월)_품의서_동해남부선4공구입찰내역(경남-조달청)" xfId="18850"/>
    <cellStyle name="_적격 _집행갑지 _품의서및경비(영월)_품의서_업체투찰예상(강원도건)" xfId="18851"/>
    <cellStyle name="_적격 _집행갑지 _품의서및경비(영월)_품의서_업체투찰예상(강원도건)_동해남부선4공구입찰내역(경남-조달청)" xfId="18852"/>
    <cellStyle name="_적격 _집행갑지 _품의서및경비(영월)_품의서_품의서(고속철도14-1)" xfId="18853"/>
    <cellStyle name="_적격 _집행갑지 _품의서및경비(영월)_품의서_품의서(고속철도14-1)_동해남부선4공구입찰내역(경남-조달청)" xfId="18854"/>
    <cellStyle name="_적격 _집행갑지 _현리-신팔도로설계" xfId="18855"/>
    <cellStyle name="_적격 _집행갑지 _현리-신팔도로설계_내역서(최초)" xfId="18856"/>
    <cellStyle name="_적격 _집행갑지 _현리-신팔도로설계_내역서(최초)_기구조직승인" xfId="18857"/>
    <cellStyle name="_적격 _집행갑지 _현리-신팔도로설계_내역서(최초)_사토조정" xfId="18858"/>
    <cellStyle name="_적격 _집행갑지 _현리-신팔도로설계_내역서(최초)_사토조정1" xfId="18859"/>
    <cellStyle name="_적격 _집행갑지 _현리-신팔도로설계_내역서(최초)_사토조정2" xfId="18860"/>
    <cellStyle name="_적격 _집행갑지 _현리-신팔도로설계_내역서(최초)_실행예산(6공구)" xfId="18861"/>
    <cellStyle name="_적격 _집행갑지 _현리-신팔도로설계_내역서(최초)_실행예산(6공구-사토조정1)" xfId="18862"/>
    <cellStyle name="_적격 _집행갑지 _현리-신팔도로설계_내역서(최초)_실행예산(6공구-회원사-사토조정)" xfId="18863"/>
    <cellStyle name="_적격 _집행갑지 _현리-신팔도로설계_내역서(최초)_실행예산(6공구-회원사용)" xfId="18864"/>
    <cellStyle name="_적격 _집행갑지 _현리-신팔도로설계_내역서(최초)_투찰-변형1(내역서정리,설계대비단가낙찰율)" xfId="18865"/>
    <cellStyle name="_적격 _집행갑지 _현리-신팔도로설계_투찰-변형1(내역서정리,설계대비단가낙찰율)" xfId="18866"/>
    <cellStyle name="_적격 _집행갑지 _현장간접비(현장기준안)-60개월)" xfId="8010"/>
    <cellStyle name="_적격 _집행설계분석 " xfId="1080"/>
    <cellStyle name="_적격 _집행설계분석 _SCP" xfId="1101"/>
    <cellStyle name="_적격 _집행설계분석 _SCP_Book2" xfId="1108"/>
    <cellStyle name="_적격 _집행설계분석 _SCP_금차내역-10월8일-수정" xfId="1102"/>
    <cellStyle name="_적격 _집행설계분석 _SCP_설변내역서2차" xfId="1103"/>
    <cellStyle name="_적격 _집행설계분석 _SCP_전체내역" xfId="1104"/>
    <cellStyle name="_적격 _집행설계분석 _SCP_전체내역-a3" xfId="1105"/>
    <cellStyle name="_적격 _집행설계분석 _SCP_전체내역-a4" xfId="1106"/>
    <cellStyle name="_적격 _집행설계분석 _SCP_총괄내역2003.08-a4" xfId="1107"/>
    <cellStyle name="_적격 _집행설계분석 _금차내역설변-10월10일" xfId="1081"/>
    <cellStyle name="_적격 _집행설계분석 _금차내역설변-10월10일_Book2" xfId="1086"/>
    <cellStyle name="_적격 _집행설계분석 _금차내역설변-10월10일_전체내역" xfId="1082"/>
    <cellStyle name="_적격 _집행설계분석 _금차내역설변-10월10일_전체내역-a3" xfId="1083"/>
    <cellStyle name="_적격 _집행설계분석 _금차내역설변-10월10일_전체내역-a4" xfId="1084"/>
    <cellStyle name="_적격 _집행설계분석 _금차내역설변-10월10일_총괄내역2003.08-a4" xfId="1085"/>
    <cellStyle name="_적격 _집행설계분석 _전체내역-10월8일" xfId="1087"/>
    <cellStyle name="_적격 _집행설계분석 _전체내역-10월8일_Book2" xfId="1092"/>
    <cellStyle name="_적격 _집행설계분석 _전체내역-10월8일_전체내역" xfId="1088"/>
    <cellStyle name="_적격 _집행설계분석 _전체내역-10월8일_전체내역-a3" xfId="1089"/>
    <cellStyle name="_적격 _집행설계분석 _전체내역-10월8일_전체내역-a4" xfId="1090"/>
    <cellStyle name="_적격 _집행설계분석 _전체내역-10월8일_총괄내역2003.08-a4" xfId="1091"/>
    <cellStyle name="_적격 _집행설계분석 _지장물" xfId="1093"/>
    <cellStyle name="_적격 _집행설계분석 _지장물_Book2" xfId="1100"/>
    <cellStyle name="_적격 _집행설계분석 _지장물_금차내역-10월8일-수정" xfId="1094"/>
    <cellStyle name="_적격 _집행설계분석 _지장물_설변내역서2차" xfId="1095"/>
    <cellStyle name="_적격 _집행설계분석 _지장물_전체내역" xfId="1096"/>
    <cellStyle name="_적격 _집행설계분석 _지장물_전체내역-a3" xfId="1097"/>
    <cellStyle name="_적격 _집행설계분석 _지장물_전체내역-a4" xfId="1098"/>
    <cellStyle name="_적격 _집행설계분석 _지장물_총괄내역2003.08-a4" xfId="1099"/>
    <cellStyle name="_적격 _창인-근1.2호-정화(방수쉬트)실정보고10.10" xfId="18867"/>
    <cellStyle name="_적격 _철근강과사급대체" xfId="18868"/>
    <cellStyle name="_적격 _투찰" xfId="18869"/>
    <cellStyle name="_적격 _투찰,실행(영월정양)" xfId="18870"/>
    <cellStyle name="_적격 _투찰,실행(영월정양)_동해남부선4공구입찰내역(경남-조달청)" xfId="18871"/>
    <cellStyle name="_적격 _투찰_Book1" xfId="18872"/>
    <cellStyle name="_적격 _투찰_Book1_내역서(최초)" xfId="18873"/>
    <cellStyle name="_적격 _투찰_Book1_내역서(최초)_기구조직승인" xfId="18874"/>
    <cellStyle name="_적격 _투찰_Book1_내역서(최초)_사토조정" xfId="18875"/>
    <cellStyle name="_적격 _투찰_Book1_내역서(최초)_사토조정1" xfId="18876"/>
    <cellStyle name="_적격 _투찰_Book1_내역서(최초)_사토조정2" xfId="18877"/>
    <cellStyle name="_적격 _투찰_Book1_내역서(최초)_실행예산(6공구)" xfId="18878"/>
    <cellStyle name="_적격 _투찰_Book1_내역서(최초)_실행예산(6공구-사토조정1)" xfId="18879"/>
    <cellStyle name="_적격 _투찰_Book1_내역서(최초)_실행예산(6공구-회원사-사토조정)" xfId="18880"/>
    <cellStyle name="_적격 _투찰_Book1_내역서(최초)_실행예산(6공구-회원사용)" xfId="18881"/>
    <cellStyle name="_적격 _투찰_Book1_내역서(최초)_투찰-변형1(내역서정리,설계대비단가낙찰율)" xfId="18882"/>
    <cellStyle name="_적격 _투찰_Book1_투찰-변형1(내역서정리,설계대비단가낙찰율)" xfId="18883"/>
    <cellStyle name="_적격 _투찰_P-(현리-신팔)" xfId="18884"/>
    <cellStyle name="_적격 _투찰_P-(현리-신팔)_내역서(최초)" xfId="18885"/>
    <cellStyle name="_적격 _투찰_P-(현리-신팔)_내역서(최초)_기구조직승인" xfId="18886"/>
    <cellStyle name="_적격 _투찰_P-(현리-신팔)_내역서(최초)_사토조정" xfId="18887"/>
    <cellStyle name="_적격 _투찰_P-(현리-신팔)_내역서(최초)_사토조정1" xfId="18888"/>
    <cellStyle name="_적격 _투찰_P-(현리-신팔)_내역서(최초)_사토조정2" xfId="18889"/>
    <cellStyle name="_적격 _투찰_P-(현리-신팔)_내역서(최초)_실행예산(6공구)" xfId="18890"/>
    <cellStyle name="_적격 _투찰_P-(현리-신팔)_내역서(최초)_실행예산(6공구-사토조정1)" xfId="18891"/>
    <cellStyle name="_적격 _투찰_P-(현리-신팔)_내역서(최초)_실행예산(6공구-회원사-사토조정)" xfId="18892"/>
    <cellStyle name="_적격 _투찰_P-(현리-신팔)_내역서(최초)_실행예산(6공구-회원사용)" xfId="18893"/>
    <cellStyle name="_적격 _투찰_P-(현리-신팔)_내역서(최초)_투찰-변형1(내역서정리,설계대비단가낙찰율)" xfId="18894"/>
    <cellStyle name="_적격 _투찰_P-(현리-신팔)_투찰-변형1(내역서정리,설계대비단가낙찰율)" xfId="18895"/>
    <cellStyle name="_적격 _투찰_내역서(최초)" xfId="18896"/>
    <cellStyle name="_적격 _투찰_내역서(최초)_기구조직승인" xfId="18897"/>
    <cellStyle name="_적격 _투찰_내역서(최초)_사토조정" xfId="18898"/>
    <cellStyle name="_적격 _투찰_내역서(최초)_사토조정1" xfId="18899"/>
    <cellStyle name="_적격 _투찰_내역서(최초)_사토조정2" xfId="18900"/>
    <cellStyle name="_적격 _투찰_내역서(최초)_실행예산(6공구)" xfId="18901"/>
    <cellStyle name="_적격 _투찰_내역서(최초)_실행예산(6공구-사토조정1)" xfId="18902"/>
    <cellStyle name="_적격 _투찰_내역서(최초)_실행예산(6공구-회원사-사토조정)" xfId="18903"/>
    <cellStyle name="_적격 _투찰_내역서(최초)_실행예산(6공구-회원사용)" xfId="18904"/>
    <cellStyle name="_적격 _투찰_내역서(최초)_투찰-변형1(내역서정리,설계대비단가낙찰율)" xfId="18905"/>
    <cellStyle name="_적격 _투찰_부대결과" xfId="18906"/>
    <cellStyle name="_적격 _투찰_부대결과_Book1" xfId="18907"/>
    <cellStyle name="_적격 _투찰_부대결과_Book1_내역서(최초)" xfId="18908"/>
    <cellStyle name="_적격 _투찰_부대결과_Book1_내역서(최초)_기구조직승인" xfId="18909"/>
    <cellStyle name="_적격 _투찰_부대결과_Book1_내역서(최초)_사토조정" xfId="18910"/>
    <cellStyle name="_적격 _투찰_부대결과_Book1_내역서(최초)_사토조정1" xfId="18911"/>
    <cellStyle name="_적격 _투찰_부대결과_Book1_내역서(최초)_사토조정2" xfId="18912"/>
    <cellStyle name="_적격 _투찰_부대결과_Book1_내역서(최초)_실행예산(6공구)" xfId="18913"/>
    <cellStyle name="_적격 _투찰_부대결과_Book1_내역서(최초)_실행예산(6공구-사토조정1)" xfId="18914"/>
    <cellStyle name="_적격 _투찰_부대결과_Book1_내역서(최초)_실행예산(6공구-회원사-사토조정)" xfId="18915"/>
    <cellStyle name="_적격 _투찰_부대결과_Book1_내역서(최초)_실행예산(6공구-회원사용)" xfId="18916"/>
    <cellStyle name="_적격 _투찰_부대결과_Book1_내역서(최초)_투찰-변형1(내역서정리,설계대비단가낙찰율)" xfId="18917"/>
    <cellStyle name="_적격 _투찰_부대결과_Book1_투찰-변형1(내역서정리,설계대비단가낙찰율)" xfId="18918"/>
    <cellStyle name="_적격 _투찰_부대결과_P-(현리-신팔)" xfId="18919"/>
    <cellStyle name="_적격 _투찰_부대결과_P-(현리-신팔)_내역서(최초)" xfId="18920"/>
    <cellStyle name="_적격 _투찰_부대결과_P-(현리-신팔)_내역서(최초)_기구조직승인" xfId="18921"/>
    <cellStyle name="_적격 _투찰_부대결과_P-(현리-신팔)_내역서(최초)_사토조정" xfId="18922"/>
    <cellStyle name="_적격 _투찰_부대결과_P-(현리-신팔)_내역서(최초)_사토조정1" xfId="18923"/>
    <cellStyle name="_적격 _투찰_부대결과_P-(현리-신팔)_내역서(최초)_사토조정2" xfId="18924"/>
    <cellStyle name="_적격 _투찰_부대결과_P-(현리-신팔)_내역서(최초)_실행예산(6공구)" xfId="18925"/>
    <cellStyle name="_적격 _투찰_부대결과_P-(현리-신팔)_내역서(최초)_실행예산(6공구-사토조정1)" xfId="18926"/>
    <cellStyle name="_적격 _투찰_부대결과_P-(현리-신팔)_내역서(최초)_실행예산(6공구-회원사-사토조정)" xfId="18927"/>
    <cellStyle name="_적격 _투찰_부대결과_P-(현리-신팔)_내역서(최초)_실행예산(6공구-회원사용)" xfId="18928"/>
    <cellStyle name="_적격 _투찰_부대결과_P-(현리-신팔)_내역서(최초)_투찰-변형1(내역서정리,설계대비단가낙찰율)" xfId="18929"/>
    <cellStyle name="_적격 _투찰_부대결과_P-(현리-신팔)_투찰-변형1(내역서정리,설계대비단가낙찰율)" xfId="18930"/>
    <cellStyle name="_적격 _투찰_부대결과_내역서(최초)" xfId="18931"/>
    <cellStyle name="_적격 _투찰_부대결과_내역서(최초)_기구조직승인" xfId="18932"/>
    <cellStyle name="_적격 _투찰_부대결과_내역서(최초)_사토조정" xfId="18933"/>
    <cellStyle name="_적격 _투찰_부대결과_내역서(최초)_사토조정1" xfId="18934"/>
    <cellStyle name="_적격 _투찰_부대결과_내역서(최초)_사토조정2" xfId="18935"/>
    <cellStyle name="_적격 _투찰_부대결과_내역서(최초)_실행예산(6공구)" xfId="18936"/>
    <cellStyle name="_적격 _투찰_부대결과_내역서(최초)_실행예산(6공구-사토조정1)" xfId="18937"/>
    <cellStyle name="_적격 _투찰_부대결과_내역서(최초)_실행예산(6공구-회원사-사토조정)" xfId="18938"/>
    <cellStyle name="_적격 _투찰_부대결과_내역서(최초)_실행예산(6공구-회원사용)" xfId="18939"/>
    <cellStyle name="_적격 _투찰_부대결과_내역서(최초)_투찰-변형1(내역서정리,설계대비단가낙찰율)" xfId="18940"/>
    <cellStyle name="_적격 _투찰_부대결과_투찰-변형1(내역서정리,설계대비단가낙찰율)" xfId="18941"/>
    <cellStyle name="_적격 _투찰_부대결과_현리-신팔도로설계" xfId="18942"/>
    <cellStyle name="_적격 _투찰_부대결과_현리-신팔도로설계_내역서(최초)" xfId="18943"/>
    <cellStyle name="_적격 _투찰_부대결과_현리-신팔도로설계_내역서(최초)_기구조직승인" xfId="18944"/>
    <cellStyle name="_적격 _투찰_부대결과_현리-신팔도로설계_내역서(최초)_사토조정" xfId="18945"/>
    <cellStyle name="_적격 _투찰_부대결과_현리-신팔도로설계_내역서(최초)_사토조정1" xfId="18946"/>
    <cellStyle name="_적격 _투찰_부대결과_현리-신팔도로설계_내역서(최초)_사토조정2" xfId="18947"/>
    <cellStyle name="_적격 _투찰_부대결과_현리-신팔도로설계_내역서(최초)_실행예산(6공구)" xfId="18948"/>
    <cellStyle name="_적격 _투찰_부대결과_현리-신팔도로설계_내역서(최초)_실행예산(6공구-사토조정1)" xfId="18949"/>
    <cellStyle name="_적격 _투찰_부대결과_현리-신팔도로설계_내역서(최초)_실행예산(6공구-회원사-사토조정)" xfId="18950"/>
    <cellStyle name="_적격 _투찰_부대결과_현리-신팔도로설계_내역서(최초)_실행예산(6공구-회원사용)" xfId="18951"/>
    <cellStyle name="_적격 _투찰_부대결과_현리-신팔도로설계_내역서(최초)_투찰-변형1(내역서정리,설계대비단가낙찰율)" xfId="18952"/>
    <cellStyle name="_적격 _투찰_부대결과_현리-신팔도로설계_투찰-변형1(내역서정리,설계대비단가낙찰율)" xfId="18953"/>
    <cellStyle name="_적격 _투찰_투찰-변형1(내역서정리,설계대비단가낙찰율)" xfId="18954"/>
    <cellStyle name="_적격 _투찰_현리-신팔도로설계" xfId="18955"/>
    <cellStyle name="_적격 _투찰_현리-신팔도로설계_내역서(최초)" xfId="18956"/>
    <cellStyle name="_적격 _투찰_현리-신팔도로설계_내역서(최초)_기구조직승인" xfId="18957"/>
    <cellStyle name="_적격 _투찰_현리-신팔도로설계_내역서(최초)_사토조정" xfId="18958"/>
    <cellStyle name="_적격 _투찰_현리-신팔도로설계_내역서(최초)_사토조정1" xfId="18959"/>
    <cellStyle name="_적격 _투찰_현리-신팔도로설계_내역서(최초)_사토조정2" xfId="18960"/>
    <cellStyle name="_적격 _투찰_현리-신팔도로설계_내역서(최초)_실행예산(6공구)" xfId="18961"/>
    <cellStyle name="_적격 _투찰_현리-신팔도로설계_내역서(최초)_실행예산(6공구-사토조정1)" xfId="18962"/>
    <cellStyle name="_적격 _투찰_현리-신팔도로설계_내역서(최초)_실행예산(6공구-회원사-사토조정)" xfId="18963"/>
    <cellStyle name="_적격 _투찰_현리-신팔도로설계_내역서(최초)_실행예산(6공구-회원사용)" xfId="18964"/>
    <cellStyle name="_적격 _투찰_현리-신팔도로설계_내역서(최초)_투찰-변형1(내역서정리,설계대비단가낙찰율)" xfId="18965"/>
    <cellStyle name="_적격 _투찰_현리-신팔도로설계_투찰-변형1(내역서정리,설계대비단가낙찰율)" xfId="18966"/>
    <cellStyle name="_적격 _투찰내역(강남)" xfId="18967"/>
    <cellStyle name="_적격 _투찰내역(강남)_동해남부선4공구입찰내역(경남-조달청)" xfId="18968"/>
    <cellStyle name="_적격 _투찰-변형1(내역서정리,설계대비단가낙찰율)" xfId="18969"/>
    <cellStyle name="_적격 _품의서(고속철도14-1)" xfId="18970"/>
    <cellStyle name="_적격 _품의서(고속철도14-1)_동해남부선4공구입찰내역(경남-조달청)" xfId="18971"/>
    <cellStyle name="_적격 _품의서및경비(영월)" xfId="18972"/>
    <cellStyle name="_적격 _품의서및경비(영월)_동해남부선4공구입찰내역(경남-조달청)" xfId="18973"/>
    <cellStyle name="_적격 _품의서및경비(영월)_품의서" xfId="18974"/>
    <cellStyle name="_적격 _품의서및경비(영월)_품의서_(신풍-우성)부대현설자료" xfId="18975"/>
    <cellStyle name="_적격 _품의서및경비(영월)_품의서_(신풍-우성)부대현설자료_동해남부선4공구입찰내역(경남-조달청)" xfId="18976"/>
    <cellStyle name="_적격 _품의서및경비(영월)_품의서_견적공종" xfId="18977"/>
    <cellStyle name="_적격 _품의서및경비(영월)_품의서_견적공종_동해남부선4공구입찰내역(경남-조달청)" xfId="18978"/>
    <cellStyle name="_적격 _품의서및경비(영월)_품의서_동해남부선4공구입찰내역(경남-조달청)" xfId="18979"/>
    <cellStyle name="_적격 _품의서및경비(영월)_품의서_업체투찰예상(강원도건)" xfId="18980"/>
    <cellStyle name="_적격 _품의서및경비(영월)_품의서_업체투찰예상(강원도건)_동해남부선4공구입찰내역(경남-조달청)" xfId="18981"/>
    <cellStyle name="_적격 _품의서및경비(영월)_품의서_품의서(고속철도14-1)" xfId="18982"/>
    <cellStyle name="_적격 _품의서및경비(영월)_품의서_품의서(고속철도14-1)_동해남부선4공구입찰내역(경남-조달청)" xfId="18983"/>
    <cellStyle name="_적격 _현리-신팔도로설계" xfId="18984"/>
    <cellStyle name="_적격 _현리-신팔도로설계_내역서(최초)" xfId="18985"/>
    <cellStyle name="_적격 _현리-신팔도로설계_내역서(최초)_기구조직승인" xfId="18986"/>
    <cellStyle name="_적격 _현리-신팔도로설계_내역서(최초)_사토조정" xfId="18987"/>
    <cellStyle name="_적격 _현리-신팔도로설계_내역서(최초)_사토조정1" xfId="18988"/>
    <cellStyle name="_적격 _현리-신팔도로설계_내역서(최초)_사토조정2" xfId="18989"/>
    <cellStyle name="_적격 _현리-신팔도로설계_내역서(최초)_실행예산(6공구)" xfId="18990"/>
    <cellStyle name="_적격 _현리-신팔도로설계_내역서(최초)_실행예산(6공구-사토조정1)" xfId="18991"/>
    <cellStyle name="_적격 _현리-신팔도로설계_내역서(최초)_실행예산(6공구-회원사-사토조정)" xfId="18992"/>
    <cellStyle name="_적격 _현리-신팔도로설계_내역서(최초)_실행예산(6공구-회원사용)" xfId="18993"/>
    <cellStyle name="_적격 _현리-신팔도로설계_내역서(최초)_투찰-변형1(내역서정리,설계대비단가낙찰율)" xfId="18994"/>
    <cellStyle name="_적격 _현리-신팔도로설계_투찰-변형1(내역서정리,설계대비단가낙찰율)" xfId="18995"/>
    <cellStyle name="_적격 _현장간접비(현장기준안)-60개월)" xfId="8011"/>
    <cellStyle name="_적격(화산) " xfId="1117"/>
    <cellStyle name="_적격(화산) _(신풍-우성)부대현설자료" xfId="18996"/>
    <cellStyle name="_적격(화산) _(신풍-우성)부대현설자료_동해남부선4공구입찰내역(경남-조달청)" xfId="18997"/>
    <cellStyle name="_적격(화산) _00.실행예산(결재)" xfId="6743"/>
    <cellStyle name="_적격(화산) _07.복수리슈빌 미장" xfId="6744"/>
    <cellStyle name="_적격(화산) _2005.근1,2호-정화 습지 실정보고11-15일 1.5경사xls" xfId="18998"/>
    <cellStyle name="_적격(화산) _2006..단가산출" xfId="18999"/>
    <cellStyle name="_적격(화산) _Book1" xfId="6745"/>
    <cellStyle name="_적격(화산) _Book1_00.실행예산(결재)" xfId="6746"/>
    <cellStyle name="_적격(화산) _Book1_07.복수리슈빌 미장" xfId="6747"/>
    <cellStyle name="_적격(화산) _Book1_견적용내역" xfId="6748"/>
    <cellStyle name="_적격(화산) _Book1_견적용내역(도급비교)" xfId="6749"/>
    <cellStyle name="_적격(화산) _Book1_견적용내역(도급비교)_관저리슈빌최종실행1" xfId="6750"/>
    <cellStyle name="_적격(화산) _Book1_견적용내역(도급비교)_관저리슈빌최종실행1_관저리슈빌최종실행1" xfId="6751"/>
    <cellStyle name="_적격(화산) _Book1_견적용내역_관저리슈빌최종실행1" xfId="6752"/>
    <cellStyle name="_적격(화산) _Book1_견적용내역_관저리슈빌최종실행1_관저리슈빌최종실행1" xfId="6753"/>
    <cellStyle name="_적격(화산) _Book1_관저리슈빌최종실행(1224)" xfId="6754"/>
    <cellStyle name="_적격(화산) _Book1_관저리슈빌최종실행(1224)_관저리슈빌최종실행1" xfId="6755"/>
    <cellStyle name="_적격(화산) _Book1_관저리슈빌최종실행(1224)_관저리슈빌최종실행1_관저리슈빌최종실행1" xfId="6756"/>
    <cellStyle name="_적격(화산) _Book1_관저리슈빌최종실행1" xfId="6757"/>
    <cellStyle name="_적격(화산) _Book1_내역서(최초)" xfId="19000"/>
    <cellStyle name="_적격(화산) _Book1_내역서(최초)_기구조직승인" xfId="19001"/>
    <cellStyle name="_적격(화산) _Book1_내역서(최초)_사토조정" xfId="19002"/>
    <cellStyle name="_적격(화산) _Book1_내역서(최초)_사토조정1" xfId="19003"/>
    <cellStyle name="_적격(화산) _Book1_내역서(최초)_사토조정2" xfId="19004"/>
    <cellStyle name="_적격(화산) _Book1_내역서(최초)_실행예산(6공구)" xfId="19005"/>
    <cellStyle name="_적격(화산) _Book1_내역서(최초)_실행예산(6공구-사토조정1)" xfId="19006"/>
    <cellStyle name="_적격(화산) _Book1_내역서(최초)_실행예산(6공구-회원사-사토조정)" xfId="19007"/>
    <cellStyle name="_적격(화산) _Book1_내역서(최초)_실행예산(6공구-회원사용)" xfId="19008"/>
    <cellStyle name="_적격(화산) _Book1_내역서(최초)_투찰-변형1(내역서정리,설계대비단가낙찰율)" xfId="19009"/>
    <cellStyle name="_적격(화산) _Book1_노은14BL 최종내역서(04.10.05)" xfId="6758"/>
    <cellStyle name="_적격(화산) _Book1_노은14BL 최종내역서(04.10.05)_복사본 13블럭내역(최종04.10.05)" xfId="6759"/>
    <cellStyle name="_적격(화산) _Book1_노은14BL 최종내역서(04.6.18)" xfId="6760"/>
    <cellStyle name="_적격(화산) _Book1_노은14BL 최종내역서(04.6.18)_노은14BL 최종내역서(04.10.05)" xfId="6761"/>
    <cellStyle name="_적격(화산) _Book1_노은14BL 최종내역서(04.6.18)_노은14BL 최종내역서(04.10.05)_복사본 13블럭내역(최종04.10.05)" xfId="6762"/>
    <cellStyle name="_적격(화산) _Book1_노은14BL 최종내역서(04.6.18)_노은2지구 13블럭내역(최종04.10.05)" xfId="6763"/>
    <cellStyle name="_적격(화산) _Book1_노은14BL 최종내역서(04.6.18)_청주비하내역(04.09.16)" xfId="6764"/>
    <cellStyle name="_적격(화산) _Book1_노은14BL 최종내역서(04.6.24)" xfId="6765"/>
    <cellStyle name="_적격(화산) _Book1_노은14BL 최종내역서(04.6.24)_검토" xfId="6766"/>
    <cellStyle name="_적격(화산) _Book1_노은14BL 최종내역서(04.6.24)_검토_복사본 13블럭내역(최종04.10.05)" xfId="6767"/>
    <cellStyle name="_적격(화산) _Book1_노은14BL 최종내역서(04.6.24)_검토1" xfId="6768"/>
    <cellStyle name="_적격(화산) _Book1_노은14BL 최종내역서(04.6.24)_검토1_복사본 13블럭내역(최종04.10.05)" xfId="6769"/>
    <cellStyle name="_적격(화산) _Book1_노은14BL 최종내역서(04.6.24)_검토2" xfId="6770"/>
    <cellStyle name="_적격(화산) _Book1_노은14BL 최종내역서(04.6.24)_검토2_복사본 13블럭내역(최종04.10.05)" xfId="6771"/>
    <cellStyle name="_적격(화산) _Book1_노은14BL 최종내역서(04.6.24)_복사본 13블럭내역(최종04.10.05)" xfId="6772"/>
    <cellStyle name="_적격(화산) _Book1_노은2지구 13블럭내역(최종04.10.05)" xfId="6773"/>
    <cellStyle name="_적격(화산) _Book1_동백리슈빌 최종내역서(단가참고)" xfId="6774"/>
    <cellStyle name="_적격(화산) _Book1_동백리슈빌 최종내역서(단가참고)_복사본 13블럭내역(최종04.10.05)" xfId="6775"/>
    <cellStyle name="_적격(화산) _Book1_동백리슈빌 확정내역서(2004.02.10)" xfId="6776"/>
    <cellStyle name="_적격(화산) _Book1_리슈빌 공사별 비교(전체현장)" xfId="6777"/>
    <cellStyle name="_적격(화산) _Book1_리슈빌 공사별 비교(전체현장)_복사본 13블럭내역(최종04.10.05)" xfId="6778"/>
    <cellStyle name="_적격(화산) _Book1_삼익비교실행" xfId="6779"/>
    <cellStyle name="_적격(화산) _Book1_삼익비교실행_00.실행예산(결재)" xfId="6780"/>
    <cellStyle name="_적격(화산) _Book1_삼익비교실행_07.복수리슈빌 미장" xfId="6781"/>
    <cellStyle name="_적격(화산) _Book1_삼익비교실행_견적용내역" xfId="6782"/>
    <cellStyle name="_적격(화산) _Book1_삼익비교실행_견적용내역(도급비교)" xfId="6783"/>
    <cellStyle name="_적격(화산) _Book1_삼익비교실행_견적용내역(도급비교)_관저리슈빌최종실행1" xfId="6784"/>
    <cellStyle name="_적격(화산) _Book1_삼익비교실행_견적용내역(도급비교)_관저리슈빌최종실행1_관저리슈빌최종실행1" xfId="6785"/>
    <cellStyle name="_적격(화산) _Book1_삼익비교실행_견적용내역_관저리슈빌최종실행1" xfId="6786"/>
    <cellStyle name="_적격(화산) _Book1_삼익비교실행_견적용내역_관저리슈빌최종실행1_관저리슈빌최종실행1" xfId="6787"/>
    <cellStyle name="_적격(화산) _Book1_삼익비교실행_관저리슈빌최종실행(1224)" xfId="6788"/>
    <cellStyle name="_적격(화산) _Book1_삼익비교실행_관저리슈빌최종실행(1224)_관저리슈빌최종실행1" xfId="6789"/>
    <cellStyle name="_적격(화산) _Book1_삼익비교실행_관저리슈빌최종실행(1224)_관저리슈빌최종실행1_관저리슈빌최종실행1" xfId="6790"/>
    <cellStyle name="_적격(화산) _Book1_삼익비교실행_관저리슈빌최종실행1" xfId="6791"/>
    <cellStyle name="_적격(화산) _Book1_삼익비교실행_노은14BL 최종내역서(04.10.05)" xfId="6792"/>
    <cellStyle name="_적격(화산) _Book1_삼익비교실행_노은14BL 최종내역서(04.10.05)_복사본 13블럭내역(최종04.10.05)" xfId="6793"/>
    <cellStyle name="_적격(화산) _Book1_삼익비교실행_노은14BL 최종내역서(04.6.18)" xfId="6794"/>
    <cellStyle name="_적격(화산) _Book1_삼익비교실행_노은14BL 최종내역서(04.6.18)_노은14BL 최종내역서(04.10.05)" xfId="6795"/>
    <cellStyle name="_적격(화산) _Book1_삼익비교실행_노은14BL 최종내역서(04.6.18)_노은14BL 최종내역서(04.10.05)_복사본 13블럭내역(최종04.10.05)" xfId="6796"/>
    <cellStyle name="_적격(화산) _Book1_삼익비교실행_노은14BL 최종내역서(04.6.18)_노은2지구 13블럭내역(최종04.10.05)" xfId="6797"/>
    <cellStyle name="_적격(화산) _Book1_삼익비교실행_노은14BL 최종내역서(04.6.18)_청주비하내역(04.09.16)" xfId="6798"/>
    <cellStyle name="_적격(화산) _Book1_삼익비교실행_노은14BL 최종내역서(04.6.24)" xfId="6799"/>
    <cellStyle name="_적격(화산) _Book1_삼익비교실행_노은14BL 최종내역서(04.6.24)_검토" xfId="6800"/>
    <cellStyle name="_적격(화산) _Book1_삼익비교실행_노은14BL 최종내역서(04.6.24)_검토_복사본 13블럭내역(최종04.10.05)" xfId="6801"/>
    <cellStyle name="_적격(화산) _Book1_삼익비교실행_노은14BL 최종내역서(04.6.24)_검토1" xfId="6802"/>
    <cellStyle name="_적격(화산) _Book1_삼익비교실행_노은14BL 최종내역서(04.6.24)_검토1_복사본 13블럭내역(최종04.10.05)" xfId="6803"/>
    <cellStyle name="_적격(화산) _Book1_삼익비교실행_노은14BL 최종내역서(04.6.24)_검토2" xfId="6804"/>
    <cellStyle name="_적격(화산) _Book1_삼익비교실행_노은14BL 최종내역서(04.6.24)_검토2_복사본 13블럭내역(최종04.10.05)" xfId="6805"/>
    <cellStyle name="_적격(화산) _Book1_삼익비교실행_노은14BL 최종내역서(04.6.24)_복사본 13블럭내역(최종04.10.05)" xfId="6806"/>
    <cellStyle name="_적격(화산) _Book1_삼익비교실행_노은2지구 13블럭내역(최종04.10.05)" xfId="6807"/>
    <cellStyle name="_적격(화산) _Book1_삼익비교실행_동백리슈빌 최종내역서(단가참고)" xfId="6808"/>
    <cellStyle name="_적격(화산) _Book1_삼익비교실행_동백리슈빌 최종내역서(단가참고)_복사본 13블럭내역(최종04.10.05)" xfId="6809"/>
    <cellStyle name="_적격(화산) _Book1_삼익비교실행_동백리슈빌 확정내역서(2004.02.10)" xfId="6810"/>
    <cellStyle name="_적격(화산) _Book1_삼익비교실행_리슈빌 공사별 비교(전체현장)" xfId="6811"/>
    <cellStyle name="_적격(화산) _Book1_삼익비교실행_리슈빌 공사별 비교(전체현장)_복사본 13블럭내역(최종04.10.05)" xfId="6812"/>
    <cellStyle name="_적격(화산) _Book1_삼익비교실행_실행(노은리슈빌)" xfId="6813"/>
    <cellStyle name="_적격(화산) _Book1_삼익비교실행_실행(노은리슈빌)_관저리슈빌최종실행1" xfId="6814"/>
    <cellStyle name="_적격(화산) _Book1_삼익비교실행_실행(노은리슈빌)_관저리슈빌최종실행1_관저리슈빌최종실행1" xfId="6815"/>
    <cellStyle name="_적격(화산) _Book1_삼익비교실행_실행예산 (2004.03.29)" xfId="6816"/>
    <cellStyle name="_적격(화산) _Book1_삼익비교실행_용인IC 내역서(결재0413)" xfId="6817"/>
    <cellStyle name="_적격(화산) _Book1_삼익비교실행_청주비하내역(04.09.16)" xfId="6818"/>
    <cellStyle name="_적격(화산) _Book1_삼익협의실행" xfId="6819"/>
    <cellStyle name="_적격(화산) _Book1_삼익협의실행_00.실행예산(결재)" xfId="6820"/>
    <cellStyle name="_적격(화산) _Book1_삼익협의실행_07.복수리슈빌 미장" xfId="6821"/>
    <cellStyle name="_적격(화산) _Book1_삼익협의실행_견적용내역" xfId="6822"/>
    <cellStyle name="_적격(화산) _Book1_삼익협의실행_견적용내역(도급비교)" xfId="6823"/>
    <cellStyle name="_적격(화산) _Book1_삼익협의실행_견적용내역(도급비교)_관저리슈빌최종실행1" xfId="6824"/>
    <cellStyle name="_적격(화산) _Book1_삼익협의실행_견적용내역(도급비교)_관저리슈빌최종실행1_관저리슈빌최종실행1" xfId="6825"/>
    <cellStyle name="_적격(화산) _Book1_삼익협의실행_견적용내역_관저리슈빌최종실행1" xfId="6826"/>
    <cellStyle name="_적격(화산) _Book1_삼익협의실행_견적용내역_관저리슈빌최종실행1_관저리슈빌최종실행1" xfId="6827"/>
    <cellStyle name="_적격(화산) _Book1_삼익협의실행_관저리슈빌최종실행(1224)" xfId="6828"/>
    <cellStyle name="_적격(화산) _Book1_삼익협의실행_관저리슈빌최종실행(1224)_관저리슈빌최종실행1" xfId="6829"/>
    <cellStyle name="_적격(화산) _Book1_삼익협의실행_관저리슈빌최종실행(1224)_관저리슈빌최종실행1_관저리슈빌최종실행1" xfId="6830"/>
    <cellStyle name="_적격(화산) _Book1_삼익협의실행_관저리슈빌최종실행1" xfId="6831"/>
    <cellStyle name="_적격(화산) _Book1_삼익협의실행_노은14BL 최종내역서(04.10.05)" xfId="6832"/>
    <cellStyle name="_적격(화산) _Book1_삼익협의실행_노은14BL 최종내역서(04.10.05)_복사본 13블럭내역(최종04.10.05)" xfId="6833"/>
    <cellStyle name="_적격(화산) _Book1_삼익협의실행_노은14BL 최종내역서(04.6.18)" xfId="6834"/>
    <cellStyle name="_적격(화산) _Book1_삼익협의실행_노은14BL 최종내역서(04.6.18)_노은14BL 최종내역서(04.10.05)" xfId="6835"/>
    <cellStyle name="_적격(화산) _Book1_삼익협의실행_노은14BL 최종내역서(04.6.18)_노은14BL 최종내역서(04.10.05)_복사본 13블럭내역(최종04.10.05)" xfId="6836"/>
    <cellStyle name="_적격(화산) _Book1_삼익협의실행_노은14BL 최종내역서(04.6.18)_노은2지구 13블럭내역(최종04.10.05)" xfId="6837"/>
    <cellStyle name="_적격(화산) _Book1_삼익협의실행_노은14BL 최종내역서(04.6.18)_청주비하내역(04.09.16)" xfId="6838"/>
    <cellStyle name="_적격(화산) _Book1_삼익협의실행_노은14BL 최종내역서(04.6.24)" xfId="6839"/>
    <cellStyle name="_적격(화산) _Book1_삼익협의실행_노은14BL 최종내역서(04.6.24)_검토" xfId="6840"/>
    <cellStyle name="_적격(화산) _Book1_삼익협의실행_노은14BL 최종내역서(04.6.24)_검토_복사본 13블럭내역(최종04.10.05)" xfId="6841"/>
    <cellStyle name="_적격(화산) _Book1_삼익협의실행_노은14BL 최종내역서(04.6.24)_검토1" xfId="6842"/>
    <cellStyle name="_적격(화산) _Book1_삼익협의실행_노은14BL 최종내역서(04.6.24)_검토1_복사본 13블럭내역(최종04.10.05)" xfId="6843"/>
    <cellStyle name="_적격(화산) _Book1_삼익협의실행_노은14BL 최종내역서(04.6.24)_검토2" xfId="6844"/>
    <cellStyle name="_적격(화산) _Book1_삼익협의실행_노은14BL 최종내역서(04.6.24)_검토2_복사본 13블럭내역(최종04.10.05)" xfId="6845"/>
    <cellStyle name="_적격(화산) _Book1_삼익협의실행_노은14BL 최종내역서(04.6.24)_복사본 13블럭내역(최종04.10.05)" xfId="6846"/>
    <cellStyle name="_적격(화산) _Book1_삼익협의실행_노은2지구 13블럭내역(최종04.10.05)" xfId="6847"/>
    <cellStyle name="_적격(화산) _Book1_삼익협의실행_동백리슈빌 최종내역서(단가참고)" xfId="6848"/>
    <cellStyle name="_적격(화산) _Book1_삼익협의실행_동백리슈빌 최종내역서(단가참고)_복사본 13블럭내역(최종04.10.05)" xfId="6849"/>
    <cellStyle name="_적격(화산) _Book1_삼익협의실행_동백리슈빌 확정내역서(2004.02.10)" xfId="6850"/>
    <cellStyle name="_적격(화산) _Book1_삼익협의실행_리슈빌 공사별 비교(전체현장)" xfId="6851"/>
    <cellStyle name="_적격(화산) _Book1_삼익협의실행_리슈빌 공사별 비교(전체현장)_복사본 13블럭내역(최종04.10.05)" xfId="6852"/>
    <cellStyle name="_적격(화산) _Book1_삼익협의실행_실행(노은리슈빌)" xfId="6853"/>
    <cellStyle name="_적격(화산) _Book1_삼익협의실행_실행(노은리슈빌)_관저리슈빌최종실행1" xfId="6854"/>
    <cellStyle name="_적격(화산) _Book1_삼익협의실행_실행(노은리슈빌)_관저리슈빌최종실행1_관저리슈빌최종실행1" xfId="6855"/>
    <cellStyle name="_적격(화산) _Book1_삼익협의실행_실행예산 (2004.03.29)" xfId="6856"/>
    <cellStyle name="_적격(화산) _Book1_삼익협의실행_용인IC 내역서(결재0413)" xfId="6857"/>
    <cellStyle name="_적격(화산) _Book1_삼익협의실행_청주비하내역(04.09.16)" xfId="6858"/>
    <cellStyle name="_적격(화산) _Book1_실행(노은리슈빌)" xfId="6859"/>
    <cellStyle name="_적격(화산) _Book1_실행(노은리슈빌)_관저리슈빌최종실행1" xfId="6860"/>
    <cellStyle name="_적격(화산) _Book1_실행(노은리슈빌)_관저리슈빌최종실행1_관저리슈빌최종실행1" xfId="6861"/>
    <cellStyle name="_적격(화산) _Book1_실행검토228" xfId="6862"/>
    <cellStyle name="_적격(화산) _Book1_실행검토228_00.실행예산(결재)" xfId="6863"/>
    <cellStyle name="_적격(화산) _Book1_실행검토228_07.복수리슈빌 미장" xfId="6864"/>
    <cellStyle name="_적격(화산) _Book1_실행검토228_견적용내역" xfId="6865"/>
    <cellStyle name="_적격(화산) _Book1_실행검토228_견적용내역(도급비교)" xfId="6866"/>
    <cellStyle name="_적격(화산) _Book1_실행검토228_견적용내역(도급비교)_관저리슈빌최종실행1" xfId="6867"/>
    <cellStyle name="_적격(화산) _Book1_실행검토228_견적용내역(도급비교)_관저리슈빌최종실행1_관저리슈빌최종실행1" xfId="6868"/>
    <cellStyle name="_적격(화산) _Book1_실행검토228_견적용내역_관저리슈빌최종실행1" xfId="6869"/>
    <cellStyle name="_적격(화산) _Book1_실행검토228_견적용내역_관저리슈빌최종실행1_관저리슈빌최종실행1" xfId="6870"/>
    <cellStyle name="_적격(화산) _Book1_실행검토228_관저리슈빌최종실행(1224)" xfId="6871"/>
    <cellStyle name="_적격(화산) _Book1_실행검토228_관저리슈빌최종실행(1224)_관저리슈빌최종실행1" xfId="6872"/>
    <cellStyle name="_적격(화산) _Book1_실행검토228_관저리슈빌최종실행(1224)_관저리슈빌최종실행1_관저리슈빌최종실행1" xfId="6873"/>
    <cellStyle name="_적격(화산) _Book1_실행검토228_관저리슈빌최종실행1" xfId="6874"/>
    <cellStyle name="_적격(화산) _Book1_실행검토228_노은14BL 최종내역서(04.10.05)" xfId="6875"/>
    <cellStyle name="_적격(화산) _Book1_실행검토228_노은14BL 최종내역서(04.10.05)_복사본 13블럭내역(최종04.10.05)" xfId="6876"/>
    <cellStyle name="_적격(화산) _Book1_실행검토228_노은14BL 최종내역서(04.6.18)" xfId="6877"/>
    <cellStyle name="_적격(화산) _Book1_실행검토228_노은14BL 최종내역서(04.6.18)_노은14BL 최종내역서(04.10.05)" xfId="6878"/>
    <cellStyle name="_적격(화산) _Book1_실행검토228_노은14BL 최종내역서(04.6.18)_노은14BL 최종내역서(04.10.05)_복사본 13블럭내역(최종04.10.05)" xfId="6879"/>
    <cellStyle name="_적격(화산) _Book1_실행검토228_노은14BL 최종내역서(04.6.18)_노은2지구 13블럭내역(최종04.10.05)" xfId="6880"/>
    <cellStyle name="_적격(화산) _Book1_실행검토228_노은14BL 최종내역서(04.6.18)_청주비하내역(04.09.16)" xfId="6881"/>
    <cellStyle name="_적격(화산) _Book1_실행검토228_노은14BL 최종내역서(04.6.24)" xfId="6882"/>
    <cellStyle name="_적격(화산) _Book1_실행검토228_노은14BL 최종내역서(04.6.24)_검토" xfId="6883"/>
    <cellStyle name="_적격(화산) _Book1_실행검토228_노은14BL 최종내역서(04.6.24)_검토_복사본 13블럭내역(최종04.10.05)" xfId="6884"/>
    <cellStyle name="_적격(화산) _Book1_실행검토228_노은14BL 최종내역서(04.6.24)_검토1" xfId="6885"/>
    <cellStyle name="_적격(화산) _Book1_실행검토228_노은14BL 최종내역서(04.6.24)_검토1_복사본 13블럭내역(최종04.10.05)" xfId="6886"/>
    <cellStyle name="_적격(화산) _Book1_실행검토228_노은14BL 최종내역서(04.6.24)_검토2" xfId="6887"/>
    <cellStyle name="_적격(화산) _Book1_실행검토228_노은14BL 최종내역서(04.6.24)_검토2_복사본 13블럭내역(최종04.10.05)" xfId="6888"/>
    <cellStyle name="_적격(화산) _Book1_실행검토228_노은14BL 최종내역서(04.6.24)_복사본 13블럭내역(최종04.10.05)" xfId="6889"/>
    <cellStyle name="_적격(화산) _Book1_실행검토228_노은2지구 13블럭내역(최종04.10.05)" xfId="6890"/>
    <cellStyle name="_적격(화산) _Book1_실행검토228_동백리슈빌 최종내역서(단가참고)" xfId="6891"/>
    <cellStyle name="_적격(화산) _Book1_실행검토228_동백리슈빌 최종내역서(단가참고)_복사본 13블럭내역(최종04.10.05)" xfId="6892"/>
    <cellStyle name="_적격(화산) _Book1_실행검토228_동백리슈빌 확정내역서(2004.02.10)" xfId="6893"/>
    <cellStyle name="_적격(화산) _Book1_실행검토228_리슈빌 공사별 비교(전체현장)" xfId="6894"/>
    <cellStyle name="_적격(화산) _Book1_실행검토228_리슈빌 공사별 비교(전체현장)_복사본 13블럭내역(최종04.10.05)" xfId="6895"/>
    <cellStyle name="_적격(화산) _Book1_실행검토228_실행(노은리슈빌)" xfId="6896"/>
    <cellStyle name="_적격(화산) _Book1_실행검토228_실행(노은리슈빌)_관저리슈빌최종실행1" xfId="6897"/>
    <cellStyle name="_적격(화산) _Book1_실행검토228_실행(노은리슈빌)_관저리슈빌최종실행1_관저리슈빌최종실행1" xfId="6898"/>
    <cellStyle name="_적격(화산) _Book1_실행검토228_실행예산 (2004.03.29)" xfId="6899"/>
    <cellStyle name="_적격(화산) _Book1_실행검토228_용인IC 내역서(결재0413)" xfId="6900"/>
    <cellStyle name="_적격(화산) _Book1_실행검토228_청주비하내역(04.09.16)" xfId="6901"/>
    <cellStyle name="_적격(화산) _Book1_실행예산 (2004.03.29)" xfId="6902"/>
    <cellStyle name="_적격(화산) _Book1_용인IC 내역서(결재0413)" xfId="6903"/>
    <cellStyle name="_적격(화산) _Book1_청주비하내역(04.09.16)" xfId="6904"/>
    <cellStyle name="_적격(화산) _Book1_투찰-변형1(내역서정리,설계대비단가낙찰율)" xfId="19010"/>
    <cellStyle name="_적격(화산) _DOBUN" xfId="2190"/>
    <cellStyle name="_적격(화산) _DOBUN_SCP" xfId="2211"/>
    <cellStyle name="_적격(화산) _DOBUN_SCP_Book2" xfId="2218"/>
    <cellStyle name="_적격(화산) _DOBUN_SCP_금차내역-10월8일-수정" xfId="2212"/>
    <cellStyle name="_적격(화산) _DOBUN_SCP_설변내역서2차" xfId="2213"/>
    <cellStyle name="_적격(화산) _DOBUN_SCP_전체내역" xfId="2214"/>
    <cellStyle name="_적격(화산) _DOBUN_SCP_전체내역-a3" xfId="2215"/>
    <cellStyle name="_적격(화산) _DOBUN_SCP_전체내역-a4" xfId="2216"/>
    <cellStyle name="_적격(화산) _DOBUN_SCP_총괄내역2003.08-a4" xfId="2217"/>
    <cellStyle name="_적격(화산) _DOBUN_금차내역설변-10월10일" xfId="2191"/>
    <cellStyle name="_적격(화산) _DOBUN_금차내역설변-10월10일_Book2" xfId="2196"/>
    <cellStyle name="_적격(화산) _DOBUN_금차내역설변-10월10일_전체내역" xfId="2192"/>
    <cellStyle name="_적격(화산) _DOBUN_금차내역설변-10월10일_전체내역-a3" xfId="2193"/>
    <cellStyle name="_적격(화산) _DOBUN_금차내역설변-10월10일_전체내역-a4" xfId="2194"/>
    <cellStyle name="_적격(화산) _DOBUN_금차내역설변-10월10일_총괄내역2003.08-a4" xfId="2195"/>
    <cellStyle name="_적격(화산) _DOBUN_전체내역-10월8일" xfId="2197"/>
    <cellStyle name="_적격(화산) _DOBUN_전체내역-10월8일_Book2" xfId="2202"/>
    <cellStyle name="_적격(화산) _DOBUN_전체내역-10월8일_전체내역" xfId="2198"/>
    <cellStyle name="_적격(화산) _DOBUN_전체내역-10월8일_전체내역-a3" xfId="2199"/>
    <cellStyle name="_적격(화산) _DOBUN_전체내역-10월8일_전체내역-a4" xfId="2200"/>
    <cellStyle name="_적격(화산) _DOBUN_전체내역-10월8일_총괄내역2003.08-a4" xfId="2201"/>
    <cellStyle name="_적격(화산) _DOBUN_지장물" xfId="2203"/>
    <cellStyle name="_적격(화산) _DOBUN_지장물_Book2" xfId="2210"/>
    <cellStyle name="_적격(화산) _DOBUN_지장물_금차내역-10월8일-수정" xfId="2204"/>
    <cellStyle name="_적격(화산) _DOBUN_지장물_설변내역서2차" xfId="2205"/>
    <cellStyle name="_적격(화산) _DOBUN_지장물_전체내역" xfId="2206"/>
    <cellStyle name="_적격(화산) _DOBUN_지장물_전체내역-a3" xfId="2207"/>
    <cellStyle name="_적격(화산) _DOBUN_지장물_전체내역-a4" xfId="2208"/>
    <cellStyle name="_적격(화산) _DOBUN_지장물_총괄내역2003.08-a4" xfId="2209"/>
    <cellStyle name="_적격(화산) _E023SJ1" xfId="19011"/>
    <cellStyle name="_적격(화산) _E023SJ1_고성천자연형하천데크일위대가" xfId="19012"/>
    <cellStyle name="_적격(화산) _E023SJ1_대룡산일위대가표" xfId="19013"/>
    <cellStyle name="_적격(화산) _E023SJ1_대룡산일위대가표_EG-J-A" xfId="19014"/>
    <cellStyle name="_적격(화산) _E023SJ1_대룡산일위대가표_EG-P-B" xfId="19015"/>
    <cellStyle name="_적격(화산) _E023SJ1_대룡산일위대가표_기준품셈목록표(최홍렬)" xfId="19016"/>
    <cellStyle name="_적격(화산) _E023SJ1_대룡산일위대가표_물량산출-서풍건설-1" xfId="19017"/>
    <cellStyle name="_적격(화산) _E023SJ1_우도데크설치공사" xfId="19018"/>
    <cellStyle name="_적격(화산) _E023SJ1_우도데크설치공사_EG-J-A" xfId="19019"/>
    <cellStyle name="_적격(화산) _E023SJ1_우도데크설치공사_EG-P-B" xfId="19020"/>
    <cellStyle name="_적격(화산) _E023SJ1_우도데크설치공사_기준품셈목록표(최홍렬)" xfId="19021"/>
    <cellStyle name="_적격(화산) _E023SJ1_우도데크설치공사_물량산출-서풍건설-1" xfId="19022"/>
    <cellStyle name="_적격(화산) _NAE" xfId="2219"/>
    <cellStyle name="_적격(화산) _NAE_SCP" xfId="2240"/>
    <cellStyle name="_적격(화산) _NAE_SCP_Book2" xfId="2247"/>
    <cellStyle name="_적격(화산) _NAE_SCP_금차내역-10월8일-수정" xfId="2241"/>
    <cellStyle name="_적격(화산) _NAE_SCP_설변내역서2차" xfId="2242"/>
    <cellStyle name="_적격(화산) _NAE_SCP_전체내역" xfId="2243"/>
    <cellStyle name="_적격(화산) _NAE_SCP_전체내역-a3" xfId="2244"/>
    <cellStyle name="_적격(화산) _NAE_SCP_전체내역-a4" xfId="2245"/>
    <cellStyle name="_적격(화산) _NAE_SCP_총괄내역2003.08-a4" xfId="2246"/>
    <cellStyle name="_적격(화산) _NAE_금차내역설변-10월10일" xfId="2220"/>
    <cellStyle name="_적격(화산) _NAE_금차내역설변-10월10일_Book2" xfId="2225"/>
    <cellStyle name="_적격(화산) _NAE_금차내역설변-10월10일_전체내역" xfId="2221"/>
    <cellStyle name="_적격(화산) _NAE_금차내역설변-10월10일_전체내역-a3" xfId="2222"/>
    <cellStyle name="_적격(화산) _NAE_금차내역설변-10월10일_전체내역-a4" xfId="2223"/>
    <cellStyle name="_적격(화산) _NAE_금차내역설변-10월10일_총괄내역2003.08-a4" xfId="2224"/>
    <cellStyle name="_적격(화산) _NAE_전체내역-10월8일" xfId="2226"/>
    <cellStyle name="_적격(화산) _NAE_전체내역-10월8일_Book2" xfId="2231"/>
    <cellStyle name="_적격(화산) _NAE_전체내역-10월8일_전체내역" xfId="2227"/>
    <cellStyle name="_적격(화산) _NAE_전체내역-10월8일_전체내역-a3" xfId="2228"/>
    <cellStyle name="_적격(화산) _NAE_전체내역-10월8일_전체내역-a4" xfId="2229"/>
    <cellStyle name="_적격(화산) _NAE_전체내역-10월8일_총괄내역2003.08-a4" xfId="2230"/>
    <cellStyle name="_적격(화산) _NAE_지장물" xfId="2232"/>
    <cellStyle name="_적격(화산) _NAE_지장물_Book2" xfId="2239"/>
    <cellStyle name="_적격(화산) _NAE_지장물_금차내역-10월8일-수정" xfId="2233"/>
    <cellStyle name="_적격(화산) _NAE_지장물_설변내역서2차" xfId="2234"/>
    <cellStyle name="_적격(화산) _NAE_지장물_전체내역" xfId="2235"/>
    <cellStyle name="_적격(화산) _NAE_지장물_전체내역-a3" xfId="2236"/>
    <cellStyle name="_적격(화산) _NAE_지장물_전체내역-a4" xfId="2237"/>
    <cellStyle name="_적격(화산) _NAE_지장물_총괄내역2003.08-a4" xfId="2238"/>
    <cellStyle name="_적격(화산) _P-(현리-신팔)" xfId="19023"/>
    <cellStyle name="_적격(화산) _P-(현리-신팔)_내역서(최초)" xfId="19024"/>
    <cellStyle name="_적격(화산) _P-(현리-신팔)_내역서(최초)_기구조직승인" xfId="19025"/>
    <cellStyle name="_적격(화산) _P-(현리-신팔)_내역서(최초)_사토조정" xfId="19026"/>
    <cellStyle name="_적격(화산) _P-(현리-신팔)_내역서(최초)_사토조정1" xfId="19027"/>
    <cellStyle name="_적격(화산) _P-(현리-신팔)_내역서(최초)_사토조정2" xfId="19028"/>
    <cellStyle name="_적격(화산) _P-(현리-신팔)_내역서(최초)_실행예산(6공구)" xfId="19029"/>
    <cellStyle name="_적격(화산) _P-(현리-신팔)_내역서(최초)_실행예산(6공구-사토조정1)" xfId="19030"/>
    <cellStyle name="_적격(화산) _P-(현리-신팔)_내역서(최초)_실행예산(6공구-회원사-사토조정)" xfId="19031"/>
    <cellStyle name="_적격(화산) _P-(현리-신팔)_내역서(최초)_실행예산(6공구-회원사용)" xfId="19032"/>
    <cellStyle name="_적격(화산) _P-(현리-신팔)_내역서(최초)_투찰-변형1(내역서정리,설계대비단가낙찰율)" xfId="19033"/>
    <cellStyle name="_적격(화산) _P-(현리-신팔)_투찰-변형1(내역서정리,설계대비단가낙찰율)" xfId="19034"/>
    <cellStyle name="_적격(화산) _p-하남강일1" xfId="19035"/>
    <cellStyle name="_적격(화산) _p-하남강일1_내역서(최초)" xfId="19036"/>
    <cellStyle name="_적격(화산) _p-하남강일1_내역서(최초)_기구조직승인" xfId="19037"/>
    <cellStyle name="_적격(화산) _p-하남강일1_내역서(최초)_사토조정" xfId="19038"/>
    <cellStyle name="_적격(화산) _p-하남강일1_내역서(최초)_사토조정1" xfId="19039"/>
    <cellStyle name="_적격(화산) _p-하남강일1_내역서(최초)_사토조정2" xfId="19040"/>
    <cellStyle name="_적격(화산) _p-하남강일1_내역서(최초)_실행예산(6공구)" xfId="19041"/>
    <cellStyle name="_적격(화산) _p-하남강일1_내역서(최초)_실행예산(6공구-사토조정1)" xfId="19042"/>
    <cellStyle name="_적격(화산) _p-하남강일1_내역서(최초)_실행예산(6공구-회원사-사토조정)" xfId="19043"/>
    <cellStyle name="_적격(화산) _p-하남강일1_내역서(최초)_실행예산(6공구-회원사용)" xfId="19044"/>
    <cellStyle name="_적격(화산) _p-하남강일1_내역서(최초)_투찰-변형1(내역서정리,설계대비단가낙찰율)" xfId="19045"/>
    <cellStyle name="_적격(화산) _p-하남강일1_투찰-변형1(내역서정리,설계대비단가낙찰율)" xfId="19046"/>
    <cellStyle name="_적격(화산) _SCP" xfId="2248"/>
    <cellStyle name="_적격(화산) _SCP_Book2" xfId="2255"/>
    <cellStyle name="_적격(화산) _SCP_금차내역-10월8일-수정" xfId="2249"/>
    <cellStyle name="_적격(화산) _SCP_설변내역서2차" xfId="2250"/>
    <cellStyle name="_적격(화산) _SCP_전체내역" xfId="2251"/>
    <cellStyle name="_적격(화산) _SCP_전체내역-a3" xfId="2252"/>
    <cellStyle name="_적격(화산) _SCP_전체내역-a4" xfId="2253"/>
    <cellStyle name="_적격(화산) _SCP_총괄내역2003.08-a4" xfId="2254"/>
    <cellStyle name="_적격(화산) _Sheet1" xfId="19047"/>
    <cellStyle name="_적격(화산) _Sheet1_변경내역서-1 (version 1)" xfId="19048"/>
    <cellStyle name="_적격(화산) _Sheet1_복사본 내역서-서창사거리(rev1-4)" xfId="19049"/>
    <cellStyle name="_적격(화산) _Sheet1_정읍천(입찰내역)_1안" xfId="19050"/>
    <cellStyle name="_적격(화산) _Sheet1_정읍천(입찰내역)_1안_변경내역서-1 (version 1)" xfId="19051"/>
    <cellStyle name="_적격(화산) _Sheet1_정읍천(입찰내역)_1안_복사본 내역서-서창사거리(rev1-4)" xfId="19052"/>
    <cellStyle name="_적격(화산) _간이상수도" xfId="1118"/>
    <cellStyle name="_적격(화산) _간이상수도_Book2" xfId="1125"/>
    <cellStyle name="_적격(화산) _간이상수도_금차내역-10월8일-수정" xfId="1119"/>
    <cellStyle name="_적격(화산) _간이상수도_설변내역서2차" xfId="1120"/>
    <cellStyle name="_적격(화산) _간이상수도_전체내역" xfId="1121"/>
    <cellStyle name="_적격(화산) _간이상수도_전체내역-a3" xfId="1122"/>
    <cellStyle name="_적격(화산) _간이상수도_전체내역-a4" xfId="1123"/>
    <cellStyle name="_적격(화산) _간이상수도_총괄내역2003.08-a4" xfId="1124"/>
    <cellStyle name="_적격(화산) _강관파일운반" xfId="19053"/>
    <cellStyle name="_적격(화산) _거제U-2(3차)" xfId="19054"/>
    <cellStyle name="_적격(화산) _거제U-2(3차)_Sheet1" xfId="19055"/>
    <cellStyle name="_적격(화산) _거제U-2(3차)_Sheet1_변경내역서-1 (version 1)" xfId="19056"/>
    <cellStyle name="_적격(화산) _거제U-2(3차)_Sheet1_복사본 내역서-서창사거리(rev1-4)" xfId="19057"/>
    <cellStyle name="_적격(화산) _거제U-2(3차)_Sheet1_정읍천(입찰내역)_1안" xfId="19058"/>
    <cellStyle name="_적격(화산) _거제U-2(3차)_Sheet1_정읍천(입찰내역)_1안_변경내역서-1 (version 1)" xfId="19059"/>
    <cellStyle name="_적격(화산) _거제U-2(3차)_Sheet1_정읍천(입찰내역)_1안_복사본 내역서-서창사거리(rev1-4)" xfId="19060"/>
    <cellStyle name="_적격(화산) _거제U-2(3차)_거제U-2(3차)" xfId="19061"/>
    <cellStyle name="_적격(화산) _거제U-2(3차)_거제U-2(3차)_Sheet1" xfId="19062"/>
    <cellStyle name="_적격(화산) _거제U-2(3차)_거제U-2(3차)_Sheet1_변경내역서-1 (version 1)" xfId="19063"/>
    <cellStyle name="_적격(화산) _거제U-2(3차)_거제U-2(3차)_Sheet1_복사본 내역서-서창사거리(rev1-4)" xfId="19064"/>
    <cellStyle name="_적격(화산) _거제U-2(3차)_거제U-2(3차)_Sheet1_정읍천(입찰내역)_1안" xfId="19065"/>
    <cellStyle name="_적격(화산) _거제U-2(3차)_거제U-2(3차)_Sheet1_정읍천(입찰내역)_1안_변경내역서-1 (version 1)" xfId="19066"/>
    <cellStyle name="_적격(화산) _거제U-2(3차)_거제U-2(3차)_Sheet1_정읍천(입찰내역)_1안_복사본 내역서-서창사거리(rev1-4)" xfId="19067"/>
    <cellStyle name="_적격(화산) _거제U-2(3차)_거제U-2(3차)_변경내역서-1 (version 1)" xfId="19068"/>
    <cellStyle name="_적격(화산) _거제U-2(3차)_거제U-2(3차)_복사본 내역서-서창사거리(rev1-4)" xfId="19069"/>
    <cellStyle name="_적격(화산) _거제U-2(3차)_거제U-2(3차)_서후-평은(투찰)" xfId="19070"/>
    <cellStyle name="_적격(화산) _거제U-2(3차)_거제U-2(3차)_서후-평은(투찰)_Sheet1" xfId="19071"/>
    <cellStyle name="_적격(화산) _거제U-2(3차)_거제U-2(3차)_서후-평은(투찰)_Sheet1_변경내역서-1 (version 1)" xfId="19072"/>
    <cellStyle name="_적격(화산) _거제U-2(3차)_거제U-2(3차)_서후-평은(투찰)_Sheet1_복사본 내역서-서창사거리(rev1-4)" xfId="19073"/>
    <cellStyle name="_적격(화산) _거제U-2(3차)_거제U-2(3차)_서후-평은(투찰)_Sheet1_정읍천(입찰내역)_1안" xfId="19074"/>
    <cellStyle name="_적격(화산) _거제U-2(3차)_거제U-2(3차)_서후-평은(투찰)_Sheet1_정읍천(입찰내역)_1안_변경내역서-1 (version 1)" xfId="19075"/>
    <cellStyle name="_적격(화산) _거제U-2(3차)_거제U-2(3차)_서후-평은(투찰)_Sheet1_정읍천(입찰내역)_1안_복사본 내역서-서창사거리(rev1-4)" xfId="19076"/>
    <cellStyle name="_적격(화산) _거제U-2(3차)_거제U-2(3차)_서후-평은(투찰)_변경내역서-1 (version 1)" xfId="19077"/>
    <cellStyle name="_적격(화산) _거제U-2(3차)_거제U-2(3차)_서후-평은(투찰)_복사본 내역서-서창사거리(rev1-4)" xfId="19078"/>
    <cellStyle name="_적격(화산) _거제U-2(3차)_거제U-2(3차)_서후-평은(투찰)_정읍천(입찰내역)_1안" xfId="19079"/>
    <cellStyle name="_적격(화산) _거제U-2(3차)_거제U-2(3차)_서후-평은(투찰)_정읍천(입찰내역)_1안_1" xfId="19080"/>
    <cellStyle name="_적격(화산) _거제U-2(3차)_거제U-2(3차)_서후-평은(투찰)_정읍천(입찰내역)_1안_1_변경내역서-1 (version 1)" xfId="19081"/>
    <cellStyle name="_적격(화산) _거제U-2(3차)_거제U-2(3차)_서후-평은(투찰)_정읍천(입찰내역)_1안_1_복사본 내역서-서창사거리(rev1-4)" xfId="19082"/>
    <cellStyle name="_적격(화산) _거제U-2(3차)_거제U-2(3차)_서후-평은(투찰)_정읍천(입찰내역)_1안_변경내역서-1 (version 1)" xfId="19083"/>
    <cellStyle name="_적격(화산) _거제U-2(3차)_거제U-2(3차)_서후-평은(투찰)_정읍천(입찰내역)_1안_복사본 내역서-서창사거리(rev1-4)" xfId="19084"/>
    <cellStyle name="_적격(화산) _거제U-2(3차)_거제U-2(3차)_서후-평은(투찰)_정읍천(입찰내역)_1안_정읍천(입찰내역)_1안" xfId="19085"/>
    <cellStyle name="_적격(화산) _거제U-2(3차)_거제U-2(3차)_서후-평은(투찰)_정읍천(입찰내역)_1안_정읍천(입찰내역)_1안_변경내역서-1 (version 1)" xfId="19086"/>
    <cellStyle name="_적격(화산) _거제U-2(3차)_거제U-2(3차)_서후-평은(투찰)_정읍천(입찰내역)_1안_정읍천(입찰내역)_1안_복사본 내역서-서창사거리(rev1-4)" xfId="19087"/>
    <cellStyle name="_적격(화산) _거제U-2(3차)_거제U-2(3차)_서후-평은(투찰)_정읍천(입찰내역)_2안" xfId="19088"/>
    <cellStyle name="_적격(화산) _거제U-2(3차)_거제U-2(3차)_서후-평은(투찰)_정읍천(입찰내역)_2안_변경내역서-1 (version 1)" xfId="19089"/>
    <cellStyle name="_적격(화산) _거제U-2(3차)_거제U-2(3차)_서후-평은(투찰)_정읍천(입찰내역)_2안_복사본 내역서-서창사거리(rev1-4)" xfId="19090"/>
    <cellStyle name="_적격(화산) _거제U-2(3차)_거제U-2(3차)_서후-평은(투찰)_정읍천(입찰내역)_2안_정읍천(입찰내역)_1안" xfId="19091"/>
    <cellStyle name="_적격(화산) _거제U-2(3차)_거제U-2(3차)_서후-평은(투찰)_정읍천(입찰내역)_2안_정읍천(입찰내역)_1안_변경내역서-1 (version 1)" xfId="19092"/>
    <cellStyle name="_적격(화산) _거제U-2(3차)_거제U-2(3차)_서후-평은(투찰)_정읍천(입찰내역)_2안_정읍천(입찰내역)_1안_복사본 내역서-서창사거리(rev1-4)" xfId="19093"/>
    <cellStyle name="_적격(화산) _거제U-2(3차)_거제U-2(3차)_정읍천(입찰내역)_1안" xfId="19094"/>
    <cellStyle name="_적격(화산) _거제U-2(3차)_거제U-2(3차)_정읍천(입찰내역)_1안_1" xfId="19095"/>
    <cellStyle name="_적격(화산) _거제U-2(3차)_거제U-2(3차)_정읍천(입찰내역)_1안_1_변경내역서-1 (version 1)" xfId="19096"/>
    <cellStyle name="_적격(화산) _거제U-2(3차)_거제U-2(3차)_정읍천(입찰내역)_1안_1_복사본 내역서-서창사거리(rev1-4)" xfId="19097"/>
    <cellStyle name="_적격(화산) _거제U-2(3차)_거제U-2(3차)_정읍천(입찰내역)_1안_변경내역서-1 (version 1)" xfId="19098"/>
    <cellStyle name="_적격(화산) _거제U-2(3차)_거제U-2(3차)_정읍천(입찰내역)_1안_복사본 내역서-서창사거리(rev1-4)" xfId="19099"/>
    <cellStyle name="_적격(화산) _거제U-2(3차)_거제U-2(3차)_정읍천(입찰내역)_1안_정읍천(입찰내역)_1안" xfId="19100"/>
    <cellStyle name="_적격(화산) _거제U-2(3차)_거제U-2(3차)_정읍천(입찰내역)_1안_정읍천(입찰내역)_1안_변경내역서-1 (version 1)" xfId="19101"/>
    <cellStyle name="_적격(화산) _거제U-2(3차)_거제U-2(3차)_정읍천(입찰내역)_1안_정읍천(입찰내역)_1안_복사본 내역서-서창사거리(rev1-4)" xfId="19102"/>
    <cellStyle name="_적격(화산) _거제U-2(3차)_거제U-2(3차)_정읍천(입찰내역)_2안" xfId="19103"/>
    <cellStyle name="_적격(화산) _거제U-2(3차)_거제U-2(3차)_정읍천(입찰내역)_2안_변경내역서-1 (version 1)" xfId="19104"/>
    <cellStyle name="_적격(화산) _거제U-2(3차)_거제U-2(3차)_정읍천(입찰내역)_2안_복사본 내역서-서창사거리(rev1-4)" xfId="19105"/>
    <cellStyle name="_적격(화산) _거제U-2(3차)_거제U-2(3차)_정읍천(입찰내역)_2안_정읍천(입찰내역)_1안" xfId="19106"/>
    <cellStyle name="_적격(화산) _거제U-2(3차)_거제U-2(3차)_정읍천(입찰내역)_2안_정읍천(입찰내역)_1안_변경내역서-1 (version 1)" xfId="19107"/>
    <cellStyle name="_적격(화산) _거제U-2(3차)_거제U-2(3차)_정읍천(입찰내역)_2안_정읍천(입찰내역)_1안_복사본 내역서-서창사거리(rev1-4)" xfId="19108"/>
    <cellStyle name="_적격(화산) _거제U-2(3차)_변경내역서-1 (version 1)" xfId="19109"/>
    <cellStyle name="_적격(화산) _거제U-2(3차)_복사본 내역서-서창사거리(rev1-4)" xfId="19110"/>
    <cellStyle name="_적격(화산) _거제U-2(3차)_서후-평은(투찰)" xfId="19111"/>
    <cellStyle name="_적격(화산) _거제U-2(3차)_서후-평은(투찰)_Sheet1" xfId="19112"/>
    <cellStyle name="_적격(화산) _거제U-2(3차)_서후-평은(투찰)_Sheet1_변경내역서-1 (version 1)" xfId="19113"/>
    <cellStyle name="_적격(화산) _거제U-2(3차)_서후-평은(투찰)_Sheet1_복사본 내역서-서창사거리(rev1-4)" xfId="19114"/>
    <cellStyle name="_적격(화산) _거제U-2(3차)_서후-평은(투찰)_Sheet1_정읍천(입찰내역)_1안" xfId="19115"/>
    <cellStyle name="_적격(화산) _거제U-2(3차)_서후-평은(투찰)_Sheet1_정읍천(입찰내역)_1안_변경내역서-1 (version 1)" xfId="19116"/>
    <cellStyle name="_적격(화산) _거제U-2(3차)_서후-평은(투찰)_Sheet1_정읍천(입찰내역)_1안_복사본 내역서-서창사거리(rev1-4)" xfId="19117"/>
    <cellStyle name="_적격(화산) _거제U-2(3차)_서후-평은(투찰)_변경내역서-1 (version 1)" xfId="19118"/>
    <cellStyle name="_적격(화산) _거제U-2(3차)_서후-평은(투찰)_복사본 내역서-서창사거리(rev1-4)" xfId="19119"/>
    <cellStyle name="_적격(화산) _거제U-2(3차)_서후-평은(투찰)_정읍천(입찰내역)_1안" xfId="19120"/>
    <cellStyle name="_적격(화산) _거제U-2(3차)_서후-평은(투찰)_정읍천(입찰내역)_1안_1" xfId="19121"/>
    <cellStyle name="_적격(화산) _거제U-2(3차)_서후-평은(투찰)_정읍천(입찰내역)_1안_1_변경내역서-1 (version 1)" xfId="19122"/>
    <cellStyle name="_적격(화산) _거제U-2(3차)_서후-평은(투찰)_정읍천(입찰내역)_1안_1_복사본 내역서-서창사거리(rev1-4)" xfId="19123"/>
    <cellStyle name="_적격(화산) _거제U-2(3차)_서후-평은(투찰)_정읍천(입찰내역)_1안_변경내역서-1 (version 1)" xfId="19124"/>
    <cellStyle name="_적격(화산) _거제U-2(3차)_서후-평은(투찰)_정읍천(입찰내역)_1안_복사본 내역서-서창사거리(rev1-4)" xfId="19125"/>
    <cellStyle name="_적격(화산) _거제U-2(3차)_서후-평은(투찰)_정읍천(입찰내역)_1안_정읍천(입찰내역)_1안" xfId="19126"/>
    <cellStyle name="_적격(화산) _거제U-2(3차)_서후-평은(투찰)_정읍천(입찰내역)_1안_정읍천(입찰내역)_1안_변경내역서-1 (version 1)" xfId="19127"/>
    <cellStyle name="_적격(화산) _거제U-2(3차)_서후-평은(투찰)_정읍천(입찰내역)_1안_정읍천(입찰내역)_1안_복사본 내역서-서창사거리(rev1-4)" xfId="19128"/>
    <cellStyle name="_적격(화산) _거제U-2(3차)_서후-평은(투찰)_정읍천(입찰내역)_2안" xfId="19129"/>
    <cellStyle name="_적격(화산) _거제U-2(3차)_서후-평은(투찰)_정읍천(입찰내역)_2안_변경내역서-1 (version 1)" xfId="19130"/>
    <cellStyle name="_적격(화산) _거제U-2(3차)_서후-평은(투찰)_정읍천(입찰내역)_2안_복사본 내역서-서창사거리(rev1-4)" xfId="19131"/>
    <cellStyle name="_적격(화산) _거제U-2(3차)_서후-평은(투찰)_정읍천(입찰내역)_2안_정읍천(입찰내역)_1안" xfId="19132"/>
    <cellStyle name="_적격(화산) _거제U-2(3차)_서후-평은(투찰)_정읍천(입찰내역)_2안_정읍천(입찰내역)_1안_변경내역서-1 (version 1)" xfId="19133"/>
    <cellStyle name="_적격(화산) _거제U-2(3차)_서후-평은(투찰)_정읍천(입찰내역)_2안_정읍천(입찰내역)_1안_복사본 내역서-서창사거리(rev1-4)" xfId="19134"/>
    <cellStyle name="_적격(화산) _거제U-2(3차)_정읍천(입찰내역)_1안" xfId="19135"/>
    <cellStyle name="_적격(화산) _거제U-2(3차)_정읍천(입찰내역)_1안_1" xfId="19136"/>
    <cellStyle name="_적격(화산) _거제U-2(3차)_정읍천(입찰내역)_1안_1_변경내역서-1 (version 1)" xfId="19137"/>
    <cellStyle name="_적격(화산) _거제U-2(3차)_정읍천(입찰내역)_1안_1_복사본 내역서-서창사거리(rev1-4)" xfId="19138"/>
    <cellStyle name="_적격(화산) _거제U-2(3차)_정읍천(입찰내역)_1안_변경내역서-1 (version 1)" xfId="19139"/>
    <cellStyle name="_적격(화산) _거제U-2(3차)_정읍천(입찰내역)_1안_복사본 내역서-서창사거리(rev1-4)" xfId="19140"/>
    <cellStyle name="_적격(화산) _거제U-2(3차)_정읍천(입찰내역)_1안_정읍천(입찰내역)_1안" xfId="19141"/>
    <cellStyle name="_적격(화산) _거제U-2(3차)_정읍천(입찰내역)_1안_정읍천(입찰내역)_1안_변경내역서-1 (version 1)" xfId="19142"/>
    <cellStyle name="_적격(화산) _거제U-2(3차)_정읍천(입찰내역)_1안_정읍천(입찰내역)_1안_복사본 내역서-서창사거리(rev1-4)" xfId="19143"/>
    <cellStyle name="_적격(화산) _거제U-2(3차)_정읍천(입찰내역)_2안" xfId="19144"/>
    <cellStyle name="_적격(화산) _거제U-2(3차)_정읍천(입찰내역)_2안_변경내역서-1 (version 1)" xfId="19145"/>
    <cellStyle name="_적격(화산) _거제U-2(3차)_정읍천(입찰내역)_2안_복사본 내역서-서창사거리(rev1-4)" xfId="19146"/>
    <cellStyle name="_적격(화산) _거제U-2(3차)_정읍천(입찰내역)_2안_정읍천(입찰내역)_1안" xfId="19147"/>
    <cellStyle name="_적격(화산) _거제U-2(3차)_정읍천(입찰내역)_2안_정읍천(입찰내역)_1안_변경내역서-1 (version 1)" xfId="19148"/>
    <cellStyle name="_적격(화산) _거제U-2(3차)_정읍천(입찰내역)_2안_정읍천(입찰내역)_1안_복사본 내역서-서창사거리(rev1-4)" xfId="19149"/>
    <cellStyle name="_적격(화산) _견갑" xfId="1126"/>
    <cellStyle name="_적격(화산) _견갑 (2)" xfId="1127"/>
    <cellStyle name="_적격(화산) _견갑 (2)_SCP" xfId="1148"/>
    <cellStyle name="_적격(화산) _견갑 (2)_SCP_Book2" xfId="1155"/>
    <cellStyle name="_적격(화산) _견갑 (2)_SCP_금차내역-10월8일-수정" xfId="1149"/>
    <cellStyle name="_적격(화산) _견갑 (2)_SCP_설변내역서2차" xfId="1150"/>
    <cellStyle name="_적격(화산) _견갑 (2)_SCP_전체내역" xfId="1151"/>
    <cellStyle name="_적격(화산) _견갑 (2)_SCP_전체내역-a3" xfId="1152"/>
    <cellStyle name="_적격(화산) _견갑 (2)_SCP_전체내역-a4" xfId="1153"/>
    <cellStyle name="_적격(화산) _견갑 (2)_SCP_총괄내역2003.08-a4" xfId="1154"/>
    <cellStyle name="_적격(화산) _견갑 (2)_금차내역설변-10월10일" xfId="1128"/>
    <cellStyle name="_적격(화산) _견갑 (2)_금차내역설변-10월10일_Book2" xfId="1133"/>
    <cellStyle name="_적격(화산) _견갑 (2)_금차내역설변-10월10일_전체내역" xfId="1129"/>
    <cellStyle name="_적격(화산) _견갑 (2)_금차내역설변-10월10일_전체내역-a3" xfId="1130"/>
    <cellStyle name="_적격(화산) _견갑 (2)_금차내역설변-10월10일_전체내역-a4" xfId="1131"/>
    <cellStyle name="_적격(화산) _견갑 (2)_금차내역설변-10월10일_총괄내역2003.08-a4" xfId="1132"/>
    <cellStyle name="_적격(화산) _견갑 (2)_전체내역-10월8일" xfId="1134"/>
    <cellStyle name="_적격(화산) _견갑 (2)_전체내역-10월8일_Book2" xfId="1139"/>
    <cellStyle name="_적격(화산) _견갑 (2)_전체내역-10월8일_전체내역" xfId="1135"/>
    <cellStyle name="_적격(화산) _견갑 (2)_전체내역-10월8일_전체내역-a3" xfId="1136"/>
    <cellStyle name="_적격(화산) _견갑 (2)_전체내역-10월8일_전체내역-a4" xfId="1137"/>
    <cellStyle name="_적격(화산) _견갑 (2)_전체내역-10월8일_총괄내역2003.08-a4" xfId="1138"/>
    <cellStyle name="_적격(화산) _견갑 (2)_지장물" xfId="1140"/>
    <cellStyle name="_적격(화산) _견갑 (2)_지장물_Book2" xfId="1147"/>
    <cellStyle name="_적격(화산) _견갑 (2)_지장물_금차내역-10월8일-수정" xfId="1141"/>
    <cellStyle name="_적격(화산) _견갑 (2)_지장물_설변내역서2차" xfId="1142"/>
    <cellStyle name="_적격(화산) _견갑 (2)_지장물_전체내역" xfId="1143"/>
    <cellStyle name="_적격(화산) _견갑 (2)_지장물_전체내역-a3" xfId="1144"/>
    <cellStyle name="_적격(화산) _견갑 (2)_지장물_전체내역-a4" xfId="1145"/>
    <cellStyle name="_적격(화산) _견갑 (2)_지장물_총괄내역2003.08-a4" xfId="1146"/>
    <cellStyle name="_적격(화산) _견갑 (3)" xfId="1156"/>
    <cellStyle name="_적격(화산) _견갑 (3)_SCP" xfId="1177"/>
    <cellStyle name="_적격(화산) _견갑 (3)_SCP_Book2" xfId="1184"/>
    <cellStyle name="_적격(화산) _견갑 (3)_SCP_금차내역-10월8일-수정" xfId="1178"/>
    <cellStyle name="_적격(화산) _견갑 (3)_SCP_설변내역서2차" xfId="1179"/>
    <cellStyle name="_적격(화산) _견갑 (3)_SCP_전체내역" xfId="1180"/>
    <cellStyle name="_적격(화산) _견갑 (3)_SCP_전체내역-a3" xfId="1181"/>
    <cellStyle name="_적격(화산) _견갑 (3)_SCP_전체내역-a4" xfId="1182"/>
    <cellStyle name="_적격(화산) _견갑 (3)_SCP_총괄내역2003.08-a4" xfId="1183"/>
    <cellStyle name="_적격(화산) _견갑 (3)_금차내역설변-10월10일" xfId="1157"/>
    <cellStyle name="_적격(화산) _견갑 (3)_금차내역설변-10월10일_Book2" xfId="1162"/>
    <cellStyle name="_적격(화산) _견갑 (3)_금차내역설변-10월10일_전체내역" xfId="1158"/>
    <cellStyle name="_적격(화산) _견갑 (3)_금차내역설변-10월10일_전체내역-a3" xfId="1159"/>
    <cellStyle name="_적격(화산) _견갑 (3)_금차내역설변-10월10일_전체내역-a4" xfId="1160"/>
    <cellStyle name="_적격(화산) _견갑 (3)_금차내역설변-10월10일_총괄내역2003.08-a4" xfId="1161"/>
    <cellStyle name="_적격(화산) _견갑 (3)_전체내역-10월8일" xfId="1163"/>
    <cellStyle name="_적격(화산) _견갑 (3)_전체내역-10월8일_Book2" xfId="1168"/>
    <cellStyle name="_적격(화산) _견갑 (3)_전체내역-10월8일_전체내역" xfId="1164"/>
    <cellStyle name="_적격(화산) _견갑 (3)_전체내역-10월8일_전체내역-a3" xfId="1165"/>
    <cellStyle name="_적격(화산) _견갑 (3)_전체내역-10월8일_전체내역-a4" xfId="1166"/>
    <cellStyle name="_적격(화산) _견갑 (3)_전체내역-10월8일_총괄내역2003.08-a4" xfId="1167"/>
    <cellStyle name="_적격(화산) _견갑 (3)_지장물" xfId="1169"/>
    <cellStyle name="_적격(화산) _견갑 (3)_지장물_Book2" xfId="1176"/>
    <cellStyle name="_적격(화산) _견갑 (3)_지장물_금차내역-10월8일-수정" xfId="1170"/>
    <cellStyle name="_적격(화산) _견갑 (3)_지장물_설변내역서2차" xfId="1171"/>
    <cellStyle name="_적격(화산) _견갑 (3)_지장물_전체내역" xfId="1172"/>
    <cellStyle name="_적격(화산) _견갑 (3)_지장물_전체내역-a3" xfId="1173"/>
    <cellStyle name="_적격(화산) _견갑 (3)_지장물_전체내역-a4" xfId="1174"/>
    <cellStyle name="_적격(화산) _견갑 (3)_지장물_총괄내역2003.08-a4" xfId="1175"/>
    <cellStyle name="_적격(화산) _견갑 (4)" xfId="1185"/>
    <cellStyle name="_적격(화산) _견갑 (4)_SCP" xfId="1206"/>
    <cellStyle name="_적격(화산) _견갑 (4)_SCP_Book2" xfId="1213"/>
    <cellStyle name="_적격(화산) _견갑 (4)_SCP_금차내역-10월8일-수정" xfId="1207"/>
    <cellStyle name="_적격(화산) _견갑 (4)_SCP_설변내역서2차" xfId="1208"/>
    <cellStyle name="_적격(화산) _견갑 (4)_SCP_전체내역" xfId="1209"/>
    <cellStyle name="_적격(화산) _견갑 (4)_SCP_전체내역-a3" xfId="1210"/>
    <cellStyle name="_적격(화산) _견갑 (4)_SCP_전체내역-a4" xfId="1211"/>
    <cellStyle name="_적격(화산) _견갑 (4)_SCP_총괄내역2003.08-a4" xfId="1212"/>
    <cellStyle name="_적격(화산) _견갑 (4)_금차내역설변-10월10일" xfId="1186"/>
    <cellStyle name="_적격(화산) _견갑 (4)_금차내역설변-10월10일_Book2" xfId="1191"/>
    <cellStyle name="_적격(화산) _견갑 (4)_금차내역설변-10월10일_전체내역" xfId="1187"/>
    <cellStyle name="_적격(화산) _견갑 (4)_금차내역설변-10월10일_전체내역-a3" xfId="1188"/>
    <cellStyle name="_적격(화산) _견갑 (4)_금차내역설변-10월10일_전체내역-a4" xfId="1189"/>
    <cellStyle name="_적격(화산) _견갑 (4)_금차내역설변-10월10일_총괄내역2003.08-a4" xfId="1190"/>
    <cellStyle name="_적격(화산) _견갑 (4)_전체내역-10월8일" xfId="1192"/>
    <cellStyle name="_적격(화산) _견갑 (4)_전체내역-10월8일_Book2" xfId="1197"/>
    <cellStyle name="_적격(화산) _견갑 (4)_전체내역-10월8일_전체내역" xfId="1193"/>
    <cellStyle name="_적격(화산) _견갑 (4)_전체내역-10월8일_전체내역-a3" xfId="1194"/>
    <cellStyle name="_적격(화산) _견갑 (4)_전체내역-10월8일_전체내역-a4" xfId="1195"/>
    <cellStyle name="_적격(화산) _견갑 (4)_전체내역-10월8일_총괄내역2003.08-a4" xfId="1196"/>
    <cellStyle name="_적격(화산) _견갑 (4)_지장물" xfId="1198"/>
    <cellStyle name="_적격(화산) _견갑 (4)_지장물_Book2" xfId="1205"/>
    <cellStyle name="_적격(화산) _견갑 (4)_지장물_금차내역-10월8일-수정" xfId="1199"/>
    <cellStyle name="_적격(화산) _견갑 (4)_지장물_설변내역서2차" xfId="1200"/>
    <cellStyle name="_적격(화산) _견갑 (4)_지장물_전체내역" xfId="1201"/>
    <cellStyle name="_적격(화산) _견갑 (4)_지장물_전체내역-a3" xfId="1202"/>
    <cellStyle name="_적격(화산) _견갑 (4)_지장물_전체내역-a4" xfId="1203"/>
    <cellStyle name="_적격(화산) _견갑 (4)_지장물_총괄내역2003.08-a4" xfId="1204"/>
    <cellStyle name="_적격(화산) _견갑_SCP" xfId="1234"/>
    <cellStyle name="_적격(화산) _견갑_SCP_Book2" xfId="1241"/>
    <cellStyle name="_적격(화산) _견갑_SCP_금차내역-10월8일-수정" xfId="1235"/>
    <cellStyle name="_적격(화산) _견갑_SCP_설변내역서2차" xfId="1236"/>
    <cellStyle name="_적격(화산) _견갑_SCP_전체내역" xfId="1237"/>
    <cellStyle name="_적격(화산) _견갑_SCP_전체내역-a3" xfId="1238"/>
    <cellStyle name="_적격(화산) _견갑_SCP_전체내역-a4" xfId="1239"/>
    <cellStyle name="_적격(화산) _견갑_SCP_총괄내역2003.08-a4" xfId="1240"/>
    <cellStyle name="_적격(화산) _견갑_금차내역설변-10월10일" xfId="1214"/>
    <cellStyle name="_적격(화산) _견갑_금차내역설변-10월10일_Book2" xfId="1219"/>
    <cellStyle name="_적격(화산) _견갑_금차내역설변-10월10일_전체내역" xfId="1215"/>
    <cellStyle name="_적격(화산) _견갑_금차내역설변-10월10일_전체내역-a3" xfId="1216"/>
    <cellStyle name="_적격(화산) _견갑_금차내역설변-10월10일_전체내역-a4" xfId="1217"/>
    <cellStyle name="_적격(화산) _견갑_금차내역설변-10월10일_총괄내역2003.08-a4" xfId="1218"/>
    <cellStyle name="_적격(화산) _견갑_전체내역-10월8일" xfId="1220"/>
    <cellStyle name="_적격(화산) _견갑_전체내역-10월8일_Book2" xfId="1225"/>
    <cellStyle name="_적격(화산) _견갑_전체내역-10월8일_전체내역" xfId="1221"/>
    <cellStyle name="_적격(화산) _견갑_전체내역-10월8일_전체내역-a3" xfId="1222"/>
    <cellStyle name="_적격(화산) _견갑_전체내역-10월8일_전체내역-a4" xfId="1223"/>
    <cellStyle name="_적격(화산) _견갑_전체내역-10월8일_총괄내역2003.08-a4" xfId="1224"/>
    <cellStyle name="_적격(화산) _견갑_지장물" xfId="1226"/>
    <cellStyle name="_적격(화산) _견갑_지장물_Book2" xfId="1233"/>
    <cellStyle name="_적격(화산) _견갑_지장물_금차내역-10월8일-수정" xfId="1227"/>
    <cellStyle name="_적격(화산) _견갑_지장물_설변내역서2차" xfId="1228"/>
    <cellStyle name="_적격(화산) _견갑_지장물_전체내역" xfId="1229"/>
    <cellStyle name="_적격(화산) _견갑_지장물_전체내역-a3" xfId="1230"/>
    <cellStyle name="_적격(화산) _견갑_지장물_전체내역-a4" xfId="1231"/>
    <cellStyle name="_적격(화산) _견갑_지장물_총괄내역2003.08-a4" xfId="1232"/>
    <cellStyle name="_적격(화산) _견갑1 (2)" xfId="1242"/>
    <cellStyle name="_적격(화산) _견갑1 (2)_SCP" xfId="1263"/>
    <cellStyle name="_적격(화산) _견갑1 (2)_SCP_Book2" xfId="1270"/>
    <cellStyle name="_적격(화산) _견갑1 (2)_SCP_금차내역-10월8일-수정" xfId="1264"/>
    <cellStyle name="_적격(화산) _견갑1 (2)_SCP_설변내역서2차" xfId="1265"/>
    <cellStyle name="_적격(화산) _견갑1 (2)_SCP_전체내역" xfId="1266"/>
    <cellStyle name="_적격(화산) _견갑1 (2)_SCP_전체내역-a3" xfId="1267"/>
    <cellStyle name="_적격(화산) _견갑1 (2)_SCP_전체내역-a4" xfId="1268"/>
    <cellStyle name="_적격(화산) _견갑1 (2)_SCP_총괄내역2003.08-a4" xfId="1269"/>
    <cellStyle name="_적격(화산) _견갑1 (2)_금차내역설변-10월10일" xfId="1243"/>
    <cellStyle name="_적격(화산) _견갑1 (2)_금차내역설변-10월10일_Book2" xfId="1248"/>
    <cellStyle name="_적격(화산) _견갑1 (2)_금차내역설변-10월10일_전체내역" xfId="1244"/>
    <cellStyle name="_적격(화산) _견갑1 (2)_금차내역설변-10월10일_전체내역-a3" xfId="1245"/>
    <cellStyle name="_적격(화산) _견갑1 (2)_금차내역설변-10월10일_전체내역-a4" xfId="1246"/>
    <cellStyle name="_적격(화산) _견갑1 (2)_금차내역설변-10월10일_총괄내역2003.08-a4" xfId="1247"/>
    <cellStyle name="_적격(화산) _견갑1 (2)_전체내역-10월8일" xfId="1249"/>
    <cellStyle name="_적격(화산) _견갑1 (2)_전체내역-10월8일_Book2" xfId="1254"/>
    <cellStyle name="_적격(화산) _견갑1 (2)_전체내역-10월8일_전체내역" xfId="1250"/>
    <cellStyle name="_적격(화산) _견갑1 (2)_전체내역-10월8일_전체내역-a3" xfId="1251"/>
    <cellStyle name="_적격(화산) _견갑1 (2)_전체내역-10월8일_전체내역-a4" xfId="1252"/>
    <cellStyle name="_적격(화산) _견갑1 (2)_전체내역-10월8일_총괄내역2003.08-a4" xfId="1253"/>
    <cellStyle name="_적격(화산) _견갑1 (2)_지장물" xfId="1255"/>
    <cellStyle name="_적격(화산) _견갑1 (2)_지장물_Book2" xfId="1262"/>
    <cellStyle name="_적격(화산) _견갑1 (2)_지장물_금차내역-10월8일-수정" xfId="1256"/>
    <cellStyle name="_적격(화산) _견갑1 (2)_지장물_설변내역서2차" xfId="1257"/>
    <cellStyle name="_적격(화산) _견갑1 (2)_지장물_전체내역" xfId="1258"/>
    <cellStyle name="_적격(화산) _견갑1 (2)_지장물_전체내역-a3" xfId="1259"/>
    <cellStyle name="_적격(화산) _견갑1 (2)_지장물_전체내역-a4" xfId="1260"/>
    <cellStyle name="_적격(화산) _견갑1 (2)_지장물_총괄내역2003.08-a4" xfId="1261"/>
    <cellStyle name="_적격(화산) _견적1" xfId="1271"/>
    <cellStyle name="_적격(화산) _견적1 (2)" xfId="1272"/>
    <cellStyle name="_적격(화산) _견적1 (2)_SCP" xfId="1293"/>
    <cellStyle name="_적격(화산) _견적1 (2)_SCP_Book2" xfId="1300"/>
    <cellStyle name="_적격(화산) _견적1 (2)_SCP_금차내역-10월8일-수정" xfId="1294"/>
    <cellStyle name="_적격(화산) _견적1 (2)_SCP_설변내역서2차" xfId="1295"/>
    <cellStyle name="_적격(화산) _견적1 (2)_SCP_전체내역" xfId="1296"/>
    <cellStyle name="_적격(화산) _견적1 (2)_SCP_전체내역-a3" xfId="1297"/>
    <cellStyle name="_적격(화산) _견적1 (2)_SCP_전체내역-a4" xfId="1298"/>
    <cellStyle name="_적격(화산) _견적1 (2)_SCP_총괄내역2003.08-a4" xfId="1299"/>
    <cellStyle name="_적격(화산) _견적1 (2)_금차내역설변-10월10일" xfId="1273"/>
    <cellStyle name="_적격(화산) _견적1 (2)_금차내역설변-10월10일_Book2" xfId="1278"/>
    <cellStyle name="_적격(화산) _견적1 (2)_금차내역설변-10월10일_전체내역" xfId="1274"/>
    <cellStyle name="_적격(화산) _견적1 (2)_금차내역설변-10월10일_전체내역-a3" xfId="1275"/>
    <cellStyle name="_적격(화산) _견적1 (2)_금차내역설변-10월10일_전체내역-a4" xfId="1276"/>
    <cellStyle name="_적격(화산) _견적1 (2)_금차내역설변-10월10일_총괄내역2003.08-a4" xfId="1277"/>
    <cellStyle name="_적격(화산) _견적1 (2)_전체내역-10월8일" xfId="1279"/>
    <cellStyle name="_적격(화산) _견적1 (2)_전체내역-10월8일_Book2" xfId="1284"/>
    <cellStyle name="_적격(화산) _견적1 (2)_전체내역-10월8일_전체내역" xfId="1280"/>
    <cellStyle name="_적격(화산) _견적1 (2)_전체내역-10월8일_전체내역-a3" xfId="1281"/>
    <cellStyle name="_적격(화산) _견적1 (2)_전체내역-10월8일_전체내역-a4" xfId="1282"/>
    <cellStyle name="_적격(화산) _견적1 (2)_전체내역-10월8일_총괄내역2003.08-a4" xfId="1283"/>
    <cellStyle name="_적격(화산) _견적1 (2)_지장물" xfId="1285"/>
    <cellStyle name="_적격(화산) _견적1 (2)_지장물_Book2" xfId="1292"/>
    <cellStyle name="_적격(화산) _견적1 (2)_지장물_금차내역-10월8일-수정" xfId="1286"/>
    <cellStyle name="_적격(화산) _견적1 (2)_지장물_설변내역서2차" xfId="1287"/>
    <cellStyle name="_적격(화산) _견적1 (2)_지장물_전체내역" xfId="1288"/>
    <cellStyle name="_적격(화산) _견적1 (2)_지장물_전체내역-a3" xfId="1289"/>
    <cellStyle name="_적격(화산) _견적1 (2)_지장물_전체내역-a4" xfId="1290"/>
    <cellStyle name="_적격(화산) _견적1 (2)_지장물_총괄내역2003.08-a4" xfId="1291"/>
    <cellStyle name="_적격(화산) _견적1_SCP" xfId="1321"/>
    <cellStyle name="_적격(화산) _견적1_SCP_Book2" xfId="1328"/>
    <cellStyle name="_적격(화산) _견적1_SCP_금차내역-10월8일-수정" xfId="1322"/>
    <cellStyle name="_적격(화산) _견적1_SCP_설변내역서2차" xfId="1323"/>
    <cellStyle name="_적격(화산) _견적1_SCP_전체내역" xfId="1324"/>
    <cellStyle name="_적격(화산) _견적1_SCP_전체내역-a3" xfId="1325"/>
    <cellStyle name="_적격(화산) _견적1_SCP_전체내역-a4" xfId="1326"/>
    <cellStyle name="_적격(화산) _견적1_SCP_총괄내역2003.08-a4" xfId="1327"/>
    <cellStyle name="_적격(화산) _견적1_금차내역설변-10월10일" xfId="1301"/>
    <cellStyle name="_적격(화산) _견적1_금차내역설변-10월10일_Book2" xfId="1306"/>
    <cellStyle name="_적격(화산) _견적1_금차내역설변-10월10일_전체내역" xfId="1302"/>
    <cellStyle name="_적격(화산) _견적1_금차내역설변-10월10일_전체내역-a3" xfId="1303"/>
    <cellStyle name="_적격(화산) _견적1_금차내역설변-10월10일_전체내역-a4" xfId="1304"/>
    <cellStyle name="_적격(화산) _견적1_금차내역설변-10월10일_총괄내역2003.08-a4" xfId="1305"/>
    <cellStyle name="_적격(화산) _견적1_전체내역-10월8일" xfId="1307"/>
    <cellStyle name="_적격(화산) _견적1_전체내역-10월8일_Book2" xfId="1312"/>
    <cellStyle name="_적격(화산) _견적1_전체내역-10월8일_전체내역" xfId="1308"/>
    <cellStyle name="_적격(화산) _견적1_전체내역-10월8일_전체내역-a3" xfId="1309"/>
    <cellStyle name="_적격(화산) _견적1_전체내역-10월8일_전체내역-a4" xfId="1310"/>
    <cellStyle name="_적격(화산) _견적1_전체내역-10월8일_총괄내역2003.08-a4" xfId="1311"/>
    <cellStyle name="_적격(화산) _견적1_지장물" xfId="1313"/>
    <cellStyle name="_적격(화산) _견적1_지장물_Book2" xfId="1320"/>
    <cellStyle name="_적격(화산) _견적1_지장물_금차내역-10월8일-수정" xfId="1314"/>
    <cellStyle name="_적격(화산) _견적1_지장물_설변내역서2차" xfId="1315"/>
    <cellStyle name="_적격(화산) _견적1_지장물_전체내역" xfId="1316"/>
    <cellStyle name="_적격(화산) _견적1_지장물_전체내역-a3" xfId="1317"/>
    <cellStyle name="_적격(화산) _견적1_지장물_전체내역-a4" xfId="1318"/>
    <cellStyle name="_적격(화산) _견적1_지장물_총괄내역2003.08-a4" xfId="1319"/>
    <cellStyle name="_적격(화산) _견적2 (2)" xfId="1329"/>
    <cellStyle name="_적격(화산) _견적2 (2)_SCP" xfId="1350"/>
    <cellStyle name="_적격(화산) _견적2 (2)_SCP_Book2" xfId="1357"/>
    <cellStyle name="_적격(화산) _견적2 (2)_SCP_금차내역-10월8일-수정" xfId="1351"/>
    <cellStyle name="_적격(화산) _견적2 (2)_SCP_설변내역서2차" xfId="1352"/>
    <cellStyle name="_적격(화산) _견적2 (2)_SCP_전체내역" xfId="1353"/>
    <cellStyle name="_적격(화산) _견적2 (2)_SCP_전체내역-a3" xfId="1354"/>
    <cellStyle name="_적격(화산) _견적2 (2)_SCP_전체내역-a4" xfId="1355"/>
    <cellStyle name="_적격(화산) _견적2 (2)_SCP_총괄내역2003.08-a4" xfId="1356"/>
    <cellStyle name="_적격(화산) _견적2 (2)_금차내역설변-10월10일" xfId="1330"/>
    <cellStyle name="_적격(화산) _견적2 (2)_금차내역설변-10월10일_Book2" xfId="1335"/>
    <cellStyle name="_적격(화산) _견적2 (2)_금차내역설변-10월10일_전체내역" xfId="1331"/>
    <cellStyle name="_적격(화산) _견적2 (2)_금차내역설변-10월10일_전체내역-a3" xfId="1332"/>
    <cellStyle name="_적격(화산) _견적2 (2)_금차내역설변-10월10일_전체내역-a4" xfId="1333"/>
    <cellStyle name="_적격(화산) _견적2 (2)_금차내역설변-10월10일_총괄내역2003.08-a4" xfId="1334"/>
    <cellStyle name="_적격(화산) _견적2 (2)_전체내역-10월8일" xfId="1336"/>
    <cellStyle name="_적격(화산) _견적2 (2)_전체내역-10월8일_Book2" xfId="1341"/>
    <cellStyle name="_적격(화산) _견적2 (2)_전체내역-10월8일_전체내역" xfId="1337"/>
    <cellStyle name="_적격(화산) _견적2 (2)_전체내역-10월8일_전체내역-a3" xfId="1338"/>
    <cellStyle name="_적격(화산) _견적2 (2)_전체내역-10월8일_전체내역-a4" xfId="1339"/>
    <cellStyle name="_적격(화산) _견적2 (2)_전체내역-10월8일_총괄내역2003.08-a4" xfId="1340"/>
    <cellStyle name="_적격(화산) _견적2 (2)_지장물" xfId="1342"/>
    <cellStyle name="_적격(화산) _견적2 (2)_지장물_Book2" xfId="1349"/>
    <cellStyle name="_적격(화산) _견적2 (2)_지장물_금차내역-10월8일-수정" xfId="1343"/>
    <cellStyle name="_적격(화산) _견적2 (2)_지장물_설변내역서2차" xfId="1344"/>
    <cellStyle name="_적격(화산) _견적2 (2)_지장물_전체내역" xfId="1345"/>
    <cellStyle name="_적격(화산) _견적2 (2)_지장물_전체내역-a3" xfId="1346"/>
    <cellStyle name="_적격(화산) _견적2 (2)_지장물_전체내역-a4" xfId="1347"/>
    <cellStyle name="_적격(화산) _견적2 (2)_지장물_총괄내역2003.08-a4" xfId="1348"/>
    <cellStyle name="_적격(화산) _견적3 (2)" xfId="1358"/>
    <cellStyle name="_적격(화산) _견적3 (2)_SCP" xfId="1379"/>
    <cellStyle name="_적격(화산) _견적3 (2)_SCP_Book2" xfId="1386"/>
    <cellStyle name="_적격(화산) _견적3 (2)_SCP_금차내역-10월8일-수정" xfId="1380"/>
    <cellStyle name="_적격(화산) _견적3 (2)_SCP_설변내역서2차" xfId="1381"/>
    <cellStyle name="_적격(화산) _견적3 (2)_SCP_전체내역" xfId="1382"/>
    <cellStyle name="_적격(화산) _견적3 (2)_SCP_전체내역-a3" xfId="1383"/>
    <cellStyle name="_적격(화산) _견적3 (2)_SCP_전체내역-a4" xfId="1384"/>
    <cellStyle name="_적격(화산) _견적3 (2)_SCP_총괄내역2003.08-a4" xfId="1385"/>
    <cellStyle name="_적격(화산) _견적3 (2)_금차내역설변-10월10일" xfId="1359"/>
    <cellStyle name="_적격(화산) _견적3 (2)_금차내역설변-10월10일_Book2" xfId="1364"/>
    <cellStyle name="_적격(화산) _견적3 (2)_금차내역설변-10월10일_전체내역" xfId="1360"/>
    <cellStyle name="_적격(화산) _견적3 (2)_금차내역설변-10월10일_전체내역-a3" xfId="1361"/>
    <cellStyle name="_적격(화산) _견적3 (2)_금차내역설변-10월10일_전체내역-a4" xfId="1362"/>
    <cellStyle name="_적격(화산) _견적3 (2)_금차내역설변-10월10일_총괄내역2003.08-a4" xfId="1363"/>
    <cellStyle name="_적격(화산) _견적3 (2)_전체내역-10월8일" xfId="1365"/>
    <cellStyle name="_적격(화산) _견적3 (2)_전체내역-10월8일_Book2" xfId="1370"/>
    <cellStyle name="_적격(화산) _견적3 (2)_전체내역-10월8일_전체내역" xfId="1366"/>
    <cellStyle name="_적격(화산) _견적3 (2)_전체내역-10월8일_전체내역-a3" xfId="1367"/>
    <cellStyle name="_적격(화산) _견적3 (2)_전체내역-10월8일_전체내역-a4" xfId="1368"/>
    <cellStyle name="_적격(화산) _견적3 (2)_전체내역-10월8일_총괄내역2003.08-a4" xfId="1369"/>
    <cellStyle name="_적격(화산) _견적3 (2)_지장물" xfId="1371"/>
    <cellStyle name="_적격(화산) _견적3 (2)_지장물_Book2" xfId="1378"/>
    <cellStyle name="_적격(화산) _견적3 (2)_지장물_금차내역-10월8일-수정" xfId="1372"/>
    <cellStyle name="_적격(화산) _견적3 (2)_지장물_설변내역서2차" xfId="1373"/>
    <cellStyle name="_적격(화산) _견적3 (2)_지장물_전체내역" xfId="1374"/>
    <cellStyle name="_적격(화산) _견적3 (2)_지장물_전체내역-a3" xfId="1375"/>
    <cellStyle name="_적격(화산) _견적3 (2)_지장물_전체내역-a4" xfId="1376"/>
    <cellStyle name="_적격(화산) _견적3 (2)_지장물_총괄내역2003.08-a4" xfId="1377"/>
    <cellStyle name="_적격(화산) _견적공종" xfId="19150"/>
    <cellStyle name="_적격(화산) _견적공종_동해남부선4공구입찰내역(경남-조달청)" xfId="19151"/>
    <cellStyle name="_적격(화산) _견적실행비교" xfId="6905"/>
    <cellStyle name="_적격(화산) _견적실행비교_00.실행예산(결재)" xfId="6906"/>
    <cellStyle name="_적격(화산) _견적실행비교_07.복수리슈빌 미장" xfId="6907"/>
    <cellStyle name="_적격(화산) _견적실행비교_견적용내역" xfId="6908"/>
    <cellStyle name="_적격(화산) _견적실행비교_견적용내역(도급비교)" xfId="6909"/>
    <cellStyle name="_적격(화산) _견적실행비교_견적용내역(도급비교)_관저리슈빌최종실행1" xfId="6910"/>
    <cellStyle name="_적격(화산) _견적실행비교_견적용내역(도급비교)_관저리슈빌최종실행1_관저리슈빌최종실행1" xfId="6911"/>
    <cellStyle name="_적격(화산) _견적실행비교_견적용내역_관저리슈빌최종실행1" xfId="6912"/>
    <cellStyle name="_적격(화산) _견적실행비교_견적용내역_관저리슈빌최종실행1_관저리슈빌최종실행1" xfId="6913"/>
    <cellStyle name="_적격(화산) _견적실행비교_관저리슈빌최종실행(1224)" xfId="6914"/>
    <cellStyle name="_적격(화산) _견적실행비교_관저리슈빌최종실행(1224)_관저리슈빌최종실행1" xfId="6915"/>
    <cellStyle name="_적격(화산) _견적실행비교_관저리슈빌최종실행(1224)_관저리슈빌최종실행1_관저리슈빌최종실행1" xfId="6916"/>
    <cellStyle name="_적격(화산) _견적실행비교_관저리슈빌최종실행1" xfId="6917"/>
    <cellStyle name="_적격(화산) _견적실행비교_노은14BL 최종내역서(04.10.05)" xfId="6918"/>
    <cellStyle name="_적격(화산) _견적실행비교_노은14BL 최종내역서(04.10.05)_복사본 13블럭내역(최종04.10.05)" xfId="6919"/>
    <cellStyle name="_적격(화산) _견적실행비교_노은14BL 최종내역서(04.6.18)" xfId="6920"/>
    <cellStyle name="_적격(화산) _견적실행비교_노은14BL 최종내역서(04.6.18)_노은14BL 최종내역서(04.10.05)" xfId="6921"/>
    <cellStyle name="_적격(화산) _견적실행비교_노은14BL 최종내역서(04.6.18)_노은14BL 최종내역서(04.10.05)_복사본 13블럭내역(최종04.10.05)" xfId="6922"/>
    <cellStyle name="_적격(화산) _견적실행비교_노은14BL 최종내역서(04.6.18)_노은2지구 13블럭내역(최종04.10.05)" xfId="6923"/>
    <cellStyle name="_적격(화산) _견적실행비교_노은14BL 최종내역서(04.6.18)_청주비하내역(04.09.16)" xfId="6924"/>
    <cellStyle name="_적격(화산) _견적실행비교_노은14BL 최종내역서(04.6.24)" xfId="6925"/>
    <cellStyle name="_적격(화산) _견적실행비교_노은14BL 최종내역서(04.6.24)_검토" xfId="6926"/>
    <cellStyle name="_적격(화산) _견적실행비교_노은14BL 최종내역서(04.6.24)_검토_복사본 13블럭내역(최종04.10.05)" xfId="6927"/>
    <cellStyle name="_적격(화산) _견적실행비교_노은14BL 최종내역서(04.6.24)_검토1" xfId="6928"/>
    <cellStyle name="_적격(화산) _견적실행비교_노은14BL 최종내역서(04.6.24)_검토1_복사본 13블럭내역(최종04.10.05)" xfId="6929"/>
    <cellStyle name="_적격(화산) _견적실행비교_노은14BL 최종내역서(04.6.24)_검토2" xfId="6930"/>
    <cellStyle name="_적격(화산) _견적실행비교_노은14BL 최종내역서(04.6.24)_검토2_복사본 13블럭내역(최종04.10.05)" xfId="6931"/>
    <cellStyle name="_적격(화산) _견적실행비교_노은14BL 최종내역서(04.6.24)_복사본 13블럭내역(최종04.10.05)" xfId="6932"/>
    <cellStyle name="_적격(화산) _견적실행비교_노은2지구 13블럭내역(최종04.10.05)" xfId="6933"/>
    <cellStyle name="_적격(화산) _견적실행비교_동백리슈빌 최종내역서(단가참고)" xfId="6934"/>
    <cellStyle name="_적격(화산) _견적실행비교_동백리슈빌 최종내역서(단가참고)_복사본 13블럭내역(최종04.10.05)" xfId="6935"/>
    <cellStyle name="_적격(화산) _견적실행비교_동백리슈빌 확정내역서(2004.02.10)" xfId="6936"/>
    <cellStyle name="_적격(화산) _견적실행비교_리슈빌 공사별 비교(전체현장)" xfId="6937"/>
    <cellStyle name="_적격(화산) _견적실행비교_리슈빌 공사별 비교(전체현장)_복사본 13블럭내역(최종04.10.05)" xfId="6938"/>
    <cellStyle name="_적격(화산) _견적실행비교_실행(노은리슈빌)" xfId="6939"/>
    <cellStyle name="_적격(화산) _견적실행비교_실행(노은리슈빌)_관저리슈빌최종실행1" xfId="6940"/>
    <cellStyle name="_적격(화산) _견적실행비교_실행(노은리슈빌)_관저리슈빌최종실행1_관저리슈빌최종실행1" xfId="6941"/>
    <cellStyle name="_적격(화산) _견적실행비교_실행예산 (2004.03.29)" xfId="6942"/>
    <cellStyle name="_적격(화산) _견적실행비교_용인IC 내역서(결재0413)" xfId="6943"/>
    <cellStyle name="_적격(화산) _견적실행비교_청주비하내역(04.09.16)" xfId="6944"/>
    <cellStyle name="_적격(화산) _견적용내역" xfId="6945"/>
    <cellStyle name="_적격(화산) _견적용내역(도급비교)" xfId="6946"/>
    <cellStyle name="_적격(화산) _견적용내역(도급비교)_관저리슈빌최종실행1" xfId="6947"/>
    <cellStyle name="_적격(화산) _견적용내역(도급비교)_관저리슈빌최종실행1_관저리슈빌최종실행1" xfId="6948"/>
    <cellStyle name="_적격(화산) _견적용내역_관저리슈빌최종실행1" xfId="6949"/>
    <cellStyle name="_적격(화산) _견적용내역_관저리슈빌최종실행1_관저리슈빌최종실행1" xfId="6950"/>
    <cellStyle name="_적격(화산) _계약내역서(전체분 진호)" xfId="19152"/>
    <cellStyle name="_적격(화산) _계약내역서(전체분 진호)_계약내역서(전체분)" xfId="19153"/>
    <cellStyle name="_적격(화산) _계약내역서(전체분)" xfId="19154"/>
    <cellStyle name="_적격(화산) _계약내역서(전체분)_계약내역서(전체분)" xfId="19155"/>
    <cellStyle name="_적격(화산) _고성천자연형하천데크일위대가" xfId="19156"/>
    <cellStyle name="_적격(화산) _공사일지(동천2월)" xfId="19157"/>
    <cellStyle name="_적격(화산) _관저리슈빌최종실행(1224)" xfId="6951"/>
    <cellStyle name="_적격(화산) _관저리슈빌최종실행(1224)_관저리슈빌최종실행1" xfId="6952"/>
    <cellStyle name="_적격(화산) _관저리슈빌최종실행(1224)_관저리슈빌최종실행1_관저리슈빌최종실행1" xfId="6953"/>
    <cellStyle name="_적격(화산) _관저리슈빌최종실행1" xfId="6954"/>
    <cellStyle name="_적격(화산) _광주평동투찰" xfId="19158"/>
    <cellStyle name="_적격(화산) _광주평동투찰_수량산출서" xfId="19159"/>
    <cellStyle name="_적격(화산) _광주평동투찰_중구청일위대가" xfId="19160"/>
    <cellStyle name="_적격(화산) _광주평동품의1" xfId="19161"/>
    <cellStyle name="_적격(화산) _광주평동품의1_수량산출서" xfId="19162"/>
    <cellStyle name="_적격(화산) _광주평동품의1_중구청일위대가" xfId="19163"/>
    <cellStyle name="_적격(화산) _금차내역설변-10월10일" xfId="1387"/>
    <cellStyle name="_적격(화산) _금차내역설변-10월10일_Book2" xfId="1392"/>
    <cellStyle name="_적격(화산) _금차내역설변-10월10일_전체내역" xfId="1388"/>
    <cellStyle name="_적격(화산) _금차내역설변-10월10일_전체내역-a3" xfId="1389"/>
    <cellStyle name="_적격(화산) _금차내역설변-10월10일_전체내역-a4" xfId="1390"/>
    <cellStyle name="_적격(화산) _금차내역설변-10월10일_총괄내역2003.08-a4" xfId="1391"/>
    <cellStyle name="_적격(화산) _기구조직승인" xfId="19164"/>
    <cellStyle name="_적격(화산) _내역서(최초)" xfId="19165"/>
    <cellStyle name="_적격(화산) _내역서(최초)_기구조직승인" xfId="19166"/>
    <cellStyle name="_적격(화산) _내역서(최초)_사토조정" xfId="19167"/>
    <cellStyle name="_적격(화산) _내역서(최초)_사토조정1" xfId="19168"/>
    <cellStyle name="_적격(화산) _내역서(최초)_사토조정2" xfId="19169"/>
    <cellStyle name="_적격(화산) _내역서(최초)_실행예산(6공구)" xfId="19170"/>
    <cellStyle name="_적격(화산) _내역서(최초)_실행예산(6공구-사토조정1)" xfId="19171"/>
    <cellStyle name="_적격(화산) _내역서(최초)_실행예산(6공구-회원사-사토조정)" xfId="19172"/>
    <cellStyle name="_적격(화산) _내역서(최초)_실행예산(6공구-회원사용)" xfId="19173"/>
    <cellStyle name="_적격(화산) _내역서(최초)_투찰-변형1(내역서정리,설계대비단가낙찰율)" xfId="19174"/>
    <cellStyle name="_적격(화산) _노은14BL 최종내역서(04.10.05)" xfId="6955"/>
    <cellStyle name="_적격(화산) _노은14BL 최종내역서(04.10.05)_복사본 13블럭내역(최종04.10.05)" xfId="6956"/>
    <cellStyle name="_적격(화산) _노은14BL 최종내역서(04.6.18)" xfId="6957"/>
    <cellStyle name="_적격(화산) _노은14BL 최종내역서(04.6.18)_노은14BL 최종내역서(04.10.05)" xfId="6958"/>
    <cellStyle name="_적격(화산) _노은14BL 최종내역서(04.6.18)_노은14BL 최종내역서(04.10.05)_복사본 13블럭내역(최종04.10.05)" xfId="6959"/>
    <cellStyle name="_적격(화산) _노은14BL 최종내역서(04.6.18)_노은2지구 13블럭내역(최종04.10.05)" xfId="6960"/>
    <cellStyle name="_적격(화산) _노은14BL 최종내역서(04.6.18)_청주비하내역(04.09.16)" xfId="6961"/>
    <cellStyle name="_적격(화산) _노은14BL 최종내역서(04.6.24)" xfId="6962"/>
    <cellStyle name="_적격(화산) _노은14BL 최종내역서(04.6.24)_검토" xfId="6963"/>
    <cellStyle name="_적격(화산) _노은14BL 최종내역서(04.6.24)_검토_복사본 13블럭내역(최종04.10.05)" xfId="6964"/>
    <cellStyle name="_적격(화산) _노은14BL 최종내역서(04.6.24)_검토1" xfId="6965"/>
    <cellStyle name="_적격(화산) _노은14BL 최종내역서(04.6.24)_검토1_복사본 13블럭내역(최종04.10.05)" xfId="6966"/>
    <cellStyle name="_적격(화산) _노은14BL 최종내역서(04.6.24)_검토2" xfId="6967"/>
    <cellStyle name="_적격(화산) _노은14BL 최종내역서(04.6.24)_검토2_복사본 13블럭내역(최종04.10.05)" xfId="6968"/>
    <cellStyle name="_적격(화산) _노은14BL 최종내역서(04.6.24)_복사본 13블럭내역(최종04.10.05)" xfId="6969"/>
    <cellStyle name="_적격(화산) _노은2지구 13블럭내역(최종04.10.05)" xfId="6970"/>
    <cellStyle name="_적격(화산) _단가대비" xfId="1393"/>
    <cellStyle name="_적격(화산) _단가대비_SCP" xfId="1414"/>
    <cellStyle name="_적격(화산) _단가대비_SCP_Book2" xfId="1421"/>
    <cellStyle name="_적격(화산) _단가대비_SCP_금차내역-10월8일-수정" xfId="1415"/>
    <cellStyle name="_적격(화산) _단가대비_SCP_설변내역서2차" xfId="1416"/>
    <cellStyle name="_적격(화산) _단가대비_SCP_전체내역" xfId="1417"/>
    <cellStyle name="_적격(화산) _단가대비_SCP_전체내역-a3" xfId="1418"/>
    <cellStyle name="_적격(화산) _단가대비_SCP_전체내역-a4" xfId="1419"/>
    <cellStyle name="_적격(화산) _단가대비_SCP_총괄내역2003.08-a4" xfId="1420"/>
    <cellStyle name="_적격(화산) _단가대비_금차내역설변-10월10일" xfId="1394"/>
    <cellStyle name="_적격(화산) _단가대비_금차내역설변-10월10일_Book2" xfId="1399"/>
    <cellStyle name="_적격(화산) _단가대비_금차내역설변-10월10일_전체내역" xfId="1395"/>
    <cellStyle name="_적격(화산) _단가대비_금차내역설변-10월10일_전체내역-a3" xfId="1396"/>
    <cellStyle name="_적격(화산) _단가대비_금차내역설변-10월10일_전체내역-a4" xfId="1397"/>
    <cellStyle name="_적격(화산) _단가대비_금차내역설변-10월10일_총괄내역2003.08-a4" xfId="1398"/>
    <cellStyle name="_적격(화산) _단가대비_전체내역-10월8일" xfId="1400"/>
    <cellStyle name="_적격(화산) _단가대비_전체내역-10월8일_Book2" xfId="1405"/>
    <cellStyle name="_적격(화산) _단가대비_전체내역-10월8일_전체내역" xfId="1401"/>
    <cellStyle name="_적격(화산) _단가대비_전체내역-10월8일_전체내역-a3" xfId="1402"/>
    <cellStyle name="_적격(화산) _단가대비_전체내역-10월8일_전체내역-a4" xfId="1403"/>
    <cellStyle name="_적격(화산) _단가대비_전체내역-10월8일_총괄내역2003.08-a4" xfId="1404"/>
    <cellStyle name="_적격(화산) _단가대비_지장물" xfId="1406"/>
    <cellStyle name="_적격(화산) _단가대비_지장물_Book2" xfId="1413"/>
    <cellStyle name="_적격(화산) _단가대비_지장물_금차내역-10월8일-수정" xfId="1407"/>
    <cellStyle name="_적격(화산) _단가대비_지장물_설변내역서2차" xfId="1408"/>
    <cellStyle name="_적격(화산) _단가대비_지장물_전체내역" xfId="1409"/>
    <cellStyle name="_적격(화산) _단가대비_지장물_전체내역-a3" xfId="1410"/>
    <cellStyle name="_적격(화산) _단가대비_지장물_전체내역-a4" xfId="1411"/>
    <cellStyle name="_적격(화산) _단가대비_지장물_총괄내역2003.08-a4" xfId="1412"/>
    <cellStyle name="_적격(화산) _당진실행검토" xfId="6971"/>
    <cellStyle name="_적격(화산) _당진실행검토_00.실행예산(결재)" xfId="6972"/>
    <cellStyle name="_적격(화산) _당진실행검토_07.복수리슈빌 미장" xfId="6973"/>
    <cellStyle name="_적격(화산) _당진실행검토_견적용내역" xfId="6974"/>
    <cellStyle name="_적격(화산) _당진실행검토_견적용내역(도급비교)" xfId="6975"/>
    <cellStyle name="_적격(화산) _당진실행검토_견적용내역(도급비교)_관저리슈빌최종실행1" xfId="6976"/>
    <cellStyle name="_적격(화산) _당진실행검토_견적용내역(도급비교)_관저리슈빌최종실행1_관저리슈빌최종실행1" xfId="6977"/>
    <cellStyle name="_적격(화산) _당진실행검토_견적용내역_관저리슈빌최종실행1" xfId="6978"/>
    <cellStyle name="_적격(화산) _당진실행검토_견적용내역_관저리슈빌최종실행1_관저리슈빌최종실행1" xfId="6979"/>
    <cellStyle name="_적격(화산) _당진실행검토_관저리슈빌최종실행(1224)" xfId="6980"/>
    <cellStyle name="_적격(화산) _당진실행검토_관저리슈빌최종실행(1224)_관저리슈빌최종실행1" xfId="6981"/>
    <cellStyle name="_적격(화산) _당진실행검토_관저리슈빌최종실행(1224)_관저리슈빌최종실행1_관저리슈빌최종실행1" xfId="6982"/>
    <cellStyle name="_적격(화산) _당진실행검토_관저리슈빌최종실행1" xfId="6983"/>
    <cellStyle name="_적격(화산) _당진실행검토_노은14BL 최종내역서(04.10.05)" xfId="6984"/>
    <cellStyle name="_적격(화산) _당진실행검토_노은14BL 최종내역서(04.10.05)_복사본 13블럭내역(최종04.10.05)" xfId="6985"/>
    <cellStyle name="_적격(화산) _당진실행검토_노은14BL 최종내역서(04.6.18)" xfId="6986"/>
    <cellStyle name="_적격(화산) _당진실행검토_노은14BL 최종내역서(04.6.18)_노은14BL 최종내역서(04.10.05)" xfId="6987"/>
    <cellStyle name="_적격(화산) _당진실행검토_노은14BL 최종내역서(04.6.18)_노은14BL 최종내역서(04.10.05)_복사본 13블럭내역(최종04.10.05)" xfId="6988"/>
    <cellStyle name="_적격(화산) _당진실행검토_노은14BL 최종내역서(04.6.18)_노은2지구 13블럭내역(최종04.10.05)" xfId="6989"/>
    <cellStyle name="_적격(화산) _당진실행검토_노은14BL 최종내역서(04.6.18)_청주비하내역(04.09.16)" xfId="6990"/>
    <cellStyle name="_적격(화산) _당진실행검토_노은14BL 최종내역서(04.6.24)" xfId="6991"/>
    <cellStyle name="_적격(화산) _당진실행검토_노은14BL 최종내역서(04.6.24)_검토" xfId="6992"/>
    <cellStyle name="_적격(화산) _당진실행검토_노은14BL 최종내역서(04.6.24)_검토_복사본 13블럭내역(최종04.10.05)" xfId="6993"/>
    <cellStyle name="_적격(화산) _당진실행검토_노은14BL 최종내역서(04.6.24)_검토1" xfId="6994"/>
    <cellStyle name="_적격(화산) _당진실행검토_노은14BL 최종내역서(04.6.24)_검토1_복사본 13블럭내역(최종04.10.05)" xfId="6995"/>
    <cellStyle name="_적격(화산) _당진실행검토_노은14BL 최종내역서(04.6.24)_검토2" xfId="6996"/>
    <cellStyle name="_적격(화산) _당진실행검토_노은14BL 최종내역서(04.6.24)_검토2_복사본 13블럭내역(최종04.10.05)" xfId="6997"/>
    <cellStyle name="_적격(화산) _당진실행검토_노은14BL 최종내역서(04.6.24)_복사본 13블럭내역(최종04.10.05)" xfId="6998"/>
    <cellStyle name="_적격(화산) _당진실행검토_노은2지구 13블럭내역(최종04.10.05)" xfId="6999"/>
    <cellStyle name="_적격(화산) _당진실행검토_동백리슈빌 최종내역서(단가참고)" xfId="7000"/>
    <cellStyle name="_적격(화산) _당진실행검토_동백리슈빌 최종내역서(단가참고)_복사본 13블럭내역(최종04.10.05)" xfId="7001"/>
    <cellStyle name="_적격(화산) _당진실행검토_동백리슈빌 확정내역서(2004.02.10)" xfId="7002"/>
    <cellStyle name="_적격(화산) _당진실행검토_리슈빌 공사별 비교(전체현장)" xfId="7003"/>
    <cellStyle name="_적격(화산) _당진실행검토_리슈빌 공사별 비교(전체현장)_복사본 13블럭내역(최종04.10.05)" xfId="7004"/>
    <cellStyle name="_적격(화산) _당진실행검토_삼익비교실행" xfId="7005"/>
    <cellStyle name="_적격(화산) _당진실행검토_삼익비교실행_00.실행예산(결재)" xfId="7006"/>
    <cellStyle name="_적격(화산) _당진실행검토_삼익비교실행_07.복수리슈빌 미장" xfId="7007"/>
    <cellStyle name="_적격(화산) _당진실행검토_삼익비교실행_견적용내역" xfId="7008"/>
    <cellStyle name="_적격(화산) _당진실행검토_삼익비교실행_견적용내역(도급비교)" xfId="7009"/>
    <cellStyle name="_적격(화산) _당진실행검토_삼익비교실행_견적용내역(도급비교)_관저리슈빌최종실행1" xfId="7010"/>
    <cellStyle name="_적격(화산) _당진실행검토_삼익비교실행_견적용내역(도급비교)_관저리슈빌최종실행1_관저리슈빌최종실행1" xfId="7011"/>
    <cellStyle name="_적격(화산) _당진실행검토_삼익비교실행_견적용내역_관저리슈빌최종실행1" xfId="7012"/>
    <cellStyle name="_적격(화산) _당진실행검토_삼익비교실행_견적용내역_관저리슈빌최종실행1_관저리슈빌최종실행1" xfId="7013"/>
    <cellStyle name="_적격(화산) _당진실행검토_삼익비교실행_관저리슈빌최종실행(1224)" xfId="7014"/>
    <cellStyle name="_적격(화산) _당진실행검토_삼익비교실행_관저리슈빌최종실행(1224)_관저리슈빌최종실행1" xfId="7015"/>
    <cellStyle name="_적격(화산) _당진실행검토_삼익비교실행_관저리슈빌최종실행(1224)_관저리슈빌최종실행1_관저리슈빌최종실행1" xfId="7016"/>
    <cellStyle name="_적격(화산) _당진실행검토_삼익비교실행_관저리슈빌최종실행1" xfId="7017"/>
    <cellStyle name="_적격(화산) _당진실행검토_삼익비교실행_노은14BL 최종내역서(04.10.05)" xfId="7018"/>
    <cellStyle name="_적격(화산) _당진실행검토_삼익비교실행_노은14BL 최종내역서(04.10.05)_복사본 13블럭내역(최종04.10.05)" xfId="7019"/>
    <cellStyle name="_적격(화산) _당진실행검토_삼익비교실행_노은14BL 최종내역서(04.6.18)" xfId="7020"/>
    <cellStyle name="_적격(화산) _당진실행검토_삼익비교실행_노은14BL 최종내역서(04.6.18)_노은14BL 최종내역서(04.10.05)" xfId="7021"/>
    <cellStyle name="_적격(화산) _당진실행검토_삼익비교실행_노은14BL 최종내역서(04.6.18)_노은14BL 최종내역서(04.10.05)_복사본 13블럭내역(최종04.10.05)" xfId="7022"/>
    <cellStyle name="_적격(화산) _당진실행검토_삼익비교실행_노은14BL 최종내역서(04.6.18)_노은2지구 13블럭내역(최종04.10.05)" xfId="7023"/>
    <cellStyle name="_적격(화산) _당진실행검토_삼익비교실행_노은14BL 최종내역서(04.6.18)_청주비하내역(04.09.16)" xfId="7024"/>
    <cellStyle name="_적격(화산) _당진실행검토_삼익비교실행_노은14BL 최종내역서(04.6.24)" xfId="7025"/>
    <cellStyle name="_적격(화산) _당진실행검토_삼익비교실행_노은14BL 최종내역서(04.6.24)_검토" xfId="7026"/>
    <cellStyle name="_적격(화산) _당진실행검토_삼익비교실행_노은14BL 최종내역서(04.6.24)_검토_복사본 13블럭내역(최종04.10.05)" xfId="7027"/>
    <cellStyle name="_적격(화산) _당진실행검토_삼익비교실행_노은14BL 최종내역서(04.6.24)_검토1" xfId="7028"/>
    <cellStyle name="_적격(화산) _당진실행검토_삼익비교실행_노은14BL 최종내역서(04.6.24)_검토1_복사본 13블럭내역(최종04.10.05)" xfId="7029"/>
    <cellStyle name="_적격(화산) _당진실행검토_삼익비교실행_노은14BL 최종내역서(04.6.24)_검토2" xfId="7030"/>
    <cellStyle name="_적격(화산) _당진실행검토_삼익비교실행_노은14BL 최종내역서(04.6.24)_검토2_복사본 13블럭내역(최종04.10.05)" xfId="7031"/>
    <cellStyle name="_적격(화산) _당진실행검토_삼익비교실행_노은14BL 최종내역서(04.6.24)_복사본 13블럭내역(최종04.10.05)" xfId="7032"/>
    <cellStyle name="_적격(화산) _당진실행검토_삼익비교실행_노은2지구 13블럭내역(최종04.10.05)" xfId="7033"/>
    <cellStyle name="_적격(화산) _당진실행검토_삼익비교실행_동백리슈빌 최종내역서(단가참고)" xfId="7034"/>
    <cellStyle name="_적격(화산) _당진실행검토_삼익비교실행_동백리슈빌 최종내역서(단가참고)_복사본 13블럭내역(최종04.10.05)" xfId="7035"/>
    <cellStyle name="_적격(화산) _당진실행검토_삼익비교실행_동백리슈빌 확정내역서(2004.02.10)" xfId="7036"/>
    <cellStyle name="_적격(화산) _당진실행검토_삼익비교실행_리슈빌 공사별 비교(전체현장)" xfId="7037"/>
    <cellStyle name="_적격(화산) _당진실행검토_삼익비교실행_리슈빌 공사별 비교(전체현장)_복사본 13블럭내역(최종04.10.05)" xfId="7038"/>
    <cellStyle name="_적격(화산) _당진실행검토_삼익비교실행_실행(노은리슈빌)" xfId="7039"/>
    <cellStyle name="_적격(화산) _당진실행검토_삼익비교실행_실행(노은리슈빌)_관저리슈빌최종실행1" xfId="7040"/>
    <cellStyle name="_적격(화산) _당진실행검토_삼익비교실행_실행(노은리슈빌)_관저리슈빌최종실행1_관저리슈빌최종실행1" xfId="7041"/>
    <cellStyle name="_적격(화산) _당진실행검토_삼익비교실행_실행예산 (2004.03.29)" xfId="7042"/>
    <cellStyle name="_적격(화산) _당진실행검토_삼익비교실행_용인IC 내역서(결재0413)" xfId="7043"/>
    <cellStyle name="_적격(화산) _당진실행검토_삼익비교실행_청주비하내역(04.09.16)" xfId="7044"/>
    <cellStyle name="_적격(화산) _당진실행검토_삼익협의실행" xfId="7045"/>
    <cellStyle name="_적격(화산) _당진실행검토_삼익협의실행_00.실행예산(결재)" xfId="7046"/>
    <cellStyle name="_적격(화산) _당진실행검토_삼익협의실행_07.복수리슈빌 미장" xfId="7047"/>
    <cellStyle name="_적격(화산) _당진실행검토_삼익협의실행_견적용내역" xfId="7048"/>
    <cellStyle name="_적격(화산) _당진실행검토_삼익협의실행_견적용내역(도급비교)" xfId="7049"/>
    <cellStyle name="_적격(화산) _당진실행검토_삼익협의실행_견적용내역(도급비교)_관저리슈빌최종실행1" xfId="7050"/>
    <cellStyle name="_적격(화산) _당진실행검토_삼익협의실행_견적용내역(도급비교)_관저리슈빌최종실행1_관저리슈빌최종실행1" xfId="7051"/>
    <cellStyle name="_적격(화산) _당진실행검토_삼익협의실행_견적용내역_관저리슈빌최종실행1" xfId="7052"/>
    <cellStyle name="_적격(화산) _당진실행검토_삼익협의실행_견적용내역_관저리슈빌최종실행1_관저리슈빌최종실행1" xfId="7053"/>
    <cellStyle name="_적격(화산) _당진실행검토_삼익협의실행_관저리슈빌최종실행(1224)" xfId="7054"/>
    <cellStyle name="_적격(화산) _당진실행검토_삼익협의실행_관저리슈빌최종실행(1224)_관저리슈빌최종실행1" xfId="7055"/>
    <cellStyle name="_적격(화산) _당진실행검토_삼익협의실행_관저리슈빌최종실행(1224)_관저리슈빌최종실행1_관저리슈빌최종실행1" xfId="7056"/>
    <cellStyle name="_적격(화산) _당진실행검토_삼익협의실행_관저리슈빌최종실행1" xfId="7057"/>
    <cellStyle name="_적격(화산) _당진실행검토_삼익협의실행_노은14BL 최종내역서(04.10.05)" xfId="7058"/>
    <cellStyle name="_적격(화산) _당진실행검토_삼익협의실행_노은14BL 최종내역서(04.10.05)_복사본 13블럭내역(최종04.10.05)" xfId="7059"/>
    <cellStyle name="_적격(화산) _당진실행검토_삼익협의실행_노은14BL 최종내역서(04.6.18)" xfId="7060"/>
    <cellStyle name="_적격(화산) _당진실행검토_삼익협의실행_노은14BL 최종내역서(04.6.18)_노은14BL 최종내역서(04.10.05)" xfId="7061"/>
    <cellStyle name="_적격(화산) _당진실행검토_삼익협의실행_노은14BL 최종내역서(04.6.18)_노은14BL 최종내역서(04.10.05)_복사본 13블럭내역(최종04.10.05)" xfId="7062"/>
    <cellStyle name="_적격(화산) _당진실행검토_삼익협의실행_노은14BL 최종내역서(04.6.18)_노은2지구 13블럭내역(최종04.10.05)" xfId="7063"/>
    <cellStyle name="_적격(화산) _당진실행검토_삼익협의실행_노은14BL 최종내역서(04.6.18)_청주비하내역(04.09.16)" xfId="7064"/>
    <cellStyle name="_적격(화산) _당진실행검토_삼익협의실행_노은14BL 최종내역서(04.6.24)" xfId="7065"/>
    <cellStyle name="_적격(화산) _당진실행검토_삼익협의실행_노은14BL 최종내역서(04.6.24)_검토" xfId="7066"/>
    <cellStyle name="_적격(화산) _당진실행검토_삼익협의실행_노은14BL 최종내역서(04.6.24)_검토_복사본 13블럭내역(최종04.10.05)" xfId="7067"/>
    <cellStyle name="_적격(화산) _당진실행검토_삼익협의실행_노은14BL 최종내역서(04.6.24)_검토1" xfId="7068"/>
    <cellStyle name="_적격(화산) _당진실행검토_삼익협의실행_노은14BL 최종내역서(04.6.24)_검토1_복사본 13블럭내역(최종04.10.05)" xfId="7069"/>
    <cellStyle name="_적격(화산) _당진실행검토_삼익협의실행_노은14BL 최종내역서(04.6.24)_검토2" xfId="7070"/>
    <cellStyle name="_적격(화산) _당진실행검토_삼익협의실행_노은14BL 최종내역서(04.6.24)_검토2_복사본 13블럭내역(최종04.10.05)" xfId="7071"/>
    <cellStyle name="_적격(화산) _당진실행검토_삼익협의실행_노은14BL 최종내역서(04.6.24)_복사본 13블럭내역(최종04.10.05)" xfId="7072"/>
    <cellStyle name="_적격(화산) _당진실행검토_삼익협의실행_노은2지구 13블럭내역(최종04.10.05)" xfId="7073"/>
    <cellStyle name="_적격(화산) _당진실행검토_삼익협의실행_동백리슈빌 최종내역서(단가참고)" xfId="7074"/>
    <cellStyle name="_적격(화산) _당진실행검토_삼익협의실행_동백리슈빌 최종내역서(단가참고)_복사본 13블럭내역(최종04.10.05)" xfId="7075"/>
    <cellStyle name="_적격(화산) _당진실행검토_삼익협의실행_동백리슈빌 확정내역서(2004.02.10)" xfId="7076"/>
    <cellStyle name="_적격(화산) _당진실행검토_삼익협의실행_리슈빌 공사별 비교(전체현장)" xfId="7077"/>
    <cellStyle name="_적격(화산) _당진실행검토_삼익협의실행_리슈빌 공사별 비교(전체현장)_복사본 13블럭내역(최종04.10.05)" xfId="7078"/>
    <cellStyle name="_적격(화산) _당진실행검토_삼익협의실행_실행(노은리슈빌)" xfId="7079"/>
    <cellStyle name="_적격(화산) _당진실행검토_삼익협의실행_실행(노은리슈빌)_관저리슈빌최종실행1" xfId="7080"/>
    <cellStyle name="_적격(화산) _당진실행검토_삼익협의실행_실행(노은리슈빌)_관저리슈빌최종실행1_관저리슈빌최종실행1" xfId="7081"/>
    <cellStyle name="_적격(화산) _당진실행검토_삼익협의실행_실행예산 (2004.03.29)" xfId="7082"/>
    <cellStyle name="_적격(화산) _당진실행검토_삼익협의실행_용인IC 내역서(결재0413)" xfId="7083"/>
    <cellStyle name="_적격(화산) _당진실행검토_삼익협의실행_청주비하내역(04.09.16)" xfId="7084"/>
    <cellStyle name="_적격(화산) _당진실행검토_실행(노은리슈빌)" xfId="7085"/>
    <cellStyle name="_적격(화산) _당진실행검토_실행(노은리슈빌)_관저리슈빌최종실행1" xfId="7086"/>
    <cellStyle name="_적격(화산) _당진실행검토_실행(노은리슈빌)_관저리슈빌최종실행1_관저리슈빌최종실행1" xfId="7087"/>
    <cellStyle name="_적격(화산) _당진실행검토_실행검토228" xfId="7088"/>
    <cellStyle name="_적격(화산) _당진실행검토_실행검토228_00.실행예산(결재)" xfId="7089"/>
    <cellStyle name="_적격(화산) _당진실행검토_실행검토228_07.복수리슈빌 미장" xfId="7090"/>
    <cellStyle name="_적격(화산) _당진실행검토_실행검토228_견적용내역" xfId="7091"/>
    <cellStyle name="_적격(화산) _당진실행검토_실행검토228_견적용내역(도급비교)" xfId="7092"/>
    <cellStyle name="_적격(화산) _당진실행검토_실행검토228_견적용내역(도급비교)_관저리슈빌최종실행1" xfId="7093"/>
    <cellStyle name="_적격(화산) _당진실행검토_실행검토228_견적용내역(도급비교)_관저리슈빌최종실행1_관저리슈빌최종실행1" xfId="7094"/>
    <cellStyle name="_적격(화산) _당진실행검토_실행검토228_견적용내역_관저리슈빌최종실행1" xfId="7095"/>
    <cellStyle name="_적격(화산) _당진실행검토_실행검토228_견적용내역_관저리슈빌최종실행1_관저리슈빌최종실행1" xfId="7096"/>
    <cellStyle name="_적격(화산) _당진실행검토_실행검토228_관저리슈빌최종실행(1224)" xfId="7097"/>
    <cellStyle name="_적격(화산) _당진실행검토_실행검토228_관저리슈빌최종실행(1224)_관저리슈빌최종실행1" xfId="7098"/>
    <cellStyle name="_적격(화산) _당진실행검토_실행검토228_관저리슈빌최종실행(1224)_관저리슈빌최종실행1_관저리슈빌최종실행1" xfId="7099"/>
    <cellStyle name="_적격(화산) _당진실행검토_실행검토228_관저리슈빌최종실행1" xfId="7100"/>
    <cellStyle name="_적격(화산) _당진실행검토_실행검토228_노은14BL 최종내역서(04.10.05)" xfId="7101"/>
    <cellStyle name="_적격(화산) _당진실행검토_실행검토228_노은14BL 최종내역서(04.10.05)_복사본 13블럭내역(최종04.10.05)" xfId="7102"/>
    <cellStyle name="_적격(화산) _당진실행검토_실행검토228_노은14BL 최종내역서(04.6.18)" xfId="7103"/>
    <cellStyle name="_적격(화산) _당진실행검토_실행검토228_노은14BL 최종내역서(04.6.18)_노은14BL 최종내역서(04.10.05)" xfId="7104"/>
    <cellStyle name="_적격(화산) _당진실행검토_실행검토228_노은14BL 최종내역서(04.6.18)_노은14BL 최종내역서(04.10.05)_복사본 13블럭내역(최종04.10.05)" xfId="7105"/>
    <cellStyle name="_적격(화산) _당진실행검토_실행검토228_노은14BL 최종내역서(04.6.18)_노은2지구 13블럭내역(최종04.10.05)" xfId="7106"/>
    <cellStyle name="_적격(화산) _당진실행검토_실행검토228_노은14BL 최종내역서(04.6.18)_청주비하내역(04.09.16)" xfId="7107"/>
    <cellStyle name="_적격(화산) _당진실행검토_실행검토228_노은14BL 최종내역서(04.6.24)" xfId="7108"/>
    <cellStyle name="_적격(화산) _당진실행검토_실행검토228_노은14BL 최종내역서(04.6.24)_검토" xfId="7109"/>
    <cellStyle name="_적격(화산) _당진실행검토_실행검토228_노은14BL 최종내역서(04.6.24)_검토_복사본 13블럭내역(최종04.10.05)" xfId="7110"/>
    <cellStyle name="_적격(화산) _당진실행검토_실행검토228_노은14BL 최종내역서(04.6.24)_검토1" xfId="7111"/>
    <cellStyle name="_적격(화산) _당진실행검토_실행검토228_노은14BL 최종내역서(04.6.24)_검토1_복사본 13블럭내역(최종04.10.05)" xfId="7112"/>
    <cellStyle name="_적격(화산) _당진실행검토_실행검토228_노은14BL 최종내역서(04.6.24)_검토2" xfId="7113"/>
    <cellStyle name="_적격(화산) _당진실행검토_실행검토228_노은14BL 최종내역서(04.6.24)_검토2_복사본 13블럭내역(최종04.10.05)" xfId="7114"/>
    <cellStyle name="_적격(화산) _당진실행검토_실행검토228_노은14BL 최종내역서(04.6.24)_복사본 13블럭내역(최종04.10.05)" xfId="7115"/>
    <cellStyle name="_적격(화산) _당진실행검토_실행검토228_노은2지구 13블럭내역(최종04.10.05)" xfId="7116"/>
    <cellStyle name="_적격(화산) _당진실행검토_실행검토228_동백리슈빌 최종내역서(단가참고)" xfId="7117"/>
    <cellStyle name="_적격(화산) _당진실행검토_실행검토228_동백리슈빌 최종내역서(단가참고)_복사본 13블럭내역(최종04.10.05)" xfId="7118"/>
    <cellStyle name="_적격(화산) _당진실행검토_실행검토228_동백리슈빌 확정내역서(2004.02.10)" xfId="7119"/>
    <cellStyle name="_적격(화산) _당진실행검토_실행검토228_리슈빌 공사별 비교(전체현장)" xfId="7120"/>
    <cellStyle name="_적격(화산) _당진실행검토_실행검토228_리슈빌 공사별 비교(전체현장)_복사본 13블럭내역(최종04.10.05)" xfId="7121"/>
    <cellStyle name="_적격(화산) _당진실행검토_실행검토228_실행(노은리슈빌)" xfId="7122"/>
    <cellStyle name="_적격(화산) _당진실행검토_실행검토228_실행(노은리슈빌)_관저리슈빌최종실행1" xfId="7123"/>
    <cellStyle name="_적격(화산) _당진실행검토_실행검토228_실행(노은리슈빌)_관저리슈빌최종실행1_관저리슈빌최종실행1" xfId="7124"/>
    <cellStyle name="_적격(화산) _당진실행검토_실행검토228_실행예산 (2004.03.29)" xfId="7125"/>
    <cellStyle name="_적격(화산) _당진실행검토_실행검토228_용인IC 내역서(결재0413)" xfId="7126"/>
    <cellStyle name="_적격(화산) _당진실행검토_실행검토228_청주비하내역(04.09.16)" xfId="7127"/>
    <cellStyle name="_적격(화산) _당진실행검토_실행예산 (2004.03.29)" xfId="7128"/>
    <cellStyle name="_적격(화산) _당진실행검토_용인IC 내역서(결재0413)" xfId="7129"/>
    <cellStyle name="_적격(화산) _당진실행검토_청주비하내역(04.09.16)" xfId="7130"/>
    <cellStyle name="_적격(화산) _대룡산일위대가표" xfId="19175"/>
    <cellStyle name="_적격(화산) _대룡산일위대가표_EG-J-A" xfId="19176"/>
    <cellStyle name="_적격(화산) _대룡산일위대가표_EG-P-B" xfId="19177"/>
    <cellStyle name="_적격(화산) _대룡산일위대가표_기준품셈목록표(최홍렬)" xfId="19178"/>
    <cellStyle name="_적격(화산) _대룡산일위대가표_물량산출-서풍건설-1" xfId="19179"/>
    <cellStyle name="_적격(화산) _대안투찰내역(0221)" xfId="19180"/>
    <cellStyle name="_적격(화산) _대안투찰내역(0221)_Sheet1" xfId="19181"/>
    <cellStyle name="_적격(화산) _대안투찰내역(0221)_Sheet1_변경내역서-1 (version 1)" xfId="19182"/>
    <cellStyle name="_적격(화산) _대안투찰내역(0221)_Sheet1_복사본 내역서-서창사거리(rev1-4)" xfId="19183"/>
    <cellStyle name="_적격(화산) _대안투찰내역(0221)_Sheet1_정읍천(입찰내역)_1안" xfId="19184"/>
    <cellStyle name="_적격(화산) _대안투찰내역(0221)_Sheet1_정읍천(입찰내역)_1안_변경내역서-1 (version 1)" xfId="19185"/>
    <cellStyle name="_적격(화산) _대안투찰내역(0221)_Sheet1_정읍천(입찰내역)_1안_복사본 내역서-서창사거리(rev1-4)" xfId="19186"/>
    <cellStyle name="_적격(화산) _대안투찰내역(0221)_변경내역서-1 (version 1)" xfId="19187"/>
    <cellStyle name="_적격(화산) _대안투찰내역(0221)_복사본 내역서-서창사거리(rev1-4)" xfId="19188"/>
    <cellStyle name="_적격(화산) _대안투찰내역(0221)_정읍천(입찰내역)_1안" xfId="19189"/>
    <cellStyle name="_적격(화산) _대안투찰내역(0221)_정읍천(입찰내역)_1안_1" xfId="19190"/>
    <cellStyle name="_적격(화산) _대안투찰내역(0221)_정읍천(입찰내역)_1안_1_변경내역서-1 (version 1)" xfId="19191"/>
    <cellStyle name="_적격(화산) _대안투찰내역(0221)_정읍천(입찰내역)_1안_1_복사본 내역서-서창사거리(rev1-4)" xfId="19192"/>
    <cellStyle name="_적격(화산) _대안투찰내역(0221)_정읍천(입찰내역)_1안_변경내역서-1 (version 1)" xfId="19193"/>
    <cellStyle name="_적격(화산) _대안투찰내역(0221)_정읍천(입찰내역)_1안_복사본 내역서-서창사거리(rev1-4)" xfId="19194"/>
    <cellStyle name="_적격(화산) _대안투찰내역(0221)_정읍천(입찰내역)_1안_정읍천(입찰내역)_1안" xfId="19195"/>
    <cellStyle name="_적격(화산) _대안투찰내역(0221)_정읍천(입찰내역)_1안_정읍천(입찰내역)_1안_변경내역서-1 (version 1)" xfId="19196"/>
    <cellStyle name="_적격(화산) _대안투찰내역(0221)_정읍천(입찰내역)_1안_정읍천(입찰내역)_1안_복사본 내역서-서창사거리(rev1-4)" xfId="19197"/>
    <cellStyle name="_적격(화산) _대안투찰내역(0221)_정읍천(입찰내역)_2안" xfId="19198"/>
    <cellStyle name="_적격(화산) _대안투찰내역(0221)_정읍천(입찰내역)_2안_변경내역서-1 (version 1)" xfId="19199"/>
    <cellStyle name="_적격(화산) _대안투찰내역(0221)_정읍천(입찰내역)_2안_복사본 내역서-서창사거리(rev1-4)" xfId="19200"/>
    <cellStyle name="_적격(화산) _대안투찰내역(0221)_정읍천(입찰내역)_2안_정읍천(입찰내역)_1안" xfId="19201"/>
    <cellStyle name="_적격(화산) _대안투찰내역(0221)_정읍천(입찰내역)_2안_정읍천(입찰내역)_1안_변경내역서-1 (version 1)" xfId="19202"/>
    <cellStyle name="_적격(화산) _대안투찰내역(0221)_정읍천(입찰내역)_2안_정읍천(입찰내역)_1안_복사본 내역서-서창사거리(rev1-4)" xfId="19203"/>
    <cellStyle name="_적격(화산) _대안투찰내역(0223)" xfId="19204"/>
    <cellStyle name="_적격(화산) _대안투찰내역(0223)_Sheet1" xfId="19205"/>
    <cellStyle name="_적격(화산) _대안투찰내역(0223)_Sheet1_변경내역서-1 (version 1)" xfId="19206"/>
    <cellStyle name="_적격(화산) _대안투찰내역(0223)_Sheet1_복사본 내역서-서창사거리(rev1-4)" xfId="19207"/>
    <cellStyle name="_적격(화산) _대안투찰내역(0223)_Sheet1_정읍천(입찰내역)_1안" xfId="19208"/>
    <cellStyle name="_적격(화산) _대안투찰내역(0223)_Sheet1_정읍천(입찰내역)_1안_변경내역서-1 (version 1)" xfId="19209"/>
    <cellStyle name="_적격(화산) _대안투찰내역(0223)_Sheet1_정읍천(입찰내역)_1안_복사본 내역서-서창사거리(rev1-4)" xfId="19210"/>
    <cellStyle name="_적격(화산) _대안투찰내역(0223)_변경내역서-1 (version 1)" xfId="19211"/>
    <cellStyle name="_적격(화산) _대안투찰내역(0223)_복사본 내역서-서창사거리(rev1-4)" xfId="19212"/>
    <cellStyle name="_적격(화산) _대안투찰내역(0223)_정읍천(입찰내역)_1안" xfId="19213"/>
    <cellStyle name="_적격(화산) _대안투찰내역(0223)_정읍천(입찰내역)_1안_1" xfId="19214"/>
    <cellStyle name="_적격(화산) _대안투찰내역(0223)_정읍천(입찰내역)_1안_1_변경내역서-1 (version 1)" xfId="19215"/>
    <cellStyle name="_적격(화산) _대안투찰내역(0223)_정읍천(입찰내역)_1안_1_복사본 내역서-서창사거리(rev1-4)" xfId="19216"/>
    <cellStyle name="_적격(화산) _대안투찰내역(0223)_정읍천(입찰내역)_1안_변경내역서-1 (version 1)" xfId="19217"/>
    <cellStyle name="_적격(화산) _대안투찰내역(0223)_정읍천(입찰내역)_1안_복사본 내역서-서창사거리(rev1-4)" xfId="19218"/>
    <cellStyle name="_적격(화산) _대안투찰내역(0223)_정읍천(입찰내역)_1안_정읍천(입찰내역)_1안" xfId="19219"/>
    <cellStyle name="_적격(화산) _대안투찰내역(0223)_정읍천(입찰내역)_1안_정읍천(입찰내역)_1안_변경내역서-1 (version 1)" xfId="19220"/>
    <cellStyle name="_적격(화산) _대안투찰내역(0223)_정읍천(입찰내역)_1안_정읍천(입찰내역)_1안_복사본 내역서-서창사거리(rev1-4)" xfId="19221"/>
    <cellStyle name="_적격(화산) _대안투찰내역(0223)_정읍천(입찰내역)_2안" xfId="19222"/>
    <cellStyle name="_적격(화산) _대안투찰내역(0223)_정읍천(입찰내역)_2안_변경내역서-1 (version 1)" xfId="19223"/>
    <cellStyle name="_적격(화산) _대안투찰내역(0223)_정읍천(입찰내역)_2안_복사본 내역서-서창사거리(rev1-4)" xfId="19224"/>
    <cellStyle name="_적격(화산) _대안투찰내역(0223)_정읍천(입찰내역)_2안_정읍천(입찰내역)_1안" xfId="19225"/>
    <cellStyle name="_적격(화산) _대안투찰내역(0223)_정읍천(입찰내역)_2안_정읍천(입찰내역)_1안_변경내역서-1 (version 1)" xfId="19226"/>
    <cellStyle name="_적격(화산) _대안투찰내역(0223)_정읍천(입찰내역)_2안_정읍천(입찰내역)_1안_복사본 내역서-서창사거리(rev1-4)" xfId="19227"/>
    <cellStyle name="_적격(화산) _대안투찰내역(확정본0226)" xfId="19228"/>
    <cellStyle name="_적격(화산) _대안투찰내역(확정본0226)_Sheet1" xfId="19229"/>
    <cellStyle name="_적격(화산) _대안투찰내역(확정본0226)_Sheet1_변경내역서-1 (version 1)" xfId="19230"/>
    <cellStyle name="_적격(화산) _대안투찰내역(확정본0226)_Sheet1_복사본 내역서-서창사거리(rev1-4)" xfId="19231"/>
    <cellStyle name="_적격(화산) _대안투찰내역(확정본0226)_Sheet1_정읍천(입찰내역)_1안" xfId="19232"/>
    <cellStyle name="_적격(화산) _대안투찰내역(확정본0226)_Sheet1_정읍천(입찰내역)_1안_변경내역서-1 (version 1)" xfId="19233"/>
    <cellStyle name="_적격(화산) _대안투찰내역(확정본0226)_Sheet1_정읍천(입찰내역)_1안_복사본 내역서-서창사거리(rev1-4)" xfId="19234"/>
    <cellStyle name="_적격(화산) _대안투찰내역(확정본0226)_변경내역서-1 (version 1)" xfId="19235"/>
    <cellStyle name="_적격(화산) _대안투찰내역(확정본0226)_복사본 내역서-서창사거리(rev1-4)" xfId="19236"/>
    <cellStyle name="_적격(화산) _대안투찰내역(확정본0226)_정읍천(입찰내역)_1안" xfId="19237"/>
    <cellStyle name="_적격(화산) _대안투찰내역(확정본0226)_정읍천(입찰내역)_1안_1" xfId="19238"/>
    <cellStyle name="_적격(화산) _대안투찰내역(확정본0226)_정읍천(입찰내역)_1안_1_변경내역서-1 (version 1)" xfId="19239"/>
    <cellStyle name="_적격(화산) _대안투찰내역(확정본0226)_정읍천(입찰내역)_1안_1_복사본 내역서-서창사거리(rev1-4)" xfId="19240"/>
    <cellStyle name="_적격(화산) _대안투찰내역(확정본0226)_정읍천(입찰내역)_1안_변경내역서-1 (version 1)" xfId="19241"/>
    <cellStyle name="_적격(화산) _대안투찰내역(확정본0226)_정읍천(입찰내역)_1안_복사본 내역서-서창사거리(rev1-4)" xfId="19242"/>
    <cellStyle name="_적격(화산) _대안투찰내역(확정본0226)_정읍천(입찰내역)_1안_정읍천(입찰내역)_1안" xfId="19243"/>
    <cellStyle name="_적격(화산) _대안투찰내역(확정본0226)_정읍천(입찰내역)_1안_정읍천(입찰내역)_1안_변경내역서-1 (version 1)" xfId="19244"/>
    <cellStyle name="_적격(화산) _대안투찰내역(확정본0226)_정읍천(입찰내역)_1안_정읍천(입찰내역)_1안_복사본 내역서-서창사거리(rev1-4)" xfId="19245"/>
    <cellStyle name="_적격(화산) _대안투찰내역(확정본0226)_정읍천(입찰내역)_2안" xfId="19246"/>
    <cellStyle name="_적격(화산) _대안투찰내역(확정본0226)_정읍천(입찰내역)_2안_변경내역서-1 (version 1)" xfId="19247"/>
    <cellStyle name="_적격(화산) _대안투찰내역(확정본0226)_정읍천(입찰내역)_2안_복사본 내역서-서창사거리(rev1-4)" xfId="19248"/>
    <cellStyle name="_적격(화산) _대안투찰내역(확정본0226)_정읍천(입찰내역)_2안_정읍천(입찰내역)_1안" xfId="19249"/>
    <cellStyle name="_적격(화산) _대안투찰내역(확정본0226)_정읍천(입찰내역)_2안_정읍천(입찰내역)_1안_변경내역서-1 (version 1)" xfId="19250"/>
    <cellStyle name="_적격(화산) _대안투찰내역(확정본0226)_정읍천(입찰내역)_2안_정읍천(입찰내역)_1안_복사본 내역서-서창사거리(rev1-4)" xfId="19251"/>
    <cellStyle name="_적격(화산) _도급실행0211" xfId="19252"/>
    <cellStyle name="_적격(화산) _도급실행0211_Sheet1" xfId="19253"/>
    <cellStyle name="_적격(화산) _도급실행0211_Sheet1_변경내역서-1 (version 1)" xfId="19254"/>
    <cellStyle name="_적격(화산) _도급실행0211_Sheet1_복사본 내역서-서창사거리(rev1-4)" xfId="19255"/>
    <cellStyle name="_적격(화산) _도급실행0211_Sheet1_정읍천(입찰내역)_1안" xfId="19256"/>
    <cellStyle name="_적격(화산) _도급실행0211_Sheet1_정읍천(입찰내역)_1안_변경내역서-1 (version 1)" xfId="19257"/>
    <cellStyle name="_적격(화산) _도급실행0211_Sheet1_정읍천(입찰내역)_1안_복사본 내역서-서창사거리(rev1-4)" xfId="19258"/>
    <cellStyle name="_적격(화산) _도급실행0211_변경내역서-1 (version 1)" xfId="19259"/>
    <cellStyle name="_적격(화산) _도급실행0211_복사본 내역서-서창사거리(rev1-4)" xfId="19260"/>
    <cellStyle name="_적격(화산) _도급실행0211_정읍천(입찰내역)_1안" xfId="19261"/>
    <cellStyle name="_적격(화산) _도급실행0211_정읍천(입찰내역)_1안_1" xfId="19262"/>
    <cellStyle name="_적격(화산) _도급실행0211_정읍천(입찰내역)_1안_1_변경내역서-1 (version 1)" xfId="19263"/>
    <cellStyle name="_적격(화산) _도급실행0211_정읍천(입찰내역)_1안_1_복사본 내역서-서창사거리(rev1-4)" xfId="19264"/>
    <cellStyle name="_적격(화산) _도급실행0211_정읍천(입찰내역)_1안_변경내역서-1 (version 1)" xfId="19265"/>
    <cellStyle name="_적격(화산) _도급실행0211_정읍천(입찰내역)_1안_복사본 내역서-서창사거리(rev1-4)" xfId="19266"/>
    <cellStyle name="_적격(화산) _도급실행0211_정읍천(입찰내역)_1안_정읍천(입찰내역)_1안" xfId="19267"/>
    <cellStyle name="_적격(화산) _도급실행0211_정읍천(입찰내역)_1안_정읍천(입찰내역)_1안_변경내역서-1 (version 1)" xfId="19268"/>
    <cellStyle name="_적격(화산) _도급실행0211_정읍천(입찰내역)_1안_정읍천(입찰내역)_1안_복사본 내역서-서창사거리(rev1-4)" xfId="19269"/>
    <cellStyle name="_적격(화산) _도급실행0211_정읍천(입찰내역)_2안" xfId="19270"/>
    <cellStyle name="_적격(화산) _도급실행0211_정읍천(입찰내역)_2안_변경내역서-1 (version 1)" xfId="19271"/>
    <cellStyle name="_적격(화산) _도급실행0211_정읍천(입찰내역)_2안_복사본 내역서-서창사거리(rev1-4)" xfId="19272"/>
    <cellStyle name="_적격(화산) _도급실행0211_정읍천(입찰내역)_2안_정읍천(입찰내역)_1안" xfId="19273"/>
    <cellStyle name="_적격(화산) _도급실행0211_정읍천(입찰내역)_2안_정읍천(입찰내역)_1안_변경내역서-1 (version 1)" xfId="19274"/>
    <cellStyle name="_적격(화산) _도급실행0211_정읍천(입찰내역)_2안_정읍천(입찰내역)_1안_복사본 내역서-서창사거리(rev1-4)" xfId="19275"/>
    <cellStyle name="_적격(화산) _동백리슈빌 최종내역서(단가참고)" xfId="7131"/>
    <cellStyle name="_적격(화산) _동백리슈빌 최종내역서(단가참고)_복사본 13블럭내역(최종04.10.05)" xfId="7132"/>
    <cellStyle name="_적격(화산) _동백리슈빌 확정내역서(2004.02.10)" xfId="7133"/>
    <cellStyle name="_적격(화산) _동천내역서및공정표원본" xfId="19276"/>
    <cellStyle name="_적격(화산) _동해남부선4공구입찰내역(경남-조달청)" xfId="19277"/>
    <cellStyle name="_적격(화산) _리슈빌 공사별 비교(전체현장)" xfId="7134"/>
    <cellStyle name="_적격(화산) _리슈빌 공사별 비교(전체현장)_복사본 13블럭내역(최종04.10.05)" xfId="7135"/>
    <cellStyle name="_적격(화산) _변경내역서-1 (version 1)" xfId="19278"/>
    <cellStyle name="_적격(화산) _복사본 내역서-서창사거리(rev1-4)" xfId="19279"/>
    <cellStyle name="_적격(화산) _본오오목천" xfId="1422"/>
    <cellStyle name="_적격(화산) _본오오목천_SCP" xfId="1443"/>
    <cellStyle name="_적격(화산) _본오오목천_SCP_Book2" xfId="1450"/>
    <cellStyle name="_적격(화산) _본오오목천_SCP_금차내역-10월8일-수정" xfId="1444"/>
    <cellStyle name="_적격(화산) _본오오목천_SCP_설변내역서2차" xfId="1445"/>
    <cellStyle name="_적격(화산) _본오오목천_SCP_전체내역" xfId="1446"/>
    <cellStyle name="_적격(화산) _본오오목천_SCP_전체내역-a3" xfId="1447"/>
    <cellStyle name="_적격(화산) _본오오목천_SCP_전체내역-a4" xfId="1448"/>
    <cellStyle name="_적격(화산) _본오오목천_SCP_총괄내역2003.08-a4" xfId="1449"/>
    <cellStyle name="_적격(화산) _본오오목천_금차내역설변-10월10일" xfId="1423"/>
    <cellStyle name="_적격(화산) _본오오목천_금차내역설변-10월10일_Book2" xfId="1428"/>
    <cellStyle name="_적격(화산) _본오오목천_금차내역설변-10월10일_전체내역" xfId="1424"/>
    <cellStyle name="_적격(화산) _본오오목천_금차내역설변-10월10일_전체내역-a3" xfId="1425"/>
    <cellStyle name="_적격(화산) _본오오목천_금차내역설변-10월10일_전체내역-a4" xfId="1426"/>
    <cellStyle name="_적격(화산) _본오오목천_금차내역설변-10월10일_총괄내역2003.08-a4" xfId="1427"/>
    <cellStyle name="_적격(화산) _본오오목천_전체내역-10월8일" xfId="1429"/>
    <cellStyle name="_적격(화산) _본오오목천_전체내역-10월8일_Book2" xfId="1434"/>
    <cellStyle name="_적격(화산) _본오오목천_전체내역-10월8일_전체내역" xfId="1430"/>
    <cellStyle name="_적격(화산) _본오오목천_전체내역-10월8일_전체내역-a3" xfId="1431"/>
    <cellStyle name="_적격(화산) _본오오목천_전체내역-10월8일_전체내역-a4" xfId="1432"/>
    <cellStyle name="_적격(화산) _본오오목천_전체내역-10월8일_총괄내역2003.08-a4" xfId="1433"/>
    <cellStyle name="_적격(화산) _본오오목천_지장물" xfId="1435"/>
    <cellStyle name="_적격(화산) _본오오목천_지장물_Book2" xfId="1442"/>
    <cellStyle name="_적격(화산) _본오오목천_지장물_금차내역-10월8일-수정" xfId="1436"/>
    <cellStyle name="_적격(화산) _본오오목천_지장물_설변내역서2차" xfId="1437"/>
    <cellStyle name="_적격(화산) _본오오목천_지장물_전체내역" xfId="1438"/>
    <cellStyle name="_적격(화산) _본오오목천_지장물_전체내역-a3" xfId="1439"/>
    <cellStyle name="_적격(화산) _본오오목천_지장물_전체내역-a4" xfId="1440"/>
    <cellStyle name="_적격(화산) _본오오목천_지장물_총괄내역2003.08-a4" xfId="1441"/>
    <cellStyle name="_적격(화산) _부대결과" xfId="19280"/>
    <cellStyle name="_적격(화산) _부대결과_Book1" xfId="19281"/>
    <cellStyle name="_적격(화산) _부대결과_Book1_내역서(최초)" xfId="19282"/>
    <cellStyle name="_적격(화산) _부대결과_Book1_내역서(최초)_기구조직승인" xfId="19283"/>
    <cellStyle name="_적격(화산) _부대결과_Book1_내역서(최초)_사토조정" xfId="19284"/>
    <cellStyle name="_적격(화산) _부대결과_Book1_내역서(최초)_사토조정1" xfId="19285"/>
    <cellStyle name="_적격(화산) _부대결과_Book1_내역서(최초)_사토조정2" xfId="19286"/>
    <cellStyle name="_적격(화산) _부대결과_Book1_내역서(최초)_실행예산(6공구)" xfId="19287"/>
    <cellStyle name="_적격(화산) _부대결과_Book1_내역서(최초)_실행예산(6공구-사토조정1)" xfId="19288"/>
    <cellStyle name="_적격(화산) _부대결과_Book1_내역서(최초)_실행예산(6공구-회원사-사토조정)" xfId="19289"/>
    <cellStyle name="_적격(화산) _부대결과_Book1_내역서(최초)_실행예산(6공구-회원사용)" xfId="19290"/>
    <cellStyle name="_적격(화산) _부대결과_Book1_내역서(최초)_투찰-변형1(내역서정리,설계대비단가낙찰율)" xfId="19291"/>
    <cellStyle name="_적격(화산) _부대결과_Book1_투찰-변형1(내역서정리,설계대비단가낙찰율)" xfId="19292"/>
    <cellStyle name="_적격(화산) _부대결과_P-(현리-신팔)" xfId="19293"/>
    <cellStyle name="_적격(화산) _부대결과_P-(현리-신팔)_내역서(최초)" xfId="19294"/>
    <cellStyle name="_적격(화산) _부대결과_P-(현리-신팔)_내역서(최초)_기구조직승인" xfId="19295"/>
    <cellStyle name="_적격(화산) _부대결과_P-(현리-신팔)_내역서(최초)_사토조정" xfId="19296"/>
    <cellStyle name="_적격(화산) _부대결과_P-(현리-신팔)_내역서(최초)_사토조정1" xfId="19297"/>
    <cellStyle name="_적격(화산) _부대결과_P-(현리-신팔)_내역서(최초)_사토조정2" xfId="19298"/>
    <cellStyle name="_적격(화산) _부대결과_P-(현리-신팔)_내역서(최초)_실행예산(6공구)" xfId="19299"/>
    <cellStyle name="_적격(화산) _부대결과_P-(현리-신팔)_내역서(최초)_실행예산(6공구-사토조정1)" xfId="19300"/>
    <cellStyle name="_적격(화산) _부대결과_P-(현리-신팔)_내역서(최초)_실행예산(6공구-회원사-사토조정)" xfId="19301"/>
    <cellStyle name="_적격(화산) _부대결과_P-(현리-신팔)_내역서(최초)_실행예산(6공구-회원사용)" xfId="19302"/>
    <cellStyle name="_적격(화산) _부대결과_P-(현리-신팔)_내역서(최초)_투찰-변형1(내역서정리,설계대비단가낙찰율)" xfId="19303"/>
    <cellStyle name="_적격(화산) _부대결과_P-(현리-신팔)_투찰-변형1(내역서정리,설계대비단가낙찰율)" xfId="19304"/>
    <cellStyle name="_적격(화산) _부대결과_내역서(최초)" xfId="19305"/>
    <cellStyle name="_적격(화산) _부대결과_내역서(최초)_기구조직승인" xfId="19306"/>
    <cellStyle name="_적격(화산) _부대결과_내역서(최초)_사토조정" xfId="19307"/>
    <cellStyle name="_적격(화산) _부대결과_내역서(최초)_사토조정1" xfId="19308"/>
    <cellStyle name="_적격(화산) _부대결과_내역서(최초)_사토조정2" xfId="19309"/>
    <cellStyle name="_적격(화산) _부대결과_내역서(최초)_실행예산(6공구)" xfId="19310"/>
    <cellStyle name="_적격(화산) _부대결과_내역서(최초)_실행예산(6공구-사토조정1)" xfId="19311"/>
    <cellStyle name="_적격(화산) _부대결과_내역서(최초)_실행예산(6공구-회원사-사토조정)" xfId="19312"/>
    <cellStyle name="_적격(화산) _부대결과_내역서(최초)_실행예산(6공구-회원사용)" xfId="19313"/>
    <cellStyle name="_적격(화산) _부대결과_내역서(최초)_투찰-변형1(내역서정리,설계대비단가낙찰율)" xfId="19314"/>
    <cellStyle name="_적격(화산) _부대결과_투찰-변형1(내역서정리,설계대비단가낙찰율)" xfId="19315"/>
    <cellStyle name="_적격(화산) _부대결과_현리-신팔도로설계" xfId="19316"/>
    <cellStyle name="_적격(화산) _부대결과_현리-신팔도로설계_내역서(최초)" xfId="19317"/>
    <cellStyle name="_적격(화산) _부대결과_현리-신팔도로설계_내역서(최초)_기구조직승인" xfId="19318"/>
    <cellStyle name="_적격(화산) _부대결과_현리-신팔도로설계_내역서(최초)_사토조정" xfId="19319"/>
    <cellStyle name="_적격(화산) _부대결과_현리-신팔도로설계_내역서(최초)_사토조정1" xfId="19320"/>
    <cellStyle name="_적격(화산) _부대결과_현리-신팔도로설계_내역서(최초)_사토조정2" xfId="19321"/>
    <cellStyle name="_적격(화산) _부대결과_현리-신팔도로설계_내역서(최초)_실행예산(6공구)" xfId="19322"/>
    <cellStyle name="_적격(화산) _부대결과_현리-신팔도로설계_내역서(최초)_실행예산(6공구-사토조정1)" xfId="19323"/>
    <cellStyle name="_적격(화산) _부대결과_현리-신팔도로설계_내역서(최초)_실행예산(6공구-회원사-사토조정)" xfId="19324"/>
    <cellStyle name="_적격(화산) _부대결과_현리-신팔도로설계_내역서(최초)_실행예산(6공구-회원사용)" xfId="19325"/>
    <cellStyle name="_적격(화산) _부대결과_현리-신팔도로설계_내역서(최초)_투찰-변형1(내역서정리,설계대비단가낙찰율)" xfId="19326"/>
    <cellStyle name="_적격(화산) _부대결과_현리-신팔도로설계_투찰-변형1(내역서정리,설계대비단가낙찰율)" xfId="19327"/>
    <cellStyle name="_적격(화산) _부대입찰특별조건및내역송부(최저가)" xfId="19328"/>
    <cellStyle name="_적격(화산) _부대입찰특별조건및내역송부(최저가)_Book1" xfId="19329"/>
    <cellStyle name="_적격(화산) _부대입찰특별조건및내역송부(최저가)_Book1_내역서(최초)" xfId="19330"/>
    <cellStyle name="_적격(화산) _부대입찰특별조건및내역송부(최저가)_Book1_내역서(최초)_기구조직승인" xfId="19331"/>
    <cellStyle name="_적격(화산) _부대입찰특별조건및내역송부(최저가)_Book1_내역서(최초)_사토조정" xfId="19332"/>
    <cellStyle name="_적격(화산) _부대입찰특별조건및내역송부(최저가)_Book1_내역서(최초)_사토조정1" xfId="19333"/>
    <cellStyle name="_적격(화산) _부대입찰특별조건및내역송부(최저가)_Book1_내역서(최초)_사토조정2" xfId="19334"/>
    <cellStyle name="_적격(화산) _부대입찰특별조건및내역송부(최저가)_Book1_내역서(최초)_실행예산(6공구)" xfId="19335"/>
    <cellStyle name="_적격(화산) _부대입찰특별조건및내역송부(최저가)_Book1_내역서(최초)_실행예산(6공구-사토조정1)" xfId="19336"/>
    <cellStyle name="_적격(화산) _부대입찰특별조건및내역송부(최저가)_Book1_내역서(최초)_실행예산(6공구-회원사-사토조정)" xfId="19337"/>
    <cellStyle name="_적격(화산) _부대입찰특별조건및내역송부(최저가)_Book1_내역서(최초)_실행예산(6공구-회원사용)" xfId="19338"/>
    <cellStyle name="_적격(화산) _부대입찰특별조건및내역송부(최저가)_Book1_내역서(최초)_투찰-변형1(내역서정리,설계대비단가낙찰율)" xfId="19339"/>
    <cellStyle name="_적격(화산) _부대입찰특별조건및내역송부(최저가)_Book1_투찰-변형1(내역서정리,설계대비단가낙찰율)" xfId="19340"/>
    <cellStyle name="_적격(화산) _부대입찰특별조건및내역송부(최저가)_P-(현리-신팔)" xfId="19341"/>
    <cellStyle name="_적격(화산) _부대입찰특별조건및내역송부(최저가)_P-(현리-신팔)_내역서(최초)" xfId="19342"/>
    <cellStyle name="_적격(화산) _부대입찰특별조건및내역송부(최저가)_P-(현리-신팔)_내역서(최초)_기구조직승인" xfId="19343"/>
    <cellStyle name="_적격(화산) _부대입찰특별조건및내역송부(최저가)_P-(현리-신팔)_내역서(최초)_사토조정" xfId="19344"/>
    <cellStyle name="_적격(화산) _부대입찰특별조건및내역송부(최저가)_P-(현리-신팔)_내역서(최초)_사토조정1" xfId="19345"/>
    <cellStyle name="_적격(화산) _부대입찰특별조건및내역송부(최저가)_P-(현리-신팔)_내역서(최초)_사토조정2" xfId="19346"/>
    <cellStyle name="_적격(화산) _부대입찰특별조건및내역송부(최저가)_P-(현리-신팔)_내역서(최초)_실행예산(6공구)" xfId="19347"/>
    <cellStyle name="_적격(화산) _부대입찰특별조건및내역송부(최저가)_P-(현리-신팔)_내역서(최초)_실행예산(6공구-사토조정1)" xfId="19348"/>
    <cellStyle name="_적격(화산) _부대입찰특별조건및내역송부(최저가)_P-(현리-신팔)_내역서(최초)_실행예산(6공구-회원사-사토조정)" xfId="19349"/>
    <cellStyle name="_적격(화산) _부대입찰특별조건및내역송부(최저가)_P-(현리-신팔)_내역서(최초)_실행예산(6공구-회원사용)" xfId="19350"/>
    <cellStyle name="_적격(화산) _부대입찰특별조건및내역송부(최저가)_P-(현리-신팔)_내역서(최초)_투찰-변형1(내역서정리,설계대비단가낙찰율)" xfId="19351"/>
    <cellStyle name="_적격(화산) _부대입찰특별조건및내역송부(최저가)_P-(현리-신팔)_투찰-변형1(내역서정리,설계대비단가낙찰율)" xfId="19352"/>
    <cellStyle name="_적격(화산) _부대입찰특별조건및내역송부(최저가)_내역서(최초)" xfId="19353"/>
    <cellStyle name="_적격(화산) _부대입찰특별조건및내역송부(최저가)_내역서(최초)_기구조직승인" xfId="19354"/>
    <cellStyle name="_적격(화산) _부대입찰특별조건및내역송부(최저가)_내역서(최초)_사토조정" xfId="19355"/>
    <cellStyle name="_적격(화산) _부대입찰특별조건및내역송부(최저가)_내역서(최초)_사토조정1" xfId="19356"/>
    <cellStyle name="_적격(화산) _부대입찰특별조건및내역송부(최저가)_내역서(최초)_사토조정2" xfId="19357"/>
    <cellStyle name="_적격(화산) _부대입찰특별조건및내역송부(최저가)_내역서(최초)_실행예산(6공구)" xfId="19358"/>
    <cellStyle name="_적격(화산) _부대입찰특별조건및내역송부(최저가)_내역서(최초)_실행예산(6공구-사토조정1)" xfId="19359"/>
    <cellStyle name="_적격(화산) _부대입찰특별조건및내역송부(최저가)_내역서(최초)_실행예산(6공구-회원사-사토조정)" xfId="19360"/>
    <cellStyle name="_적격(화산) _부대입찰특별조건및내역송부(최저가)_내역서(최초)_실행예산(6공구-회원사용)" xfId="19361"/>
    <cellStyle name="_적격(화산) _부대입찰특별조건및내역송부(최저가)_내역서(최초)_투찰-변형1(내역서정리,설계대비단가낙찰율)" xfId="19362"/>
    <cellStyle name="_적격(화산) _부대입찰특별조건및내역송부(최저가)_부대결과" xfId="19363"/>
    <cellStyle name="_적격(화산) _부대입찰특별조건및내역송부(최저가)_부대결과_Book1" xfId="19364"/>
    <cellStyle name="_적격(화산) _부대입찰특별조건및내역송부(최저가)_부대결과_Book1_내역서(최초)" xfId="19365"/>
    <cellStyle name="_적격(화산) _부대입찰특별조건및내역송부(최저가)_부대결과_Book1_내역서(최초)_기구조직승인" xfId="19366"/>
    <cellStyle name="_적격(화산) _부대입찰특별조건및내역송부(최저가)_부대결과_Book1_내역서(최초)_사토조정" xfId="19367"/>
    <cellStyle name="_적격(화산) _부대입찰특별조건및내역송부(최저가)_부대결과_Book1_내역서(최초)_사토조정1" xfId="19368"/>
    <cellStyle name="_적격(화산) _부대입찰특별조건및내역송부(최저가)_부대결과_Book1_내역서(최초)_사토조정2" xfId="19369"/>
    <cellStyle name="_적격(화산) _부대입찰특별조건및내역송부(최저가)_부대결과_Book1_내역서(최초)_실행예산(6공구)" xfId="19370"/>
    <cellStyle name="_적격(화산) _부대입찰특별조건및내역송부(최저가)_부대결과_Book1_내역서(최초)_실행예산(6공구-사토조정1)" xfId="19371"/>
    <cellStyle name="_적격(화산) _부대입찰특별조건및내역송부(최저가)_부대결과_Book1_내역서(최초)_실행예산(6공구-회원사-사토조정)" xfId="19372"/>
    <cellStyle name="_적격(화산) _부대입찰특별조건및내역송부(최저가)_부대결과_Book1_내역서(최초)_실행예산(6공구-회원사용)" xfId="19373"/>
    <cellStyle name="_적격(화산) _부대입찰특별조건및내역송부(최저가)_부대결과_Book1_내역서(최초)_투찰-변형1(내역서정리,설계대비단가낙찰율)" xfId="19374"/>
    <cellStyle name="_적격(화산) _부대입찰특별조건및내역송부(최저가)_부대결과_Book1_투찰-변형1(내역서정리,설계대비단가낙찰율)" xfId="19375"/>
    <cellStyle name="_적격(화산) _부대입찰특별조건및내역송부(최저가)_부대결과_P-(현리-신팔)" xfId="19376"/>
    <cellStyle name="_적격(화산) _부대입찰특별조건및내역송부(최저가)_부대결과_P-(현리-신팔)_내역서(최초)" xfId="19377"/>
    <cellStyle name="_적격(화산) _부대입찰특별조건및내역송부(최저가)_부대결과_P-(현리-신팔)_내역서(최초)_기구조직승인" xfId="19378"/>
    <cellStyle name="_적격(화산) _부대입찰특별조건및내역송부(최저가)_부대결과_P-(현리-신팔)_내역서(최초)_사토조정" xfId="19379"/>
    <cellStyle name="_적격(화산) _부대입찰특별조건및내역송부(최저가)_부대결과_P-(현리-신팔)_내역서(최초)_사토조정1" xfId="19380"/>
    <cellStyle name="_적격(화산) _부대입찰특별조건및내역송부(최저가)_부대결과_P-(현리-신팔)_내역서(최초)_사토조정2" xfId="19381"/>
    <cellStyle name="_적격(화산) _부대입찰특별조건및내역송부(최저가)_부대결과_P-(현리-신팔)_내역서(최초)_실행예산(6공구)" xfId="19382"/>
    <cellStyle name="_적격(화산) _부대입찰특별조건및내역송부(최저가)_부대결과_P-(현리-신팔)_내역서(최초)_실행예산(6공구-사토조정1)" xfId="19383"/>
    <cellStyle name="_적격(화산) _부대입찰특별조건및내역송부(최저가)_부대결과_P-(현리-신팔)_내역서(최초)_실행예산(6공구-회원사-사토조정)" xfId="19384"/>
    <cellStyle name="_적격(화산) _부대입찰특별조건및내역송부(최저가)_부대결과_P-(현리-신팔)_내역서(최초)_실행예산(6공구-회원사용)" xfId="19385"/>
    <cellStyle name="_적격(화산) _부대입찰특별조건및내역송부(최저가)_부대결과_P-(현리-신팔)_내역서(최초)_투찰-변형1(내역서정리,설계대비단가낙찰율)" xfId="19386"/>
    <cellStyle name="_적격(화산) _부대입찰특별조건및내역송부(최저가)_부대결과_P-(현리-신팔)_투찰-변형1(내역서정리,설계대비단가낙찰율)" xfId="19387"/>
    <cellStyle name="_적격(화산) _부대입찰특별조건및내역송부(최저가)_부대결과_내역서(최초)" xfId="19388"/>
    <cellStyle name="_적격(화산) _부대입찰특별조건및내역송부(최저가)_부대결과_내역서(최초)_기구조직승인" xfId="19389"/>
    <cellStyle name="_적격(화산) _부대입찰특별조건및내역송부(최저가)_부대결과_내역서(최초)_사토조정" xfId="19390"/>
    <cellStyle name="_적격(화산) _부대입찰특별조건및내역송부(최저가)_부대결과_내역서(최초)_사토조정1" xfId="19391"/>
    <cellStyle name="_적격(화산) _부대입찰특별조건및내역송부(최저가)_부대결과_내역서(최초)_사토조정2" xfId="19392"/>
    <cellStyle name="_적격(화산) _부대입찰특별조건및내역송부(최저가)_부대결과_내역서(최초)_실행예산(6공구)" xfId="19393"/>
    <cellStyle name="_적격(화산) _부대입찰특별조건및내역송부(최저가)_부대결과_내역서(최초)_실행예산(6공구-사토조정1)" xfId="19394"/>
    <cellStyle name="_적격(화산) _부대입찰특별조건및내역송부(최저가)_부대결과_내역서(최초)_실행예산(6공구-회원사-사토조정)" xfId="19395"/>
    <cellStyle name="_적격(화산) _부대입찰특별조건및내역송부(최저가)_부대결과_내역서(최초)_실행예산(6공구-회원사용)" xfId="19396"/>
    <cellStyle name="_적격(화산) _부대입찰특별조건및내역송부(최저가)_부대결과_내역서(최초)_투찰-변형1(내역서정리,설계대비단가낙찰율)" xfId="19397"/>
    <cellStyle name="_적격(화산) _부대입찰특별조건및내역송부(최저가)_부대결과_투찰-변형1(내역서정리,설계대비단가낙찰율)" xfId="19398"/>
    <cellStyle name="_적격(화산) _부대입찰특별조건및내역송부(최저가)_부대결과_현리-신팔도로설계" xfId="19399"/>
    <cellStyle name="_적격(화산) _부대입찰특별조건및내역송부(최저가)_부대결과_현리-신팔도로설계_내역서(최초)" xfId="19400"/>
    <cellStyle name="_적격(화산) _부대입찰특별조건및내역송부(최저가)_부대결과_현리-신팔도로설계_내역서(최초)_기구조직승인" xfId="19401"/>
    <cellStyle name="_적격(화산) _부대입찰특별조건및내역송부(최저가)_부대결과_현리-신팔도로설계_내역서(최초)_사토조정" xfId="19402"/>
    <cellStyle name="_적격(화산) _부대입찰특별조건및내역송부(최저가)_부대결과_현리-신팔도로설계_내역서(최초)_사토조정1" xfId="19403"/>
    <cellStyle name="_적격(화산) _부대입찰특별조건및내역송부(최저가)_부대결과_현리-신팔도로설계_내역서(최초)_사토조정2" xfId="19404"/>
    <cellStyle name="_적격(화산) _부대입찰특별조건및내역송부(최저가)_부대결과_현리-신팔도로설계_내역서(최초)_실행예산(6공구)" xfId="19405"/>
    <cellStyle name="_적격(화산) _부대입찰특별조건및내역송부(최저가)_부대결과_현리-신팔도로설계_내역서(최초)_실행예산(6공구-사토조정1)" xfId="19406"/>
    <cellStyle name="_적격(화산) _부대입찰특별조건및내역송부(최저가)_부대결과_현리-신팔도로설계_내역서(최초)_실행예산(6공구-회원사-사토조정)" xfId="19407"/>
    <cellStyle name="_적격(화산) _부대입찰특별조건및내역송부(최저가)_부대결과_현리-신팔도로설계_내역서(최초)_실행예산(6공구-회원사용)" xfId="19408"/>
    <cellStyle name="_적격(화산) _부대입찰특별조건및내역송부(최저가)_부대결과_현리-신팔도로설계_내역서(최초)_투찰-변형1(내역서정리,설계대비단가낙찰율)" xfId="19409"/>
    <cellStyle name="_적격(화산) _부대입찰특별조건및내역송부(최저가)_부대결과_현리-신팔도로설계_투찰-변형1(내역서정리,설계대비단가낙찰율)" xfId="19410"/>
    <cellStyle name="_적격(화산) _부대입찰특별조건및내역송부(최저가)_투찰-변형1(내역서정리,설계대비단가낙찰율)" xfId="19411"/>
    <cellStyle name="_적격(화산) _부대입찰특별조건및내역송부(최저가)_현리-신팔도로설계" xfId="19412"/>
    <cellStyle name="_적격(화산) _부대입찰특별조건및내역송부(최저가)_현리-신팔도로설계_내역서(최초)" xfId="19413"/>
    <cellStyle name="_적격(화산) _부대입찰특별조건및내역송부(최저가)_현리-신팔도로설계_내역서(최초)_기구조직승인" xfId="19414"/>
    <cellStyle name="_적격(화산) _부대입찰특별조건및내역송부(최저가)_현리-신팔도로설계_내역서(최초)_사토조정" xfId="19415"/>
    <cellStyle name="_적격(화산) _부대입찰특별조건및내역송부(최저가)_현리-신팔도로설계_내역서(최초)_사토조정1" xfId="19416"/>
    <cellStyle name="_적격(화산) _부대입찰특별조건및내역송부(최저가)_현리-신팔도로설계_내역서(최초)_사토조정2" xfId="19417"/>
    <cellStyle name="_적격(화산) _부대입찰특별조건및내역송부(최저가)_현리-신팔도로설계_내역서(최초)_실행예산(6공구)" xfId="19418"/>
    <cellStyle name="_적격(화산) _부대입찰특별조건및내역송부(최저가)_현리-신팔도로설계_내역서(최초)_실행예산(6공구-사토조정1)" xfId="19419"/>
    <cellStyle name="_적격(화산) _부대입찰특별조건및내역송부(최저가)_현리-신팔도로설계_내역서(최초)_실행예산(6공구-회원사-사토조정)" xfId="19420"/>
    <cellStyle name="_적격(화산) _부대입찰특별조건및내역송부(최저가)_현리-신팔도로설계_내역서(최초)_실행예산(6공구-회원사용)" xfId="19421"/>
    <cellStyle name="_적격(화산) _부대입찰특별조건및내역송부(최저가)_현리-신팔도로설계_내역서(최초)_투찰-변형1(내역서정리,설계대비단가낙찰율)" xfId="19422"/>
    <cellStyle name="_적격(화산) _부대입찰특별조건및내역송부(최저가)_현리-신팔도로설계_투찰-변형1(내역서정리,설계대비단가낙찰율)" xfId="19423"/>
    <cellStyle name="_적격(화산) _부대철콘 (2)" xfId="1451"/>
    <cellStyle name="_적격(화산) _부대철콘 (2)_SCP" xfId="1472"/>
    <cellStyle name="_적격(화산) _부대철콘 (2)_SCP_Book2" xfId="1479"/>
    <cellStyle name="_적격(화산) _부대철콘 (2)_SCP_금차내역-10월8일-수정" xfId="1473"/>
    <cellStyle name="_적격(화산) _부대철콘 (2)_SCP_설변내역서2차" xfId="1474"/>
    <cellStyle name="_적격(화산) _부대철콘 (2)_SCP_전체내역" xfId="1475"/>
    <cellStyle name="_적격(화산) _부대철콘 (2)_SCP_전체내역-a3" xfId="1476"/>
    <cellStyle name="_적격(화산) _부대철콘 (2)_SCP_전체내역-a4" xfId="1477"/>
    <cellStyle name="_적격(화산) _부대철콘 (2)_SCP_총괄내역2003.08-a4" xfId="1478"/>
    <cellStyle name="_적격(화산) _부대철콘 (2)_금차내역설변-10월10일" xfId="1452"/>
    <cellStyle name="_적격(화산) _부대철콘 (2)_금차내역설변-10월10일_Book2" xfId="1457"/>
    <cellStyle name="_적격(화산) _부대철콘 (2)_금차내역설변-10월10일_전체내역" xfId="1453"/>
    <cellStyle name="_적격(화산) _부대철콘 (2)_금차내역설변-10월10일_전체내역-a3" xfId="1454"/>
    <cellStyle name="_적격(화산) _부대철콘 (2)_금차내역설변-10월10일_전체내역-a4" xfId="1455"/>
    <cellStyle name="_적격(화산) _부대철콘 (2)_금차내역설변-10월10일_총괄내역2003.08-a4" xfId="1456"/>
    <cellStyle name="_적격(화산) _부대철콘 (2)_전체내역-10월8일" xfId="1458"/>
    <cellStyle name="_적격(화산) _부대철콘 (2)_전체내역-10월8일_Book2" xfId="1463"/>
    <cellStyle name="_적격(화산) _부대철콘 (2)_전체내역-10월8일_전체내역" xfId="1459"/>
    <cellStyle name="_적격(화산) _부대철콘 (2)_전체내역-10월8일_전체내역-a3" xfId="1460"/>
    <cellStyle name="_적격(화산) _부대철콘 (2)_전체내역-10월8일_전체내역-a4" xfId="1461"/>
    <cellStyle name="_적격(화산) _부대철콘 (2)_전체내역-10월8일_총괄내역2003.08-a4" xfId="1462"/>
    <cellStyle name="_적격(화산) _부대철콘 (2)_지장물" xfId="1464"/>
    <cellStyle name="_적격(화산) _부대철콘 (2)_지장물_Book2" xfId="1471"/>
    <cellStyle name="_적격(화산) _부대철콘 (2)_지장물_금차내역-10월8일-수정" xfId="1465"/>
    <cellStyle name="_적격(화산) _부대철콘 (2)_지장물_설변내역서2차" xfId="1466"/>
    <cellStyle name="_적격(화산) _부대철콘 (2)_지장물_전체내역" xfId="1467"/>
    <cellStyle name="_적격(화산) _부대철콘 (2)_지장물_전체내역-a3" xfId="1468"/>
    <cellStyle name="_적격(화산) _부대철콘 (2)_지장물_전체내역-a4" xfId="1469"/>
    <cellStyle name="_적격(화산) _부대철콘 (2)_지장물_총괄내역2003.08-a4" xfId="1470"/>
    <cellStyle name="_적격(화산) _부대철콘 (3)" xfId="1480"/>
    <cellStyle name="_적격(화산) _부대철콘 (3)_SCP" xfId="1501"/>
    <cellStyle name="_적격(화산) _부대철콘 (3)_SCP_Book2" xfId="1508"/>
    <cellStyle name="_적격(화산) _부대철콘 (3)_SCP_금차내역-10월8일-수정" xfId="1502"/>
    <cellStyle name="_적격(화산) _부대철콘 (3)_SCP_설변내역서2차" xfId="1503"/>
    <cellStyle name="_적격(화산) _부대철콘 (3)_SCP_전체내역" xfId="1504"/>
    <cellStyle name="_적격(화산) _부대철콘 (3)_SCP_전체내역-a3" xfId="1505"/>
    <cellStyle name="_적격(화산) _부대철콘 (3)_SCP_전체내역-a4" xfId="1506"/>
    <cellStyle name="_적격(화산) _부대철콘 (3)_SCP_총괄내역2003.08-a4" xfId="1507"/>
    <cellStyle name="_적격(화산) _부대철콘 (3)_금차내역설변-10월10일" xfId="1481"/>
    <cellStyle name="_적격(화산) _부대철콘 (3)_금차내역설변-10월10일_Book2" xfId="1486"/>
    <cellStyle name="_적격(화산) _부대철콘 (3)_금차내역설변-10월10일_전체내역" xfId="1482"/>
    <cellStyle name="_적격(화산) _부대철콘 (3)_금차내역설변-10월10일_전체내역-a3" xfId="1483"/>
    <cellStyle name="_적격(화산) _부대철콘 (3)_금차내역설변-10월10일_전체내역-a4" xfId="1484"/>
    <cellStyle name="_적격(화산) _부대철콘 (3)_금차내역설변-10월10일_총괄내역2003.08-a4" xfId="1485"/>
    <cellStyle name="_적격(화산) _부대철콘 (3)_전체내역-10월8일" xfId="1487"/>
    <cellStyle name="_적격(화산) _부대철콘 (3)_전체내역-10월8일_Book2" xfId="1492"/>
    <cellStyle name="_적격(화산) _부대철콘 (3)_전체내역-10월8일_전체내역" xfId="1488"/>
    <cellStyle name="_적격(화산) _부대철콘 (3)_전체내역-10월8일_전체내역-a3" xfId="1489"/>
    <cellStyle name="_적격(화산) _부대철콘 (3)_전체내역-10월8일_전체내역-a4" xfId="1490"/>
    <cellStyle name="_적격(화산) _부대철콘 (3)_전체내역-10월8일_총괄내역2003.08-a4" xfId="1491"/>
    <cellStyle name="_적격(화산) _부대철콘 (3)_지장물" xfId="1493"/>
    <cellStyle name="_적격(화산) _부대철콘 (3)_지장물_Book2" xfId="1500"/>
    <cellStyle name="_적격(화산) _부대철콘 (3)_지장물_금차내역-10월8일-수정" xfId="1494"/>
    <cellStyle name="_적격(화산) _부대철콘 (3)_지장물_설변내역서2차" xfId="1495"/>
    <cellStyle name="_적격(화산) _부대철콘 (3)_지장물_전체내역" xfId="1496"/>
    <cellStyle name="_적격(화산) _부대철콘 (3)_지장물_전체내역-a3" xfId="1497"/>
    <cellStyle name="_적격(화산) _부대철콘 (3)_지장물_전체내역-a4" xfId="1498"/>
    <cellStyle name="_적격(화산) _부대철콘 (3)_지장물_총괄내역2003.08-a4" xfId="1499"/>
    <cellStyle name="_적격(화산) _부대철콘 (4)" xfId="1509"/>
    <cellStyle name="_적격(화산) _부대철콘 (4)_SCP" xfId="1530"/>
    <cellStyle name="_적격(화산) _부대철콘 (4)_SCP_Book2" xfId="1537"/>
    <cellStyle name="_적격(화산) _부대철콘 (4)_SCP_금차내역-10월8일-수정" xfId="1531"/>
    <cellStyle name="_적격(화산) _부대철콘 (4)_SCP_설변내역서2차" xfId="1532"/>
    <cellStyle name="_적격(화산) _부대철콘 (4)_SCP_전체내역" xfId="1533"/>
    <cellStyle name="_적격(화산) _부대철콘 (4)_SCP_전체내역-a3" xfId="1534"/>
    <cellStyle name="_적격(화산) _부대철콘 (4)_SCP_전체내역-a4" xfId="1535"/>
    <cellStyle name="_적격(화산) _부대철콘 (4)_SCP_총괄내역2003.08-a4" xfId="1536"/>
    <cellStyle name="_적격(화산) _부대철콘 (4)_금차내역설변-10월10일" xfId="1510"/>
    <cellStyle name="_적격(화산) _부대철콘 (4)_금차내역설변-10월10일_Book2" xfId="1515"/>
    <cellStyle name="_적격(화산) _부대철콘 (4)_금차내역설변-10월10일_전체내역" xfId="1511"/>
    <cellStyle name="_적격(화산) _부대철콘 (4)_금차내역설변-10월10일_전체내역-a3" xfId="1512"/>
    <cellStyle name="_적격(화산) _부대철콘 (4)_금차내역설변-10월10일_전체내역-a4" xfId="1513"/>
    <cellStyle name="_적격(화산) _부대철콘 (4)_금차내역설변-10월10일_총괄내역2003.08-a4" xfId="1514"/>
    <cellStyle name="_적격(화산) _부대철콘 (4)_전체내역-10월8일" xfId="1516"/>
    <cellStyle name="_적격(화산) _부대철콘 (4)_전체내역-10월8일_Book2" xfId="1521"/>
    <cellStyle name="_적격(화산) _부대철콘 (4)_전체내역-10월8일_전체내역" xfId="1517"/>
    <cellStyle name="_적격(화산) _부대철콘 (4)_전체내역-10월8일_전체내역-a3" xfId="1518"/>
    <cellStyle name="_적격(화산) _부대철콘 (4)_전체내역-10월8일_전체내역-a4" xfId="1519"/>
    <cellStyle name="_적격(화산) _부대철콘 (4)_전체내역-10월8일_총괄내역2003.08-a4" xfId="1520"/>
    <cellStyle name="_적격(화산) _부대철콘 (4)_지장물" xfId="1522"/>
    <cellStyle name="_적격(화산) _부대철콘 (4)_지장물_Book2" xfId="1529"/>
    <cellStyle name="_적격(화산) _부대철콘 (4)_지장물_금차내역-10월8일-수정" xfId="1523"/>
    <cellStyle name="_적격(화산) _부대철콘 (4)_지장물_설변내역서2차" xfId="1524"/>
    <cellStyle name="_적격(화산) _부대철콘 (4)_지장물_전체내역" xfId="1525"/>
    <cellStyle name="_적격(화산) _부대철콘 (4)_지장물_전체내역-a3" xfId="1526"/>
    <cellStyle name="_적격(화산) _부대철콘 (4)_지장물_전체내역-a4" xfId="1527"/>
    <cellStyle name="_적격(화산) _부대철콘 (4)_지장물_총괄내역2003.08-a4" xfId="1528"/>
    <cellStyle name="_적격(화산) _부대토공 (2)" xfId="1538"/>
    <cellStyle name="_적격(화산) _부대토공 (2)_SCP" xfId="1559"/>
    <cellStyle name="_적격(화산) _부대토공 (2)_SCP_Book2" xfId="1566"/>
    <cellStyle name="_적격(화산) _부대토공 (2)_SCP_금차내역-10월8일-수정" xfId="1560"/>
    <cellStyle name="_적격(화산) _부대토공 (2)_SCP_설변내역서2차" xfId="1561"/>
    <cellStyle name="_적격(화산) _부대토공 (2)_SCP_전체내역" xfId="1562"/>
    <cellStyle name="_적격(화산) _부대토공 (2)_SCP_전체내역-a3" xfId="1563"/>
    <cellStyle name="_적격(화산) _부대토공 (2)_SCP_전체내역-a4" xfId="1564"/>
    <cellStyle name="_적격(화산) _부대토공 (2)_SCP_총괄내역2003.08-a4" xfId="1565"/>
    <cellStyle name="_적격(화산) _부대토공 (2)_금차내역설변-10월10일" xfId="1539"/>
    <cellStyle name="_적격(화산) _부대토공 (2)_금차내역설변-10월10일_Book2" xfId="1544"/>
    <cellStyle name="_적격(화산) _부대토공 (2)_금차내역설변-10월10일_전체내역" xfId="1540"/>
    <cellStyle name="_적격(화산) _부대토공 (2)_금차내역설변-10월10일_전체내역-a3" xfId="1541"/>
    <cellStyle name="_적격(화산) _부대토공 (2)_금차내역설변-10월10일_전체내역-a4" xfId="1542"/>
    <cellStyle name="_적격(화산) _부대토공 (2)_금차내역설변-10월10일_총괄내역2003.08-a4" xfId="1543"/>
    <cellStyle name="_적격(화산) _부대토공 (2)_전체내역-10월8일" xfId="1545"/>
    <cellStyle name="_적격(화산) _부대토공 (2)_전체내역-10월8일_Book2" xfId="1550"/>
    <cellStyle name="_적격(화산) _부대토공 (2)_전체내역-10월8일_전체내역" xfId="1546"/>
    <cellStyle name="_적격(화산) _부대토공 (2)_전체내역-10월8일_전체내역-a3" xfId="1547"/>
    <cellStyle name="_적격(화산) _부대토공 (2)_전체내역-10월8일_전체내역-a4" xfId="1548"/>
    <cellStyle name="_적격(화산) _부대토공 (2)_전체내역-10월8일_총괄내역2003.08-a4" xfId="1549"/>
    <cellStyle name="_적격(화산) _부대토공 (2)_지장물" xfId="1551"/>
    <cellStyle name="_적격(화산) _부대토공 (2)_지장물_Book2" xfId="1558"/>
    <cellStyle name="_적격(화산) _부대토공 (2)_지장물_금차내역-10월8일-수정" xfId="1552"/>
    <cellStyle name="_적격(화산) _부대토공 (2)_지장물_설변내역서2차" xfId="1553"/>
    <cellStyle name="_적격(화산) _부대토공 (2)_지장물_전체내역" xfId="1554"/>
    <cellStyle name="_적격(화산) _부대토공 (2)_지장물_전체내역-a3" xfId="1555"/>
    <cellStyle name="_적격(화산) _부대토공 (2)_지장물_전체내역-a4" xfId="1556"/>
    <cellStyle name="_적격(화산) _부대토공 (2)_지장물_총괄내역2003.08-a4" xfId="1557"/>
    <cellStyle name="_적격(화산) _부대토공 (3)" xfId="1567"/>
    <cellStyle name="_적격(화산) _부대토공 (3)_SCP" xfId="1588"/>
    <cellStyle name="_적격(화산) _부대토공 (3)_SCP_Book2" xfId="1595"/>
    <cellStyle name="_적격(화산) _부대토공 (3)_SCP_금차내역-10월8일-수정" xfId="1589"/>
    <cellStyle name="_적격(화산) _부대토공 (3)_SCP_설변내역서2차" xfId="1590"/>
    <cellStyle name="_적격(화산) _부대토공 (3)_SCP_전체내역" xfId="1591"/>
    <cellStyle name="_적격(화산) _부대토공 (3)_SCP_전체내역-a3" xfId="1592"/>
    <cellStyle name="_적격(화산) _부대토공 (3)_SCP_전체내역-a4" xfId="1593"/>
    <cellStyle name="_적격(화산) _부대토공 (3)_SCP_총괄내역2003.08-a4" xfId="1594"/>
    <cellStyle name="_적격(화산) _부대토공 (3)_금차내역설변-10월10일" xfId="1568"/>
    <cellStyle name="_적격(화산) _부대토공 (3)_금차내역설변-10월10일_Book2" xfId="1573"/>
    <cellStyle name="_적격(화산) _부대토공 (3)_금차내역설변-10월10일_전체내역" xfId="1569"/>
    <cellStyle name="_적격(화산) _부대토공 (3)_금차내역설변-10월10일_전체내역-a3" xfId="1570"/>
    <cellStyle name="_적격(화산) _부대토공 (3)_금차내역설변-10월10일_전체내역-a4" xfId="1571"/>
    <cellStyle name="_적격(화산) _부대토공 (3)_금차내역설변-10월10일_총괄내역2003.08-a4" xfId="1572"/>
    <cellStyle name="_적격(화산) _부대토공 (3)_전체내역-10월8일" xfId="1574"/>
    <cellStyle name="_적격(화산) _부대토공 (3)_전체내역-10월8일_Book2" xfId="1579"/>
    <cellStyle name="_적격(화산) _부대토공 (3)_전체내역-10월8일_전체내역" xfId="1575"/>
    <cellStyle name="_적격(화산) _부대토공 (3)_전체내역-10월8일_전체내역-a3" xfId="1576"/>
    <cellStyle name="_적격(화산) _부대토공 (3)_전체내역-10월8일_전체내역-a4" xfId="1577"/>
    <cellStyle name="_적격(화산) _부대토공 (3)_전체내역-10월8일_총괄내역2003.08-a4" xfId="1578"/>
    <cellStyle name="_적격(화산) _부대토공 (3)_지장물" xfId="1580"/>
    <cellStyle name="_적격(화산) _부대토공 (3)_지장물_Book2" xfId="1587"/>
    <cellStyle name="_적격(화산) _부대토공 (3)_지장물_금차내역-10월8일-수정" xfId="1581"/>
    <cellStyle name="_적격(화산) _부대토공 (3)_지장물_설변내역서2차" xfId="1582"/>
    <cellStyle name="_적격(화산) _부대토공 (3)_지장물_전체내역" xfId="1583"/>
    <cellStyle name="_적격(화산) _부대토공 (3)_지장물_전체내역-a3" xfId="1584"/>
    <cellStyle name="_적격(화산) _부대토공 (3)_지장물_전체내역-a4" xfId="1585"/>
    <cellStyle name="_적격(화산) _부대토공 (3)_지장물_총괄내역2003.08-a4" xfId="1586"/>
    <cellStyle name="_적격(화산) _부별지" xfId="1596"/>
    <cellStyle name="_적격(화산) _부별지_buip (2)" xfId="1617"/>
    <cellStyle name="_적격(화산) _부별지_buip (2)_SCP" xfId="1638"/>
    <cellStyle name="_적격(화산) _부별지_buip (2)_SCP_Book2" xfId="1645"/>
    <cellStyle name="_적격(화산) _부별지_buip (2)_SCP_금차내역-10월8일-수정" xfId="1639"/>
    <cellStyle name="_적격(화산) _부별지_buip (2)_SCP_설변내역서2차" xfId="1640"/>
    <cellStyle name="_적격(화산) _부별지_buip (2)_SCP_전체내역" xfId="1641"/>
    <cellStyle name="_적격(화산) _부별지_buip (2)_SCP_전체내역-a3" xfId="1642"/>
    <cellStyle name="_적격(화산) _부별지_buip (2)_SCP_전체내역-a4" xfId="1643"/>
    <cellStyle name="_적격(화산) _부별지_buip (2)_SCP_총괄내역2003.08-a4" xfId="1644"/>
    <cellStyle name="_적격(화산) _부별지_buip (2)_금차내역설변-10월10일" xfId="1618"/>
    <cellStyle name="_적격(화산) _부별지_buip (2)_금차내역설변-10월10일_Book2" xfId="1623"/>
    <cellStyle name="_적격(화산) _부별지_buip (2)_금차내역설변-10월10일_전체내역" xfId="1619"/>
    <cellStyle name="_적격(화산) _부별지_buip (2)_금차내역설변-10월10일_전체내역-a3" xfId="1620"/>
    <cellStyle name="_적격(화산) _부별지_buip (2)_금차내역설변-10월10일_전체내역-a4" xfId="1621"/>
    <cellStyle name="_적격(화산) _부별지_buip (2)_금차내역설변-10월10일_총괄내역2003.08-a4" xfId="1622"/>
    <cellStyle name="_적격(화산) _부별지_buip (2)_전체내역-10월8일" xfId="1624"/>
    <cellStyle name="_적격(화산) _부별지_buip (2)_전체내역-10월8일_Book2" xfId="1629"/>
    <cellStyle name="_적격(화산) _부별지_buip (2)_전체내역-10월8일_전체내역" xfId="1625"/>
    <cellStyle name="_적격(화산) _부별지_buip (2)_전체내역-10월8일_전체내역-a3" xfId="1626"/>
    <cellStyle name="_적격(화산) _부별지_buip (2)_전체내역-10월8일_전체내역-a4" xfId="1627"/>
    <cellStyle name="_적격(화산) _부별지_buip (2)_전체내역-10월8일_총괄내역2003.08-a4" xfId="1628"/>
    <cellStyle name="_적격(화산) _부별지_buip (2)_지장물" xfId="1630"/>
    <cellStyle name="_적격(화산) _부별지_buip (2)_지장물_Book2" xfId="1637"/>
    <cellStyle name="_적격(화산) _부별지_buip (2)_지장물_금차내역-10월8일-수정" xfId="1631"/>
    <cellStyle name="_적격(화산) _부별지_buip (2)_지장물_설변내역서2차" xfId="1632"/>
    <cellStyle name="_적격(화산) _부별지_buip (2)_지장물_전체내역" xfId="1633"/>
    <cellStyle name="_적격(화산) _부별지_buip (2)_지장물_전체내역-a3" xfId="1634"/>
    <cellStyle name="_적격(화산) _부별지_buip (2)_지장물_전체내역-a4" xfId="1635"/>
    <cellStyle name="_적격(화산) _부별지_buip (2)_지장물_총괄내역2003.08-a4" xfId="1636"/>
    <cellStyle name="_적격(화산) _부별지_ip (2)" xfId="1646"/>
    <cellStyle name="_적격(화산) _부별지_ip (2)_SCP" xfId="1667"/>
    <cellStyle name="_적격(화산) _부별지_ip (2)_SCP_Book2" xfId="1674"/>
    <cellStyle name="_적격(화산) _부별지_ip (2)_SCP_금차내역-10월8일-수정" xfId="1668"/>
    <cellStyle name="_적격(화산) _부별지_ip (2)_SCP_설변내역서2차" xfId="1669"/>
    <cellStyle name="_적격(화산) _부별지_ip (2)_SCP_전체내역" xfId="1670"/>
    <cellStyle name="_적격(화산) _부별지_ip (2)_SCP_전체내역-a3" xfId="1671"/>
    <cellStyle name="_적격(화산) _부별지_ip (2)_SCP_전체내역-a4" xfId="1672"/>
    <cellStyle name="_적격(화산) _부별지_ip (2)_SCP_총괄내역2003.08-a4" xfId="1673"/>
    <cellStyle name="_적격(화산) _부별지_ip (2)_금차내역설변-10월10일" xfId="1647"/>
    <cellStyle name="_적격(화산) _부별지_ip (2)_금차내역설변-10월10일_Book2" xfId="1652"/>
    <cellStyle name="_적격(화산) _부별지_ip (2)_금차내역설변-10월10일_전체내역" xfId="1648"/>
    <cellStyle name="_적격(화산) _부별지_ip (2)_금차내역설변-10월10일_전체내역-a3" xfId="1649"/>
    <cellStyle name="_적격(화산) _부별지_ip (2)_금차내역설변-10월10일_전체내역-a4" xfId="1650"/>
    <cellStyle name="_적격(화산) _부별지_ip (2)_금차내역설변-10월10일_총괄내역2003.08-a4" xfId="1651"/>
    <cellStyle name="_적격(화산) _부별지_ip (2)_전체내역-10월8일" xfId="1653"/>
    <cellStyle name="_적격(화산) _부별지_ip (2)_전체내역-10월8일_Book2" xfId="1658"/>
    <cellStyle name="_적격(화산) _부별지_ip (2)_전체내역-10월8일_전체내역" xfId="1654"/>
    <cellStyle name="_적격(화산) _부별지_ip (2)_전체내역-10월8일_전체내역-a3" xfId="1655"/>
    <cellStyle name="_적격(화산) _부별지_ip (2)_전체내역-10월8일_전체내역-a4" xfId="1656"/>
    <cellStyle name="_적격(화산) _부별지_ip (2)_전체내역-10월8일_총괄내역2003.08-a4" xfId="1657"/>
    <cellStyle name="_적격(화산) _부별지_ip (2)_지장물" xfId="1659"/>
    <cellStyle name="_적격(화산) _부별지_ip (2)_지장물_Book2" xfId="1666"/>
    <cellStyle name="_적격(화산) _부별지_ip (2)_지장물_금차내역-10월8일-수정" xfId="1660"/>
    <cellStyle name="_적격(화산) _부별지_ip (2)_지장물_설변내역서2차" xfId="1661"/>
    <cellStyle name="_적격(화산) _부별지_ip (2)_지장물_전체내역" xfId="1662"/>
    <cellStyle name="_적격(화산) _부별지_ip (2)_지장물_전체내역-a3" xfId="1663"/>
    <cellStyle name="_적격(화산) _부별지_ip (2)_지장물_전체내역-a4" xfId="1664"/>
    <cellStyle name="_적격(화산) _부별지_ip (2)_지장물_총괄내역2003.08-a4" xfId="1665"/>
    <cellStyle name="_적격(화산) _부별지_jipbun (2)" xfId="1675"/>
    <cellStyle name="_적격(화산) _부별지_jipbun (2)_SCP" xfId="1696"/>
    <cellStyle name="_적격(화산) _부별지_jipbun (2)_SCP_Book2" xfId="1703"/>
    <cellStyle name="_적격(화산) _부별지_jipbun (2)_SCP_금차내역-10월8일-수정" xfId="1697"/>
    <cellStyle name="_적격(화산) _부별지_jipbun (2)_SCP_설변내역서2차" xfId="1698"/>
    <cellStyle name="_적격(화산) _부별지_jipbun (2)_SCP_전체내역" xfId="1699"/>
    <cellStyle name="_적격(화산) _부별지_jipbun (2)_SCP_전체내역-a3" xfId="1700"/>
    <cellStyle name="_적격(화산) _부별지_jipbun (2)_SCP_전체내역-a4" xfId="1701"/>
    <cellStyle name="_적격(화산) _부별지_jipbun (2)_SCP_총괄내역2003.08-a4" xfId="1702"/>
    <cellStyle name="_적격(화산) _부별지_jipbun (2)_금차내역설변-10월10일" xfId="1676"/>
    <cellStyle name="_적격(화산) _부별지_jipbun (2)_금차내역설변-10월10일_Book2" xfId="1681"/>
    <cellStyle name="_적격(화산) _부별지_jipbun (2)_금차내역설변-10월10일_전체내역" xfId="1677"/>
    <cellStyle name="_적격(화산) _부별지_jipbun (2)_금차내역설변-10월10일_전체내역-a3" xfId="1678"/>
    <cellStyle name="_적격(화산) _부별지_jipbun (2)_금차내역설변-10월10일_전체내역-a4" xfId="1679"/>
    <cellStyle name="_적격(화산) _부별지_jipbun (2)_금차내역설변-10월10일_총괄내역2003.08-a4" xfId="1680"/>
    <cellStyle name="_적격(화산) _부별지_jipbun (2)_전체내역-10월8일" xfId="1682"/>
    <cellStyle name="_적격(화산) _부별지_jipbun (2)_전체내역-10월8일_Book2" xfId="1687"/>
    <cellStyle name="_적격(화산) _부별지_jipbun (2)_전체내역-10월8일_전체내역" xfId="1683"/>
    <cellStyle name="_적격(화산) _부별지_jipbun (2)_전체내역-10월8일_전체내역-a3" xfId="1684"/>
    <cellStyle name="_적격(화산) _부별지_jipbun (2)_전체내역-10월8일_전체내역-a4" xfId="1685"/>
    <cellStyle name="_적격(화산) _부별지_jipbun (2)_전체내역-10월8일_총괄내역2003.08-a4" xfId="1686"/>
    <cellStyle name="_적격(화산) _부별지_jipbun (2)_지장물" xfId="1688"/>
    <cellStyle name="_적격(화산) _부별지_jipbun (2)_지장물_Book2" xfId="1695"/>
    <cellStyle name="_적격(화산) _부별지_jipbun (2)_지장물_금차내역-10월8일-수정" xfId="1689"/>
    <cellStyle name="_적격(화산) _부별지_jipbun (2)_지장물_설변내역서2차" xfId="1690"/>
    <cellStyle name="_적격(화산) _부별지_jipbun (2)_지장물_전체내역" xfId="1691"/>
    <cellStyle name="_적격(화산) _부별지_jipbun (2)_지장물_전체내역-a3" xfId="1692"/>
    <cellStyle name="_적격(화산) _부별지_jipbun (2)_지장물_전체내역-a4" xfId="1693"/>
    <cellStyle name="_적격(화산) _부별지_jipbun (2)_지장물_총괄내역2003.08-a4" xfId="1694"/>
    <cellStyle name="_적격(화산) _부별지_SCP" xfId="1704"/>
    <cellStyle name="_적격(화산) _부별지_SCP_Book2" xfId="1711"/>
    <cellStyle name="_적격(화산) _부별지_SCP_금차내역-10월8일-수정" xfId="1705"/>
    <cellStyle name="_적격(화산) _부별지_SCP_설변내역서2차" xfId="1706"/>
    <cellStyle name="_적격(화산) _부별지_SCP_전체내역" xfId="1707"/>
    <cellStyle name="_적격(화산) _부별지_SCP_전체내역-a3" xfId="1708"/>
    <cellStyle name="_적격(화산) _부별지_SCP_전체내역-a4" xfId="1709"/>
    <cellStyle name="_적격(화산) _부별지_SCP_총괄내역2003.08-a4" xfId="1710"/>
    <cellStyle name="_적격(화산) _부별지_금차내역설변-10월10일" xfId="1597"/>
    <cellStyle name="_적격(화산) _부별지_금차내역설변-10월10일_Book2" xfId="1602"/>
    <cellStyle name="_적격(화산) _부별지_금차내역설변-10월10일_전체내역" xfId="1598"/>
    <cellStyle name="_적격(화산) _부별지_금차내역설변-10월10일_전체내역-a3" xfId="1599"/>
    <cellStyle name="_적격(화산) _부별지_금차내역설변-10월10일_전체내역-a4" xfId="1600"/>
    <cellStyle name="_적격(화산) _부별지_금차내역설변-10월10일_총괄내역2003.08-a4" xfId="1601"/>
    <cellStyle name="_적격(화산) _부별지_전체내역-10월8일" xfId="1603"/>
    <cellStyle name="_적격(화산) _부별지_전체내역-10월8일_Book2" xfId="1608"/>
    <cellStyle name="_적격(화산) _부별지_전체내역-10월8일_전체내역" xfId="1604"/>
    <cellStyle name="_적격(화산) _부별지_전체내역-10월8일_전체내역-a3" xfId="1605"/>
    <cellStyle name="_적격(화산) _부별지_전체내역-10월8일_전체내역-a4" xfId="1606"/>
    <cellStyle name="_적격(화산) _부별지_전체내역-10월8일_총괄내역2003.08-a4" xfId="1607"/>
    <cellStyle name="_적격(화산) _부별지_지장물" xfId="1609"/>
    <cellStyle name="_적격(화산) _부별지_지장물_Book2" xfId="1616"/>
    <cellStyle name="_적격(화산) _부별지_지장물_금차내역-10월8일-수정" xfId="1610"/>
    <cellStyle name="_적격(화산) _부별지_지장물_설변내역서2차" xfId="1611"/>
    <cellStyle name="_적격(화산) _부별지_지장물_전체내역" xfId="1612"/>
    <cellStyle name="_적격(화산) _부별지_지장물_전체내역-a3" xfId="1613"/>
    <cellStyle name="_적격(화산) _부별지_지장물_전체내역-a4" xfId="1614"/>
    <cellStyle name="_적격(화산) _부별지_지장물_총괄내역2003.08-a4" xfId="1615"/>
    <cellStyle name="_적격(화산) _서후-평은(투찰)" xfId="19424"/>
    <cellStyle name="_적격(화산) _서후-평은(투찰)_Sheet1" xfId="19425"/>
    <cellStyle name="_적격(화산) _서후-평은(투찰)_Sheet1_변경내역서-1 (version 1)" xfId="19426"/>
    <cellStyle name="_적격(화산) _서후-평은(투찰)_Sheet1_복사본 내역서-서창사거리(rev1-4)" xfId="19427"/>
    <cellStyle name="_적격(화산) _서후-평은(투찰)_Sheet1_정읍천(입찰내역)_1안" xfId="19428"/>
    <cellStyle name="_적격(화산) _서후-평은(투찰)_Sheet1_정읍천(입찰내역)_1안_변경내역서-1 (version 1)" xfId="19429"/>
    <cellStyle name="_적격(화산) _서후-평은(투찰)_Sheet1_정읍천(입찰내역)_1안_복사본 내역서-서창사거리(rev1-4)" xfId="19430"/>
    <cellStyle name="_적격(화산) _서후-평은(투찰)_변경내역서-1 (version 1)" xfId="19431"/>
    <cellStyle name="_적격(화산) _서후-평은(투찰)_복사본 내역서-서창사거리(rev1-4)" xfId="19432"/>
    <cellStyle name="_적격(화산) _서후-평은(투찰)_정읍천(입찰내역)_1안" xfId="19433"/>
    <cellStyle name="_적격(화산) _서후-평은(투찰)_정읍천(입찰내역)_1안_1" xfId="19434"/>
    <cellStyle name="_적격(화산) _서후-평은(투찰)_정읍천(입찰내역)_1안_1_변경내역서-1 (version 1)" xfId="19435"/>
    <cellStyle name="_적격(화산) _서후-평은(투찰)_정읍천(입찰내역)_1안_1_복사본 내역서-서창사거리(rev1-4)" xfId="19436"/>
    <cellStyle name="_적격(화산) _서후-평은(투찰)_정읍천(입찰내역)_1안_변경내역서-1 (version 1)" xfId="19437"/>
    <cellStyle name="_적격(화산) _서후-평은(투찰)_정읍천(입찰내역)_1안_복사본 내역서-서창사거리(rev1-4)" xfId="19438"/>
    <cellStyle name="_적격(화산) _서후-평은(투찰)_정읍천(입찰내역)_1안_정읍천(입찰내역)_1안" xfId="19439"/>
    <cellStyle name="_적격(화산) _서후-평은(투찰)_정읍천(입찰내역)_1안_정읍천(입찰내역)_1안_변경내역서-1 (version 1)" xfId="19440"/>
    <cellStyle name="_적격(화산) _서후-평은(투찰)_정읍천(입찰내역)_1안_정읍천(입찰내역)_1안_복사본 내역서-서창사거리(rev1-4)" xfId="19441"/>
    <cellStyle name="_적격(화산) _서후-평은(투찰)_정읍천(입찰내역)_2안" xfId="19442"/>
    <cellStyle name="_적격(화산) _서후-평은(투찰)_정읍천(입찰내역)_2안_변경내역서-1 (version 1)" xfId="19443"/>
    <cellStyle name="_적격(화산) _서후-평은(투찰)_정읍천(입찰내역)_2안_복사본 내역서-서창사거리(rev1-4)" xfId="19444"/>
    <cellStyle name="_적격(화산) _서후-평은(투찰)_정읍천(입찰내역)_2안_정읍천(입찰내역)_1안" xfId="19445"/>
    <cellStyle name="_적격(화산) _서후-평은(투찰)_정읍천(입찰내역)_2안_정읍천(입찰내역)_1안_변경내역서-1 (version 1)" xfId="19446"/>
    <cellStyle name="_적격(화산) _서후-평은(투찰)_정읍천(입찰내역)_2안_정읍천(입찰내역)_1안_복사본 내역서-서창사거리(rev1-4)" xfId="19447"/>
    <cellStyle name="_적격(화산) _설계" xfId="1712"/>
    <cellStyle name="_적격(화산) _설계 (2)" xfId="1713"/>
    <cellStyle name="_적격(화산) _설계 (2)_SCP" xfId="1734"/>
    <cellStyle name="_적격(화산) _설계 (2)_SCP_Book2" xfId="1741"/>
    <cellStyle name="_적격(화산) _설계 (2)_SCP_금차내역-10월8일-수정" xfId="1735"/>
    <cellStyle name="_적격(화산) _설계 (2)_SCP_설변내역서2차" xfId="1736"/>
    <cellStyle name="_적격(화산) _설계 (2)_SCP_전체내역" xfId="1737"/>
    <cellStyle name="_적격(화산) _설계 (2)_SCP_전체내역-a3" xfId="1738"/>
    <cellStyle name="_적격(화산) _설계 (2)_SCP_전체내역-a4" xfId="1739"/>
    <cellStyle name="_적격(화산) _설계 (2)_SCP_총괄내역2003.08-a4" xfId="1740"/>
    <cellStyle name="_적격(화산) _설계 (2)_금차내역설변-10월10일" xfId="1714"/>
    <cellStyle name="_적격(화산) _설계 (2)_금차내역설변-10월10일_Book2" xfId="1719"/>
    <cellStyle name="_적격(화산) _설계 (2)_금차내역설변-10월10일_전체내역" xfId="1715"/>
    <cellStyle name="_적격(화산) _설계 (2)_금차내역설변-10월10일_전체내역-a3" xfId="1716"/>
    <cellStyle name="_적격(화산) _설계 (2)_금차내역설변-10월10일_전체내역-a4" xfId="1717"/>
    <cellStyle name="_적격(화산) _설계 (2)_금차내역설변-10월10일_총괄내역2003.08-a4" xfId="1718"/>
    <cellStyle name="_적격(화산) _설계 (2)_전체내역-10월8일" xfId="1720"/>
    <cellStyle name="_적격(화산) _설계 (2)_전체내역-10월8일_Book2" xfId="1725"/>
    <cellStyle name="_적격(화산) _설계 (2)_전체내역-10월8일_전체내역" xfId="1721"/>
    <cellStyle name="_적격(화산) _설계 (2)_전체내역-10월8일_전체내역-a3" xfId="1722"/>
    <cellStyle name="_적격(화산) _설계 (2)_전체내역-10월8일_전체내역-a4" xfId="1723"/>
    <cellStyle name="_적격(화산) _설계 (2)_전체내역-10월8일_총괄내역2003.08-a4" xfId="1724"/>
    <cellStyle name="_적격(화산) _설계 (2)_지장물" xfId="1726"/>
    <cellStyle name="_적격(화산) _설계 (2)_지장물_Book2" xfId="1733"/>
    <cellStyle name="_적격(화산) _설계 (2)_지장물_금차내역-10월8일-수정" xfId="1727"/>
    <cellStyle name="_적격(화산) _설계 (2)_지장물_설변내역서2차" xfId="1728"/>
    <cellStyle name="_적격(화산) _설계 (2)_지장물_전체내역" xfId="1729"/>
    <cellStyle name="_적격(화산) _설계 (2)_지장물_전체내역-a3" xfId="1730"/>
    <cellStyle name="_적격(화산) _설계 (2)_지장물_전체내역-a4" xfId="1731"/>
    <cellStyle name="_적격(화산) _설계 (2)_지장물_총괄내역2003.08-a4" xfId="1732"/>
    <cellStyle name="_적격(화산) _설계_SCP" xfId="1762"/>
    <cellStyle name="_적격(화산) _설계_SCP_Book2" xfId="1769"/>
    <cellStyle name="_적격(화산) _설계_SCP_금차내역-10월8일-수정" xfId="1763"/>
    <cellStyle name="_적격(화산) _설계_SCP_설변내역서2차" xfId="1764"/>
    <cellStyle name="_적격(화산) _설계_SCP_전체내역" xfId="1765"/>
    <cellStyle name="_적격(화산) _설계_SCP_전체내역-a3" xfId="1766"/>
    <cellStyle name="_적격(화산) _설계_SCP_전체내역-a4" xfId="1767"/>
    <cellStyle name="_적격(화산) _설계_SCP_총괄내역2003.08-a4" xfId="1768"/>
    <cellStyle name="_적격(화산) _설계_금차내역설변-10월10일" xfId="1742"/>
    <cellStyle name="_적격(화산) _설계_금차내역설변-10월10일_Book2" xfId="1747"/>
    <cellStyle name="_적격(화산) _설계_금차내역설변-10월10일_전체내역" xfId="1743"/>
    <cellStyle name="_적격(화산) _설계_금차내역설변-10월10일_전체내역-a3" xfId="1744"/>
    <cellStyle name="_적격(화산) _설계_금차내역설변-10월10일_전체내역-a4" xfId="1745"/>
    <cellStyle name="_적격(화산) _설계_금차내역설변-10월10일_총괄내역2003.08-a4" xfId="1746"/>
    <cellStyle name="_적격(화산) _설계_전체내역-10월8일" xfId="1748"/>
    <cellStyle name="_적격(화산) _설계_전체내역-10월8일_Book2" xfId="1753"/>
    <cellStyle name="_적격(화산) _설계_전체내역-10월8일_전체내역" xfId="1749"/>
    <cellStyle name="_적격(화산) _설계_전체내역-10월8일_전체내역-a3" xfId="1750"/>
    <cellStyle name="_적격(화산) _설계_전체내역-10월8일_전체내역-a4" xfId="1751"/>
    <cellStyle name="_적격(화산) _설계_전체내역-10월8일_총괄내역2003.08-a4" xfId="1752"/>
    <cellStyle name="_적격(화산) _설계_지장물" xfId="1754"/>
    <cellStyle name="_적격(화산) _설계_지장물_Book2" xfId="1761"/>
    <cellStyle name="_적격(화산) _설계_지장물_금차내역-10월8일-수정" xfId="1755"/>
    <cellStyle name="_적격(화산) _설계_지장물_설변내역서2차" xfId="1756"/>
    <cellStyle name="_적격(화산) _설계_지장물_전체내역" xfId="1757"/>
    <cellStyle name="_적격(화산) _설계_지장물_전체내역-a3" xfId="1758"/>
    <cellStyle name="_적격(화산) _설계_지장물_전체내역-a4" xfId="1759"/>
    <cellStyle name="_적격(화산) _설계_지장물_총괄내역2003.08-a4" xfId="1760"/>
    <cellStyle name="_적격(화산) _설계변경예산서(전체분)" xfId="19448"/>
    <cellStyle name="_적격(화산) _설계변경예산서(전체분)_계약내역서(전체분)" xfId="19449"/>
    <cellStyle name="_적격(화산) _설변내역서(전체분)" xfId="19450"/>
    <cellStyle name="_적격(화산) _설변내역서(전체분)_계약내역서(전체분)" xfId="19451"/>
    <cellStyle name="_적격(화산) _송도2,4공구 (1-조경 내역서)" xfId="19452"/>
    <cellStyle name="_적격(화산) _송도2,4공구 (1-조경 내역서)_2005.근1,2호-정화 습지 실정보고11-15일 1.5경사xls" xfId="19453"/>
    <cellStyle name="_적격(화산) _송도2,4공구 (1-조경 내역서)_2006..단가산출" xfId="19454"/>
    <cellStyle name="_적격(화산) _송도2,4공구 (1-조경 내역서)_조경" xfId="19455"/>
    <cellStyle name="_적격(화산) _송도2,4공구 (1-조경 내역서)_조경_2006..단가산출" xfId="19456"/>
    <cellStyle name="_적격(화산) _송도2,4공구 (1-조경 내역서)_창인-근1.2호-정화(방수쉬트)실정보고10.10" xfId="19457"/>
    <cellStyle name="_적격(화산) _송학하수품의(설계넣고)" xfId="19458"/>
    <cellStyle name="_적격(화산) _송학하수품의(설계넣고)_수량산출서" xfId="19459"/>
    <cellStyle name="_적격(화산) _송학하수품의(설계넣고)_중구청일위대가" xfId="19460"/>
    <cellStyle name="_적격(화산) _수량산출서" xfId="19461"/>
    <cellStyle name="_적격(화산) _시멘트" xfId="19462"/>
    <cellStyle name="_적격(화산) _시행계획보고(중앙선6공구)" xfId="19463"/>
    <cellStyle name="_적격(화산) _실행(노은리슈빌)" xfId="7136"/>
    <cellStyle name="_적격(화산) _실행(노은리슈빌)_관저리슈빌최종실행1" xfId="7137"/>
    <cellStyle name="_적격(화산) _실행(노은리슈빌)_관저리슈빌최종실행1_관저리슈빌최종실행1" xfId="7138"/>
    <cellStyle name="_적격(화산) _실행검토228" xfId="7139"/>
    <cellStyle name="_적격(화산) _실행검토228_00.실행예산(결재)" xfId="7140"/>
    <cellStyle name="_적격(화산) _실행검토228_07.복수리슈빌 미장" xfId="7141"/>
    <cellStyle name="_적격(화산) _실행검토228_견적용내역" xfId="7142"/>
    <cellStyle name="_적격(화산) _실행검토228_견적용내역(도급비교)" xfId="7143"/>
    <cellStyle name="_적격(화산) _실행검토228_견적용내역(도급비교)_관저리슈빌최종실행1" xfId="7144"/>
    <cellStyle name="_적격(화산) _실행검토228_견적용내역(도급비교)_관저리슈빌최종실행1_관저리슈빌최종실행1" xfId="7145"/>
    <cellStyle name="_적격(화산) _실행검토228_견적용내역_관저리슈빌최종실행1" xfId="7146"/>
    <cellStyle name="_적격(화산) _실행검토228_견적용내역_관저리슈빌최종실행1_관저리슈빌최종실행1" xfId="7147"/>
    <cellStyle name="_적격(화산) _실행검토228_관저리슈빌최종실행(1224)" xfId="7148"/>
    <cellStyle name="_적격(화산) _실행검토228_관저리슈빌최종실행(1224)_관저리슈빌최종실행1" xfId="7149"/>
    <cellStyle name="_적격(화산) _실행검토228_관저리슈빌최종실행(1224)_관저리슈빌최종실행1_관저리슈빌최종실행1" xfId="7150"/>
    <cellStyle name="_적격(화산) _실행검토228_관저리슈빌최종실행1" xfId="7151"/>
    <cellStyle name="_적격(화산) _실행검토228_노은14BL 최종내역서(04.10.05)" xfId="7152"/>
    <cellStyle name="_적격(화산) _실행검토228_노은14BL 최종내역서(04.10.05)_복사본 13블럭내역(최종04.10.05)" xfId="7153"/>
    <cellStyle name="_적격(화산) _실행검토228_노은14BL 최종내역서(04.6.18)" xfId="7154"/>
    <cellStyle name="_적격(화산) _실행검토228_노은14BL 최종내역서(04.6.18)_노은14BL 최종내역서(04.10.05)" xfId="7155"/>
    <cellStyle name="_적격(화산) _실행검토228_노은14BL 최종내역서(04.6.18)_노은14BL 최종내역서(04.10.05)_복사본 13블럭내역(최종04.10.05)" xfId="7156"/>
    <cellStyle name="_적격(화산) _실행검토228_노은14BL 최종내역서(04.6.18)_노은2지구 13블럭내역(최종04.10.05)" xfId="7157"/>
    <cellStyle name="_적격(화산) _실행검토228_노은14BL 최종내역서(04.6.18)_청주비하내역(04.09.16)" xfId="7158"/>
    <cellStyle name="_적격(화산) _실행검토228_노은14BL 최종내역서(04.6.24)" xfId="7159"/>
    <cellStyle name="_적격(화산) _실행검토228_노은14BL 최종내역서(04.6.24)_검토" xfId="7160"/>
    <cellStyle name="_적격(화산) _실행검토228_노은14BL 최종내역서(04.6.24)_검토_복사본 13블럭내역(최종04.10.05)" xfId="7161"/>
    <cellStyle name="_적격(화산) _실행검토228_노은14BL 최종내역서(04.6.24)_검토1" xfId="7162"/>
    <cellStyle name="_적격(화산) _실행검토228_노은14BL 최종내역서(04.6.24)_검토1_복사본 13블럭내역(최종04.10.05)" xfId="7163"/>
    <cellStyle name="_적격(화산) _실행검토228_노은14BL 최종내역서(04.6.24)_검토2" xfId="7164"/>
    <cellStyle name="_적격(화산) _실행검토228_노은14BL 최종내역서(04.6.24)_검토2_복사본 13블럭내역(최종04.10.05)" xfId="7165"/>
    <cellStyle name="_적격(화산) _실행검토228_노은14BL 최종내역서(04.6.24)_복사본 13블럭내역(최종04.10.05)" xfId="7166"/>
    <cellStyle name="_적격(화산) _실행검토228_노은2지구 13블럭내역(최종04.10.05)" xfId="7167"/>
    <cellStyle name="_적격(화산) _실행검토228_동백리슈빌 최종내역서(단가참고)" xfId="7168"/>
    <cellStyle name="_적격(화산) _실행검토228_동백리슈빌 최종내역서(단가참고)_복사본 13블럭내역(최종04.10.05)" xfId="7169"/>
    <cellStyle name="_적격(화산) _실행검토228_동백리슈빌 확정내역서(2004.02.10)" xfId="7170"/>
    <cellStyle name="_적격(화산) _실행검토228_리슈빌 공사별 비교(전체현장)" xfId="7171"/>
    <cellStyle name="_적격(화산) _실행검토228_리슈빌 공사별 비교(전체현장)_복사본 13블럭내역(최종04.10.05)" xfId="7172"/>
    <cellStyle name="_적격(화산) _실행검토228_삼익비교실행" xfId="7173"/>
    <cellStyle name="_적격(화산) _실행검토228_삼익비교실행_00.실행예산(결재)" xfId="7174"/>
    <cellStyle name="_적격(화산) _실행검토228_삼익비교실행_07.복수리슈빌 미장" xfId="7175"/>
    <cellStyle name="_적격(화산) _실행검토228_삼익비교실행_견적용내역" xfId="7176"/>
    <cellStyle name="_적격(화산) _실행검토228_삼익비교실행_견적용내역(도급비교)" xfId="7177"/>
    <cellStyle name="_적격(화산) _실행검토228_삼익비교실행_견적용내역(도급비교)_관저리슈빌최종실행1" xfId="7178"/>
    <cellStyle name="_적격(화산) _실행검토228_삼익비교실행_견적용내역(도급비교)_관저리슈빌최종실행1_관저리슈빌최종실행1" xfId="7179"/>
    <cellStyle name="_적격(화산) _실행검토228_삼익비교실행_견적용내역_관저리슈빌최종실행1" xfId="7180"/>
    <cellStyle name="_적격(화산) _실행검토228_삼익비교실행_견적용내역_관저리슈빌최종실행1_관저리슈빌최종실행1" xfId="7181"/>
    <cellStyle name="_적격(화산) _실행검토228_삼익비교실행_관저리슈빌최종실행(1224)" xfId="7182"/>
    <cellStyle name="_적격(화산) _실행검토228_삼익비교실행_관저리슈빌최종실행(1224)_관저리슈빌최종실행1" xfId="7183"/>
    <cellStyle name="_적격(화산) _실행검토228_삼익비교실행_관저리슈빌최종실행(1224)_관저리슈빌최종실행1_관저리슈빌최종실행1" xfId="7184"/>
    <cellStyle name="_적격(화산) _실행검토228_삼익비교실행_관저리슈빌최종실행1" xfId="7185"/>
    <cellStyle name="_적격(화산) _실행검토228_삼익비교실행_노은14BL 최종내역서(04.10.05)" xfId="7186"/>
    <cellStyle name="_적격(화산) _실행검토228_삼익비교실행_노은14BL 최종내역서(04.10.05)_복사본 13블럭내역(최종04.10.05)" xfId="7187"/>
    <cellStyle name="_적격(화산) _실행검토228_삼익비교실행_노은14BL 최종내역서(04.6.18)" xfId="7188"/>
    <cellStyle name="_적격(화산) _실행검토228_삼익비교실행_노은14BL 최종내역서(04.6.18)_노은14BL 최종내역서(04.10.05)" xfId="7189"/>
    <cellStyle name="_적격(화산) _실행검토228_삼익비교실행_노은14BL 최종내역서(04.6.18)_노은14BL 최종내역서(04.10.05)_복사본 13블럭내역(최종04.10.05)" xfId="7190"/>
    <cellStyle name="_적격(화산) _실행검토228_삼익비교실행_노은14BL 최종내역서(04.6.18)_노은2지구 13블럭내역(최종04.10.05)" xfId="7191"/>
    <cellStyle name="_적격(화산) _실행검토228_삼익비교실행_노은14BL 최종내역서(04.6.18)_청주비하내역(04.09.16)" xfId="7192"/>
    <cellStyle name="_적격(화산) _실행검토228_삼익비교실행_노은14BL 최종내역서(04.6.24)" xfId="7193"/>
    <cellStyle name="_적격(화산) _실행검토228_삼익비교실행_노은14BL 최종내역서(04.6.24)_검토" xfId="7194"/>
    <cellStyle name="_적격(화산) _실행검토228_삼익비교실행_노은14BL 최종내역서(04.6.24)_검토_복사본 13블럭내역(최종04.10.05)" xfId="7195"/>
    <cellStyle name="_적격(화산) _실행검토228_삼익비교실행_노은14BL 최종내역서(04.6.24)_검토1" xfId="7196"/>
    <cellStyle name="_적격(화산) _실행검토228_삼익비교실행_노은14BL 최종내역서(04.6.24)_검토1_복사본 13블럭내역(최종04.10.05)" xfId="7197"/>
    <cellStyle name="_적격(화산) _실행검토228_삼익비교실행_노은14BL 최종내역서(04.6.24)_검토2" xfId="7198"/>
    <cellStyle name="_적격(화산) _실행검토228_삼익비교실행_노은14BL 최종내역서(04.6.24)_검토2_복사본 13블럭내역(최종04.10.05)" xfId="7199"/>
    <cellStyle name="_적격(화산) _실행검토228_삼익비교실행_노은14BL 최종내역서(04.6.24)_복사본 13블럭내역(최종04.10.05)" xfId="7200"/>
    <cellStyle name="_적격(화산) _실행검토228_삼익비교실행_노은2지구 13블럭내역(최종04.10.05)" xfId="7201"/>
    <cellStyle name="_적격(화산) _실행검토228_삼익비교실행_동백리슈빌 최종내역서(단가참고)" xfId="7202"/>
    <cellStyle name="_적격(화산) _실행검토228_삼익비교실행_동백리슈빌 최종내역서(단가참고)_복사본 13블럭내역(최종04.10.05)" xfId="7203"/>
    <cellStyle name="_적격(화산) _실행검토228_삼익비교실행_동백리슈빌 확정내역서(2004.02.10)" xfId="7204"/>
    <cellStyle name="_적격(화산) _실행검토228_삼익비교실행_리슈빌 공사별 비교(전체현장)" xfId="7205"/>
    <cellStyle name="_적격(화산) _실행검토228_삼익비교실행_리슈빌 공사별 비교(전체현장)_복사본 13블럭내역(최종04.10.05)" xfId="7206"/>
    <cellStyle name="_적격(화산) _실행검토228_삼익비교실행_실행(노은리슈빌)" xfId="7207"/>
    <cellStyle name="_적격(화산) _실행검토228_삼익비교실행_실행(노은리슈빌)_관저리슈빌최종실행1" xfId="7208"/>
    <cellStyle name="_적격(화산) _실행검토228_삼익비교실행_실행(노은리슈빌)_관저리슈빌최종실행1_관저리슈빌최종실행1" xfId="7209"/>
    <cellStyle name="_적격(화산) _실행검토228_삼익비교실행_실행예산 (2004.03.29)" xfId="7210"/>
    <cellStyle name="_적격(화산) _실행검토228_삼익비교실행_용인IC 내역서(결재0413)" xfId="7211"/>
    <cellStyle name="_적격(화산) _실행검토228_삼익비교실행_청주비하내역(04.09.16)" xfId="7212"/>
    <cellStyle name="_적격(화산) _실행검토228_삼익협의실행" xfId="7213"/>
    <cellStyle name="_적격(화산) _실행검토228_삼익협의실행_00.실행예산(결재)" xfId="7214"/>
    <cellStyle name="_적격(화산) _실행검토228_삼익협의실행_07.복수리슈빌 미장" xfId="7215"/>
    <cellStyle name="_적격(화산) _실행검토228_삼익협의실행_견적용내역" xfId="7216"/>
    <cellStyle name="_적격(화산) _실행검토228_삼익협의실행_견적용내역(도급비교)" xfId="7217"/>
    <cellStyle name="_적격(화산) _실행검토228_삼익협의실행_견적용내역(도급비교)_관저리슈빌최종실행1" xfId="7218"/>
    <cellStyle name="_적격(화산) _실행검토228_삼익협의실행_견적용내역(도급비교)_관저리슈빌최종실행1_관저리슈빌최종실행1" xfId="7219"/>
    <cellStyle name="_적격(화산) _실행검토228_삼익협의실행_견적용내역_관저리슈빌최종실행1" xfId="7220"/>
    <cellStyle name="_적격(화산) _실행검토228_삼익협의실행_견적용내역_관저리슈빌최종실행1_관저리슈빌최종실행1" xfId="7221"/>
    <cellStyle name="_적격(화산) _실행검토228_삼익협의실행_관저리슈빌최종실행(1224)" xfId="7222"/>
    <cellStyle name="_적격(화산) _실행검토228_삼익협의실행_관저리슈빌최종실행(1224)_관저리슈빌최종실행1" xfId="7223"/>
    <cellStyle name="_적격(화산) _실행검토228_삼익협의실행_관저리슈빌최종실행(1224)_관저리슈빌최종실행1_관저리슈빌최종실행1" xfId="7224"/>
    <cellStyle name="_적격(화산) _실행검토228_삼익협의실행_관저리슈빌최종실행1" xfId="7225"/>
    <cellStyle name="_적격(화산) _실행검토228_삼익협의실행_노은14BL 최종내역서(04.10.05)" xfId="7226"/>
    <cellStyle name="_적격(화산) _실행검토228_삼익협의실행_노은14BL 최종내역서(04.10.05)_복사본 13블럭내역(최종04.10.05)" xfId="7227"/>
    <cellStyle name="_적격(화산) _실행검토228_삼익협의실행_노은14BL 최종내역서(04.6.18)" xfId="7228"/>
    <cellStyle name="_적격(화산) _실행검토228_삼익협의실행_노은14BL 최종내역서(04.6.18)_노은14BL 최종내역서(04.10.05)" xfId="7229"/>
    <cellStyle name="_적격(화산) _실행검토228_삼익협의실행_노은14BL 최종내역서(04.6.18)_노은14BL 최종내역서(04.10.05)_복사본 13블럭내역(최종04.10.05)" xfId="7230"/>
    <cellStyle name="_적격(화산) _실행검토228_삼익협의실행_노은14BL 최종내역서(04.6.18)_노은2지구 13블럭내역(최종04.10.05)" xfId="7231"/>
    <cellStyle name="_적격(화산) _실행검토228_삼익협의실행_노은14BL 최종내역서(04.6.18)_청주비하내역(04.09.16)" xfId="7232"/>
    <cellStyle name="_적격(화산) _실행검토228_삼익협의실행_노은14BL 최종내역서(04.6.24)" xfId="7233"/>
    <cellStyle name="_적격(화산) _실행검토228_삼익협의실행_노은14BL 최종내역서(04.6.24)_검토" xfId="7234"/>
    <cellStyle name="_적격(화산) _실행검토228_삼익협의실행_노은14BL 최종내역서(04.6.24)_검토_복사본 13블럭내역(최종04.10.05)" xfId="7235"/>
    <cellStyle name="_적격(화산) _실행검토228_삼익협의실행_노은14BL 최종내역서(04.6.24)_검토1" xfId="7236"/>
    <cellStyle name="_적격(화산) _실행검토228_삼익협의실행_노은14BL 최종내역서(04.6.24)_검토1_복사본 13블럭내역(최종04.10.05)" xfId="7237"/>
    <cellStyle name="_적격(화산) _실행검토228_삼익협의실행_노은14BL 최종내역서(04.6.24)_검토2" xfId="7238"/>
    <cellStyle name="_적격(화산) _실행검토228_삼익협의실행_노은14BL 최종내역서(04.6.24)_검토2_복사본 13블럭내역(최종04.10.05)" xfId="7239"/>
    <cellStyle name="_적격(화산) _실행검토228_삼익협의실행_노은14BL 최종내역서(04.6.24)_복사본 13블럭내역(최종04.10.05)" xfId="7240"/>
    <cellStyle name="_적격(화산) _실행검토228_삼익협의실행_노은2지구 13블럭내역(최종04.10.05)" xfId="7241"/>
    <cellStyle name="_적격(화산) _실행검토228_삼익협의실행_동백리슈빌 최종내역서(단가참고)" xfId="7242"/>
    <cellStyle name="_적격(화산) _실행검토228_삼익협의실행_동백리슈빌 최종내역서(단가참고)_복사본 13블럭내역(최종04.10.05)" xfId="7243"/>
    <cellStyle name="_적격(화산) _실행검토228_삼익협의실행_동백리슈빌 확정내역서(2004.02.10)" xfId="7244"/>
    <cellStyle name="_적격(화산) _실행검토228_삼익협의실행_리슈빌 공사별 비교(전체현장)" xfId="7245"/>
    <cellStyle name="_적격(화산) _실행검토228_삼익협의실행_리슈빌 공사별 비교(전체현장)_복사본 13블럭내역(최종04.10.05)" xfId="7246"/>
    <cellStyle name="_적격(화산) _실행검토228_삼익협의실행_실행(노은리슈빌)" xfId="7247"/>
    <cellStyle name="_적격(화산) _실행검토228_삼익협의실행_실행(노은리슈빌)_관저리슈빌최종실행1" xfId="7248"/>
    <cellStyle name="_적격(화산) _실행검토228_삼익협의실행_실행(노은리슈빌)_관저리슈빌최종실행1_관저리슈빌최종실행1" xfId="7249"/>
    <cellStyle name="_적격(화산) _실행검토228_삼익협의실행_실행예산 (2004.03.29)" xfId="7250"/>
    <cellStyle name="_적격(화산) _실행검토228_삼익협의실행_용인IC 내역서(결재0413)" xfId="7251"/>
    <cellStyle name="_적격(화산) _실행검토228_삼익협의실행_청주비하내역(04.09.16)" xfId="7252"/>
    <cellStyle name="_적격(화산) _실행검토228_실행(노은리슈빌)" xfId="7253"/>
    <cellStyle name="_적격(화산) _실행검토228_실행(노은리슈빌)_관저리슈빌최종실행1" xfId="7254"/>
    <cellStyle name="_적격(화산) _실행검토228_실행(노은리슈빌)_관저리슈빌최종실행1_관저리슈빌최종실행1" xfId="7255"/>
    <cellStyle name="_적격(화산) _실행검토228_실행검토228" xfId="7256"/>
    <cellStyle name="_적격(화산) _실행검토228_실행검토228_00.실행예산(결재)" xfId="7257"/>
    <cellStyle name="_적격(화산) _실행검토228_실행검토228_07.복수리슈빌 미장" xfId="7258"/>
    <cellStyle name="_적격(화산) _실행검토228_실행검토228_견적용내역" xfId="7259"/>
    <cellStyle name="_적격(화산) _실행검토228_실행검토228_견적용내역(도급비교)" xfId="7260"/>
    <cellStyle name="_적격(화산) _실행검토228_실행검토228_견적용내역(도급비교)_관저리슈빌최종실행1" xfId="7261"/>
    <cellStyle name="_적격(화산) _실행검토228_실행검토228_견적용내역(도급비교)_관저리슈빌최종실행1_관저리슈빌최종실행1" xfId="7262"/>
    <cellStyle name="_적격(화산) _실행검토228_실행검토228_견적용내역_관저리슈빌최종실행1" xfId="7263"/>
    <cellStyle name="_적격(화산) _실행검토228_실행검토228_견적용내역_관저리슈빌최종실행1_관저리슈빌최종실행1" xfId="7264"/>
    <cellStyle name="_적격(화산) _실행검토228_실행검토228_관저리슈빌최종실행(1224)" xfId="7265"/>
    <cellStyle name="_적격(화산) _실행검토228_실행검토228_관저리슈빌최종실행(1224)_관저리슈빌최종실행1" xfId="7266"/>
    <cellStyle name="_적격(화산) _실행검토228_실행검토228_관저리슈빌최종실행(1224)_관저리슈빌최종실행1_관저리슈빌최종실행1" xfId="7267"/>
    <cellStyle name="_적격(화산) _실행검토228_실행검토228_관저리슈빌최종실행1" xfId="7268"/>
    <cellStyle name="_적격(화산) _실행검토228_실행검토228_노은14BL 최종내역서(04.10.05)" xfId="7269"/>
    <cellStyle name="_적격(화산) _실행검토228_실행검토228_노은14BL 최종내역서(04.10.05)_복사본 13블럭내역(최종04.10.05)" xfId="7270"/>
    <cellStyle name="_적격(화산) _실행검토228_실행검토228_노은14BL 최종내역서(04.6.18)" xfId="7271"/>
    <cellStyle name="_적격(화산) _실행검토228_실행검토228_노은14BL 최종내역서(04.6.18)_노은14BL 최종내역서(04.10.05)" xfId="7272"/>
    <cellStyle name="_적격(화산) _실행검토228_실행검토228_노은14BL 최종내역서(04.6.18)_노은14BL 최종내역서(04.10.05)_복사본 13블럭내역(최종04.10.05)" xfId="7273"/>
    <cellStyle name="_적격(화산) _실행검토228_실행검토228_노은14BL 최종내역서(04.6.18)_노은2지구 13블럭내역(최종04.10.05)" xfId="7274"/>
    <cellStyle name="_적격(화산) _실행검토228_실행검토228_노은14BL 최종내역서(04.6.18)_청주비하내역(04.09.16)" xfId="7275"/>
    <cellStyle name="_적격(화산) _실행검토228_실행검토228_노은14BL 최종내역서(04.6.24)" xfId="7276"/>
    <cellStyle name="_적격(화산) _실행검토228_실행검토228_노은14BL 최종내역서(04.6.24)_검토" xfId="7277"/>
    <cellStyle name="_적격(화산) _실행검토228_실행검토228_노은14BL 최종내역서(04.6.24)_검토_복사본 13블럭내역(최종04.10.05)" xfId="7278"/>
    <cellStyle name="_적격(화산) _실행검토228_실행검토228_노은14BL 최종내역서(04.6.24)_검토1" xfId="7279"/>
    <cellStyle name="_적격(화산) _실행검토228_실행검토228_노은14BL 최종내역서(04.6.24)_검토1_복사본 13블럭내역(최종04.10.05)" xfId="7280"/>
    <cellStyle name="_적격(화산) _실행검토228_실행검토228_노은14BL 최종내역서(04.6.24)_검토2" xfId="7281"/>
    <cellStyle name="_적격(화산) _실행검토228_실행검토228_노은14BL 최종내역서(04.6.24)_검토2_복사본 13블럭내역(최종04.10.05)" xfId="7282"/>
    <cellStyle name="_적격(화산) _실행검토228_실행검토228_노은14BL 최종내역서(04.6.24)_복사본 13블럭내역(최종04.10.05)" xfId="7283"/>
    <cellStyle name="_적격(화산) _실행검토228_실행검토228_노은2지구 13블럭내역(최종04.10.05)" xfId="7284"/>
    <cellStyle name="_적격(화산) _실행검토228_실행검토228_동백리슈빌 최종내역서(단가참고)" xfId="7285"/>
    <cellStyle name="_적격(화산) _실행검토228_실행검토228_동백리슈빌 최종내역서(단가참고)_복사본 13블럭내역(최종04.10.05)" xfId="7286"/>
    <cellStyle name="_적격(화산) _실행검토228_실행검토228_동백리슈빌 확정내역서(2004.02.10)" xfId="7287"/>
    <cellStyle name="_적격(화산) _실행검토228_실행검토228_리슈빌 공사별 비교(전체현장)" xfId="7288"/>
    <cellStyle name="_적격(화산) _실행검토228_실행검토228_리슈빌 공사별 비교(전체현장)_복사본 13블럭내역(최종04.10.05)" xfId="7289"/>
    <cellStyle name="_적격(화산) _실행검토228_실행검토228_실행(노은리슈빌)" xfId="7290"/>
    <cellStyle name="_적격(화산) _실행검토228_실행검토228_실행(노은리슈빌)_관저리슈빌최종실행1" xfId="7291"/>
    <cellStyle name="_적격(화산) _실행검토228_실행검토228_실행(노은리슈빌)_관저리슈빌최종실행1_관저리슈빌최종실행1" xfId="7292"/>
    <cellStyle name="_적격(화산) _실행검토228_실행검토228_실행예산 (2004.03.29)" xfId="7293"/>
    <cellStyle name="_적격(화산) _실행검토228_실행검토228_용인IC 내역서(결재0413)" xfId="7294"/>
    <cellStyle name="_적격(화산) _실행검토228_실행검토228_청주비하내역(04.09.16)" xfId="7295"/>
    <cellStyle name="_적격(화산) _실행검토228_실행예산 (2004.03.29)" xfId="7296"/>
    <cellStyle name="_적격(화산) _실행검토228_용인IC 내역서(결재0413)" xfId="7297"/>
    <cellStyle name="_적격(화산) _실행검토228_청주비하내역(04.09.16)" xfId="7298"/>
    <cellStyle name="_적격(화산) _실행보고(기준)" xfId="7299"/>
    <cellStyle name="_적격(화산) _실행보고_수영장" xfId="7300"/>
    <cellStyle name="_적격(화산) _실행보고_수영장_02 실행보고_대전인동1공구(29410)" xfId="7301"/>
    <cellStyle name="_적격(화산) _실행보고_수영장_2003년 경상비&amp;공통가설" xfId="7302"/>
    <cellStyle name="_적격(화산) _실행보고_수영장_2004년 급여실행" xfId="7303"/>
    <cellStyle name="_적격(화산) _실행보고_수영장_박용인동백상록 실행보고" xfId="7304"/>
    <cellStyle name="_적격(화산) _실행보고_수영장_사본 - 02_2003년실행보고양식" xfId="7305"/>
    <cellStyle name="_적격(화산) _실행보고_수영장_실행보고(경주세계문화엑스포)" xfId="7306"/>
    <cellStyle name="_적격(화산) _실행보고_수영장_용인동백상록 실행보고" xfId="7307"/>
    <cellStyle name="_적격(화산) _실행예산 (2004.03.29)" xfId="7308"/>
    <cellStyle name="_적격(화산) _실행예산(6공구)" xfId="19464"/>
    <cellStyle name="_적격(화산) _실행예산(관리비)" xfId="7309"/>
    <cellStyle name="_적격(화산) _업무연락" xfId="19465"/>
    <cellStyle name="_적격(화산) _업무연락_동해남부선4공구입찰내역(경남-조달청)" xfId="19466"/>
    <cellStyle name="_적격(화산) _업무연락01" xfId="19467"/>
    <cellStyle name="_적격(화산) _업무연락01_동해남부선4공구입찰내역(경남-조달청)" xfId="19468"/>
    <cellStyle name="_적격(화산) _업체투찰예상(강원도건)" xfId="19469"/>
    <cellStyle name="_적격(화산) _업체투찰예상(강원도건)_동해남부선4공구입찰내역(경남-조달청)" xfId="19470"/>
    <cellStyle name="_적격(화산) _용인IC 내역서(결재0413)" xfId="7310"/>
    <cellStyle name="_적격(화산) _우도데크설치공사" xfId="19471"/>
    <cellStyle name="_적격(화산) _우도데크설치공사_EG-J-A" xfId="19472"/>
    <cellStyle name="_적격(화산) _우도데크설치공사_EG-P-B" xfId="19473"/>
    <cellStyle name="_적격(화산) _우도데크설치공사_기준품셈목록표(최홍렬)" xfId="19474"/>
    <cellStyle name="_적격(화산) _우도데크설치공사_물량산출-서풍건설-1" xfId="19475"/>
    <cellStyle name="_적격(화산) _입찰 (2)" xfId="1770"/>
    <cellStyle name="_적격(화산) _입찰 (2)_SCP" xfId="1791"/>
    <cellStyle name="_적격(화산) _입찰 (2)_SCP_Book2" xfId="1798"/>
    <cellStyle name="_적격(화산) _입찰 (2)_SCP_금차내역-10월8일-수정" xfId="1792"/>
    <cellStyle name="_적격(화산) _입찰 (2)_SCP_설변내역서2차" xfId="1793"/>
    <cellStyle name="_적격(화산) _입찰 (2)_SCP_전체내역" xfId="1794"/>
    <cellStyle name="_적격(화산) _입찰 (2)_SCP_전체내역-a3" xfId="1795"/>
    <cellStyle name="_적격(화산) _입찰 (2)_SCP_전체내역-a4" xfId="1796"/>
    <cellStyle name="_적격(화산) _입찰 (2)_SCP_총괄내역2003.08-a4" xfId="1797"/>
    <cellStyle name="_적격(화산) _입찰 (2)_금차내역설변-10월10일" xfId="1771"/>
    <cellStyle name="_적격(화산) _입찰 (2)_금차내역설변-10월10일_Book2" xfId="1776"/>
    <cellStyle name="_적격(화산) _입찰 (2)_금차내역설변-10월10일_전체내역" xfId="1772"/>
    <cellStyle name="_적격(화산) _입찰 (2)_금차내역설변-10월10일_전체내역-a3" xfId="1773"/>
    <cellStyle name="_적격(화산) _입찰 (2)_금차내역설변-10월10일_전체내역-a4" xfId="1774"/>
    <cellStyle name="_적격(화산) _입찰 (2)_금차내역설변-10월10일_총괄내역2003.08-a4" xfId="1775"/>
    <cellStyle name="_적격(화산) _입찰 (2)_전체내역-10월8일" xfId="1777"/>
    <cellStyle name="_적격(화산) _입찰 (2)_전체내역-10월8일_Book2" xfId="1782"/>
    <cellStyle name="_적격(화산) _입찰 (2)_전체내역-10월8일_전체내역" xfId="1778"/>
    <cellStyle name="_적격(화산) _입찰 (2)_전체내역-10월8일_전체내역-a3" xfId="1779"/>
    <cellStyle name="_적격(화산) _입찰 (2)_전체내역-10월8일_전체내역-a4" xfId="1780"/>
    <cellStyle name="_적격(화산) _입찰 (2)_전체내역-10월8일_총괄내역2003.08-a4" xfId="1781"/>
    <cellStyle name="_적격(화산) _입찰 (2)_지장물" xfId="1783"/>
    <cellStyle name="_적격(화산) _입찰 (2)_지장물_Book2" xfId="1790"/>
    <cellStyle name="_적격(화산) _입찰 (2)_지장물_금차내역-10월8일-수정" xfId="1784"/>
    <cellStyle name="_적격(화산) _입찰 (2)_지장물_설변내역서2차" xfId="1785"/>
    <cellStyle name="_적격(화산) _입찰 (2)_지장물_전체내역" xfId="1786"/>
    <cellStyle name="_적격(화산) _입찰 (2)_지장물_전체내역-a3" xfId="1787"/>
    <cellStyle name="_적격(화산) _입찰 (2)_지장물_전체내역-a4" xfId="1788"/>
    <cellStyle name="_적격(화산) _입찰 (2)_지장물_총괄내역2003.08-a4" xfId="1789"/>
    <cellStyle name="_적격(화산) _입찰표지횡" xfId="19476"/>
    <cellStyle name="_적격(화산) _입찰표지횡_동해남부선4공구입찰내역(경남-조달청)" xfId="19477"/>
    <cellStyle name="_적격(화산) _전체내역-10월8일" xfId="1799"/>
    <cellStyle name="_적격(화산) _전체내역-10월8일_Book2" xfId="1804"/>
    <cellStyle name="_적격(화산) _전체내역-10월8일_전체내역" xfId="1800"/>
    <cellStyle name="_적격(화산) _전체내역-10월8일_전체내역-a3" xfId="1801"/>
    <cellStyle name="_적격(화산) _전체내역-10월8일_전체내역-a4" xfId="1802"/>
    <cellStyle name="_적격(화산) _전체내역-10월8일_총괄내역2003.08-a4" xfId="1803"/>
    <cellStyle name="_적격(화산) _정읍천(입찰내역)_1안" xfId="19478"/>
    <cellStyle name="_적격(화산) _정읍천(입찰내역)_1안_1" xfId="19479"/>
    <cellStyle name="_적격(화산) _정읍천(입찰내역)_1안_1_변경내역서-1 (version 1)" xfId="19480"/>
    <cellStyle name="_적격(화산) _정읍천(입찰내역)_1안_1_복사본 내역서-서창사거리(rev1-4)" xfId="19481"/>
    <cellStyle name="_적격(화산) _정읍천(입찰내역)_1안_변경내역서-1 (version 1)" xfId="19482"/>
    <cellStyle name="_적격(화산) _정읍천(입찰내역)_1안_복사본 내역서-서창사거리(rev1-4)" xfId="19483"/>
    <cellStyle name="_적격(화산) _정읍천(입찰내역)_1안_정읍천(입찰내역)_1안" xfId="19484"/>
    <cellStyle name="_적격(화산) _정읍천(입찰내역)_1안_정읍천(입찰내역)_1안_변경내역서-1 (version 1)" xfId="19485"/>
    <cellStyle name="_적격(화산) _정읍천(입찰내역)_1안_정읍천(입찰내역)_1안_복사본 내역서-서창사거리(rev1-4)" xfId="19486"/>
    <cellStyle name="_적격(화산) _정읍천(입찰내역)_2안" xfId="19487"/>
    <cellStyle name="_적격(화산) _정읍천(입찰내역)_2안_변경내역서-1 (version 1)" xfId="19488"/>
    <cellStyle name="_적격(화산) _정읍천(입찰내역)_2안_복사본 내역서-서창사거리(rev1-4)" xfId="19489"/>
    <cellStyle name="_적격(화산) _정읍천(입찰내역)_2안_정읍천(입찰내역)_1안" xfId="19490"/>
    <cellStyle name="_적격(화산) _정읍천(입찰내역)_2안_정읍천(입찰내역)_1안_변경내역서-1 (version 1)" xfId="19491"/>
    <cellStyle name="_적격(화산) _정읍천(입찰내역)_2안_정읍천(입찰내역)_1안_복사본 내역서-서창사거리(rev1-4)" xfId="19492"/>
    <cellStyle name="_적격(화산) _제1회기성서류(8.22)" xfId="19493"/>
    <cellStyle name="_적격(화산) _조경" xfId="19494"/>
    <cellStyle name="_적격(화산) _조경(공종구분)" xfId="19495"/>
    <cellStyle name="_적격(화산) _조경_2005.근1,2호-정화 습지 실정보고11-15일 1.5경사xls" xfId="19496"/>
    <cellStyle name="_적격(화산) _조경_2006..단가산출" xfId="19497"/>
    <cellStyle name="_적격(화산) _조경_조경" xfId="19498"/>
    <cellStyle name="_적격(화산) _조경_조경_2006..단가산출" xfId="19499"/>
    <cellStyle name="_적격(화산) _조경_창인-근1.2호-정화(방수쉬트)실정보고10.10" xfId="19500"/>
    <cellStyle name="_적격(화산) _중구청일위대가" xfId="19501"/>
    <cellStyle name="_적격(화산) _중기단가" xfId="19502"/>
    <cellStyle name="_적격(화산) _지장물" xfId="1805"/>
    <cellStyle name="_적격(화산) _지장물_Book2" xfId="1812"/>
    <cellStyle name="_적격(화산) _지장물_금차내역-10월8일-수정" xfId="1806"/>
    <cellStyle name="_적격(화산) _지장물_설변내역서2차" xfId="1807"/>
    <cellStyle name="_적격(화산) _지장물_전체내역" xfId="1808"/>
    <cellStyle name="_적격(화산) _지장물_전체내역-a3" xfId="1809"/>
    <cellStyle name="_적격(화산) _지장물_전체내역-a4" xfId="1810"/>
    <cellStyle name="_적격(화산) _지장물_총괄내역2003.08-a4" xfId="1811"/>
    <cellStyle name="_적격(화산) _진월 공내역서" xfId="19503"/>
    <cellStyle name="_적격(화산) _진월 공내역서_Sheet1" xfId="19504"/>
    <cellStyle name="_적격(화산) _진월 공내역서_Sheet1_변경내역서-1 (version 1)" xfId="19505"/>
    <cellStyle name="_적격(화산) _진월 공내역서_Sheet1_복사본 내역서-서창사거리(rev1-4)" xfId="19506"/>
    <cellStyle name="_적격(화산) _진월 공내역서_Sheet1_정읍천(입찰내역)_1안" xfId="19507"/>
    <cellStyle name="_적격(화산) _진월 공내역서_Sheet1_정읍천(입찰내역)_1안_변경내역서-1 (version 1)" xfId="19508"/>
    <cellStyle name="_적격(화산) _진월 공내역서_Sheet1_정읍천(입찰내역)_1안_복사본 내역서-서창사거리(rev1-4)" xfId="19509"/>
    <cellStyle name="_적격(화산) _진월 공내역서_변경내역서-1 (version 1)" xfId="19510"/>
    <cellStyle name="_적격(화산) _진월 공내역서_복사본 내역서-서창사거리(rev1-4)" xfId="19511"/>
    <cellStyle name="_적격(화산) _진월 공내역서_서후-평은(투찰)" xfId="19512"/>
    <cellStyle name="_적격(화산) _진월 공내역서_서후-평은(투찰)_Sheet1" xfId="19513"/>
    <cellStyle name="_적격(화산) _진월 공내역서_서후-평은(투찰)_Sheet1_변경내역서-1 (version 1)" xfId="19514"/>
    <cellStyle name="_적격(화산) _진월 공내역서_서후-평은(투찰)_Sheet1_복사본 내역서-서창사거리(rev1-4)" xfId="19515"/>
    <cellStyle name="_적격(화산) _진월 공내역서_서후-평은(투찰)_Sheet1_정읍천(입찰내역)_1안" xfId="19516"/>
    <cellStyle name="_적격(화산) _진월 공내역서_서후-평은(투찰)_Sheet1_정읍천(입찰내역)_1안_변경내역서-1 (version 1)" xfId="19517"/>
    <cellStyle name="_적격(화산) _진월 공내역서_서후-평은(투찰)_Sheet1_정읍천(입찰내역)_1안_복사본 내역서-서창사거리(rev1-4)" xfId="19518"/>
    <cellStyle name="_적격(화산) _진월 공내역서_서후-평은(투찰)_변경내역서-1 (version 1)" xfId="19519"/>
    <cellStyle name="_적격(화산) _진월 공내역서_서후-평은(투찰)_복사본 내역서-서창사거리(rev1-4)" xfId="19520"/>
    <cellStyle name="_적격(화산) _진월 공내역서_서후-평은(투찰)_정읍천(입찰내역)_1안" xfId="19521"/>
    <cellStyle name="_적격(화산) _진월 공내역서_서후-평은(투찰)_정읍천(입찰내역)_1안_1" xfId="19522"/>
    <cellStyle name="_적격(화산) _진월 공내역서_서후-평은(투찰)_정읍천(입찰내역)_1안_1_변경내역서-1 (version 1)" xfId="19523"/>
    <cellStyle name="_적격(화산) _진월 공내역서_서후-평은(투찰)_정읍천(입찰내역)_1안_1_복사본 내역서-서창사거리(rev1-4)" xfId="19524"/>
    <cellStyle name="_적격(화산) _진월 공내역서_서후-평은(투찰)_정읍천(입찰내역)_1안_변경내역서-1 (version 1)" xfId="19525"/>
    <cellStyle name="_적격(화산) _진월 공내역서_서후-평은(투찰)_정읍천(입찰내역)_1안_복사본 내역서-서창사거리(rev1-4)" xfId="19526"/>
    <cellStyle name="_적격(화산) _진월 공내역서_서후-평은(투찰)_정읍천(입찰내역)_1안_정읍천(입찰내역)_1안" xfId="19527"/>
    <cellStyle name="_적격(화산) _진월 공내역서_서후-평은(투찰)_정읍천(입찰내역)_1안_정읍천(입찰내역)_1안_변경내역서-1 (version 1)" xfId="19528"/>
    <cellStyle name="_적격(화산) _진월 공내역서_서후-평은(투찰)_정읍천(입찰내역)_1안_정읍천(입찰내역)_1안_복사본 내역서-서창사거리(rev1-4)" xfId="19529"/>
    <cellStyle name="_적격(화산) _진월 공내역서_서후-평은(투찰)_정읍천(입찰내역)_2안" xfId="19530"/>
    <cellStyle name="_적격(화산) _진월 공내역서_서후-평은(투찰)_정읍천(입찰내역)_2안_변경내역서-1 (version 1)" xfId="19531"/>
    <cellStyle name="_적격(화산) _진월 공내역서_서후-평은(투찰)_정읍천(입찰내역)_2안_복사본 내역서-서창사거리(rev1-4)" xfId="19532"/>
    <cellStyle name="_적격(화산) _진월 공내역서_서후-평은(투찰)_정읍천(입찰내역)_2안_정읍천(입찰내역)_1안" xfId="19533"/>
    <cellStyle name="_적격(화산) _진월 공내역서_서후-평은(투찰)_정읍천(입찰내역)_2안_정읍천(입찰내역)_1안_변경내역서-1 (version 1)" xfId="19534"/>
    <cellStyle name="_적격(화산) _진월 공내역서_서후-평은(투찰)_정읍천(입찰내역)_2안_정읍천(입찰내역)_1안_복사본 내역서-서창사거리(rev1-4)" xfId="19535"/>
    <cellStyle name="_적격(화산) _진월 공내역서_정읍천(입찰내역)_1안" xfId="19536"/>
    <cellStyle name="_적격(화산) _진월 공내역서_정읍천(입찰내역)_1안_1" xfId="19537"/>
    <cellStyle name="_적격(화산) _진월 공내역서_정읍천(입찰내역)_1안_1_변경내역서-1 (version 1)" xfId="19538"/>
    <cellStyle name="_적격(화산) _진월 공내역서_정읍천(입찰내역)_1안_1_복사본 내역서-서창사거리(rev1-4)" xfId="19539"/>
    <cellStyle name="_적격(화산) _진월 공내역서_정읍천(입찰내역)_1안_변경내역서-1 (version 1)" xfId="19540"/>
    <cellStyle name="_적격(화산) _진월 공내역서_정읍천(입찰내역)_1안_복사본 내역서-서창사거리(rev1-4)" xfId="19541"/>
    <cellStyle name="_적격(화산) _진월 공내역서_정읍천(입찰내역)_1안_정읍천(입찰내역)_1안" xfId="19542"/>
    <cellStyle name="_적격(화산) _진월 공내역서_정읍천(입찰내역)_1안_정읍천(입찰내역)_1안_변경내역서-1 (version 1)" xfId="19543"/>
    <cellStyle name="_적격(화산) _진월 공내역서_정읍천(입찰내역)_1안_정읍천(입찰내역)_1안_복사본 내역서-서창사거리(rev1-4)" xfId="19544"/>
    <cellStyle name="_적격(화산) _진월 공내역서_정읍천(입찰내역)_2안" xfId="19545"/>
    <cellStyle name="_적격(화산) _진월 공내역서_정읍천(입찰내역)_2안_변경내역서-1 (version 1)" xfId="19546"/>
    <cellStyle name="_적격(화산) _진월 공내역서_정읍천(입찰내역)_2안_복사본 내역서-서창사거리(rev1-4)" xfId="19547"/>
    <cellStyle name="_적격(화산) _진월 공내역서_정읍천(입찰내역)_2안_정읍천(입찰내역)_1안" xfId="19548"/>
    <cellStyle name="_적격(화산) _진월 공내역서_정읍천(입찰내역)_2안_정읍천(입찰내역)_1안_변경내역서-1 (version 1)" xfId="19549"/>
    <cellStyle name="_적격(화산) _진월 공내역서_정읍천(입찰내역)_2안_정읍천(입찰내역)_1안_복사본 내역서-서창사거리(rev1-4)" xfId="19550"/>
    <cellStyle name="_적격(화산) _집갑 (2)" xfId="1813"/>
    <cellStyle name="_적격(화산) _집갑 (2)_SCP" xfId="1834"/>
    <cellStyle name="_적격(화산) _집갑 (2)_SCP_Book2" xfId="1841"/>
    <cellStyle name="_적격(화산) _집갑 (2)_SCP_금차내역-10월8일-수정" xfId="1835"/>
    <cellStyle name="_적격(화산) _집갑 (2)_SCP_설변내역서2차" xfId="1836"/>
    <cellStyle name="_적격(화산) _집갑 (2)_SCP_전체내역" xfId="1837"/>
    <cellStyle name="_적격(화산) _집갑 (2)_SCP_전체내역-a3" xfId="1838"/>
    <cellStyle name="_적격(화산) _집갑 (2)_SCP_전체내역-a4" xfId="1839"/>
    <cellStyle name="_적격(화산) _집갑 (2)_SCP_총괄내역2003.08-a4" xfId="1840"/>
    <cellStyle name="_적격(화산) _집갑 (2)_금차내역설변-10월10일" xfId="1814"/>
    <cellStyle name="_적격(화산) _집갑 (2)_금차내역설변-10월10일_Book2" xfId="1819"/>
    <cellStyle name="_적격(화산) _집갑 (2)_금차내역설변-10월10일_전체내역" xfId="1815"/>
    <cellStyle name="_적격(화산) _집갑 (2)_금차내역설변-10월10일_전체내역-a3" xfId="1816"/>
    <cellStyle name="_적격(화산) _집갑 (2)_금차내역설변-10월10일_전체내역-a4" xfId="1817"/>
    <cellStyle name="_적격(화산) _집갑 (2)_금차내역설변-10월10일_총괄내역2003.08-a4" xfId="1818"/>
    <cellStyle name="_적격(화산) _집갑 (2)_전체내역-10월8일" xfId="1820"/>
    <cellStyle name="_적격(화산) _집갑 (2)_전체내역-10월8일_Book2" xfId="1825"/>
    <cellStyle name="_적격(화산) _집갑 (2)_전체내역-10월8일_전체내역" xfId="1821"/>
    <cellStyle name="_적격(화산) _집갑 (2)_전체내역-10월8일_전체내역-a3" xfId="1822"/>
    <cellStyle name="_적격(화산) _집갑 (2)_전체내역-10월8일_전체내역-a4" xfId="1823"/>
    <cellStyle name="_적격(화산) _집갑 (2)_전체내역-10월8일_총괄내역2003.08-a4" xfId="1824"/>
    <cellStyle name="_적격(화산) _집갑 (2)_지장물" xfId="1826"/>
    <cellStyle name="_적격(화산) _집갑 (2)_지장물_Book2" xfId="1833"/>
    <cellStyle name="_적격(화산) _집갑 (2)_지장물_금차내역-10월8일-수정" xfId="1827"/>
    <cellStyle name="_적격(화산) _집갑 (2)_지장물_설변내역서2차" xfId="1828"/>
    <cellStyle name="_적격(화산) _집갑 (2)_지장물_전체내역" xfId="1829"/>
    <cellStyle name="_적격(화산) _집갑 (2)_지장물_전체내역-a3" xfId="1830"/>
    <cellStyle name="_적격(화산) _집갑 (2)_지장물_전체내역-a4" xfId="1831"/>
    <cellStyle name="_적격(화산) _집갑 (2)_지장물_총괄내역2003.08-a4" xfId="1832"/>
    <cellStyle name="_적격(화산) _집행 (2)" xfId="1842"/>
    <cellStyle name="_적격(화산) _집행 (2)_SCP" xfId="1863"/>
    <cellStyle name="_적격(화산) _집행 (2)_SCP_Book2" xfId="1870"/>
    <cellStyle name="_적격(화산) _집행 (2)_SCP_금차내역-10월8일-수정" xfId="1864"/>
    <cellStyle name="_적격(화산) _집행 (2)_SCP_설변내역서2차" xfId="1865"/>
    <cellStyle name="_적격(화산) _집행 (2)_SCP_전체내역" xfId="1866"/>
    <cellStyle name="_적격(화산) _집행 (2)_SCP_전체내역-a3" xfId="1867"/>
    <cellStyle name="_적격(화산) _집행 (2)_SCP_전체내역-a4" xfId="1868"/>
    <cellStyle name="_적격(화산) _집행 (2)_SCP_총괄내역2003.08-a4" xfId="1869"/>
    <cellStyle name="_적격(화산) _집행 (2)_금차내역설변-10월10일" xfId="1843"/>
    <cellStyle name="_적격(화산) _집행 (2)_금차내역설변-10월10일_Book2" xfId="1848"/>
    <cellStyle name="_적격(화산) _집행 (2)_금차내역설변-10월10일_전체내역" xfId="1844"/>
    <cellStyle name="_적격(화산) _집행 (2)_금차내역설변-10월10일_전체내역-a3" xfId="1845"/>
    <cellStyle name="_적격(화산) _집행 (2)_금차내역설변-10월10일_전체내역-a4" xfId="1846"/>
    <cellStyle name="_적격(화산) _집행 (2)_금차내역설변-10월10일_총괄내역2003.08-a4" xfId="1847"/>
    <cellStyle name="_적격(화산) _집행 (2)_전체내역-10월8일" xfId="1849"/>
    <cellStyle name="_적격(화산) _집행 (2)_전체내역-10월8일_Book2" xfId="1854"/>
    <cellStyle name="_적격(화산) _집행 (2)_전체내역-10월8일_전체내역" xfId="1850"/>
    <cellStyle name="_적격(화산) _집행 (2)_전체내역-10월8일_전체내역-a3" xfId="1851"/>
    <cellStyle name="_적격(화산) _집행 (2)_전체내역-10월8일_전체내역-a4" xfId="1852"/>
    <cellStyle name="_적격(화산) _집행 (2)_전체내역-10월8일_총괄내역2003.08-a4" xfId="1853"/>
    <cellStyle name="_적격(화산) _집행 (2)_지장물" xfId="1855"/>
    <cellStyle name="_적격(화산) _집행 (2)_지장물_Book2" xfId="1862"/>
    <cellStyle name="_적격(화산) _집행 (2)_지장물_금차내역-10월8일-수정" xfId="1856"/>
    <cellStyle name="_적격(화산) _집행 (2)_지장물_설변내역서2차" xfId="1857"/>
    <cellStyle name="_적격(화산) _집행 (2)_지장물_전체내역" xfId="1858"/>
    <cellStyle name="_적격(화산) _집행 (2)_지장물_전체내역-a3" xfId="1859"/>
    <cellStyle name="_적격(화산) _집행 (2)_지장물_전체내역-a4" xfId="1860"/>
    <cellStyle name="_적격(화산) _집행 (2)_지장물_총괄내역2003.08-a4" xfId="1861"/>
    <cellStyle name="_적격(화산) _집행 (93)" xfId="1871"/>
    <cellStyle name="_적격(화산) _집행 (93)_SCP" xfId="1892"/>
    <cellStyle name="_적격(화산) _집행 (93)_SCP_Book2" xfId="1899"/>
    <cellStyle name="_적격(화산) _집행 (93)_SCP_금차내역-10월8일-수정" xfId="1893"/>
    <cellStyle name="_적격(화산) _집행 (93)_SCP_설변내역서2차" xfId="1894"/>
    <cellStyle name="_적격(화산) _집행 (93)_SCP_전체내역" xfId="1895"/>
    <cellStyle name="_적격(화산) _집행 (93)_SCP_전체내역-a3" xfId="1896"/>
    <cellStyle name="_적격(화산) _집행 (93)_SCP_전체내역-a4" xfId="1897"/>
    <cellStyle name="_적격(화산) _집행 (93)_SCP_총괄내역2003.08-a4" xfId="1898"/>
    <cellStyle name="_적격(화산) _집행 (93)_금차내역설변-10월10일" xfId="1872"/>
    <cellStyle name="_적격(화산) _집행 (93)_금차내역설변-10월10일_Book2" xfId="1877"/>
    <cellStyle name="_적격(화산) _집행 (93)_금차내역설변-10월10일_전체내역" xfId="1873"/>
    <cellStyle name="_적격(화산) _집행 (93)_금차내역설변-10월10일_전체내역-a3" xfId="1874"/>
    <cellStyle name="_적격(화산) _집행 (93)_금차내역설변-10월10일_전체내역-a4" xfId="1875"/>
    <cellStyle name="_적격(화산) _집행 (93)_금차내역설변-10월10일_총괄내역2003.08-a4" xfId="1876"/>
    <cellStyle name="_적격(화산) _집행 (93)_전체내역-10월8일" xfId="1878"/>
    <cellStyle name="_적격(화산) _집행 (93)_전체내역-10월8일_Book2" xfId="1883"/>
    <cellStyle name="_적격(화산) _집행 (93)_전체내역-10월8일_전체내역" xfId="1879"/>
    <cellStyle name="_적격(화산) _집행 (93)_전체내역-10월8일_전체내역-a3" xfId="1880"/>
    <cellStyle name="_적격(화산) _집행 (93)_전체내역-10월8일_전체내역-a4" xfId="1881"/>
    <cellStyle name="_적격(화산) _집행 (93)_전체내역-10월8일_총괄내역2003.08-a4" xfId="1882"/>
    <cellStyle name="_적격(화산) _집행 (93)_지장물" xfId="1884"/>
    <cellStyle name="_적격(화산) _집행 (93)_지장물_Book2" xfId="1891"/>
    <cellStyle name="_적격(화산) _집행 (93)_지장물_금차내역-10월8일-수정" xfId="1885"/>
    <cellStyle name="_적격(화산) _집행 (93)_지장물_설변내역서2차" xfId="1886"/>
    <cellStyle name="_적격(화산) _집행 (93)_지장물_전체내역" xfId="1887"/>
    <cellStyle name="_적격(화산) _집행 (93)_지장물_전체내역-a3" xfId="1888"/>
    <cellStyle name="_적격(화산) _집행 (93)_지장물_전체내역-a4" xfId="1889"/>
    <cellStyle name="_적격(화산) _집행 (93)_지장물_총괄내역2003.08-a4" xfId="1890"/>
    <cellStyle name="_적격(화산) _창인-근1.2호-정화(방수쉬트)실정보고10.10" xfId="19551"/>
    <cellStyle name="_적격(화산) _철근강과사급대체" xfId="19552"/>
    <cellStyle name="_적격(화산) _철콘 (2)" xfId="1900"/>
    <cellStyle name="_적격(화산) _철콘 (2)_SCP" xfId="1921"/>
    <cellStyle name="_적격(화산) _철콘 (2)_SCP_Book2" xfId="1928"/>
    <cellStyle name="_적격(화산) _철콘 (2)_SCP_금차내역-10월8일-수정" xfId="1922"/>
    <cellStyle name="_적격(화산) _철콘 (2)_SCP_설변내역서2차" xfId="1923"/>
    <cellStyle name="_적격(화산) _철콘 (2)_SCP_전체내역" xfId="1924"/>
    <cellStyle name="_적격(화산) _철콘 (2)_SCP_전체내역-a3" xfId="1925"/>
    <cellStyle name="_적격(화산) _철콘 (2)_SCP_전체내역-a4" xfId="1926"/>
    <cellStyle name="_적격(화산) _철콘 (2)_SCP_총괄내역2003.08-a4" xfId="1927"/>
    <cellStyle name="_적격(화산) _철콘 (2)_금차내역설변-10월10일" xfId="1901"/>
    <cellStyle name="_적격(화산) _철콘 (2)_금차내역설변-10월10일_Book2" xfId="1906"/>
    <cellStyle name="_적격(화산) _철콘 (2)_금차내역설변-10월10일_전체내역" xfId="1902"/>
    <cellStyle name="_적격(화산) _철콘 (2)_금차내역설변-10월10일_전체내역-a3" xfId="1903"/>
    <cellStyle name="_적격(화산) _철콘 (2)_금차내역설변-10월10일_전체내역-a4" xfId="1904"/>
    <cellStyle name="_적격(화산) _철콘 (2)_금차내역설변-10월10일_총괄내역2003.08-a4" xfId="1905"/>
    <cellStyle name="_적격(화산) _철콘 (2)_전체내역-10월8일" xfId="1907"/>
    <cellStyle name="_적격(화산) _철콘 (2)_전체내역-10월8일_Book2" xfId="1912"/>
    <cellStyle name="_적격(화산) _철콘 (2)_전체내역-10월8일_전체내역" xfId="1908"/>
    <cellStyle name="_적격(화산) _철콘 (2)_전체내역-10월8일_전체내역-a3" xfId="1909"/>
    <cellStyle name="_적격(화산) _철콘 (2)_전체내역-10월8일_전체내역-a4" xfId="1910"/>
    <cellStyle name="_적격(화산) _철콘 (2)_전체내역-10월8일_총괄내역2003.08-a4" xfId="1911"/>
    <cellStyle name="_적격(화산) _철콘 (2)_지장물" xfId="1913"/>
    <cellStyle name="_적격(화산) _철콘 (2)_지장물_Book2" xfId="1920"/>
    <cellStyle name="_적격(화산) _철콘 (2)_지장물_금차내역-10월8일-수정" xfId="1914"/>
    <cellStyle name="_적격(화산) _철콘 (2)_지장물_설변내역서2차" xfId="1915"/>
    <cellStyle name="_적격(화산) _철콘 (2)_지장물_전체내역" xfId="1916"/>
    <cellStyle name="_적격(화산) _철콘 (2)_지장물_전체내역-a3" xfId="1917"/>
    <cellStyle name="_적격(화산) _철콘 (2)_지장물_전체내역-a4" xfId="1918"/>
    <cellStyle name="_적격(화산) _철콘 (2)_지장물_총괄내역2003.08-a4" xfId="1919"/>
    <cellStyle name="_적격(화산) _철콘 (3)" xfId="1929"/>
    <cellStyle name="_적격(화산) _철콘 (3)_SCP" xfId="1950"/>
    <cellStyle name="_적격(화산) _철콘 (3)_SCP_Book2" xfId="1957"/>
    <cellStyle name="_적격(화산) _철콘 (3)_SCP_금차내역-10월8일-수정" xfId="1951"/>
    <cellStyle name="_적격(화산) _철콘 (3)_SCP_설변내역서2차" xfId="1952"/>
    <cellStyle name="_적격(화산) _철콘 (3)_SCP_전체내역" xfId="1953"/>
    <cellStyle name="_적격(화산) _철콘 (3)_SCP_전체내역-a3" xfId="1954"/>
    <cellStyle name="_적격(화산) _철콘 (3)_SCP_전체내역-a4" xfId="1955"/>
    <cellStyle name="_적격(화산) _철콘 (3)_SCP_총괄내역2003.08-a4" xfId="1956"/>
    <cellStyle name="_적격(화산) _철콘 (3)_금차내역설변-10월10일" xfId="1930"/>
    <cellStyle name="_적격(화산) _철콘 (3)_금차내역설변-10월10일_Book2" xfId="1935"/>
    <cellStyle name="_적격(화산) _철콘 (3)_금차내역설변-10월10일_전체내역" xfId="1931"/>
    <cellStyle name="_적격(화산) _철콘 (3)_금차내역설변-10월10일_전체내역-a3" xfId="1932"/>
    <cellStyle name="_적격(화산) _철콘 (3)_금차내역설변-10월10일_전체내역-a4" xfId="1933"/>
    <cellStyle name="_적격(화산) _철콘 (3)_금차내역설변-10월10일_총괄내역2003.08-a4" xfId="1934"/>
    <cellStyle name="_적격(화산) _철콘 (3)_전체내역-10월8일" xfId="1936"/>
    <cellStyle name="_적격(화산) _철콘 (3)_전체내역-10월8일_Book2" xfId="1941"/>
    <cellStyle name="_적격(화산) _철콘 (3)_전체내역-10월8일_전체내역" xfId="1937"/>
    <cellStyle name="_적격(화산) _철콘 (3)_전체내역-10월8일_전체내역-a3" xfId="1938"/>
    <cellStyle name="_적격(화산) _철콘 (3)_전체내역-10월8일_전체내역-a4" xfId="1939"/>
    <cellStyle name="_적격(화산) _철콘 (3)_전체내역-10월8일_총괄내역2003.08-a4" xfId="1940"/>
    <cellStyle name="_적격(화산) _철콘 (3)_지장물" xfId="1942"/>
    <cellStyle name="_적격(화산) _철콘 (3)_지장물_Book2" xfId="1949"/>
    <cellStyle name="_적격(화산) _철콘 (3)_지장물_금차내역-10월8일-수정" xfId="1943"/>
    <cellStyle name="_적격(화산) _철콘 (3)_지장물_설변내역서2차" xfId="1944"/>
    <cellStyle name="_적격(화산) _철콘 (3)_지장물_전체내역" xfId="1945"/>
    <cellStyle name="_적격(화산) _철콘 (3)_지장물_전체내역-a3" xfId="1946"/>
    <cellStyle name="_적격(화산) _철콘 (3)_지장물_전체내역-a4" xfId="1947"/>
    <cellStyle name="_적격(화산) _철콘 (3)_지장물_총괄내역2003.08-a4" xfId="1948"/>
    <cellStyle name="_적격(화산) _철콘 (4)" xfId="1958"/>
    <cellStyle name="_적격(화산) _철콘 (4)_SCP" xfId="1979"/>
    <cellStyle name="_적격(화산) _철콘 (4)_SCP_Book2" xfId="1986"/>
    <cellStyle name="_적격(화산) _철콘 (4)_SCP_금차내역-10월8일-수정" xfId="1980"/>
    <cellStyle name="_적격(화산) _철콘 (4)_SCP_설변내역서2차" xfId="1981"/>
    <cellStyle name="_적격(화산) _철콘 (4)_SCP_전체내역" xfId="1982"/>
    <cellStyle name="_적격(화산) _철콘 (4)_SCP_전체내역-a3" xfId="1983"/>
    <cellStyle name="_적격(화산) _철콘 (4)_SCP_전체내역-a4" xfId="1984"/>
    <cellStyle name="_적격(화산) _철콘 (4)_SCP_총괄내역2003.08-a4" xfId="1985"/>
    <cellStyle name="_적격(화산) _철콘 (4)_금차내역설변-10월10일" xfId="1959"/>
    <cellStyle name="_적격(화산) _철콘 (4)_금차내역설변-10월10일_Book2" xfId="1964"/>
    <cellStyle name="_적격(화산) _철콘 (4)_금차내역설변-10월10일_전체내역" xfId="1960"/>
    <cellStyle name="_적격(화산) _철콘 (4)_금차내역설변-10월10일_전체내역-a3" xfId="1961"/>
    <cellStyle name="_적격(화산) _철콘 (4)_금차내역설변-10월10일_전체내역-a4" xfId="1962"/>
    <cellStyle name="_적격(화산) _철콘 (4)_금차내역설변-10월10일_총괄내역2003.08-a4" xfId="1963"/>
    <cellStyle name="_적격(화산) _철콘 (4)_전체내역-10월8일" xfId="1965"/>
    <cellStyle name="_적격(화산) _철콘 (4)_전체내역-10월8일_Book2" xfId="1970"/>
    <cellStyle name="_적격(화산) _철콘 (4)_전체내역-10월8일_전체내역" xfId="1966"/>
    <cellStyle name="_적격(화산) _철콘 (4)_전체내역-10월8일_전체내역-a3" xfId="1967"/>
    <cellStyle name="_적격(화산) _철콘 (4)_전체내역-10월8일_전체내역-a4" xfId="1968"/>
    <cellStyle name="_적격(화산) _철콘 (4)_전체내역-10월8일_총괄내역2003.08-a4" xfId="1969"/>
    <cellStyle name="_적격(화산) _철콘 (4)_지장물" xfId="1971"/>
    <cellStyle name="_적격(화산) _철콘 (4)_지장물_Book2" xfId="1978"/>
    <cellStyle name="_적격(화산) _철콘 (4)_지장물_금차내역-10월8일-수정" xfId="1972"/>
    <cellStyle name="_적격(화산) _철콘 (4)_지장물_설변내역서2차" xfId="1973"/>
    <cellStyle name="_적격(화산) _철콘 (4)_지장물_전체내역" xfId="1974"/>
    <cellStyle name="_적격(화산) _철콘 (4)_지장물_전체내역-a3" xfId="1975"/>
    <cellStyle name="_적격(화산) _철콘 (4)_지장물_전체내역-a4" xfId="1976"/>
    <cellStyle name="_적격(화산) _철콘 (4)_지장물_총괄내역2003.08-a4" xfId="1977"/>
    <cellStyle name="_적격(화산) _철콘 (5)" xfId="1987"/>
    <cellStyle name="_적격(화산) _철콘 (5)_SCP" xfId="2008"/>
    <cellStyle name="_적격(화산) _철콘 (5)_SCP_Book2" xfId="2015"/>
    <cellStyle name="_적격(화산) _철콘 (5)_SCP_금차내역-10월8일-수정" xfId="2009"/>
    <cellStyle name="_적격(화산) _철콘 (5)_SCP_설변내역서2차" xfId="2010"/>
    <cellStyle name="_적격(화산) _철콘 (5)_SCP_전체내역" xfId="2011"/>
    <cellStyle name="_적격(화산) _철콘 (5)_SCP_전체내역-a3" xfId="2012"/>
    <cellStyle name="_적격(화산) _철콘 (5)_SCP_전체내역-a4" xfId="2013"/>
    <cellStyle name="_적격(화산) _철콘 (5)_SCP_총괄내역2003.08-a4" xfId="2014"/>
    <cellStyle name="_적격(화산) _철콘 (5)_금차내역설변-10월10일" xfId="1988"/>
    <cellStyle name="_적격(화산) _철콘 (5)_금차내역설변-10월10일_Book2" xfId="1993"/>
    <cellStyle name="_적격(화산) _철콘 (5)_금차내역설변-10월10일_전체내역" xfId="1989"/>
    <cellStyle name="_적격(화산) _철콘 (5)_금차내역설변-10월10일_전체내역-a3" xfId="1990"/>
    <cellStyle name="_적격(화산) _철콘 (5)_금차내역설변-10월10일_전체내역-a4" xfId="1991"/>
    <cellStyle name="_적격(화산) _철콘 (5)_금차내역설변-10월10일_총괄내역2003.08-a4" xfId="1992"/>
    <cellStyle name="_적격(화산) _철콘 (5)_전체내역-10월8일" xfId="1994"/>
    <cellStyle name="_적격(화산) _철콘 (5)_전체내역-10월8일_Book2" xfId="1999"/>
    <cellStyle name="_적격(화산) _철콘 (5)_전체내역-10월8일_전체내역" xfId="1995"/>
    <cellStyle name="_적격(화산) _철콘 (5)_전체내역-10월8일_전체내역-a3" xfId="1996"/>
    <cellStyle name="_적격(화산) _철콘 (5)_전체내역-10월8일_전체내역-a4" xfId="1997"/>
    <cellStyle name="_적격(화산) _철콘 (5)_전체내역-10월8일_총괄내역2003.08-a4" xfId="1998"/>
    <cellStyle name="_적격(화산) _철콘 (5)_지장물" xfId="2000"/>
    <cellStyle name="_적격(화산) _철콘 (5)_지장물_Book2" xfId="2007"/>
    <cellStyle name="_적격(화산) _철콘 (5)_지장물_금차내역-10월8일-수정" xfId="2001"/>
    <cellStyle name="_적격(화산) _철콘 (5)_지장물_설변내역서2차" xfId="2002"/>
    <cellStyle name="_적격(화산) _철콘 (5)_지장물_전체내역" xfId="2003"/>
    <cellStyle name="_적격(화산) _철콘 (5)_지장물_전체내역-a3" xfId="2004"/>
    <cellStyle name="_적격(화산) _철콘 (5)_지장물_전체내역-a4" xfId="2005"/>
    <cellStyle name="_적격(화산) _철콘 (5)_지장물_총괄내역2003.08-a4" xfId="2006"/>
    <cellStyle name="_적격(화산) _청주비하내역(04.09.16)" xfId="7311"/>
    <cellStyle name="_적격(화산) _총체재노(변)" xfId="19553"/>
    <cellStyle name="_적격(화산) _총체재노(변)_고성천자연형하천데크일위대가" xfId="19554"/>
    <cellStyle name="_적격(화산) _총체재노(변)_대룡산일위대가표" xfId="19555"/>
    <cellStyle name="_적격(화산) _총체재노(변)_대룡산일위대가표_EG-J-A" xfId="19556"/>
    <cellStyle name="_적격(화산) _총체재노(변)_대룡산일위대가표_EG-P-B" xfId="19557"/>
    <cellStyle name="_적격(화산) _총체재노(변)_대룡산일위대가표_기준품셈목록표(최홍렬)" xfId="19558"/>
    <cellStyle name="_적격(화산) _총체재노(변)_대룡산일위대가표_물량산출-서풍건설-1" xfId="19559"/>
    <cellStyle name="_적격(화산) _총체재노(변)_우도데크설치공사" xfId="19560"/>
    <cellStyle name="_적격(화산) _총체재노(변)_우도데크설치공사_EG-J-A" xfId="19561"/>
    <cellStyle name="_적격(화산) _총체재노(변)_우도데크설치공사_EG-P-B" xfId="19562"/>
    <cellStyle name="_적격(화산) _총체재노(변)_우도데크설치공사_기준품셈목록표(최홍렬)" xfId="19563"/>
    <cellStyle name="_적격(화산) _총체재노(변)_우도데크설치공사_물량산출-서풍건설-1" xfId="19564"/>
    <cellStyle name="_적격(화산) _토공 (2)" xfId="2016"/>
    <cellStyle name="_적격(화산) _토공 (2)_SCP" xfId="2037"/>
    <cellStyle name="_적격(화산) _토공 (2)_SCP_Book2" xfId="2044"/>
    <cellStyle name="_적격(화산) _토공 (2)_SCP_금차내역-10월8일-수정" xfId="2038"/>
    <cellStyle name="_적격(화산) _토공 (2)_SCP_설변내역서2차" xfId="2039"/>
    <cellStyle name="_적격(화산) _토공 (2)_SCP_전체내역" xfId="2040"/>
    <cellStyle name="_적격(화산) _토공 (2)_SCP_전체내역-a3" xfId="2041"/>
    <cellStyle name="_적격(화산) _토공 (2)_SCP_전체내역-a4" xfId="2042"/>
    <cellStyle name="_적격(화산) _토공 (2)_SCP_총괄내역2003.08-a4" xfId="2043"/>
    <cellStyle name="_적격(화산) _토공 (2)_금차내역설변-10월10일" xfId="2017"/>
    <cellStyle name="_적격(화산) _토공 (2)_금차내역설변-10월10일_Book2" xfId="2022"/>
    <cellStyle name="_적격(화산) _토공 (2)_금차내역설변-10월10일_전체내역" xfId="2018"/>
    <cellStyle name="_적격(화산) _토공 (2)_금차내역설변-10월10일_전체내역-a3" xfId="2019"/>
    <cellStyle name="_적격(화산) _토공 (2)_금차내역설변-10월10일_전체내역-a4" xfId="2020"/>
    <cellStyle name="_적격(화산) _토공 (2)_금차내역설변-10월10일_총괄내역2003.08-a4" xfId="2021"/>
    <cellStyle name="_적격(화산) _토공 (2)_전체내역-10월8일" xfId="2023"/>
    <cellStyle name="_적격(화산) _토공 (2)_전체내역-10월8일_Book2" xfId="2028"/>
    <cellStyle name="_적격(화산) _토공 (2)_전체내역-10월8일_전체내역" xfId="2024"/>
    <cellStyle name="_적격(화산) _토공 (2)_전체내역-10월8일_전체내역-a3" xfId="2025"/>
    <cellStyle name="_적격(화산) _토공 (2)_전체내역-10월8일_전체내역-a4" xfId="2026"/>
    <cellStyle name="_적격(화산) _토공 (2)_전체내역-10월8일_총괄내역2003.08-a4" xfId="2027"/>
    <cellStyle name="_적격(화산) _토공 (2)_지장물" xfId="2029"/>
    <cellStyle name="_적격(화산) _토공 (2)_지장물_Book2" xfId="2036"/>
    <cellStyle name="_적격(화산) _토공 (2)_지장물_금차내역-10월8일-수정" xfId="2030"/>
    <cellStyle name="_적격(화산) _토공 (2)_지장물_설변내역서2차" xfId="2031"/>
    <cellStyle name="_적격(화산) _토공 (2)_지장물_전체내역" xfId="2032"/>
    <cellStyle name="_적격(화산) _토공 (2)_지장물_전체내역-a3" xfId="2033"/>
    <cellStyle name="_적격(화산) _토공 (2)_지장물_전체내역-a4" xfId="2034"/>
    <cellStyle name="_적격(화산) _토공 (2)_지장물_총괄내역2003.08-a4" xfId="2035"/>
    <cellStyle name="_적격(화산) _투찰" xfId="19565"/>
    <cellStyle name="_적격(화산) _투찰,실행(영월정양)" xfId="19566"/>
    <cellStyle name="_적격(화산) _투찰,실행(영월정양)_동해남부선4공구입찰내역(경남-조달청)" xfId="19567"/>
    <cellStyle name="_적격(화산) _투찰_Book1" xfId="19568"/>
    <cellStyle name="_적격(화산) _투찰_Book1_내역서(최초)" xfId="19569"/>
    <cellStyle name="_적격(화산) _투찰_Book1_내역서(최초)_기구조직승인" xfId="19570"/>
    <cellStyle name="_적격(화산) _투찰_Book1_내역서(최초)_사토조정" xfId="19571"/>
    <cellStyle name="_적격(화산) _투찰_Book1_내역서(최초)_사토조정1" xfId="19572"/>
    <cellStyle name="_적격(화산) _투찰_Book1_내역서(최초)_사토조정2" xfId="19573"/>
    <cellStyle name="_적격(화산) _투찰_Book1_내역서(최초)_실행예산(6공구)" xfId="19574"/>
    <cellStyle name="_적격(화산) _투찰_Book1_내역서(최초)_실행예산(6공구-사토조정1)" xfId="19575"/>
    <cellStyle name="_적격(화산) _투찰_Book1_내역서(최초)_실행예산(6공구-회원사-사토조정)" xfId="19576"/>
    <cellStyle name="_적격(화산) _투찰_Book1_내역서(최초)_실행예산(6공구-회원사용)" xfId="19577"/>
    <cellStyle name="_적격(화산) _투찰_Book1_내역서(최초)_투찰-변형1(내역서정리,설계대비단가낙찰율)" xfId="19578"/>
    <cellStyle name="_적격(화산) _투찰_Book1_투찰-변형1(내역서정리,설계대비단가낙찰율)" xfId="19579"/>
    <cellStyle name="_적격(화산) _투찰_P-(현리-신팔)" xfId="19580"/>
    <cellStyle name="_적격(화산) _투찰_P-(현리-신팔)_내역서(최초)" xfId="19581"/>
    <cellStyle name="_적격(화산) _투찰_P-(현리-신팔)_내역서(최초)_기구조직승인" xfId="19582"/>
    <cellStyle name="_적격(화산) _투찰_P-(현리-신팔)_내역서(최초)_사토조정" xfId="19583"/>
    <cellStyle name="_적격(화산) _투찰_P-(현리-신팔)_내역서(최초)_사토조정1" xfId="19584"/>
    <cellStyle name="_적격(화산) _투찰_P-(현리-신팔)_내역서(최초)_사토조정2" xfId="19585"/>
    <cellStyle name="_적격(화산) _투찰_P-(현리-신팔)_내역서(최초)_실행예산(6공구)" xfId="19586"/>
    <cellStyle name="_적격(화산) _투찰_P-(현리-신팔)_내역서(최초)_실행예산(6공구-사토조정1)" xfId="19587"/>
    <cellStyle name="_적격(화산) _투찰_P-(현리-신팔)_내역서(최초)_실행예산(6공구-회원사-사토조정)" xfId="19588"/>
    <cellStyle name="_적격(화산) _투찰_P-(현리-신팔)_내역서(최초)_실행예산(6공구-회원사용)" xfId="19589"/>
    <cellStyle name="_적격(화산) _투찰_P-(현리-신팔)_내역서(최초)_투찰-변형1(내역서정리,설계대비단가낙찰율)" xfId="19590"/>
    <cellStyle name="_적격(화산) _투찰_P-(현리-신팔)_투찰-변형1(내역서정리,설계대비단가낙찰율)" xfId="19591"/>
    <cellStyle name="_적격(화산) _투찰_내역서(최초)" xfId="19592"/>
    <cellStyle name="_적격(화산) _투찰_내역서(최초)_기구조직승인" xfId="19593"/>
    <cellStyle name="_적격(화산) _투찰_내역서(최초)_사토조정" xfId="19594"/>
    <cellStyle name="_적격(화산) _투찰_내역서(최초)_사토조정1" xfId="19595"/>
    <cellStyle name="_적격(화산) _투찰_내역서(최초)_사토조정2" xfId="19596"/>
    <cellStyle name="_적격(화산) _투찰_내역서(최초)_실행예산(6공구)" xfId="19597"/>
    <cellStyle name="_적격(화산) _투찰_내역서(최초)_실행예산(6공구-사토조정1)" xfId="19598"/>
    <cellStyle name="_적격(화산) _투찰_내역서(최초)_실행예산(6공구-회원사-사토조정)" xfId="19599"/>
    <cellStyle name="_적격(화산) _투찰_내역서(최초)_실행예산(6공구-회원사용)" xfId="19600"/>
    <cellStyle name="_적격(화산) _투찰_내역서(최초)_투찰-변형1(내역서정리,설계대비단가낙찰율)" xfId="19601"/>
    <cellStyle name="_적격(화산) _투찰_부대결과" xfId="19602"/>
    <cellStyle name="_적격(화산) _투찰_부대결과_Book1" xfId="19603"/>
    <cellStyle name="_적격(화산) _투찰_부대결과_Book1_내역서(최초)" xfId="19604"/>
    <cellStyle name="_적격(화산) _투찰_부대결과_Book1_내역서(최초)_기구조직승인" xfId="19605"/>
    <cellStyle name="_적격(화산) _투찰_부대결과_Book1_내역서(최초)_사토조정" xfId="19606"/>
    <cellStyle name="_적격(화산) _투찰_부대결과_Book1_내역서(최초)_사토조정1" xfId="19607"/>
    <cellStyle name="_적격(화산) _투찰_부대결과_Book1_내역서(최초)_사토조정2" xfId="19608"/>
    <cellStyle name="_적격(화산) _투찰_부대결과_Book1_내역서(최초)_실행예산(6공구)" xfId="19609"/>
    <cellStyle name="_적격(화산) _투찰_부대결과_Book1_내역서(최초)_실행예산(6공구-사토조정1)" xfId="19610"/>
    <cellStyle name="_적격(화산) _투찰_부대결과_Book1_내역서(최초)_실행예산(6공구-회원사-사토조정)" xfId="19611"/>
    <cellStyle name="_적격(화산) _투찰_부대결과_Book1_내역서(최초)_실행예산(6공구-회원사용)" xfId="19612"/>
    <cellStyle name="_적격(화산) _투찰_부대결과_Book1_내역서(최초)_투찰-변형1(내역서정리,설계대비단가낙찰율)" xfId="19613"/>
    <cellStyle name="_적격(화산) _투찰_부대결과_Book1_투찰-변형1(내역서정리,설계대비단가낙찰율)" xfId="19614"/>
    <cellStyle name="_적격(화산) _투찰_부대결과_P-(현리-신팔)" xfId="19615"/>
    <cellStyle name="_적격(화산) _투찰_부대결과_P-(현리-신팔)_내역서(최초)" xfId="19616"/>
    <cellStyle name="_적격(화산) _투찰_부대결과_P-(현리-신팔)_내역서(최초)_기구조직승인" xfId="19617"/>
    <cellStyle name="_적격(화산) _투찰_부대결과_P-(현리-신팔)_내역서(최초)_사토조정" xfId="19618"/>
    <cellStyle name="_적격(화산) _투찰_부대결과_P-(현리-신팔)_내역서(최초)_사토조정1" xfId="19619"/>
    <cellStyle name="_적격(화산) _투찰_부대결과_P-(현리-신팔)_내역서(최초)_사토조정2" xfId="19620"/>
    <cellStyle name="_적격(화산) _투찰_부대결과_P-(현리-신팔)_내역서(최초)_실행예산(6공구)" xfId="19621"/>
    <cellStyle name="_적격(화산) _투찰_부대결과_P-(현리-신팔)_내역서(최초)_실행예산(6공구-사토조정1)" xfId="19622"/>
    <cellStyle name="_적격(화산) _투찰_부대결과_P-(현리-신팔)_내역서(최초)_실행예산(6공구-회원사-사토조정)" xfId="19623"/>
    <cellStyle name="_적격(화산) _투찰_부대결과_P-(현리-신팔)_내역서(최초)_실행예산(6공구-회원사용)" xfId="19624"/>
    <cellStyle name="_적격(화산) _투찰_부대결과_P-(현리-신팔)_내역서(최초)_투찰-변형1(내역서정리,설계대비단가낙찰율)" xfId="19625"/>
    <cellStyle name="_적격(화산) _투찰_부대결과_P-(현리-신팔)_투찰-변형1(내역서정리,설계대비단가낙찰율)" xfId="19626"/>
    <cellStyle name="_적격(화산) _투찰_부대결과_내역서(최초)" xfId="19627"/>
    <cellStyle name="_적격(화산) _투찰_부대결과_내역서(최초)_기구조직승인" xfId="19628"/>
    <cellStyle name="_적격(화산) _투찰_부대결과_내역서(최초)_사토조정" xfId="19629"/>
    <cellStyle name="_적격(화산) _투찰_부대결과_내역서(최초)_사토조정1" xfId="19630"/>
    <cellStyle name="_적격(화산) _투찰_부대결과_내역서(최초)_사토조정2" xfId="19631"/>
    <cellStyle name="_적격(화산) _투찰_부대결과_내역서(최초)_실행예산(6공구)" xfId="19632"/>
    <cellStyle name="_적격(화산) _투찰_부대결과_내역서(최초)_실행예산(6공구-사토조정1)" xfId="19633"/>
    <cellStyle name="_적격(화산) _투찰_부대결과_내역서(최초)_실행예산(6공구-회원사-사토조정)" xfId="19634"/>
    <cellStyle name="_적격(화산) _투찰_부대결과_내역서(최초)_실행예산(6공구-회원사용)" xfId="19635"/>
    <cellStyle name="_적격(화산) _투찰_부대결과_내역서(최초)_투찰-변형1(내역서정리,설계대비단가낙찰율)" xfId="19636"/>
    <cellStyle name="_적격(화산) _투찰_부대결과_투찰-변형1(내역서정리,설계대비단가낙찰율)" xfId="19637"/>
    <cellStyle name="_적격(화산) _투찰_부대결과_현리-신팔도로설계" xfId="19638"/>
    <cellStyle name="_적격(화산) _투찰_부대결과_현리-신팔도로설계_내역서(최초)" xfId="19639"/>
    <cellStyle name="_적격(화산) _투찰_부대결과_현리-신팔도로설계_내역서(최초)_기구조직승인" xfId="19640"/>
    <cellStyle name="_적격(화산) _투찰_부대결과_현리-신팔도로설계_내역서(최초)_사토조정" xfId="19641"/>
    <cellStyle name="_적격(화산) _투찰_부대결과_현리-신팔도로설계_내역서(최초)_사토조정1" xfId="19642"/>
    <cellStyle name="_적격(화산) _투찰_부대결과_현리-신팔도로설계_내역서(최초)_사토조정2" xfId="19643"/>
    <cellStyle name="_적격(화산) _투찰_부대결과_현리-신팔도로설계_내역서(최초)_실행예산(6공구)" xfId="19644"/>
    <cellStyle name="_적격(화산) _투찰_부대결과_현리-신팔도로설계_내역서(최초)_실행예산(6공구-사토조정1)" xfId="19645"/>
    <cellStyle name="_적격(화산) _투찰_부대결과_현리-신팔도로설계_내역서(최초)_실행예산(6공구-회원사-사토조정)" xfId="19646"/>
    <cellStyle name="_적격(화산) _투찰_부대결과_현리-신팔도로설계_내역서(최초)_실행예산(6공구-회원사용)" xfId="19647"/>
    <cellStyle name="_적격(화산) _투찰_부대결과_현리-신팔도로설계_내역서(최초)_투찰-변형1(내역서정리,설계대비단가낙찰율)" xfId="19648"/>
    <cellStyle name="_적격(화산) _투찰_부대결과_현리-신팔도로설계_투찰-변형1(내역서정리,설계대비단가낙찰율)" xfId="19649"/>
    <cellStyle name="_적격(화산) _투찰_투찰-변형1(내역서정리,설계대비단가낙찰율)" xfId="19650"/>
    <cellStyle name="_적격(화산) _투찰_현리-신팔도로설계" xfId="19651"/>
    <cellStyle name="_적격(화산) _투찰_현리-신팔도로설계_내역서(최초)" xfId="19652"/>
    <cellStyle name="_적격(화산) _투찰_현리-신팔도로설계_내역서(최초)_기구조직승인" xfId="19653"/>
    <cellStyle name="_적격(화산) _투찰_현리-신팔도로설계_내역서(최초)_사토조정" xfId="19654"/>
    <cellStyle name="_적격(화산) _투찰_현리-신팔도로설계_내역서(최초)_사토조정1" xfId="19655"/>
    <cellStyle name="_적격(화산) _투찰_현리-신팔도로설계_내역서(최초)_사토조정2" xfId="19656"/>
    <cellStyle name="_적격(화산) _투찰_현리-신팔도로설계_내역서(최초)_실행예산(6공구)" xfId="19657"/>
    <cellStyle name="_적격(화산) _투찰_현리-신팔도로설계_내역서(최초)_실행예산(6공구-사토조정1)" xfId="19658"/>
    <cellStyle name="_적격(화산) _투찰_현리-신팔도로설계_내역서(최초)_실행예산(6공구-회원사-사토조정)" xfId="19659"/>
    <cellStyle name="_적격(화산) _투찰_현리-신팔도로설계_내역서(최초)_실행예산(6공구-회원사용)" xfId="19660"/>
    <cellStyle name="_적격(화산) _투찰_현리-신팔도로설계_내역서(최초)_투찰-변형1(내역서정리,설계대비단가낙찰율)" xfId="19661"/>
    <cellStyle name="_적격(화산) _투찰_현리-신팔도로설계_투찰-변형1(내역서정리,설계대비단가낙찰율)" xfId="19662"/>
    <cellStyle name="_적격(화산) _투찰내역(강남)" xfId="19663"/>
    <cellStyle name="_적격(화산) _투찰내역(강남)_동해남부선4공구입찰내역(경남-조달청)" xfId="19664"/>
    <cellStyle name="_적격(화산) _투찰-변형1(내역서정리,설계대비단가낙찰율)" xfId="19665"/>
    <cellStyle name="_적격(화산) _품의서(고속철도14-1)" xfId="19666"/>
    <cellStyle name="_적격(화산) _품의서(고속철도14-1)_동해남부선4공구입찰내역(경남-조달청)" xfId="19667"/>
    <cellStyle name="_적격(화산) _품의서및경비(영월)" xfId="19668"/>
    <cellStyle name="_적격(화산) _품의서및경비(영월)_동해남부선4공구입찰내역(경남-조달청)" xfId="19669"/>
    <cellStyle name="_적격(화산) _품의서및경비(영월)_품의서" xfId="19670"/>
    <cellStyle name="_적격(화산) _품의서및경비(영월)_품의서_(신풍-우성)부대현설자료" xfId="19671"/>
    <cellStyle name="_적격(화산) _품의서및경비(영월)_품의서_(신풍-우성)부대현설자료_동해남부선4공구입찰내역(경남-조달청)" xfId="19672"/>
    <cellStyle name="_적격(화산) _품의서및경비(영월)_품의서_견적공종" xfId="19673"/>
    <cellStyle name="_적격(화산) _품의서및경비(영월)_품의서_견적공종_동해남부선4공구입찰내역(경남-조달청)" xfId="19674"/>
    <cellStyle name="_적격(화산) _품의서및경비(영월)_품의서_동해남부선4공구입찰내역(경남-조달청)" xfId="19675"/>
    <cellStyle name="_적격(화산) _품의서및경비(영월)_품의서_업체투찰예상(강원도건)" xfId="19676"/>
    <cellStyle name="_적격(화산) _품의서및경비(영월)_품의서_업체투찰예상(강원도건)_동해남부선4공구입찰내역(경남-조달청)" xfId="19677"/>
    <cellStyle name="_적격(화산) _품의서및경비(영월)_품의서_품의서(고속철도14-1)" xfId="19678"/>
    <cellStyle name="_적격(화산) _품의서및경비(영월)_품의서_품의서(고속철도14-1)_동해남부선4공구입찰내역(경남-조달청)" xfId="19679"/>
    <cellStyle name="_적격(화산) _하도1 (2)" xfId="2045"/>
    <cellStyle name="_적격(화산) _하도1 (2)_SCP" xfId="2066"/>
    <cellStyle name="_적격(화산) _하도1 (2)_SCP_Book2" xfId="2073"/>
    <cellStyle name="_적격(화산) _하도1 (2)_SCP_금차내역-10월8일-수정" xfId="2067"/>
    <cellStyle name="_적격(화산) _하도1 (2)_SCP_설변내역서2차" xfId="2068"/>
    <cellStyle name="_적격(화산) _하도1 (2)_SCP_전체내역" xfId="2069"/>
    <cellStyle name="_적격(화산) _하도1 (2)_SCP_전체내역-a3" xfId="2070"/>
    <cellStyle name="_적격(화산) _하도1 (2)_SCP_전체내역-a4" xfId="2071"/>
    <cellStyle name="_적격(화산) _하도1 (2)_SCP_총괄내역2003.08-a4" xfId="2072"/>
    <cellStyle name="_적격(화산) _하도1 (2)_금차내역설변-10월10일" xfId="2046"/>
    <cellStyle name="_적격(화산) _하도1 (2)_금차내역설변-10월10일_Book2" xfId="2051"/>
    <cellStyle name="_적격(화산) _하도1 (2)_금차내역설변-10월10일_전체내역" xfId="2047"/>
    <cellStyle name="_적격(화산) _하도1 (2)_금차내역설변-10월10일_전체내역-a3" xfId="2048"/>
    <cellStyle name="_적격(화산) _하도1 (2)_금차내역설변-10월10일_전체내역-a4" xfId="2049"/>
    <cellStyle name="_적격(화산) _하도1 (2)_금차내역설변-10월10일_총괄내역2003.08-a4" xfId="2050"/>
    <cellStyle name="_적격(화산) _하도1 (2)_전체내역-10월8일" xfId="2052"/>
    <cellStyle name="_적격(화산) _하도1 (2)_전체내역-10월8일_Book2" xfId="2057"/>
    <cellStyle name="_적격(화산) _하도1 (2)_전체내역-10월8일_전체내역" xfId="2053"/>
    <cellStyle name="_적격(화산) _하도1 (2)_전체내역-10월8일_전체내역-a3" xfId="2054"/>
    <cellStyle name="_적격(화산) _하도1 (2)_전체내역-10월8일_전체내역-a4" xfId="2055"/>
    <cellStyle name="_적격(화산) _하도1 (2)_전체내역-10월8일_총괄내역2003.08-a4" xfId="2056"/>
    <cellStyle name="_적격(화산) _하도1 (2)_지장물" xfId="2058"/>
    <cellStyle name="_적격(화산) _하도1 (2)_지장물_Book2" xfId="2065"/>
    <cellStyle name="_적격(화산) _하도1 (2)_지장물_금차내역-10월8일-수정" xfId="2059"/>
    <cellStyle name="_적격(화산) _하도1 (2)_지장물_설변내역서2차" xfId="2060"/>
    <cellStyle name="_적격(화산) _하도1 (2)_지장물_전체내역" xfId="2061"/>
    <cellStyle name="_적격(화산) _하도1 (2)_지장물_전체내역-a3" xfId="2062"/>
    <cellStyle name="_적격(화산) _하도1 (2)_지장물_전체내역-a4" xfId="2063"/>
    <cellStyle name="_적격(화산) _하도1 (2)_지장물_총괄내역2003.08-a4" xfId="2064"/>
    <cellStyle name="_적격(화산) _하사항" xfId="2074"/>
    <cellStyle name="_적격(화산) _하사항_buip (2)" xfId="2095"/>
    <cellStyle name="_적격(화산) _하사항_buip (2)_SCP" xfId="2116"/>
    <cellStyle name="_적격(화산) _하사항_buip (2)_SCP_Book2" xfId="2123"/>
    <cellStyle name="_적격(화산) _하사항_buip (2)_SCP_금차내역-10월8일-수정" xfId="2117"/>
    <cellStyle name="_적격(화산) _하사항_buip (2)_SCP_설변내역서2차" xfId="2118"/>
    <cellStyle name="_적격(화산) _하사항_buip (2)_SCP_전체내역" xfId="2119"/>
    <cellStyle name="_적격(화산) _하사항_buip (2)_SCP_전체내역-a3" xfId="2120"/>
    <cellStyle name="_적격(화산) _하사항_buip (2)_SCP_전체내역-a4" xfId="2121"/>
    <cellStyle name="_적격(화산) _하사항_buip (2)_SCP_총괄내역2003.08-a4" xfId="2122"/>
    <cellStyle name="_적격(화산) _하사항_buip (2)_금차내역설변-10월10일" xfId="2096"/>
    <cellStyle name="_적격(화산) _하사항_buip (2)_금차내역설변-10월10일_Book2" xfId="2101"/>
    <cellStyle name="_적격(화산) _하사항_buip (2)_금차내역설변-10월10일_전체내역" xfId="2097"/>
    <cellStyle name="_적격(화산) _하사항_buip (2)_금차내역설변-10월10일_전체내역-a3" xfId="2098"/>
    <cellStyle name="_적격(화산) _하사항_buip (2)_금차내역설변-10월10일_전체내역-a4" xfId="2099"/>
    <cellStyle name="_적격(화산) _하사항_buip (2)_금차내역설변-10월10일_총괄내역2003.08-a4" xfId="2100"/>
    <cellStyle name="_적격(화산) _하사항_buip (2)_전체내역-10월8일" xfId="2102"/>
    <cellStyle name="_적격(화산) _하사항_buip (2)_전체내역-10월8일_Book2" xfId="2107"/>
    <cellStyle name="_적격(화산) _하사항_buip (2)_전체내역-10월8일_전체내역" xfId="2103"/>
    <cellStyle name="_적격(화산) _하사항_buip (2)_전체내역-10월8일_전체내역-a3" xfId="2104"/>
    <cellStyle name="_적격(화산) _하사항_buip (2)_전체내역-10월8일_전체내역-a4" xfId="2105"/>
    <cellStyle name="_적격(화산) _하사항_buip (2)_전체내역-10월8일_총괄내역2003.08-a4" xfId="2106"/>
    <cellStyle name="_적격(화산) _하사항_buip (2)_지장물" xfId="2108"/>
    <cellStyle name="_적격(화산) _하사항_buip (2)_지장물_Book2" xfId="2115"/>
    <cellStyle name="_적격(화산) _하사항_buip (2)_지장물_금차내역-10월8일-수정" xfId="2109"/>
    <cellStyle name="_적격(화산) _하사항_buip (2)_지장물_설변내역서2차" xfId="2110"/>
    <cellStyle name="_적격(화산) _하사항_buip (2)_지장물_전체내역" xfId="2111"/>
    <cellStyle name="_적격(화산) _하사항_buip (2)_지장물_전체내역-a3" xfId="2112"/>
    <cellStyle name="_적격(화산) _하사항_buip (2)_지장물_전체내역-a4" xfId="2113"/>
    <cellStyle name="_적격(화산) _하사항_buip (2)_지장물_총괄내역2003.08-a4" xfId="2114"/>
    <cellStyle name="_적격(화산) _하사항_ip (2)" xfId="2124"/>
    <cellStyle name="_적격(화산) _하사항_ip (2)_SCP" xfId="2145"/>
    <cellStyle name="_적격(화산) _하사항_ip (2)_SCP_Book2" xfId="2152"/>
    <cellStyle name="_적격(화산) _하사항_ip (2)_SCP_금차내역-10월8일-수정" xfId="2146"/>
    <cellStyle name="_적격(화산) _하사항_ip (2)_SCP_설변내역서2차" xfId="2147"/>
    <cellStyle name="_적격(화산) _하사항_ip (2)_SCP_전체내역" xfId="2148"/>
    <cellStyle name="_적격(화산) _하사항_ip (2)_SCP_전체내역-a3" xfId="2149"/>
    <cellStyle name="_적격(화산) _하사항_ip (2)_SCP_전체내역-a4" xfId="2150"/>
    <cellStyle name="_적격(화산) _하사항_ip (2)_SCP_총괄내역2003.08-a4" xfId="2151"/>
    <cellStyle name="_적격(화산) _하사항_ip (2)_금차내역설변-10월10일" xfId="2125"/>
    <cellStyle name="_적격(화산) _하사항_ip (2)_금차내역설변-10월10일_Book2" xfId="2130"/>
    <cellStyle name="_적격(화산) _하사항_ip (2)_금차내역설변-10월10일_전체내역" xfId="2126"/>
    <cellStyle name="_적격(화산) _하사항_ip (2)_금차내역설변-10월10일_전체내역-a3" xfId="2127"/>
    <cellStyle name="_적격(화산) _하사항_ip (2)_금차내역설변-10월10일_전체내역-a4" xfId="2128"/>
    <cellStyle name="_적격(화산) _하사항_ip (2)_금차내역설변-10월10일_총괄내역2003.08-a4" xfId="2129"/>
    <cellStyle name="_적격(화산) _하사항_ip (2)_전체내역-10월8일" xfId="2131"/>
    <cellStyle name="_적격(화산) _하사항_ip (2)_전체내역-10월8일_Book2" xfId="2136"/>
    <cellStyle name="_적격(화산) _하사항_ip (2)_전체내역-10월8일_전체내역" xfId="2132"/>
    <cellStyle name="_적격(화산) _하사항_ip (2)_전체내역-10월8일_전체내역-a3" xfId="2133"/>
    <cellStyle name="_적격(화산) _하사항_ip (2)_전체내역-10월8일_전체내역-a4" xfId="2134"/>
    <cellStyle name="_적격(화산) _하사항_ip (2)_전체내역-10월8일_총괄내역2003.08-a4" xfId="2135"/>
    <cellStyle name="_적격(화산) _하사항_ip (2)_지장물" xfId="2137"/>
    <cellStyle name="_적격(화산) _하사항_ip (2)_지장물_Book2" xfId="2144"/>
    <cellStyle name="_적격(화산) _하사항_ip (2)_지장물_금차내역-10월8일-수정" xfId="2138"/>
    <cellStyle name="_적격(화산) _하사항_ip (2)_지장물_설변내역서2차" xfId="2139"/>
    <cellStyle name="_적격(화산) _하사항_ip (2)_지장물_전체내역" xfId="2140"/>
    <cellStyle name="_적격(화산) _하사항_ip (2)_지장물_전체내역-a3" xfId="2141"/>
    <cellStyle name="_적격(화산) _하사항_ip (2)_지장물_전체내역-a4" xfId="2142"/>
    <cellStyle name="_적격(화산) _하사항_ip (2)_지장물_총괄내역2003.08-a4" xfId="2143"/>
    <cellStyle name="_적격(화산) _하사항_jipbun (2)" xfId="2153"/>
    <cellStyle name="_적격(화산) _하사항_jipbun (2)_SCP" xfId="2174"/>
    <cellStyle name="_적격(화산) _하사항_jipbun (2)_SCP_Book2" xfId="2181"/>
    <cellStyle name="_적격(화산) _하사항_jipbun (2)_SCP_금차내역-10월8일-수정" xfId="2175"/>
    <cellStyle name="_적격(화산) _하사항_jipbun (2)_SCP_설변내역서2차" xfId="2176"/>
    <cellStyle name="_적격(화산) _하사항_jipbun (2)_SCP_전체내역" xfId="2177"/>
    <cellStyle name="_적격(화산) _하사항_jipbun (2)_SCP_전체내역-a3" xfId="2178"/>
    <cellStyle name="_적격(화산) _하사항_jipbun (2)_SCP_전체내역-a4" xfId="2179"/>
    <cellStyle name="_적격(화산) _하사항_jipbun (2)_SCP_총괄내역2003.08-a4" xfId="2180"/>
    <cellStyle name="_적격(화산) _하사항_jipbun (2)_금차내역설변-10월10일" xfId="2154"/>
    <cellStyle name="_적격(화산) _하사항_jipbun (2)_금차내역설변-10월10일_Book2" xfId="2159"/>
    <cellStyle name="_적격(화산) _하사항_jipbun (2)_금차내역설변-10월10일_전체내역" xfId="2155"/>
    <cellStyle name="_적격(화산) _하사항_jipbun (2)_금차내역설변-10월10일_전체내역-a3" xfId="2156"/>
    <cellStyle name="_적격(화산) _하사항_jipbun (2)_금차내역설변-10월10일_전체내역-a4" xfId="2157"/>
    <cellStyle name="_적격(화산) _하사항_jipbun (2)_금차내역설변-10월10일_총괄내역2003.08-a4" xfId="2158"/>
    <cellStyle name="_적격(화산) _하사항_jipbun (2)_전체내역-10월8일" xfId="2160"/>
    <cellStyle name="_적격(화산) _하사항_jipbun (2)_전체내역-10월8일_Book2" xfId="2165"/>
    <cellStyle name="_적격(화산) _하사항_jipbun (2)_전체내역-10월8일_전체내역" xfId="2161"/>
    <cellStyle name="_적격(화산) _하사항_jipbun (2)_전체내역-10월8일_전체내역-a3" xfId="2162"/>
    <cellStyle name="_적격(화산) _하사항_jipbun (2)_전체내역-10월8일_전체내역-a4" xfId="2163"/>
    <cellStyle name="_적격(화산) _하사항_jipbun (2)_전체내역-10월8일_총괄내역2003.08-a4" xfId="2164"/>
    <cellStyle name="_적격(화산) _하사항_jipbun (2)_지장물" xfId="2166"/>
    <cellStyle name="_적격(화산) _하사항_jipbun (2)_지장물_Book2" xfId="2173"/>
    <cellStyle name="_적격(화산) _하사항_jipbun (2)_지장물_금차내역-10월8일-수정" xfId="2167"/>
    <cellStyle name="_적격(화산) _하사항_jipbun (2)_지장물_설변내역서2차" xfId="2168"/>
    <cellStyle name="_적격(화산) _하사항_jipbun (2)_지장물_전체내역" xfId="2169"/>
    <cellStyle name="_적격(화산) _하사항_jipbun (2)_지장물_전체내역-a3" xfId="2170"/>
    <cellStyle name="_적격(화산) _하사항_jipbun (2)_지장물_전체내역-a4" xfId="2171"/>
    <cellStyle name="_적격(화산) _하사항_jipbun (2)_지장물_총괄내역2003.08-a4" xfId="2172"/>
    <cellStyle name="_적격(화산) _하사항_SCP" xfId="2182"/>
    <cellStyle name="_적격(화산) _하사항_SCP_Book2" xfId="2189"/>
    <cellStyle name="_적격(화산) _하사항_SCP_금차내역-10월8일-수정" xfId="2183"/>
    <cellStyle name="_적격(화산) _하사항_SCP_설변내역서2차" xfId="2184"/>
    <cellStyle name="_적격(화산) _하사항_SCP_전체내역" xfId="2185"/>
    <cellStyle name="_적격(화산) _하사항_SCP_전체내역-a3" xfId="2186"/>
    <cellStyle name="_적격(화산) _하사항_SCP_전체내역-a4" xfId="2187"/>
    <cellStyle name="_적격(화산) _하사항_SCP_총괄내역2003.08-a4" xfId="2188"/>
    <cellStyle name="_적격(화산) _하사항_금차내역설변-10월10일" xfId="2075"/>
    <cellStyle name="_적격(화산) _하사항_금차내역설변-10월10일_Book2" xfId="2080"/>
    <cellStyle name="_적격(화산) _하사항_금차내역설변-10월10일_전체내역" xfId="2076"/>
    <cellStyle name="_적격(화산) _하사항_금차내역설변-10월10일_전체내역-a3" xfId="2077"/>
    <cellStyle name="_적격(화산) _하사항_금차내역설변-10월10일_전체내역-a4" xfId="2078"/>
    <cellStyle name="_적격(화산) _하사항_금차내역설변-10월10일_총괄내역2003.08-a4" xfId="2079"/>
    <cellStyle name="_적격(화산) _하사항_전체내역-10월8일" xfId="2081"/>
    <cellStyle name="_적격(화산) _하사항_전체내역-10월8일_Book2" xfId="2086"/>
    <cellStyle name="_적격(화산) _하사항_전체내역-10월8일_전체내역" xfId="2082"/>
    <cellStyle name="_적격(화산) _하사항_전체내역-10월8일_전체내역-a3" xfId="2083"/>
    <cellStyle name="_적격(화산) _하사항_전체내역-10월8일_전체내역-a4" xfId="2084"/>
    <cellStyle name="_적격(화산) _하사항_전체내역-10월8일_총괄내역2003.08-a4" xfId="2085"/>
    <cellStyle name="_적격(화산) _하사항_지장물" xfId="2087"/>
    <cellStyle name="_적격(화산) _하사항_지장물_Book2" xfId="2094"/>
    <cellStyle name="_적격(화산) _하사항_지장물_금차내역-10월8일-수정" xfId="2088"/>
    <cellStyle name="_적격(화산) _하사항_지장물_설변내역서2차" xfId="2089"/>
    <cellStyle name="_적격(화산) _하사항_지장물_전체내역" xfId="2090"/>
    <cellStyle name="_적격(화산) _하사항_지장물_전체내역-a3" xfId="2091"/>
    <cellStyle name="_적격(화산) _하사항_지장물_전체내역-a4" xfId="2092"/>
    <cellStyle name="_적격(화산) _하사항_지장물_총괄내역2003.08-a4" xfId="2093"/>
    <cellStyle name="_적격(화산) _현리-신팔도로설계" xfId="19680"/>
    <cellStyle name="_적격(화산) _현리-신팔도로설계_내역서(최초)" xfId="19681"/>
    <cellStyle name="_적격(화산) _현리-신팔도로설계_내역서(최초)_기구조직승인" xfId="19682"/>
    <cellStyle name="_적격(화산) _현리-신팔도로설계_내역서(최초)_사토조정" xfId="19683"/>
    <cellStyle name="_적격(화산) _현리-신팔도로설계_내역서(최초)_사토조정1" xfId="19684"/>
    <cellStyle name="_적격(화산) _현리-신팔도로설계_내역서(최초)_사토조정2" xfId="19685"/>
    <cellStyle name="_적격(화산) _현리-신팔도로설계_내역서(최초)_실행예산(6공구)" xfId="19686"/>
    <cellStyle name="_적격(화산) _현리-신팔도로설계_내역서(최초)_실행예산(6공구-사토조정1)" xfId="19687"/>
    <cellStyle name="_적격(화산) _현리-신팔도로설계_내역서(최초)_실행예산(6공구-회원사-사토조정)" xfId="19688"/>
    <cellStyle name="_적격(화산) _현리-신팔도로설계_내역서(최초)_실행예산(6공구-회원사용)" xfId="19689"/>
    <cellStyle name="_적격(화산) _현리-신팔도로설계_내역서(최초)_투찰-변형1(내역서정리,설계대비단가낙찰율)" xfId="19690"/>
    <cellStyle name="_적격(화산) _현리-신팔도로설계_투찰-변형1(내역서정리,설계대비단가낙찰율)" xfId="19691"/>
    <cellStyle name="_적격(화산) _현장간접비(현장기준안)-60개월)" xfId="8012"/>
    <cellStyle name="_전기-광양3단계(옥곡가압장)" xfId="19692"/>
    <cellStyle name="_전기-광양3단계(옥곡가압장) 2" xfId="19693"/>
    <cellStyle name="_전기내역서-광동댐" xfId="19694"/>
    <cellStyle name="_전기내역서-광동댐 2" xfId="19695"/>
    <cellStyle name="_전기및계장-영천댐(03.9.8신설및철거나눔)" xfId="19696"/>
    <cellStyle name="_전기및계장-영천댐(03.9.8신설및철거나눔) (version 1)" xfId="19697"/>
    <cellStyle name="_전기및계장-영천댐(03.9.8신설및철거나눔) (version 1) 2" xfId="19698"/>
    <cellStyle name="_전기및계장-영천댐(03.9.8신설및철거나눔) 2" xfId="19699"/>
    <cellStyle name="_전기및계장-영천댐(03.9.8신설및철거나눔) 3" xfId="19700"/>
    <cellStyle name="_전기및계장-영천댐(03.9.8신설및철거나눔) 4" xfId="19701"/>
    <cellStyle name="_전기및계장-영천댐취수능력(2003.4.8전기및계장)" xfId="19702"/>
    <cellStyle name="_전기및계장-영천댐취수능력(2003.4.8전기및계장) 2" xfId="19703"/>
    <cellStyle name="_전기방식" xfId="19704"/>
    <cellStyle name="_전기방식 2" xfId="19705"/>
    <cellStyle name="_전기방식_수량산출서(2003.4.1)" xfId="19706"/>
    <cellStyle name="_전기방식_수량산출서(2003.4.1) 2" xfId="19707"/>
    <cellStyle name="_전기실행예산(공동도급)" xfId="3000"/>
    <cellStyle name="_전기실행예산(공동도급)_071030-조경공사" xfId="3001"/>
    <cellStyle name="_전기실행예산(공동도급)_원가계산서" xfId="3002"/>
    <cellStyle name="_전기-영천댐취수능력(2003.2.10) (version 1)" xfId="19708"/>
    <cellStyle name="_전기-영천댐취수능력(2003.2.10) (version 1) 2" xfId="19709"/>
    <cellStyle name="_전기-영천댐취수능력(2003.2.10) (version 1)_수량산출서(2003.4.1)" xfId="19710"/>
    <cellStyle name="_전기-영천댐취수능력(2003.2.10) (version 1)_수량산출서(2003.4.1) 2" xfId="19711"/>
    <cellStyle name="_전기예산서-수정(0302)" xfId="19712"/>
    <cellStyle name="_전력구 구간 토적표2" xfId="19713"/>
    <cellStyle name="_전력구 구간 토적표2_환토(최종)" xfId="19714"/>
    <cellStyle name="_전력구 포장공(한전)" xfId="19715"/>
    <cellStyle name="_전력구 포장공(한전)_환토(최종)" xfId="19716"/>
    <cellStyle name="_전체 개괄 내역(삼성SDS)" xfId="19717"/>
    <cellStyle name="_전체내역-10월8일" xfId="2256"/>
    <cellStyle name="_절성토량" xfId="84"/>
    <cellStyle name="_정읍천(입찰내역)_1안" xfId="19718"/>
    <cellStyle name="_정읍천(입찰내역)_1안_1" xfId="19719"/>
    <cellStyle name="_정읍천(입찰내역)_1안_1_변경내역서-1 (version 1)" xfId="19720"/>
    <cellStyle name="_정읍천(입찰내역)_1안_1_복사본 내역서-서창사거리(rev1-4)" xfId="19721"/>
    <cellStyle name="_정읍천(입찰내역)_1안_변경내역서-1 (version 1)" xfId="19722"/>
    <cellStyle name="_정읍천(입찰내역)_1안_복사본 내역서-서창사거리(rev1-4)" xfId="19723"/>
    <cellStyle name="_정읍천(입찰내역)_1안_정읍천(입찰내역)_1안" xfId="19724"/>
    <cellStyle name="_정읍천(입찰내역)_1안_정읍천(입찰내역)_1안_변경내역서-1 (version 1)" xfId="19725"/>
    <cellStyle name="_정읍천(입찰내역)_1안_정읍천(입찰내역)_1안_복사본 내역서-서창사거리(rev1-4)" xfId="19726"/>
    <cellStyle name="_정읍천(입찰내역)_2안" xfId="19727"/>
    <cellStyle name="_정읍천(입찰내역)_2안_변경내역서-1 (version 1)" xfId="19728"/>
    <cellStyle name="_정읍천(입찰내역)_2안_복사본 내역서-서창사거리(rev1-4)" xfId="19729"/>
    <cellStyle name="_정읍천(입찰내역)_2안_정읍천(입찰내역)_1안" xfId="19730"/>
    <cellStyle name="_정읍천(입찰내역)_2안_정읍천(입찰내역)_1안_변경내역서-1 (version 1)" xfId="19731"/>
    <cellStyle name="_정읍천(입찰내역)_2안_정읍천(입찰내역)_1안_복사본 내역서-서창사거리(rev1-4)" xfId="19732"/>
    <cellStyle name="_제1회기성서류(8.22)" xfId="19733"/>
    <cellStyle name="_제목" xfId="3003"/>
    <cellStyle name="_제목_내역서" xfId="3004"/>
    <cellStyle name="_제어반 견적서" xfId="8013"/>
    <cellStyle name="_제주물항" xfId="9928"/>
    <cellStyle name="_제출용병천하수(지역관로1)" xfId="19734"/>
    <cellStyle name="_제출용병천하수(지역관로1)_광주평동투찰" xfId="19735"/>
    <cellStyle name="_제출용병천하수(지역관로1)_광주평동투찰_수량산출서" xfId="19736"/>
    <cellStyle name="_제출용병천하수(지역관로1)_광주평동투찰_중구청일위대가" xfId="19737"/>
    <cellStyle name="_제출용병천하수(지역관로1)_광주평동품의1" xfId="19738"/>
    <cellStyle name="_제출용병천하수(지역관로1)_광주평동품의1_수량산출서" xfId="19739"/>
    <cellStyle name="_제출용병천하수(지역관로1)_광주평동품의1_중구청일위대가" xfId="19740"/>
    <cellStyle name="_제출용병천하수(지역관로1)_송학하수품의(설계넣고)" xfId="19741"/>
    <cellStyle name="_제출용병천하수(지역관로1)_송학하수품의(설계넣고)_수량산출서" xfId="19742"/>
    <cellStyle name="_제출용병천하수(지역관로1)_송학하수품의(설계넣고)_중구청일위대가" xfId="19743"/>
    <cellStyle name="_제출용병천하수(지역관로1)_수량산출서" xfId="19744"/>
    <cellStyle name="_제출용병천하수(지역관로1)_중구청일위대가" xfId="19745"/>
    <cellStyle name="_조경" xfId="19746"/>
    <cellStyle name="_조경(공종구분)" xfId="19747"/>
    <cellStyle name="_조경_2005.근1,2호-정화 습지 실정보고11-15일 1.5경사xls" xfId="19748"/>
    <cellStyle name="_조경_2006..단가산출" xfId="19749"/>
    <cellStyle name="_조경_조경" xfId="19750"/>
    <cellStyle name="_조경_조경_2006..단가산출" xfId="19751"/>
    <cellStyle name="_조경_창인-근1.2호-정화(방수쉬트)실정보고10.10" xfId="19752"/>
    <cellStyle name="_조경공" xfId="19753"/>
    <cellStyle name="_조경담장헐기수량" xfId="19754"/>
    <cellStyle name="_조원고" xfId="8014"/>
    <cellStyle name="_조직표" xfId="19755"/>
    <cellStyle name="_조직표_Book1" xfId="19756"/>
    <cellStyle name="_조직표_조직표" xfId="19757"/>
    <cellStyle name="_조직표_조직표_Book1" xfId="19758"/>
    <cellStyle name="_주덕투찰내역서" xfId="2257"/>
    <cellStyle name="_주변(이락사)정비-견적(최종)" xfId="2258"/>
    <cellStyle name="_주요자재(중로부)" xfId="19759"/>
    <cellStyle name="_중1-138호선(1단계)" xfId="19760"/>
    <cellStyle name="_중공식교각내공막이개선" xfId="19761"/>
    <cellStyle name="_중기단가" xfId="19762"/>
    <cellStyle name="_중앙선8-11공구(부대입찰)" xfId="19763"/>
    <cellStyle name="_중역업무구분(2004-1)" xfId="3005"/>
    <cellStyle name="_중지교상부수량" xfId="19764"/>
    <cellStyle name="_중지교상부수량_토공" xfId="19765"/>
    <cellStyle name="_증감분석양식" xfId="3006"/>
    <cellStyle name="_증감분석양식_071030-조경공사" xfId="3007"/>
    <cellStyle name="_증감분석양식_원가계산서" xfId="3008"/>
    <cellStyle name="_증감실정보고용설계서" xfId="19766"/>
    <cellStyle name="_지장가옥철거공사(9공구)" xfId="19767"/>
    <cellStyle name="_지장물" xfId="2259"/>
    <cellStyle name="_지장물_Book2" xfId="2266"/>
    <cellStyle name="_지장물_금차내역-10월8일-수정" xfId="2260"/>
    <cellStyle name="_지장물_설변내역서2차" xfId="2261"/>
    <cellStyle name="_지장물_전체내역" xfId="2262"/>
    <cellStyle name="_지장물_전체내역-a3" xfId="2263"/>
    <cellStyle name="_지장물_전체내역-a4" xfId="2264"/>
    <cellStyle name="_지장물_총괄내역2003.08-a4" xfId="2265"/>
    <cellStyle name="_지장물건조서" xfId="19768"/>
    <cellStyle name="_지장물조서" xfId="19769"/>
    <cellStyle name="_지정과제1분기실적(확정990408)" xfId="85"/>
    <cellStyle name="_지정과제1분기실적(확정990408)_1" xfId="86"/>
    <cellStyle name="_지정과제2차심의list" xfId="87"/>
    <cellStyle name="_지정과제2차심의list_1" xfId="88"/>
    <cellStyle name="_지정과제2차심의list_2" xfId="89"/>
    <cellStyle name="_지정과제2차심의결과" xfId="90"/>
    <cellStyle name="_지정과제2차심의결과(금액조정후최종)" xfId="91"/>
    <cellStyle name="_지정과제2차심의결과(금액조정후최종)_1" xfId="92"/>
    <cellStyle name="_지정과제2차심의결과(금액조정후최종)_1_경영개선실적보고(전주공장)" xfId="93"/>
    <cellStyle name="_지정과제2차심의결과(금액조정후최종)_1_별첨1_2" xfId="94"/>
    <cellStyle name="_지정과제2차심의결과(금액조정후최종)_1_제안과제집계표(공장전체)" xfId="95"/>
    <cellStyle name="_지정과제2차심의결과(금액조정후최종)_경영개선실적보고(전주공장)" xfId="96"/>
    <cellStyle name="_지정과제2차심의결과(금액조정후최종)_별첨1_2" xfId="97"/>
    <cellStyle name="_지정과제2차심의결과(금액조정후최종)_제안과제집계표(공장전체)" xfId="98"/>
    <cellStyle name="_지정과제2차심의결과_1" xfId="99"/>
    <cellStyle name="_지정배수로" xfId="19770"/>
    <cellStyle name="_지정배수로_1" xfId="19771"/>
    <cellStyle name="_지족동 오피스텔(2차개산견적동별비교)" xfId="7312"/>
    <cellStyle name="_지족동 오피스텔(개산견적동별비교)" xfId="7313"/>
    <cellStyle name="_지족동내역(1차네고)" xfId="7314"/>
    <cellStyle name="_지축수로콘크리트수량총괄집계표" xfId="19772"/>
    <cellStyle name="_지축수로콘크리트수량총괄집계표_8-8수직구" xfId="19773"/>
    <cellStyle name="_지축수로콘크리트수량총괄집계표_8-8수직구_JSP수량산출서(교대)" xfId="19774"/>
    <cellStyle name="_지축수로콘크리트수량총괄집계표_8-8수직구_교대 가시설수량" xfId="19775"/>
    <cellStyle name="_지축수로콘크리트수량총괄집계표_8-8수직구_교대일반수량" xfId="19776"/>
    <cellStyle name="_지축수로콘크리트수량총괄집계표_8-8수직구_기초" xfId="19777"/>
    <cellStyle name="_지축수로콘크리트수량총괄집계표_8-8수직구_기초수량(아스콘포장)" xfId="19778"/>
    <cellStyle name="_지축수로콘크리트수량총괄집계표_8-8수직구_일반수량" xfId="19779"/>
    <cellStyle name="_지축수로콘크리트수량총괄집계표_8-8수직구_하수관로이설토공(수정)" xfId="19780"/>
    <cellStyle name="_지축수로콘크리트수량총괄집계표_JSP수량산출서(교대)" xfId="19781"/>
    <cellStyle name="_지축수로콘크리트수량총괄집계표_교대 가시설수량" xfId="19782"/>
    <cellStyle name="_지축수로콘크리트수량총괄집계표_교대일반수량" xfId="19783"/>
    <cellStyle name="_지축수로콘크리트수량총괄집계표_기초" xfId="19784"/>
    <cellStyle name="_지축수로콘크리트수량총괄집계표_기초수량(아스콘포장)" xfId="19785"/>
    <cellStyle name="_지축수로콘크리트수량총괄집계표_일반수량" xfId="19786"/>
    <cellStyle name="_지축수로콘크리트수량총괄집계표_하수관로이설토공(수정)" xfId="19787"/>
    <cellStyle name="_지하차도 수량산출" xfId="19788"/>
    <cellStyle name="_지하차도 수량산출_토공" xfId="19789"/>
    <cellStyle name="_지하차도및신호등내역서,우안1구간-토목분3" xfId="19790"/>
    <cellStyle name="_직원복귀및생산성만회대책(10-문일현SE)" xfId="3009"/>
    <cellStyle name="_진월 공내역서" xfId="19791"/>
    <cellStyle name="_진월 공내역서_Sheet1" xfId="19792"/>
    <cellStyle name="_진월 공내역서_Sheet1_변경내역서-1 (version 1)" xfId="19793"/>
    <cellStyle name="_진월 공내역서_Sheet1_복사본 내역서-서창사거리(rev1-4)" xfId="19794"/>
    <cellStyle name="_진월 공내역서_Sheet1_정읍천(입찰내역)_1안" xfId="19795"/>
    <cellStyle name="_진월 공내역서_Sheet1_정읍천(입찰내역)_1안_변경내역서-1 (version 1)" xfId="19796"/>
    <cellStyle name="_진월 공내역서_Sheet1_정읍천(입찰내역)_1안_복사본 내역서-서창사거리(rev1-4)" xfId="19797"/>
    <cellStyle name="_진월 공내역서_변경내역서-1 (version 1)" xfId="19798"/>
    <cellStyle name="_진월 공내역서_복사본 내역서-서창사거리(rev1-4)" xfId="19799"/>
    <cellStyle name="_진월 공내역서_서후-평은(투찰)" xfId="19800"/>
    <cellStyle name="_진월 공내역서_서후-평은(투찰)_Sheet1" xfId="19801"/>
    <cellStyle name="_진월 공내역서_서후-평은(투찰)_Sheet1_변경내역서-1 (version 1)" xfId="19802"/>
    <cellStyle name="_진월 공내역서_서후-평은(투찰)_Sheet1_복사본 내역서-서창사거리(rev1-4)" xfId="19803"/>
    <cellStyle name="_진월 공내역서_서후-평은(투찰)_Sheet1_정읍천(입찰내역)_1안" xfId="19804"/>
    <cellStyle name="_진월 공내역서_서후-평은(투찰)_Sheet1_정읍천(입찰내역)_1안_변경내역서-1 (version 1)" xfId="19805"/>
    <cellStyle name="_진월 공내역서_서후-평은(투찰)_Sheet1_정읍천(입찰내역)_1안_복사본 내역서-서창사거리(rev1-4)" xfId="19806"/>
    <cellStyle name="_진월 공내역서_서후-평은(투찰)_변경내역서-1 (version 1)" xfId="19807"/>
    <cellStyle name="_진월 공내역서_서후-평은(투찰)_복사본 내역서-서창사거리(rev1-4)" xfId="19808"/>
    <cellStyle name="_진월 공내역서_서후-평은(투찰)_정읍천(입찰내역)_1안" xfId="19809"/>
    <cellStyle name="_진월 공내역서_서후-평은(투찰)_정읍천(입찰내역)_1안_1" xfId="19810"/>
    <cellStyle name="_진월 공내역서_서후-평은(투찰)_정읍천(입찰내역)_1안_1_변경내역서-1 (version 1)" xfId="19811"/>
    <cellStyle name="_진월 공내역서_서후-평은(투찰)_정읍천(입찰내역)_1안_1_복사본 내역서-서창사거리(rev1-4)" xfId="19812"/>
    <cellStyle name="_진월 공내역서_서후-평은(투찰)_정읍천(입찰내역)_1안_변경내역서-1 (version 1)" xfId="19813"/>
    <cellStyle name="_진월 공내역서_서후-평은(투찰)_정읍천(입찰내역)_1안_복사본 내역서-서창사거리(rev1-4)" xfId="19814"/>
    <cellStyle name="_진월 공내역서_서후-평은(투찰)_정읍천(입찰내역)_1안_정읍천(입찰내역)_1안" xfId="19815"/>
    <cellStyle name="_진월 공내역서_서후-평은(투찰)_정읍천(입찰내역)_1안_정읍천(입찰내역)_1안_변경내역서-1 (version 1)" xfId="19816"/>
    <cellStyle name="_진월 공내역서_서후-평은(투찰)_정읍천(입찰내역)_1안_정읍천(입찰내역)_1안_복사본 내역서-서창사거리(rev1-4)" xfId="19817"/>
    <cellStyle name="_진월 공내역서_서후-평은(투찰)_정읍천(입찰내역)_2안" xfId="19818"/>
    <cellStyle name="_진월 공내역서_서후-평은(투찰)_정읍천(입찰내역)_2안_변경내역서-1 (version 1)" xfId="19819"/>
    <cellStyle name="_진월 공내역서_서후-평은(투찰)_정읍천(입찰내역)_2안_복사본 내역서-서창사거리(rev1-4)" xfId="19820"/>
    <cellStyle name="_진월 공내역서_서후-평은(투찰)_정읍천(입찰내역)_2안_정읍천(입찰내역)_1안" xfId="19821"/>
    <cellStyle name="_진월 공내역서_서후-평은(투찰)_정읍천(입찰내역)_2안_정읍천(입찰내역)_1안_변경내역서-1 (version 1)" xfId="19822"/>
    <cellStyle name="_진월 공내역서_서후-평은(투찰)_정읍천(입찰내역)_2안_정읍천(입찰내역)_1안_복사본 내역서-서창사거리(rev1-4)" xfId="19823"/>
    <cellStyle name="_진월 공내역서_정읍천(입찰내역)_1안" xfId="19824"/>
    <cellStyle name="_진월 공내역서_정읍천(입찰내역)_1안_1" xfId="19825"/>
    <cellStyle name="_진월 공내역서_정읍천(입찰내역)_1안_1_변경내역서-1 (version 1)" xfId="19826"/>
    <cellStyle name="_진월 공내역서_정읍천(입찰내역)_1안_1_복사본 내역서-서창사거리(rev1-4)" xfId="19827"/>
    <cellStyle name="_진월 공내역서_정읍천(입찰내역)_1안_변경내역서-1 (version 1)" xfId="19828"/>
    <cellStyle name="_진월 공내역서_정읍천(입찰내역)_1안_복사본 내역서-서창사거리(rev1-4)" xfId="19829"/>
    <cellStyle name="_진월 공내역서_정읍천(입찰내역)_1안_정읍천(입찰내역)_1안" xfId="19830"/>
    <cellStyle name="_진월 공내역서_정읍천(입찰내역)_1안_정읍천(입찰내역)_1안_변경내역서-1 (version 1)" xfId="19831"/>
    <cellStyle name="_진월 공내역서_정읍천(입찰내역)_1안_정읍천(입찰내역)_1안_복사본 내역서-서창사거리(rev1-4)" xfId="19832"/>
    <cellStyle name="_진월 공내역서_정읍천(입찰내역)_2안" xfId="19833"/>
    <cellStyle name="_진월 공내역서_정읍천(입찰내역)_2안_변경내역서-1 (version 1)" xfId="19834"/>
    <cellStyle name="_진월 공내역서_정읍천(입찰내역)_2안_복사본 내역서-서창사거리(rev1-4)" xfId="19835"/>
    <cellStyle name="_진월 공내역서_정읍천(입찰내역)_2안_정읍천(입찰내역)_1안" xfId="19836"/>
    <cellStyle name="_진월 공내역서_정읍천(입찰내역)_2안_정읍천(입찰내역)_1안_변경내역서-1 (version 1)" xfId="19837"/>
    <cellStyle name="_진월 공내역서_정읍천(입찰내역)_2안_정읍천(입찰내역)_1안_복사본 내역서-서창사거리(rev1-4)" xfId="19838"/>
    <cellStyle name="_집계" xfId="8015"/>
    <cellStyle name="_집중관리(981231)" xfId="100"/>
    <cellStyle name="_집중관리(981231)_1" xfId="101"/>
    <cellStyle name="_집중관리(지정과제및 양식)" xfId="102"/>
    <cellStyle name="_집중관리(지정과제및 양식)_1" xfId="103"/>
    <cellStyle name="_집행(간접비 산출)" xfId="19839"/>
    <cellStyle name="_집행(간접비 산출)_2005.근1,2호-정화 습지 실정보고11-15일 1.5경사xls" xfId="19840"/>
    <cellStyle name="_집행(간접비 산출)_2006..단가산출" xfId="19841"/>
    <cellStyle name="_집행(간접비 산출)_송도2,4공구 (1-조경 내역서)" xfId="19842"/>
    <cellStyle name="_집행(간접비 산출)_송도2,4공구 (1-조경 내역서)_2005.근1,2호-정화 습지 실정보고11-15일 1.5경사xls" xfId="19843"/>
    <cellStyle name="_집행(간접비 산출)_송도2,4공구 (1-조경 내역서)_2006..단가산출" xfId="19844"/>
    <cellStyle name="_집행(간접비 산출)_송도2,4공구 (1-조경 내역서)_조경" xfId="19845"/>
    <cellStyle name="_집행(간접비 산출)_송도2,4공구 (1-조경 내역서)_조경_2006..단가산출" xfId="19846"/>
    <cellStyle name="_집행(간접비 산출)_송도2,4공구 (1-조경 내역서)_창인-근1.2호-정화(방수쉬트)실정보고10.10" xfId="19847"/>
    <cellStyle name="_집행(간접비 산출)_조경" xfId="19848"/>
    <cellStyle name="_집행(간접비 산출)_조경(공종구분)" xfId="19849"/>
    <cellStyle name="_집행(간접비 산출)_조경_2005.근1,2호-정화 습지 실정보고11-15일 1.5경사xls" xfId="19850"/>
    <cellStyle name="_집행(간접비 산출)_조경_2006..단가산출" xfId="19851"/>
    <cellStyle name="_집행(간접비 산출)_조경_조경" xfId="19852"/>
    <cellStyle name="_집행(간접비 산출)_조경_조경_2006..단가산출" xfId="19853"/>
    <cellStyle name="_집행(간접비 산출)_조경_창인-근1.2호-정화(방수쉬트)실정보고10.10" xfId="19854"/>
    <cellStyle name="_집행(간접비 산출)_창인-근1.2호-정화(방수쉬트)실정보고10.10" xfId="19855"/>
    <cellStyle name="_집행갑지 " xfId="2267"/>
    <cellStyle name="_집행갑지 _(신풍-우성)부대현설자료" xfId="19856"/>
    <cellStyle name="_집행갑지 _(신풍-우성)부대현설자료_동해남부선4공구입찰내역(경남-조달청)" xfId="19857"/>
    <cellStyle name="_집행갑지 _Book1" xfId="19858"/>
    <cellStyle name="_집행갑지 _Book1_내역서(최초)" xfId="19859"/>
    <cellStyle name="_집행갑지 _Book1_내역서(최초)_기구조직승인" xfId="19860"/>
    <cellStyle name="_집행갑지 _Book1_내역서(최초)_사토조정" xfId="19861"/>
    <cellStyle name="_집행갑지 _Book1_내역서(최초)_사토조정1" xfId="19862"/>
    <cellStyle name="_집행갑지 _Book1_내역서(최초)_사토조정2" xfId="19863"/>
    <cellStyle name="_집행갑지 _Book1_내역서(최초)_실행예산(6공구)" xfId="19864"/>
    <cellStyle name="_집행갑지 _Book1_내역서(최초)_실행예산(6공구-사토조정1)" xfId="19865"/>
    <cellStyle name="_집행갑지 _Book1_내역서(최초)_실행예산(6공구-회원사-사토조정)" xfId="19866"/>
    <cellStyle name="_집행갑지 _Book1_내역서(최초)_실행예산(6공구-회원사용)" xfId="19867"/>
    <cellStyle name="_집행갑지 _Book1_내역서(최초)_투찰-변형1(내역서정리,설계대비단가낙찰율)" xfId="19868"/>
    <cellStyle name="_집행갑지 _Book1_투찰-변형1(내역서정리,설계대비단가낙찰율)" xfId="19869"/>
    <cellStyle name="_집행갑지 _P-(현리-신팔)" xfId="19870"/>
    <cellStyle name="_집행갑지 _P-(현리-신팔)_내역서(최초)" xfId="19871"/>
    <cellStyle name="_집행갑지 _P-(현리-신팔)_내역서(최초)_기구조직승인" xfId="19872"/>
    <cellStyle name="_집행갑지 _P-(현리-신팔)_내역서(최초)_사토조정" xfId="19873"/>
    <cellStyle name="_집행갑지 _P-(현리-신팔)_내역서(최초)_사토조정1" xfId="19874"/>
    <cellStyle name="_집행갑지 _P-(현리-신팔)_내역서(최초)_사토조정2" xfId="19875"/>
    <cellStyle name="_집행갑지 _P-(현리-신팔)_내역서(최초)_실행예산(6공구)" xfId="19876"/>
    <cellStyle name="_집행갑지 _P-(현리-신팔)_내역서(최초)_실행예산(6공구-사토조정1)" xfId="19877"/>
    <cellStyle name="_집행갑지 _P-(현리-신팔)_내역서(최초)_실행예산(6공구-회원사-사토조정)" xfId="19878"/>
    <cellStyle name="_집행갑지 _P-(현리-신팔)_내역서(최초)_실행예산(6공구-회원사용)" xfId="19879"/>
    <cellStyle name="_집행갑지 _P-(현리-신팔)_내역서(최초)_투찰-변형1(내역서정리,설계대비단가낙찰율)" xfId="19880"/>
    <cellStyle name="_집행갑지 _P-(현리-신팔)_투찰-변형1(내역서정리,설계대비단가낙찰율)" xfId="19881"/>
    <cellStyle name="_집행갑지 _p-하남강일1" xfId="19882"/>
    <cellStyle name="_집행갑지 _p-하남강일1_내역서(최초)" xfId="19883"/>
    <cellStyle name="_집행갑지 _p-하남강일1_내역서(최초)_기구조직승인" xfId="19884"/>
    <cellStyle name="_집행갑지 _p-하남강일1_내역서(최초)_사토조정" xfId="19885"/>
    <cellStyle name="_집행갑지 _p-하남강일1_내역서(최초)_사토조정1" xfId="19886"/>
    <cellStyle name="_집행갑지 _p-하남강일1_내역서(최초)_사토조정2" xfId="19887"/>
    <cellStyle name="_집행갑지 _p-하남강일1_내역서(최초)_실행예산(6공구)" xfId="19888"/>
    <cellStyle name="_집행갑지 _p-하남강일1_내역서(최초)_실행예산(6공구-사토조정1)" xfId="19889"/>
    <cellStyle name="_집행갑지 _p-하남강일1_내역서(최초)_실행예산(6공구-회원사-사토조정)" xfId="19890"/>
    <cellStyle name="_집행갑지 _p-하남강일1_내역서(최초)_실행예산(6공구-회원사용)" xfId="19891"/>
    <cellStyle name="_집행갑지 _p-하남강일1_내역서(최초)_투찰-변형1(내역서정리,설계대비단가낙찰율)" xfId="19892"/>
    <cellStyle name="_집행갑지 _p-하남강일1_투찰-변형1(내역서정리,설계대비단가낙찰율)" xfId="19893"/>
    <cellStyle name="_집행갑지 _SCP" xfId="2288"/>
    <cellStyle name="_집행갑지 _SCP_Book2" xfId="2295"/>
    <cellStyle name="_집행갑지 _SCP_금차내역-10월8일-수정" xfId="2289"/>
    <cellStyle name="_집행갑지 _SCP_설변내역서2차" xfId="2290"/>
    <cellStyle name="_집행갑지 _SCP_전체내역" xfId="2291"/>
    <cellStyle name="_집행갑지 _SCP_전체내역-a3" xfId="2292"/>
    <cellStyle name="_집행갑지 _SCP_전체내역-a4" xfId="2293"/>
    <cellStyle name="_집행갑지 _SCP_총괄내역2003.08-a4" xfId="2294"/>
    <cellStyle name="_집행갑지 _Sheet1" xfId="19894"/>
    <cellStyle name="_집행갑지 _Sheet1_변경내역서-1 (version 1)" xfId="19895"/>
    <cellStyle name="_집행갑지 _Sheet1_복사본 내역서-서창사거리(rev1-4)" xfId="19896"/>
    <cellStyle name="_집행갑지 _Sheet1_정읍천(입찰내역)_1안" xfId="19897"/>
    <cellStyle name="_집행갑지 _Sheet1_정읍천(입찰내역)_1안_변경내역서-1 (version 1)" xfId="19898"/>
    <cellStyle name="_집행갑지 _Sheet1_정읍천(입찰내역)_1안_복사본 내역서-서창사거리(rev1-4)" xfId="19899"/>
    <cellStyle name="_집행갑지 _강관파일운반" xfId="19900"/>
    <cellStyle name="_집행갑지 _견적공종" xfId="19901"/>
    <cellStyle name="_집행갑지 _견적공종_동해남부선4공구입찰내역(경남-조달청)" xfId="19902"/>
    <cellStyle name="_집행갑지 _계약내역서(전체분 진호)" xfId="19903"/>
    <cellStyle name="_집행갑지 _계약내역서(전체분 진호)_계약내역서(전체분)" xfId="19904"/>
    <cellStyle name="_집행갑지 _계약내역서(전체분)" xfId="19905"/>
    <cellStyle name="_집행갑지 _계약내역서(전체분)_계약내역서(전체분)" xfId="19906"/>
    <cellStyle name="_집행갑지 _공사일지(동천2월)" xfId="19907"/>
    <cellStyle name="_집행갑지 _광주평동투찰" xfId="19908"/>
    <cellStyle name="_집행갑지 _광주평동투찰_수량산출서" xfId="19909"/>
    <cellStyle name="_집행갑지 _광주평동투찰_중구청일위대가" xfId="19910"/>
    <cellStyle name="_집행갑지 _광주평동품의1" xfId="19911"/>
    <cellStyle name="_집행갑지 _광주평동품의1_수량산출서" xfId="19912"/>
    <cellStyle name="_집행갑지 _광주평동품의1_중구청일위대가" xfId="19913"/>
    <cellStyle name="_집행갑지 _금차내역설변-10월10일" xfId="2268"/>
    <cellStyle name="_집행갑지 _금차내역설변-10월10일_Book2" xfId="2273"/>
    <cellStyle name="_집행갑지 _금차내역설변-10월10일_전체내역" xfId="2269"/>
    <cellStyle name="_집행갑지 _금차내역설변-10월10일_전체내역-a3" xfId="2270"/>
    <cellStyle name="_집행갑지 _금차내역설변-10월10일_전체내역-a4" xfId="2271"/>
    <cellStyle name="_집행갑지 _금차내역설변-10월10일_총괄내역2003.08-a4" xfId="2272"/>
    <cellStyle name="_집행갑지 _기구조직승인" xfId="19914"/>
    <cellStyle name="_집행갑지 _내역서(최초)" xfId="19915"/>
    <cellStyle name="_집행갑지 _내역서(최초)_기구조직승인" xfId="19916"/>
    <cellStyle name="_집행갑지 _내역서(최초)_사토조정" xfId="19917"/>
    <cellStyle name="_집행갑지 _내역서(최초)_사토조정1" xfId="19918"/>
    <cellStyle name="_집행갑지 _내역서(최초)_사토조정2" xfId="19919"/>
    <cellStyle name="_집행갑지 _내역서(최초)_실행예산(6공구)" xfId="19920"/>
    <cellStyle name="_집행갑지 _내역서(최초)_실행예산(6공구-사토조정1)" xfId="19921"/>
    <cellStyle name="_집행갑지 _내역서(최초)_실행예산(6공구-회원사-사토조정)" xfId="19922"/>
    <cellStyle name="_집행갑지 _내역서(최초)_실행예산(6공구-회원사용)" xfId="19923"/>
    <cellStyle name="_집행갑지 _내역서(최초)_투찰-변형1(내역서정리,설계대비단가낙찰율)" xfId="19924"/>
    <cellStyle name="_집행갑지 _동천내역서및공정표원본" xfId="19925"/>
    <cellStyle name="_집행갑지 _동해남부선4공구입찰내역(경남-조달청)" xfId="19926"/>
    <cellStyle name="_집행갑지 _변경내역서-1 (version 1)" xfId="19927"/>
    <cellStyle name="_집행갑지 _복사본 내역서-서창사거리(rev1-4)" xfId="19928"/>
    <cellStyle name="_집행갑지 _부대결과" xfId="19929"/>
    <cellStyle name="_집행갑지 _부대결과_Book1" xfId="19930"/>
    <cellStyle name="_집행갑지 _부대결과_Book1_내역서(최초)" xfId="19931"/>
    <cellStyle name="_집행갑지 _부대결과_Book1_내역서(최초)_기구조직승인" xfId="19932"/>
    <cellStyle name="_집행갑지 _부대결과_Book1_내역서(최초)_사토조정" xfId="19933"/>
    <cellStyle name="_집행갑지 _부대결과_Book1_내역서(최초)_사토조정1" xfId="19934"/>
    <cellStyle name="_집행갑지 _부대결과_Book1_내역서(최초)_사토조정2" xfId="19935"/>
    <cellStyle name="_집행갑지 _부대결과_Book1_내역서(최초)_실행예산(6공구)" xfId="19936"/>
    <cellStyle name="_집행갑지 _부대결과_Book1_내역서(최초)_실행예산(6공구-사토조정1)" xfId="19937"/>
    <cellStyle name="_집행갑지 _부대결과_Book1_내역서(최초)_실행예산(6공구-회원사-사토조정)" xfId="19938"/>
    <cellStyle name="_집행갑지 _부대결과_Book1_내역서(최초)_실행예산(6공구-회원사용)" xfId="19939"/>
    <cellStyle name="_집행갑지 _부대결과_Book1_내역서(최초)_투찰-변형1(내역서정리,설계대비단가낙찰율)" xfId="19940"/>
    <cellStyle name="_집행갑지 _부대결과_Book1_투찰-변형1(내역서정리,설계대비단가낙찰율)" xfId="19941"/>
    <cellStyle name="_집행갑지 _부대결과_P-(현리-신팔)" xfId="19942"/>
    <cellStyle name="_집행갑지 _부대결과_P-(현리-신팔)_내역서(최초)" xfId="19943"/>
    <cellStyle name="_집행갑지 _부대결과_P-(현리-신팔)_내역서(최초)_기구조직승인" xfId="19944"/>
    <cellStyle name="_집행갑지 _부대결과_P-(현리-신팔)_내역서(최초)_사토조정" xfId="19945"/>
    <cellStyle name="_집행갑지 _부대결과_P-(현리-신팔)_내역서(최초)_사토조정1" xfId="19946"/>
    <cellStyle name="_집행갑지 _부대결과_P-(현리-신팔)_내역서(최초)_사토조정2" xfId="19947"/>
    <cellStyle name="_집행갑지 _부대결과_P-(현리-신팔)_내역서(최초)_실행예산(6공구)" xfId="19948"/>
    <cellStyle name="_집행갑지 _부대결과_P-(현리-신팔)_내역서(최초)_실행예산(6공구-사토조정1)" xfId="19949"/>
    <cellStyle name="_집행갑지 _부대결과_P-(현리-신팔)_내역서(최초)_실행예산(6공구-회원사-사토조정)" xfId="19950"/>
    <cellStyle name="_집행갑지 _부대결과_P-(현리-신팔)_내역서(최초)_실행예산(6공구-회원사용)" xfId="19951"/>
    <cellStyle name="_집행갑지 _부대결과_P-(현리-신팔)_내역서(최초)_투찰-변형1(내역서정리,설계대비단가낙찰율)" xfId="19952"/>
    <cellStyle name="_집행갑지 _부대결과_P-(현리-신팔)_투찰-변형1(내역서정리,설계대비단가낙찰율)" xfId="19953"/>
    <cellStyle name="_집행갑지 _부대결과_내역서(최초)" xfId="19954"/>
    <cellStyle name="_집행갑지 _부대결과_내역서(최초)_기구조직승인" xfId="19955"/>
    <cellStyle name="_집행갑지 _부대결과_내역서(최초)_사토조정" xfId="19956"/>
    <cellStyle name="_집행갑지 _부대결과_내역서(최초)_사토조정1" xfId="19957"/>
    <cellStyle name="_집행갑지 _부대결과_내역서(최초)_사토조정2" xfId="19958"/>
    <cellStyle name="_집행갑지 _부대결과_내역서(최초)_실행예산(6공구)" xfId="19959"/>
    <cellStyle name="_집행갑지 _부대결과_내역서(최초)_실행예산(6공구-사토조정1)" xfId="19960"/>
    <cellStyle name="_집행갑지 _부대결과_내역서(최초)_실행예산(6공구-회원사-사토조정)" xfId="19961"/>
    <cellStyle name="_집행갑지 _부대결과_내역서(최초)_실행예산(6공구-회원사용)" xfId="19962"/>
    <cellStyle name="_집행갑지 _부대결과_내역서(최초)_투찰-변형1(내역서정리,설계대비단가낙찰율)" xfId="19963"/>
    <cellStyle name="_집행갑지 _부대결과_투찰-변형1(내역서정리,설계대비단가낙찰율)" xfId="19964"/>
    <cellStyle name="_집행갑지 _부대결과_현리-신팔도로설계" xfId="19965"/>
    <cellStyle name="_집행갑지 _부대결과_현리-신팔도로설계_내역서(최초)" xfId="19966"/>
    <cellStyle name="_집행갑지 _부대결과_현리-신팔도로설계_내역서(최초)_기구조직승인" xfId="19967"/>
    <cellStyle name="_집행갑지 _부대결과_현리-신팔도로설계_내역서(최초)_사토조정" xfId="19968"/>
    <cellStyle name="_집행갑지 _부대결과_현리-신팔도로설계_내역서(최초)_사토조정1" xfId="19969"/>
    <cellStyle name="_집행갑지 _부대결과_현리-신팔도로설계_내역서(최초)_사토조정2" xfId="19970"/>
    <cellStyle name="_집행갑지 _부대결과_현리-신팔도로설계_내역서(최초)_실행예산(6공구)" xfId="19971"/>
    <cellStyle name="_집행갑지 _부대결과_현리-신팔도로설계_내역서(최초)_실행예산(6공구-사토조정1)" xfId="19972"/>
    <cellStyle name="_집행갑지 _부대결과_현리-신팔도로설계_내역서(최초)_실행예산(6공구-회원사-사토조정)" xfId="19973"/>
    <cellStyle name="_집행갑지 _부대결과_현리-신팔도로설계_내역서(최초)_실행예산(6공구-회원사용)" xfId="19974"/>
    <cellStyle name="_집행갑지 _부대결과_현리-신팔도로설계_내역서(최초)_투찰-변형1(내역서정리,설계대비단가낙찰율)" xfId="19975"/>
    <cellStyle name="_집행갑지 _부대결과_현리-신팔도로설계_투찰-변형1(내역서정리,설계대비단가낙찰율)" xfId="19976"/>
    <cellStyle name="_집행갑지 _부대입찰특별조건및내역송부(최저가)" xfId="19977"/>
    <cellStyle name="_집행갑지 _부대입찰특별조건및내역송부(최저가)_Book1" xfId="19978"/>
    <cellStyle name="_집행갑지 _부대입찰특별조건및내역송부(최저가)_Book1_내역서(최초)" xfId="19979"/>
    <cellStyle name="_집행갑지 _부대입찰특별조건및내역송부(최저가)_Book1_내역서(최초)_기구조직승인" xfId="19980"/>
    <cellStyle name="_집행갑지 _부대입찰특별조건및내역송부(최저가)_Book1_내역서(최초)_사토조정" xfId="19981"/>
    <cellStyle name="_집행갑지 _부대입찰특별조건및내역송부(최저가)_Book1_내역서(최초)_사토조정1" xfId="19982"/>
    <cellStyle name="_집행갑지 _부대입찰특별조건및내역송부(최저가)_Book1_내역서(최초)_사토조정2" xfId="19983"/>
    <cellStyle name="_집행갑지 _부대입찰특별조건및내역송부(최저가)_Book1_내역서(최초)_실행예산(6공구)" xfId="19984"/>
    <cellStyle name="_집행갑지 _부대입찰특별조건및내역송부(최저가)_Book1_내역서(최초)_실행예산(6공구-사토조정1)" xfId="19985"/>
    <cellStyle name="_집행갑지 _부대입찰특별조건및내역송부(최저가)_Book1_내역서(최초)_실행예산(6공구-회원사-사토조정)" xfId="19986"/>
    <cellStyle name="_집행갑지 _부대입찰특별조건및내역송부(최저가)_Book1_내역서(최초)_실행예산(6공구-회원사용)" xfId="19987"/>
    <cellStyle name="_집행갑지 _부대입찰특별조건및내역송부(최저가)_Book1_내역서(최초)_투찰-변형1(내역서정리,설계대비단가낙찰율)" xfId="19988"/>
    <cellStyle name="_집행갑지 _부대입찰특별조건및내역송부(최저가)_Book1_투찰-변형1(내역서정리,설계대비단가낙찰율)" xfId="19989"/>
    <cellStyle name="_집행갑지 _부대입찰특별조건및내역송부(최저가)_P-(현리-신팔)" xfId="19990"/>
    <cellStyle name="_집행갑지 _부대입찰특별조건및내역송부(최저가)_P-(현리-신팔)_내역서(최초)" xfId="19991"/>
    <cellStyle name="_집행갑지 _부대입찰특별조건및내역송부(최저가)_P-(현리-신팔)_내역서(최초)_기구조직승인" xfId="19992"/>
    <cellStyle name="_집행갑지 _부대입찰특별조건및내역송부(최저가)_P-(현리-신팔)_내역서(최초)_사토조정" xfId="19993"/>
    <cellStyle name="_집행갑지 _부대입찰특별조건및내역송부(최저가)_P-(현리-신팔)_내역서(최초)_사토조정1" xfId="19994"/>
    <cellStyle name="_집행갑지 _부대입찰특별조건및내역송부(최저가)_P-(현리-신팔)_내역서(최초)_사토조정2" xfId="19995"/>
    <cellStyle name="_집행갑지 _부대입찰특별조건및내역송부(최저가)_P-(현리-신팔)_내역서(최초)_실행예산(6공구)" xfId="19996"/>
    <cellStyle name="_집행갑지 _부대입찰특별조건및내역송부(최저가)_P-(현리-신팔)_내역서(최초)_실행예산(6공구-사토조정1)" xfId="19997"/>
    <cellStyle name="_집행갑지 _부대입찰특별조건및내역송부(최저가)_P-(현리-신팔)_내역서(최초)_실행예산(6공구-회원사-사토조정)" xfId="19998"/>
    <cellStyle name="_집행갑지 _부대입찰특별조건및내역송부(최저가)_P-(현리-신팔)_내역서(최초)_실행예산(6공구-회원사용)" xfId="19999"/>
    <cellStyle name="_집행갑지 _부대입찰특별조건및내역송부(최저가)_P-(현리-신팔)_내역서(최초)_투찰-변형1(내역서정리,설계대비단가낙찰율)" xfId="20000"/>
    <cellStyle name="_집행갑지 _부대입찰특별조건및내역송부(최저가)_P-(현리-신팔)_투찰-변형1(내역서정리,설계대비단가낙찰율)" xfId="20001"/>
    <cellStyle name="_집행갑지 _부대입찰특별조건및내역송부(최저가)_내역서(최초)" xfId="20002"/>
    <cellStyle name="_집행갑지 _부대입찰특별조건및내역송부(최저가)_내역서(최초)_기구조직승인" xfId="20003"/>
    <cellStyle name="_집행갑지 _부대입찰특별조건및내역송부(최저가)_내역서(최초)_사토조정" xfId="20004"/>
    <cellStyle name="_집행갑지 _부대입찰특별조건및내역송부(최저가)_내역서(최초)_사토조정1" xfId="20005"/>
    <cellStyle name="_집행갑지 _부대입찰특별조건및내역송부(최저가)_내역서(최초)_사토조정2" xfId="20006"/>
    <cellStyle name="_집행갑지 _부대입찰특별조건및내역송부(최저가)_내역서(최초)_실행예산(6공구)" xfId="20007"/>
    <cellStyle name="_집행갑지 _부대입찰특별조건및내역송부(최저가)_내역서(최초)_실행예산(6공구-사토조정1)" xfId="20008"/>
    <cellStyle name="_집행갑지 _부대입찰특별조건및내역송부(최저가)_내역서(최초)_실행예산(6공구-회원사-사토조정)" xfId="20009"/>
    <cellStyle name="_집행갑지 _부대입찰특별조건및내역송부(최저가)_내역서(최초)_실행예산(6공구-회원사용)" xfId="20010"/>
    <cellStyle name="_집행갑지 _부대입찰특별조건및내역송부(최저가)_내역서(최초)_투찰-변형1(내역서정리,설계대비단가낙찰율)" xfId="20011"/>
    <cellStyle name="_집행갑지 _부대입찰특별조건및내역송부(최저가)_부대결과" xfId="20012"/>
    <cellStyle name="_집행갑지 _부대입찰특별조건및내역송부(최저가)_부대결과_Book1" xfId="20013"/>
    <cellStyle name="_집행갑지 _부대입찰특별조건및내역송부(최저가)_부대결과_Book1_내역서(최초)" xfId="20014"/>
    <cellStyle name="_집행갑지 _부대입찰특별조건및내역송부(최저가)_부대결과_Book1_내역서(최초)_기구조직승인" xfId="20015"/>
    <cellStyle name="_집행갑지 _부대입찰특별조건및내역송부(최저가)_부대결과_Book1_내역서(최초)_사토조정" xfId="20016"/>
    <cellStyle name="_집행갑지 _부대입찰특별조건및내역송부(최저가)_부대결과_Book1_내역서(최초)_사토조정1" xfId="20017"/>
    <cellStyle name="_집행갑지 _부대입찰특별조건및내역송부(최저가)_부대결과_Book1_내역서(최초)_사토조정2" xfId="20018"/>
    <cellStyle name="_집행갑지 _부대입찰특별조건및내역송부(최저가)_부대결과_Book1_내역서(최초)_실행예산(6공구)" xfId="20019"/>
    <cellStyle name="_집행갑지 _부대입찰특별조건및내역송부(최저가)_부대결과_Book1_내역서(최초)_실행예산(6공구-사토조정1)" xfId="20020"/>
    <cellStyle name="_집행갑지 _부대입찰특별조건및내역송부(최저가)_부대결과_Book1_내역서(최초)_실행예산(6공구-회원사-사토조정)" xfId="20021"/>
    <cellStyle name="_집행갑지 _부대입찰특별조건및내역송부(최저가)_부대결과_Book1_내역서(최초)_실행예산(6공구-회원사용)" xfId="20022"/>
    <cellStyle name="_집행갑지 _부대입찰특별조건및내역송부(최저가)_부대결과_Book1_내역서(최초)_투찰-변형1(내역서정리,설계대비단가낙찰율)" xfId="20023"/>
    <cellStyle name="_집행갑지 _부대입찰특별조건및내역송부(최저가)_부대결과_Book1_투찰-변형1(내역서정리,설계대비단가낙찰율)" xfId="20024"/>
    <cellStyle name="_집행갑지 _부대입찰특별조건및내역송부(최저가)_부대결과_P-(현리-신팔)" xfId="20025"/>
    <cellStyle name="_집행갑지 _부대입찰특별조건및내역송부(최저가)_부대결과_P-(현리-신팔)_내역서(최초)" xfId="20026"/>
    <cellStyle name="_집행갑지 _부대입찰특별조건및내역송부(최저가)_부대결과_P-(현리-신팔)_내역서(최초)_기구조직승인" xfId="20027"/>
    <cellStyle name="_집행갑지 _부대입찰특별조건및내역송부(최저가)_부대결과_P-(현리-신팔)_내역서(최초)_사토조정" xfId="20028"/>
    <cellStyle name="_집행갑지 _부대입찰특별조건및내역송부(최저가)_부대결과_P-(현리-신팔)_내역서(최초)_사토조정1" xfId="20029"/>
    <cellStyle name="_집행갑지 _부대입찰특별조건및내역송부(최저가)_부대결과_P-(현리-신팔)_내역서(최초)_사토조정2" xfId="20030"/>
    <cellStyle name="_집행갑지 _부대입찰특별조건및내역송부(최저가)_부대결과_P-(현리-신팔)_내역서(최초)_실행예산(6공구)" xfId="20031"/>
    <cellStyle name="_집행갑지 _부대입찰특별조건및내역송부(최저가)_부대결과_P-(현리-신팔)_내역서(최초)_실행예산(6공구-사토조정1)" xfId="20032"/>
    <cellStyle name="_집행갑지 _부대입찰특별조건및내역송부(최저가)_부대결과_P-(현리-신팔)_내역서(최초)_실행예산(6공구-회원사-사토조정)" xfId="20033"/>
    <cellStyle name="_집행갑지 _부대입찰특별조건및내역송부(최저가)_부대결과_P-(현리-신팔)_내역서(최초)_실행예산(6공구-회원사용)" xfId="20034"/>
    <cellStyle name="_집행갑지 _부대입찰특별조건및내역송부(최저가)_부대결과_P-(현리-신팔)_내역서(최초)_투찰-변형1(내역서정리,설계대비단가낙찰율)" xfId="20035"/>
    <cellStyle name="_집행갑지 _부대입찰특별조건및내역송부(최저가)_부대결과_P-(현리-신팔)_투찰-변형1(내역서정리,설계대비단가낙찰율)" xfId="20036"/>
    <cellStyle name="_집행갑지 _부대입찰특별조건및내역송부(최저가)_부대결과_내역서(최초)" xfId="20037"/>
    <cellStyle name="_집행갑지 _부대입찰특별조건및내역송부(최저가)_부대결과_내역서(최초)_기구조직승인" xfId="20038"/>
    <cellStyle name="_집행갑지 _부대입찰특별조건및내역송부(최저가)_부대결과_내역서(최초)_사토조정" xfId="20039"/>
    <cellStyle name="_집행갑지 _부대입찰특별조건및내역송부(최저가)_부대결과_내역서(최초)_사토조정1" xfId="20040"/>
    <cellStyle name="_집행갑지 _부대입찰특별조건및내역송부(최저가)_부대결과_내역서(최초)_사토조정2" xfId="20041"/>
    <cellStyle name="_집행갑지 _부대입찰특별조건및내역송부(최저가)_부대결과_내역서(최초)_실행예산(6공구)" xfId="20042"/>
    <cellStyle name="_집행갑지 _부대입찰특별조건및내역송부(최저가)_부대결과_내역서(최초)_실행예산(6공구-사토조정1)" xfId="20043"/>
    <cellStyle name="_집행갑지 _부대입찰특별조건및내역송부(최저가)_부대결과_내역서(최초)_실행예산(6공구-회원사-사토조정)" xfId="20044"/>
    <cellStyle name="_집행갑지 _부대입찰특별조건및내역송부(최저가)_부대결과_내역서(최초)_실행예산(6공구-회원사용)" xfId="20045"/>
    <cellStyle name="_집행갑지 _부대입찰특별조건및내역송부(최저가)_부대결과_내역서(최초)_투찰-변형1(내역서정리,설계대비단가낙찰율)" xfId="20046"/>
    <cellStyle name="_집행갑지 _부대입찰특별조건및내역송부(최저가)_부대결과_투찰-변형1(내역서정리,설계대비단가낙찰율)" xfId="20047"/>
    <cellStyle name="_집행갑지 _부대입찰특별조건및내역송부(최저가)_부대결과_현리-신팔도로설계" xfId="20048"/>
    <cellStyle name="_집행갑지 _부대입찰특별조건및내역송부(최저가)_부대결과_현리-신팔도로설계_내역서(최초)" xfId="20049"/>
    <cellStyle name="_집행갑지 _부대입찰특별조건및내역송부(최저가)_부대결과_현리-신팔도로설계_내역서(최초)_기구조직승인" xfId="20050"/>
    <cellStyle name="_집행갑지 _부대입찰특별조건및내역송부(최저가)_부대결과_현리-신팔도로설계_내역서(최초)_사토조정" xfId="20051"/>
    <cellStyle name="_집행갑지 _부대입찰특별조건및내역송부(최저가)_부대결과_현리-신팔도로설계_내역서(최초)_사토조정1" xfId="20052"/>
    <cellStyle name="_집행갑지 _부대입찰특별조건및내역송부(최저가)_부대결과_현리-신팔도로설계_내역서(최초)_사토조정2" xfId="20053"/>
    <cellStyle name="_집행갑지 _부대입찰특별조건및내역송부(최저가)_부대결과_현리-신팔도로설계_내역서(최초)_실행예산(6공구)" xfId="20054"/>
    <cellStyle name="_집행갑지 _부대입찰특별조건및내역송부(최저가)_부대결과_현리-신팔도로설계_내역서(최초)_실행예산(6공구-사토조정1)" xfId="20055"/>
    <cellStyle name="_집행갑지 _부대입찰특별조건및내역송부(최저가)_부대결과_현리-신팔도로설계_내역서(최초)_실행예산(6공구-회원사-사토조정)" xfId="20056"/>
    <cellStyle name="_집행갑지 _부대입찰특별조건및내역송부(최저가)_부대결과_현리-신팔도로설계_내역서(최초)_실행예산(6공구-회원사용)" xfId="20057"/>
    <cellStyle name="_집행갑지 _부대입찰특별조건및내역송부(최저가)_부대결과_현리-신팔도로설계_내역서(최초)_투찰-변형1(내역서정리,설계대비단가낙찰율)" xfId="20058"/>
    <cellStyle name="_집행갑지 _부대입찰특별조건및내역송부(최저가)_부대결과_현리-신팔도로설계_투찰-변형1(내역서정리,설계대비단가낙찰율)" xfId="20059"/>
    <cellStyle name="_집행갑지 _부대입찰특별조건및내역송부(최저가)_투찰-변형1(내역서정리,설계대비단가낙찰율)" xfId="20060"/>
    <cellStyle name="_집행갑지 _부대입찰특별조건및내역송부(최저가)_현리-신팔도로설계" xfId="20061"/>
    <cellStyle name="_집행갑지 _부대입찰특별조건및내역송부(최저가)_현리-신팔도로설계_내역서(최초)" xfId="20062"/>
    <cellStyle name="_집행갑지 _부대입찰특별조건및내역송부(최저가)_현리-신팔도로설계_내역서(최초)_기구조직승인" xfId="20063"/>
    <cellStyle name="_집행갑지 _부대입찰특별조건및내역송부(최저가)_현리-신팔도로설계_내역서(최초)_사토조정" xfId="20064"/>
    <cellStyle name="_집행갑지 _부대입찰특별조건및내역송부(최저가)_현리-신팔도로설계_내역서(최초)_사토조정1" xfId="20065"/>
    <cellStyle name="_집행갑지 _부대입찰특별조건및내역송부(최저가)_현리-신팔도로설계_내역서(최초)_사토조정2" xfId="20066"/>
    <cellStyle name="_집행갑지 _부대입찰특별조건및내역송부(최저가)_현리-신팔도로설계_내역서(최초)_실행예산(6공구)" xfId="20067"/>
    <cellStyle name="_집행갑지 _부대입찰특별조건및내역송부(최저가)_현리-신팔도로설계_내역서(최초)_실행예산(6공구-사토조정1)" xfId="20068"/>
    <cellStyle name="_집행갑지 _부대입찰특별조건및내역송부(최저가)_현리-신팔도로설계_내역서(최초)_실행예산(6공구-회원사-사토조정)" xfId="20069"/>
    <cellStyle name="_집행갑지 _부대입찰특별조건및내역송부(최저가)_현리-신팔도로설계_내역서(최초)_실행예산(6공구-회원사용)" xfId="20070"/>
    <cellStyle name="_집행갑지 _부대입찰특별조건및내역송부(최저가)_현리-신팔도로설계_내역서(최초)_투찰-변형1(내역서정리,설계대비단가낙찰율)" xfId="20071"/>
    <cellStyle name="_집행갑지 _부대입찰특별조건및내역송부(최저가)_현리-신팔도로설계_투찰-변형1(내역서정리,설계대비단가낙찰율)" xfId="20072"/>
    <cellStyle name="_집행갑지 _설계변경예산서(전체분)" xfId="20073"/>
    <cellStyle name="_집행갑지 _설계변경예산서(전체분)_계약내역서(전체분)" xfId="20074"/>
    <cellStyle name="_집행갑지 _설변내역서(전체분)" xfId="20075"/>
    <cellStyle name="_집행갑지 _설변내역서(전체분)_계약내역서(전체분)" xfId="20076"/>
    <cellStyle name="_집행갑지 _송학하수품의(설계넣고)" xfId="20077"/>
    <cellStyle name="_집행갑지 _송학하수품의(설계넣고)_수량산출서" xfId="20078"/>
    <cellStyle name="_집행갑지 _송학하수품의(설계넣고)_중구청일위대가" xfId="20079"/>
    <cellStyle name="_집행갑지 _수량산출서" xfId="20080"/>
    <cellStyle name="_집행갑지 _시멘트" xfId="20081"/>
    <cellStyle name="_집행갑지 _시행계획보고(중앙선6공구)" xfId="20082"/>
    <cellStyle name="_집행갑지 _실행예산(6공구)" xfId="20083"/>
    <cellStyle name="_집행갑지 _업무연락" xfId="20084"/>
    <cellStyle name="_집행갑지 _업무연락_동해남부선4공구입찰내역(경남-조달청)" xfId="20085"/>
    <cellStyle name="_집행갑지 _업무연락01" xfId="20086"/>
    <cellStyle name="_집행갑지 _업무연락01_동해남부선4공구입찰내역(경남-조달청)" xfId="20087"/>
    <cellStyle name="_집행갑지 _업체투찰예상(강원도건)" xfId="20088"/>
    <cellStyle name="_집행갑지 _업체투찰예상(강원도건)_동해남부선4공구입찰내역(경남-조달청)" xfId="20089"/>
    <cellStyle name="_집행갑지 _입찰표지횡" xfId="20090"/>
    <cellStyle name="_집행갑지 _입찰표지횡_동해남부선4공구입찰내역(경남-조달청)" xfId="20091"/>
    <cellStyle name="_집행갑지 _전체내역-10월8일" xfId="2274"/>
    <cellStyle name="_집행갑지 _전체내역-10월8일_Book2" xfId="2279"/>
    <cellStyle name="_집행갑지 _전체내역-10월8일_전체내역" xfId="2275"/>
    <cellStyle name="_집행갑지 _전체내역-10월8일_전체내역-a3" xfId="2276"/>
    <cellStyle name="_집행갑지 _전체내역-10월8일_전체내역-a4" xfId="2277"/>
    <cellStyle name="_집행갑지 _전체내역-10월8일_총괄내역2003.08-a4" xfId="2278"/>
    <cellStyle name="_집행갑지 _정읍천(입찰내역)_1안" xfId="20092"/>
    <cellStyle name="_집행갑지 _정읍천(입찰내역)_1안_1" xfId="20093"/>
    <cellStyle name="_집행갑지 _정읍천(입찰내역)_1안_1_변경내역서-1 (version 1)" xfId="20094"/>
    <cellStyle name="_집행갑지 _정읍천(입찰내역)_1안_1_복사본 내역서-서창사거리(rev1-4)" xfId="20095"/>
    <cellStyle name="_집행갑지 _정읍천(입찰내역)_1안_변경내역서-1 (version 1)" xfId="20096"/>
    <cellStyle name="_집행갑지 _정읍천(입찰내역)_1안_복사본 내역서-서창사거리(rev1-4)" xfId="20097"/>
    <cellStyle name="_집행갑지 _정읍천(입찰내역)_1안_정읍천(입찰내역)_1안" xfId="20098"/>
    <cellStyle name="_집행갑지 _정읍천(입찰내역)_1안_정읍천(입찰내역)_1안_변경내역서-1 (version 1)" xfId="20099"/>
    <cellStyle name="_집행갑지 _정읍천(입찰내역)_1안_정읍천(입찰내역)_1안_복사본 내역서-서창사거리(rev1-4)" xfId="20100"/>
    <cellStyle name="_집행갑지 _정읍천(입찰내역)_2안" xfId="20101"/>
    <cellStyle name="_집행갑지 _정읍천(입찰내역)_2안_변경내역서-1 (version 1)" xfId="20102"/>
    <cellStyle name="_집행갑지 _정읍천(입찰내역)_2안_복사본 내역서-서창사거리(rev1-4)" xfId="20103"/>
    <cellStyle name="_집행갑지 _정읍천(입찰내역)_2안_정읍천(입찰내역)_1안" xfId="20104"/>
    <cellStyle name="_집행갑지 _정읍천(입찰내역)_2안_정읍천(입찰내역)_1안_변경내역서-1 (version 1)" xfId="20105"/>
    <cellStyle name="_집행갑지 _정읍천(입찰내역)_2안_정읍천(입찰내역)_1안_복사본 내역서-서창사거리(rev1-4)" xfId="20106"/>
    <cellStyle name="_집행갑지 _제1회기성서류(8.22)" xfId="20107"/>
    <cellStyle name="_집행갑지 _중구청일위대가" xfId="20108"/>
    <cellStyle name="_집행갑지 _중기단가" xfId="20109"/>
    <cellStyle name="_집행갑지 _지장물" xfId="2280"/>
    <cellStyle name="_집행갑지 _지장물_Book2" xfId="2287"/>
    <cellStyle name="_집행갑지 _지장물_금차내역-10월8일-수정" xfId="2281"/>
    <cellStyle name="_집행갑지 _지장물_설변내역서2차" xfId="2282"/>
    <cellStyle name="_집행갑지 _지장물_전체내역" xfId="2283"/>
    <cellStyle name="_집행갑지 _지장물_전체내역-a3" xfId="2284"/>
    <cellStyle name="_집행갑지 _지장물_전체내역-a4" xfId="2285"/>
    <cellStyle name="_집행갑지 _지장물_총괄내역2003.08-a4" xfId="2286"/>
    <cellStyle name="_집행갑지 _철근강과사급대체" xfId="20110"/>
    <cellStyle name="_집행갑지 _투찰" xfId="20111"/>
    <cellStyle name="_집행갑지 _투찰,실행(영월정양)" xfId="20112"/>
    <cellStyle name="_집행갑지 _투찰,실행(영월정양)_동해남부선4공구입찰내역(경남-조달청)" xfId="20113"/>
    <cellStyle name="_집행갑지 _투찰_Book1" xfId="20114"/>
    <cellStyle name="_집행갑지 _투찰_Book1_내역서(최초)" xfId="20115"/>
    <cellStyle name="_집행갑지 _투찰_Book1_내역서(최초)_기구조직승인" xfId="20116"/>
    <cellStyle name="_집행갑지 _투찰_Book1_내역서(최초)_사토조정" xfId="20117"/>
    <cellStyle name="_집행갑지 _투찰_Book1_내역서(최초)_사토조정1" xfId="20118"/>
    <cellStyle name="_집행갑지 _투찰_Book1_내역서(최초)_사토조정2" xfId="20119"/>
    <cellStyle name="_집행갑지 _투찰_Book1_내역서(최초)_실행예산(6공구)" xfId="20120"/>
    <cellStyle name="_집행갑지 _투찰_Book1_내역서(최초)_실행예산(6공구-사토조정1)" xfId="20121"/>
    <cellStyle name="_집행갑지 _투찰_Book1_내역서(최초)_실행예산(6공구-회원사-사토조정)" xfId="20122"/>
    <cellStyle name="_집행갑지 _투찰_Book1_내역서(최초)_실행예산(6공구-회원사용)" xfId="20123"/>
    <cellStyle name="_집행갑지 _투찰_Book1_내역서(최초)_투찰-변형1(내역서정리,설계대비단가낙찰율)" xfId="20124"/>
    <cellStyle name="_집행갑지 _투찰_Book1_투찰-변형1(내역서정리,설계대비단가낙찰율)" xfId="20125"/>
    <cellStyle name="_집행갑지 _투찰_P-(현리-신팔)" xfId="20126"/>
    <cellStyle name="_집행갑지 _투찰_P-(현리-신팔)_내역서(최초)" xfId="20127"/>
    <cellStyle name="_집행갑지 _투찰_P-(현리-신팔)_내역서(최초)_기구조직승인" xfId="20128"/>
    <cellStyle name="_집행갑지 _투찰_P-(현리-신팔)_내역서(최초)_사토조정" xfId="20129"/>
    <cellStyle name="_집행갑지 _투찰_P-(현리-신팔)_내역서(최초)_사토조정1" xfId="20130"/>
    <cellStyle name="_집행갑지 _투찰_P-(현리-신팔)_내역서(최초)_사토조정2" xfId="20131"/>
    <cellStyle name="_집행갑지 _투찰_P-(현리-신팔)_내역서(최초)_실행예산(6공구)" xfId="20132"/>
    <cellStyle name="_집행갑지 _투찰_P-(현리-신팔)_내역서(최초)_실행예산(6공구-사토조정1)" xfId="20133"/>
    <cellStyle name="_집행갑지 _투찰_P-(현리-신팔)_내역서(최초)_실행예산(6공구-회원사-사토조정)" xfId="20134"/>
    <cellStyle name="_집행갑지 _투찰_P-(현리-신팔)_내역서(최초)_실행예산(6공구-회원사용)" xfId="20135"/>
    <cellStyle name="_집행갑지 _투찰_P-(현리-신팔)_내역서(최초)_투찰-변형1(내역서정리,설계대비단가낙찰율)" xfId="20136"/>
    <cellStyle name="_집행갑지 _투찰_P-(현리-신팔)_투찰-변형1(내역서정리,설계대비단가낙찰율)" xfId="20137"/>
    <cellStyle name="_집행갑지 _투찰_내역서(최초)" xfId="20138"/>
    <cellStyle name="_집행갑지 _투찰_내역서(최초)_기구조직승인" xfId="20139"/>
    <cellStyle name="_집행갑지 _투찰_내역서(최초)_사토조정" xfId="20140"/>
    <cellStyle name="_집행갑지 _투찰_내역서(최초)_사토조정1" xfId="20141"/>
    <cellStyle name="_집행갑지 _투찰_내역서(최초)_사토조정2" xfId="20142"/>
    <cellStyle name="_집행갑지 _투찰_내역서(최초)_실행예산(6공구)" xfId="20143"/>
    <cellStyle name="_집행갑지 _투찰_내역서(최초)_실행예산(6공구-사토조정1)" xfId="20144"/>
    <cellStyle name="_집행갑지 _투찰_내역서(최초)_실행예산(6공구-회원사-사토조정)" xfId="20145"/>
    <cellStyle name="_집행갑지 _투찰_내역서(최초)_실행예산(6공구-회원사용)" xfId="20146"/>
    <cellStyle name="_집행갑지 _투찰_내역서(최초)_투찰-변형1(내역서정리,설계대비단가낙찰율)" xfId="20147"/>
    <cellStyle name="_집행갑지 _투찰_부대결과" xfId="20148"/>
    <cellStyle name="_집행갑지 _투찰_부대결과_Book1" xfId="20149"/>
    <cellStyle name="_집행갑지 _투찰_부대결과_Book1_내역서(최초)" xfId="20150"/>
    <cellStyle name="_집행갑지 _투찰_부대결과_Book1_내역서(최초)_기구조직승인" xfId="20151"/>
    <cellStyle name="_집행갑지 _투찰_부대결과_Book1_내역서(최초)_사토조정" xfId="20152"/>
    <cellStyle name="_집행갑지 _투찰_부대결과_Book1_내역서(최초)_사토조정1" xfId="20153"/>
    <cellStyle name="_집행갑지 _투찰_부대결과_Book1_내역서(최초)_사토조정2" xfId="20154"/>
    <cellStyle name="_집행갑지 _투찰_부대결과_Book1_내역서(최초)_실행예산(6공구)" xfId="20155"/>
    <cellStyle name="_집행갑지 _투찰_부대결과_Book1_내역서(최초)_실행예산(6공구-사토조정1)" xfId="20156"/>
    <cellStyle name="_집행갑지 _투찰_부대결과_Book1_내역서(최초)_실행예산(6공구-회원사-사토조정)" xfId="20157"/>
    <cellStyle name="_집행갑지 _투찰_부대결과_Book1_내역서(최초)_실행예산(6공구-회원사용)" xfId="20158"/>
    <cellStyle name="_집행갑지 _투찰_부대결과_Book1_내역서(최초)_투찰-변형1(내역서정리,설계대비단가낙찰율)" xfId="20159"/>
    <cellStyle name="_집행갑지 _투찰_부대결과_Book1_투찰-변형1(내역서정리,설계대비단가낙찰율)" xfId="20160"/>
    <cellStyle name="_집행갑지 _투찰_부대결과_P-(현리-신팔)" xfId="20161"/>
    <cellStyle name="_집행갑지 _투찰_부대결과_P-(현리-신팔)_내역서(최초)" xfId="20162"/>
    <cellStyle name="_집행갑지 _투찰_부대결과_P-(현리-신팔)_내역서(최초)_기구조직승인" xfId="20163"/>
    <cellStyle name="_집행갑지 _투찰_부대결과_P-(현리-신팔)_내역서(최초)_사토조정" xfId="20164"/>
    <cellStyle name="_집행갑지 _투찰_부대결과_P-(현리-신팔)_내역서(최초)_사토조정1" xfId="20165"/>
    <cellStyle name="_집행갑지 _투찰_부대결과_P-(현리-신팔)_내역서(최초)_사토조정2" xfId="20166"/>
    <cellStyle name="_집행갑지 _투찰_부대결과_P-(현리-신팔)_내역서(최초)_실행예산(6공구)" xfId="20167"/>
    <cellStyle name="_집행갑지 _투찰_부대결과_P-(현리-신팔)_내역서(최초)_실행예산(6공구-사토조정1)" xfId="20168"/>
    <cellStyle name="_집행갑지 _투찰_부대결과_P-(현리-신팔)_내역서(최초)_실행예산(6공구-회원사-사토조정)" xfId="20169"/>
    <cellStyle name="_집행갑지 _투찰_부대결과_P-(현리-신팔)_내역서(최초)_실행예산(6공구-회원사용)" xfId="20170"/>
    <cellStyle name="_집행갑지 _투찰_부대결과_P-(현리-신팔)_내역서(최초)_투찰-변형1(내역서정리,설계대비단가낙찰율)" xfId="20171"/>
    <cellStyle name="_집행갑지 _투찰_부대결과_P-(현리-신팔)_투찰-변형1(내역서정리,설계대비단가낙찰율)" xfId="20172"/>
    <cellStyle name="_집행갑지 _투찰_부대결과_내역서(최초)" xfId="20173"/>
    <cellStyle name="_집행갑지 _투찰_부대결과_내역서(최초)_기구조직승인" xfId="20174"/>
    <cellStyle name="_집행갑지 _투찰_부대결과_내역서(최초)_사토조정" xfId="20175"/>
    <cellStyle name="_집행갑지 _투찰_부대결과_내역서(최초)_사토조정1" xfId="20176"/>
    <cellStyle name="_집행갑지 _투찰_부대결과_내역서(최초)_사토조정2" xfId="20177"/>
    <cellStyle name="_집행갑지 _투찰_부대결과_내역서(최초)_실행예산(6공구)" xfId="20178"/>
    <cellStyle name="_집행갑지 _투찰_부대결과_내역서(최초)_실행예산(6공구-사토조정1)" xfId="20179"/>
    <cellStyle name="_집행갑지 _투찰_부대결과_내역서(최초)_실행예산(6공구-회원사-사토조정)" xfId="20180"/>
    <cellStyle name="_집행갑지 _투찰_부대결과_내역서(최초)_실행예산(6공구-회원사용)" xfId="20181"/>
    <cellStyle name="_집행갑지 _투찰_부대결과_내역서(최초)_투찰-변형1(내역서정리,설계대비단가낙찰율)" xfId="20182"/>
    <cellStyle name="_집행갑지 _투찰_부대결과_투찰-변형1(내역서정리,설계대비단가낙찰율)" xfId="20183"/>
    <cellStyle name="_집행갑지 _투찰_부대결과_현리-신팔도로설계" xfId="20184"/>
    <cellStyle name="_집행갑지 _투찰_부대결과_현리-신팔도로설계_내역서(최초)" xfId="20185"/>
    <cellStyle name="_집행갑지 _투찰_부대결과_현리-신팔도로설계_내역서(최초)_기구조직승인" xfId="20186"/>
    <cellStyle name="_집행갑지 _투찰_부대결과_현리-신팔도로설계_내역서(최초)_사토조정" xfId="20187"/>
    <cellStyle name="_집행갑지 _투찰_부대결과_현리-신팔도로설계_내역서(최초)_사토조정1" xfId="20188"/>
    <cellStyle name="_집행갑지 _투찰_부대결과_현리-신팔도로설계_내역서(최초)_사토조정2" xfId="20189"/>
    <cellStyle name="_집행갑지 _투찰_부대결과_현리-신팔도로설계_내역서(최초)_실행예산(6공구)" xfId="20190"/>
    <cellStyle name="_집행갑지 _투찰_부대결과_현리-신팔도로설계_내역서(최초)_실행예산(6공구-사토조정1)" xfId="20191"/>
    <cellStyle name="_집행갑지 _투찰_부대결과_현리-신팔도로설계_내역서(최초)_실행예산(6공구-회원사-사토조정)" xfId="20192"/>
    <cellStyle name="_집행갑지 _투찰_부대결과_현리-신팔도로설계_내역서(최초)_실행예산(6공구-회원사용)" xfId="20193"/>
    <cellStyle name="_집행갑지 _투찰_부대결과_현리-신팔도로설계_내역서(최초)_투찰-변형1(내역서정리,설계대비단가낙찰율)" xfId="20194"/>
    <cellStyle name="_집행갑지 _투찰_부대결과_현리-신팔도로설계_투찰-변형1(내역서정리,설계대비단가낙찰율)" xfId="20195"/>
    <cellStyle name="_집행갑지 _투찰_투찰-변형1(내역서정리,설계대비단가낙찰율)" xfId="20196"/>
    <cellStyle name="_집행갑지 _투찰_현리-신팔도로설계" xfId="20197"/>
    <cellStyle name="_집행갑지 _투찰_현리-신팔도로설계_내역서(최초)" xfId="20198"/>
    <cellStyle name="_집행갑지 _투찰_현리-신팔도로설계_내역서(최초)_기구조직승인" xfId="20199"/>
    <cellStyle name="_집행갑지 _투찰_현리-신팔도로설계_내역서(최초)_사토조정" xfId="20200"/>
    <cellStyle name="_집행갑지 _투찰_현리-신팔도로설계_내역서(최초)_사토조정1" xfId="20201"/>
    <cellStyle name="_집행갑지 _투찰_현리-신팔도로설계_내역서(최초)_사토조정2" xfId="20202"/>
    <cellStyle name="_집행갑지 _투찰_현리-신팔도로설계_내역서(최초)_실행예산(6공구)" xfId="20203"/>
    <cellStyle name="_집행갑지 _투찰_현리-신팔도로설계_내역서(최초)_실행예산(6공구-사토조정1)" xfId="20204"/>
    <cellStyle name="_집행갑지 _투찰_현리-신팔도로설계_내역서(최초)_실행예산(6공구-회원사-사토조정)" xfId="20205"/>
    <cellStyle name="_집행갑지 _투찰_현리-신팔도로설계_내역서(최초)_실행예산(6공구-회원사용)" xfId="20206"/>
    <cellStyle name="_집행갑지 _투찰_현리-신팔도로설계_내역서(최초)_투찰-변형1(내역서정리,설계대비단가낙찰율)" xfId="20207"/>
    <cellStyle name="_집행갑지 _투찰_현리-신팔도로설계_투찰-변형1(내역서정리,설계대비단가낙찰율)" xfId="20208"/>
    <cellStyle name="_집행갑지 _투찰내역(강남)" xfId="20209"/>
    <cellStyle name="_집행갑지 _투찰내역(강남)_동해남부선4공구입찰내역(경남-조달청)" xfId="20210"/>
    <cellStyle name="_집행갑지 _투찰-변형1(내역서정리,설계대비단가낙찰율)" xfId="20211"/>
    <cellStyle name="_집행갑지 _품의서(고속철도14-1)" xfId="20212"/>
    <cellStyle name="_집행갑지 _품의서(고속철도14-1)_동해남부선4공구입찰내역(경남-조달청)" xfId="20213"/>
    <cellStyle name="_집행갑지 _품의서및경비(영월)" xfId="20214"/>
    <cellStyle name="_집행갑지 _품의서및경비(영월)_동해남부선4공구입찰내역(경남-조달청)" xfId="20215"/>
    <cellStyle name="_집행갑지 _품의서및경비(영월)_품의서" xfId="20216"/>
    <cellStyle name="_집행갑지 _품의서및경비(영월)_품의서_(신풍-우성)부대현설자료" xfId="20217"/>
    <cellStyle name="_집행갑지 _품의서및경비(영월)_품의서_(신풍-우성)부대현설자료_동해남부선4공구입찰내역(경남-조달청)" xfId="20218"/>
    <cellStyle name="_집행갑지 _품의서및경비(영월)_품의서_견적공종" xfId="20219"/>
    <cellStyle name="_집행갑지 _품의서및경비(영월)_품의서_견적공종_동해남부선4공구입찰내역(경남-조달청)" xfId="20220"/>
    <cellStyle name="_집행갑지 _품의서및경비(영월)_품의서_동해남부선4공구입찰내역(경남-조달청)" xfId="20221"/>
    <cellStyle name="_집행갑지 _품의서및경비(영월)_품의서_업체투찰예상(강원도건)" xfId="20222"/>
    <cellStyle name="_집행갑지 _품의서및경비(영월)_품의서_업체투찰예상(강원도건)_동해남부선4공구입찰내역(경남-조달청)" xfId="20223"/>
    <cellStyle name="_집행갑지 _품의서및경비(영월)_품의서_품의서(고속철도14-1)" xfId="20224"/>
    <cellStyle name="_집행갑지 _품의서및경비(영월)_품의서_품의서(고속철도14-1)_동해남부선4공구입찰내역(경남-조달청)" xfId="20225"/>
    <cellStyle name="_집행갑지 _현리-신팔도로설계" xfId="20226"/>
    <cellStyle name="_집행갑지 _현리-신팔도로설계_내역서(최초)" xfId="20227"/>
    <cellStyle name="_집행갑지 _현리-신팔도로설계_내역서(최초)_기구조직승인" xfId="20228"/>
    <cellStyle name="_집행갑지 _현리-신팔도로설계_내역서(최초)_사토조정" xfId="20229"/>
    <cellStyle name="_집행갑지 _현리-신팔도로설계_내역서(최초)_사토조정1" xfId="20230"/>
    <cellStyle name="_집행갑지 _현리-신팔도로설계_내역서(최초)_사토조정2" xfId="20231"/>
    <cellStyle name="_집행갑지 _현리-신팔도로설계_내역서(최초)_실행예산(6공구)" xfId="20232"/>
    <cellStyle name="_집행갑지 _현리-신팔도로설계_내역서(최초)_실행예산(6공구-사토조정1)" xfId="20233"/>
    <cellStyle name="_집행갑지 _현리-신팔도로설계_내역서(최초)_실행예산(6공구-회원사-사토조정)" xfId="20234"/>
    <cellStyle name="_집행갑지 _현리-신팔도로설계_내역서(최초)_실행예산(6공구-회원사용)" xfId="20235"/>
    <cellStyle name="_집행갑지 _현리-신팔도로설계_내역서(최초)_투찰-변형1(내역서정리,설계대비단가낙찰율)" xfId="20236"/>
    <cellStyle name="_집행갑지 _현리-신팔도로설계_투찰-변형1(내역서정리,설계대비단가낙찰율)" xfId="20237"/>
    <cellStyle name="_집행갑지 _현장간접비(현장기준안)-60개월)" xfId="8016"/>
    <cellStyle name="_차수별공사비내역" xfId="20238"/>
    <cellStyle name="_착공내역서(변경)-신월교통섬큰소나무이식사업(변경부분3수정)" xfId="2296"/>
    <cellStyle name="_창인-근1.2호-정화(방수쉬트)실정보고10.10" xfId="20239"/>
    <cellStyle name="_철근강과사급대체" xfId="20240"/>
    <cellStyle name="_총갑지(사급자재,직영비)-1" xfId="20241"/>
    <cellStyle name="_총갑지(사급자재,직영비)-1 2" xfId="20242"/>
    <cellStyle name="_총괄 집계표" xfId="20243"/>
    <cellStyle name="_총괄 집계표_고잔교_교량공총괄집계표" xfId="20244"/>
    <cellStyle name="_총괄 집계표_관기초단위수량" xfId="20245"/>
    <cellStyle name="_총괄 집계표_교각R-A토공수량" xfId="20246"/>
    <cellStyle name="_총괄 집계표_교각R-A토공수량_교대일반수량" xfId="20247"/>
    <cellStyle name="_총괄 집계표_교각R-A토공수량_기초" xfId="20248"/>
    <cellStyle name="_총괄 집계표_교각R-A토공수량_기초수량(아스콘포장)" xfId="20249"/>
    <cellStyle name="_총괄 집계표_교각R-A토공수량_일반수량" xfId="20250"/>
    <cellStyle name="_총괄 집계표_교각R-A토공수량_토공수량" xfId="20251"/>
    <cellStyle name="_총괄 집계표_교각대계토공수량" xfId="20252"/>
    <cellStyle name="_총괄 집계표_교각대계토공수량_교대일반수량" xfId="20253"/>
    <cellStyle name="_총괄 집계표_교각대계토공수량_기초" xfId="20254"/>
    <cellStyle name="_총괄 집계표_교각대계토공수량_기초수량(아스콘포장)" xfId="20255"/>
    <cellStyle name="_총괄 집계표_교각대계토공수량_일반수량" xfId="20256"/>
    <cellStyle name="_총괄 집계표_교각대계토공수량_토공수량" xfId="20257"/>
    <cellStyle name="_총괄 집계표_교각토공수량" xfId="20258"/>
    <cellStyle name="_총괄 집계표_교각토공수량_교대일반수량" xfId="20259"/>
    <cellStyle name="_총괄 집계표_교각토공수량_기초" xfId="20260"/>
    <cellStyle name="_총괄 집계표_교각토공수량_기초수량(아스콘포장)" xfId="20261"/>
    <cellStyle name="_총괄 집계표_교각토공수량_일반수량" xfId="20262"/>
    <cellStyle name="_총괄 집계표_교각토공수량_토공수량" xfId="20263"/>
    <cellStyle name="_총괄 집계표_교대일반수량" xfId="20264"/>
    <cellStyle name="_총괄 집계표_기초" xfId="20265"/>
    <cellStyle name="_총괄 집계표_기초수량(아스콘포장)" xfId="20266"/>
    <cellStyle name="_총괄 집계표_대계1교 집계표" xfId="20267"/>
    <cellStyle name="_총괄 집계표_일반수량" xfId="20268"/>
    <cellStyle name="_총괄 집계표_총괄 집계표" xfId="20269"/>
    <cellStyle name="_총괄 집계표_토공수량" xfId="20270"/>
    <cellStyle name="_총괄개소별집계표(04년최종)" xfId="20271"/>
    <cellStyle name="_총괄내역(토목+조경)내역" xfId="20272"/>
    <cellStyle name="_총괄원가(조경)-1" xfId="20273"/>
    <cellStyle name="_총체재노(변)" xfId="20274"/>
    <cellStyle name="_총체재노(변)_고성천자연형하천데크일위대가" xfId="20275"/>
    <cellStyle name="_총체재노(변)_대룡산일위대가표" xfId="20276"/>
    <cellStyle name="_총체재노(변)_대룡산일위대가표_EG-J-A" xfId="20277"/>
    <cellStyle name="_총체재노(변)_대룡산일위대가표_EG-P-B" xfId="20278"/>
    <cellStyle name="_총체재노(변)_대룡산일위대가표_기준품셈목록표(최홍렬)" xfId="20279"/>
    <cellStyle name="_총체재노(변)_대룡산일위대가표_물량산출-서풍건설-1" xfId="20280"/>
    <cellStyle name="_총체재노(변)_우도데크설치공사" xfId="20281"/>
    <cellStyle name="_총체재노(변)_우도데크설치공사_EG-J-A" xfId="20282"/>
    <cellStyle name="_총체재노(변)_우도데크설치공사_EG-P-B" xfId="20283"/>
    <cellStyle name="_총체재노(변)_우도데크설치공사_기준품셈목록표(최홍렬)" xfId="20284"/>
    <cellStyle name="_총체재노(변)_우도데크설치공사_물량산출-서풍건설-1" xfId="20285"/>
    <cellStyle name="_최종실적(최종)" xfId="20286"/>
    <cellStyle name="_최종실적(최종) 2" xfId="20287"/>
    <cellStyle name="_최종실적(최종)_수량산출서(2003.4.1)" xfId="20288"/>
    <cellStyle name="_최종실적(최종)_수량산출서(2003.4.1) 2" xfId="20289"/>
    <cellStyle name="_최종실적(최종)_영천댐수량산출" xfId="20290"/>
    <cellStyle name="_최종실적(최종)_영천댐수량산출 2" xfId="20291"/>
    <cellStyle name="_최종실적(최종)_영천댐수량산출_수량산출서(2003.4.1)" xfId="20292"/>
    <cellStyle name="_최종실적(최종)_영천댐수량산출_수량산출서(2003.4.1) 2" xfId="20293"/>
    <cellStyle name="_추곡" xfId="8017"/>
    <cellStyle name="_추곡 2" xfId="20294"/>
    <cellStyle name="_추곡_내역서-최종0223" xfId="20295"/>
    <cellStyle name="_추곡_설계서" xfId="8018"/>
    <cellStyle name="_추곡_성남보행자도로 설계서" xfId="8019"/>
    <cellStyle name="_추곡_수량산출서(2010.광주등산로)최종" xfId="20296"/>
    <cellStyle name="_추곡_율동자연공원내 화장실 보수 및 도색공사" xfId="20297"/>
    <cellStyle name="_추곡_율동자연공원내 화장실 보수 및 도색공사_내역서-최종0223" xfId="20298"/>
    <cellStyle name="_추곡_율동자연공원내 휴게편의점 도색작업-할증-천정면적추가" xfId="20299"/>
    <cellStyle name="_추곡_율동자연공원내 휴게편의점 도색작업-할증-천정면적추가_내역서-최종0223" xfId="20300"/>
    <cellStyle name="_추곡_추곡" xfId="8020"/>
    <cellStyle name="_추곡_추곡 2" xfId="20301"/>
    <cellStyle name="_추곡_추곡_내역서-최종0223" xfId="20302"/>
    <cellStyle name="_추곡_추곡_설계서" xfId="8021"/>
    <cellStyle name="_추곡_추곡_성남보행자도로 설계서" xfId="8022"/>
    <cellStyle name="_추곡_추곡_수량산출서(2010.광주등산로)최종" xfId="20303"/>
    <cellStyle name="_추곡_추곡_율동자연공원내 화장실 보수 및 도색공사" xfId="20304"/>
    <cellStyle name="_추곡_추곡_율동자연공원내 화장실 보수 및 도색공사_내역서-최종0223" xfId="20305"/>
    <cellStyle name="_추곡_추곡_율동자연공원내 휴게편의점 도색작업-할증-천정면적추가" xfId="20306"/>
    <cellStyle name="_추곡_추곡_율동자연공원내 휴게편의점 도색작업-할증-천정면적추가_내역서-최종0223" xfId="20307"/>
    <cellStyle name="_축구센타-내역" xfId="8023"/>
    <cellStyle name="_축내교 교각일반수량" xfId="20308"/>
    <cellStyle name="_축내교 교각일반수량_봉남교 교각수량" xfId="20309"/>
    <cellStyle name="_축내교 교각일반수량_봉남교 교대수량" xfId="20310"/>
    <cellStyle name="_축내교 상부수량" xfId="20311"/>
    <cellStyle name="_축내교 상부수량_봉남교 교각수량" xfId="20312"/>
    <cellStyle name="_축내교 상부수량_봉남교 교대수량" xfId="20313"/>
    <cellStyle name="_축내교 총괄수량" xfId="20314"/>
    <cellStyle name="_축내교 총괄수량_봉남교 교각수량" xfId="20315"/>
    <cellStyle name="_축내교 총괄수량_봉남교 교대수량" xfId="20316"/>
    <cellStyle name="_축내교(교대수량)" xfId="20317"/>
    <cellStyle name="_축내교(교대수량)_봉남교 교각수량" xfId="20318"/>
    <cellStyle name="_축내교(교대수량)_봉남교 교대수량" xfId="20319"/>
    <cellStyle name="_축내교(교대수량)_봉남교 상-하부수량-1" xfId="20320"/>
    <cellStyle name="_축내교(교대수량)_봉남교 상-하부수량-3" xfId="20321"/>
    <cellStyle name="_축내교(교대수량)_봉남교 상-하부수량-8" xfId="20322"/>
    <cellStyle name="_축내교(진짜진짜)" xfId="20323"/>
    <cellStyle name="_축내교(진짜진짜)_봉남교 교각수량" xfId="20324"/>
    <cellStyle name="_축내교(진짜진짜)_봉남교 교대수량" xfId="20325"/>
    <cellStyle name="_축내교(진짜진짜)_봉남교 상-하부수량-1" xfId="20326"/>
    <cellStyle name="_축내교(진짜진짜)_봉남교 상-하부수량-3" xfId="20327"/>
    <cellStyle name="_축내교(진짜진짜)_봉남교 상-하부수량-8" xfId="20328"/>
    <cellStyle name="_충남중부권광역조경공사발주설계(설계서감사후)" xfId="2297"/>
    <cellStyle name="_충북지방경찰청" xfId="8024"/>
    <cellStyle name="_콘크리트 수급방안 검토" xfId="20329"/>
    <cellStyle name="_크레인산출근거" xfId="20330"/>
    <cellStyle name="_태봉1P3북파일항타결과" xfId="20331"/>
    <cellStyle name="_터널abut부 철근" xfId="20332"/>
    <cellStyle name="_터널abut부 철근_방어_일산_주전동 일원 보안등 설치공사" xfId="20333"/>
    <cellStyle name="_터널abut부 철근_방어_일산_주전동 일원 보안등 설치공사_신호등 수량설계" xfId="20334"/>
    <cellStyle name="_터널abut부 철근_신호등 수량설계" xfId="20335"/>
    <cellStyle name="_터빈주제어마감 가설계서(AC-04)" xfId="3010"/>
    <cellStyle name="_터빈주제어마감 가설계서(AC-04)_071030-조경공사" xfId="3011"/>
    <cellStyle name="_터빈주제어마감 가설계서(AC-04)_원가계산서" xfId="3012"/>
    <cellStyle name="_토 공-03" xfId="20336"/>
    <cellStyle name="_토 공-03_013.부대공(광로부)" xfId="20337"/>
    <cellStyle name="_토 공-03_014.부대공(광로부)" xfId="20338"/>
    <cellStyle name="_토 공-03_014.부대공(중로부)" xfId="20339"/>
    <cellStyle name="_토 공-03_06전기공(수정)" xfId="20340"/>
    <cellStyle name="_토 공-03_06전기공(수정)_013.부대공(광로부)" xfId="20341"/>
    <cellStyle name="_토 공-03_06전기공(수정)_014.부대공(광로부)" xfId="20342"/>
    <cellStyle name="_토 공-03_06전기공(수정)_014.부대공(중로부)" xfId="20343"/>
    <cellStyle name="_토 공-03_06전기공(수정)_07.부대공" xfId="20344"/>
    <cellStyle name="_토 공-03_06전기공(수정)_2.배수공(직평선)" xfId="20345"/>
    <cellStyle name="_토 공-03_06전기공(수정)_2.배수공(직평선)_토공" xfId="20346"/>
    <cellStyle name="_토 공-03_06전기공(수정)_2-33배수-1" xfId="20347"/>
    <cellStyle name="_토 공-03_06전기공(수정)_2-33배수-1_2.배수공(직평선)" xfId="20348"/>
    <cellStyle name="_토 공-03_06전기공(수정)_2-33배수-1_2.배수공(직평선)_토공" xfId="20349"/>
    <cellStyle name="_토 공-03_06전기공(수정)_2-33배수-1_2-33배수-1" xfId="20350"/>
    <cellStyle name="_토 공-03_06전기공(수정)_2-33배수-1_2-33배수-1_토공" xfId="20351"/>
    <cellStyle name="_토 공-03_06전기공(수정)_2-33배수-1_토공" xfId="20352"/>
    <cellStyle name="_토 공-03_06전기공(수정)_사본 - 013.부대공(광로부)" xfId="20353"/>
    <cellStyle name="_토 공-03_06전기공(수정)_토공" xfId="20354"/>
    <cellStyle name="_토 공-03_07.부대공" xfId="20355"/>
    <cellStyle name="_토 공-03_2.배수공(직평선)" xfId="20356"/>
    <cellStyle name="_토 공-03_2.배수공(직평선)_토공" xfId="20357"/>
    <cellStyle name="_토 공-03_2-33배수-1" xfId="20358"/>
    <cellStyle name="_토 공-03_2-33배수-1_2.배수공(직평선)" xfId="20359"/>
    <cellStyle name="_토 공-03_2-33배수-1_2.배수공(직평선)_토공" xfId="20360"/>
    <cellStyle name="_토 공-03_2-33배수-1_2-33배수-1" xfId="20361"/>
    <cellStyle name="_토 공-03_2-33배수-1_2-33배수-1_토공" xfId="20362"/>
    <cellStyle name="_토 공-03_2-33배수-1_토공" xfId="20363"/>
    <cellStyle name="_토 공-03_사본 - 013.부대공(광로부)" xfId="20364"/>
    <cellStyle name="_토 공-03_토공" xfId="20365"/>
    <cellStyle name="_토공" xfId="20366"/>
    <cellStyle name="_토공,철콘" xfId="8025"/>
    <cellStyle name="_토공수량" xfId="20367"/>
    <cellStyle name="_토목&amp;조경내역서" xfId="7315"/>
    <cellStyle name="_토목물량산출" xfId="20368"/>
    <cellStyle name="_토목조경" xfId="2298"/>
    <cellStyle name="_토목조경_금차내역설변-10월10일" xfId="2299"/>
    <cellStyle name="_토목조경_금차내역설변-10월10일_Book2" xfId="2304"/>
    <cellStyle name="_토목조경_금차내역설변-10월10일_전체내역" xfId="2300"/>
    <cellStyle name="_토목조경_금차내역설변-10월10일_전체내역-a3" xfId="2301"/>
    <cellStyle name="_토목조경_금차내역설변-10월10일_전체내역-a4" xfId="2302"/>
    <cellStyle name="_토목조경_금차내역설변-10월10일_총괄내역2003.08-a4" xfId="2303"/>
    <cellStyle name="_토사운반3" xfId="2305"/>
    <cellStyle name="_통신(일위대가) 통신_(최종본)" xfId="20369"/>
    <cellStyle name="_퇴비량" xfId="2306"/>
    <cellStyle name="_투찰" xfId="20370"/>
    <cellStyle name="_투찰,실행(반곡개야)" xfId="20371"/>
    <cellStyle name="_투찰,실행(영월정양)" xfId="20372"/>
    <cellStyle name="_투찰_Book1" xfId="20373"/>
    <cellStyle name="_투찰_Book1_내역서(최초)" xfId="20374"/>
    <cellStyle name="_투찰_Book1_내역서(최초)_기구조직승인" xfId="20375"/>
    <cellStyle name="_투찰_Book1_내역서(최초)_사토조정" xfId="20376"/>
    <cellStyle name="_투찰_Book1_내역서(최초)_사토조정1" xfId="20377"/>
    <cellStyle name="_투찰_Book1_내역서(최초)_사토조정2" xfId="20378"/>
    <cellStyle name="_투찰_Book1_내역서(최초)_실행예산(6공구)" xfId="20379"/>
    <cellStyle name="_투찰_Book1_내역서(최초)_실행예산(6공구-사토조정1)" xfId="20380"/>
    <cellStyle name="_투찰_Book1_내역서(최초)_실행예산(6공구-회원사-사토조정)" xfId="20381"/>
    <cellStyle name="_투찰_Book1_내역서(최초)_실행예산(6공구-회원사용)" xfId="20382"/>
    <cellStyle name="_투찰_Book1_내역서(최초)_투찰-변형1(내역서정리,설계대비단가낙찰율)" xfId="20383"/>
    <cellStyle name="_투찰_Book1_투찰-변형1(내역서정리,설계대비단가낙찰율)" xfId="20384"/>
    <cellStyle name="_투찰_P-(현리-신팔)" xfId="20385"/>
    <cellStyle name="_투찰_P-(현리-신팔)_내역서(최초)" xfId="20386"/>
    <cellStyle name="_투찰_P-(현리-신팔)_내역서(최초)_기구조직승인" xfId="20387"/>
    <cellStyle name="_투찰_P-(현리-신팔)_내역서(최초)_사토조정" xfId="20388"/>
    <cellStyle name="_투찰_P-(현리-신팔)_내역서(최초)_사토조정1" xfId="20389"/>
    <cellStyle name="_투찰_P-(현리-신팔)_내역서(최초)_사토조정2" xfId="20390"/>
    <cellStyle name="_투찰_P-(현리-신팔)_내역서(최초)_실행예산(6공구)" xfId="20391"/>
    <cellStyle name="_투찰_P-(현리-신팔)_내역서(최초)_실행예산(6공구-사토조정1)" xfId="20392"/>
    <cellStyle name="_투찰_P-(현리-신팔)_내역서(최초)_실행예산(6공구-회원사-사토조정)" xfId="20393"/>
    <cellStyle name="_투찰_P-(현리-신팔)_내역서(최초)_실행예산(6공구-회원사용)" xfId="20394"/>
    <cellStyle name="_투찰_P-(현리-신팔)_내역서(최초)_투찰-변형1(내역서정리,설계대비단가낙찰율)" xfId="20395"/>
    <cellStyle name="_투찰_P-(현리-신팔)_투찰-변형1(내역서정리,설계대비단가낙찰율)" xfId="20396"/>
    <cellStyle name="_투찰_내역서(최초)" xfId="20397"/>
    <cellStyle name="_투찰_내역서(최초)_기구조직승인" xfId="20398"/>
    <cellStyle name="_투찰_내역서(최초)_사토조정" xfId="20399"/>
    <cellStyle name="_투찰_내역서(최초)_사토조정1" xfId="20400"/>
    <cellStyle name="_투찰_내역서(최초)_사토조정2" xfId="20401"/>
    <cellStyle name="_투찰_내역서(최초)_실행예산(6공구)" xfId="20402"/>
    <cellStyle name="_투찰_내역서(최초)_실행예산(6공구-사토조정1)" xfId="20403"/>
    <cellStyle name="_투찰_내역서(최초)_실행예산(6공구-회원사-사토조정)" xfId="20404"/>
    <cellStyle name="_투찰_내역서(최초)_실행예산(6공구-회원사용)" xfId="20405"/>
    <cellStyle name="_투찰_내역서(최초)_투찰-변형1(내역서정리,설계대비단가낙찰율)" xfId="20406"/>
    <cellStyle name="_투찰_동해남부선4공구입찰내역(경남-조달청)" xfId="20407"/>
    <cellStyle name="_투찰_부대결과" xfId="20408"/>
    <cellStyle name="_투찰_부대결과_Book1" xfId="20409"/>
    <cellStyle name="_투찰_부대결과_Book1_내역서(최초)" xfId="20410"/>
    <cellStyle name="_투찰_부대결과_Book1_내역서(최초)_기구조직승인" xfId="20411"/>
    <cellStyle name="_투찰_부대결과_Book1_내역서(최초)_사토조정" xfId="20412"/>
    <cellStyle name="_투찰_부대결과_Book1_내역서(최초)_사토조정1" xfId="20413"/>
    <cellStyle name="_투찰_부대결과_Book1_내역서(최초)_사토조정2" xfId="20414"/>
    <cellStyle name="_투찰_부대결과_Book1_내역서(최초)_실행예산(6공구)" xfId="20415"/>
    <cellStyle name="_투찰_부대결과_Book1_내역서(최초)_실행예산(6공구-사토조정1)" xfId="20416"/>
    <cellStyle name="_투찰_부대결과_Book1_내역서(최초)_실행예산(6공구-회원사-사토조정)" xfId="20417"/>
    <cellStyle name="_투찰_부대결과_Book1_내역서(최초)_실행예산(6공구-회원사용)" xfId="20418"/>
    <cellStyle name="_투찰_부대결과_Book1_내역서(최초)_투찰-변형1(내역서정리,설계대비단가낙찰율)" xfId="20419"/>
    <cellStyle name="_투찰_부대결과_Book1_투찰-변형1(내역서정리,설계대비단가낙찰율)" xfId="20420"/>
    <cellStyle name="_투찰_부대결과_P-(현리-신팔)" xfId="20421"/>
    <cellStyle name="_투찰_부대결과_P-(현리-신팔)_내역서(최초)" xfId="20422"/>
    <cellStyle name="_투찰_부대결과_P-(현리-신팔)_내역서(최초)_기구조직승인" xfId="20423"/>
    <cellStyle name="_투찰_부대결과_P-(현리-신팔)_내역서(최초)_사토조정" xfId="20424"/>
    <cellStyle name="_투찰_부대결과_P-(현리-신팔)_내역서(최초)_사토조정1" xfId="20425"/>
    <cellStyle name="_투찰_부대결과_P-(현리-신팔)_내역서(최초)_사토조정2" xfId="20426"/>
    <cellStyle name="_투찰_부대결과_P-(현리-신팔)_내역서(최초)_실행예산(6공구)" xfId="20427"/>
    <cellStyle name="_투찰_부대결과_P-(현리-신팔)_내역서(최초)_실행예산(6공구-사토조정1)" xfId="20428"/>
    <cellStyle name="_투찰_부대결과_P-(현리-신팔)_내역서(최초)_실행예산(6공구-회원사-사토조정)" xfId="20429"/>
    <cellStyle name="_투찰_부대결과_P-(현리-신팔)_내역서(최초)_실행예산(6공구-회원사용)" xfId="20430"/>
    <cellStyle name="_투찰_부대결과_P-(현리-신팔)_내역서(최초)_투찰-변형1(내역서정리,설계대비단가낙찰율)" xfId="20431"/>
    <cellStyle name="_투찰_부대결과_P-(현리-신팔)_투찰-변형1(내역서정리,설계대비단가낙찰율)" xfId="20432"/>
    <cellStyle name="_투찰_부대결과_내역서(최초)" xfId="20433"/>
    <cellStyle name="_투찰_부대결과_내역서(최초)_기구조직승인" xfId="20434"/>
    <cellStyle name="_투찰_부대결과_내역서(최초)_사토조정" xfId="20435"/>
    <cellStyle name="_투찰_부대결과_내역서(최초)_사토조정1" xfId="20436"/>
    <cellStyle name="_투찰_부대결과_내역서(최초)_사토조정2" xfId="20437"/>
    <cellStyle name="_투찰_부대결과_내역서(최초)_실행예산(6공구)" xfId="20438"/>
    <cellStyle name="_투찰_부대결과_내역서(최초)_실행예산(6공구-사토조정1)" xfId="20439"/>
    <cellStyle name="_투찰_부대결과_내역서(최초)_실행예산(6공구-회원사-사토조정)" xfId="20440"/>
    <cellStyle name="_투찰_부대결과_내역서(최초)_실행예산(6공구-회원사용)" xfId="20441"/>
    <cellStyle name="_투찰_부대결과_내역서(최초)_투찰-변형1(내역서정리,설계대비단가낙찰율)" xfId="20442"/>
    <cellStyle name="_투찰_부대결과_투찰-변형1(내역서정리,설계대비단가낙찰율)" xfId="20443"/>
    <cellStyle name="_투찰_부대결과_현리-신팔도로설계" xfId="20444"/>
    <cellStyle name="_투찰_부대결과_현리-신팔도로설계_내역서(최초)" xfId="20445"/>
    <cellStyle name="_투찰_부대결과_현리-신팔도로설계_내역서(최초)_기구조직승인" xfId="20446"/>
    <cellStyle name="_투찰_부대결과_현리-신팔도로설계_내역서(최초)_사토조정" xfId="20447"/>
    <cellStyle name="_투찰_부대결과_현리-신팔도로설계_내역서(최초)_사토조정1" xfId="20448"/>
    <cellStyle name="_투찰_부대결과_현리-신팔도로설계_내역서(최초)_사토조정2" xfId="20449"/>
    <cellStyle name="_투찰_부대결과_현리-신팔도로설계_내역서(최초)_실행예산(6공구)" xfId="20450"/>
    <cellStyle name="_투찰_부대결과_현리-신팔도로설계_내역서(최초)_실행예산(6공구-사토조정1)" xfId="20451"/>
    <cellStyle name="_투찰_부대결과_현리-신팔도로설계_내역서(최초)_실행예산(6공구-회원사-사토조정)" xfId="20452"/>
    <cellStyle name="_투찰_부대결과_현리-신팔도로설계_내역서(최초)_실행예산(6공구-회원사용)" xfId="20453"/>
    <cellStyle name="_투찰_부대결과_현리-신팔도로설계_내역서(최초)_투찰-변형1(내역서정리,설계대비단가낙찰율)" xfId="20454"/>
    <cellStyle name="_투찰_부대결과_현리-신팔도로설계_투찰-변형1(내역서정리,설계대비단가낙찰율)" xfId="20455"/>
    <cellStyle name="_투찰_투찰-변형1(내역서정리,설계대비단가낙찰율)" xfId="20456"/>
    <cellStyle name="_투찰_현리-신팔도로설계" xfId="20457"/>
    <cellStyle name="_투찰_현리-신팔도로설계_내역서(최초)" xfId="20458"/>
    <cellStyle name="_투찰_현리-신팔도로설계_내역서(최초)_기구조직승인" xfId="20459"/>
    <cellStyle name="_투찰_현리-신팔도로설계_내역서(최초)_사토조정" xfId="20460"/>
    <cellStyle name="_투찰_현리-신팔도로설계_내역서(최초)_사토조정1" xfId="20461"/>
    <cellStyle name="_투찰_현리-신팔도로설계_내역서(최초)_사토조정2" xfId="20462"/>
    <cellStyle name="_투찰_현리-신팔도로설계_내역서(최초)_실행예산(6공구)" xfId="20463"/>
    <cellStyle name="_투찰_현리-신팔도로설계_내역서(최초)_실행예산(6공구-사토조정1)" xfId="20464"/>
    <cellStyle name="_투찰_현리-신팔도로설계_내역서(최초)_실행예산(6공구-회원사-사토조정)" xfId="20465"/>
    <cellStyle name="_투찰_현리-신팔도로설계_내역서(최초)_실행예산(6공구-회원사용)" xfId="20466"/>
    <cellStyle name="_투찰_현리-신팔도로설계_내역서(최초)_투찰-변형1(내역서정리,설계대비단가낙찰율)" xfId="20467"/>
    <cellStyle name="_투찰_현리-신팔도로설계_투찰-변형1(내역서정리,설계대비단가낙찰율)" xfId="20468"/>
    <cellStyle name="_투찰내역(강남)" xfId="20469"/>
    <cellStyle name="_투찰-변형1(내역서정리,설계대비단가낙찰율)" xfId="20470"/>
    <cellStyle name="_판암근린공원황톳길조성공사" xfId="8026"/>
    <cellStyle name="_팔당수량산출서_건축전기" xfId="20471"/>
    <cellStyle name="_팔당수변전집계" xfId="20472"/>
    <cellStyle name="_팔당수변전집계 2" xfId="20473"/>
    <cellStyle name="_팔당수변전집계_개대체공사내역서" xfId="20474"/>
    <cellStyle name="_팔당수변전집계_개대체공사내역서 2" xfId="20475"/>
    <cellStyle name="_평림투찰" xfId="20476"/>
    <cellStyle name="_평림투찰_동해남부선4공구입찰내역(경남-조달청)" xfId="20477"/>
    <cellStyle name="_평상" xfId="8027"/>
    <cellStyle name="_평천교" xfId="20478"/>
    <cellStyle name="_평천교_암거" xfId="20479"/>
    <cellStyle name="_평천교_암거01" xfId="20480"/>
    <cellStyle name="_평촌교수량" xfId="20481"/>
    <cellStyle name="_평촌교수량_4구조물공" xfId="20482"/>
    <cellStyle name="_평촌교수량_4구조물공_환토(최종)" xfId="20483"/>
    <cellStyle name="_평촌교수량_걷고싶은 녹화거리 조성 폐기물처리" xfId="20484"/>
    <cellStyle name="_평촌교수량_걷고싶은 녹화거리 조성공사" xfId="20485"/>
    <cellStyle name="_평촌교수량_남강어린이공원 현대화사업" xfId="20486"/>
    <cellStyle name="_평촌교수량_무주골천수량" xfId="20487"/>
    <cellStyle name="_평촌교수량_무주골천수량_걷고싶은 녹화거리 조성 폐기물처리" xfId="20488"/>
    <cellStyle name="_평촌교수량_무주골천수량_걷고싶은 녹화거리 조성공사" xfId="20489"/>
    <cellStyle name="_평촌교수량_무주골천수량_남강어린이공원 현대화사업" xfId="20490"/>
    <cellStyle name="_평촌교수량_무주골천수량_현석동 1-5번지 일대 마을마당조성" xfId="20491"/>
    <cellStyle name="_평촌교수량_무주골천수량_현석동 1-5번지 일대 마을마당조성_걷고싶은 녹화거리 조성 폐기물처리" xfId="20492"/>
    <cellStyle name="_평촌교수량_무주골천수량_현석동 1-5번지 일대 마을마당조성_걷고싶은 녹화거리 조성공사" xfId="20493"/>
    <cellStyle name="_평촌교수량_무주골천수량_현석동 1-5번지 일대 마을마당조성_남강어린이공원 현대화사업" xfId="20494"/>
    <cellStyle name="_평촌교수량_변전소연결부" xfId="20495"/>
    <cellStyle name="_평촌교수량_변전소연결부_환토(최종)" xfId="20496"/>
    <cellStyle name="_평촌교수량_암거" xfId="20497"/>
    <cellStyle name="_평촌교수량_암거01" xfId="20498"/>
    <cellStyle name="_평촌교수량_전력구수량" xfId="20499"/>
    <cellStyle name="_평촌교수량_전력구수량_환토(최종)" xfId="20500"/>
    <cellStyle name="_평촌교수량_현석동 1-5번지 일대 마을마당조성" xfId="20501"/>
    <cellStyle name="_평촌교수량_현석동 1-5번지 일대 마을마당조성_걷고싶은 녹화거리 조성 폐기물처리" xfId="20502"/>
    <cellStyle name="_평촌교수량_현석동 1-5번지 일대 마을마당조성_걷고싶은 녹화거리 조성공사" xfId="20503"/>
    <cellStyle name="_평촌교수량_현석동 1-5번지 일대 마을마당조성_남강어린이공원 현대화사업" xfId="20504"/>
    <cellStyle name="_평촌교수량_호명12공구" xfId="20505"/>
    <cellStyle name="_평촌교수량_호명12공구_걷고싶은 녹화거리 조성 폐기물처리" xfId="20506"/>
    <cellStyle name="_평촌교수량_호명12공구_걷고싶은 녹화거리 조성공사" xfId="20507"/>
    <cellStyle name="_평촌교수량_호명12공구_남강어린이공원 현대화사업" xfId="20508"/>
    <cellStyle name="_평촌교수량_호명12공구_현석동 1-5번지 일대 마을마당조성" xfId="20509"/>
    <cellStyle name="_평촌교수량_호명12공구_현석동 1-5번지 일대 마을마당조성_걷고싶은 녹화거리 조성 폐기물처리" xfId="20510"/>
    <cellStyle name="_평촌교수량_호명12공구_현석동 1-5번지 일대 마을마당조성_걷고싶은 녹화거리 조성공사" xfId="20511"/>
    <cellStyle name="_평촌교수량_호명12공구_현석동 1-5번지 일대 마을마당조성_남강어린이공원 현대화사업" xfId="20512"/>
    <cellStyle name="_평촌교수량_환토(최종)" xfId="20513"/>
    <cellStyle name="_평화의댐내역서최종(OLD)" xfId="20514"/>
    <cellStyle name="_폐기물" xfId="20515"/>
    <cellStyle name="_폐기물수량" xfId="20516"/>
    <cellStyle name="_포 장-06" xfId="20517"/>
    <cellStyle name="_포 장-06_013.부대공(광로부)" xfId="20518"/>
    <cellStyle name="_포 장-06_014.부대공(광로부)" xfId="20519"/>
    <cellStyle name="_포 장-06_014.부대공(중로부)" xfId="20520"/>
    <cellStyle name="_포 장-06_06전기공(수정)" xfId="20521"/>
    <cellStyle name="_포 장-06_06전기공(수정)_013.부대공(광로부)" xfId="20522"/>
    <cellStyle name="_포 장-06_06전기공(수정)_014.부대공(광로부)" xfId="20523"/>
    <cellStyle name="_포 장-06_06전기공(수정)_014.부대공(중로부)" xfId="20524"/>
    <cellStyle name="_포 장-06_06전기공(수정)_07.부대공" xfId="20525"/>
    <cellStyle name="_포 장-06_06전기공(수정)_2.배수공(직평선)" xfId="20526"/>
    <cellStyle name="_포 장-06_06전기공(수정)_2.배수공(직평선)_토공" xfId="20527"/>
    <cellStyle name="_포 장-06_06전기공(수정)_2-33배수-1" xfId="20528"/>
    <cellStyle name="_포 장-06_06전기공(수정)_2-33배수-1_2.배수공(직평선)" xfId="20529"/>
    <cellStyle name="_포 장-06_06전기공(수정)_2-33배수-1_2.배수공(직평선)_토공" xfId="20530"/>
    <cellStyle name="_포 장-06_06전기공(수정)_2-33배수-1_2-33배수-1" xfId="20531"/>
    <cellStyle name="_포 장-06_06전기공(수정)_2-33배수-1_2-33배수-1_토공" xfId="20532"/>
    <cellStyle name="_포 장-06_06전기공(수정)_2-33배수-1_토공" xfId="20533"/>
    <cellStyle name="_포 장-06_06전기공(수정)_사본 - 013.부대공(광로부)" xfId="20534"/>
    <cellStyle name="_포 장-06_06전기공(수정)_토공" xfId="20535"/>
    <cellStyle name="_포 장-06_07.부대공" xfId="20536"/>
    <cellStyle name="_포 장-06_2.배수공(직평선)" xfId="20537"/>
    <cellStyle name="_포 장-06_2.배수공(직평선)_토공" xfId="20538"/>
    <cellStyle name="_포 장-06_2-33배수-1" xfId="20539"/>
    <cellStyle name="_포 장-06_2-33배수-1_2.배수공(직평선)" xfId="20540"/>
    <cellStyle name="_포 장-06_2-33배수-1_2.배수공(직평선)_토공" xfId="20541"/>
    <cellStyle name="_포 장-06_2-33배수-1_2-33배수-1" xfId="20542"/>
    <cellStyle name="_포 장-06_2-33배수-1_2-33배수-1_토공" xfId="20543"/>
    <cellStyle name="_포 장-06_2-33배수-1_토공" xfId="20544"/>
    <cellStyle name="_포 장-06_사본 - 013.부대공(광로부)" xfId="20545"/>
    <cellStyle name="_포 장-06_토공" xfId="20546"/>
    <cellStyle name="_포장공(괴목배수로)" xfId="20547"/>
    <cellStyle name="_포장공-REV" xfId="20548"/>
    <cellStyle name="_표준" xfId="7316"/>
    <cellStyle name="_표지(04년)" xfId="20549"/>
    <cellStyle name="_표지및원가계산" xfId="9929"/>
    <cellStyle name="_품의서(고속철도14-1)" xfId="20550"/>
    <cellStyle name="_품의서(고속철도14-1)_동해남부선4공구입찰내역(경남-조달청)" xfId="20551"/>
    <cellStyle name="_품의서및경비(영월)" xfId="20552"/>
    <cellStyle name="_품의서및경비(영월)_동해남부선4공구입찰내역(경남-조달청)" xfId="20553"/>
    <cellStyle name="_품의서및경비(영월)_품의서" xfId="20554"/>
    <cellStyle name="_품의서및경비(영월)_품의서_(신풍-우성)부대현설자료" xfId="20555"/>
    <cellStyle name="_품의서및경비(영월)_품의서_(신풍-우성)부대현설자료_동해남부선4공구입찰내역(경남-조달청)" xfId="20556"/>
    <cellStyle name="_품의서및경비(영월)_품의서_견적공종" xfId="20557"/>
    <cellStyle name="_품의서및경비(영월)_품의서_견적공종_동해남부선4공구입찰내역(경남-조달청)" xfId="20558"/>
    <cellStyle name="_품의서및경비(영월)_품의서_동해남부선4공구입찰내역(경남-조달청)" xfId="20559"/>
    <cellStyle name="_품의서및경비(영월)_품의서_업체투찰예상(강원도건)" xfId="20560"/>
    <cellStyle name="_품의서및경비(영월)_품의서_업체투찰예상(강원도건)_동해남부선4공구입찰내역(경남-조달청)" xfId="20561"/>
    <cellStyle name="_품의서및경비(영월)_품의서_품의서(고속철도14-1)" xfId="20562"/>
    <cellStyle name="_품의서및경비(영월)_품의서_품의서(고속철도14-1)_동해남부선4공구입찰내역(경남-조달청)" xfId="20563"/>
    <cellStyle name="_풍세로개설공사입찰내역1" xfId="20564"/>
    <cellStyle name="_하나로정보센터 견적(각층별 최종)" xfId="3013"/>
    <cellStyle name="_하나로정보센터 견적(각층별 최종)_071030-조경공사" xfId="3014"/>
    <cellStyle name="_하나로정보센터 견적(각층별 최종)_원가계산서" xfId="3015"/>
    <cellStyle name="_하마1교-수량" xfId="20565"/>
    <cellStyle name="_하마1교-수량_부내교수량산출서" xfId="20566"/>
    <cellStyle name="_하마2교-수량" xfId="20567"/>
    <cellStyle name="_하마2교-수량_부내교수량산출서" xfId="20568"/>
    <cellStyle name="_하마읍3교대" xfId="20569"/>
    <cellStyle name="_하마읍3교대_부내교수량산출서" xfId="20570"/>
    <cellStyle name="_하마읍3교토공" xfId="20571"/>
    <cellStyle name="_하마읍3교토공_부내교수량산출서" xfId="20572"/>
    <cellStyle name="_하사항" xfId="2307"/>
    <cellStyle name="_하사항_SCP" xfId="2328"/>
    <cellStyle name="_하사항_SCP_Book2" xfId="2335"/>
    <cellStyle name="_하사항_SCP_금차내역-10월8일-수정" xfId="2329"/>
    <cellStyle name="_하사항_SCP_설변내역서2차" xfId="2330"/>
    <cellStyle name="_하사항_SCP_전체내역" xfId="2331"/>
    <cellStyle name="_하사항_SCP_전체내역-a3" xfId="2332"/>
    <cellStyle name="_하사항_SCP_전체내역-a4" xfId="2333"/>
    <cellStyle name="_하사항_SCP_총괄내역2003.08-a4" xfId="2334"/>
    <cellStyle name="_하사항_금차내역설변-10월10일" xfId="2308"/>
    <cellStyle name="_하사항_금차내역설변-10월10일_Book2" xfId="2313"/>
    <cellStyle name="_하사항_금차내역설변-10월10일_전체내역" xfId="2309"/>
    <cellStyle name="_하사항_금차내역설변-10월10일_전체내역-a3" xfId="2310"/>
    <cellStyle name="_하사항_금차내역설변-10월10일_전체내역-a4" xfId="2311"/>
    <cellStyle name="_하사항_금차내역설변-10월10일_총괄내역2003.08-a4" xfId="2312"/>
    <cellStyle name="_하사항_전체내역-10월8일" xfId="2314"/>
    <cellStyle name="_하사항_전체내역-10월8일_Book2" xfId="2319"/>
    <cellStyle name="_하사항_전체내역-10월8일_전체내역" xfId="2315"/>
    <cellStyle name="_하사항_전체내역-10월8일_전체내역-a3" xfId="2316"/>
    <cellStyle name="_하사항_전체내역-10월8일_전체내역-a4" xfId="2317"/>
    <cellStyle name="_하사항_전체내역-10월8일_총괄내역2003.08-a4" xfId="2318"/>
    <cellStyle name="_하사항_지장물" xfId="2320"/>
    <cellStyle name="_하사항_지장물_Book2" xfId="2327"/>
    <cellStyle name="_하사항_지장물_금차내역-10월8일-수정" xfId="2321"/>
    <cellStyle name="_하사항_지장물_설변내역서2차" xfId="2322"/>
    <cellStyle name="_하사항_지장물_전체내역" xfId="2323"/>
    <cellStyle name="_하사항_지장물_전체내역-a3" xfId="2324"/>
    <cellStyle name="_하사항_지장물_전체내역-a4" xfId="2325"/>
    <cellStyle name="_하사항_지장물_총괄내역2003.08-a4" xfId="2326"/>
    <cellStyle name="_하수BOX 이설 가시설수량" xfId="20573"/>
    <cellStyle name="_하수BOX(1.0X1.0)" xfId="20574"/>
    <cellStyle name="_하수관로이설토공(수정)" xfId="20575"/>
    <cellStyle name="_하천준설(보완2004.4.13)" xfId="20576"/>
    <cellStyle name="_한 광" xfId="8028"/>
    <cellStyle name="_한 광_BOOK5" xfId="8039"/>
    <cellStyle name="_한 광_갑" xfId="8029"/>
    <cellStyle name="_한 광_갑 (2)" xfId="8030"/>
    <cellStyle name="_한 광_금곡분" xfId="8031"/>
    <cellStyle name="_한 광_내역확정" xfId="8032"/>
    <cellStyle name="_한 광_대정진분" xfId="8033"/>
    <cellStyle name="_한 광_동원-철콘 (2)" xfId="8034"/>
    <cellStyle name="_한 광_동원-철콘 (3)" xfId="8035"/>
    <cellStyle name="_한 광_동원-토공 (2)" xfId="8036"/>
    <cellStyle name="_한 광_정산확정" xfId="8037"/>
    <cellStyle name="_한 광_한광 (2)" xfId="8038"/>
    <cellStyle name="_한강대교 수량산출서" xfId="20577"/>
    <cellStyle name="_한국원자력안전기술원" xfId="8040"/>
    <cellStyle name="_한전연구견적" xfId="3016"/>
    <cellStyle name="_한전인입비 및 사용전검사비" xfId="9930"/>
    <cellStyle name="_합성수지창호_매크로1_분양_메뉴얼(200809)_09년상반기" xfId="7317"/>
    <cellStyle name="_합성수지창호_매크로1_분양_메뉴얼(최종)_2008년_03월_수정하기_08.04.01" xfId="7318"/>
    <cellStyle name="_합성수지창호산출(060901)-tool" xfId="7319"/>
    <cellStyle name="_합성수지창호산출(070101)" xfId="7320"/>
    <cellStyle name="_합성수지창호산출_080314" xfId="7321"/>
    <cellStyle name="_합성수지창호산출_TOOL(071026)" xfId="7322"/>
    <cellStyle name="_해미-덕산(1공구)4" xfId="20578"/>
    <cellStyle name="_해미-덕산(1공구)4_2005.근1,2호-정화 습지 실정보고11-15일 1.5경사xls" xfId="20579"/>
    <cellStyle name="_해미-덕산(1공구)4_2006..단가산출" xfId="20580"/>
    <cellStyle name="_해미-덕산(1공구)4_송도2,4공구 (1-조경 내역서)" xfId="20581"/>
    <cellStyle name="_해미-덕산(1공구)4_송도2,4공구 (1-조경 내역서)_2005.근1,2호-정화 습지 실정보고11-15일 1.5경사xls" xfId="20582"/>
    <cellStyle name="_해미-덕산(1공구)4_송도2,4공구 (1-조경 내역서)_2006..단가산출" xfId="20583"/>
    <cellStyle name="_해미-덕산(1공구)4_송도2,4공구 (1-조경 내역서)_조경" xfId="20584"/>
    <cellStyle name="_해미-덕산(1공구)4_송도2,4공구 (1-조경 내역서)_조경_2006..단가산출" xfId="20585"/>
    <cellStyle name="_해미-덕산(1공구)4_송도2,4공구 (1-조경 내역서)_창인-근1.2호-정화(방수쉬트)실정보고10.10" xfId="20586"/>
    <cellStyle name="_해미-덕산(1공구)4_조경" xfId="20587"/>
    <cellStyle name="_해미-덕산(1공구)4_조경(공종구분)" xfId="20588"/>
    <cellStyle name="_해미-덕산(1공구)4_조경_2005.근1,2호-정화 습지 실정보고11-15일 1.5경사xls" xfId="20589"/>
    <cellStyle name="_해미-덕산(1공구)4_조경_2006..단가산출" xfId="20590"/>
    <cellStyle name="_해미-덕산(1공구)4_조경_조경" xfId="20591"/>
    <cellStyle name="_해미-덕산(1공구)4_조경_조경_2006..단가산출" xfId="20592"/>
    <cellStyle name="_해미-덕산(1공구)4_조경_창인-근1.2호-정화(방수쉬트)실정보고10.10" xfId="20593"/>
    <cellStyle name="_해미-덕산(1공구)4_창인-근1.2호-정화(방수쉬트)실정보고10.10" xfId="20594"/>
    <cellStyle name="_해송이식수량산출" xfId="2336"/>
    <cellStyle name="_현리-신팔도로설계" xfId="20595"/>
    <cellStyle name="_현리-신팔도로설계_내역서(최초)" xfId="20596"/>
    <cellStyle name="_현리-신팔도로설계_내역서(최초)_기구조직승인" xfId="20597"/>
    <cellStyle name="_현리-신팔도로설계_내역서(최초)_사토조정" xfId="20598"/>
    <cellStyle name="_현리-신팔도로설계_내역서(최초)_사토조정1" xfId="20599"/>
    <cellStyle name="_현리-신팔도로설계_내역서(최초)_사토조정2" xfId="20600"/>
    <cellStyle name="_현리-신팔도로설계_내역서(최초)_실행예산(6공구)" xfId="20601"/>
    <cellStyle name="_현리-신팔도로설계_내역서(최초)_실행예산(6공구-사토조정1)" xfId="20602"/>
    <cellStyle name="_현리-신팔도로설계_내역서(최초)_실행예산(6공구-회원사-사토조정)" xfId="20603"/>
    <cellStyle name="_현리-신팔도로설계_내역서(최초)_실행예산(6공구-회원사용)" xfId="20604"/>
    <cellStyle name="_현리-신팔도로설계_내역서(최초)_투찰-변형1(내역서정리,설계대비단가낙찰율)" xfId="20605"/>
    <cellStyle name="_현리-신팔도로설계_투찰-변형1(내역서정리,설계대비단가낙찰율)" xfId="20606"/>
    <cellStyle name="_현장간접비(현장기준안)-60개월)" xfId="8041"/>
    <cellStyle name="_현장설명" xfId="20607"/>
    <cellStyle name="_현장설명서(강남고속)" xfId="20608"/>
    <cellStyle name="_현장설명서(강남고속)_동해남부선4공구입찰내역(경남-조달청)" xfId="20609"/>
    <cellStyle name="_현황도" xfId="20610"/>
    <cellStyle name="_현황도 (2)" xfId="20611"/>
    <cellStyle name="_호남선두계역외2개소연결통로" xfId="8042"/>
    <cellStyle name="_호남선전철화송정리역사111" xfId="20612"/>
    <cellStyle name="_호암리농로(불당골수정)" xfId="20613"/>
    <cellStyle name="_홍천(노천1지구)-1공구" xfId="20614"/>
    <cellStyle name="_홍천(노천1지구)-1공구_03포장공수량" xfId="20615"/>
    <cellStyle name="_홍천(노천1지구)-1공구_04부대공수량" xfId="20616"/>
    <cellStyle name="_홍천(노천1지구)-1공구_30 포장공" xfId="20617"/>
    <cellStyle name="_홍천(노천1지구)-1공구_30 포장공_00_폐기물수량" xfId="20618"/>
    <cellStyle name="_홍천(노천1지구)-1공구_30 포장공_02_1배수공총괄" xfId="20619"/>
    <cellStyle name="_홍천(노천1지구)-1공구_30 포장공_03_포장공수량" xfId="20620"/>
    <cellStyle name="_홍천(노천1지구)-1공구_30 포장공_03포장공수량" xfId="20621"/>
    <cellStyle name="_홍천(노천1지구)-1공구_부내교수량산출서" xfId="20622"/>
    <cellStyle name="_홍천(노천1지구)-1공구_부대공" xfId="20623"/>
    <cellStyle name="_홍천(노천1지구)-1공구_사본 - 하마2교-수량" xfId="20624"/>
    <cellStyle name="_홍천(노천1지구)-1공구_사본 - 하마2교-수량_부내교수량산출서" xfId="20625"/>
    <cellStyle name="_홍천(노천1지구)-1공구_하마1교-수량" xfId="20626"/>
    <cellStyle name="_홍천(노천1지구)-1공구_하마1교-수량_부내교수량산출서" xfId="20627"/>
    <cellStyle name="_홍천(노천1지구)-1공구_하마2교-수량" xfId="20628"/>
    <cellStyle name="_홍천(노천1지구)-1공구_하마2교-수량_부내교수량산출서" xfId="20629"/>
    <cellStyle name="_홍천(노천1지구)-1공구_하마읍3교대" xfId="20630"/>
    <cellStyle name="_홍천(노천1지구)-1공구_하마읍3교대_부내교수량산출서" xfId="20631"/>
    <cellStyle name="_홍천(노천1지구)-1공구_하마읍3교토공" xfId="20632"/>
    <cellStyle name="_홍천(노천1지구)-1공구_하마읍3교토공_부내교수량산출서" xfId="20633"/>
    <cellStyle name="_화서문지역단식의자설치수량산출서" xfId="20634"/>
    <cellStyle name="_황산교회" xfId="9931"/>
    <cellStyle name="_회인천수량집계표(토목)" xfId="104"/>
    <cellStyle name="``" xfId="20635"/>
    <cellStyle name="¡" xfId="3017"/>
    <cellStyle name="¡_071030-조경공사" xfId="3018"/>
    <cellStyle name="¡_원가계산서" xfId="3019"/>
    <cellStyle name="¡§i" xfId="3020"/>
    <cellStyle name="¡ër" xfId="3021"/>
    <cellStyle name="¨i" xfId="3022"/>
    <cellStyle name="¨ïo" xfId="3023"/>
    <cellStyle name="´þ" xfId="2462"/>
    <cellStyle name="´þ·?" xfId="20636"/>
    <cellStyle name="´Þ·¯" xfId="8043"/>
    <cellStyle name="’E‰Y [0.00]_laroux" xfId="105"/>
    <cellStyle name="’E‰Y_laroux" xfId="106"/>
    <cellStyle name="¢®¡" xfId="3024"/>
    <cellStyle name="¢®e" xfId="3025"/>
    <cellStyle name="¤@?e_TEST-1 " xfId="4"/>
    <cellStyle name="+,-,0" xfId="2463"/>
    <cellStyle name="+,-,0 2" xfId="20637"/>
    <cellStyle name="△ []" xfId="2464"/>
    <cellStyle name="△ [] 2" xfId="20638"/>
    <cellStyle name="△ [0]" xfId="2465"/>
    <cellStyle name="△ [0] 2" xfId="20639"/>
    <cellStyle name="△백분율" xfId="7574"/>
    <cellStyle name="△콤마" xfId="7575"/>
    <cellStyle name="©öe" xfId="3026"/>
    <cellStyle name="°ia¤¼o " xfId="2466"/>
    <cellStyle name="°ia¤¼o  2" xfId="7604"/>
    <cellStyle name="°ia¤¼o¼ya¡" xfId="20640"/>
    <cellStyle name="°íÁ¤¼Ò¼ýÁ¡" xfId="8044"/>
    <cellStyle name="°ia¤aa " xfId="2467"/>
    <cellStyle name="°ia¤aa  2" xfId="7605"/>
    <cellStyle name="°ia¤aa·a1" xfId="20641"/>
    <cellStyle name="°íÁ¤Ãâ·Â1" xfId="8045"/>
    <cellStyle name="°iA¤Aa·A1_10¿u2WA¸ºI " xfId="7606"/>
    <cellStyle name="°ia¤aa·a2" xfId="20642"/>
    <cellStyle name="°íÁ¤Ãâ·Â2" xfId="8046"/>
    <cellStyle name="°iA¤Aa·A2_10¿u2WA¸ºI " xfId="7607"/>
    <cellStyle name="" xfId="20643"/>
    <cellStyle name="æØè [0.00]_PRODUCT DETAIL Q1" xfId="3027"/>
    <cellStyle name="æØè_PRODUCT DETAIL Q1" xfId="3028"/>
    <cellStyle name="ÊÝ [0.00]_PRODUCT DETAIL Q1" xfId="3029"/>
    <cellStyle name="ÊÝ_PRODUCT DETAIL Q1" xfId="3030"/>
    <cellStyle name="W_BOOKSHIP" xfId="3031"/>
    <cellStyle name="0" xfId="5"/>
    <cellStyle name="0%" xfId="20644"/>
    <cellStyle name="0,0_x000d__x000a_NA_x000d__x000a_" xfId="7323"/>
    <cellStyle name="0.0" xfId="187"/>
    <cellStyle name="0.0%" xfId="20645"/>
    <cellStyle name="0.00" xfId="188"/>
    <cellStyle name="0.00%" xfId="20646"/>
    <cellStyle name="0.000%" xfId="20647"/>
    <cellStyle name="0.0000%" xfId="20648"/>
    <cellStyle name="0_내역서(0823)" xfId="20649"/>
    <cellStyle name="0_내역서2" xfId="20650"/>
    <cellStyle name="0_다산로내역서" xfId="20651"/>
    <cellStyle name="0_단가산출서" xfId="20652"/>
    <cellStyle name="0_도급내역서" xfId="20653"/>
    <cellStyle name="0_송림원+동작구청(벌목적용)" xfId="20654"/>
    <cellStyle name="0_수량산출서" xfId="20655"/>
    <cellStyle name="0_수량산출서(0722)" xfId="20656"/>
    <cellStyle name="0_수량산출서(2010.광주등산로)최종" xfId="20657"/>
    <cellStyle name="0_숭실대학교 걷고싶은 거리 녹화사업" xfId="20658"/>
    <cellStyle name="0_숭실대학교 걷고싶은 거리 녹화사업_1" xfId="20659"/>
    <cellStyle name="00" xfId="6"/>
    <cellStyle name="00 2" xfId="20660"/>
    <cellStyle name="000" xfId="3032"/>
    <cellStyle name="0뾍R_x0005_?뾍b_x0005_" xfId="8047"/>
    <cellStyle name="¾È°ÇÈ¸°è¹ýÀÎ" xfId="2468"/>
    <cellStyle name="1" xfId="7"/>
    <cellStyle name="1 2" xfId="7787"/>
    <cellStyle name="1 3" xfId="3033"/>
    <cellStyle name="1_(00)공사비 결재란" xfId="20661"/>
    <cellStyle name="1_(00)공사비 결재란.." xfId="20662"/>
    <cellStyle name="1_(00)자재집계표" xfId="20663"/>
    <cellStyle name="1_(01)자재집계표" xfId="20664"/>
    <cellStyle name="1_(01)토공유동표" xfId="20665"/>
    <cellStyle name="1_(02)폐기물수량산출" xfId="20666"/>
    <cellStyle name="1_(10)부대공" xfId="20667"/>
    <cellStyle name="1__신동중교육문화회관3" xfId="8048"/>
    <cellStyle name="1_00-예산서양식100" xfId="8049"/>
    <cellStyle name="1_02-오산 가곡마을 수량" xfId="20668"/>
    <cellStyle name="1_03-3시설물공(계류설비)" xfId="20669"/>
    <cellStyle name="1_0507춘천시관내우회도로(센타)" xfId="8050"/>
    <cellStyle name="1_0515오송지원도로(센타)2" xfId="8051"/>
    <cellStyle name="1_0520백산제외2개소(센타)2" xfId="8052"/>
    <cellStyle name="1_1213_ 변경내역 (1차분)" xfId="8053"/>
    <cellStyle name="1_19-송전추가우수관로수량" xfId="20670"/>
    <cellStyle name="1_2004년 추기 근교산 정비공사(11-19)" xfId="20671"/>
    <cellStyle name="1_2005. 가로변 녹지량 확충사업" xfId="20672"/>
    <cellStyle name="1_2006 가락금호아파트 외 10개소 공동주택지원사업" xfId="8054"/>
    <cellStyle name="1_2006년 어린이공원 노후시설물 정비공사-A지역(06(1).02.27)-" xfId="8055"/>
    <cellStyle name="1_2007년가로수전지사업(설계예산서)" xfId="8056"/>
    <cellStyle name="1_2007불광천녹화사업 심사내역서(수정-관급)" xfId="8057"/>
    <cellStyle name="1_2009년 가로수 수종교체사업-설계서" xfId="20673"/>
    <cellStyle name="1_2우수공0" xfId="20674"/>
    <cellStyle name="1_3우수공" xfId="20675"/>
    <cellStyle name="1_415-94표지" xfId="20676"/>
    <cellStyle name="1_a 설계서" xfId="8272"/>
    <cellStyle name="1_Book1" xfId="8273"/>
    <cellStyle name="1_Book1 2" xfId="20677"/>
    <cellStyle name="1_Book1_1" xfId="20678"/>
    <cellStyle name="1_Book2" xfId="8274"/>
    <cellStyle name="1_laroux" xfId="2509"/>
    <cellStyle name="1_laroux_ATC-YOON1" xfId="2510"/>
    <cellStyle name="1_laroux_ATC-YOON1_다산로내역서" xfId="20679"/>
    <cellStyle name="1_laroux_ATC-YOON1_도급내역서" xfId="20680"/>
    <cellStyle name="1_laroux_ATC-YOON1_송림원+동작구청(벌목적용)" xfId="20681"/>
    <cellStyle name="1_laroux_ATC-YOON1_수량산출서" xfId="20682"/>
    <cellStyle name="1_laroux_ATC-YOON1_최종도급내역서" xfId="20683"/>
    <cellStyle name="1_laroux_ATC-YOON1_최종도급내역서_설계내역서" xfId="20684"/>
    <cellStyle name="1_laroux_ATC-YOON1_최종도급내역서_설계내역서_중기단가-1" xfId="20685"/>
    <cellStyle name="1_laroux_다산로내역서" xfId="20686"/>
    <cellStyle name="1_laroux_도급내역서" xfId="20687"/>
    <cellStyle name="1_laroux_송림원+동작구청(벌목적용)" xfId="20688"/>
    <cellStyle name="1_laroux_수량산출서" xfId="20689"/>
    <cellStyle name="1_laroux_최종도급내역서" xfId="20690"/>
    <cellStyle name="1_laroux_최종도급내역서_설계내역서" xfId="20691"/>
    <cellStyle name="1_laroux_최종도급내역서_설계내역서_중기단가-1" xfId="20692"/>
    <cellStyle name="1_total" xfId="8"/>
    <cellStyle name="1_total 2" xfId="20693"/>
    <cellStyle name="1_total_00-예산서양식100" xfId="8275"/>
    <cellStyle name="1_total_00-예산서양식100_강서구-폐기물내역서(1027)" xfId="20694"/>
    <cellStyle name="1_total_00-예산서양식100_구로구-내역서(폐기물)" xfId="20695"/>
    <cellStyle name="1_total_00-예산서양식100_북아현-폐기물예산서" xfId="20696"/>
    <cellStyle name="1_total_00-폐기물예산서양식2" xfId="20697"/>
    <cellStyle name="1_total_00-폐기물예산서양식2_강서구-폐기물내역서(1027)" xfId="20698"/>
    <cellStyle name="1_total_00-폐기물예산서양식2_구로구-내역서(폐기물)" xfId="20699"/>
    <cellStyle name="1_total_00-폐기물예산서양식2_북아현-폐기물예산서" xfId="20700"/>
    <cellStyle name="1_total_00-표지예정공정표" xfId="20701"/>
    <cellStyle name="1_total_00-표지예정공정표_강서구-폐기물내역서(1027)" xfId="20702"/>
    <cellStyle name="1_total_00-표지예정공정표_구로구-내역서(폐기물)" xfId="20703"/>
    <cellStyle name="1_total_00-표지예정공정표_북아현-폐기물예산서" xfId="20704"/>
    <cellStyle name="1_total_07마을마당정비-설계서" xfId="8276"/>
    <cellStyle name="1_total_10.24종합" xfId="3034"/>
    <cellStyle name="1_total_10.24종합_단위수량" xfId="3035"/>
    <cellStyle name="1_total_10.24종합_단위수량1" xfId="3036"/>
    <cellStyle name="1_total_10.24종합_단위수량산출" xfId="3037"/>
    <cellStyle name="1_total_10.24종합_도곡단위수량" xfId="3038"/>
    <cellStyle name="1_total_10.24종합_수량산출서-11.25" xfId="3039"/>
    <cellStyle name="1_total_10.24종합_수량산출서-11.25_단위수량" xfId="3040"/>
    <cellStyle name="1_total_10.24종합_수량산출서-11.25_단위수량1" xfId="3041"/>
    <cellStyle name="1_total_10.24종합_수량산출서-11.25_단위수량산출" xfId="3042"/>
    <cellStyle name="1_total_10.24종합_수량산출서-11.25_도곡단위수량" xfId="3043"/>
    <cellStyle name="1_total_10.24종합_수량산출서-11.25_철거단위수량" xfId="3044"/>
    <cellStyle name="1_total_10.24종합_수량산출서-11.25_한수단위수량" xfId="3045"/>
    <cellStyle name="1_total_10.24종합_수량산출서-1201" xfId="3046"/>
    <cellStyle name="1_total_10.24종합_수량산출서-1201_단위수량" xfId="3047"/>
    <cellStyle name="1_total_10.24종합_수량산출서-1201_단위수량1" xfId="3048"/>
    <cellStyle name="1_total_10.24종합_수량산출서-1201_단위수량산출" xfId="3049"/>
    <cellStyle name="1_total_10.24종합_수량산출서-1201_도곡단위수량" xfId="3050"/>
    <cellStyle name="1_total_10.24종합_수량산출서-1201_철거단위수량" xfId="3051"/>
    <cellStyle name="1_total_10.24종합_수량산출서-1201_한수단위수량" xfId="3052"/>
    <cellStyle name="1_total_10.24종합_시설물단위수량" xfId="3053"/>
    <cellStyle name="1_total_10.24종합_시설물단위수량1" xfId="3054"/>
    <cellStyle name="1_total_10.24종합_시설물단위수량1_시설물단위수량" xfId="3055"/>
    <cellStyle name="1_total_10.24종합_오창수량산출서" xfId="3056"/>
    <cellStyle name="1_total_10.24종합_오창수량산출서_단위수량" xfId="3057"/>
    <cellStyle name="1_total_10.24종합_오창수량산출서_단위수량1" xfId="3058"/>
    <cellStyle name="1_total_10.24종합_오창수량산출서_단위수량산출" xfId="3059"/>
    <cellStyle name="1_total_10.24종합_오창수량산출서_도곡단위수량" xfId="3060"/>
    <cellStyle name="1_total_10.24종합_오창수량산출서_수량산출서-11.25" xfId="3061"/>
    <cellStyle name="1_total_10.24종합_오창수량산출서_수량산출서-11.25_단위수량" xfId="3062"/>
    <cellStyle name="1_total_10.24종합_오창수량산출서_수량산출서-11.25_단위수량1" xfId="3063"/>
    <cellStyle name="1_total_10.24종합_오창수량산출서_수량산출서-11.25_단위수량산출" xfId="3064"/>
    <cellStyle name="1_total_10.24종합_오창수량산출서_수량산출서-11.25_도곡단위수량" xfId="3065"/>
    <cellStyle name="1_total_10.24종합_오창수량산출서_수량산출서-11.25_철거단위수량" xfId="3066"/>
    <cellStyle name="1_total_10.24종합_오창수량산출서_수량산출서-11.25_한수단위수량" xfId="3067"/>
    <cellStyle name="1_total_10.24종합_오창수량산출서_수량산출서-1201" xfId="3068"/>
    <cellStyle name="1_total_10.24종합_오창수량산출서_수량산출서-1201_단위수량" xfId="3069"/>
    <cellStyle name="1_total_10.24종합_오창수량산출서_수량산출서-1201_단위수량1" xfId="3070"/>
    <cellStyle name="1_total_10.24종합_오창수량산출서_수량산출서-1201_단위수량산출" xfId="3071"/>
    <cellStyle name="1_total_10.24종합_오창수량산출서_수량산출서-1201_도곡단위수량" xfId="3072"/>
    <cellStyle name="1_total_10.24종합_오창수량산출서_수량산출서-1201_철거단위수량" xfId="3073"/>
    <cellStyle name="1_total_10.24종합_오창수량산출서_수량산출서-1201_한수단위수량" xfId="3074"/>
    <cellStyle name="1_total_10.24종합_오창수량산출서_시설물단위수량" xfId="3075"/>
    <cellStyle name="1_total_10.24종합_오창수량산출서_시설물단위수량1" xfId="3076"/>
    <cellStyle name="1_total_10.24종합_오창수량산출서_시설물단위수량1_시설물단위수량" xfId="3077"/>
    <cellStyle name="1_total_10.24종합_오창수량산출서_철거단위수량" xfId="3078"/>
    <cellStyle name="1_total_10.24종합_오창수량산출서_한수단위수량" xfId="3079"/>
    <cellStyle name="1_total_10.24종합_철거단위수량" xfId="3080"/>
    <cellStyle name="1_total_10.24종합_한수단위수량" xfId="3081"/>
    <cellStyle name="1_total_2004가로환경 개선사업(10-13)" xfId="20705"/>
    <cellStyle name="1_total_2004가로환경 개선사업(10-18)" xfId="20706"/>
    <cellStyle name="1_total_2005 가로수아래 수목식재공사" xfId="20707"/>
    <cellStyle name="1_total_2005가로환경 개선사업" xfId="20708"/>
    <cellStyle name="1_total_2005봉제산 생태림 조성공사(직영)" xfId="20709"/>
    <cellStyle name="1_total_2005봉제산 생태림 조성공사(직영)10-17" xfId="20710"/>
    <cellStyle name="1_total_2005봉제산 생태림 조성공사(직영)10-20" xfId="20711"/>
    <cellStyle name="1_total_2005봉제산철쭉동산조성공사" xfId="20712"/>
    <cellStyle name="1_total_2007년상반기적용노임단가" xfId="8277"/>
    <cellStyle name="1_total_222" xfId="3082"/>
    <cellStyle name="1_total_a 설계서" xfId="8499"/>
    <cellStyle name="1_total_Book1" xfId="20713"/>
    <cellStyle name="1_total_NEW단위수량" xfId="3083"/>
    <cellStyle name="1_total_NEW단위수량-영동" xfId="3084"/>
    <cellStyle name="1_total_NEW단위수량-전남" xfId="3085"/>
    <cellStyle name="1_total_NEW단위수량-주산" xfId="3086"/>
    <cellStyle name="1_total_NEW단위수량-진안" xfId="3087"/>
    <cellStyle name="1_total_NEW단위수량-행당" xfId="3088"/>
    <cellStyle name="1_total_Sheet1" xfId="8500"/>
    <cellStyle name="1_total_Sheet1_00갑지" xfId="8501"/>
    <cellStyle name="1_total_Sheet1_00갑지_백화점화장실인테리어" xfId="8502"/>
    <cellStyle name="1_total_Sheet1_00갑지_설계내역서" xfId="8503"/>
    <cellStyle name="1_total_Sheet1_00갑지_설계내역서_백화점화장실인테리어" xfId="8504"/>
    <cellStyle name="1_total_Sheet1_00갑지_설계내역서_울산FITNESS인테리어" xfId="8505"/>
    <cellStyle name="1_total_Sheet1_00갑지_설계내역서_화명조경" xfId="8506"/>
    <cellStyle name="1_total_Sheet1_00갑지_설계내역서_화명조경_백화점화장실인테리어" xfId="8507"/>
    <cellStyle name="1_total_Sheet1_00갑지_설계내역서_화명조경_울산FITNESS인테리어" xfId="8508"/>
    <cellStyle name="1_total_Sheet1_00갑지_설계내역서1월7일" xfId="8509"/>
    <cellStyle name="1_total_Sheet1_00갑지_설계내역서1월7일_백화점화장실인테리어" xfId="8510"/>
    <cellStyle name="1_total_Sheet1_00갑지_설계내역서1월7일_울산FITNESS인테리어" xfId="8511"/>
    <cellStyle name="1_total_Sheet1_00갑지_설계내역서1월7일_화명조경" xfId="8512"/>
    <cellStyle name="1_total_Sheet1_00갑지_설계내역서1월7일_화명조경_백화점화장실인테리어" xfId="8513"/>
    <cellStyle name="1_total_Sheet1_00갑지_설계내역서1월7일_화명조경_울산FITNESS인테리어" xfId="8514"/>
    <cellStyle name="1_total_Sheet1_00갑지_울산FITNESS인테리어" xfId="8515"/>
    <cellStyle name="1_total_Sheet1_00갑지_화명조경" xfId="8516"/>
    <cellStyle name="1_total_Sheet1_00갑지_화명조경_백화점화장실인테리어" xfId="8517"/>
    <cellStyle name="1_total_Sheet1_00갑지_화명조경_울산FITNESS인테리어" xfId="8518"/>
    <cellStyle name="1_total_Sheet1_과천놀이터설계서" xfId="8519"/>
    <cellStyle name="1_total_Sheet1_과천놀이터설계서_백화점화장실인테리어" xfId="8520"/>
    <cellStyle name="1_total_Sheet1_과천놀이터설계서_설계내역서" xfId="8521"/>
    <cellStyle name="1_total_Sheet1_과천놀이터설계서_설계내역서_백화점화장실인테리어" xfId="8522"/>
    <cellStyle name="1_total_Sheet1_과천놀이터설계서_설계내역서_울산FITNESS인테리어" xfId="8523"/>
    <cellStyle name="1_total_Sheet1_과천놀이터설계서_설계내역서_화명조경" xfId="8524"/>
    <cellStyle name="1_total_Sheet1_과천놀이터설계서_설계내역서_화명조경_백화점화장실인테리어" xfId="8525"/>
    <cellStyle name="1_total_Sheet1_과천놀이터설계서_설계내역서_화명조경_울산FITNESS인테리어" xfId="8526"/>
    <cellStyle name="1_total_Sheet1_과천놀이터설계서_설계내역서1월7일" xfId="8527"/>
    <cellStyle name="1_total_Sheet1_과천놀이터설계서_설계내역서1월7일_백화점화장실인테리어" xfId="8528"/>
    <cellStyle name="1_total_Sheet1_과천놀이터설계서_설계내역서1월7일_울산FITNESS인테리어" xfId="8529"/>
    <cellStyle name="1_total_Sheet1_과천놀이터설계서_설계내역서1월7일_화명조경" xfId="8530"/>
    <cellStyle name="1_total_Sheet1_과천놀이터설계서_설계내역서1월7일_화명조경_백화점화장실인테리어" xfId="8531"/>
    <cellStyle name="1_total_Sheet1_과천놀이터설계서_설계내역서1월7일_화명조경_울산FITNESS인테리어" xfId="8532"/>
    <cellStyle name="1_total_Sheet1_과천놀이터설계서_울산FITNESS인테리어" xfId="8533"/>
    <cellStyle name="1_total_Sheet1_과천놀이터설계서_화명조경" xfId="8534"/>
    <cellStyle name="1_total_Sheet1_과천놀이터설계서_화명조경_백화점화장실인테리어" xfId="8535"/>
    <cellStyle name="1_total_Sheet1_과천놀이터설계서_화명조경_울산FITNESS인테리어" xfId="8536"/>
    <cellStyle name="1_total_Sheet1_백화점화장실인테리어" xfId="8537"/>
    <cellStyle name="1_total_Sheet1_울산FITNESS인테리어" xfId="8538"/>
    <cellStyle name="1_total_Sheet1_총괄갑지" xfId="8539"/>
    <cellStyle name="1_total_Sheet1_총괄갑지_백화점화장실인테리어" xfId="8540"/>
    <cellStyle name="1_total_Sheet1_총괄갑지_설계내역서" xfId="8541"/>
    <cellStyle name="1_total_Sheet1_총괄갑지_설계내역서_백화점화장실인테리어" xfId="8542"/>
    <cellStyle name="1_total_Sheet1_총괄갑지_설계내역서_울산FITNESS인테리어" xfId="8543"/>
    <cellStyle name="1_total_Sheet1_총괄갑지_설계내역서_화명조경" xfId="8544"/>
    <cellStyle name="1_total_Sheet1_총괄갑지_설계내역서_화명조경_백화점화장실인테리어" xfId="8545"/>
    <cellStyle name="1_total_Sheet1_총괄갑지_설계내역서_화명조경_울산FITNESS인테리어" xfId="8546"/>
    <cellStyle name="1_total_Sheet1_총괄갑지_설계내역서1월7일" xfId="8547"/>
    <cellStyle name="1_total_Sheet1_총괄갑지_설계내역서1월7일_백화점화장실인테리어" xfId="8548"/>
    <cellStyle name="1_total_Sheet1_총괄갑지_설계내역서1월7일_울산FITNESS인테리어" xfId="8549"/>
    <cellStyle name="1_total_Sheet1_총괄갑지_설계내역서1월7일_화명조경" xfId="8550"/>
    <cellStyle name="1_total_Sheet1_총괄갑지_설계내역서1월7일_화명조경_백화점화장실인테리어" xfId="8551"/>
    <cellStyle name="1_total_Sheet1_총괄갑지_설계내역서1월7일_화명조경_울산FITNESS인테리어" xfId="8552"/>
    <cellStyle name="1_total_Sheet1_총괄갑지_울산FITNESS인테리어" xfId="8553"/>
    <cellStyle name="1_total_Sheet1_총괄갑지_화명조경" xfId="8554"/>
    <cellStyle name="1_total_Sheet1_총괄갑지_화명조경_백화점화장실인테리어" xfId="8555"/>
    <cellStyle name="1_total_Sheet1_총괄갑지_화명조경_울산FITNESS인테리어" xfId="8556"/>
    <cellStyle name="1_total_Sheet1_총괄내역서" xfId="8557"/>
    <cellStyle name="1_total_Sheet1_총괄내역서_백화점화장실인테리어" xfId="8558"/>
    <cellStyle name="1_total_Sheet1_총괄내역서_설계내역서" xfId="8559"/>
    <cellStyle name="1_total_Sheet1_총괄내역서_설계내역서_백화점화장실인테리어" xfId="8560"/>
    <cellStyle name="1_total_Sheet1_총괄내역서_설계내역서_울산FITNESS인테리어" xfId="8561"/>
    <cellStyle name="1_total_Sheet1_총괄내역서_설계내역서_화명조경" xfId="8562"/>
    <cellStyle name="1_total_Sheet1_총괄내역서_설계내역서_화명조경_백화점화장실인테리어" xfId="8563"/>
    <cellStyle name="1_total_Sheet1_총괄내역서_설계내역서_화명조경_울산FITNESS인테리어" xfId="8564"/>
    <cellStyle name="1_total_Sheet1_총괄내역서_설계내역서1월7일" xfId="8565"/>
    <cellStyle name="1_total_Sheet1_총괄내역서_설계내역서1월7일_백화점화장실인테리어" xfId="8566"/>
    <cellStyle name="1_total_Sheet1_총괄내역서_설계내역서1월7일_울산FITNESS인테리어" xfId="8567"/>
    <cellStyle name="1_total_Sheet1_총괄내역서_설계내역서1월7일_화명조경" xfId="8568"/>
    <cellStyle name="1_total_Sheet1_총괄내역서_설계내역서1월7일_화명조경_백화점화장실인테리어" xfId="8569"/>
    <cellStyle name="1_total_Sheet1_총괄내역서_설계내역서1월7일_화명조경_울산FITNESS인테리어" xfId="8570"/>
    <cellStyle name="1_total_Sheet1_총괄내역서_울산FITNESS인테리어" xfId="8571"/>
    <cellStyle name="1_total_Sheet1_총괄내역서_화명조경" xfId="8572"/>
    <cellStyle name="1_total_Sheet1_총괄내역서_화명조경_백화점화장실인테리어" xfId="8573"/>
    <cellStyle name="1_total_Sheet1_총괄내역서_화명조경_울산FITNESS인테리어" xfId="8574"/>
    <cellStyle name="1_total_Sheet1_화명조경" xfId="8575"/>
    <cellStyle name="1_total_Sheet1_화명조경_백화점화장실인테리어" xfId="8576"/>
    <cellStyle name="1_total_Sheet1_화명조경_울산FITNESS인테리어" xfId="8577"/>
    <cellStyle name="1_total_가로수수종교체사업" xfId="20714"/>
    <cellStyle name="1_total_가로수수종교체사업7-11" xfId="20715"/>
    <cellStyle name="1_total_가로수수종교체사업7-27" xfId="20716"/>
    <cellStyle name="1_total_가로수아래휀스설치,관목식재 설계서" xfId="20717"/>
    <cellStyle name="1_total_갑지" xfId="8278"/>
    <cellStyle name="1_total_갑지0601" xfId="8279"/>
    <cellStyle name="1_total_갑지0601_00갑지" xfId="8280"/>
    <cellStyle name="1_total_갑지0601_00갑지_백화점화장실인테리어" xfId="8281"/>
    <cellStyle name="1_total_갑지0601_00갑지_설계내역서" xfId="8282"/>
    <cellStyle name="1_total_갑지0601_00갑지_설계내역서_백화점화장실인테리어" xfId="8283"/>
    <cellStyle name="1_total_갑지0601_00갑지_설계내역서_울산FITNESS인테리어" xfId="8284"/>
    <cellStyle name="1_total_갑지0601_00갑지_설계내역서_화명조경" xfId="8285"/>
    <cellStyle name="1_total_갑지0601_00갑지_설계내역서_화명조경_백화점화장실인테리어" xfId="8286"/>
    <cellStyle name="1_total_갑지0601_00갑지_설계내역서_화명조경_울산FITNESS인테리어" xfId="8287"/>
    <cellStyle name="1_total_갑지0601_00갑지_설계내역서1월7일" xfId="8288"/>
    <cellStyle name="1_total_갑지0601_00갑지_설계내역서1월7일_백화점화장실인테리어" xfId="8289"/>
    <cellStyle name="1_total_갑지0601_00갑지_설계내역서1월7일_울산FITNESS인테리어" xfId="8290"/>
    <cellStyle name="1_total_갑지0601_00갑지_설계내역서1월7일_화명조경" xfId="8291"/>
    <cellStyle name="1_total_갑지0601_00갑지_설계내역서1월7일_화명조경_백화점화장실인테리어" xfId="8292"/>
    <cellStyle name="1_total_갑지0601_00갑지_설계내역서1월7일_화명조경_울산FITNESS인테리어" xfId="8293"/>
    <cellStyle name="1_total_갑지0601_00갑지_울산FITNESS인테리어" xfId="8294"/>
    <cellStyle name="1_total_갑지0601_00갑지_화명조경" xfId="8295"/>
    <cellStyle name="1_total_갑지0601_00갑지_화명조경_백화점화장실인테리어" xfId="8296"/>
    <cellStyle name="1_total_갑지0601_00갑지_화명조경_울산FITNESS인테리어" xfId="8297"/>
    <cellStyle name="1_total_갑지0601_과천놀이터설계서" xfId="8298"/>
    <cellStyle name="1_total_갑지0601_과천놀이터설계서_백화점화장실인테리어" xfId="8299"/>
    <cellStyle name="1_total_갑지0601_과천놀이터설계서_설계내역서" xfId="8300"/>
    <cellStyle name="1_total_갑지0601_과천놀이터설계서_설계내역서_백화점화장실인테리어" xfId="8301"/>
    <cellStyle name="1_total_갑지0601_과천놀이터설계서_설계내역서_울산FITNESS인테리어" xfId="8302"/>
    <cellStyle name="1_total_갑지0601_과천놀이터설계서_설계내역서_화명조경" xfId="8303"/>
    <cellStyle name="1_total_갑지0601_과천놀이터설계서_설계내역서_화명조경_백화점화장실인테리어" xfId="8304"/>
    <cellStyle name="1_total_갑지0601_과천놀이터설계서_설계내역서_화명조경_울산FITNESS인테리어" xfId="8305"/>
    <cellStyle name="1_total_갑지0601_과천놀이터설계서_설계내역서1월7일" xfId="8306"/>
    <cellStyle name="1_total_갑지0601_과천놀이터설계서_설계내역서1월7일_백화점화장실인테리어" xfId="8307"/>
    <cellStyle name="1_total_갑지0601_과천놀이터설계서_설계내역서1월7일_울산FITNESS인테리어" xfId="8308"/>
    <cellStyle name="1_total_갑지0601_과천놀이터설계서_설계내역서1월7일_화명조경" xfId="8309"/>
    <cellStyle name="1_total_갑지0601_과천놀이터설계서_설계내역서1월7일_화명조경_백화점화장실인테리어" xfId="8310"/>
    <cellStyle name="1_total_갑지0601_과천놀이터설계서_설계내역서1월7일_화명조경_울산FITNESS인테리어" xfId="8311"/>
    <cellStyle name="1_total_갑지0601_과천놀이터설계서_울산FITNESS인테리어" xfId="8312"/>
    <cellStyle name="1_total_갑지0601_과천놀이터설계서_화명조경" xfId="8313"/>
    <cellStyle name="1_total_갑지0601_과천놀이터설계서_화명조경_백화점화장실인테리어" xfId="8314"/>
    <cellStyle name="1_total_갑지0601_과천놀이터설계서_화명조경_울산FITNESS인테리어" xfId="8315"/>
    <cellStyle name="1_total_갑지0601_백화점화장실인테리어" xfId="8316"/>
    <cellStyle name="1_total_갑지0601_울산FITNESS인테리어" xfId="8317"/>
    <cellStyle name="1_total_갑지0601_총괄갑지" xfId="8318"/>
    <cellStyle name="1_total_갑지0601_총괄갑지_백화점화장실인테리어" xfId="8319"/>
    <cellStyle name="1_total_갑지0601_총괄갑지_설계내역서" xfId="8320"/>
    <cellStyle name="1_total_갑지0601_총괄갑지_설계내역서_백화점화장실인테리어" xfId="8321"/>
    <cellStyle name="1_total_갑지0601_총괄갑지_설계내역서_울산FITNESS인테리어" xfId="8322"/>
    <cellStyle name="1_total_갑지0601_총괄갑지_설계내역서_화명조경" xfId="8323"/>
    <cellStyle name="1_total_갑지0601_총괄갑지_설계내역서_화명조경_백화점화장실인테리어" xfId="8324"/>
    <cellStyle name="1_total_갑지0601_총괄갑지_설계내역서_화명조경_울산FITNESS인테리어" xfId="8325"/>
    <cellStyle name="1_total_갑지0601_총괄갑지_설계내역서1월7일" xfId="8326"/>
    <cellStyle name="1_total_갑지0601_총괄갑지_설계내역서1월7일_백화점화장실인테리어" xfId="8327"/>
    <cellStyle name="1_total_갑지0601_총괄갑지_설계내역서1월7일_울산FITNESS인테리어" xfId="8328"/>
    <cellStyle name="1_total_갑지0601_총괄갑지_설계내역서1월7일_화명조경" xfId="8329"/>
    <cellStyle name="1_total_갑지0601_총괄갑지_설계내역서1월7일_화명조경_백화점화장실인테리어" xfId="8330"/>
    <cellStyle name="1_total_갑지0601_총괄갑지_설계내역서1월7일_화명조경_울산FITNESS인테리어" xfId="8331"/>
    <cellStyle name="1_total_갑지0601_총괄갑지_울산FITNESS인테리어" xfId="8332"/>
    <cellStyle name="1_total_갑지0601_총괄갑지_화명조경" xfId="8333"/>
    <cellStyle name="1_total_갑지0601_총괄갑지_화명조경_백화점화장실인테리어" xfId="8334"/>
    <cellStyle name="1_total_갑지0601_총괄갑지_화명조경_울산FITNESS인테리어" xfId="8335"/>
    <cellStyle name="1_total_갑지0601_총괄내역서" xfId="8336"/>
    <cellStyle name="1_total_갑지0601_총괄내역서_백화점화장실인테리어" xfId="8337"/>
    <cellStyle name="1_total_갑지0601_총괄내역서_설계내역서" xfId="8338"/>
    <cellStyle name="1_total_갑지0601_총괄내역서_설계내역서_백화점화장실인테리어" xfId="8339"/>
    <cellStyle name="1_total_갑지0601_총괄내역서_설계내역서_울산FITNESS인테리어" xfId="8340"/>
    <cellStyle name="1_total_갑지0601_총괄내역서_설계내역서_화명조경" xfId="8341"/>
    <cellStyle name="1_total_갑지0601_총괄내역서_설계내역서_화명조경_백화점화장실인테리어" xfId="8342"/>
    <cellStyle name="1_total_갑지0601_총괄내역서_설계내역서_화명조경_울산FITNESS인테리어" xfId="8343"/>
    <cellStyle name="1_total_갑지0601_총괄내역서_설계내역서1월7일" xfId="8344"/>
    <cellStyle name="1_total_갑지0601_총괄내역서_설계내역서1월7일_백화점화장실인테리어" xfId="8345"/>
    <cellStyle name="1_total_갑지0601_총괄내역서_설계내역서1월7일_울산FITNESS인테리어" xfId="8346"/>
    <cellStyle name="1_total_갑지0601_총괄내역서_설계내역서1월7일_화명조경" xfId="8347"/>
    <cellStyle name="1_total_갑지0601_총괄내역서_설계내역서1월7일_화명조경_백화점화장실인테리어" xfId="8348"/>
    <cellStyle name="1_total_갑지0601_총괄내역서_설계내역서1월7일_화명조경_울산FITNESS인테리어" xfId="8349"/>
    <cellStyle name="1_total_갑지0601_총괄내역서_울산FITNESS인테리어" xfId="8350"/>
    <cellStyle name="1_total_갑지0601_총괄내역서_화명조경" xfId="8351"/>
    <cellStyle name="1_total_갑지0601_총괄내역서_화명조경_백화점화장실인테리어" xfId="8352"/>
    <cellStyle name="1_total_갑지0601_총괄내역서_화명조경_울산FITNESS인테리어" xfId="8353"/>
    <cellStyle name="1_total_갑지0601_화명조경" xfId="8354"/>
    <cellStyle name="1_total_갑지0601_화명조경_백화점화장실인테리어" xfId="8355"/>
    <cellStyle name="1_total_갑지0601_화명조경_울산FITNESS인테리어" xfId="8356"/>
    <cellStyle name="1_total_강진생태연못0224" xfId="3089"/>
    <cellStyle name="1_total_강진생태연못0224_222" xfId="3090"/>
    <cellStyle name="1_total_개략공사비" xfId="8357"/>
    <cellStyle name="1_total_개략예산" xfId="8358"/>
    <cellStyle name="1_total_견적서(유일조경건설)-4차-2" xfId="20718"/>
    <cellStyle name="1_total_골프장수목" xfId="8359"/>
    <cellStyle name="1_total_공사비" xfId="8360"/>
    <cellStyle name="1_total_공사비(1차조정1120)" xfId="8361"/>
    <cellStyle name="1_total_공사비조정(1128)" xfId="8362"/>
    <cellStyle name="1_total_공사예가(휘경동)-설계가" xfId="8363"/>
    <cellStyle name="1_total_관로시설물" xfId="3091"/>
    <cellStyle name="1_total_관로시설물_단위수량" xfId="3092"/>
    <cellStyle name="1_total_관로시설물_단위수량1" xfId="3093"/>
    <cellStyle name="1_total_관로시설물_단위수량산출" xfId="3094"/>
    <cellStyle name="1_total_관로시설물_도곡단위수량" xfId="3095"/>
    <cellStyle name="1_total_관로시설물_수량산출서-11.25" xfId="3096"/>
    <cellStyle name="1_total_관로시설물_수량산출서-11.25_단위수량" xfId="3097"/>
    <cellStyle name="1_total_관로시설물_수량산출서-11.25_단위수량1" xfId="3098"/>
    <cellStyle name="1_total_관로시설물_수량산출서-11.25_단위수량산출" xfId="3099"/>
    <cellStyle name="1_total_관로시설물_수량산출서-11.25_도곡단위수량" xfId="3100"/>
    <cellStyle name="1_total_관로시설물_수량산출서-11.25_철거단위수량" xfId="3101"/>
    <cellStyle name="1_total_관로시설물_수량산출서-11.25_한수단위수량" xfId="3102"/>
    <cellStyle name="1_total_관로시설물_수량산출서-1201" xfId="3103"/>
    <cellStyle name="1_total_관로시설물_수량산출서-1201_단위수량" xfId="3104"/>
    <cellStyle name="1_total_관로시설물_수량산출서-1201_단위수량1" xfId="3105"/>
    <cellStyle name="1_total_관로시설물_수량산출서-1201_단위수량산출" xfId="3106"/>
    <cellStyle name="1_total_관로시설물_수량산출서-1201_도곡단위수량" xfId="3107"/>
    <cellStyle name="1_total_관로시설물_수량산출서-1201_철거단위수량" xfId="3108"/>
    <cellStyle name="1_total_관로시설물_수량산출서-1201_한수단위수량" xfId="3109"/>
    <cellStyle name="1_total_관로시설물_시설물단위수량" xfId="3110"/>
    <cellStyle name="1_total_관로시설물_시설물단위수량1" xfId="3111"/>
    <cellStyle name="1_total_관로시설물_시설물단위수량1_시설물단위수량" xfId="3112"/>
    <cellStyle name="1_total_관로시설물_오창수량산출서" xfId="3113"/>
    <cellStyle name="1_total_관로시설물_오창수량산출서_단위수량" xfId="3114"/>
    <cellStyle name="1_total_관로시설물_오창수량산출서_단위수량1" xfId="3115"/>
    <cellStyle name="1_total_관로시설물_오창수량산출서_단위수량산출" xfId="3116"/>
    <cellStyle name="1_total_관로시설물_오창수량산출서_도곡단위수량" xfId="3117"/>
    <cellStyle name="1_total_관로시설물_오창수량산출서_수량산출서-11.25" xfId="3118"/>
    <cellStyle name="1_total_관로시설물_오창수량산출서_수량산출서-11.25_단위수량" xfId="3119"/>
    <cellStyle name="1_total_관로시설물_오창수량산출서_수량산출서-11.25_단위수량1" xfId="3120"/>
    <cellStyle name="1_total_관로시설물_오창수량산출서_수량산출서-11.25_단위수량산출" xfId="3121"/>
    <cellStyle name="1_total_관로시설물_오창수량산출서_수량산출서-11.25_도곡단위수량" xfId="3122"/>
    <cellStyle name="1_total_관로시설물_오창수량산출서_수량산출서-11.25_철거단위수량" xfId="3123"/>
    <cellStyle name="1_total_관로시설물_오창수량산출서_수량산출서-11.25_한수단위수량" xfId="3124"/>
    <cellStyle name="1_total_관로시설물_오창수량산출서_수량산출서-1201" xfId="3125"/>
    <cellStyle name="1_total_관로시설물_오창수량산출서_수량산출서-1201_단위수량" xfId="3126"/>
    <cellStyle name="1_total_관로시설물_오창수량산출서_수량산출서-1201_단위수량1" xfId="3127"/>
    <cellStyle name="1_total_관로시설물_오창수량산출서_수량산출서-1201_단위수량산출" xfId="3128"/>
    <cellStyle name="1_total_관로시설물_오창수량산출서_수량산출서-1201_도곡단위수량" xfId="3129"/>
    <cellStyle name="1_total_관로시설물_오창수량산출서_수량산출서-1201_철거단위수량" xfId="3130"/>
    <cellStyle name="1_total_관로시설물_오창수량산출서_수량산출서-1201_한수단위수량" xfId="3131"/>
    <cellStyle name="1_total_관로시설물_오창수량산출서_시설물단위수량" xfId="3132"/>
    <cellStyle name="1_total_관로시설물_오창수량산출서_시설물단위수량1" xfId="3133"/>
    <cellStyle name="1_total_관로시설물_오창수량산출서_시설물단위수량1_시설물단위수량" xfId="3134"/>
    <cellStyle name="1_total_관로시설물_오창수량산출서_철거단위수량" xfId="3135"/>
    <cellStyle name="1_total_관로시설물_오창수량산출서_한수단위수량" xfId="3136"/>
    <cellStyle name="1_total_관로시설물_철거단위수량" xfId="3137"/>
    <cellStyle name="1_total_관로시설물_한수단위수량" xfId="3138"/>
    <cellStyle name="1_total_구로리어린이공원예산서(조경)0613-변경2" xfId="8364"/>
    <cellStyle name="1_total_구로리총괄내역" xfId="2511"/>
    <cellStyle name="1_total_구로리총괄내역_222" xfId="3139"/>
    <cellStyle name="1_total_구로리총괄내역_강진생태연못0224" xfId="3140"/>
    <cellStyle name="1_total_구로리총괄내역_강진생태연못0224_222" xfId="3141"/>
    <cellStyle name="1_total_구로리총괄내역_구로리설계예산서1029" xfId="3142"/>
    <cellStyle name="1_total_구로리총괄내역_구로리설계예산서1029_222" xfId="3143"/>
    <cellStyle name="1_total_구로리총괄내역_구로리설계예산서1029_강진생태연못0224" xfId="3144"/>
    <cellStyle name="1_total_구로리총괄내역_구로리설계예산서1029_강진생태연못0224_222" xfId="3145"/>
    <cellStyle name="1_total_구로리총괄내역_구로리설계예산서1029_내역서1128" xfId="3146"/>
    <cellStyle name="1_total_구로리총괄내역_구로리설계예산서1029_내역서1128_양목초교 학교공원화사업변경내역서(06.04.14)" xfId="3147"/>
    <cellStyle name="1_total_구로리총괄내역_구로리설계예산서1029_연못조성 수정" xfId="3148"/>
    <cellStyle name="1_total_구로리총괄내역_구로리설계예산서1029_연못조성 수정_222" xfId="3149"/>
    <cellStyle name="1_total_구로리총괄내역_구로리설계예산서1029_충장 체육공원증액설변" xfId="3150"/>
    <cellStyle name="1_total_구로리총괄내역_구로리설계예산서1118준공" xfId="3151"/>
    <cellStyle name="1_total_구로리총괄내역_구로리설계예산서1118준공_222" xfId="3152"/>
    <cellStyle name="1_total_구로리총괄내역_구로리설계예산서1118준공_강진생태연못0224" xfId="3153"/>
    <cellStyle name="1_total_구로리총괄내역_구로리설계예산서1118준공_강진생태연못0224_222" xfId="3154"/>
    <cellStyle name="1_total_구로리총괄내역_구로리설계예산서1118준공_내역서1128" xfId="3155"/>
    <cellStyle name="1_total_구로리총괄내역_구로리설계예산서1118준공_내역서1128_양목초교 학교공원화사업변경내역서(06.04.14)" xfId="3156"/>
    <cellStyle name="1_total_구로리총괄내역_구로리설계예산서1118준공_연못조성 수정" xfId="3157"/>
    <cellStyle name="1_total_구로리총괄내역_구로리설계예산서1118준공_연못조성 수정_222" xfId="3158"/>
    <cellStyle name="1_total_구로리총괄내역_구로리설계예산서1118준공_충장 체육공원증액설변" xfId="3159"/>
    <cellStyle name="1_total_구로리총괄내역_구로리설계예산서조경" xfId="3160"/>
    <cellStyle name="1_total_구로리총괄내역_구로리설계예산서조경_222" xfId="3161"/>
    <cellStyle name="1_total_구로리총괄내역_구로리설계예산서조경_강진생태연못0224" xfId="3162"/>
    <cellStyle name="1_total_구로리총괄내역_구로리설계예산서조경_강진생태연못0224_222" xfId="3163"/>
    <cellStyle name="1_total_구로리총괄내역_구로리설계예산서조경_내역서1128" xfId="3164"/>
    <cellStyle name="1_total_구로리총괄내역_구로리설계예산서조경_내역서1128_양목초교 학교공원화사업변경내역서(06.04.14)" xfId="3165"/>
    <cellStyle name="1_total_구로리총괄내역_구로리설계예산서조경_연못조성 수정" xfId="3166"/>
    <cellStyle name="1_total_구로리총괄내역_구로리설계예산서조경_연못조성 수정_222" xfId="3167"/>
    <cellStyle name="1_total_구로리총괄내역_구로리설계예산서조경_충장 체육공원증액설변" xfId="3168"/>
    <cellStyle name="1_total_구로리총괄내역_구로리어린이공원예산서(조경)1125" xfId="3169"/>
    <cellStyle name="1_total_구로리총괄내역_구로리어린이공원예산서(조경)1125_222" xfId="3170"/>
    <cellStyle name="1_total_구로리총괄내역_구로리어린이공원예산서(조경)1125_강진생태연못0224" xfId="3171"/>
    <cellStyle name="1_total_구로리총괄내역_구로리어린이공원예산서(조경)1125_강진생태연못0224_222" xfId="3172"/>
    <cellStyle name="1_total_구로리총괄내역_구로리어린이공원예산서(조경)1125_내역서1128" xfId="3173"/>
    <cellStyle name="1_total_구로리총괄내역_구로리어린이공원예산서(조경)1125_내역서1128_양목초교 학교공원화사업변경내역서(06.04.14)" xfId="3174"/>
    <cellStyle name="1_total_구로리총괄내역_구로리어린이공원예산서(조경)1125_연못조성 수정" xfId="3175"/>
    <cellStyle name="1_total_구로리총괄내역_구로리어린이공원예산서(조경)1125_연못조성 수정_222" xfId="3176"/>
    <cellStyle name="1_total_구로리총괄내역_구로리어린이공원예산서(조경)1125_충장 체육공원증액설변" xfId="3177"/>
    <cellStyle name="1_total_구로리총괄내역_내역서" xfId="3178"/>
    <cellStyle name="1_total_구로리총괄내역_내역서_222" xfId="3179"/>
    <cellStyle name="1_total_구로리총괄내역_내역서_강진생태연못0224" xfId="3180"/>
    <cellStyle name="1_total_구로리총괄내역_내역서_강진생태연못0224_222" xfId="3181"/>
    <cellStyle name="1_total_구로리총괄내역_내역서_내역서1128" xfId="3182"/>
    <cellStyle name="1_total_구로리총괄내역_내역서_내역서1128_양목초교 학교공원화사업변경내역서(06.04.14)" xfId="3183"/>
    <cellStyle name="1_total_구로리총괄내역_내역서_연못조성 수정" xfId="3184"/>
    <cellStyle name="1_total_구로리총괄내역_내역서_연못조성 수정_222" xfId="3185"/>
    <cellStyle name="1_total_구로리총괄내역_내역서_충장 체육공원증액설변" xfId="3186"/>
    <cellStyle name="1_total_구로리총괄내역_내역서1128" xfId="3187"/>
    <cellStyle name="1_total_구로리총괄내역_내역서1128_양목초교 학교공원화사업변경내역서(06.04.14)" xfId="3188"/>
    <cellStyle name="1_total_구로리총괄내역_노임단가표" xfId="3189"/>
    <cellStyle name="1_total_구로리총괄내역_노임단가표_222" xfId="3190"/>
    <cellStyle name="1_total_구로리총괄내역_노임단가표_강진생태연못0224" xfId="3191"/>
    <cellStyle name="1_total_구로리총괄내역_노임단가표_강진생태연못0224_222" xfId="3192"/>
    <cellStyle name="1_total_구로리총괄내역_노임단가표_내역서1128" xfId="3193"/>
    <cellStyle name="1_total_구로리총괄내역_노임단가표_내역서1128_양목초교 학교공원화사업변경내역서(06.04.14)" xfId="3194"/>
    <cellStyle name="1_total_구로리총괄내역_노임단가표_연못조성 수정" xfId="3195"/>
    <cellStyle name="1_total_구로리총괄내역_노임단가표_연못조성 수정_222" xfId="3196"/>
    <cellStyle name="1_total_구로리총괄내역_노임단가표_충장 체육공원증액설변" xfId="3197"/>
    <cellStyle name="1_total_구로리총괄내역_배밭계약내역" xfId="2512"/>
    <cellStyle name="1_total_구로리총괄내역_설계내역서" xfId="2513"/>
    <cellStyle name="1_total_구로리총괄내역_수도권매립지" xfId="3198"/>
    <cellStyle name="1_total_구로리총괄내역_수도권매립지_222" xfId="3199"/>
    <cellStyle name="1_total_구로리총괄내역_수도권매립지_강진생태연못0224" xfId="3200"/>
    <cellStyle name="1_total_구로리총괄내역_수도권매립지_강진생태연못0224_222" xfId="3201"/>
    <cellStyle name="1_total_구로리총괄내역_수도권매립지_내역서1128" xfId="3202"/>
    <cellStyle name="1_total_구로리총괄내역_수도권매립지_내역서1128_양목초교 학교공원화사업변경내역서(06.04.14)" xfId="3203"/>
    <cellStyle name="1_total_구로리총괄내역_수도권매립지_연못조성 수정" xfId="3204"/>
    <cellStyle name="1_total_구로리총괄내역_수도권매립지_연못조성 수정_222" xfId="3205"/>
    <cellStyle name="1_total_구로리총괄내역_수도권매립지_충장 체육공원증액설변" xfId="3206"/>
    <cellStyle name="1_total_구로리총괄내역_수도권매립지1004(발주용)" xfId="3207"/>
    <cellStyle name="1_total_구로리총괄내역_수도권매립지1004(발주용)_222" xfId="3208"/>
    <cellStyle name="1_total_구로리총괄내역_수도권매립지1004(발주용)_강진생태연못0224" xfId="3209"/>
    <cellStyle name="1_total_구로리총괄내역_수도권매립지1004(발주용)_강진생태연못0224_222" xfId="3210"/>
    <cellStyle name="1_total_구로리총괄내역_수도권매립지1004(발주용)_내역서1128" xfId="3211"/>
    <cellStyle name="1_total_구로리총괄내역_수도권매립지1004(발주용)_내역서1128_양목초교 학교공원화사업변경내역서(06.04.14)" xfId="3212"/>
    <cellStyle name="1_total_구로리총괄내역_수도권매립지1004(발주용)_연못조성 수정" xfId="3213"/>
    <cellStyle name="1_total_구로리총괄내역_수도권매립지1004(발주용)_연못조성 수정_222" xfId="3214"/>
    <cellStyle name="1_total_구로리총괄내역_수도권매립지1004(발주용)_충장 체육공원증액설변" xfId="3215"/>
    <cellStyle name="1_total_구로리총괄내역_연못조성 수정" xfId="3216"/>
    <cellStyle name="1_total_구로리총괄내역_연못조성 수정_222" xfId="3217"/>
    <cellStyle name="1_total_구로리총괄내역_일신건영설계예산서(0211)" xfId="3218"/>
    <cellStyle name="1_total_구로리총괄내역_일신건영설계예산서(0211)_222" xfId="3219"/>
    <cellStyle name="1_total_구로리총괄내역_일신건영설계예산서(0211)_강진생태연못0224" xfId="3220"/>
    <cellStyle name="1_total_구로리총괄내역_일신건영설계예산서(0211)_강진생태연못0224_222" xfId="3221"/>
    <cellStyle name="1_total_구로리총괄내역_일신건영설계예산서(0211)_내역서1128" xfId="3222"/>
    <cellStyle name="1_total_구로리총괄내역_일신건영설계예산서(0211)_내역서1128_양목초교 학교공원화사업변경내역서(06.04.14)" xfId="3223"/>
    <cellStyle name="1_total_구로리총괄내역_일신건영설계예산서(0211)_연못조성 수정" xfId="3224"/>
    <cellStyle name="1_total_구로리총괄내역_일신건영설계예산서(0211)_연못조성 수정_222" xfId="3225"/>
    <cellStyle name="1_total_구로리총괄내역_일신건영설계예산서(0211)_충장 체육공원증액설변" xfId="3226"/>
    <cellStyle name="1_total_구로리총괄내역_일위대가" xfId="3227"/>
    <cellStyle name="1_total_구로리총괄내역_일위대가_222" xfId="3228"/>
    <cellStyle name="1_total_구로리총괄내역_일위대가_강진생태연못0224" xfId="3229"/>
    <cellStyle name="1_total_구로리총괄내역_일위대가_강진생태연못0224_222" xfId="3230"/>
    <cellStyle name="1_total_구로리총괄내역_일위대가_내역서1128" xfId="3231"/>
    <cellStyle name="1_total_구로리총괄내역_일위대가_내역서1128_양목초교 학교공원화사업변경내역서(06.04.14)" xfId="3232"/>
    <cellStyle name="1_total_구로리총괄내역_일위대가_연못조성 수정" xfId="3233"/>
    <cellStyle name="1_total_구로리총괄내역_일위대가_연못조성 수정_222" xfId="3234"/>
    <cellStyle name="1_total_구로리총괄내역_일위대가_충장 체육공원증액설변" xfId="3235"/>
    <cellStyle name="1_total_구로리총괄내역_자재단가표" xfId="3236"/>
    <cellStyle name="1_total_구로리총괄내역_자재단가표_222" xfId="3237"/>
    <cellStyle name="1_total_구로리총괄내역_자재단가표_강진생태연못0224" xfId="3238"/>
    <cellStyle name="1_total_구로리총괄내역_자재단가표_강진생태연못0224_222" xfId="3239"/>
    <cellStyle name="1_total_구로리총괄내역_자재단가표_내역서1128" xfId="3240"/>
    <cellStyle name="1_total_구로리총괄내역_자재단가표_내역서1128_양목초교 학교공원화사업변경내역서(06.04.14)" xfId="3241"/>
    <cellStyle name="1_total_구로리총괄내역_자재단가표_연못조성 수정" xfId="3242"/>
    <cellStyle name="1_total_구로리총괄내역_자재단가표_연못조성 수정_222" xfId="3243"/>
    <cellStyle name="1_total_구로리총괄내역_자재단가표_충장 체육공원증액설변" xfId="3244"/>
    <cellStyle name="1_total_구로리총괄내역_장안초등학교내역0814" xfId="3245"/>
    <cellStyle name="1_total_구로리총괄내역_장안초등학교내역0814_222" xfId="3246"/>
    <cellStyle name="1_total_구로리총괄내역_장안초등학교내역0814_강진생태연못0224" xfId="3247"/>
    <cellStyle name="1_total_구로리총괄내역_장안초등학교내역0814_강진생태연못0224_222" xfId="3248"/>
    <cellStyle name="1_total_구로리총괄내역_장안초등학교내역0814_내역서1128" xfId="3249"/>
    <cellStyle name="1_total_구로리총괄내역_장안초등학교내역0814_내역서1128_양목초교 학교공원화사업변경내역서(06.04.14)" xfId="3250"/>
    <cellStyle name="1_total_구로리총괄내역_장안초등학교내역0814_연못조성 수정" xfId="3251"/>
    <cellStyle name="1_total_구로리총괄내역_장안초등학교내역0814_연못조성 수정_222" xfId="3252"/>
    <cellStyle name="1_total_구로리총괄내역_장안초등학교내역0814_충장 체육공원증액설변" xfId="3253"/>
    <cellStyle name="1_total_구로리총괄내역_충장 체육공원증액설변" xfId="3254"/>
    <cellStyle name="1_total_구조물,조형물,수목보호" xfId="3255"/>
    <cellStyle name="1_total_구조물,조형물,수목보호_단위수량" xfId="3256"/>
    <cellStyle name="1_total_구조물,조형물,수목보호_단위수량1" xfId="3257"/>
    <cellStyle name="1_total_구조물,조형물,수목보호_단위수량산출" xfId="3258"/>
    <cellStyle name="1_total_구조물,조형물,수목보호_도곡단위수량" xfId="3259"/>
    <cellStyle name="1_total_구조물,조형물,수목보호_수량산출서-11.25" xfId="3260"/>
    <cellStyle name="1_total_구조물,조형물,수목보호_수량산출서-11.25_단위수량" xfId="3261"/>
    <cellStyle name="1_total_구조물,조형물,수목보호_수량산출서-11.25_단위수량1" xfId="3262"/>
    <cellStyle name="1_total_구조물,조형물,수목보호_수량산출서-11.25_단위수량산출" xfId="3263"/>
    <cellStyle name="1_total_구조물,조형물,수목보호_수량산출서-11.25_도곡단위수량" xfId="3264"/>
    <cellStyle name="1_total_구조물,조형물,수목보호_수량산출서-11.25_철거단위수량" xfId="3265"/>
    <cellStyle name="1_total_구조물,조형물,수목보호_수량산출서-11.25_한수단위수량" xfId="3266"/>
    <cellStyle name="1_total_구조물,조형물,수목보호_수량산출서-1201" xfId="3267"/>
    <cellStyle name="1_total_구조물,조형물,수목보호_수량산출서-1201_단위수량" xfId="3268"/>
    <cellStyle name="1_total_구조물,조형물,수목보호_수량산출서-1201_단위수량1" xfId="3269"/>
    <cellStyle name="1_total_구조물,조형물,수목보호_수량산출서-1201_단위수량산출" xfId="3270"/>
    <cellStyle name="1_total_구조물,조형물,수목보호_수량산출서-1201_도곡단위수량" xfId="3271"/>
    <cellStyle name="1_total_구조물,조형물,수목보호_수량산출서-1201_철거단위수량" xfId="3272"/>
    <cellStyle name="1_total_구조물,조형물,수목보호_수량산출서-1201_한수단위수량" xfId="3273"/>
    <cellStyle name="1_total_구조물,조형물,수목보호_시설물단위수량" xfId="3274"/>
    <cellStyle name="1_total_구조물,조형물,수목보호_시설물단위수량1" xfId="3275"/>
    <cellStyle name="1_total_구조물,조형물,수목보호_시설물단위수량1_시설물단위수량" xfId="3276"/>
    <cellStyle name="1_total_구조물,조형물,수목보호_오창수량산출서" xfId="3277"/>
    <cellStyle name="1_total_구조물,조형물,수목보호_오창수량산출서_단위수량" xfId="3278"/>
    <cellStyle name="1_total_구조물,조형물,수목보호_오창수량산출서_단위수량1" xfId="3279"/>
    <cellStyle name="1_total_구조물,조형물,수목보호_오창수량산출서_단위수량산출" xfId="3280"/>
    <cellStyle name="1_total_구조물,조형물,수목보호_오창수량산출서_도곡단위수량" xfId="3281"/>
    <cellStyle name="1_total_구조물,조형물,수목보호_오창수량산출서_수량산출서-11.25" xfId="3282"/>
    <cellStyle name="1_total_구조물,조형물,수목보호_오창수량산출서_수량산출서-11.25_단위수량" xfId="3283"/>
    <cellStyle name="1_total_구조물,조형물,수목보호_오창수량산출서_수량산출서-11.25_단위수량1" xfId="3284"/>
    <cellStyle name="1_total_구조물,조형물,수목보호_오창수량산출서_수량산출서-11.25_단위수량산출" xfId="3285"/>
    <cellStyle name="1_total_구조물,조형물,수목보호_오창수량산출서_수량산출서-11.25_도곡단위수량" xfId="3286"/>
    <cellStyle name="1_total_구조물,조형물,수목보호_오창수량산출서_수량산출서-11.25_철거단위수량" xfId="3287"/>
    <cellStyle name="1_total_구조물,조형물,수목보호_오창수량산출서_수량산출서-11.25_한수단위수량" xfId="3288"/>
    <cellStyle name="1_total_구조물,조형물,수목보호_오창수량산출서_수량산출서-1201" xfId="3289"/>
    <cellStyle name="1_total_구조물,조형물,수목보호_오창수량산출서_수량산출서-1201_단위수량" xfId="3290"/>
    <cellStyle name="1_total_구조물,조형물,수목보호_오창수량산출서_수량산출서-1201_단위수량1" xfId="3291"/>
    <cellStyle name="1_total_구조물,조형물,수목보호_오창수량산출서_수량산출서-1201_단위수량산출" xfId="3292"/>
    <cellStyle name="1_total_구조물,조형물,수목보호_오창수량산출서_수량산출서-1201_도곡단위수량" xfId="3293"/>
    <cellStyle name="1_total_구조물,조형물,수목보호_오창수량산출서_수량산출서-1201_철거단위수량" xfId="3294"/>
    <cellStyle name="1_total_구조물,조형물,수목보호_오창수량산출서_수량산출서-1201_한수단위수량" xfId="3295"/>
    <cellStyle name="1_total_구조물,조형물,수목보호_오창수량산출서_시설물단위수량" xfId="3296"/>
    <cellStyle name="1_total_구조물,조형물,수목보호_오창수량산출서_시설물단위수량1" xfId="3297"/>
    <cellStyle name="1_total_구조물,조형물,수목보호_오창수량산출서_시설물단위수량1_시설물단위수량" xfId="3298"/>
    <cellStyle name="1_total_구조물,조형물,수목보호_오창수량산출서_철거단위수량" xfId="3299"/>
    <cellStyle name="1_total_구조물,조형물,수목보호_오창수량산출서_한수단위수량" xfId="3300"/>
    <cellStyle name="1_total_구조물,조형물,수목보호_철거단위수량" xfId="3301"/>
    <cellStyle name="1_total_구조물,조형물,수목보호_한수단위수량" xfId="3302"/>
    <cellStyle name="1_total_궁산근린공원 도시생태림 조성공사" xfId="20719"/>
    <cellStyle name="1_total_꿈나무어린이공원(최종설계서)" xfId="20720"/>
    <cellStyle name="1_total_내역서1128" xfId="3303"/>
    <cellStyle name="1_total_내역서1128_양목초교 학교공원화사업변경내역서(06.04.14)" xfId="3304"/>
    <cellStyle name="1_total_내역서-산림재해위험지" xfId="8365"/>
    <cellStyle name="1_total_내역서-수해복구" xfId="8366"/>
    <cellStyle name="1_total_노원구가로수-폐기물예산서" xfId="20721"/>
    <cellStyle name="1_total_노원구가로수-폐기물예산서_강서구-폐기물내역서(1027)" xfId="20722"/>
    <cellStyle name="1_total_노원구가로수-폐기물예산서_구로구-내역서(폐기물)" xfId="20723"/>
    <cellStyle name="1_total_노원구가로수-폐기물예산서_북아현-폐기물예산서" xfId="20724"/>
    <cellStyle name="1_total_다산로내역서" xfId="20725"/>
    <cellStyle name="1_total_단위1" xfId="8367"/>
    <cellStyle name="1_total_단위수량" xfId="3305"/>
    <cellStyle name="1_total_단위수량1" xfId="3306"/>
    <cellStyle name="1_total_단위수량산출" xfId="3307"/>
    <cellStyle name="1_total_단위수량산출_1" xfId="3308"/>
    <cellStyle name="1_total_단위수량산출_단위수량" xfId="3309"/>
    <cellStyle name="1_total_단위수량산출_단위수량1" xfId="3310"/>
    <cellStyle name="1_total_단위수량산출_단위수량산출" xfId="3311"/>
    <cellStyle name="1_total_단위수량산출_도곡단위수량" xfId="3312"/>
    <cellStyle name="1_total_단위수량산출_수량산출서-11.25" xfId="3313"/>
    <cellStyle name="1_total_단위수량산출_수량산출서-11.25_단위수량" xfId="3314"/>
    <cellStyle name="1_total_단위수량산출_수량산출서-11.25_단위수량1" xfId="3315"/>
    <cellStyle name="1_total_단위수량산출_수량산출서-11.25_단위수량산출" xfId="3316"/>
    <cellStyle name="1_total_단위수량산출_수량산출서-11.25_도곡단위수량" xfId="3317"/>
    <cellStyle name="1_total_단위수량산출_수량산출서-11.25_철거단위수량" xfId="3318"/>
    <cellStyle name="1_total_단위수량산출_수량산출서-11.25_한수단위수량" xfId="3319"/>
    <cellStyle name="1_total_단위수량산출_수량산출서-1201" xfId="3320"/>
    <cellStyle name="1_total_단위수량산출_수량산출서-1201_단위수량" xfId="3321"/>
    <cellStyle name="1_total_단위수량산출_수량산출서-1201_단위수량1" xfId="3322"/>
    <cellStyle name="1_total_단위수량산출_수량산출서-1201_단위수량산출" xfId="3323"/>
    <cellStyle name="1_total_단위수량산출_수량산출서-1201_도곡단위수량" xfId="3324"/>
    <cellStyle name="1_total_단위수량산출_수량산출서-1201_철거단위수량" xfId="3325"/>
    <cellStyle name="1_total_단위수량산출_수량산출서-1201_한수단위수량" xfId="3326"/>
    <cellStyle name="1_total_단위수량산출_시설물단위수량" xfId="3327"/>
    <cellStyle name="1_total_단위수량산출_시설물단위수량1" xfId="3328"/>
    <cellStyle name="1_total_단위수량산출_시설물단위수량1_시설물단위수량" xfId="3329"/>
    <cellStyle name="1_total_단위수량산출_오창수량산출서" xfId="3330"/>
    <cellStyle name="1_total_단위수량산출_오창수량산출서_단위수량" xfId="3331"/>
    <cellStyle name="1_total_단위수량산출_오창수량산출서_단위수량1" xfId="3332"/>
    <cellStyle name="1_total_단위수량산출_오창수량산출서_단위수량산출" xfId="3333"/>
    <cellStyle name="1_total_단위수량산출_오창수량산출서_도곡단위수량" xfId="3334"/>
    <cellStyle name="1_total_단위수량산출_오창수량산출서_수량산출서-11.25" xfId="3335"/>
    <cellStyle name="1_total_단위수량산출_오창수량산출서_수량산출서-11.25_단위수량" xfId="3336"/>
    <cellStyle name="1_total_단위수량산출_오창수량산출서_수량산출서-11.25_단위수량1" xfId="3337"/>
    <cellStyle name="1_total_단위수량산출_오창수량산출서_수량산출서-11.25_단위수량산출" xfId="3338"/>
    <cellStyle name="1_total_단위수량산출_오창수량산출서_수량산출서-11.25_도곡단위수량" xfId="3339"/>
    <cellStyle name="1_total_단위수량산출_오창수량산출서_수량산출서-11.25_철거단위수량" xfId="3340"/>
    <cellStyle name="1_total_단위수량산출_오창수량산출서_수량산출서-11.25_한수단위수량" xfId="3341"/>
    <cellStyle name="1_total_단위수량산출_오창수량산출서_수량산출서-1201" xfId="3342"/>
    <cellStyle name="1_total_단위수량산출_오창수량산출서_수량산출서-1201_단위수량" xfId="3343"/>
    <cellStyle name="1_total_단위수량산출_오창수량산출서_수량산출서-1201_단위수량1" xfId="3344"/>
    <cellStyle name="1_total_단위수량산출_오창수량산출서_수량산출서-1201_단위수량산출" xfId="3345"/>
    <cellStyle name="1_total_단위수량산출_오창수량산출서_수량산출서-1201_도곡단위수량" xfId="3346"/>
    <cellStyle name="1_total_단위수량산출_오창수량산출서_수량산출서-1201_철거단위수량" xfId="3347"/>
    <cellStyle name="1_total_단위수량산출_오창수량산출서_수량산출서-1201_한수단위수량" xfId="3348"/>
    <cellStyle name="1_total_단위수량산출_오창수량산출서_시설물단위수량" xfId="3349"/>
    <cellStyle name="1_total_단위수량산출_오창수량산출서_시설물단위수량1" xfId="3350"/>
    <cellStyle name="1_total_단위수량산출_오창수량산출서_시설물단위수량1_시설물단위수량" xfId="3351"/>
    <cellStyle name="1_total_단위수량산출_오창수량산출서_철거단위수량" xfId="3352"/>
    <cellStyle name="1_total_단위수량산출_오창수량산출서_한수단위수량" xfId="3353"/>
    <cellStyle name="1_total_단위수량산출_철거단위수량" xfId="3354"/>
    <cellStyle name="1_total_단위수량산출_한수단위수량" xfId="3355"/>
    <cellStyle name="1_total_단위수량산출1" xfId="3356"/>
    <cellStyle name="1_total_단위수량산출-1" xfId="3357"/>
    <cellStyle name="1_total_단위수량산출1_단위수량" xfId="3358"/>
    <cellStyle name="1_total_단위수량산출-1_단위수량" xfId="3359"/>
    <cellStyle name="1_total_단위수량산출1_단위수량1" xfId="3360"/>
    <cellStyle name="1_total_단위수량산출-1_단위수량1" xfId="3361"/>
    <cellStyle name="1_total_단위수량산출1_단위수량산출" xfId="3362"/>
    <cellStyle name="1_total_단위수량산출-1_단위수량산출" xfId="3363"/>
    <cellStyle name="1_total_단위수량산출1_도곡단위수량" xfId="3364"/>
    <cellStyle name="1_total_단위수량산출-1_도곡단위수량" xfId="3365"/>
    <cellStyle name="1_total_단위수량산출1_수량산출서-11.25" xfId="3366"/>
    <cellStyle name="1_total_단위수량산출-1_수량산출서-11.25" xfId="3367"/>
    <cellStyle name="1_total_단위수량산출1_수량산출서-11.25_단위수량" xfId="3368"/>
    <cellStyle name="1_total_단위수량산출-1_수량산출서-11.25_단위수량" xfId="3369"/>
    <cellStyle name="1_total_단위수량산출1_수량산출서-11.25_단위수량1" xfId="3370"/>
    <cellStyle name="1_total_단위수량산출-1_수량산출서-11.25_단위수량1" xfId="3371"/>
    <cellStyle name="1_total_단위수량산출1_수량산출서-11.25_단위수량산출" xfId="3372"/>
    <cellStyle name="1_total_단위수량산출-1_수량산출서-11.25_단위수량산출" xfId="3373"/>
    <cellStyle name="1_total_단위수량산출1_수량산출서-11.25_도곡단위수량" xfId="3374"/>
    <cellStyle name="1_total_단위수량산출-1_수량산출서-11.25_도곡단위수량" xfId="3375"/>
    <cellStyle name="1_total_단위수량산출1_수량산출서-11.25_철거단위수량" xfId="3376"/>
    <cellStyle name="1_total_단위수량산출-1_수량산출서-11.25_철거단위수량" xfId="3377"/>
    <cellStyle name="1_total_단위수량산출1_수량산출서-11.25_한수단위수량" xfId="3378"/>
    <cellStyle name="1_total_단위수량산출-1_수량산출서-11.25_한수단위수량" xfId="3379"/>
    <cellStyle name="1_total_단위수량산출1_수량산출서-1201" xfId="3380"/>
    <cellStyle name="1_total_단위수량산출-1_수량산출서-1201" xfId="3381"/>
    <cellStyle name="1_total_단위수량산출1_수량산출서-1201_단위수량" xfId="3382"/>
    <cellStyle name="1_total_단위수량산출-1_수량산출서-1201_단위수량" xfId="3383"/>
    <cellStyle name="1_total_단위수량산출1_수량산출서-1201_단위수량1" xfId="3384"/>
    <cellStyle name="1_total_단위수량산출-1_수량산출서-1201_단위수량1" xfId="3385"/>
    <cellStyle name="1_total_단위수량산출1_수량산출서-1201_단위수량산출" xfId="3386"/>
    <cellStyle name="1_total_단위수량산출-1_수량산출서-1201_단위수량산출" xfId="3387"/>
    <cellStyle name="1_total_단위수량산출1_수량산출서-1201_도곡단위수량" xfId="3388"/>
    <cellStyle name="1_total_단위수량산출-1_수량산출서-1201_도곡단위수량" xfId="3389"/>
    <cellStyle name="1_total_단위수량산출1_수량산출서-1201_철거단위수량" xfId="3390"/>
    <cellStyle name="1_total_단위수량산출-1_수량산출서-1201_철거단위수량" xfId="3391"/>
    <cellStyle name="1_total_단위수량산출1_수량산출서-1201_한수단위수량" xfId="3392"/>
    <cellStyle name="1_total_단위수량산출-1_수량산출서-1201_한수단위수량" xfId="3393"/>
    <cellStyle name="1_total_단위수량산출1_시설물단위수량" xfId="3394"/>
    <cellStyle name="1_total_단위수량산출-1_시설물단위수량" xfId="3395"/>
    <cellStyle name="1_total_단위수량산출1_시설물단위수량1" xfId="3396"/>
    <cellStyle name="1_total_단위수량산출-1_시설물단위수량1" xfId="3397"/>
    <cellStyle name="1_total_단위수량산출1_시설물단위수량1_시설물단위수량" xfId="3398"/>
    <cellStyle name="1_total_단위수량산출-1_시설물단위수량1_시설물단위수량" xfId="3399"/>
    <cellStyle name="1_total_단위수량산출1_오창수량산출서" xfId="3400"/>
    <cellStyle name="1_total_단위수량산출-1_오창수량산출서" xfId="3401"/>
    <cellStyle name="1_total_단위수량산출1_오창수량산출서_단위수량" xfId="3402"/>
    <cellStyle name="1_total_단위수량산출-1_오창수량산출서_단위수량" xfId="3403"/>
    <cellStyle name="1_total_단위수량산출1_오창수량산출서_단위수량1" xfId="3404"/>
    <cellStyle name="1_total_단위수량산출-1_오창수량산출서_단위수량1" xfId="3405"/>
    <cellStyle name="1_total_단위수량산출1_오창수량산출서_단위수량산출" xfId="3406"/>
    <cellStyle name="1_total_단위수량산출-1_오창수량산출서_단위수량산출" xfId="3407"/>
    <cellStyle name="1_total_단위수량산출1_오창수량산출서_도곡단위수량" xfId="3408"/>
    <cellStyle name="1_total_단위수량산출-1_오창수량산출서_도곡단위수량" xfId="3409"/>
    <cellStyle name="1_total_단위수량산출1_오창수량산출서_수량산출서-11.25" xfId="3410"/>
    <cellStyle name="1_total_단위수량산출-1_오창수량산출서_수량산출서-11.25" xfId="3411"/>
    <cellStyle name="1_total_단위수량산출1_오창수량산출서_수량산출서-11.25_단위수량" xfId="3412"/>
    <cellStyle name="1_total_단위수량산출-1_오창수량산출서_수량산출서-11.25_단위수량" xfId="3413"/>
    <cellStyle name="1_total_단위수량산출1_오창수량산출서_수량산출서-11.25_단위수량1" xfId="3414"/>
    <cellStyle name="1_total_단위수량산출-1_오창수량산출서_수량산출서-11.25_단위수량1" xfId="3415"/>
    <cellStyle name="1_total_단위수량산출1_오창수량산출서_수량산출서-11.25_단위수량산출" xfId="3416"/>
    <cellStyle name="1_total_단위수량산출-1_오창수량산출서_수량산출서-11.25_단위수량산출" xfId="3417"/>
    <cellStyle name="1_total_단위수량산출1_오창수량산출서_수량산출서-11.25_도곡단위수량" xfId="3418"/>
    <cellStyle name="1_total_단위수량산출-1_오창수량산출서_수량산출서-11.25_도곡단위수량" xfId="3419"/>
    <cellStyle name="1_total_단위수량산출1_오창수량산출서_수량산출서-11.25_철거단위수량" xfId="3420"/>
    <cellStyle name="1_total_단위수량산출-1_오창수량산출서_수량산출서-11.25_철거단위수량" xfId="3421"/>
    <cellStyle name="1_total_단위수량산출1_오창수량산출서_수량산출서-11.25_한수단위수량" xfId="3422"/>
    <cellStyle name="1_total_단위수량산출-1_오창수량산출서_수량산출서-11.25_한수단위수량" xfId="3423"/>
    <cellStyle name="1_total_단위수량산출1_오창수량산출서_수량산출서-1201" xfId="3424"/>
    <cellStyle name="1_total_단위수량산출-1_오창수량산출서_수량산출서-1201" xfId="3425"/>
    <cellStyle name="1_total_단위수량산출1_오창수량산출서_수량산출서-1201_단위수량" xfId="3426"/>
    <cellStyle name="1_total_단위수량산출-1_오창수량산출서_수량산출서-1201_단위수량" xfId="3427"/>
    <cellStyle name="1_total_단위수량산출1_오창수량산출서_수량산출서-1201_단위수량1" xfId="3428"/>
    <cellStyle name="1_total_단위수량산출-1_오창수량산출서_수량산출서-1201_단위수량1" xfId="3429"/>
    <cellStyle name="1_total_단위수량산출1_오창수량산출서_수량산출서-1201_단위수량산출" xfId="3430"/>
    <cellStyle name="1_total_단위수량산출-1_오창수량산출서_수량산출서-1201_단위수량산출" xfId="3431"/>
    <cellStyle name="1_total_단위수량산출1_오창수량산출서_수량산출서-1201_도곡단위수량" xfId="3432"/>
    <cellStyle name="1_total_단위수량산출-1_오창수량산출서_수량산출서-1201_도곡단위수량" xfId="3433"/>
    <cellStyle name="1_total_단위수량산출1_오창수량산출서_수량산출서-1201_철거단위수량" xfId="3434"/>
    <cellStyle name="1_total_단위수량산출-1_오창수량산출서_수량산출서-1201_철거단위수량" xfId="3435"/>
    <cellStyle name="1_total_단위수량산출1_오창수량산출서_수량산출서-1201_한수단위수량" xfId="3436"/>
    <cellStyle name="1_total_단위수량산출-1_오창수량산출서_수량산출서-1201_한수단위수량" xfId="3437"/>
    <cellStyle name="1_total_단위수량산출1_오창수량산출서_시설물단위수량" xfId="3438"/>
    <cellStyle name="1_total_단위수량산출-1_오창수량산출서_시설물단위수량" xfId="3439"/>
    <cellStyle name="1_total_단위수량산출1_오창수량산출서_시설물단위수량1" xfId="3440"/>
    <cellStyle name="1_total_단위수량산출-1_오창수량산출서_시설물단위수량1" xfId="3441"/>
    <cellStyle name="1_total_단위수량산출1_오창수량산출서_시설물단위수량1_시설물단위수량" xfId="3442"/>
    <cellStyle name="1_total_단위수량산출-1_오창수량산출서_시설물단위수량1_시설물단위수량" xfId="3443"/>
    <cellStyle name="1_total_단위수량산출1_오창수량산출서_철거단위수량" xfId="3444"/>
    <cellStyle name="1_total_단위수량산출-1_오창수량산출서_철거단위수량" xfId="3445"/>
    <cellStyle name="1_total_단위수량산출1_오창수량산출서_한수단위수량" xfId="3446"/>
    <cellStyle name="1_total_단위수량산출-1_오창수량산출서_한수단위수량" xfId="3447"/>
    <cellStyle name="1_total_단위수량산출1_철거단위수량" xfId="3448"/>
    <cellStyle name="1_total_단위수량산출-1_철거단위수량" xfId="3449"/>
    <cellStyle name="1_total_단위수량산출1_한수단위수량" xfId="3450"/>
    <cellStyle name="1_total_단위수량산출-1_한수단위수량" xfId="3451"/>
    <cellStyle name="1_total_단위수량산출2" xfId="3452"/>
    <cellStyle name="1_total_단위수량산출2_단위수량" xfId="3453"/>
    <cellStyle name="1_total_단위수량산출2_단위수량1" xfId="3454"/>
    <cellStyle name="1_total_단위수량산출2_단위수량산출" xfId="3455"/>
    <cellStyle name="1_total_단위수량산출2_도곡단위수량" xfId="3456"/>
    <cellStyle name="1_total_단위수량산출2_수량산출서-11.25" xfId="3457"/>
    <cellStyle name="1_total_단위수량산출2_수량산출서-11.25_단위수량" xfId="3458"/>
    <cellStyle name="1_total_단위수량산출2_수량산출서-11.25_단위수량1" xfId="3459"/>
    <cellStyle name="1_total_단위수량산출2_수량산출서-11.25_단위수량산출" xfId="3460"/>
    <cellStyle name="1_total_단위수량산출2_수량산출서-11.25_도곡단위수량" xfId="3461"/>
    <cellStyle name="1_total_단위수량산출2_수량산출서-11.25_철거단위수량" xfId="3462"/>
    <cellStyle name="1_total_단위수량산출2_수량산출서-11.25_한수단위수량" xfId="3463"/>
    <cellStyle name="1_total_단위수량산출2_수량산출서-1201" xfId="3464"/>
    <cellStyle name="1_total_단위수량산출2_수량산출서-1201_단위수량" xfId="3465"/>
    <cellStyle name="1_total_단위수량산출2_수량산출서-1201_단위수량1" xfId="3466"/>
    <cellStyle name="1_total_단위수량산출2_수량산출서-1201_단위수량산출" xfId="3467"/>
    <cellStyle name="1_total_단위수량산출2_수량산출서-1201_도곡단위수량" xfId="3468"/>
    <cellStyle name="1_total_단위수량산출2_수량산출서-1201_철거단위수량" xfId="3469"/>
    <cellStyle name="1_total_단위수량산출2_수량산출서-1201_한수단위수량" xfId="3470"/>
    <cellStyle name="1_total_단위수량산출2_시설물단위수량" xfId="3471"/>
    <cellStyle name="1_total_단위수량산출2_시설물단위수량1" xfId="3472"/>
    <cellStyle name="1_total_단위수량산출2_시설물단위수량1_시설물단위수량" xfId="3473"/>
    <cellStyle name="1_total_단위수량산출2_오창수량산출서" xfId="3474"/>
    <cellStyle name="1_total_단위수량산출2_오창수량산출서_단위수량" xfId="3475"/>
    <cellStyle name="1_total_단위수량산출2_오창수량산출서_단위수량1" xfId="3476"/>
    <cellStyle name="1_total_단위수량산출2_오창수량산출서_단위수량산출" xfId="3477"/>
    <cellStyle name="1_total_단위수량산출2_오창수량산출서_도곡단위수량" xfId="3478"/>
    <cellStyle name="1_total_단위수량산출2_오창수량산출서_수량산출서-11.25" xfId="3479"/>
    <cellStyle name="1_total_단위수량산출2_오창수량산출서_수량산출서-11.25_단위수량" xfId="3480"/>
    <cellStyle name="1_total_단위수량산출2_오창수량산출서_수량산출서-11.25_단위수량1" xfId="3481"/>
    <cellStyle name="1_total_단위수량산출2_오창수량산출서_수량산출서-11.25_단위수량산출" xfId="3482"/>
    <cellStyle name="1_total_단위수량산출2_오창수량산출서_수량산출서-11.25_도곡단위수량" xfId="3483"/>
    <cellStyle name="1_total_단위수량산출2_오창수량산출서_수량산출서-11.25_철거단위수량" xfId="3484"/>
    <cellStyle name="1_total_단위수량산출2_오창수량산출서_수량산출서-11.25_한수단위수량" xfId="3485"/>
    <cellStyle name="1_total_단위수량산출2_오창수량산출서_수량산출서-1201" xfId="3486"/>
    <cellStyle name="1_total_단위수량산출2_오창수량산출서_수량산출서-1201_단위수량" xfId="3487"/>
    <cellStyle name="1_total_단위수량산출2_오창수량산출서_수량산출서-1201_단위수량1" xfId="3488"/>
    <cellStyle name="1_total_단위수량산출2_오창수량산출서_수량산출서-1201_단위수량산출" xfId="3489"/>
    <cellStyle name="1_total_단위수량산출2_오창수량산출서_수량산출서-1201_도곡단위수량" xfId="3490"/>
    <cellStyle name="1_total_단위수량산출2_오창수량산출서_수량산출서-1201_철거단위수량" xfId="3491"/>
    <cellStyle name="1_total_단위수량산출2_오창수량산출서_수량산출서-1201_한수단위수량" xfId="3492"/>
    <cellStyle name="1_total_단위수량산출2_오창수량산출서_시설물단위수량" xfId="3493"/>
    <cellStyle name="1_total_단위수량산출2_오창수량산출서_시설물단위수량1" xfId="3494"/>
    <cellStyle name="1_total_단위수량산출2_오창수량산출서_시설물단위수량1_시설물단위수량" xfId="3495"/>
    <cellStyle name="1_total_단위수량산출2_오창수량산출서_철거단위수량" xfId="3496"/>
    <cellStyle name="1_total_단위수량산출2_오창수량산출서_한수단위수량" xfId="3497"/>
    <cellStyle name="1_total_단위수량산출2_철거단위수량" xfId="3498"/>
    <cellStyle name="1_total_단위수량산출2_한수단위수량" xfId="3499"/>
    <cellStyle name="1_total_단위수량산출-개군" xfId="3500"/>
    <cellStyle name="1_total_단위수량산출-구로중" xfId="3501"/>
    <cellStyle name="1_total_단위수량산출-동북" xfId="3502"/>
    <cellStyle name="1_total_단위수량산출-문화" xfId="3503"/>
    <cellStyle name="1_total_단위수량산출서-1공구" xfId="3504"/>
    <cellStyle name="1_total_단위수량산출-서현" xfId="3505"/>
    <cellStyle name="1_total_단위수량산출-충남여고" xfId="3506"/>
    <cellStyle name="1_total_도곡단위수량" xfId="3507"/>
    <cellStyle name="1_total_도급내역서" xfId="20726"/>
    <cellStyle name="1_total_목동내역" xfId="8368"/>
    <cellStyle name="1_total_목동내역 2" xfId="20727"/>
    <cellStyle name="1_total_목동내역_폐기물집계" xfId="8369"/>
    <cellStyle name="1_total_목동내역_폐기물집계 2" xfId="20728"/>
    <cellStyle name="1_total_문래수량집계" xfId="8370"/>
    <cellStyle name="1_total_배밭계약내역" xfId="2514"/>
    <cellStyle name="1_total_백화점화장실인테리어" xfId="8371"/>
    <cellStyle name="1_total_설계_투구봉" xfId="8372"/>
    <cellStyle name="1_total_설계-관악산도시자연공원" xfId="8373"/>
    <cellStyle name="1_total_설계내역서" xfId="2515"/>
    <cellStyle name="1_total_설계내역서_백화점화장실인테리어" xfId="8374"/>
    <cellStyle name="1_total_설계내역서_울산FITNESS인테리어" xfId="8375"/>
    <cellStyle name="1_total_설계내역서_화명조경" xfId="8376"/>
    <cellStyle name="1_total_설계내역서_화명조경_백화점화장실인테리어" xfId="8377"/>
    <cellStyle name="1_total_설계내역서_화명조경_울산FITNESS인테리어" xfId="8378"/>
    <cellStyle name="1_total_설계내역서1월7일" xfId="8379"/>
    <cellStyle name="1_total_설계내역서1월7일_백화점화장실인테리어" xfId="8380"/>
    <cellStyle name="1_total_설계내역서1월7일_울산FITNESS인테리어" xfId="8381"/>
    <cellStyle name="1_total_설계내역서1월7일_화명조경" xfId="8382"/>
    <cellStyle name="1_total_설계내역서1월7일_화명조경_백화점화장실인테리어" xfId="8383"/>
    <cellStyle name="1_total_설계내역서1월7일_화명조경_울산FITNESS인테리어" xfId="8384"/>
    <cellStyle name="1_total_설계내역-아랑" xfId="8385"/>
    <cellStyle name="1_total_설계내역-아랑1" xfId="8386"/>
    <cellStyle name="1_total_설계서" xfId="8387"/>
    <cellStyle name="1_total_설계서_골목공원" xfId="8388"/>
    <cellStyle name="1_total_성포고등학교신축공사" xfId="8389"/>
    <cellStyle name="1_total_수량산출서(2010.광주등산로)최종" xfId="20729"/>
    <cellStyle name="1_total_수량산출서-11.25" xfId="3508"/>
    <cellStyle name="1_total_수량산출서-11.25_단위수량" xfId="3509"/>
    <cellStyle name="1_total_수량산출서-11.25_단위수량1" xfId="3510"/>
    <cellStyle name="1_total_수량산출서-11.25_단위수량산출" xfId="3511"/>
    <cellStyle name="1_total_수량산출서-11.25_도곡단위수량" xfId="3512"/>
    <cellStyle name="1_total_수량산출서-11.25_철거단위수량" xfId="3513"/>
    <cellStyle name="1_total_수량산출서-11.25_한수단위수량" xfId="3514"/>
    <cellStyle name="1_total_수량산출서-1201" xfId="3515"/>
    <cellStyle name="1_total_수량산출서-1201_단위수량" xfId="3516"/>
    <cellStyle name="1_total_수량산출서-1201_단위수량1" xfId="3517"/>
    <cellStyle name="1_total_수량산출서-1201_단위수량산출" xfId="3518"/>
    <cellStyle name="1_total_수량산출서-1201_도곡단위수량" xfId="3519"/>
    <cellStyle name="1_total_수량산출서-1201_철거단위수량" xfId="3520"/>
    <cellStyle name="1_total_수량산출서-1201_한수단위수량" xfId="3521"/>
    <cellStyle name="1_total_수량산출서-최종" xfId="3522"/>
    <cellStyle name="1_total_수량집계표" xfId="8390"/>
    <cellStyle name="1_total_수량총괄표" xfId="8391"/>
    <cellStyle name="1_total_수원변경수량산출" xfId="8392"/>
    <cellStyle name="1_total_수원변경수량산출_백화점화장실인테리어" xfId="8393"/>
    <cellStyle name="1_total_수원변경수량산출_설계내역서" xfId="8394"/>
    <cellStyle name="1_total_수원변경수량산출_설계내역서_백화점화장실인테리어" xfId="8395"/>
    <cellStyle name="1_total_수원변경수량산출_설계내역서_울산FITNESS인테리어" xfId="8396"/>
    <cellStyle name="1_total_수원변경수량산출_설계내역서_화명조경" xfId="8397"/>
    <cellStyle name="1_total_수원변경수량산출_설계내역서_화명조경_백화점화장실인테리어" xfId="8398"/>
    <cellStyle name="1_total_수원변경수량산출_설계내역서_화명조경_울산FITNESS인테리어" xfId="8399"/>
    <cellStyle name="1_total_수원변경수량산출_설계내역서1월7일" xfId="8400"/>
    <cellStyle name="1_total_수원변경수량산출_설계내역서1월7일_백화점화장실인테리어" xfId="8401"/>
    <cellStyle name="1_total_수원변경수량산출_설계내역서1월7일_울산FITNESS인테리어" xfId="8402"/>
    <cellStyle name="1_total_수원변경수량산출_설계내역서1월7일_화명조경" xfId="8403"/>
    <cellStyle name="1_total_수원변경수량산출_설계내역서1월7일_화명조경_백화점화장실인테리어" xfId="8404"/>
    <cellStyle name="1_total_수원변경수량산출_설계내역서1월7일_화명조경_울산FITNESS인테리어" xfId="8405"/>
    <cellStyle name="1_total_수원변경수량산출_울산FITNESS인테리어" xfId="8406"/>
    <cellStyle name="1_total_수원변경수량산출_화명조경" xfId="8407"/>
    <cellStyle name="1_total_수원변경수량산출_화명조경_백화점화장실인테리어" xfId="8408"/>
    <cellStyle name="1_total_수원변경수량산출_화명조경_울산FITNESS인테리어" xfId="8409"/>
    <cellStyle name="1_total_수원수량집계(7.13)" xfId="8410"/>
    <cellStyle name="1_total_수원수량집계(7.31)" xfId="8411"/>
    <cellStyle name="1_total_시설물단위수량" xfId="3523"/>
    <cellStyle name="1_total_시설물단위수량1" xfId="3524"/>
    <cellStyle name="1_total_시설물단위수량1_시설물단위수량" xfId="3525"/>
    <cellStyle name="1_total_쌍용" xfId="3526"/>
    <cellStyle name="1_total_쌍용_단위수량" xfId="3527"/>
    <cellStyle name="1_total_쌍용_단위수량1" xfId="3528"/>
    <cellStyle name="1_total_쌍용_단위수량산출" xfId="3529"/>
    <cellStyle name="1_total_쌍용_도곡단위수량" xfId="3530"/>
    <cellStyle name="1_total_쌍용_수량산출서-11.25" xfId="3531"/>
    <cellStyle name="1_total_쌍용_수량산출서-11.25_단위수량" xfId="3532"/>
    <cellStyle name="1_total_쌍용_수량산출서-11.25_단위수량1" xfId="3533"/>
    <cellStyle name="1_total_쌍용_수량산출서-11.25_단위수량산출" xfId="3534"/>
    <cellStyle name="1_total_쌍용_수량산출서-11.25_도곡단위수량" xfId="3535"/>
    <cellStyle name="1_total_쌍용_수량산출서-11.25_철거단위수량" xfId="3536"/>
    <cellStyle name="1_total_쌍용_수량산출서-11.25_한수단위수량" xfId="3537"/>
    <cellStyle name="1_total_쌍용_수량산출서-1201" xfId="3538"/>
    <cellStyle name="1_total_쌍용_수량산출서-1201_단위수량" xfId="3539"/>
    <cellStyle name="1_total_쌍용_수량산출서-1201_단위수량1" xfId="3540"/>
    <cellStyle name="1_total_쌍용_수량산출서-1201_단위수량산출" xfId="3541"/>
    <cellStyle name="1_total_쌍용_수량산출서-1201_도곡단위수량" xfId="3542"/>
    <cellStyle name="1_total_쌍용_수량산출서-1201_철거단위수량" xfId="3543"/>
    <cellStyle name="1_total_쌍용_수량산출서-1201_한수단위수량" xfId="3544"/>
    <cellStyle name="1_total_쌍용_시설물단위수량" xfId="3545"/>
    <cellStyle name="1_total_쌍용_시설물단위수량1" xfId="3546"/>
    <cellStyle name="1_total_쌍용_시설물단위수량1_시설물단위수량" xfId="3547"/>
    <cellStyle name="1_total_쌍용_오창수량산출서" xfId="3548"/>
    <cellStyle name="1_total_쌍용_오창수량산출서_단위수량" xfId="3549"/>
    <cellStyle name="1_total_쌍용_오창수량산출서_단위수량1" xfId="3550"/>
    <cellStyle name="1_total_쌍용_오창수량산출서_단위수량산출" xfId="3551"/>
    <cellStyle name="1_total_쌍용_오창수량산출서_도곡단위수량" xfId="3552"/>
    <cellStyle name="1_total_쌍용_오창수량산출서_수량산출서-11.25" xfId="3553"/>
    <cellStyle name="1_total_쌍용_오창수량산출서_수량산출서-11.25_단위수량" xfId="3554"/>
    <cellStyle name="1_total_쌍용_오창수량산출서_수량산출서-11.25_단위수량1" xfId="3555"/>
    <cellStyle name="1_total_쌍용_오창수량산출서_수량산출서-11.25_단위수량산출" xfId="3556"/>
    <cellStyle name="1_total_쌍용_오창수량산출서_수량산출서-11.25_도곡단위수량" xfId="3557"/>
    <cellStyle name="1_total_쌍용_오창수량산출서_수량산출서-11.25_철거단위수량" xfId="3558"/>
    <cellStyle name="1_total_쌍용_오창수량산출서_수량산출서-11.25_한수단위수량" xfId="3559"/>
    <cellStyle name="1_total_쌍용_오창수량산출서_수량산출서-1201" xfId="3560"/>
    <cellStyle name="1_total_쌍용_오창수량산출서_수량산출서-1201_단위수량" xfId="3561"/>
    <cellStyle name="1_total_쌍용_오창수량산출서_수량산출서-1201_단위수량1" xfId="3562"/>
    <cellStyle name="1_total_쌍용_오창수량산출서_수량산출서-1201_단위수량산출" xfId="3563"/>
    <cellStyle name="1_total_쌍용_오창수량산출서_수량산출서-1201_도곡단위수량" xfId="3564"/>
    <cellStyle name="1_total_쌍용_오창수량산출서_수량산출서-1201_철거단위수량" xfId="3565"/>
    <cellStyle name="1_total_쌍용_오창수량산출서_수량산출서-1201_한수단위수량" xfId="3566"/>
    <cellStyle name="1_total_쌍용_오창수량산출서_시설물단위수량" xfId="3567"/>
    <cellStyle name="1_total_쌍용_오창수량산출서_시설물단위수량1" xfId="3568"/>
    <cellStyle name="1_total_쌍용_오창수량산출서_시설물단위수량1_시설물단위수량" xfId="3569"/>
    <cellStyle name="1_total_쌍용_오창수량산출서_철거단위수량" xfId="3570"/>
    <cellStyle name="1_total_쌍용_오창수량산출서_한수단위수량" xfId="3571"/>
    <cellStyle name="1_total_쌍용_철거단위수량" xfId="3572"/>
    <cellStyle name="1_total_쌍용_한수단위수량" xfId="3573"/>
    <cellStyle name="1_total_쌍용수량0905" xfId="8412"/>
    <cellStyle name="1_total_쌍용수량0905_백화점화장실인테리어" xfId="8413"/>
    <cellStyle name="1_total_쌍용수량0905_설계내역서" xfId="8414"/>
    <cellStyle name="1_total_쌍용수량0905_설계내역서_백화점화장실인테리어" xfId="8415"/>
    <cellStyle name="1_total_쌍용수량0905_설계내역서_울산FITNESS인테리어" xfId="8416"/>
    <cellStyle name="1_total_쌍용수량0905_설계내역서_화명조경" xfId="8417"/>
    <cellStyle name="1_total_쌍용수량0905_설계내역서_화명조경_백화점화장실인테리어" xfId="8418"/>
    <cellStyle name="1_total_쌍용수량0905_설계내역서_화명조경_울산FITNESS인테리어" xfId="8419"/>
    <cellStyle name="1_total_쌍용수량0905_설계내역서1월7일" xfId="8420"/>
    <cellStyle name="1_total_쌍용수량0905_설계내역서1월7일_백화점화장실인테리어" xfId="8421"/>
    <cellStyle name="1_total_쌍용수량0905_설계내역서1월7일_울산FITNESS인테리어" xfId="8422"/>
    <cellStyle name="1_total_쌍용수량0905_설계내역서1월7일_화명조경" xfId="8423"/>
    <cellStyle name="1_total_쌍용수량0905_설계내역서1월7일_화명조경_백화점화장실인테리어" xfId="8424"/>
    <cellStyle name="1_total_쌍용수량0905_설계내역서1월7일_화명조경_울산FITNESS인테리어" xfId="8425"/>
    <cellStyle name="1_total_쌍용수량0905_울산FITNESS인테리어" xfId="8426"/>
    <cellStyle name="1_total_쌍용수량0905_화명조경" xfId="8427"/>
    <cellStyle name="1_total_쌍용수량0905_화명조경_백화점화장실인테리어" xfId="8428"/>
    <cellStyle name="1_total_쌍용수량0905_화명조경_울산FITNESS인테리어" xfId="8429"/>
    <cellStyle name="1_total_쌍용수량집계" xfId="8430"/>
    <cellStyle name="1_total_안동수량산출" xfId="3574"/>
    <cellStyle name="1_total_안동수량산출최종" xfId="3575"/>
    <cellStyle name="1_total_연못조성 수정" xfId="3576"/>
    <cellStyle name="1_total_연못조성 수정_222" xfId="3577"/>
    <cellStyle name="1_total_연세대담장개방" xfId="8431"/>
    <cellStyle name="1_total_연세대담장개방(20051201)" xfId="8432"/>
    <cellStyle name="1_total_연세대담장개방(20051201)_07마을마당정비-설계서" xfId="8433"/>
    <cellStyle name="1_total_연세대담장개방(20051201)_2007년상반기적용노임단가" xfId="8434"/>
    <cellStyle name="1_total_연세대담장개방(20051201)_내역서-산림재해위험지" xfId="8435"/>
    <cellStyle name="1_total_연세대담장개방(20051201)_내역서-수해복구" xfId="8436"/>
    <cellStyle name="1_total_연세대담장개방(20051201)_설계_투구봉" xfId="8437"/>
    <cellStyle name="1_total_연세대담장개방(20051201)_설계-관악산도시자연공원" xfId="8438"/>
    <cellStyle name="1_total_연세대담장개방(20051201)_설계내역-아랑" xfId="8439"/>
    <cellStyle name="1_total_연세대담장개방(20051201)_설계내역-아랑1" xfId="8440"/>
    <cellStyle name="1_total_연세대담장개방(20051201)_설계서" xfId="8441"/>
    <cellStyle name="1_total_연세대담장개방(20051201)_설계서_골목공원" xfId="8442"/>
    <cellStyle name="1_total_연세대담장개방(20051201)_최종_내역서-산림재해위험지" xfId="8443"/>
    <cellStyle name="1_total_연세대담장개방_07마을마당정비-설계서" xfId="8444"/>
    <cellStyle name="1_total_연세대담장개방_2007년상반기적용노임단가" xfId="8445"/>
    <cellStyle name="1_total_연세대담장개방_내역서-산림재해위험지" xfId="8446"/>
    <cellStyle name="1_total_연세대담장개방_내역서-수해복구" xfId="8447"/>
    <cellStyle name="1_total_연세대담장개방_설계_투구봉" xfId="8448"/>
    <cellStyle name="1_total_연세대담장개방_설계-관악산도시자연공원" xfId="8449"/>
    <cellStyle name="1_total_연세대담장개방_설계내역-아랑" xfId="8450"/>
    <cellStyle name="1_total_연세대담장개방_설계내역-아랑1" xfId="8451"/>
    <cellStyle name="1_total_연세대담장개방_설계서" xfId="8452"/>
    <cellStyle name="1_total_연세대담장개방_설계서_골목공원" xfId="8453"/>
    <cellStyle name="1_total_연세대담장개방_최종_내역서-산림재해위험지" xfId="8454"/>
    <cellStyle name="1_total_영북수량산출" xfId="20730"/>
    <cellStyle name="1_total_오창수량산출서" xfId="3578"/>
    <cellStyle name="1_total_오창수량산출서_단위수량" xfId="3579"/>
    <cellStyle name="1_total_오창수량산출서_단위수량1" xfId="3580"/>
    <cellStyle name="1_total_오창수량산출서_단위수량산출" xfId="3581"/>
    <cellStyle name="1_total_오창수량산출서_도곡단위수량" xfId="3582"/>
    <cellStyle name="1_total_오창수량산출서_수량산출서-11.25" xfId="3583"/>
    <cellStyle name="1_total_오창수량산출서_수량산출서-11.25_단위수량" xfId="3584"/>
    <cellStyle name="1_total_오창수량산출서_수량산출서-11.25_단위수량1" xfId="3585"/>
    <cellStyle name="1_total_오창수량산출서_수량산출서-11.25_단위수량산출" xfId="3586"/>
    <cellStyle name="1_total_오창수량산출서_수량산출서-11.25_도곡단위수량" xfId="3587"/>
    <cellStyle name="1_total_오창수량산출서_수량산출서-11.25_철거단위수량" xfId="3588"/>
    <cellStyle name="1_total_오창수량산출서_수량산출서-11.25_한수단위수량" xfId="3589"/>
    <cellStyle name="1_total_오창수량산출서_수량산출서-1201" xfId="3590"/>
    <cellStyle name="1_total_오창수량산출서_수량산출서-1201_단위수량" xfId="3591"/>
    <cellStyle name="1_total_오창수량산출서_수량산출서-1201_단위수량1" xfId="3592"/>
    <cellStyle name="1_total_오창수량산출서_수량산출서-1201_단위수량산출" xfId="3593"/>
    <cellStyle name="1_total_오창수량산출서_수량산출서-1201_도곡단위수량" xfId="3594"/>
    <cellStyle name="1_total_오창수량산출서_수량산출서-1201_철거단위수량" xfId="3595"/>
    <cellStyle name="1_total_오창수량산출서_수량산출서-1201_한수단위수량" xfId="3596"/>
    <cellStyle name="1_total_오창수량산출서_시설물단위수량" xfId="3597"/>
    <cellStyle name="1_total_오창수량산출서_시설물단위수량1" xfId="3598"/>
    <cellStyle name="1_total_오창수량산출서_시설물단위수량1_시설물단위수량" xfId="3599"/>
    <cellStyle name="1_total_오창수량산출서_철거단위수량" xfId="3600"/>
    <cellStyle name="1_total_오창수량산출서_한수단위수량" xfId="3601"/>
    <cellStyle name="1_total_용평수량집계" xfId="8455"/>
    <cellStyle name="1_total_우장근린공원 정비공사(5-27)" xfId="20731"/>
    <cellStyle name="1_total_우장근린공원 정비공사(6-14" xfId="20732"/>
    <cellStyle name="1_total_운동장단위수량" xfId="3602"/>
    <cellStyle name="1_total_울산FITNESS인테리어" xfId="8456"/>
    <cellStyle name="1_total_은파단위수량" xfId="3603"/>
    <cellStyle name="1_total_은파단위수량_단위수량" xfId="3604"/>
    <cellStyle name="1_total_은파단위수량_단위수량1" xfId="3605"/>
    <cellStyle name="1_total_은파단위수량_단위수량산출" xfId="3606"/>
    <cellStyle name="1_total_은파단위수량_도곡단위수량" xfId="3607"/>
    <cellStyle name="1_total_은파단위수량_수량산출서-11.25" xfId="3608"/>
    <cellStyle name="1_total_은파단위수량_수량산출서-11.25_단위수량" xfId="3609"/>
    <cellStyle name="1_total_은파단위수량_수량산출서-11.25_단위수량1" xfId="3610"/>
    <cellStyle name="1_total_은파단위수량_수량산출서-11.25_단위수량산출" xfId="3611"/>
    <cellStyle name="1_total_은파단위수량_수량산출서-11.25_도곡단위수량" xfId="3612"/>
    <cellStyle name="1_total_은파단위수량_수량산출서-11.25_철거단위수량" xfId="3613"/>
    <cellStyle name="1_total_은파단위수량_수량산출서-11.25_한수단위수량" xfId="3614"/>
    <cellStyle name="1_total_은파단위수량_수량산출서-1201" xfId="3615"/>
    <cellStyle name="1_total_은파단위수량_수량산출서-1201_단위수량" xfId="3616"/>
    <cellStyle name="1_total_은파단위수량_수량산출서-1201_단위수량1" xfId="3617"/>
    <cellStyle name="1_total_은파단위수량_수량산출서-1201_단위수량산출" xfId="3618"/>
    <cellStyle name="1_total_은파단위수량_수량산출서-1201_도곡단위수량" xfId="3619"/>
    <cellStyle name="1_total_은파단위수량_수량산출서-1201_철거단위수량" xfId="3620"/>
    <cellStyle name="1_total_은파단위수량_수량산출서-1201_한수단위수량" xfId="3621"/>
    <cellStyle name="1_total_은파단위수량_시설물단위수량" xfId="3622"/>
    <cellStyle name="1_total_은파단위수량_시설물단위수량1" xfId="3623"/>
    <cellStyle name="1_total_은파단위수량_시설물단위수량1_시설물단위수량" xfId="3624"/>
    <cellStyle name="1_total_은파단위수량_오창수량산출서" xfId="3625"/>
    <cellStyle name="1_total_은파단위수량_오창수량산출서_단위수량" xfId="3626"/>
    <cellStyle name="1_total_은파단위수량_오창수량산출서_단위수량1" xfId="3627"/>
    <cellStyle name="1_total_은파단위수량_오창수량산출서_단위수량산출" xfId="3628"/>
    <cellStyle name="1_total_은파단위수량_오창수량산출서_도곡단위수량" xfId="3629"/>
    <cellStyle name="1_total_은파단위수량_오창수량산출서_수량산출서-11.25" xfId="3630"/>
    <cellStyle name="1_total_은파단위수량_오창수량산출서_수량산출서-11.25_단위수량" xfId="3631"/>
    <cellStyle name="1_total_은파단위수량_오창수량산출서_수량산출서-11.25_단위수량1" xfId="3632"/>
    <cellStyle name="1_total_은파단위수량_오창수량산출서_수량산출서-11.25_단위수량산출" xfId="3633"/>
    <cellStyle name="1_total_은파단위수량_오창수량산출서_수량산출서-11.25_도곡단위수량" xfId="3634"/>
    <cellStyle name="1_total_은파단위수량_오창수량산출서_수량산출서-11.25_철거단위수량" xfId="3635"/>
    <cellStyle name="1_total_은파단위수량_오창수량산출서_수량산출서-11.25_한수단위수량" xfId="3636"/>
    <cellStyle name="1_total_은파단위수량_오창수량산출서_수량산출서-1201" xfId="3637"/>
    <cellStyle name="1_total_은파단위수량_오창수량산출서_수량산출서-1201_단위수량" xfId="3638"/>
    <cellStyle name="1_total_은파단위수량_오창수량산출서_수량산출서-1201_단위수량1" xfId="3639"/>
    <cellStyle name="1_total_은파단위수량_오창수량산출서_수량산출서-1201_단위수량산출" xfId="3640"/>
    <cellStyle name="1_total_은파단위수량_오창수량산출서_수량산출서-1201_도곡단위수량" xfId="3641"/>
    <cellStyle name="1_total_은파단위수량_오창수량산출서_수량산출서-1201_철거단위수량" xfId="3642"/>
    <cellStyle name="1_total_은파단위수량_오창수량산출서_수량산출서-1201_한수단위수량" xfId="3643"/>
    <cellStyle name="1_total_은파단위수량_오창수량산출서_시설물단위수량" xfId="3644"/>
    <cellStyle name="1_total_은파단위수량_오창수량산출서_시설물단위수량1" xfId="3645"/>
    <cellStyle name="1_total_은파단위수량_오창수량산출서_시설물단위수량1_시설물단위수량" xfId="3646"/>
    <cellStyle name="1_total_은파단위수량_오창수량산출서_철거단위수량" xfId="3647"/>
    <cellStyle name="1_total_은파단위수량_오창수량산출서_한수단위수량" xfId="3648"/>
    <cellStyle name="1_total_은파단위수량_철거단위수량" xfId="3649"/>
    <cellStyle name="1_total_은파단위수량_한수단위수량" xfId="3650"/>
    <cellStyle name="1_total_은파수량집계" xfId="8457"/>
    <cellStyle name="1_total_은파수량집계_백화점화장실인테리어" xfId="8458"/>
    <cellStyle name="1_total_은파수량집계_설계내역서" xfId="8459"/>
    <cellStyle name="1_total_은파수량집계_설계내역서_백화점화장실인테리어" xfId="8460"/>
    <cellStyle name="1_total_은파수량집계_설계내역서_울산FITNESS인테리어" xfId="8461"/>
    <cellStyle name="1_total_은파수량집계_설계내역서_화명조경" xfId="8462"/>
    <cellStyle name="1_total_은파수량집계_설계내역서_화명조경_백화점화장실인테리어" xfId="8463"/>
    <cellStyle name="1_total_은파수량집계_설계내역서_화명조경_울산FITNESS인테리어" xfId="8464"/>
    <cellStyle name="1_total_은파수량집계_설계내역서1월7일" xfId="8465"/>
    <cellStyle name="1_total_은파수량집계_설계내역서1월7일_백화점화장실인테리어" xfId="8466"/>
    <cellStyle name="1_total_은파수량집계_설계내역서1월7일_울산FITNESS인테리어" xfId="8467"/>
    <cellStyle name="1_total_은파수량집계_설계내역서1월7일_화명조경" xfId="8468"/>
    <cellStyle name="1_total_은파수량집계_설계내역서1월7일_화명조경_백화점화장실인테리어" xfId="8469"/>
    <cellStyle name="1_total_은파수량집계_설계내역서1월7일_화명조경_울산FITNESS인테리어" xfId="8470"/>
    <cellStyle name="1_total_은파수량집계_울산FITNESS인테리어" xfId="8471"/>
    <cellStyle name="1_total_은파수량집계_화명조경" xfId="8472"/>
    <cellStyle name="1_total_은파수량집계_화명조경_백화점화장실인테리어" xfId="8473"/>
    <cellStyle name="1_total_은파수량집계_화명조경_울산FITNESS인테리어" xfId="8474"/>
    <cellStyle name="1_total_장충-예산서" xfId="20733"/>
    <cellStyle name="1_total_장충-예산서_강서구-폐기물내역서(1027)" xfId="20734"/>
    <cellStyle name="1_total_장충-예산서_구로구-내역서(폐기물)" xfId="20735"/>
    <cellStyle name="1_total_장충-예산서_북아현-폐기물예산서" xfId="20736"/>
    <cellStyle name="1_total_장충-폐기물예산서" xfId="20737"/>
    <cellStyle name="1_total_장충-폐기물예산서_강서구-폐기물내역서(1027)" xfId="20738"/>
    <cellStyle name="1_total_장충-폐기물예산서_구로구-내역서(폐기물)" xfId="20739"/>
    <cellStyle name="1_total_장충-폐기물예산서_북아현-폐기물예산서" xfId="20740"/>
    <cellStyle name="1_total_장충-표지예정공정표" xfId="20741"/>
    <cellStyle name="1_total_장충-표지예정공정표_강서구-폐기물내역서(1027)" xfId="20742"/>
    <cellStyle name="1_total_장충-표지예정공정표_구로구-내역서(폐기물)" xfId="20743"/>
    <cellStyle name="1_total_장충-표지예정공정표_북아현-폐기물예산서" xfId="20744"/>
    <cellStyle name="1_total_조경포장,관로시설" xfId="3651"/>
    <cellStyle name="1_total_조경포장,관로시설_단위수량" xfId="3652"/>
    <cellStyle name="1_total_조경포장,관로시설_단위수량1" xfId="3653"/>
    <cellStyle name="1_total_조경포장,관로시설_단위수량산출" xfId="3654"/>
    <cellStyle name="1_total_조경포장,관로시설_도곡단위수량" xfId="3655"/>
    <cellStyle name="1_total_조경포장,관로시설_수량산출서-11.25" xfId="3656"/>
    <cellStyle name="1_total_조경포장,관로시설_수량산출서-11.25_단위수량" xfId="3657"/>
    <cellStyle name="1_total_조경포장,관로시설_수량산출서-11.25_단위수량1" xfId="3658"/>
    <cellStyle name="1_total_조경포장,관로시설_수량산출서-11.25_단위수량산출" xfId="3659"/>
    <cellStyle name="1_total_조경포장,관로시설_수량산출서-11.25_도곡단위수량" xfId="3660"/>
    <cellStyle name="1_total_조경포장,관로시설_수량산출서-11.25_철거단위수량" xfId="3661"/>
    <cellStyle name="1_total_조경포장,관로시설_수량산출서-11.25_한수단위수량" xfId="3662"/>
    <cellStyle name="1_total_조경포장,관로시설_수량산출서-1201" xfId="3663"/>
    <cellStyle name="1_total_조경포장,관로시설_수량산출서-1201_단위수량" xfId="3664"/>
    <cellStyle name="1_total_조경포장,관로시설_수량산출서-1201_단위수량1" xfId="3665"/>
    <cellStyle name="1_total_조경포장,관로시설_수량산출서-1201_단위수량산출" xfId="3666"/>
    <cellStyle name="1_total_조경포장,관로시설_수량산출서-1201_도곡단위수량" xfId="3667"/>
    <cellStyle name="1_total_조경포장,관로시설_수량산출서-1201_철거단위수량" xfId="3668"/>
    <cellStyle name="1_total_조경포장,관로시설_수량산출서-1201_한수단위수량" xfId="3669"/>
    <cellStyle name="1_total_조경포장,관로시설_시설물단위수량" xfId="3670"/>
    <cellStyle name="1_total_조경포장,관로시설_시설물단위수량1" xfId="3671"/>
    <cellStyle name="1_total_조경포장,관로시설_시설물단위수량1_시설물단위수량" xfId="3672"/>
    <cellStyle name="1_total_조경포장,관로시설_오창수량산출서" xfId="3673"/>
    <cellStyle name="1_total_조경포장,관로시설_오창수량산출서_단위수량" xfId="3674"/>
    <cellStyle name="1_total_조경포장,관로시설_오창수량산출서_단위수량1" xfId="3675"/>
    <cellStyle name="1_total_조경포장,관로시설_오창수량산출서_단위수량산출" xfId="3676"/>
    <cellStyle name="1_total_조경포장,관로시설_오창수량산출서_도곡단위수량" xfId="3677"/>
    <cellStyle name="1_total_조경포장,관로시설_오창수량산출서_수량산출서-11.25" xfId="3678"/>
    <cellStyle name="1_total_조경포장,관로시설_오창수량산출서_수량산출서-11.25_단위수량" xfId="3679"/>
    <cellStyle name="1_total_조경포장,관로시설_오창수량산출서_수량산출서-11.25_단위수량1" xfId="3680"/>
    <cellStyle name="1_total_조경포장,관로시설_오창수량산출서_수량산출서-11.25_단위수량산출" xfId="3681"/>
    <cellStyle name="1_total_조경포장,관로시설_오창수량산출서_수량산출서-11.25_도곡단위수량" xfId="3682"/>
    <cellStyle name="1_total_조경포장,관로시설_오창수량산출서_수량산출서-11.25_철거단위수량" xfId="3683"/>
    <cellStyle name="1_total_조경포장,관로시설_오창수량산출서_수량산출서-11.25_한수단위수량" xfId="3684"/>
    <cellStyle name="1_total_조경포장,관로시설_오창수량산출서_수량산출서-1201" xfId="3685"/>
    <cellStyle name="1_total_조경포장,관로시설_오창수량산출서_수량산출서-1201_단위수량" xfId="3686"/>
    <cellStyle name="1_total_조경포장,관로시설_오창수량산출서_수량산출서-1201_단위수량1" xfId="3687"/>
    <cellStyle name="1_total_조경포장,관로시설_오창수량산출서_수량산출서-1201_단위수량산출" xfId="3688"/>
    <cellStyle name="1_total_조경포장,관로시설_오창수량산출서_수량산출서-1201_도곡단위수량" xfId="3689"/>
    <cellStyle name="1_total_조경포장,관로시설_오창수량산출서_수량산출서-1201_철거단위수량" xfId="3690"/>
    <cellStyle name="1_total_조경포장,관로시설_오창수량산출서_수량산출서-1201_한수단위수량" xfId="3691"/>
    <cellStyle name="1_total_조경포장,관로시설_오창수량산출서_시설물단위수량" xfId="3692"/>
    <cellStyle name="1_total_조경포장,관로시설_오창수량산출서_시설물단위수량1" xfId="3693"/>
    <cellStyle name="1_total_조경포장,관로시설_오창수량산출서_시설물단위수량1_시설물단위수량" xfId="3694"/>
    <cellStyle name="1_total_조경포장,관로시설_오창수량산출서_철거단위수량" xfId="3695"/>
    <cellStyle name="1_total_조경포장,관로시설_오창수량산출서_한수단위수량" xfId="3696"/>
    <cellStyle name="1_total_조경포장,관로시설_철거단위수량" xfId="3697"/>
    <cellStyle name="1_total_조경포장,관로시설_한수단위수량" xfId="3698"/>
    <cellStyle name="1_total_철거단위수량" xfId="3699"/>
    <cellStyle name="1_total_총괄내역0518" xfId="2516"/>
    <cellStyle name="1_total_총괄내역0518_222" xfId="3700"/>
    <cellStyle name="1_total_총괄내역0518_강진생태연못0224" xfId="3701"/>
    <cellStyle name="1_total_총괄내역0518_강진생태연못0224_222" xfId="3702"/>
    <cellStyle name="1_total_총괄내역0518_구로리설계예산서1029" xfId="3703"/>
    <cellStyle name="1_total_총괄내역0518_구로리설계예산서1029_222" xfId="3704"/>
    <cellStyle name="1_total_총괄내역0518_구로리설계예산서1029_강진생태연못0224" xfId="3705"/>
    <cellStyle name="1_total_총괄내역0518_구로리설계예산서1029_강진생태연못0224_222" xfId="3706"/>
    <cellStyle name="1_total_총괄내역0518_구로리설계예산서1029_내역서1128" xfId="3707"/>
    <cellStyle name="1_total_총괄내역0518_구로리설계예산서1029_내역서1128_양목초교 학교공원화사업변경내역서(06.04.14)" xfId="3708"/>
    <cellStyle name="1_total_총괄내역0518_구로리설계예산서1029_연못조성 수정" xfId="3709"/>
    <cellStyle name="1_total_총괄내역0518_구로리설계예산서1029_연못조성 수정_222" xfId="3710"/>
    <cellStyle name="1_total_총괄내역0518_구로리설계예산서1029_충장 체육공원증액설변" xfId="3711"/>
    <cellStyle name="1_total_총괄내역0518_구로리설계예산서1118준공" xfId="3712"/>
    <cellStyle name="1_total_총괄내역0518_구로리설계예산서1118준공_222" xfId="3713"/>
    <cellStyle name="1_total_총괄내역0518_구로리설계예산서1118준공_강진생태연못0224" xfId="3714"/>
    <cellStyle name="1_total_총괄내역0518_구로리설계예산서1118준공_강진생태연못0224_222" xfId="3715"/>
    <cellStyle name="1_total_총괄내역0518_구로리설계예산서1118준공_내역서1128" xfId="3716"/>
    <cellStyle name="1_total_총괄내역0518_구로리설계예산서1118준공_내역서1128_양목초교 학교공원화사업변경내역서(06.04.14)" xfId="3717"/>
    <cellStyle name="1_total_총괄내역0518_구로리설계예산서1118준공_연못조성 수정" xfId="3718"/>
    <cellStyle name="1_total_총괄내역0518_구로리설계예산서1118준공_연못조성 수정_222" xfId="3719"/>
    <cellStyle name="1_total_총괄내역0518_구로리설계예산서1118준공_충장 체육공원증액설변" xfId="3720"/>
    <cellStyle name="1_total_총괄내역0518_구로리설계예산서조경" xfId="3721"/>
    <cellStyle name="1_total_총괄내역0518_구로리설계예산서조경_222" xfId="3722"/>
    <cellStyle name="1_total_총괄내역0518_구로리설계예산서조경_강진생태연못0224" xfId="3723"/>
    <cellStyle name="1_total_총괄내역0518_구로리설계예산서조경_강진생태연못0224_222" xfId="3724"/>
    <cellStyle name="1_total_총괄내역0518_구로리설계예산서조경_내역서1128" xfId="3725"/>
    <cellStyle name="1_total_총괄내역0518_구로리설계예산서조경_내역서1128_양목초교 학교공원화사업변경내역서(06.04.14)" xfId="3726"/>
    <cellStyle name="1_total_총괄내역0518_구로리설계예산서조경_연못조성 수정" xfId="3727"/>
    <cellStyle name="1_total_총괄내역0518_구로리설계예산서조경_연못조성 수정_222" xfId="3728"/>
    <cellStyle name="1_total_총괄내역0518_구로리설계예산서조경_충장 체육공원증액설변" xfId="3729"/>
    <cellStyle name="1_total_총괄내역0518_구로리어린이공원예산서(조경)1125" xfId="3730"/>
    <cellStyle name="1_total_총괄내역0518_구로리어린이공원예산서(조경)1125_222" xfId="3731"/>
    <cellStyle name="1_total_총괄내역0518_구로리어린이공원예산서(조경)1125_강진생태연못0224" xfId="3732"/>
    <cellStyle name="1_total_총괄내역0518_구로리어린이공원예산서(조경)1125_강진생태연못0224_222" xfId="3733"/>
    <cellStyle name="1_total_총괄내역0518_구로리어린이공원예산서(조경)1125_내역서1128" xfId="3734"/>
    <cellStyle name="1_total_총괄내역0518_구로리어린이공원예산서(조경)1125_내역서1128_양목초교 학교공원화사업변경내역서(06.04.14)" xfId="3735"/>
    <cellStyle name="1_total_총괄내역0518_구로리어린이공원예산서(조경)1125_연못조성 수정" xfId="3736"/>
    <cellStyle name="1_total_총괄내역0518_구로리어린이공원예산서(조경)1125_연못조성 수정_222" xfId="3737"/>
    <cellStyle name="1_total_총괄내역0518_구로리어린이공원예산서(조경)1125_충장 체육공원증액설변" xfId="3738"/>
    <cellStyle name="1_total_총괄내역0518_내역서" xfId="3739"/>
    <cellStyle name="1_total_총괄내역0518_내역서_222" xfId="3740"/>
    <cellStyle name="1_total_총괄내역0518_내역서_강진생태연못0224" xfId="3741"/>
    <cellStyle name="1_total_총괄내역0518_내역서_강진생태연못0224_222" xfId="3742"/>
    <cellStyle name="1_total_총괄내역0518_내역서_내역서1128" xfId="3743"/>
    <cellStyle name="1_total_총괄내역0518_내역서_내역서1128_양목초교 학교공원화사업변경내역서(06.04.14)" xfId="3744"/>
    <cellStyle name="1_total_총괄내역0518_내역서_연못조성 수정" xfId="3745"/>
    <cellStyle name="1_total_총괄내역0518_내역서_연못조성 수정_222" xfId="3746"/>
    <cellStyle name="1_total_총괄내역0518_내역서_충장 체육공원증액설변" xfId="3747"/>
    <cellStyle name="1_total_총괄내역0518_내역서1128" xfId="3748"/>
    <cellStyle name="1_total_총괄내역0518_내역서1128_양목초교 학교공원화사업변경내역서(06.04.14)" xfId="3749"/>
    <cellStyle name="1_total_총괄내역0518_노임단가표" xfId="3750"/>
    <cellStyle name="1_total_총괄내역0518_노임단가표_222" xfId="3751"/>
    <cellStyle name="1_total_총괄내역0518_노임단가표_강진생태연못0224" xfId="3752"/>
    <cellStyle name="1_total_총괄내역0518_노임단가표_강진생태연못0224_222" xfId="3753"/>
    <cellStyle name="1_total_총괄내역0518_노임단가표_내역서1128" xfId="3754"/>
    <cellStyle name="1_total_총괄내역0518_노임단가표_내역서1128_양목초교 학교공원화사업변경내역서(06.04.14)" xfId="3755"/>
    <cellStyle name="1_total_총괄내역0518_노임단가표_연못조성 수정" xfId="3756"/>
    <cellStyle name="1_total_총괄내역0518_노임단가표_연못조성 수정_222" xfId="3757"/>
    <cellStyle name="1_total_총괄내역0518_노임단가표_충장 체육공원증액설변" xfId="3758"/>
    <cellStyle name="1_total_총괄내역0518_배밭계약내역" xfId="2517"/>
    <cellStyle name="1_total_총괄내역0518_설계내역서" xfId="2518"/>
    <cellStyle name="1_total_총괄내역0518_수도권매립지" xfId="3759"/>
    <cellStyle name="1_total_총괄내역0518_수도권매립지_222" xfId="3760"/>
    <cellStyle name="1_total_총괄내역0518_수도권매립지_강진생태연못0224" xfId="3761"/>
    <cellStyle name="1_total_총괄내역0518_수도권매립지_강진생태연못0224_222" xfId="3762"/>
    <cellStyle name="1_total_총괄내역0518_수도권매립지_내역서1128" xfId="3763"/>
    <cellStyle name="1_total_총괄내역0518_수도권매립지_내역서1128_양목초교 학교공원화사업변경내역서(06.04.14)" xfId="3764"/>
    <cellStyle name="1_total_총괄내역0518_수도권매립지_연못조성 수정" xfId="3765"/>
    <cellStyle name="1_total_총괄내역0518_수도권매립지_연못조성 수정_222" xfId="3766"/>
    <cellStyle name="1_total_총괄내역0518_수도권매립지_충장 체육공원증액설변" xfId="3767"/>
    <cellStyle name="1_total_총괄내역0518_수도권매립지1004(발주용)" xfId="3768"/>
    <cellStyle name="1_total_총괄내역0518_수도권매립지1004(발주용)_222" xfId="3769"/>
    <cellStyle name="1_total_총괄내역0518_수도권매립지1004(발주용)_강진생태연못0224" xfId="3770"/>
    <cellStyle name="1_total_총괄내역0518_수도권매립지1004(발주용)_강진생태연못0224_222" xfId="3771"/>
    <cellStyle name="1_total_총괄내역0518_수도권매립지1004(발주용)_내역서1128" xfId="3772"/>
    <cellStyle name="1_total_총괄내역0518_수도권매립지1004(발주용)_내역서1128_양목초교 학교공원화사업변경내역서(06.04.14)" xfId="3773"/>
    <cellStyle name="1_total_총괄내역0518_수도권매립지1004(발주용)_연못조성 수정" xfId="3774"/>
    <cellStyle name="1_total_총괄내역0518_수도권매립지1004(발주용)_연못조성 수정_222" xfId="3775"/>
    <cellStyle name="1_total_총괄내역0518_수도권매립지1004(발주용)_충장 체육공원증액설변" xfId="3776"/>
    <cellStyle name="1_total_총괄내역0518_연못조성 수정" xfId="3777"/>
    <cellStyle name="1_total_총괄내역0518_연못조성 수정_222" xfId="3778"/>
    <cellStyle name="1_total_총괄내역0518_일신건영설계예산서(0211)" xfId="3779"/>
    <cellStyle name="1_total_총괄내역0518_일신건영설계예산서(0211)_222" xfId="3780"/>
    <cellStyle name="1_total_총괄내역0518_일신건영설계예산서(0211)_강진생태연못0224" xfId="3781"/>
    <cellStyle name="1_total_총괄내역0518_일신건영설계예산서(0211)_강진생태연못0224_222" xfId="3782"/>
    <cellStyle name="1_total_총괄내역0518_일신건영설계예산서(0211)_내역서1128" xfId="3783"/>
    <cellStyle name="1_total_총괄내역0518_일신건영설계예산서(0211)_내역서1128_양목초교 학교공원화사업변경내역서(06.04.14)" xfId="3784"/>
    <cellStyle name="1_total_총괄내역0518_일신건영설계예산서(0211)_연못조성 수정" xfId="3785"/>
    <cellStyle name="1_total_총괄내역0518_일신건영설계예산서(0211)_연못조성 수정_222" xfId="3786"/>
    <cellStyle name="1_total_총괄내역0518_일신건영설계예산서(0211)_충장 체육공원증액설변" xfId="3787"/>
    <cellStyle name="1_total_총괄내역0518_일위대가" xfId="3788"/>
    <cellStyle name="1_total_총괄내역0518_일위대가_222" xfId="3789"/>
    <cellStyle name="1_total_총괄내역0518_일위대가_강진생태연못0224" xfId="3790"/>
    <cellStyle name="1_total_총괄내역0518_일위대가_강진생태연못0224_222" xfId="3791"/>
    <cellStyle name="1_total_총괄내역0518_일위대가_내역서1128" xfId="3792"/>
    <cellStyle name="1_total_총괄내역0518_일위대가_내역서1128_양목초교 학교공원화사업변경내역서(06.04.14)" xfId="3793"/>
    <cellStyle name="1_total_총괄내역0518_일위대가_연못조성 수정" xfId="3794"/>
    <cellStyle name="1_total_총괄내역0518_일위대가_연못조성 수정_222" xfId="3795"/>
    <cellStyle name="1_total_총괄내역0518_일위대가_충장 체육공원증액설변" xfId="3796"/>
    <cellStyle name="1_total_총괄내역0518_자재단가표" xfId="3797"/>
    <cellStyle name="1_total_총괄내역0518_자재단가표_222" xfId="3798"/>
    <cellStyle name="1_total_총괄내역0518_자재단가표_강진생태연못0224" xfId="3799"/>
    <cellStyle name="1_total_총괄내역0518_자재단가표_강진생태연못0224_222" xfId="3800"/>
    <cellStyle name="1_total_총괄내역0518_자재단가표_내역서1128" xfId="3801"/>
    <cellStyle name="1_total_총괄내역0518_자재단가표_내역서1128_양목초교 학교공원화사업변경내역서(06.04.14)" xfId="3802"/>
    <cellStyle name="1_total_총괄내역0518_자재단가표_연못조성 수정" xfId="3803"/>
    <cellStyle name="1_total_총괄내역0518_자재단가표_연못조성 수정_222" xfId="3804"/>
    <cellStyle name="1_total_총괄내역0518_자재단가표_충장 체육공원증액설변" xfId="3805"/>
    <cellStyle name="1_total_총괄내역0518_장안초등학교내역0814" xfId="3806"/>
    <cellStyle name="1_total_총괄내역0518_장안초등학교내역0814_222" xfId="3807"/>
    <cellStyle name="1_total_총괄내역0518_장안초등학교내역0814_강진생태연못0224" xfId="3808"/>
    <cellStyle name="1_total_총괄내역0518_장안초등학교내역0814_강진생태연못0224_222" xfId="3809"/>
    <cellStyle name="1_total_총괄내역0518_장안초등학교내역0814_내역서1128" xfId="3810"/>
    <cellStyle name="1_total_총괄내역0518_장안초등학교내역0814_내역서1128_양목초교 학교공원화사업변경내역서(06.04.14)" xfId="3811"/>
    <cellStyle name="1_total_총괄내역0518_장안초등학교내역0814_연못조성 수정" xfId="3812"/>
    <cellStyle name="1_total_총괄내역0518_장안초등학교내역0814_연못조성 수정_222" xfId="3813"/>
    <cellStyle name="1_total_총괄내역0518_장안초등학교내역0814_충장 체육공원증액설변" xfId="3814"/>
    <cellStyle name="1_total_총괄내역0518_충장 체육공원증액설변" xfId="3815"/>
    <cellStyle name="1_total_최종_내역서-산림재해위험지" xfId="8475"/>
    <cellStyle name="1_total_충남대단위수량" xfId="3816"/>
    <cellStyle name="1_total_충장 체육공원증액설변" xfId="3817"/>
    <cellStyle name="1_total_터미널1" xfId="8476"/>
    <cellStyle name="1_total_터미널1-0" xfId="8477"/>
    <cellStyle name="1_total_터미널1-0_백화점화장실인테리어" xfId="8478"/>
    <cellStyle name="1_total_터미널1-0_울산FITNESS인테리어" xfId="8479"/>
    <cellStyle name="1_total_터미널1-0_화명조경" xfId="8480"/>
    <cellStyle name="1_total_터미널1-0_화명조경_백화점화장실인테리어" xfId="8481"/>
    <cellStyle name="1_total_터미널1-0_화명조경_울산FITNESS인테리어" xfId="8482"/>
    <cellStyle name="1_total_폐기물-수해복구" xfId="8483"/>
    <cellStyle name="1_total_한수단위수량" xfId="3818"/>
    <cellStyle name="1_total_현충묘지-예산서(조경)" xfId="2519"/>
    <cellStyle name="1_total_현충묘지-예산서(조경) 2" xfId="20745"/>
    <cellStyle name="1_total_현충묘지-예산서(조경)_00-폐기물예산서양식2" xfId="20746"/>
    <cellStyle name="1_total_현충묘지-예산서(조경)_00-폐기물예산서양식2_강서구-폐기물내역서(1027)" xfId="20747"/>
    <cellStyle name="1_total_현충묘지-예산서(조경)_00-폐기물예산서양식2_구로구-내역서(폐기물)" xfId="20748"/>
    <cellStyle name="1_total_현충묘지-예산서(조경)_00-폐기물예산서양식2_북아현-폐기물예산서" xfId="20749"/>
    <cellStyle name="1_total_현충묘지-예산서(조경)_00-표지예정공정표" xfId="8484"/>
    <cellStyle name="1_total_현충묘지-예산서(조경)_00-표지예정공정표 2" xfId="20750"/>
    <cellStyle name="1_total_현충묘지-예산서(조경)_견적서(유일조경건설)-4차-2" xfId="20751"/>
    <cellStyle name="1_total_현충묘지-예산서(조경)_까르프-예산서1028" xfId="2520"/>
    <cellStyle name="1_total_현충묘지-예산서(조경)_까르프-표지예정공정표" xfId="8485"/>
    <cellStyle name="1_total_현충묘지-예산서(조경)_까르프-표지예정공정표 2" xfId="20752"/>
    <cellStyle name="1_total_현충묘지-예산서(조경)_까르프-표지예정공정표_00-표지예정공정표" xfId="20753"/>
    <cellStyle name="1_total_현충묘지-예산서(조경)_까르프-표지예정공정표_00-표지예정공정표_강서구-폐기물내역서(1027)" xfId="20754"/>
    <cellStyle name="1_total_현충묘지-예산서(조경)_까르프-표지예정공정표_00-표지예정공정표_구로구-내역서(폐기물)" xfId="20755"/>
    <cellStyle name="1_total_현충묘지-예산서(조경)_까르프-표지예정공정표_00-표지예정공정표_북아현-폐기물예산서" xfId="20756"/>
    <cellStyle name="1_total_현충묘지-예산서(조경)_까르프-표지예정공정표_강서구-폐기물내역서(1027)" xfId="20757"/>
    <cellStyle name="1_total_현충묘지-예산서(조경)_까르프-표지예정공정표_구로구-내역서(폐기물)" xfId="20758"/>
    <cellStyle name="1_total_현충묘지-예산서(조경)_까르프-표지예정공정표_북아현-폐기물예산서" xfId="20759"/>
    <cellStyle name="1_total_현충묘지-예산서(조경)_노원구가로수-폐기물예산서" xfId="20760"/>
    <cellStyle name="1_total_현충묘지-예산서(조경)_노원구가로수-폐기물예산서_강서구-폐기물내역서(1027)" xfId="20761"/>
    <cellStyle name="1_total_현충묘지-예산서(조경)_노원구가로수-폐기물예산서_구로구-내역서(폐기물)" xfId="20762"/>
    <cellStyle name="1_total_현충묘지-예산서(조경)_노원구가로수-폐기물예산서_북아현-폐기물예산서" xfId="20763"/>
    <cellStyle name="1_total_현충묘지-예산서(조경)_도급내역서" xfId="20764"/>
    <cellStyle name="1_total_현충묘지-예산서(조경)_목동내역" xfId="8486"/>
    <cellStyle name="1_total_현충묘지-예산서(조경)_목동내역 2" xfId="20765"/>
    <cellStyle name="1_total_현충묘지-예산서(조경)_목동내역_폐기물집계" xfId="8487"/>
    <cellStyle name="1_total_현충묘지-예산서(조경)_목동내역_폐기물집계 2" xfId="20766"/>
    <cellStyle name="1_total_현충묘지-예산서(조경)_미아2지구어린이공원-예산서" xfId="20767"/>
    <cellStyle name="1_total_현충묘지-예산서(조경)_미아-예산서(조경)990" xfId="20768"/>
    <cellStyle name="1_total_현충묘지-예산서(조경)_아리랑-표지-공정표" xfId="8488"/>
    <cellStyle name="1_total_현충묘지-예산서(조경)_아리랑-표지-공정표 2" xfId="20769"/>
    <cellStyle name="1_total_현충묘지-예산서(조경)_예산서-엑셀변환양식100" xfId="2521"/>
    <cellStyle name="1_total_현충묘지-예산서(조경)_예산서-엑셀변환양식100 2" xfId="20770"/>
    <cellStyle name="1_total_현충묘지-예산서(조경)_예산서-엑셀변환양식100_00-예산서양식100" xfId="8489"/>
    <cellStyle name="1_total_현충묘지-예산서(조경)_예산서-엑셀변환양식100_00-예산서양식100_강서구-폐기물내역서(1027)" xfId="20771"/>
    <cellStyle name="1_total_현충묘지-예산서(조경)_예산서-엑셀변환양식100_00-예산서양식100_구로구-내역서(폐기물)" xfId="20772"/>
    <cellStyle name="1_total_현충묘지-예산서(조경)_예산서-엑셀변환양식100_00-예산서양식100_북아현-폐기물예산서" xfId="20773"/>
    <cellStyle name="1_total_현충묘지-예산서(조경)_예산서-엑셀변환양식100_00-폐기물예산서양식2" xfId="20774"/>
    <cellStyle name="1_total_현충묘지-예산서(조경)_예산서-엑셀변환양식100_00-폐기물예산서양식2_강서구-폐기물내역서(1027)" xfId="20775"/>
    <cellStyle name="1_total_현충묘지-예산서(조경)_예산서-엑셀변환양식100_00-폐기물예산서양식2_구로구-내역서(폐기물)" xfId="20776"/>
    <cellStyle name="1_total_현충묘지-예산서(조경)_예산서-엑셀변환양식100_00-폐기물예산서양식2_북아현-폐기물예산서" xfId="20777"/>
    <cellStyle name="1_total_현충묘지-예산서(조경)_예산서-엑셀변환양식100_00-표지예정공정표" xfId="20778"/>
    <cellStyle name="1_total_현충묘지-예산서(조경)_예산서-엑셀변환양식100_00-표지예정공정표_강서구-폐기물내역서(1027)" xfId="20779"/>
    <cellStyle name="1_total_현충묘지-예산서(조경)_예산서-엑셀변환양식100_00-표지예정공정표_구로구-내역서(폐기물)" xfId="20780"/>
    <cellStyle name="1_total_현충묘지-예산서(조경)_예산서-엑셀변환양식100_00-표지예정공정표_북아현-폐기물예산서" xfId="20781"/>
    <cellStyle name="1_total_현충묘지-예산서(조경)_예산서-엑셀변환양식100_견적서(유일조경건설)-4차-2" xfId="20782"/>
    <cellStyle name="1_total_현충묘지-예산서(조경)_예산서-엑셀변환양식100_노원구가로수-폐기물예산서" xfId="20783"/>
    <cellStyle name="1_total_현충묘지-예산서(조경)_예산서-엑셀변환양식100_노원구가로수-폐기물예산서_강서구-폐기물내역서(1027)" xfId="20784"/>
    <cellStyle name="1_total_현충묘지-예산서(조경)_예산서-엑셀변환양식100_노원구가로수-폐기물예산서_구로구-내역서(폐기물)" xfId="20785"/>
    <cellStyle name="1_total_현충묘지-예산서(조경)_예산서-엑셀변환양식100_노원구가로수-폐기물예산서_북아현-폐기물예산서" xfId="20786"/>
    <cellStyle name="1_total_현충묘지-예산서(조경)_예산서-엑셀변환양식100_도급내역서" xfId="20787"/>
    <cellStyle name="1_total_현충묘지-예산서(조경)_예산서-엑셀변환양식100_목동내역" xfId="8490"/>
    <cellStyle name="1_total_현충묘지-예산서(조경)_예산서-엑셀변환양식100_목동내역 2" xfId="20788"/>
    <cellStyle name="1_total_현충묘지-예산서(조경)_예산서-엑셀변환양식100_목동내역_폐기물집계" xfId="8491"/>
    <cellStyle name="1_total_현충묘지-예산서(조경)_예산서-엑셀변환양식100_목동내역_폐기물집계 2" xfId="20789"/>
    <cellStyle name="1_total_현충묘지-예산서(조경)_예산서-엑셀변환양식100_장충-예산서" xfId="20790"/>
    <cellStyle name="1_total_현충묘지-예산서(조경)_예산서-엑셀변환양식100_장충-예산서_강서구-폐기물내역서(1027)" xfId="20791"/>
    <cellStyle name="1_total_현충묘지-예산서(조경)_예산서-엑셀변환양식100_장충-예산서_구로구-내역서(폐기물)" xfId="20792"/>
    <cellStyle name="1_total_현충묘지-예산서(조경)_예산서-엑셀변환양식100_장충-예산서_북아현-폐기물예산서" xfId="20793"/>
    <cellStyle name="1_total_현충묘지-예산서(조경)_예산서-엑셀변환양식100_장충-폐기물예산서" xfId="20794"/>
    <cellStyle name="1_total_현충묘지-예산서(조경)_예산서-엑셀변환양식100_장충-폐기물예산서_강서구-폐기물내역서(1027)" xfId="20795"/>
    <cellStyle name="1_total_현충묘지-예산서(조경)_예산서-엑셀변환양식100_장충-폐기물예산서_구로구-내역서(폐기물)" xfId="20796"/>
    <cellStyle name="1_total_현충묘지-예산서(조경)_예산서-엑셀변환양식100_장충-폐기물예산서_북아현-폐기물예산서" xfId="20797"/>
    <cellStyle name="1_total_현충묘지-예산서(조경)_예산서-엑셀변환양식100_장충-표지예정공정표" xfId="20798"/>
    <cellStyle name="1_total_현충묘지-예산서(조경)_예산서-엑셀변환양식100_장충-표지예정공정표_강서구-폐기물내역서(1027)" xfId="20799"/>
    <cellStyle name="1_total_현충묘지-예산서(조경)_예산서-엑셀변환양식100_장충-표지예정공정표_구로구-내역서(폐기물)" xfId="20800"/>
    <cellStyle name="1_total_현충묘지-예산서(조경)_예산서-엑셀변환양식100_장충-표지예정공정표_북아현-폐기물예산서" xfId="20801"/>
    <cellStyle name="1_total_현충묘지-예산서(조경)_장충-예산서" xfId="20802"/>
    <cellStyle name="1_total_현충묘지-예산서(조경)_장충-예산서_강서구-폐기물내역서(1027)" xfId="20803"/>
    <cellStyle name="1_total_현충묘지-예산서(조경)_장충-예산서_구로구-내역서(폐기물)" xfId="20804"/>
    <cellStyle name="1_total_현충묘지-예산서(조경)_장충-예산서_북아현-폐기물예산서" xfId="20805"/>
    <cellStyle name="1_total_현충묘지-예산서(조경)_장충-폐기물예산서" xfId="20806"/>
    <cellStyle name="1_total_현충묘지-예산서(조경)_장충-폐기물예산서_강서구-폐기물내역서(1027)" xfId="20807"/>
    <cellStyle name="1_total_현충묘지-예산서(조경)_장충-폐기물예산서_구로구-내역서(폐기물)" xfId="20808"/>
    <cellStyle name="1_total_현충묘지-예산서(조경)_장충-폐기물예산서_북아현-폐기물예산서" xfId="20809"/>
    <cellStyle name="1_total_현충묘지-예산서(조경)_장충-표지예정공정표" xfId="20810"/>
    <cellStyle name="1_total_현충묘지-예산서(조경)_장충-표지예정공정표_강서구-폐기물내역서(1027)" xfId="20811"/>
    <cellStyle name="1_total_현충묘지-예산서(조경)_장충-표지예정공정표_구로구-내역서(폐기물)" xfId="20812"/>
    <cellStyle name="1_total_현충묘지-예산서(조경)_장충-표지예정공정표_북아현-폐기물예산서" xfId="20813"/>
    <cellStyle name="1_total_현충묘지-예산서(조경)_표지-공정표" xfId="8492"/>
    <cellStyle name="1_total_현충묘지-예산서(조경)_표지-공정표 2" xfId="20814"/>
    <cellStyle name="1_total_현충묘지-예산서(조경)_표지예정공정표" xfId="8493"/>
    <cellStyle name="1_total_현충묘지-예산서(조경)_-표지예정공정표" xfId="8494"/>
    <cellStyle name="1_total_현충묘지-예산서(조경)_표지예정공정표 2" xfId="20815"/>
    <cellStyle name="1_total_현충묘지-예산서(조경)_-표지예정공정표 2" xfId="20816"/>
    <cellStyle name="1_total_현충묘지-예산서(조경)_표지예정공정표 3" xfId="20817"/>
    <cellStyle name="1_total_현충묘지-예산서(조경)_-표지예정공정표 3" xfId="20818"/>
    <cellStyle name="1_total_현충묘지-예산서(조경)_표지예정공정표 4" xfId="20819"/>
    <cellStyle name="1_total_현충묘지-예산서(조경)_-표지예정공정표 4" xfId="20820"/>
    <cellStyle name="1_total_현충묘지-예산서(조경)_표지예정공정표_00-표지예정공정표" xfId="20821"/>
    <cellStyle name="1_total_현충묘지-예산서(조경)_-표지예정공정표_00-표지예정공정표" xfId="20822"/>
    <cellStyle name="1_total_현충묘지-예산서(조경)_표지예정공정표_00-표지예정공정표_강서구-폐기물내역서(1027)" xfId="20823"/>
    <cellStyle name="1_total_현충묘지-예산서(조경)_-표지예정공정표_00-표지예정공정표_강서구-폐기물내역서(1027)" xfId="20824"/>
    <cellStyle name="1_total_현충묘지-예산서(조경)_표지예정공정표_00-표지예정공정표_구로구-내역서(폐기물)" xfId="20825"/>
    <cellStyle name="1_total_현충묘지-예산서(조경)_-표지예정공정표_00-표지예정공정표_구로구-내역서(폐기물)" xfId="20826"/>
    <cellStyle name="1_total_현충묘지-예산서(조경)_표지예정공정표_00-표지예정공정표_북아현-폐기물예산서" xfId="20827"/>
    <cellStyle name="1_total_현충묘지-예산서(조경)_-표지예정공정표_00-표지예정공정표_북아현-폐기물예산서" xfId="20828"/>
    <cellStyle name="1_total_현충묘지-예산서(조경)_표지예정공정표_강서구-폐기물내역서(1027)" xfId="20829"/>
    <cellStyle name="1_total_현충묘지-예산서(조경)_-표지예정공정표_강서구-폐기물내역서(1027)" xfId="20830"/>
    <cellStyle name="1_total_현충묘지-예산서(조경)_표지예정공정표_구로구-내역서(폐기물)" xfId="20831"/>
    <cellStyle name="1_total_현충묘지-예산서(조경)_-표지예정공정표_구로구-내역서(폐기물)" xfId="20832"/>
    <cellStyle name="1_total_현충묘지-예산서(조경)_표지예정공정표_북아현-폐기물예산서" xfId="20833"/>
    <cellStyle name="1_total_현충묘지-예산서(조경)_-표지예정공정표_북아현-폐기물예산서" xfId="20834"/>
    <cellStyle name="1_total_화명공사비" xfId="8495"/>
    <cellStyle name="1_total_화명조경" xfId="8496"/>
    <cellStyle name="1_total_화명조경_백화점화장실인테리어" xfId="8497"/>
    <cellStyle name="1_total_화명조경_울산FITNESS인테리어" xfId="8498"/>
    <cellStyle name="1_total_휴게시설" xfId="3819"/>
    <cellStyle name="1_total_휴게시설_단위수량" xfId="3820"/>
    <cellStyle name="1_total_휴게시설_단위수량1" xfId="3821"/>
    <cellStyle name="1_total_휴게시설_단위수량산출" xfId="3822"/>
    <cellStyle name="1_total_휴게시설_도곡단위수량" xfId="3823"/>
    <cellStyle name="1_total_휴게시설_수량산출서-11.25" xfId="3824"/>
    <cellStyle name="1_total_휴게시설_수량산출서-11.25_단위수량" xfId="3825"/>
    <cellStyle name="1_total_휴게시설_수량산출서-11.25_단위수량1" xfId="3826"/>
    <cellStyle name="1_total_휴게시설_수량산출서-11.25_단위수량산출" xfId="3827"/>
    <cellStyle name="1_total_휴게시설_수량산출서-11.25_도곡단위수량" xfId="3828"/>
    <cellStyle name="1_total_휴게시설_수량산출서-11.25_철거단위수량" xfId="3829"/>
    <cellStyle name="1_total_휴게시설_수량산출서-11.25_한수단위수량" xfId="3830"/>
    <cellStyle name="1_total_휴게시설_수량산출서-1201" xfId="3831"/>
    <cellStyle name="1_total_휴게시설_수량산출서-1201_단위수량" xfId="3832"/>
    <cellStyle name="1_total_휴게시설_수량산출서-1201_단위수량1" xfId="3833"/>
    <cellStyle name="1_total_휴게시설_수량산출서-1201_단위수량산출" xfId="3834"/>
    <cellStyle name="1_total_휴게시설_수량산출서-1201_도곡단위수량" xfId="3835"/>
    <cellStyle name="1_total_휴게시설_수량산출서-1201_철거단위수량" xfId="3836"/>
    <cellStyle name="1_total_휴게시설_수량산출서-1201_한수단위수량" xfId="3837"/>
    <cellStyle name="1_total_휴게시설_시설물단위수량" xfId="3838"/>
    <cellStyle name="1_total_휴게시설_시설물단위수량1" xfId="3839"/>
    <cellStyle name="1_total_휴게시설_시설물단위수량1_시설물단위수량" xfId="3840"/>
    <cellStyle name="1_total_휴게시설_오창수량산출서" xfId="3841"/>
    <cellStyle name="1_total_휴게시설_오창수량산출서_단위수량" xfId="3842"/>
    <cellStyle name="1_total_휴게시설_오창수량산출서_단위수량1" xfId="3843"/>
    <cellStyle name="1_total_휴게시설_오창수량산출서_단위수량산출" xfId="3844"/>
    <cellStyle name="1_total_휴게시설_오창수량산출서_도곡단위수량" xfId="3845"/>
    <cellStyle name="1_total_휴게시설_오창수량산출서_수량산출서-11.25" xfId="3846"/>
    <cellStyle name="1_total_휴게시설_오창수량산출서_수량산출서-11.25_단위수량" xfId="3847"/>
    <cellStyle name="1_total_휴게시설_오창수량산출서_수량산출서-11.25_단위수량1" xfId="3848"/>
    <cellStyle name="1_total_휴게시설_오창수량산출서_수량산출서-11.25_단위수량산출" xfId="3849"/>
    <cellStyle name="1_total_휴게시설_오창수량산출서_수량산출서-11.25_도곡단위수량" xfId="3850"/>
    <cellStyle name="1_total_휴게시설_오창수량산출서_수량산출서-11.25_철거단위수량" xfId="3851"/>
    <cellStyle name="1_total_휴게시설_오창수량산출서_수량산출서-11.25_한수단위수량" xfId="3852"/>
    <cellStyle name="1_total_휴게시설_오창수량산출서_수량산출서-1201" xfId="3853"/>
    <cellStyle name="1_total_휴게시설_오창수량산출서_수량산출서-1201_단위수량" xfId="3854"/>
    <cellStyle name="1_total_휴게시설_오창수량산출서_수량산출서-1201_단위수량1" xfId="3855"/>
    <cellStyle name="1_total_휴게시설_오창수량산출서_수량산출서-1201_단위수량산출" xfId="3856"/>
    <cellStyle name="1_total_휴게시설_오창수량산출서_수량산출서-1201_도곡단위수량" xfId="3857"/>
    <cellStyle name="1_total_휴게시설_오창수량산출서_수량산출서-1201_철거단위수량" xfId="3858"/>
    <cellStyle name="1_total_휴게시설_오창수량산출서_수량산출서-1201_한수단위수량" xfId="3859"/>
    <cellStyle name="1_total_휴게시설_오창수량산출서_시설물단위수량" xfId="3860"/>
    <cellStyle name="1_total_휴게시설_오창수량산출서_시설물단위수량1" xfId="3861"/>
    <cellStyle name="1_total_휴게시설_오창수량산출서_시설물단위수량1_시설물단위수량" xfId="3862"/>
    <cellStyle name="1_total_휴게시설_오창수량산출서_철거단위수량" xfId="3863"/>
    <cellStyle name="1_total_휴게시설_오창수량산출서_한수단위수량" xfId="3864"/>
    <cellStyle name="1_total_휴게시설_철거단위수량" xfId="3865"/>
    <cellStyle name="1_total_휴게시설_한수단위수량" xfId="3866"/>
    <cellStyle name="1_tree" xfId="9"/>
    <cellStyle name="1_tree 2" xfId="20835"/>
    <cellStyle name="1_tree_00-예산서양식100" xfId="8578"/>
    <cellStyle name="1_tree_00-예산서양식100_강서구-폐기물내역서(1027)" xfId="20836"/>
    <cellStyle name="1_tree_00-예산서양식100_구로구-내역서(폐기물)" xfId="20837"/>
    <cellStyle name="1_tree_00-예산서양식100_북아현-폐기물예산서" xfId="20838"/>
    <cellStyle name="1_tree_00-폐기물예산서양식2" xfId="20839"/>
    <cellStyle name="1_tree_00-폐기물예산서양식2_강서구-폐기물내역서(1027)" xfId="20840"/>
    <cellStyle name="1_tree_00-폐기물예산서양식2_구로구-내역서(폐기물)" xfId="20841"/>
    <cellStyle name="1_tree_00-폐기물예산서양식2_북아현-폐기물예산서" xfId="20842"/>
    <cellStyle name="1_tree_00-표지예정공정표" xfId="20843"/>
    <cellStyle name="1_tree_00-표지예정공정표_강서구-폐기물내역서(1027)" xfId="20844"/>
    <cellStyle name="1_tree_00-표지예정공정표_구로구-내역서(폐기물)" xfId="20845"/>
    <cellStyle name="1_tree_00-표지예정공정표_북아현-폐기물예산서" xfId="20846"/>
    <cellStyle name="1_tree_07마을마당정비-설계서" xfId="8579"/>
    <cellStyle name="1_tree_10.24종합" xfId="3867"/>
    <cellStyle name="1_tree_10.24종합_단위수량" xfId="3868"/>
    <cellStyle name="1_tree_10.24종합_단위수량1" xfId="3869"/>
    <cellStyle name="1_tree_10.24종합_단위수량산출" xfId="3870"/>
    <cellStyle name="1_tree_10.24종합_도곡단위수량" xfId="3871"/>
    <cellStyle name="1_tree_10.24종합_수량산출서-11.25" xfId="3872"/>
    <cellStyle name="1_tree_10.24종합_수량산출서-11.25_단위수량" xfId="3873"/>
    <cellStyle name="1_tree_10.24종합_수량산출서-11.25_단위수량1" xfId="3874"/>
    <cellStyle name="1_tree_10.24종합_수량산출서-11.25_단위수량산출" xfId="3875"/>
    <cellStyle name="1_tree_10.24종합_수량산출서-11.25_도곡단위수량" xfId="3876"/>
    <cellStyle name="1_tree_10.24종합_수량산출서-11.25_철거단위수량" xfId="3877"/>
    <cellStyle name="1_tree_10.24종합_수량산출서-11.25_한수단위수량" xfId="3878"/>
    <cellStyle name="1_tree_10.24종합_수량산출서-1201" xfId="3879"/>
    <cellStyle name="1_tree_10.24종합_수량산출서-1201_단위수량" xfId="3880"/>
    <cellStyle name="1_tree_10.24종합_수량산출서-1201_단위수량1" xfId="3881"/>
    <cellStyle name="1_tree_10.24종합_수량산출서-1201_단위수량산출" xfId="3882"/>
    <cellStyle name="1_tree_10.24종합_수량산출서-1201_도곡단위수량" xfId="3883"/>
    <cellStyle name="1_tree_10.24종합_수량산출서-1201_철거단위수량" xfId="3884"/>
    <cellStyle name="1_tree_10.24종합_수량산출서-1201_한수단위수량" xfId="3885"/>
    <cellStyle name="1_tree_10.24종합_시설물단위수량" xfId="3886"/>
    <cellStyle name="1_tree_10.24종합_시설물단위수량1" xfId="3887"/>
    <cellStyle name="1_tree_10.24종합_시설물단위수량1_시설물단위수량" xfId="3888"/>
    <cellStyle name="1_tree_10.24종합_오창수량산출서" xfId="3889"/>
    <cellStyle name="1_tree_10.24종합_오창수량산출서_단위수량" xfId="3890"/>
    <cellStyle name="1_tree_10.24종합_오창수량산출서_단위수량1" xfId="3891"/>
    <cellStyle name="1_tree_10.24종합_오창수량산출서_단위수량산출" xfId="3892"/>
    <cellStyle name="1_tree_10.24종합_오창수량산출서_도곡단위수량" xfId="3893"/>
    <cellStyle name="1_tree_10.24종합_오창수량산출서_수량산출서-11.25" xfId="3894"/>
    <cellStyle name="1_tree_10.24종합_오창수량산출서_수량산출서-11.25_단위수량" xfId="3895"/>
    <cellStyle name="1_tree_10.24종합_오창수량산출서_수량산출서-11.25_단위수량1" xfId="3896"/>
    <cellStyle name="1_tree_10.24종합_오창수량산출서_수량산출서-11.25_단위수량산출" xfId="3897"/>
    <cellStyle name="1_tree_10.24종합_오창수량산출서_수량산출서-11.25_도곡단위수량" xfId="3898"/>
    <cellStyle name="1_tree_10.24종합_오창수량산출서_수량산출서-11.25_철거단위수량" xfId="3899"/>
    <cellStyle name="1_tree_10.24종합_오창수량산출서_수량산출서-11.25_한수단위수량" xfId="3900"/>
    <cellStyle name="1_tree_10.24종합_오창수량산출서_수량산출서-1201" xfId="3901"/>
    <cellStyle name="1_tree_10.24종합_오창수량산출서_수량산출서-1201_단위수량" xfId="3902"/>
    <cellStyle name="1_tree_10.24종합_오창수량산출서_수량산출서-1201_단위수량1" xfId="3903"/>
    <cellStyle name="1_tree_10.24종합_오창수량산출서_수량산출서-1201_단위수량산출" xfId="3904"/>
    <cellStyle name="1_tree_10.24종합_오창수량산출서_수량산출서-1201_도곡단위수량" xfId="3905"/>
    <cellStyle name="1_tree_10.24종합_오창수량산출서_수량산출서-1201_철거단위수량" xfId="3906"/>
    <cellStyle name="1_tree_10.24종합_오창수량산출서_수량산출서-1201_한수단위수량" xfId="3907"/>
    <cellStyle name="1_tree_10.24종합_오창수량산출서_시설물단위수량" xfId="3908"/>
    <cellStyle name="1_tree_10.24종합_오창수량산출서_시설물단위수량1" xfId="3909"/>
    <cellStyle name="1_tree_10.24종합_오창수량산출서_시설물단위수량1_시설물단위수량" xfId="3910"/>
    <cellStyle name="1_tree_10.24종합_오창수량산출서_철거단위수량" xfId="3911"/>
    <cellStyle name="1_tree_10.24종합_오창수량산출서_한수단위수량" xfId="3912"/>
    <cellStyle name="1_tree_10.24종합_철거단위수량" xfId="3913"/>
    <cellStyle name="1_tree_10.24종합_한수단위수량" xfId="3914"/>
    <cellStyle name="1_tree_2004가로환경 개선사업(10-13)" xfId="20847"/>
    <cellStyle name="1_tree_2004가로환경 개선사업(10-18)" xfId="20848"/>
    <cellStyle name="1_tree_2005 가로수아래 수목식재공사" xfId="20849"/>
    <cellStyle name="1_tree_2005가로환경 개선사업" xfId="20850"/>
    <cellStyle name="1_tree_2005봉제산 생태림 조성공사(직영)" xfId="20851"/>
    <cellStyle name="1_tree_2005봉제산 생태림 조성공사(직영)10-17" xfId="20852"/>
    <cellStyle name="1_tree_2005봉제산 생태림 조성공사(직영)10-20" xfId="20853"/>
    <cellStyle name="1_tree_2005봉제산철쭉동산조성공사" xfId="20854"/>
    <cellStyle name="1_tree_2007년상반기적용노임단가" xfId="8580"/>
    <cellStyle name="1_tree_222" xfId="3915"/>
    <cellStyle name="1_tree_a 설계서" xfId="9318"/>
    <cellStyle name="1_tree_Book1" xfId="20855"/>
    <cellStyle name="1_tree_Book2" xfId="9319"/>
    <cellStyle name="1_tree_NEW단위수량" xfId="3916"/>
    <cellStyle name="1_tree_NEW단위수량-영동" xfId="3917"/>
    <cellStyle name="1_tree_NEW단위수량-전남" xfId="3918"/>
    <cellStyle name="1_tree_NEW단위수량-주산" xfId="3919"/>
    <cellStyle name="1_tree_NEW단위수량-진안" xfId="3920"/>
    <cellStyle name="1_tree_NEW단위수량-행당" xfId="3921"/>
    <cellStyle name="1_tree_Sheet1" xfId="9320"/>
    <cellStyle name="1_tree_Sheet1_00갑지" xfId="9321"/>
    <cellStyle name="1_tree_Sheet1_00갑지_백화점화장실인테리어" xfId="9322"/>
    <cellStyle name="1_tree_Sheet1_00갑지_설계내역서" xfId="9323"/>
    <cellStyle name="1_tree_Sheet1_00갑지_설계내역서_백화점화장실인테리어" xfId="9324"/>
    <cellStyle name="1_tree_Sheet1_00갑지_설계내역서_울산FITNESS인테리어" xfId="9325"/>
    <cellStyle name="1_tree_Sheet1_00갑지_설계내역서_화명조경" xfId="9326"/>
    <cellStyle name="1_tree_Sheet1_00갑지_설계내역서_화명조경_백화점화장실인테리어" xfId="9327"/>
    <cellStyle name="1_tree_Sheet1_00갑지_설계내역서_화명조경_울산FITNESS인테리어" xfId="9328"/>
    <cellStyle name="1_tree_Sheet1_00갑지_설계내역서1월7일" xfId="9329"/>
    <cellStyle name="1_tree_Sheet1_00갑지_설계내역서1월7일_백화점화장실인테리어" xfId="9330"/>
    <cellStyle name="1_tree_Sheet1_00갑지_설계내역서1월7일_울산FITNESS인테리어" xfId="9331"/>
    <cellStyle name="1_tree_Sheet1_00갑지_설계내역서1월7일_화명조경" xfId="9332"/>
    <cellStyle name="1_tree_Sheet1_00갑지_설계내역서1월7일_화명조경_백화점화장실인테리어" xfId="9333"/>
    <cellStyle name="1_tree_Sheet1_00갑지_설계내역서1월7일_화명조경_울산FITNESS인테리어" xfId="9334"/>
    <cellStyle name="1_tree_Sheet1_00갑지_울산FITNESS인테리어" xfId="9335"/>
    <cellStyle name="1_tree_Sheet1_00갑지_화명조경" xfId="9336"/>
    <cellStyle name="1_tree_Sheet1_00갑지_화명조경_백화점화장실인테리어" xfId="9337"/>
    <cellStyle name="1_tree_Sheet1_00갑지_화명조경_울산FITNESS인테리어" xfId="9338"/>
    <cellStyle name="1_tree_Sheet1_과천놀이터설계서" xfId="9339"/>
    <cellStyle name="1_tree_Sheet1_과천놀이터설계서_백화점화장실인테리어" xfId="9340"/>
    <cellStyle name="1_tree_Sheet1_과천놀이터설계서_설계내역서" xfId="9341"/>
    <cellStyle name="1_tree_Sheet1_과천놀이터설계서_설계내역서_백화점화장실인테리어" xfId="9342"/>
    <cellStyle name="1_tree_Sheet1_과천놀이터설계서_설계내역서_울산FITNESS인테리어" xfId="9343"/>
    <cellStyle name="1_tree_Sheet1_과천놀이터설계서_설계내역서_화명조경" xfId="9344"/>
    <cellStyle name="1_tree_Sheet1_과천놀이터설계서_설계내역서_화명조경_백화점화장실인테리어" xfId="9345"/>
    <cellStyle name="1_tree_Sheet1_과천놀이터설계서_설계내역서_화명조경_울산FITNESS인테리어" xfId="9346"/>
    <cellStyle name="1_tree_Sheet1_과천놀이터설계서_설계내역서1월7일" xfId="9347"/>
    <cellStyle name="1_tree_Sheet1_과천놀이터설계서_설계내역서1월7일_백화점화장실인테리어" xfId="9348"/>
    <cellStyle name="1_tree_Sheet1_과천놀이터설계서_설계내역서1월7일_울산FITNESS인테리어" xfId="9349"/>
    <cellStyle name="1_tree_Sheet1_과천놀이터설계서_설계내역서1월7일_화명조경" xfId="9350"/>
    <cellStyle name="1_tree_Sheet1_과천놀이터설계서_설계내역서1월7일_화명조경_백화점화장실인테리어" xfId="9351"/>
    <cellStyle name="1_tree_Sheet1_과천놀이터설계서_설계내역서1월7일_화명조경_울산FITNESS인테리어" xfId="9352"/>
    <cellStyle name="1_tree_Sheet1_과천놀이터설계서_울산FITNESS인테리어" xfId="9353"/>
    <cellStyle name="1_tree_Sheet1_과천놀이터설계서_화명조경" xfId="9354"/>
    <cellStyle name="1_tree_Sheet1_과천놀이터설계서_화명조경_백화점화장실인테리어" xfId="9355"/>
    <cellStyle name="1_tree_Sheet1_과천놀이터설계서_화명조경_울산FITNESS인테리어" xfId="9356"/>
    <cellStyle name="1_tree_Sheet1_백화점화장실인테리어" xfId="9357"/>
    <cellStyle name="1_tree_Sheet1_울산FITNESS인테리어" xfId="9358"/>
    <cellStyle name="1_tree_Sheet1_총괄갑지" xfId="9359"/>
    <cellStyle name="1_tree_Sheet1_총괄갑지_백화점화장실인테리어" xfId="9360"/>
    <cellStyle name="1_tree_Sheet1_총괄갑지_설계내역서" xfId="9361"/>
    <cellStyle name="1_tree_Sheet1_총괄갑지_설계내역서_백화점화장실인테리어" xfId="9362"/>
    <cellStyle name="1_tree_Sheet1_총괄갑지_설계내역서_울산FITNESS인테리어" xfId="9363"/>
    <cellStyle name="1_tree_Sheet1_총괄갑지_설계내역서_화명조경" xfId="9364"/>
    <cellStyle name="1_tree_Sheet1_총괄갑지_설계내역서_화명조경_백화점화장실인테리어" xfId="9365"/>
    <cellStyle name="1_tree_Sheet1_총괄갑지_설계내역서_화명조경_울산FITNESS인테리어" xfId="9366"/>
    <cellStyle name="1_tree_Sheet1_총괄갑지_설계내역서1월7일" xfId="9367"/>
    <cellStyle name="1_tree_Sheet1_총괄갑지_설계내역서1월7일_백화점화장실인테리어" xfId="9368"/>
    <cellStyle name="1_tree_Sheet1_총괄갑지_설계내역서1월7일_울산FITNESS인테리어" xfId="9369"/>
    <cellStyle name="1_tree_Sheet1_총괄갑지_설계내역서1월7일_화명조경" xfId="9370"/>
    <cellStyle name="1_tree_Sheet1_총괄갑지_설계내역서1월7일_화명조경_백화점화장실인테리어" xfId="9371"/>
    <cellStyle name="1_tree_Sheet1_총괄갑지_설계내역서1월7일_화명조경_울산FITNESS인테리어" xfId="9372"/>
    <cellStyle name="1_tree_Sheet1_총괄갑지_울산FITNESS인테리어" xfId="9373"/>
    <cellStyle name="1_tree_Sheet1_총괄갑지_화명조경" xfId="9374"/>
    <cellStyle name="1_tree_Sheet1_총괄갑지_화명조경_백화점화장실인테리어" xfId="9375"/>
    <cellStyle name="1_tree_Sheet1_총괄갑지_화명조경_울산FITNESS인테리어" xfId="9376"/>
    <cellStyle name="1_tree_Sheet1_총괄내역서" xfId="9377"/>
    <cellStyle name="1_tree_Sheet1_총괄내역서_백화점화장실인테리어" xfId="9378"/>
    <cellStyle name="1_tree_Sheet1_총괄내역서_설계내역서" xfId="9379"/>
    <cellStyle name="1_tree_Sheet1_총괄내역서_설계내역서_백화점화장실인테리어" xfId="9380"/>
    <cellStyle name="1_tree_Sheet1_총괄내역서_설계내역서_울산FITNESS인테리어" xfId="9381"/>
    <cellStyle name="1_tree_Sheet1_총괄내역서_설계내역서_화명조경" xfId="9382"/>
    <cellStyle name="1_tree_Sheet1_총괄내역서_설계내역서_화명조경_백화점화장실인테리어" xfId="9383"/>
    <cellStyle name="1_tree_Sheet1_총괄내역서_설계내역서_화명조경_울산FITNESS인테리어" xfId="9384"/>
    <cellStyle name="1_tree_Sheet1_총괄내역서_설계내역서1월7일" xfId="9385"/>
    <cellStyle name="1_tree_Sheet1_총괄내역서_설계내역서1월7일_백화점화장실인테리어" xfId="9386"/>
    <cellStyle name="1_tree_Sheet1_총괄내역서_설계내역서1월7일_울산FITNESS인테리어" xfId="9387"/>
    <cellStyle name="1_tree_Sheet1_총괄내역서_설계내역서1월7일_화명조경" xfId="9388"/>
    <cellStyle name="1_tree_Sheet1_총괄내역서_설계내역서1월7일_화명조경_백화점화장실인테리어" xfId="9389"/>
    <cellStyle name="1_tree_Sheet1_총괄내역서_설계내역서1월7일_화명조경_울산FITNESS인테리어" xfId="9390"/>
    <cellStyle name="1_tree_Sheet1_총괄내역서_울산FITNESS인테리어" xfId="9391"/>
    <cellStyle name="1_tree_Sheet1_총괄내역서_화명조경" xfId="9392"/>
    <cellStyle name="1_tree_Sheet1_총괄내역서_화명조경_백화점화장실인테리어" xfId="9393"/>
    <cellStyle name="1_tree_Sheet1_총괄내역서_화명조경_울산FITNESS인테리어" xfId="9394"/>
    <cellStyle name="1_tree_Sheet1_화명조경" xfId="9395"/>
    <cellStyle name="1_tree_Sheet1_화명조경_백화점화장실인테리어" xfId="9396"/>
    <cellStyle name="1_tree_Sheet1_화명조경_울산FITNESS인테리어" xfId="9397"/>
    <cellStyle name="1_tree_가로수수종교체사업" xfId="20856"/>
    <cellStyle name="1_tree_가로수수종교체사업7-11" xfId="20857"/>
    <cellStyle name="1_tree_가로수수종교체사업7-27" xfId="20858"/>
    <cellStyle name="1_tree_가로수아래휀스설치,관목식재 설계서" xfId="20859"/>
    <cellStyle name="1_tree_갑지" xfId="8581"/>
    <cellStyle name="1_tree_갑지0601" xfId="8582"/>
    <cellStyle name="1_tree_갑지0601_00갑지" xfId="8583"/>
    <cellStyle name="1_tree_갑지0601_00갑지_백화점화장실인테리어" xfId="8584"/>
    <cellStyle name="1_tree_갑지0601_00갑지_설계내역서" xfId="8585"/>
    <cellStyle name="1_tree_갑지0601_00갑지_설계내역서_백화점화장실인테리어" xfId="8586"/>
    <cellStyle name="1_tree_갑지0601_00갑지_설계내역서_울산FITNESS인테리어" xfId="8587"/>
    <cellStyle name="1_tree_갑지0601_00갑지_설계내역서_화명조경" xfId="8588"/>
    <cellStyle name="1_tree_갑지0601_00갑지_설계내역서_화명조경_백화점화장실인테리어" xfId="8589"/>
    <cellStyle name="1_tree_갑지0601_00갑지_설계내역서_화명조경_울산FITNESS인테리어" xfId="8590"/>
    <cellStyle name="1_tree_갑지0601_00갑지_설계내역서1월7일" xfId="8591"/>
    <cellStyle name="1_tree_갑지0601_00갑지_설계내역서1월7일_백화점화장실인테리어" xfId="8592"/>
    <cellStyle name="1_tree_갑지0601_00갑지_설계내역서1월7일_울산FITNESS인테리어" xfId="8593"/>
    <cellStyle name="1_tree_갑지0601_00갑지_설계내역서1월7일_화명조경" xfId="8594"/>
    <cellStyle name="1_tree_갑지0601_00갑지_설계내역서1월7일_화명조경_백화점화장실인테리어" xfId="8595"/>
    <cellStyle name="1_tree_갑지0601_00갑지_설계내역서1월7일_화명조경_울산FITNESS인테리어" xfId="8596"/>
    <cellStyle name="1_tree_갑지0601_00갑지_울산FITNESS인테리어" xfId="8597"/>
    <cellStyle name="1_tree_갑지0601_00갑지_화명조경" xfId="8598"/>
    <cellStyle name="1_tree_갑지0601_00갑지_화명조경_백화점화장실인테리어" xfId="8599"/>
    <cellStyle name="1_tree_갑지0601_00갑지_화명조경_울산FITNESS인테리어" xfId="8600"/>
    <cellStyle name="1_tree_갑지0601_과천놀이터설계서" xfId="8601"/>
    <cellStyle name="1_tree_갑지0601_과천놀이터설계서_백화점화장실인테리어" xfId="8602"/>
    <cellStyle name="1_tree_갑지0601_과천놀이터설계서_설계내역서" xfId="8603"/>
    <cellStyle name="1_tree_갑지0601_과천놀이터설계서_설계내역서_백화점화장실인테리어" xfId="8604"/>
    <cellStyle name="1_tree_갑지0601_과천놀이터설계서_설계내역서_울산FITNESS인테리어" xfId="8605"/>
    <cellStyle name="1_tree_갑지0601_과천놀이터설계서_설계내역서_화명조경" xfId="8606"/>
    <cellStyle name="1_tree_갑지0601_과천놀이터설계서_설계내역서_화명조경_백화점화장실인테리어" xfId="8607"/>
    <cellStyle name="1_tree_갑지0601_과천놀이터설계서_설계내역서_화명조경_울산FITNESS인테리어" xfId="8608"/>
    <cellStyle name="1_tree_갑지0601_과천놀이터설계서_설계내역서1월7일" xfId="8609"/>
    <cellStyle name="1_tree_갑지0601_과천놀이터설계서_설계내역서1월7일_백화점화장실인테리어" xfId="8610"/>
    <cellStyle name="1_tree_갑지0601_과천놀이터설계서_설계내역서1월7일_울산FITNESS인테리어" xfId="8611"/>
    <cellStyle name="1_tree_갑지0601_과천놀이터설계서_설계내역서1월7일_화명조경" xfId="8612"/>
    <cellStyle name="1_tree_갑지0601_과천놀이터설계서_설계내역서1월7일_화명조경_백화점화장실인테리어" xfId="8613"/>
    <cellStyle name="1_tree_갑지0601_과천놀이터설계서_설계내역서1월7일_화명조경_울산FITNESS인테리어" xfId="8614"/>
    <cellStyle name="1_tree_갑지0601_과천놀이터설계서_울산FITNESS인테리어" xfId="8615"/>
    <cellStyle name="1_tree_갑지0601_과천놀이터설계서_화명조경" xfId="8616"/>
    <cellStyle name="1_tree_갑지0601_과천놀이터설계서_화명조경_백화점화장실인테리어" xfId="8617"/>
    <cellStyle name="1_tree_갑지0601_과천놀이터설계서_화명조경_울산FITNESS인테리어" xfId="8618"/>
    <cellStyle name="1_tree_갑지0601_백화점화장실인테리어" xfId="8619"/>
    <cellStyle name="1_tree_갑지0601_울산FITNESS인테리어" xfId="8620"/>
    <cellStyle name="1_tree_갑지0601_총괄갑지" xfId="8621"/>
    <cellStyle name="1_tree_갑지0601_총괄갑지_백화점화장실인테리어" xfId="8622"/>
    <cellStyle name="1_tree_갑지0601_총괄갑지_설계내역서" xfId="8623"/>
    <cellStyle name="1_tree_갑지0601_총괄갑지_설계내역서_백화점화장실인테리어" xfId="8624"/>
    <cellStyle name="1_tree_갑지0601_총괄갑지_설계내역서_울산FITNESS인테리어" xfId="8625"/>
    <cellStyle name="1_tree_갑지0601_총괄갑지_설계내역서_화명조경" xfId="8626"/>
    <cellStyle name="1_tree_갑지0601_총괄갑지_설계내역서_화명조경_백화점화장실인테리어" xfId="8627"/>
    <cellStyle name="1_tree_갑지0601_총괄갑지_설계내역서_화명조경_울산FITNESS인테리어" xfId="8628"/>
    <cellStyle name="1_tree_갑지0601_총괄갑지_설계내역서1월7일" xfId="8629"/>
    <cellStyle name="1_tree_갑지0601_총괄갑지_설계내역서1월7일_백화점화장실인테리어" xfId="8630"/>
    <cellStyle name="1_tree_갑지0601_총괄갑지_설계내역서1월7일_울산FITNESS인테리어" xfId="8631"/>
    <cellStyle name="1_tree_갑지0601_총괄갑지_설계내역서1월7일_화명조경" xfId="8632"/>
    <cellStyle name="1_tree_갑지0601_총괄갑지_설계내역서1월7일_화명조경_백화점화장실인테리어" xfId="8633"/>
    <cellStyle name="1_tree_갑지0601_총괄갑지_설계내역서1월7일_화명조경_울산FITNESS인테리어" xfId="8634"/>
    <cellStyle name="1_tree_갑지0601_총괄갑지_울산FITNESS인테리어" xfId="8635"/>
    <cellStyle name="1_tree_갑지0601_총괄갑지_화명조경" xfId="8636"/>
    <cellStyle name="1_tree_갑지0601_총괄갑지_화명조경_백화점화장실인테리어" xfId="8637"/>
    <cellStyle name="1_tree_갑지0601_총괄갑지_화명조경_울산FITNESS인테리어" xfId="8638"/>
    <cellStyle name="1_tree_갑지0601_총괄내역서" xfId="8639"/>
    <cellStyle name="1_tree_갑지0601_총괄내역서_백화점화장실인테리어" xfId="8640"/>
    <cellStyle name="1_tree_갑지0601_총괄내역서_설계내역서" xfId="8641"/>
    <cellStyle name="1_tree_갑지0601_총괄내역서_설계내역서_백화점화장실인테리어" xfId="8642"/>
    <cellStyle name="1_tree_갑지0601_총괄내역서_설계내역서_울산FITNESS인테리어" xfId="8643"/>
    <cellStyle name="1_tree_갑지0601_총괄내역서_설계내역서_화명조경" xfId="8644"/>
    <cellStyle name="1_tree_갑지0601_총괄내역서_설계내역서_화명조경_백화점화장실인테리어" xfId="8645"/>
    <cellStyle name="1_tree_갑지0601_총괄내역서_설계내역서_화명조경_울산FITNESS인테리어" xfId="8646"/>
    <cellStyle name="1_tree_갑지0601_총괄내역서_설계내역서1월7일" xfId="8647"/>
    <cellStyle name="1_tree_갑지0601_총괄내역서_설계내역서1월7일_백화점화장실인테리어" xfId="8648"/>
    <cellStyle name="1_tree_갑지0601_총괄내역서_설계내역서1월7일_울산FITNESS인테리어" xfId="8649"/>
    <cellStyle name="1_tree_갑지0601_총괄내역서_설계내역서1월7일_화명조경" xfId="8650"/>
    <cellStyle name="1_tree_갑지0601_총괄내역서_설계내역서1월7일_화명조경_백화점화장실인테리어" xfId="8651"/>
    <cellStyle name="1_tree_갑지0601_총괄내역서_설계내역서1월7일_화명조경_울산FITNESS인테리어" xfId="8652"/>
    <cellStyle name="1_tree_갑지0601_총괄내역서_울산FITNESS인테리어" xfId="8653"/>
    <cellStyle name="1_tree_갑지0601_총괄내역서_화명조경" xfId="8654"/>
    <cellStyle name="1_tree_갑지0601_총괄내역서_화명조경_백화점화장실인테리어" xfId="8655"/>
    <cellStyle name="1_tree_갑지0601_총괄내역서_화명조경_울산FITNESS인테리어" xfId="8656"/>
    <cellStyle name="1_tree_갑지0601_화명조경" xfId="8657"/>
    <cellStyle name="1_tree_갑지0601_화명조경_백화점화장실인테리어" xfId="8658"/>
    <cellStyle name="1_tree_갑지0601_화명조경_울산FITNESS인테리어" xfId="8659"/>
    <cellStyle name="1_tree_강진생태연못0224" xfId="3922"/>
    <cellStyle name="1_tree_강진생태연못0224_222" xfId="3923"/>
    <cellStyle name="1_tree_개략공사비" xfId="8660"/>
    <cellStyle name="1_tree_개략예산" xfId="8661"/>
    <cellStyle name="1_tree_견적서(유일조경건설)-4차-2" xfId="20860"/>
    <cellStyle name="1_tree_골프장수목" xfId="8662"/>
    <cellStyle name="1_tree_공사비" xfId="8663"/>
    <cellStyle name="1_tree_공사비(1차조정1120)" xfId="8664"/>
    <cellStyle name="1_tree_공사비조정(1128)" xfId="8665"/>
    <cellStyle name="1_tree_공사예가(휘경동)-설계가" xfId="8666"/>
    <cellStyle name="1_tree_과천수량집계" xfId="8667"/>
    <cellStyle name="1_tree_관로시설물" xfId="3924"/>
    <cellStyle name="1_tree_관로시설물_단위수량" xfId="3925"/>
    <cellStyle name="1_tree_관로시설물_단위수량1" xfId="3926"/>
    <cellStyle name="1_tree_관로시설물_단위수량산출" xfId="3927"/>
    <cellStyle name="1_tree_관로시설물_도곡단위수량" xfId="3928"/>
    <cellStyle name="1_tree_관로시설물_수량산출서-11.25" xfId="3929"/>
    <cellStyle name="1_tree_관로시설물_수량산출서-11.25_단위수량" xfId="3930"/>
    <cellStyle name="1_tree_관로시설물_수량산출서-11.25_단위수량1" xfId="3931"/>
    <cellStyle name="1_tree_관로시설물_수량산출서-11.25_단위수량산출" xfId="3932"/>
    <cellStyle name="1_tree_관로시설물_수량산출서-11.25_도곡단위수량" xfId="3933"/>
    <cellStyle name="1_tree_관로시설물_수량산출서-11.25_철거단위수량" xfId="3934"/>
    <cellStyle name="1_tree_관로시설물_수량산출서-11.25_한수단위수량" xfId="3935"/>
    <cellStyle name="1_tree_관로시설물_수량산출서-1201" xfId="3936"/>
    <cellStyle name="1_tree_관로시설물_수량산출서-1201_단위수량" xfId="3937"/>
    <cellStyle name="1_tree_관로시설물_수량산출서-1201_단위수량1" xfId="3938"/>
    <cellStyle name="1_tree_관로시설물_수량산출서-1201_단위수량산출" xfId="3939"/>
    <cellStyle name="1_tree_관로시설물_수량산출서-1201_도곡단위수량" xfId="3940"/>
    <cellStyle name="1_tree_관로시설물_수량산출서-1201_철거단위수량" xfId="3941"/>
    <cellStyle name="1_tree_관로시설물_수량산출서-1201_한수단위수량" xfId="3942"/>
    <cellStyle name="1_tree_관로시설물_시설물단위수량" xfId="3943"/>
    <cellStyle name="1_tree_관로시설물_시설물단위수량1" xfId="3944"/>
    <cellStyle name="1_tree_관로시설물_시설물단위수량1_시설물단위수량" xfId="3945"/>
    <cellStyle name="1_tree_관로시설물_오창수량산출서" xfId="3946"/>
    <cellStyle name="1_tree_관로시설물_오창수량산출서_단위수량" xfId="3947"/>
    <cellStyle name="1_tree_관로시설물_오창수량산출서_단위수량1" xfId="3948"/>
    <cellStyle name="1_tree_관로시설물_오창수량산출서_단위수량산출" xfId="3949"/>
    <cellStyle name="1_tree_관로시설물_오창수량산출서_도곡단위수량" xfId="3950"/>
    <cellStyle name="1_tree_관로시설물_오창수량산출서_수량산출서-11.25" xfId="3951"/>
    <cellStyle name="1_tree_관로시설물_오창수량산출서_수량산출서-11.25_단위수량" xfId="3952"/>
    <cellStyle name="1_tree_관로시설물_오창수량산출서_수량산출서-11.25_단위수량1" xfId="3953"/>
    <cellStyle name="1_tree_관로시설물_오창수량산출서_수량산출서-11.25_단위수량산출" xfId="3954"/>
    <cellStyle name="1_tree_관로시설물_오창수량산출서_수량산출서-11.25_도곡단위수량" xfId="3955"/>
    <cellStyle name="1_tree_관로시설물_오창수량산출서_수량산출서-11.25_철거단위수량" xfId="3956"/>
    <cellStyle name="1_tree_관로시설물_오창수량산출서_수량산출서-11.25_한수단위수량" xfId="3957"/>
    <cellStyle name="1_tree_관로시설물_오창수량산출서_수량산출서-1201" xfId="3958"/>
    <cellStyle name="1_tree_관로시설물_오창수량산출서_수량산출서-1201_단위수량" xfId="3959"/>
    <cellStyle name="1_tree_관로시설물_오창수량산출서_수량산출서-1201_단위수량1" xfId="3960"/>
    <cellStyle name="1_tree_관로시설물_오창수량산출서_수량산출서-1201_단위수량산출" xfId="3961"/>
    <cellStyle name="1_tree_관로시설물_오창수량산출서_수량산출서-1201_도곡단위수량" xfId="3962"/>
    <cellStyle name="1_tree_관로시설물_오창수량산출서_수량산출서-1201_철거단위수량" xfId="3963"/>
    <cellStyle name="1_tree_관로시설물_오창수량산출서_수량산출서-1201_한수단위수량" xfId="3964"/>
    <cellStyle name="1_tree_관로시설물_오창수량산출서_시설물단위수량" xfId="3965"/>
    <cellStyle name="1_tree_관로시설물_오창수량산출서_시설물단위수량1" xfId="3966"/>
    <cellStyle name="1_tree_관로시설물_오창수량산출서_시설물단위수량1_시설물단위수량" xfId="3967"/>
    <cellStyle name="1_tree_관로시설물_오창수량산출서_철거단위수량" xfId="3968"/>
    <cellStyle name="1_tree_관로시설물_오창수량산출서_한수단위수량" xfId="3969"/>
    <cellStyle name="1_tree_관로시설물_철거단위수량" xfId="3970"/>
    <cellStyle name="1_tree_관로시설물_한수단위수량" xfId="3971"/>
    <cellStyle name="1_tree_구로리어린이공원예산서(조경)0613-변경2" xfId="8668"/>
    <cellStyle name="1_tree_구로리총괄내역" xfId="2522"/>
    <cellStyle name="1_tree_구로리총괄내역_222" xfId="3972"/>
    <cellStyle name="1_tree_구로리총괄내역_강진생태연못0224" xfId="3973"/>
    <cellStyle name="1_tree_구로리총괄내역_강진생태연못0224_222" xfId="3974"/>
    <cellStyle name="1_tree_구로리총괄내역_구로리설계예산서1029" xfId="3975"/>
    <cellStyle name="1_tree_구로리총괄내역_구로리설계예산서1029_222" xfId="3976"/>
    <cellStyle name="1_tree_구로리총괄내역_구로리설계예산서1029_강진생태연못0224" xfId="3977"/>
    <cellStyle name="1_tree_구로리총괄내역_구로리설계예산서1029_강진생태연못0224_222" xfId="3978"/>
    <cellStyle name="1_tree_구로리총괄내역_구로리설계예산서1029_내역서1128" xfId="3979"/>
    <cellStyle name="1_tree_구로리총괄내역_구로리설계예산서1029_내역서1128_양목초교 학교공원화사업변경내역서(06.04.14)" xfId="3980"/>
    <cellStyle name="1_tree_구로리총괄내역_구로리설계예산서1029_연못조성 수정" xfId="3981"/>
    <cellStyle name="1_tree_구로리총괄내역_구로리설계예산서1029_연못조성 수정_222" xfId="3982"/>
    <cellStyle name="1_tree_구로리총괄내역_구로리설계예산서1029_충장 체육공원증액설변" xfId="3983"/>
    <cellStyle name="1_tree_구로리총괄내역_구로리설계예산서1118준공" xfId="3984"/>
    <cellStyle name="1_tree_구로리총괄내역_구로리설계예산서1118준공_222" xfId="3985"/>
    <cellStyle name="1_tree_구로리총괄내역_구로리설계예산서1118준공_강진생태연못0224" xfId="3986"/>
    <cellStyle name="1_tree_구로리총괄내역_구로리설계예산서1118준공_강진생태연못0224_222" xfId="3987"/>
    <cellStyle name="1_tree_구로리총괄내역_구로리설계예산서1118준공_내역서1128" xfId="3988"/>
    <cellStyle name="1_tree_구로리총괄내역_구로리설계예산서1118준공_내역서1128_양목초교 학교공원화사업변경내역서(06.04.14)" xfId="3989"/>
    <cellStyle name="1_tree_구로리총괄내역_구로리설계예산서1118준공_연못조성 수정" xfId="3990"/>
    <cellStyle name="1_tree_구로리총괄내역_구로리설계예산서1118준공_연못조성 수정_222" xfId="3991"/>
    <cellStyle name="1_tree_구로리총괄내역_구로리설계예산서1118준공_충장 체육공원증액설변" xfId="3992"/>
    <cellStyle name="1_tree_구로리총괄내역_구로리설계예산서조경" xfId="3993"/>
    <cellStyle name="1_tree_구로리총괄내역_구로리설계예산서조경_222" xfId="3994"/>
    <cellStyle name="1_tree_구로리총괄내역_구로리설계예산서조경_강진생태연못0224" xfId="3995"/>
    <cellStyle name="1_tree_구로리총괄내역_구로리설계예산서조경_강진생태연못0224_222" xfId="3996"/>
    <cellStyle name="1_tree_구로리총괄내역_구로리설계예산서조경_내역서1128" xfId="3997"/>
    <cellStyle name="1_tree_구로리총괄내역_구로리설계예산서조경_내역서1128_양목초교 학교공원화사업변경내역서(06.04.14)" xfId="3998"/>
    <cellStyle name="1_tree_구로리총괄내역_구로리설계예산서조경_연못조성 수정" xfId="3999"/>
    <cellStyle name="1_tree_구로리총괄내역_구로리설계예산서조경_연못조성 수정_222" xfId="4000"/>
    <cellStyle name="1_tree_구로리총괄내역_구로리설계예산서조경_충장 체육공원증액설변" xfId="4001"/>
    <cellStyle name="1_tree_구로리총괄내역_구로리어린이공원예산서(조경)1125" xfId="4002"/>
    <cellStyle name="1_tree_구로리총괄내역_구로리어린이공원예산서(조경)1125_222" xfId="4003"/>
    <cellStyle name="1_tree_구로리총괄내역_구로리어린이공원예산서(조경)1125_강진생태연못0224" xfId="4004"/>
    <cellStyle name="1_tree_구로리총괄내역_구로리어린이공원예산서(조경)1125_강진생태연못0224_222" xfId="4005"/>
    <cellStyle name="1_tree_구로리총괄내역_구로리어린이공원예산서(조경)1125_내역서1128" xfId="4006"/>
    <cellStyle name="1_tree_구로리총괄내역_구로리어린이공원예산서(조경)1125_내역서1128_양목초교 학교공원화사업변경내역서(06.04.14)" xfId="4007"/>
    <cellStyle name="1_tree_구로리총괄내역_구로리어린이공원예산서(조경)1125_연못조성 수정" xfId="4008"/>
    <cellStyle name="1_tree_구로리총괄내역_구로리어린이공원예산서(조경)1125_연못조성 수정_222" xfId="4009"/>
    <cellStyle name="1_tree_구로리총괄내역_구로리어린이공원예산서(조경)1125_충장 체육공원증액설변" xfId="4010"/>
    <cellStyle name="1_tree_구로리총괄내역_내역서" xfId="4011"/>
    <cellStyle name="1_tree_구로리총괄내역_내역서_222" xfId="4012"/>
    <cellStyle name="1_tree_구로리총괄내역_내역서_강진생태연못0224" xfId="4013"/>
    <cellStyle name="1_tree_구로리총괄내역_내역서_강진생태연못0224_222" xfId="4014"/>
    <cellStyle name="1_tree_구로리총괄내역_내역서_내역서1128" xfId="4015"/>
    <cellStyle name="1_tree_구로리총괄내역_내역서_내역서1128_양목초교 학교공원화사업변경내역서(06.04.14)" xfId="4016"/>
    <cellStyle name="1_tree_구로리총괄내역_내역서_연못조성 수정" xfId="4017"/>
    <cellStyle name="1_tree_구로리총괄내역_내역서_연못조성 수정_222" xfId="4018"/>
    <cellStyle name="1_tree_구로리총괄내역_내역서_충장 체육공원증액설변" xfId="4019"/>
    <cellStyle name="1_tree_구로리총괄내역_내역서1128" xfId="4020"/>
    <cellStyle name="1_tree_구로리총괄내역_내역서1128_양목초교 학교공원화사업변경내역서(06.04.14)" xfId="4021"/>
    <cellStyle name="1_tree_구로리총괄내역_노임단가표" xfId="4022"/>
    <cellStyle name="1_tree_구로리총괄내역_노임단가표_222" xfId="4023"/>
    <cellStyle name="1_tree_구로리총괄내역_노임단가표_강진생태연못0224" xfId="4024"/>
    <cellStyle name="1_tree_구로리총괄내역_노임단가표_강진생태연못0224_222" xfId="4025"/>
    <cellStyle name="1_tree_구로리총괄내역_노임단가표_내역서1128" xfId="4026"/>
    <cellStyle name="1_tree_구로리총괄내역_노임단가표_내역서1128_양목초교 학교공원화사업변경내역서(06.04.14)" xfId="4027"/>
    <cellStyle name="1_tree_구로리총괄내역_노임단가표_연못조성 수정" xfId="4028"/>
    <cellStyle name="1_tree_구로리총괄내역_노임단가표_연못조성 수정_222" xfId="4029"/>
    <cellStyle name="1_tree_구로리총괄내역_노임단가표_충장 체육공원증액설변" xfId="4030"/>
    <cellStyle name="1_tree_구로리총괄내역_배밭계약내역" xfId="2523"/>
    <cellStyle name="1_tree_구로리총괄내역_설계내역서" xfId="2524"/>
    <cellStyle name="1_tree_구로리총괄내역_수도권매립지" xfId="4031"/>
    <cellStyle name="1_tree_구로리총괄내역_수도권매립지_222" xfId="4032"/>
    <cellStyle name="1_tree_구로리총괄내역_수도권매립지_강진생태연못0224" xfId="4033"/>
    <cellStyle name="1_tree_구로리총괄내역_수도권매립지_강진생태연못0224_222" xfId="4034"/>
    <cellStyle name="1_tree_구로리총괄내역_수도권매립지_내역서1128" xfId="4035"/>
    <cellStyle name="1_tree_구로리총괄내역_수도권매립지_내역서1128_양목초교 학교공원화사업변경내역서(06.04.14)" xfId="4036"/>
    <cellStyle name="1_tree_구로리총괄내역_수도권매립지_연못조성 수정" xfId="4037"/>
    <cellStyle name="1_tree_구로리총괄내역_수도권매립지_연못조성 수정_222" xfId="4038"/>
    <cellStyle name="1_tree_구로리총괄내역_수도권매립지_충장 체육공원증액설변" xfId="4039"/>
    <cellStyle name="1_tree_구로리총괄내역_수도권매립지1004(발주용)" xfId="4040"/>
    <cellStyle name="1_tree_구로리총괄내역_수도권매립지1004(발주용)_222" xfId="4041"/>
    <cellStyle name="1_tree_구로리총괄내역_수도권매립지1004(발주용)_강진생태연못0224" xfId="4042"/>
    <cellStyle name="1_tree_구로리총괄내역_수도권매립지1004(발주용)_강진생태연못0224_222" xfId="4043"/>
    <cellStyle name="1_tree_구로리총괄내역_수도권매립지1004(발주용)_내역서1128" xfId="4044"/>
    <cellStyle name="1_tree_구로리총괄내역_수도권매립지1004(발주용)_내역서1128_양목초교 학교공원화사업변경내역서(06.04.14)" xfId="4045"/>
    <cellStyle name="1_tree_구로리총괄내역_수도권매립지1004(발주용)_연못조성 수정" xfId="4046"/>
    <cellStyle name="1_tree_구로리총괄내역_수도권매립지1004(발주용)_연못조성 수정_222" xfId="4047"/>
    <cellStyle name="1_tree_구로리총괄내역_수도권매립지1004(발주용)_충장 체육공원증액설변" xfId="4048"/>
    <cellStyle name="1_tree_구로리총괄내역_연못조성 수정" xfId="4049"/>
    <cellStyle name="1_tree_구로리총괄내역_연못조성 수정_222" xfId="4050"/>
    <cellStyle name="1_tree_구로리총괄내역_일신건영설계예산서(0211)" xfId="4051"/>
    <cellStyle name="1_tree_구로리총괄내역_일신건영설계예산서(0211)_222" xfId="4052"/>
    <cellStyle name="1_tree_구로리총괄내역_일신건영설계예산서(0211)_강진생태연못0224" xfId="4053"/>
    <cellStyle name="1_tree_구로리총괄내역_일신건영설계예산서(0211)_강진생태연못0224_222" xfId="4054"/>
    <cellStyle name="1_tree_구로리총괄내역_일신건영설계예산서(0211)_내역서1128" xfId="4055"/>
    <cellStyle name="1_tree_구로리총괄내역_일신건영설계예산서(0211)_내역서1128_양목초교 학교공원화사업변경내역서(06.04.14)" xfId="4056"/>
    <cellStyle name="1_tree_구로리총괄내역_일신건영설계예산서(0211)_연못조성 수정" xfId="4057"/>
    <cellStyle name="1_tree_구로리총괄내역_일신건영설계예산서(0211)_연못조성 수정_222" xfId="4058"/>
    <cellStyle name="1_tree_구로리총괄내역_일신건영설계예산서(0211)_충장 체육공원증액설변" xfId="4059"/>
    <cellStyle name="1_tree_구로리총괄내역_일위대가" xfId="4060"/>
    <cellStyle name="1_tree_구로리총괄내역_일위대가_222" xfId="4061"/>
    <cellStyle name="1_tree_구로리총괄내역_일위대가_강진생태연못0224" xfId="4062"/>
    <cellStyle name="1_tree_구로리총괄내역_일위대가_강진생태연못0224_222" xfId="4063"/>
    <cellStyle name="1_tree_구로리총괄내역_일위대가_내역서1128" xfId="4064"/>
    <cellStyle name="1_tree_구로리총괄내역_일위대가_내역서1128_양목초교 학교공원화사업변경내역서(06.04.14)" xfId="4065"/>
    <cellStyle name="1_tree_구로리총괄내역_일위대가_연못조성 수정" xfId="4066"/>
    <cellStyle name="1_tree_구로리총괄내역_일위대가_연못조성 수정_222" xfId="4067"/>
    <cellStyle name="1_tree_구로리총괄내역_일위대가_충장 체육공원증액설변" xfId="4068"/>
    <cellStyle name="1_tree_구로리총괄내역_자재단가표" xfId="4069"/>
    <cellStyle name="1_tree_구로리총괄내역_자재단가표_222" xfId="4070"/>
    <cellStyle name="1_tree_구로리총괄내역_자재단가표_강진생태연못0224" xfId="4071"/>
    <cellStyle name="1_tree_구로리총괄내역_자재단가표_강진생태연못0224_222" xfId="4072"/>
    <cellStyle name="1_tree_구로리총괄내역_자재단가표_내역서1128" xfId="4073"/>
    <cellStyle name="1_tree_구로리총괄내역_자재단가표_내역서1128_양목초교 학교공원화사업변경내역서(06.04.14)" xfId="4074"/>
    <cellStyle name="1_tree_구로리총괄내역_자재단가표_연못조성 수정" xfId="4075"/>
    <cellStyle name="1_tree_구로리총괄내역_자재단가표_연못조성 수정_222" xfId="4076"/>
    <cellStyle name="1_tree_구로리총괄내역_자재단가표_충장 체육공원증액설변" xfId="4077"/>
    <cellStyle name="1_tree_구로리총괄내역_장안초등학교내역0814" xfId="4078"/>
    <cellStyle name="1_tree_구로리총괄내역_장안초등학교내역0814_222" xfId="4079"/>
    <cellStyle name="1_tree_구로리총괄내역_장안초등학교내역0814_강진생태연못0224" xfId="4080"/>
    <cellStyle name="1_tree_구로리총괄내역_장안초등학교내역0814_강진생태연못0224_222" xfId="4081"/>
    <cellStyle name="1_tree_구로리총괄내역_장안초등학교내역0814_내역서1128" xfId="4082"/>
    <cellStyle name="1_tree_구로리총괄내역_장안초등학교내역0814_내역서1128_양목초교 학교공원화사업변경내역서(06.04.14)" xfId="4083"/>
    <cellStyle name="1_tree_구로리총괄내역_장안초등학교내역0814_연못조성 수정" xfId="4084"/>
    <cellStyle name="1_tree_구로리총괄내역_장안초등학교내역0814_연못조성 수정_222" xfId="4085"/>
    <cellStyle name="1_tree_구로리총괄내역_장안초등학교내역0814_충장 체육공원증액설변" xfId="4086"/>
    <cellStyle name="1_tree_구로리총괄내역_충장 체육공원증액설변" xfId="4087"/>
    <cellStyle name="1_tree_구조물,조형물,수목보호" xfId="4088"/>
    <cellStyle name="1_tree_구조물,조형물,수목보호_단위수량" xfId="4089"/>
    <cellStyle name="1_tree_구조물,조형물,수목보호_단위수량1" xfId="4090"/>
    <cellStyle name="1_tree_구조물,조형물,수목보호_단위수량산출" xfId="4091"/>
    <cellStyle name="1_tree_구조물,조형물,수목보호_도곡단위수량" xfId="4092"/>
    <cellStyle name="1_tree_구조물,조형물,수목보호_수량산출서-11.25" xfId="4093"/>
    <cellStyle name="1_tree_구조물,조형물,수목보호_수량산출서-11.25_단위수량" xfId="4094"/>
    <cellStyle name="1_tree_구조물,조형물,수목보호_수량산출서-11.25_단위수량1" xfId="4095"/>
    <cellStyle name="1_tree_구조물,조형물,수목보호_수량산출서-11.25_단위수량산출" xfId="4096"/>
    <cellStyle name="1_tree_구조물,조형물,수목보호_수량산출서-11.25_도곡단위수량" xfId="4097"/>
    <cellStyle name="1_tree_구조물,조형물,수목보호_수량산출서-11.25_철거단위수량" xfId="4098"/>
    <cellStyle name="1_tree_구조물,조형물,수목보호_수량산출서-11.25_한수단위수량" xfId="4099"/>
    <cellStyle name="1_tree_구조물,조형물,수목보호_수량산출서-1201" xfId="4100"/>
    <cellStyle name="1_tree_구조물,조형물,수목보호_수량산출서-1201_단위수량" xfId="4101"/>
    <cellStyle name="1_tree_구조물,조형물,수목보호_수량산출서-1201_단위수량1" xfId="4102"/>
    <cellStyle name="1_tree_구조물,조형물,수목보호_수량산출서-1201_단위수량산출" xfId="4103"/>
    <cellStyle name="1_tree_구조물,조형물,수목보호_수량산출서-1201_도곡단위수량" xfId="4104"/>
    <cellStyle name="1_tree_구조물,조형물,수목보호_수량산출서-1201_철거단위수량" xfId="4105"/>
    <cellStyle name="1_tree_구조물,조형물,수목보호_수량산출서-1201_한수단위수량" xfId="4106"/>
    <cellStyle name="1_tree_구조물,조형물,수목보호_시설물단위수량" xfId="4107"/>
    <cellStyle name="1_tree_구조물,조형물,수목보호_시설물단위수량1" xfId="4108"/>
    <cellStyle name="1_tree_구조물,조형물,수목보호_시설물단위수량1_시설물단위수량" xfId="4109"/>
    <cellStyle name="1_tree_구조물,조형물,수목보호_오창수량산출서" xfId="4110"/>
    <cellStyle name="1_tree_구조물,조형물,수목보호_오창수량산출서_단위수량" xfId="4111"/>
    <cellStyle name="1_tree_구조물,조형물,수목보호_오창수량산출서_단위수량1" xfId="4112"/>
    <cellStyle name="1_tree_구조물,조형물,수목보호_오창수량산출서_단위수량산출" xfId="4113"/>
    <cellStyle name="1_tree_구조물,조형물,수목보호_오창수량산출서_도곡단위수량" xfId="4114"/>
    <cellStyle name="1_tree_구조물,조형물,수목보호_오창수량산출서_수량산출서-11.25" xfId="4115"/>
    <cellStyle name="1_tree_구조물,조형물,수목보호_오창수량산출서_수량산출서-11.25_단위수량" xfId="4116"/>
    <cellStyle name="1_tree_구조물,조형물,수목보호_오창수량산출서_수량산출서-11.25_단위수량1" xfId="4117"/>
    <cellStyle name="1_tree_구조물,조형물,수목보호_오창수량산출서_수량산출서-11.25_단위수량산출" xfId="4118"/>
    <cellStyle name="1_tree_구조물,조형물,수목보호_오창수량산출서_수량산출서-11.25_도곡단위수량" xfId="4119"/>
    <cellStyle name="1_tree_구조물,조형물,수목보호_오창수량산출서_수량산출서-11.25_철거단위수량" xfId="4120"/>
    <cellStyle name="1_tree_구조물,조형물,수목보호_오창수량산출서_수량산출서-11.25_한수단위수량" xfId="4121"/>
    <cellStyle name="1_tree_구조물,조형물,수목보호_오창수량산출서_수량산출서-1201" xfId="4122"/>
    <cellStyle name="1_tree_구조물,조형물,수목보호_오창수량산출서_수량산출서-1201_단위수량" xfId="4123"/>
    <cellStyle name="1_tree_구조물,조형물,수목보호_오창수량산출서_수량산출서-1201_단위수량1" xfId="4124"/>
    <cellStyle name="1_tree_구조물,조형물,수목보호_오창수량산출서_수량산출서-1201_단위수량산출" xfId="4125"/>
    <cellStyle name="1_tree_구조물,조형물,수목보호_오창수량산출서_수량산출서-1201_도곡단위수량" xfId="4126"/>
    <cellStyle name="1_tree_구조물,조형물,수목보호_오창수량산출서_수량산출서-1201_철거단위수량" xfId="4127"/>
    <cellStyle name="1_tree_구조물,조형물,수목보호_오창수량산출서_수량산출서-1201_한수단위수량" xfId="4128"/>
    <cellStyle name="1_tree_구조물,조형물,수목보호_오창수량산출서_시설물단위수량" xfId="4129"/>
    <cellStyle name="1_tree_구조물,조형물,수목보호_오창수량산출서_시설물단위수량1" xfId="4130"/>
    <cellStyle name="1_tree_구조물,조형물,수목보호_오창수량산출서_시설물단위수량1_시설물단위수량" xfId="4131"/>
    <cellStyle name="1_tree_구조물,조형물,수목보호_오창수량산출서_철거단위수량" xfId="4132"/>
    <cellStyle name="1_tree_구조물,조형물,수목보호_오창수량산출서_한수단위수량" xfId="4133"/>
    <cellStyle name="1_tree_구조물,조형물,수목보호_철거단위수량" xfId="4134"/>
    <cellStyle name="1_tree_구조물,조형물,수목보호_한수단위수량" xfId="4135"/>
    <cellStyle name="1_tree_궁산근린공원 도시생태림 조성공사" xfId="20861"/>
    <cellStyle name="1_tree_꿈나무어린이공원(최종설계서)" xfId="20862"/>
    <cellStyle name="1_tree_남해총괄표" xfId="8669"/>
    <cellStyle name="1_tree_남해총괄표_백화점화장실인테리어" xfId="8670"/>
    <cellStyle name="1_tree_남해총괄표_설계내역서" xfId="8671"/>
    <cellStyle name="1_tree_남해총괄표_설계내역서_백화점화장실인테리어" xfId="8672"/>
    <cellStyle name="1_tree_남해총괄표_설계내역서_울산FITNESS인테리어" xfId="8673"/>
    <cellStyle name="1_tree_남해총괄표_설계내역서_화명조경" xfId="8674"/>
    <cellStyle name="1_tree_남해총괄표_설계내역서_화명조경_백화점화장실인테리어" xfId="8675"/>
    <cellStyle name="1_tree_남해총괄표_설계내역서_화명조경_울산FITNESS인테리어" xfId="8676"/>
    <cellStyle name="1_tree_남해총괄표_설계내역서1월7일" xfId="8677"/>
    <cellStyle name="1_tree_남해총괄표_설계내역서1월7일_백화점화장실인테리어" xfId="8678"/>
    <cellStyle name="1_tree_남해총괄표_설계내역서1월7일_울산FITNESS인테리어" xfId="8679"/>
    <cellStyle name="1_tree_남해총괄표_설계내역서1월7일_화명조경" xfId="8680"/>
    <cellStyle name="1_tree_남해총괄표_설계내역서1월7일_화명조경_백화점화장실인테리어" xfId="8681"/>
    <cellStyle name="1_tree_남해총괄표_설계내역서1월7일_화명조경_울산FITNESS인테리어" xfId="8682"/>
    <cellStyle name="1_tree_남해총괄표_울산FITNESS인테리어" xfId="8683"/>
    <cellStyle name="1_tree_남해총괄표_화명조경" xfId="8684"/>
    <cellStyle name="1_tree_남해총괄표_화명조경_백화점화장실인테리어" xfId="8685"/>
    <cellStyle name="1_tree_남해총괄표_화명조경_울산FITNESS인테리어" xfId="8686"/>
    <cellStyle name="1_tree_내역서1128" xfId="4136"/>
    <cellStyle name="1_tree_내역서1128_양목초교 학교공원화사업변경내역서(06.04.14)" xfId="4137"/>
    <cellStyle name="1_tree_내역서-산림재해위험지" xfId="8687"/>
    <cellStyle name="1_tree_내역서-수해복구" xfId="8688"/>
    <cellStyle name="1_tree_노원구가로수-폐기물예산서" xfId="20863"/>
    <cellStyle name="1_tree_노원구가로수-폐기물예산서_강서구-폐기물내역서(1027)" xfId="20864"/>
    <cellStyle name="1_tree_노원구가로수-폐기물예산서_구로구-내역서(폐기물)" xfId="20865"/>
    <cellStyle name="1_tree_노원구가로수-폐기물예산서_북아현-폐기물예산서" xfId="20866"/>
    <cellStyle name="1_tree_다산로내역서" xfId="20867"/>
    <cellStyle name="1_tree_단위1" xfId="8689"/>
    <cellStyle name="1_tree_단위수량" xfId="4138"/>
    <cellStyle name="1_tree_단위수량1" xfId="4139"/>
    <cellStyle name="1_tree_단위수량산출" xfId="4140"/>
    <cellStyle name="1_tree_단위수량산출_1" xfId="4141"/>
    <cellStyle name="1_tree_단위수량산출_단위수량" xfId="4142"/>
    <cellStyle name="1_tree_단위수량산출_단위수량1" xfId="4143"/>
    <cellStyle name="1_tree_단위수량산출_단위수량산출" xfId="4144"/>
    <cellStyle name="1_tree_단위수량산출_도곡단위수량" xfId="4145"/>
    <cellStyle name="1_tree_단위수량산출_수량산출서-11.25" xfId="4146"/>
    <cellStyle name="1_tree_단위수량산출_수량산출서-11.25_단위수량" xfId="4147"/>
    <cellStyle name="1_tree_단위수량산출_수량산출서-11.25_단위수량1" xfId="4148"/>
    <cellStyle name="1_tree_단위수량산출_수량산출서-11.25_단위수량산출" xfId="4149"/>
    <cellStyle name="1_tree_단위수량산출_수량산출서-11.25_도곡단위수량" xfId="4150"/>
    <cellStyle name="1_tree_단위수량산출_수량산출서-11.25_철거단위수량" xfId="4151"/>
    <cellStyle name="1_tree_단위수량산출_수량산출서-11.25_한수단위수량" xfId="4152"/>
    <cellStyle name="1_tree_단위수량산출_수량산출서-1201" xfId="4153"/>
    <cellStyle name="1_tree_단위수량산출_수량산출서-1201_단위수량" xfId="4154"/>
    <cellStyle name="1_tree_단위수량산출_수량산출서-1201_단위수량1" xfId="4155"/>
    <cellStyle name="1_tree_단위수량산출_수량산출서-1201_단위수량산출" xfId="4156"/>
    <cellStyle name="1_tree_단위수량산출_수량산출서-1201_도곡단위수량" xfId="4157"/>
    <cellStyle name="1_tree_단위수량산출_수량산출서-1201_철거단위수량" xfId="4158"/>
    <cellStyle name="1_tree_단위수량산출_수량산출서-1201_한수단위수량" xfId="4159"/>
    <cellStyle name="1_tree_단위수량산출_시설물단위수량" xfId="4160"/>
    <cellStyle name="1_tree_단위수량산출_시설물단위수량1" xfId="4161"/>
    <cellStyle name="1_tree_단위수량산출_시설물단위수량1_시설물단위수량" xfId="4162"/>
    <cellStyle name="1_tree_단위수량산출_오창수량산출서" xfId="4163"/>
    <cellStyle name="1_tree_단위수량산출_오창수량산출서_단위수량" xfId="4164"/>
    <cellStyle name="1_tree_단위수량산출_오창수량산출서_단위수량1" xfId="4165"/>
    <cellStyle name="1_tree_단위수량산출_오창수량산출서_단위수량산출" xfId="4166"/>
    <cellStyle name="1_tree_단위수량산출_오창수량산출서_도곡단위수량" xfId="4167"/>
    <cellStyle name="1_tree_단위수량산출_오창수량산출서_수량산출서-11.25" xfId="4168"/>
    <cellStyle name="1_tree_단위수량산출_오창수량산출서_수량산출서-11.25_단위수량" xfId="4169"/>
    <cellStyle name="1_tree_단위수량산출_오창수량산출서_수량산출서-11.25_단위수량1" xfId="4170"/>
    <cellStyle name="1_tree_단위수량산출_오창수량산출서_수량산출서-11.25_단위수량산출" xfId="4171"/>
    <cellStyle name="1_tree_단위수량산출_오창수량산출서_수량산출서-11.25_도곡단위수량" xfId="4172"/>
    <cellStyle name="1_tree_단위수량산출_오창수량산출서_수량산출서-11.25_철거단위수량" xfId="4173"/>
    <cellStyle name="1_tree_단위수량산출_오창수량산출서_수량산출서-11.25_한수단위수량" xfId="4174"/>
    <cellStyle name="1_tree_단위수량산출_오창수량산출서_수량산출서-1201" xfId="4175"/>
    <cellStyle name="1_tree_단위수량산출_오창수량산출서_수량산출서-1201_단위수량" xfId="4176"/>
    <cellStyle name="1_tree_단위수량산출_오창수량산출서_수량산출서-1201_단위수량1" xfId="4177"/>
    <cellStyle name="1_tree_단위수량산출_오창수량산출서_수량산출서-1201_단위수량산출" xfId="4178"/>
    <cellStyle name="1_tree_단위수량산출_오창수량산출서_수량산출서-1201_도곡단위수량" xfId="4179"/>
    <cellStyle name="1_tree_단위수량산출_오창수량산출서_수량산출서-1201_철거단위수량" xfId="4180"/>
    <cellStyle name="1_tree_단위수량산출_오창수량산출서_수량산출서-1201_한수단위수량" xfId="4181"/>
    <cellStyle name="1_tree_단위수량산출_오창수량산출서_시설물단위수량" xfId="4182"/>
    <cellStyle name="1_tree_단위수량산출_오창수량산출서_시설물단위수량1" xfId="4183"/>
    <cellStyle name="1_tree_단위수량산출_오창수량산출서_시설물단위수량1_시설물단위수량" xfId="4184"/>
    <cellStyle name="1_tree_단위수량산출_오창수량산출서_철거단위수량" xfId="4185"/>
    <cellStyle name="1_tree_단위수량산출_오창수량산출서_한수단위수량" xfId="4186"/>
    <cellStyle name="1_tree_단위수량산출_철거단위수량" xfId="4187"/>
    <cellStyle name="1_tree_단위수량산출_한수단위수량" xfId="4188"/>
    <cellStyle name="1_tree_단위수량산출1" xfId="4189"/>
    <cellStyle name="1_tree_단위수량산출-1" xfId="4190"/>
    <cellStyle name="1_tree_단위수량산출1_단위수량" xfId="4191"/>
    <cellStyle name="1_tree_단위수량산출-1_단위수량" xfId="4192"/>
    <cellStyle name="1_tree_단위수량산출1_단위수량1" xfId="4193"/>
    <cellStyle name="1_tree_단위수량산출-1_단위수량1" xfId="4194"/>
    <cellStyle name="1_tree_단위수량산출1_단위수량산출" xfId="4195"/>
    <cellStyle name="1_tree_단위수량산출-1_단위수량산출" xfId="4196"/>
    <cellStyle name="1_tree_단위수량산출1_도곡단위수량" xfId="4197"/>
    <cellStyle name="1_tree_단위수량산출-1_도곡단위수량" xfId="4198"/>
    <cellStyle name="1_tree_단위수량산출1_수량산출서-11.25" xfId="4199"/>
    <cellStyle name="1_tree_단위수량산출-1_수량산출서-11.25" xfId="4200"/>
    <cellStyle name="1_tree_단위수량산출1_수량산출서-11.25_단위수량" xfId="4201"/>
    <cellStyle name="1_tree_단위수량산출-1_수량산출서-11.25_단위수량" xfId="4202"/>
    <cellStyle name="1_tree_단위수량산출1_수량산출서-11.25_단위수량1" xfId="4203"/>
    <cellStyle name="1_tree_단위수량산출-1_수량산출서-11.25_단위수량1" xfId="4204"/>
    <cellStyle name="1_tree_단위수량산출1_수량산출서-11.25_단위수량산출" xfId="4205"/>
    <cellStyle name="1_tree_단위수량산출-1_수량산출서-11.25_단위수량산출" xfId="4206"/>
    <cellStyle name="1_tree_단위수량산출1_수량산출서-11.25_도곡단위수량" xfId="4207"/>
    <cellStyle name="1_tree_단위수량산출-1_수량산출서-11.25_도곡단위수량" xfId="4208"/>
    <cellStyle name="1_tree_단위수량산출1_수량산출서-11.25_철거단위수량" xfId="4209"/>
    <cellStyle name="1_tree_단위수량산출-1_수량산출서-11.25_철거단위수량" xfId="4210"/>
    <cellStyle name="1_tree_단위수량산출1_수량산출서-11.25_한수단위수량" xfId="4211"/>
    <cellStyle name="1_tree_단위수량산출-1_수량산출서-11.25_한수단위수량" xfId="4212"/>
    <cellStyle name="1_tree_단위수량산출1_수량산출서-1201" xfId="4213"/>
    <cellStyle name="1_tree_단위수량산출-1_수량산출서-1201" xfId="4214"/>
    <cellStyle name="1_tree_단위수량산출1_수량산출서-1201_단위수량" xfId="4215"/>
    <cellStyle name="1_tree_단위수량산출-1_수량산출서-1201_단위수량" xfId="4216"/>
    <cellStyle name="1_tree_단위수량산출1_수량산출서-1201_단위수량1" xfId="4217"/>
    <cellStyle name="1_tree_단위수량산출-1_수량산출서-1201_단위수량1" xfId="4218"/>
    <cellStyle name="1_tree_단위수량산출1_수량산출서-1201_단위수량산출" xfId="4219"/>
    <cellStyle name="1_tree_단위수량산출-1_수량산출서-1201_단위수량산출" xfId="4220"/>
    <cellStyle name="1_tree_단위수량산출1_수량산출서-1201_도곡단위수량" xfId="4221"/>
    <cellStyle name="1_tree_단위수량산출-1_수량산출서-1201_도곡단위수량" xfId="4222"/>
    <cellStyle name="1_tree_단위수량산출1_수량산출서-1201_철거단위수량" xfId="4223"/>
    <cellStyle name="1_tree_단위수량산출-1_수량산출서-1201_철거단위수량" xfId="4224"/>
    <cellStyle name="1_tree_단위수량산출1_수량산출서-1201_한수단위수량" xfId="4225"/>
    <cellStyle name="1_tree_단위수량산출-1_수량산출서-1201_한수단위수량" xfId="4226"/>
    <cellStyle name="1_tree_단위수량산출1_시설물단위수량" xfId="4227"/>
    <cellStyle name="1_tree_단위수량산출-1_시설물단위수량" xfId="4228"/>
    <cellStyle name="1_tree_단위수량산출1_시설물단위수량1" xfId="4229"/>
    <cellStyle name="1_tree_단위수량산출-1_시설물단위수량1" xfId="4230"/>
    <cellStyle name="1_tree_단위수량산출1_시설물단위수량1_시설물단위수량" xfId="4231"/>
    <cellStyle name="1_tree_단위수량산출-1_시설물단위수량1_시설물단위수량" xfId="4232"/>
    <cellStyle name="1_tree_단위수량산출1_오창수량산출서" xfId="4233"/>
    <cellStyle name="1_tree_단위수량산출-1_오창수량산출서" xfId="4234"/>
    <cellStyle name="1_tree_단위수량산출1_오창수량산출서_단위수량" xfId="4235"/>
    <cellStyle name="1_tree_단위수량산출-1_오창수량산출서_단위수량" xfId="4236"/>
    <cellStyle name="1_tree_단위수량산출1_오창수량산출서_단위수량1" xfId="4237"/>
    <cellStyle name="1_tree_단위수량산출-1_오창수량산출서_단위수량1" xfId="4238"/>
    <cellStyle name="1_tree_단위수량산출1_오창수량산출서_단위수량산출" xfId="4239"/>
    <cellStyle name="1_tree_단위수량산출-1_오창수량산출서_단위수량산출" xfId="4240"/>
    <cellStyle name="1_tree_단위수량산출1_오창수량산출서_도곡단위수량" xfId="4241"/>
    <cellStyle name="1_tree_단위수량산출-1_오창수량산출서_도곡단위수량" xfId="4242"/>
    <cellStyle name="1_tree_단위수량산출1_오창수량산출서_수량산출서-11.25" xfId="4243"/>
    <cellStyle name="1_tree_단위수량산출-1_오창수량산출서_수량산출서-11.25" xfId="4244"/>
    <cellStyle name="1_tree_단위수량산출1_오창수량산출서_수량산출서-11.25_단위수량" xfId="4245"/>
    <cellStyle name="1_tree_단위수량산출-1_오창수량산출서_수량산출서-11.25_단위수량" xfId="4246"/>
    <cellStyle name="1_tree_단위수량산출1_오창수량산출서_수량산출서-11.25_단위수량1" xfId="4247"/>
    <cellStyle name="1_tree_단위수량산출-1_오창수량산출서_수량산출서-11.25_단위수량1" xfId="4248"/>
    <cellStyle name="1_tree_단위수량산출1_오창수량산출서_수량산출서-11.25_단위수량산출" xfId="4249"/>
    <cellStyle name="1_tree_단위수량산출-1_오창수량산출서_수량산출서-11.25_단위수량산출" xfId="4250"/>
    <cellStyle name="1_tree_단위수량산출1_오창수량산출서_수량산출서-11.25_도곡단위수량" xfId="4251"/>
    <cellStyle name="1_tree_단위수량산출-1_오창수량산출서_수량산출서-11.25_도곡단위수량" xfId="4252"/>
    <cellStyle name="1_tree_단위수량산출1_오창수량산출서_수량산출서-11.25_철거단위수량" xfId="4253"/>
    <cellStyle name="1_tree_단위수량산출-1_오창수량산출서_수량산출서-11.25_철거단위수량" xfId="4254"/>
    <cellStyle name="1_tree_단위수량산출1_오창수량산출서_수량산출서-11.25_한수단위수량" xfId="4255"/>
    <cellStyle name="1_tree_단위수량산출-1_오창수량산출서_수량산출서-11.25_한수단위수량" xfId="4256"/>
    <cellStyle name="1_tree_단위수량산출1_오창수량산출서_수량산출서-1201" xfId="4257"/>
    <cellStyle name="1_tree_단위수량산출-1_오창수량산출서_수량산출서-1201" xfId="4258"/>
    <cellStyle name="1_tree_단위수량산출1_오창수량산출서_수량산출서-1201_단위수량" xfId="4259"/>
    <cellStyle name="1_tree_단위수량산출-1_오창수량산출서_수량산출서-1201_단위수량" xfId="4260"/>
    <cellStyle name="1_tree_단위수량산출1_오창수량산출서_수량산출서-1201_단위수량1" xfId="4261"/>
    <cellStyle name="1_tree_단위수량산출-1_오창수량산출서_수량산출서-1201_단위수량1" xfId="4262"/>
    <cellStyle name="1_tree_단위수량산출1_오창수량산출서_수량산출서-1201_단위수량산출" xfId="4263"/>
    <cellStyle name="1_tree_단위수량산출-1_오창수량산출서_수량산출서-1201_단위수량산출" xfId="4264"/>
    <cellStyle name="1_tree_단위수량산출1_오창수량산출서_수량산출서-1201_도곡단위수량" xfId="4265"/>
    <cellStyle name="1_tree_단위수량산출-1_오창수량산출서_수량산출서-1201_도곡단위수량" xfId="4266"/>
    <cellStyle name="1_tree_단위수량산출1_오창수량산출서_수량산출서-1201_철거단위수량" xfId="4267"/>
    <cellStyle name="1_tree_단위수량산출-1_오창수량산출서_수량산출서-1201_철거단위수량" xfId="4268"/>
    <cellStyle name="1_tree_단위수량산출1_오창수량산출서_수량산출서-1201_한수단위수량" xfId="4269"/>
    <cellStyle name="1_tree_단위수량산출-1_오창수량산출서_수량산출서-1201_한수단위수량" xfId="4270"/>
    <cellStyle name="1_tree_단위수량산출1_오창수량산출서_시설물단위수량" xfId="4271"/>
    <cellStyle name="1_tree_단위수량산출-1_오창수량산출서_시설물단위수량" xfId="4272"/>
    <cellStyle name="1_tree_단위수량산출1_오창수량산출서_시설물단위수량1" xfId="4273"/>
    <cellStyle name="1_tree_단위수량산출-1_오창수량산출서_시설물단위수량1" xfId="4274"/>
    <cellStyle name="1_tree_단위수량산출1_오창수량산출서_시설물단위수량1_시설물단위수량" xfId="4275"/>
    <cellStyle name="1_tree_단위수량산출-1_오창수량산출서_시설물단위수량1_시설물단위수량" xfId="4276"/>
    <cellStyle name="1_tree_단위수량산출1_오창수량산출서_철거단위수량" xfId="4277"/>
    <cellStyle name="1_tree_단위수량산출-1_오창수량산출서_철거단위수량" xfId="4278"/>
    <cellStyle name="1_tree_단위수량산출1_오창수량산출서_한수단위수량" xfId="4279"/>
    <cellStyle name="1_tree_단위수량산출-1_오창수량산출서_한수단위수량" xfId="4280"/>
    <cellStyle name="1_tree_단위수량산출1_철거단위수량" xfId="4281"/>
    <cellStyle name="1_tree_단위수량산출-1_철거단위수량" xfId="4282"/>
    <cellStyle name="1_tree_단위수량산출1_한수단위수량" xfId="4283"/>
    <cellStyle name="1_tree_단위수량산출-1_한수단위수량" xfId="4284"/>
    <cellStyle name="1_tree_단위수량산출2" xfId="4285"/>
    <cellStyle name="1_tree_단위수량산출2_단위수량" xfId="4286"/>
    <cellStyle name="1_tree_단위수량산출2_단위수량1" xfId="4287"/>
    <cellStyle name="1_tree_단위수량산출2_단위수량산출" xfId="4288"/>
    <cellStyle name="1_tree_단위수량산출2_도곡단위수량" xfId="4289"/>
    <cellStyle name="1_tree_단위수량산출2_수량산출서-11.25" xfId="4290"/>
    <cellStyle name="1_tree_단위수량산출2_수량산출서-11.25_단위수량" xfId="4291"/>
    <cellStyle name="1_tree_단위수량산출2_수량산출서-11.25_단위수량1" xfId="4292"/>
    <cellStyle name="1_tree_단위수량산출2_수량산출서-11.25_단위수량산출" xfId="4293"/>
    <cellStyle name="1_tree_단위수량산출2_수량산출서-11.25_도곡단위수량" xfId="4294"/>
    <cellStyle name="1_tree_단위수량산출2_수량산출서-11.25_철거단위수량" xfId="4295"/>
    <cellStyle name="1_tree_단위수량산출2_수량산출서-11.25_한수단위수량" xfId="4296"/>
    <cellStyle name="1_tree_단위수량산출2_수량산출서-1201" xfId="4297"/>
    <cellStyle name="1_tree_단위수량산출2_수량산출서-1201_단위수량" xfId="4298"/>
    <cellStyle name="1_tree_단위수량산출2_수량산출서-1201_단위수량1" xfId="4299"/>
    <cellStyle name="1_tree_단위수량산출2_수량산출서-1201_단위수량산출" xfId="4300"/>
    <cellStyle name="1_tree_단위수량산출2_수량산출서-1201_도곡단위수량" xfId="4301"/>
    <cellStyle name="1_tree_단위수량산출2_수량산출서-1201_철거단위수량" xfId="4302"/>
    <cellStyle name="1_tree_단위수량산출2_수량산출서-1201_한수단위수량" xfId="4303"/>
    <cellStyle name="1_tree_단위수량산출2_시설물단위수량" xfId="4304"/>
    <cellStyle name="1_tree_단위수량산출2_시설물단위수량1" xfId="4305"/>
    <cellStyle name="1_tree_단위수량산출2_시설물단위수량1_시설물단위수량" xfId="4306"/>
    <cellStyle name="1_tree_단위수량산출2_오창수량산출서" xfId="4307"/>
    <cellStyle name="1_tree_단위수량산출2_오창수량산출서_단위수량" xfId="4308"/>
    <cellStyle name="1_tree_단위수량산출2_오창수량산출서_단위수량1" xfId="4309"/>
    <cellStyle name="1_tree_단위수량산출2_오창수량산출서_단위수량산출" xfId="4310"/>
    <cellStyle name="1_tree_단위수량산출2_오창수량산출서_도곡단위수량" xfId="4311"/>
    <cellStyle name="1_tree_단위수량산출2_오창수량산출서_수량산출서-11.25" xfId="4312"/>
    <cellStyle name="1_tree_단위수량산출2_오창수량산출서_수량산출서-11.25_단위수량" xfId="4313"/>
    <cellStyle name="1_tree_단위수량산출2_오창수량산출서_수량산출서-11.25_단위수량1" xfId="4314"/>
    <cellStyle name="1_tree_단위수량산출2_오창수량산출서_수량산출서-11.25_단위수량산출" xfId="4315"/>
    <cellStyle name="1_tree_단위수량산출2_오창수량산출서_수량산출서-11.25_도곡단위수량" xfId="4316"/>
    <cellStyle name="1_tree_단위수량산출2_오창수량산출서_수량산출서-11.25_철거단위수량" xfId="4317"/>
    <cellStyle name="1_tree_단위수량산출2_오창수량산출서_수량산출서-11.25_한수단위수량" xfId="4318"/>
    <cellStyle name="1_tree_단위수량산출2_오창수량산출서_수량산출서-1201" xfId="4319"/>
    <cellStyle name="1_tree_단위수량산출2_오창수량산출서_수량산출서-1201_단위수량" xfId="4320"/>
    <cellStyle name="1_tree_단위수량산출2_오창수량산출서_수량산출서-1201_단위수량1" xfId="4321"/>
    <cellStyle name="1_tree_단위수량산출2_오창수량산출서_수량산출서-1201_단위수량산출" xfId="4322"/>
    <cellStyle name="1_tree_단위수량산출2_오창수량산출서_수량산출서-1201_도곡단위수량" xfId="4323"/>
    <cellStyle name="1_tree_단위수량산출2_오창수량산출서_수량산출서-1201_철거단위수량" xfId="4324"/>
    <cellStyle name="1_tree_단위수량산출2_오창수량산출서_수량산출서-1201_한수단위수량" xfId="4325"/>
    <cellStyle name="1_tree_단위수량산출2_오창수량산출서_시설물단위수량" xfId="4326"/>
    <cellStyle name="1_tree_단위수량산출2_오창수량산출서_시설물단위수량1" xfId="4327"/>
    <cellStyle name="1_tree_단위수량산출2_오창수량산출서_시설물단위수량1_시설물단위수량" xfId="4328"/>
    <cellStyle name="1_tree_단위수량산출2_오창수량산출서_철거단위수량" xfId="4329"/>
    <cellStyle name="1_tree_단위수량산출2_오창수량산출서_한수단위수량" xfId="4330"/>
    <cellStyle name="1_tree_단위수량산출2_철거단위수량" xfId="4331"/>
    <cellStyle name="1_tree_단위수량산출2_한수단위수량" xfId="4332"/>
    <cellStyle name="1_tree_단위수량산출-개군" xfId="4333"/>
    <cellStyle name="1_tree_단위수량산출-구로중" xfId="4334"/>
    <cellStyle name="1_tree_단위수량산출-동북" xfId="4335"/>
    <cellStyle name="1_tree_단위수량산출-문화" xfId="4336"/>
    <cellStyle name="1_tree_단위수량산출서-1공구" xfId="4337"/>
    <cellStyle name="1_tree_단위수량산출-서현" xfId="4338"/>
    <cellStyle name="1_tree_단위수량산출-충남여고" xfId="4339"/>
    <cellStyle name="1_tree_도곡단위수량" xfId="4340"/>
    <cellStyle name="1_tree_도급내역서" xfId="20868"/>
    <cellStyle name="1_tree_마운딩수량" xfId="8690"/>
    <cellStyle name="1_tree_마운딩수량_갑지0601" xfId="8691"/>
    <cellStyle name="1_tree_마운딩수량_갑지0601_00갑지" xfId="8692"/>
    <cellStyle name="1_tree_마운딩수량_갑지0601_00갑지_백화점화장실인테리어" xfId="8693"/>
    <cellStyle name="1_tree_마운딩수량_갑지0601_00갑지_설계내역서" xfId="8694"/>
    <cellStyle name="1_tree_마운딩수량_갑지0601_00갑지_설계내역서_백화점화장실인테리어" xfId="8695"/>
    <cellStyle name="1_tree_마운딩수량_갑지0601_00갑지_설계내역서_울산FITNESS인테리어" xfId="8696"/>
    <cellStyle name="1_tree_마운딩수량_갑지0601_00갑지_설계내역서_화명조경" xfId="8697"/>
    <cellStyle name="1_tree_마운딩수량_갑지0601_00갑지_설계내역서_화명조경_백화점화장실인테리어" xfId="8698"/>
    <cellStyle name="1_tree_마운딩수량_갑지0601_00갑지_설계내역서_화명조경_울산FITNESS인테리어" xfId="8699"/>
    <cellStyle name="1_tree_마운딩수량_갑지0601_00갑지_설계내역서1월7일" xfId="8700"/>
    <cellStyle name="1_tree_마운딩수량_갑지0601_00갑지_설계내역서1월7일_백화점화장실인테리어" xfId="8701"/>
    <cellStyle name="1_tree_마운딩수량_갑지0601_00갑지_설계내역서1월7일_울산FITNESS인테리어" xfId="8702"/>
    <cellStyle name="1_tree_마운딩수량_갑지0601_00갑지_설계내역서1월7일_화명조경" xfId="8703"/>
    <cellStyle name="1_tree_마운딩수량_갑지0601_00갑지_설계내역서1월7일_화명조경_백화점화장실인테리어" xfId="8704"/>
    <cellStyle name="1_tree_마운딩수량_갑지0601_00갑지_설계내역서1월7일_화명조경_울산FITNESS인테리어" xfId="8705"/>
    <cellStyle name="1_tree_마운딩수량_갑지0601_00갑지_울산FITNESS인테리어" xfId="8706"/>
    <cellStyle name="1_tree_마운딩수량_갑지0601_00갑지_화명조경" xfId="8707"/>
    <cellStyle name="1_tree_마운딩수량_갑지0601_00갑지_화명조경_백화점화장실인테리어" xfId="8708"/>
    <cellStyle name="1_tree_마운딩수량_갑지0601_00갑지_화명조경_울산FITNESS인테리어" xfId="8709"/>
    <cellStyle name="1_tree_마운딩수량_갑지0601_과천놀이터설계서" xfId="8710"/>
    <cellStyle name="1_tree_마운딩수량_갑지0601_과천놀이터설계서_백화점화장실인테리어" xfId="8711"/>
    <cellStyle name="1_tree_마운딩수량_갑지0601_과천놀이터설계서_설계내역서" xfId="8712"/>
    <cellStyle name="1_tree_마운딩수량_갑지0601_과천놀이터설계서_설계내역서_백화점화장실인테리어" xfId="8713"/>
    <cellStyle name="1_tree_마운딩수량_갑지0601_과천놀이터설계서_설계내역서_울산FITNESS인테리어" xfId="8714"/>
    <cellStyle name="1_tree_마운딩수량_갑지0601_과천놀이터설계서_설계내역서_화명조경" xfId="8715"/>
    <cellStyle name="1_tree_마운딩수량_갑지0601_과천놀이터설계서_설계내역서_화명조경_백화점화장실인테리어" xfId="8716"/>
    <cellStyle name="1_tree_마운딩수량_갑지0601_과천놀이터설계서_설계내역서_화명조경_울산FITNESS인테리어" xfId="8717"/>
    <cellStyle name="1_tree_마운딩수량_갑지0601_과천놀이터설계서_설계내역서1월7일" xfId="8718"/>
    <cellStyle name="1_tree_마운딩수량_갑지0601_과천놀이터설계서_설계내역서1월7일_백화점화장실인테리어" xfId="8719"/>
    <cellStyle name="1_tree_마운딩수량_갑지0601_과천놀이터설계서_설계내역서1월7일_울산FITNESS인테리어" xfId="8720"/>
    <cellStyle name="1_tree_마운딩수량_갑지0601_과천놀이터설계서_설계내역서1월7일_화명조경" xfId="8721"/>
    <cellStyle name="1_tree_마운딩수량_갑지0601_과천놀이터설계서_설계내역서1월7일_화명조경_백화점화장실인테리어" xfId="8722"/>
    <cellStyle name="1_tree_마운딩수량_갑지0601_과천놀이터설계서_설계내역서1월7일_화명조경_울산FITNESS인테리어" xfId="8723"/>
    <cellStyle name="1_tree_마운딩수량_갑지0601_과천놀이터설계서_울산FITNESS인테리어" xfId="8724"/>
    <cellStyle name="1_tree_마운딩수량_갑지0601_과천놀이터설계서_화명조경" xfId="8725"/>
    <cellStyle name="1_tree_마운딩수량_갑지0601_과천놀이터설계서_화명조경_백화점화장실인테리어" xfId="8726"/>
    <cellStyle name="1_tree_마운딩수량_갑지0601_과천놀이터설계서_화명조경_울산FITNESS인테리어" xfId="8727"/>
    <cellStyle name="1_tree_마운딩수량_갑지0601_백화점화장실인테리어" xfId="8728"/>
    <cellStyle name="1_tree_마운딩수량_갑지0601_울산FITNESS인테리어" xfId="8729"/>
    <cellStyle name="1_tree_마운딩수량_갑지0601_총괄갑지" xfId="8730"/>
    <cellStyle name="1_tree_마운딩수량_갑지0601_총괄갑지_백화점화장실인테리어" xfId="8731"/>
    <cellStyle name="1_tree_마운딩수량_갑지0601_총괄갑지_설계내역서" xfId="8732"/>
    <cellStyle name="1_tree_마운딩수량_갑지0601_총괄갑지_설계내역서_백화점화장실인테리어" xfId="8733"/>
    <cellStyle name="1_tree_마운딩수량_갑지0601_총괄갑지_설계내역서_울산FITNESS인테리어" xfId="8734"/>
    <cellStyle name="1_tree_마운딩수량_갑지0601_총괄갑지_설계내역서_화명조경" xfId="8735"/>
    <cellStyle name="1_tree_마운딩수량_갑지0601_총괄갑지_설계내역서_화명조경_백화점화장실인테리어" xfId="8736"/>
    <cellStyle name="1_tree_마운딩수량_갑지0601_총괄갑지_설계내역서_화명조경_울산FITNESS인테리어" xfId="8737"/>
    <cellStyle name="1_tree_마운딩수량_갑지0601_총괄갑지_설계내역서1월7일" xfId="8738"/>
    <cellStyle name="1_tree_마운딩수량_갑지0601_총괄갑지_설계내역서1월7일_백화점화장실인테리어" xfId="8739"/>
    <cellStyle name="1_tree_마운딩수량_갑지0601_총괄갑지_설계내역서1월7일_울산FITNESS인테리어" xfId="8740"/>
    <cellStyle name="1_tree_마운딩수량_갑지0601_총괄갑지_설계내역서1월7일_화명조경" xfId="8741"/>
    <cellStyle name="1_tree_마운딩수량_갑지0601_총괄갑지_설계내역서1월7일_화명조경_백화점화장실인테리어" xfId="8742"/>
    <cellStyle name="1_tree_마운딩수량_갑지0601_총괄갑지_설계내역서1월7일_화명조경_울산FITNESS인테리어" xfId="8743"/>
    <cellStyle name="1_tree_마운딩수량_갑지0601_총괄갑지_울산FITNESS인테리어" xfId="8744"/>
    <cellStyle name="1_tree_마운딩수량_갑지0601_총괄갑지_화명조경" xfId="8745"/>
    <cellStyle name="1_tree_마운딩수량_갑지0601_총괄갑지_화명조경_백화점화장실인테리어" xfId="8746"/>
    <cellStyle name="1_tree_마운딩수량_갑지0601_총괄갑지_화명조경_울산FITNESS인테리어" xfId="8747"/>
    <cellStyle name="1_tree_마운딩수량_갑지0601_총괄내역서" xfId="8748"/>
    <cellStyle name="1_tree_마운딩수량_갑지0601_총괄내역서_백화점화장실인테리어" xfId="8749"/>
    <cellStyle name="1_tree_마운딩수량_갑지0601_총괄내역서_설계내역서" xfId="8750"/>
    <cellStyle name="1_tree_마운딩수량_갑지0601_총괄내역서_설계내역서_백화점화장실인테리어" xfId="8751"/>
    <cellStyle name="1_tree_마운딩수량_갑지0601_총괄내역서_설계내역서_울산FITNESS인테리어" xfId="8752"/>
    <cellStyle name="1_tree_마운딩수량_갑지0601_총괄내역서_설계내역서_화명조경" xfId="8753"/>
    <cellStyle name="1_tree_마운딩수량_갑지0601_총괄내역서_설계내역서_화명조경_백화점화장실인테리어" xfId="8754"/>
    <cellStyle name="1_tree_마운딩수량_갑지0601_총괄내역서_설계내역서_화명조경_울산FITNESS인테리어" xfId="8755"/>
    <cellStyle name="1_tree_마운딩수량_갑지0601_총괄내역서_설계내역서1월7일" xfId="8756"/>
    <cellStyle name="1_tree_마운딩수량_갑지0601_총괄내역서_설계내역서1월7일_백화점화장실인테리어" xfId="8757"/>
    <cellStyle name="1_tree_마운딩수량_갑지0601_총괄내역서_설계내역서1월7일_울산FITNESS인테리어" xfId="8758"/>
    <cellStyle name="1_tree_마운딩수량_갑지0601_총괄내역서_설계내역서1월7일_화명조경" xfId="8759"/>
    <cellStyle name="1_tree_마운딩수량_갑지0601_총괄내역서_설계내역서1월7일_화명조경_백화점화장실인테리어" xfId="8760"/>
    <cellStyle name="1_tree_마운딩수량_갑지0601_총괄내역서_설계내역서1월7일_화명조경_울산FITNESS인테리어" xfId="8761"/>
    <cellStyle name="1_tree_마운딩수량_갑지0601_총괄내역서_울산FITNESS인테리어" xfId="8762"/>
    <cellStyle name="1_tree_마운딩수량_갑지0601_총괄내역서_화명조경" xfId="8763"/>
    <cellStyle name="1_tree_마운딩수량_갑지0601_총괄내역서_화명조경_백화점화장실인테리어" xfId="8764"/>
    <cellStyle name="1_tree_마운딩수량_갑지0601_총괄내역서_화명조경_울산FITNESS인테리어" xfId="8765"/>
    <cellStyle name="1_tree_마운딩수량_갑지0601_화명조경" xfId="8766"/>
    <cellStyle name="1_tree_마운딩수량_갑지0601_화명조경_백화점화장실인테리어" xfId="8767"/>
    <cellStyle name="1_tree_마운딩수량_갑지0601_화명조경_울산FITNESS인테리어" xfId="8768"/>
    <cellStyle name="1_tree_마운딩수량_백화점화장실인테리어" xfId="8769"/>
    <cellStyle name="1_tree_마운딩수량_설계내역서" xfId="8770"/>
    <cellStyle name="1_tree_마운딩수량_설계내역서_백화점화장실인테리어" xfId="8771"/>
    <cellStyle name="1_tree_마운딩수량_설계내역서_울산FITNESS인테리어" xfId="8772"/>
    <cellStyle name="1_tree_마운딩수량_설계내역서_화명조경" xfId="8773"/>
    <cellStyle name="1_tree_마운딩수량_설계내역서_화명조경_백화점화장실인테리어" xfId="8774"/>
    <cellStyle name="1_tree_마운딩수량_설계내역서_화명조경_울산FITNESS인테리어" xfId="8775"/>
    <cellStyle name="1_tree_마운딩수량_설계내역서1월7일" xfId="8776"/>
    <cellStyle name="1_tree_마운딩수량_설계내역서1월7일_백화점화장실인테리어" xfId="8777"/>
    <cellStyle name="1_tree_마운딩수량_설계내역서1월7일_울산FITNESS인테리어" xfId="8778"/>
    <cellStyle name="1_tree_마운딩수량_설계내역서1월7일_화명조경" xfId="8779"/>
    <cellStyle name="1_tree_마운딩수량_설계내역서1월7일_화명조경_백화점화장실인테리어" xfId="8780"/>
    <cellStyle name="1_tree_마운딩수량_설계내역서1월7일_화명조경_울산FITNESS인테리어" xfId="8781"/>
    <cellStyle name="1_tree_마운딩수량_울산FITNESS인테리어" xfId="8782"/>
    <cellStyle name="1_tree_마운딩수량_화명조경" xfId="8783"/>
    <cellStyle name="1_tree_마운딩수량_화명조경_백화점화장실인테리어" xfId="8784"/>
    <cellStyle name="1_tree_마운딩수량_화명조경_울산FITNESS인테리어" xfId="8785"/>
    <cellStyle name="1_tree_목동내역" xfId="8786"/>
    <cellStyle name="1_tree_목동내역 2" xfId="20869"/>
    <cellStyle name="1_tree_목동내역_폐기물집계" xfId="8787"/>
    <cellStyle name="1_tree_목동내역_폐기물집계 2" xfId="20870"/>
    <cellStyle name="1_tree_문래수량집계" xfId="8788"/>
    <cellStyle name="1_tree_배밭계약내역" xfId="2525"/>
    <cellStyle name="1_tree_백화점화장실인테리어" xfId="8789"/>
    <cellStyle name="1_tree_사본 - 아차산배수지인조잔디축구장조성공사 심사내역서" xfId="8790"/>
    <cellStyle name="1_tree_설계_투구봉" xfId="8791"/>
    <cellStyle name="1_tree_설계-관악산도시자연공원" xfId="8792"/>
    <cellStyle name="1_tree_설계내역서" xfId="2526"/>
    <cellStyle name="1_tree_설계내역서 2" xfId="8793"/>
    <cellStyle name="1_tree_설계내역서_백화점화장실인테리어" xfId="8794"/>
    <cellStyle name="1_tree_설계내역서_울산FITNESS인테리어" xfId="8795"/>
    <cellStyle name="1_tree_설계내역서_화명조경" xfId="8796"/>
    <cellStyle name="1_tree_설계내역서_화명조경_백화점화장실인테리어" xfId="8797"/>
    <cellStyle name="1_tree_설계내역서_화명조경_울산FITNESS인테리어" xfId="8798"/>
    <cellStyle name="1_tree_설계내역서1월7일" xfId="8799"/>
    <cellStyle name="1_tree_설계내역서1월7일_백화점화장실인테리어" xfId="8800"/>
    <cellStyle name="1_tree_설계내역서1월7일_울산FITNESS인테리어" xfId="8801"/>
    <cellStyle name="1_tree_설계내역서1월7일_화명조경" xfId="8802"/>
    <cellStyle name="1_tree_설계내역서1월7일_화명조경_백화점화장실인테리어" xfId="8803"/>
    <cellStyle name="1_tree_설계내역서1월7일_화명조경_울산FITNESS인테리어" xfId="8804"/>
    <cellStyle name="1_tree_설계내역-아랑" xfId="8805"/>
    <cellStyle name="1_tree_설계내역-아랑1" xfId="8806"/>
    <cellStyle name="1_tree_설계서" xfId="8807"/>
    <cellStyle name="1_tree_설계서_골목공원" xfId="8808"/>
    <cellStyle name="1_tree_설계서_홍제소공원" xfId="8809"/>
    <cellStyle name="1_tree_설계서-내역(완)" xfId="8810"/>
    <cellStyle name="1_tree_성포고등학교신축공사" xfId="8811"/>
    <cellStyle name="1_tree_수량산출" xfId="10"/>
    <cellStyle name="1_tree_수량산출 2" xfId="20871"/>
    <cellStyle name="1_tree_수량산출_00-예산서양식100" xfId="8812"/>
    <cellStyle name="1_tree_수량산출_00-예산서양식100_강서구-폐기물내역서(1027)" xfId="20872"/>
    <cellStyle name="1_tree_수량산출_00-예산서양식100_구로구-내역서(폐기물)" xfId="20873"/>
    <cellStyle name="1_tree_수량산출_00-예산서양식100_북아현-폐기물예산서" xfId="20874"/>
    <cellStyle name="1_tree_수량산출_00-폐기물예산서양식2" xfId="20875"/>
    <cellStyle name="1_tree_수량산출_00-폐기물예산서양식2_강서구-폐기물내역서(1027)" xfId="20876"/>
    <cellStyle name="1_tree_수량산출_00-폐기물예산서양식2_구로구-내역서(폐기물)" xfId="20877"/>
    <cellStyle name="1_tree_수량산출_00-폐기물예산서양식2_북아현-폐기물예산서" xfId="20878"/>
    <cellStyle name="1_tree_수량산출_00-표지예정공정표" xfId="20879"/>
    <cellStyle name="1_tree_수량산출_00-표지예정공정표_강서구-폐기물내역서(1027)" xfId="20880"/>
    <cellStyle name="1_tree_수량산출_00-표지예정공정표_구로구-내역서(폐기물)" xfId="20881"/>
    <cellStyle name="1_tree_수량산출_00-표지예정공정표_북아현-폐기물예산서" xfId="20882"/>
    <cellStyle name="1_tree_수량산출_07마을마당정비-설계서" xfId="8813"/>
    <cellStyle name="1_tree_수량산출_2004가로환경 개선사업(10-13)" xfId="20883"/>
    <cellStyle name="1_tree_수량산출_2004가로환경 개선사업(10-18)" xfId="20884"/>
    <cellStyle name="1_tree_수량산출_2005 가로수아래 수목식재공사" xfId="20885"/>
    <cellStyle name="1_tree_수량산출_2005가로환경 개선사업" xfId="20886"/>
    <cellStyle name="1_tree_수량산출_2005봉제산 생태림 조성공사(직영)" xfId="20887"/>
    <cellStyle name="1_tree_수량산출_2005봉제산 생태림 조성공사(직영)10-17" xfId="20888"/>
    <cellStyle name="1_tree_수량산출_2005봉제산 생태림 조성공사(직영)10-20" xfId="20889"/>
    <cellStyle name="1_tree_수량산출_2005봉제산철쭉동산조성공사" xfId="20890"/>
    <cellStyle name="1_tree_수량산출_2007년상반기적용노임단가" xfId="8814"/>
    <cellStyle name="1_tree_수량산출_222" xfId="4341"/>
    <cellStyle name="1_tree_수량산출_a 설계서" xfId="8863"/>
    <cellStyle name="1_tree_수량산출_Book1" xfId="20891"/>
    <cellStyle name="1_tree_수량산출_가로수수종교체사업" xfId="20892"/>
    <cellStyle name="1_tree_수량산출_가로수수종교체사업7-11" xfId="20893"/>
    <cellStyle name="1_tree_수량산출_가로수수종교체사업7-27" xfId="20894"/>
    <cellStyle name="1_tree_수량산출_가로수아래휀스설치,관목식재 설계서" xfId="20895"/>
    <cellStyle name="1_tree_수량산출_강진생태연못0224" xfId="4342"/>
    <cellStyle name="1_tree_수량산출_강진생태연못0224_222" xfId="4343"/>
    <cellStyle name="1_tree_수량산출_견적서(유일조경건설)-4차-2" xfId="20896"/>
    <cellStyle name="1_tree_수량산출_구로리총괄내역" xfId="2527"/>
    <cellStyle name="1_tree_수량산출_구로리총괄내역_222" xfId="4344"/>
    <cellStyle name="1_tree_수량산출_구로리총괄내역_강진생태연못0224" xfId="4345"/>
    <cellStyle name="1_tree_수량산출_구로리총괄내역_강진생태연못0224_222" xfId="4346"/>
    <cellStyle name="1_tree_수량산출_구로리총괄내역_구로리설계예산서1029" xfId="4347"/>
    <cellStyle name="1_tree_수량산출_구로리총괄내역_구로리설계예산서1029_222" xfId="4348"/>
    <cellStyle name="1_tree_수량산출_구로리총괄내역_구로리설계예산서1029_강진생태연못0224" xfId="4349"/>
    <cellStyle name="1_tree_수량산출_구로리총괄내역_구로리설계예산서1029_강진생태연못0224_222" xfId="4350"/>
    <cellStyle name="1_tree_수량산출_구로리총괄내역_구로리설계예산서1029_내역서1128" xfId="4351"/>
    <cellStyle name="1_tree_수량산출_구로리총괄내역_구로리설계예산서1029_내역서1128_양목초교 학교공원화사업변경내역서(06.04.14)" xfId="4352"/>
    <cellStyle name="1_tree_수량산출_구로리총괄내역_구로리설계예산서1029_연못조성 수정" xfId="4353"/>
    <cellStyle name="1_tree_수량산출_구로리총괄내역_구로리설계예산서1029_연못조성 수정_222" xfId="4354"/>
    <cellStyle name="1_tree_수량산출_구로리총괄내역_구로리설계예산서1029_충장 체육공원증액설변" xfId="4355"/>
    <cellStyle name="1_tree_수량산출_구로리총괄내역_구로리설계예산서1118준공" xfId="4356"/>
    <cellStyle name="1_tree_수량산출_구로리총괄내역_구로리설계예산서1118준공_222" xfId="4357"/>
    <cellStyle name="1_tree_수량산출_구로리총괄내역_구로리설계예산서1118준공_강진생태연못0224" xfId="4358"/>
    <cellStyle name="1_tree_수량산출_구로리총괄내역_구로리설계예산서1118준공_강진생태연못0224_222" xfId="4359"/>
    <cellStyle name="1_tree_수량산출_구로리총괄내역_구로리설계예산서1118준공_내역서1128" xfId="4360"/>
    <cellStyle name="1_tree_수량산출_구로리총괄내역_구로리설계예산서1118준공_내역서1128_양목초교 학교공원화사업변경내역서(06.04.14)" xfId="4361"/>
    <cellStyle name="1_tree_수량산출_구로리총괄내역_구로리설계예산서1118준공_연못조성 수정" xfId="4362"/>
    <cellStyle name="1_tree_수량산출_구로리총괄내역_구로리설계예산서1118준공_연못조성 수정_222" xfId="4363"/>
    <cellStyle name="1_tree_수량산출_구로리총괄내역_구로리설계예산서1118준공_충장 체육공원증액설변" xfId="4364"/>
    <cellStyle name="1_tree_수량산출_구로리총괄내역_구로리설계예산서조경" xfId="4365"/>
    <cellStyle name="1_tree_수량산출_구로리총괄내역_구로리설계예산서조경_222" xfId="4366"/>
    <cellStyle name="1_tree_수량산출_구로리총괄내역_구로리설계예산서조경_강진생태연못0224" xfId="4367"/>
    <cellStyle name="1_tree_수량산출_구로리총괄내역_구로리설계예산서조경_강진생태연못0224_222" xfId="4368"/>
    <cellStyle name="1_tree_수량산출_구로리총괄내역_구로리설계예산서조경_내역서1128" xfId="4369"/>
    <cellStyle name="1_tree_수량산출_구로리총괄내역_구로리설계예산서조경_내역서1128_양목초교 학교공원화사업변경내역서(06.04.14)" xfId="4370"/>
    <cellStyle name="1_tree_수량산출_구로리총괄내역_구로리설계예산서조경_연못조성 수정" xfId="4371"/>
    <cellStyle name="1_tree_수량산출_구로리총괄내역_구로리설계예산서조경_연못조성 수정_222" xfId="4372"/>
    <cellStyle name="1_tree_수량산출_구로리총괄내역_구로리설계예산서조경_충장 체육공원증액설변" xfId="4373"/>
    <cellStyle name="1_tree_수량산출_구로리총괄내역_구로리어린이공원예산서(조경)1125" xfId="4374"/>
    <cellStyle name="1_tree_수량산출_구로리총괄내역_구로리어린이공원예산서(조경)1125_222" xfId="4375"/>
    <cellStyle name="1_tree_수량산출_구로리총괄내역_구로리어린이공원예산서(조경)1125_강진생태연못0224" xfId="4376"/>
    <cellStyle name="1_tree_수량산출_구로리총괄내역_구로리어린이공원예산서(조경)1125_강진생태연못0224_222" xfId="4377"/>
    <cellStyle name="1_tree_수량산출_구로리총괄내역_구로리어린이공원예산서(조경)1125_내역서1128" xfId="4378"/>
    <cellStyle name="1_tree_수량산출_구로리총괄내역_구로리어린이공원예산서(조경)1125_내역서1128_양목초교 학교공원화사업변경내역서(06.04.14)" xfId="4379"/>
    <cellStyle name="1_tree_수량산출_구로리총괄내역_구로리어린이공원예산서(조경)1125_연못조성 수정" xfId="4380"/>
    <cellStyle name="1_tree_수량산출_구로리총괄내역_구로리어린이공원예산서(조경)1125_연못조성 수정_222" xfId="4381"/>
    <cellStyle name="1_tree_수량산출_구로리총괄내역_구로리어린이공원예산서(조경)1125_충장 체육공원증액설변" xfId="4382"/>
    <cellStyle name="1_tree_수량산출_구로리총괄내역_내역서" xfId="4383"/>
    <cellStyle name="1_tree_수량산출_구로리총괄내역_내역서_222" xfId="4384"/>
    <cellStyle name="1_tree_수량산출_구로리총괄내역_내역서_강진생태연못0224" xfId="4385"/>
    <cellStyle name="1_tree_수량산출_구로리총괄내역_내역서_강진생태연못0224_222" xfId="4386"/>
    <cellStyle name="1_tree_수량산출_구로리총괄내역_내역서_내역서1128" xfId="4387"/>
    <cellStyle name="1_tree_수량산출_구로리총괄내역_내역서_내역서1128_양목초교 학교공원화사업변경내역서(06.04.14)" xfId="4388"/>
    <cellStyle name="1_tree_수량산출_구로리총괄내역_내역서_연못조성 수정" xfId="4389"/>
    <cellStyle name="1_tree_수량산출_구로리총괄내역_내역서_연못조성 수정_222" xfId="4390"/>
    <cellStyle name="1_tree_수량산출_구로리총괄내역_내역서_충장 체육공원증액설변" xfId="4391"/>
    <cellStyle name="1_tree_수량산출_구로리총괄내역_내역서1128" xfId="4392"/>
    <cellStyle name="1_tree_수량산출_구로리총괄내역_내역서1128_양목초교 학교공원화사업변경내역서(06.04.14)" xfId="4393"/>
    <cellStyle name="1_tree_수량산출_구로리총괄내역_노임단가표" xfId="4394"/>
    <cellStyle name="1_tree_수량산출_구로리총괄내역_노임단가표_222" xfId="4395"/>
    <cellStyle name="1_tree_수량산출_구로리총괄내역_노임단가표_강진생태연못0224" xfId="4396"/>
    <cellStyle name="1_tree_수량산출_구로리총괄내역_노임단가표_강진생태연못0224_222" xfId="4397"/>
    <cellStyle name="1_tree_수량산출_구로리총괄내역_노임단가표_내역서1128" xfId="4398"/>
    <cellStyle name="1_tree_수량산출_구로리총괄내역_노임단가표_내역서1128_양목초교 학교공원화사업변경내역서(06.04.14)" xfId="4399"/>
    <cellStyle name="1_tree_수량산출_구로리총괄내역_노임단가표_연못조성 수정" xfId="4400"/>
    <cellStyle name="1_tree_수량산출_구로리총괄내역_노임단가표_연못조성 수정_222" xfId="4401"/>
    <cellStyle name="1_tree_수량산출_구로리총괄내역_노임단가표_충장 체육공원증액설변" xfId="4402"/>
    <cellStyle name="1_tree_수량산출_구로리총괄내역_배밭계약내역" xfId="2528"/>
    <cellStyle name="1_tree_수량산출_구로리총괄내역_설계내역서" xfId="2529"/>
    <cellStyle name="1_tree_수량산출_구로리총괄내역_수도권매립지" xfId="4403"/>
    <cellStyle name="1_tree_수량산출_구로리총괄내역_수도권매립지_222" xfId="4404"/>
    <cellStyle name="1_tree_수량산출_구로리총괄내역_수도권매립지_강진생태연못0224" xfId="4405"/>
    <cellStyle name="1_tree_수량산출_구로리총괄내역_수도권매립지_강진생태연못0224_222" xfId="4406"/>
    <cellStyle name="1_tree_수량산출_구로리총괄내역_수도권매립지_내역서1128" xfId="4407"/>
    <cellStyle name="1_tree_수량산출_구로리총괄내역_수도권매립지_내역서1128_양목초교 학교공원화사업변경내역서(06.04.14)" xfId="4408"/>
    <cellStyle name="1_tree_수량산출_구로리총괄내역_수도권매립지_연못조성 수정" xfId="4409"/>
    <cellStyle name="1_tree_수량산출_구로리총괄내역_수도권매립지_연못조성 수정_222" xfId="4410"/>
    <cellStyle name="1_tree_수량산출_구로리총괄내역_수도권매립지_충장 체육공원증액설변" xfId="4411"/>
    <cellStyle name="1_tree_수량산출_구로리총괄내역_수도권매립지1004(발주용)" xfId="4412"/>
    <cellStyle name="1_tree_수량산출_구로리총괄내역_수도권매립지1004(발주용)_222" xfId="4413"/>
    <cellStyle name="1_tree_수량산출_구로리총괄내역_수도권매립지1004(발주용)_강진생태연못0224" xfId="4414"/>
    <cellStyle name="1_tree_수량산출_구로리총괄내역_수도권매립지1004(발주용)_강진생태연못0224_222" xfId="4415"/>
    <cellStyle name="1_tree_수량산출_구로리총괄내역_수도권매립지1004(발주용)_내역서1128" xfId="4416"/>
    <cellStyle name="1_tree_수량산출_구로리총괄내역_수도권매립지1004(발주용)_내역서1128_양목초교 학교공원화사업변경내역서(06.04.14)" xfId="4417"/>
    <cellStyle name="1_tree_수량산출_구로리총괄내역_수도권매립지1004(발주용)_연못조성 수정" xfId="4418"/>
    <cellStyle name="1_tree_수량산출_구로리총괄내역_수도권매립지1004(발주용)_연못조성 수정_222" xfId="4419"/>
    <cellStyle name="1_tree_수량산출_구로리총괄내역_수도권매립지1004(발주용)_충장 체육공원증액설변" xfId="4420"/>
    <cellStyle name="1_tree_수량산출_구로리총괄내역_연못조성 수정" xfId="4421"/>
    <cellStyle name="1_tree_수량산출_구로리총괄내역_연못조성 수정_222" xfId="4422"/>
    <cellStyle name="1_tree_수량산출_구로리총괄내역_일신건영설계예산서(0211)" xfId="4423"/>
    <cellStyle name="1_tree_수량산출_구로리총괄내역_일신건영설계예산서(0211)_222" xfId="4424"/>
    <cellStyle name="1_tree_수량산출_구로리총괄내역_일신건영설계예산서(0211)_강진생태연못0224" xfId="4425"/>
    <cellStyle name="1_tree_수량산출_구로리총괄내역_일신건영설계예산서(0211)_강진생태연못0224_222" xfId="4426"/>
    <cellStyle name="1_tree_수량산출_구로리총괄내역_일신건영설계예산서(0211)_내역서1128" xfId="4427"/>
    <cellStyle name="1_tree_수량산출_구로리총괄내역_일신건영설계예산서(0211)_내역서1128_양목초교 학교공원화사업변경내역서(06.04.14)" xfId="4428"/>
    <cellStyle name="1_tree_수량산출_구로리총괄내역_일신건영설계예산서(0211)_연못조성 수정" xfId="4429"/>
    <cellStyle name="1_tree_수량산출_구로리총괄내역_일신건영설계예산서(0211)_연못조성 수정_222" xfId="4430"/>
    <cellStyle name="1_tree_수량산출_구로리총괄내역_일신건영설계예산서(0211)_충장 체육공원증액설변" xfId="4431"/>
    <cellStyle name="1_tree_수량산출_구로리총괄내역_일위대가" xfId="4432"/>
    <cellStyle name="1_tree_수량산출_구로리총괄내역_일위대가_222" xfId="4433"/>
    <cellStyle name="1_tree_수량산출_구로리총괄내역_일위대가_강진생태연못0224" xfId="4434"/>
    <cellStyle name="1_tree_수량산출_구로리총괄내역_일위대가_강진생태연못0224_222" xfId="4435"/>
    <cellStyle name="1_tree_수량산출_구로리총괄내역_일위대가_내역서1128" xfId="4436"/>
    <cellStyle name="1_tree_수량산출_구로리총괄내역_일위대가_내역서1128_양목초교 학교공원화사업변경내역서(06.04.14)" xfId="4437"/>
    <cellStyle name="1_tree_수량산출_구로리총괄내역_일위대가_연못조성 수정" xfId="4438"/>
    <cellStyle name="1_tree_수량산출_구로리총괄내역_일위대가_연못조성 수정_222" xfId="4439"/>
    <cellStyle name="1_tree_수량산출_구로리총괄내역_일위대가_충장 체육공원증액설변" xfId="4440"/>
    <cellStyle name="1_tree_수량산출_구로리총괄내역_자재단가표" xfId="4441"/>
    <cellStyle name="1_tree_수량산출_구로리총괄내역_자재단가표_222" xfId="4442"/>
    <cellStyle name="1_tree_수량산출_구로리총괄내역_자재단가표_강진생태연못0224" xfId="4443"/>
    <cellStyle name="1_tree_수량산출_구로리총괄내역_자재단가표_강진생태연못0224_222" xfId="4444"/>
    <cellStyle name="1_tree_수량산출_구로리총괄내역_자재단가표_내역서1128" xfId="4445"/>
    <cellStyle name="1_tree_수량산출_구로리총괄내역_자재단가표_내역서1128_양목초교 학교공원화사업변경내역서(06.04.14)" xfId="4446"/>
    <cellStyle name="1_tree_수량산출_구로리총괄내역_자재단가표_연못조성 수정" xfId="4447"/>
    <cellStyle name="1_tree_수량산출_구로리총괄내역_자재단가표_연못조성 수정_222" xfId="4448"/>
    <cellStyle name="1_tree_수량산출_구로리총괄내역_자재단가표_충장 체육공원증액설변" xfId="4449"/>
    <cellStyle name="1_tree_수량산출_구로리총괄내역_장안초등학교내역0814" xfId="4450"/>
    <cellStyle name="1_tree_수량산출_구로리총괄내역_장안초등학교내역0814_222" xfId="4451"/>
    <cellStyle name="1_tree_수량산출_구로리총괄내역_장안초등학교내역0814_강진생태연못0224" xfId="4452"/>
    <cellStyle name="1_tree_수량산출_구로리총괄내역_장안초등학교내역0814_강진생태연못0224_222" xfId="4453"/>
    <cellStyle name="1_tree_수량산출_구로리총괄내역_장안초등학교내역0814_내역서1128" xfId="4454"/>
    <cellStyle name="1_tree_수량산출_구로리총괄내역_장안초등학교내역0814_내역서1128_양목초교 학교공원화사업변경내역서(06.04.14)" xfId="4455"/>
    <cellStyle name="1_tree_수량산출_구로리총괄내역_장안초등학교내역0814_연못조성 수정" xfId="4456"/>
    <cellStyle name="1_tree_수량산출_구로리총괄내역_장안초등학교내역0814_연못조성 수정_222" xfId="4457"/>
    <cellStyle name="1_tree_수량산출_구로리총괄내역_장안초등학교내역0814_충장 체육공원증액설변" xfId="4458"/>
    <cellStyle name="1_tree_수량산출_구로리총괄내역_충장 체육공원증액설변" xfId="4459"/>
    <cellStyle name="1_tree_수량산출_궁산근린공원 도시생태림 조성공사" xfId="20897"/>
    <cellStyle name="1_tree_수량산출_꿈나무어린이공원(최종설계서)" xfId="20898"/>
    <cellStyle name="1_tree_수량산출_내역서1128" xfId="4460"/>
    <cellStyle name="1_tree_수량산출_내역서1128_양목초교 학교공원화사업변경내역서(06.04.14)" xfId="4461"/>
    <cellStyle name="1_tree_수량산출_내역서-산림재해위험지" xfId="8815"/>
    <cellStyle name="1_tree_수량산출_내역서-수해복구" xfId="8816"/>
    <cellStyle name="1_tree_수량산출_노원구가로수-폐기물예산서" xfId="20899"/>
    <cellStyle name="1_tree_수량산출_노원구가로수-폐기물예산서_강서구-폐기물내역서(1027)" xfId="20900"/>
    <cellStyle name="1_tree_수량산출_노원구가로수-폐기물예산서_구로구-내역서(폐기물)" xfId="20901"/>
    <cellStyle name="1_tree_수량산출_노원구가로수-폐기물예산서_북아현-폐기물예산서" xfId="20902"/>
    <cellStyle name="1_tree_수량산출_다산로내역서" xfId="20903"/>
    <cellStyle name="1_tree_수량산출_도급내역서" xfId="20904"/>
    <cellStyle name="1_tree_수량산출_목동내역" xfId="8817"/>
    <cellStyle name="1_tree_수량산출_목동내역 2" xfId="20905"/>
    <cellStyle name="1_tree_수량산출_목동내역_폐기물집계" xfId="8818"/>
    <cellStyle name="1_tree_수량산출_목동내역_폐기물집계 2" xfId="20906"/>
    <cellStyle name="1_tree_수량산출_배밭계약내역" xfId="2530"/>
    <cellStyle name="1_tree_수량산출_설계_투구봉" xfId="8819"/>
    <cellStyle name="1_tree_수량산출_설계-관악산도시자연공원" xfId="8820"/>
    <cellStyle name="1_tree_수량산출_설계내역서" xfId="2531"/>
    <cellStyle name="1_tree_수량산출_설계내역-아랑" xfId="8821"/>
    <cellStyle name="1_tree_수량산출_설계내역-아랑1" xfId="8822"/>
    <cellStyle name="1_tree_수량산출_설계서" xfId="8823"/>
    <cellStyle name="1_tree_수량산출_설계서_골목공원" xfId="8824"/>
    <cellStyle name="1_tree_수량산출_성포고등학교신축공사" xfId="8825"/>
    <cellStyle name="1_tree_수량산출_수량산출서(2010.광주등산로)최종" xfId="20907"/>
    <cellStyle name="1_tree_수량산출_연못조성 수정" xfId="4462"/>
    <cellStyle name="1_tree_수량산출_연못조성 수정_222" xfId="4463"/>
    <cellStyle name="1_tree_수량산출_연세대담장개방" xfId="8826"/>
    <cellStyle name="1_tree_수량산출_연세대담장개방(20051201)" xfId="8827"/>
    <cellStyle name="1_tree_수량산출_연세대담장개방(20051201)_07마을마당정비-설계서" xfId="8828"/>
    <cellStyle name="1_tree_수량산출_연세대담장개방(20051201)_2007년상반기적용노임단가" xfId="8829"/>
    <cellStyle name="1_tree_수량산출_연세대담장개방(20051201)_내역서-산림재해위험지" xfId="8830"/>
    <cellStyle name="1_tree_수량산출_연세대담장개방(20051201)_내역서-수해복구" xfId="8831"/>
    <cellStyle name="1_tree_수량산출_연세대담장개방(20051201)_설계_투구봉" xfId="8832"/>
    <cellStyle name="1_tree_수량산출_연세대담장개방(20051201)_설계-관악산도시자연공원" xfId="8833"/>
    <cellStyle name="1_tree_수량산출_연세대담장개방(20051201)_설계내역-아랑" xfId="8834"/>
    <cellStyle name="1_tree_수량산출_연세대담장개방(20051201)_설계내역-아랑1" xfId="8835"/>
    <cellStyle name="1_tree_수량산출_연세대담장개방(20051201)_설계서" xfId="8836"/>
    <cellStyle name="1_tree_수량산출_연세대담장개방(20051201)_설계서_골목공원" xfId="8837"/>
    <cellStyle name="1_tree_수량산출_연세대담장개방(20051201)_최종_내역서-산림재해위험지" xfId="8838"/>
    <cellStyle name="1_tree_수량산출_연세대담장개방_07마을마당정비-설계서" xfId="8839"/>
    <cellStyle name="1_tree_수량산출_연세대담장개방_2007년상반기적용노임단가" xfId="8840"/>
    <cellStyle name="1_tree_수량산출_연세대담장개방_내역서-산림재해위험지" xfId="8841"/>
    <cellStyle name="1_tree_수량산출_연세대담장개방_내역서-수해복구" xfId="8842"/>
    <cellStyle name="1_tree_수량산출_연세대담장개방_설계_투구봉" xfId="8843"/>
    <cellStyle name="1_tree_수량산출_연세대담장개방_설계-관악산도시자연공원" xfId="8844"/>
    <cellStyle name="1_tree_수량산출_연세대담장개방_설계내역-아랑" xfId="8845"/>
    <cellStyle name="1_tree_수량산출_연세대담장개방_설계내역-아랑1" xfId="8846"/>
    <cellStyle name="1_tree_수량산출_연세대담장개방_설계서" xfId="8847"/>
    <cellStyle name="1_tree_수량산출_연세대담장개방_설계서_골목공원" xfId="8848"/>
    <cellStyle name="1_tree_수량산출_연세대담장개방_최종_내역서-산림재해위험지" xfId="8849"/>
    <cellStyle name="1_tree_수량산출_영북수량산출" xfId="20908"/>
    <cellStyle name="1_tree_수량산출_우장근린공원 정비공사(5-27)" xfId="20909"/>
    <cellStyle name="1_tree_수량산출_우장근린공원 정비공사(6-14" xfId="20910"/>
    <cellStyle name="1_tree_수량산출_장충-예산서" xfId="20911"/>
    <cellStyle name="1_tree_수량산출_장충-예산서_강서구-폐기물내역서(1027)" xfId="20912"/>
    <cellStyle name="1_tree_수량산출_장충-예산서_구로구-내역서(폐기물)" xfId="20913"/>
    <cellStyle name="1_tree_수량산출_장충-예산서_북아현-폐기물예산서" xfId="20914"/>
    <cellStyle name="1_tree_수량산출_장충-폐기물예산서" xfId="20915"/>
    <cellStyle name="1_tree_수량산출_장충-폐기물예산서_강서구-폐기물내역서(1027)" xfId="20916"/>
    <cellStyle name="1_tree_수량산출_장충-폐기물예산서_구로구-내역서(폐기물)" xfId="20917"/>
    <cellStyle name="1_tree_수량산출_장충-폐기물예산서_북아현-폐기물예산서" xfId="20918"/>
    <cellStyle name="1_tree_수량산출_장충-표지예정공정표" xfId="20919"/>
    <cellStyle name="1_tree_수량산출_장충-표지예정공정표_강서구-폐기물내역서(1027)" xfId="20920"/>
    <cellStyle name="1_tree_수량산출_장충-표지예정공정표_구로구-내역서(폐기물)" xfId="20921"/>
    <cellStyle name="1_tree_수량산출_장충-표지예정공정표_북아현-폐기물예산서" xfId="20922"/>
    <cellStyle name="1_tree_수량산출_총괄내역0518" xfId="2532"/>
    <cellStyle name="1_tree_수량산출_총괄내역0518_222" xfId="4464"/>
    <cellStyle name="1_tree_수량산출_총괄내역0518_강진생태연못0224" xfId="4465"/>
    <cellStyle name="1_tree_수량산출_총괄내역0518_강진생태연못0224_222" xfId="4466"/>
    <cellStyle name="1_tree_수량산출_총괄내역0518_구로리설계예산서1029" xfId="4467"/>
    <cellStyle name="1_tree_수량산출_총괄내역0518_구로리설계예산서1029_222" xfId="4468"/>
    <cellStyle name="1_tree_수량산출_총괄내역0518_구로리설계예산서1029_강진생태연못0224" xfId="4469"/>
    <cellStyle name="1_tree_수량산출_총괄내역0518_구로리설계예산서1029_강진생태연못0224_222" xfId="4470"/>
    <cellStyle name="1_tree_수량산출_총괄내역0518_구로리설계예산서1029_내역서1128" xfId="4471"/>
    <cellStyle name="1_tree_수량산출_총괄내역0518_구로리설계예산서1029_내역서1128_양목초교 학교공원화사업변경내역서(06.04.14)" xfId="4472"/>
    <cellStyle name="1_tree_수량산출_총괄내역0518_구로리설계예산서1029_연못조성 수정" xfId="4473"/>
    <cellStyle name="1_tree_수량산출_총괄내역0518_구로리설계예산서1029_연못조성 수정_222" xfId="4474"/>
    <cellStyle name="1_tree_수량산출_총괄내역0518_구로리설계예산서1029_충장 체육공원증액설변" xfId="4475"/>
    <cellStyle name="1_tree_수량산출_총괄내역0518_구로리설계예산서1118준공" xfId="4476"/>
    <cellStyle name="1_tree_수량산출_총괄내역0518_구로리설계예산서1118준공_222" xfId="4477"/>
    <cellStyle name="1_tree_수량산출_총괄내역0518_구로리설계예산서1118준공_강진생태연못0224" xfId="4478"/>
    <cellStyle name="1_tree_수량산출_총괄내역0518_구로리설계예산서1118준공_강진생태연못0224_222" xfId="4479"/>
    <cellStyle name="1_tree_수량산출_총괄내역0518_구로리설계예산서1118준공_내역서1128" xfId="4480"/>
    <cellStyle name="1_tree_수량산출_총괄내역0518_구로리설계예산서1118준공_내역서1128_양목초교 학교공원화사업변경내역서(06.04.14)" xfId="4481"/>
    <cellStyle name="1_tree_수량산출_총괄내역0518_구로리설계예산서1118준공_연못조성 수정" xfId="4482"/>
    <cellStyle name="1_tree_수량산출_총괄내역0518_구로리설계예산서1118준공_연못조성 수정_222" xfId="4483"/>
    <cellStyle name="1_tree_수량산출_총괄내역0518_구로리설계예산서1118준공_충장 체육공원증액설변" xfId="4484"/>
    <cellStyle name="1_tree_수량산출_총괄내역0518_구로리설계예산서조경" xfId="4485"/>
    <cellStyle name="1_tree_수량산출_총괄내역0518_구로리설계예산서조경_222" xfId="4486"/>
    <cellStyle name="1_tree_수량산출_총괄내역0518_구로리설계예산서조경_강진생태연못0224" xfId="4487"/>
    <cellStyle name="1_tree_수량산출_총괄내역0518_구로리설계예산서조경_강진생태연못0224_222" xfId="4488"/>
    <cellStyle name="1_tree_수량산출_총괄내역0518_구로리설계예산서조경_내역서1128" xfId="4489"/>
    <cellStyle name="1_tree_수량산출_총괄내역0518_구로리설계예산서조경_내역서1128_양목초교 학교공원화사업변경내역서(06.04.14)" xfId="4490"/>
    <cellStyle name="1_tree_수량산출_총괄내역0518_구로리설계예산서조경_연못조성 수정" xfId="4491"/>
    <cellStyle name="1_tree_수량산출_총괄내역0518_구로리설계예산서조경_연못조성 수정_222" xfId="4492"/>
    <cellStyle name="1_tree_수량산출_총괄내역0518_구로리설계예산서조경_충장 체육공원증액설변" xfId="4493"/>
    <cellStyle name="1_tree_수량산출_총괄내역0518_구로리어린이공원예산서(조경)1125" xfId="4494"/>
    <cellStyle name="1_tree_수량산출_총괄내역0518_구로리어린이공원예산서(조경)1125_222" xfId="4495"/>
    <cellStyle name="1_tree_수량산출_총괄내역0518_구로리어린이공원예산서(조경)1125_강진생태연못0224" xfId="4496"/>
    <cellStyle name="1_tree_수량산출_총괄내역0518_구로리어린이공원예산서(조경)1125_강진생태연못0224_222" xfId="4497"/>
    <cellStyle name="1_tree_수량산출_총괄내역0518_구로리어린이공원예산서(조경)1125_내역서1128" xfId="4498"/>
    <cellStyle name="1_tree_수량산출_총괄내역0518_구로리어린이공원예산서(조경)1125_내역서1128_양목초교 학교공원화사업변경내역서(06.04.14)" xfId="4499"/>
    <cellStyle name="1_tree_수량산출_총괄내역0518_구로리어린이공원예산서(조경)1125_연못조성 수정" xfId="4500"/>
    <cellStyle name="1_tree_수량산출_총괄내역0518_구로리어린이공원예산서(조경)1125_연못조성 수정_222" xfId="4501"/>
    <cellStyle name="1_tree_수량산출_총괄내역0518_구로리어린이공원예산서(조경)1125_충장 체육공원증액설변" xfId="4502"/>
    <cellStyle name="1_tree_수량산출_총괄내역0518_내역서" xfId="4503"/>
    <cellStyle name="1_tree_수량산출_총괄내역0518_내역서_222" xfId="4504"/>
    <cellStyle name="1_tree_수량산출_총괄내역0518_내역서_강진생태연못0224" xfId="4505"/>
    <cellStyle name="1_tree_수량산출_총괄내역0518_내역서_강진생태연못0224_222" xfId="4506"/>
    <cellStyle name="1_tree_수량산출_총괄내역0518_내역서_내역서1128" xfId="4507"/>
    <cellStyle name="1_tree_수량산출_총괄내역0518_내역서_내역서1128_양목초교 학교공원화사업변경내역서(06.04.14)" xfId="4508"/>
    <cellStyle name="1_tree_수량산출_총괄내역0518_내역서_연못조성 수정" xfId="4509"/>
    <cellStyle name="1_tree_수량산출_총괄내역0518_내역서_연못조성 수정_222" xfId="4510"/>
    <cellStyle name="1_tree_수량산출_총괄내역0518_내역서_충장 체육공원증액설변" xfId="4511"/>
    <cellStyle name="1_tree_수량산출_총괄내역0518_내역서1128" xfId="4512"/>
    <cellStyle name="1_tree_수량산출_총괄내역0518_내역서1128_양목초교 학교공원화사업변경내역서(06.04.14)" xfId="4513"/>
    <cellStyle name="1_tree_수량산출_총괄내역0518_노임단가표" xfId="4514"/>
    <cellStyle name="1_tree_수량산출_총괄내역0518_노임단가표_222" xfId="4515"/>
    <cellStyle name="1_tree_수량산출_총괄내역0518_노임단가표_강진생태연못0224" xfId="4516"/>
    <cellStyle name="1_tree_수량산출_총괄내역0518_노임단가표_강진생태연못0224_222" xfId="4517"/>
    <cellStyle name="1_tree_수량산출_총괄내역0518_노임단가표_내역서1128" xfId="4518"/>
    <cellStyle name="1_tree_수량산출_총괄내역0518_노임단가표_내역서1128_양목초교 학교공원화사업변경내역서(06.04.14)" xfId="4519"/>
    <cellStyle name="1_tree_수량산출_총괄내역0518_노임단가표_연못조성 수정" xfId="4520"/>
    <cellStyle name="1_tree_수량산출_총괄내역0518_노임단가표_연못조성 수정_222" xfId="4521"/>
    <cellStyle name="1_tree_수량산출_총괄내역0518_노임단가표_충장 체육공원증액설변" xfId="4522"/>
    <cellStyle name="1_tree_수량산출_총괄내역0518_배밭계약내역" xfId="2533"/>
    <cellStyle name="1_tree_수량산출_총괄내역0518_설계내역서" xfId="2534"/>
    <cellStyle name="1_tree_수량산출_총괄내역0518_수도권매립지" xfId="4523"/>
    <cellStyle name="1_tree_수량산출_총괄내역0518_수도권매립지_222" xfId="4524"/>
    <cellStyle name="1_tree_수량산출_총괄내역0518_수도권매립지_강진생태연못0224" xfId="4525"/>
    <cellStyle name="1_tree_수량산출_총괄내역0518_수도권매립지_강진생태연못0224_222" xfId="4526"/>
    <cellStyle name="1_tree_수량산출_총괄내역0518_수도권매립지_내역서1128" xfId="4527"/>
    <cellStyle name="1_tree_수량산출_총괄내역0518_수도권매립지_내역서1128_양목초교 학교공원화사업변경내역서(06.04.14)" xfId="4528"/>
    <cellStyle name="1_tree_수량산출_총괄내역0518_수도권매립지_연못조성 수정" xfId="4529"/>
    <cellStyle name="1_tree_수량산출_총괄내역0518_수도권매립지_연못조성 수정_222" xfId="4530"/>
    <cellStyle name="1_tree_수량산출_총괄내역0518_수도권매립지_충장 체육공원증액설변" xfId="4531"/>
    <cellStyle name="1_tree_수량산출_총괄내역0518_수도권매립지1004(발주용)" xfId="4532"/>
    <cellStyle name="1_tree_수량산출_총괄내역0518_수도권매립지1004(발주용)_222" xfId="4533"/>
    <cellStyle name="1_tree_수량산출_총괄내역0518_수도권매립지1004(발주용)_강진생태연못0224" xfId="4534"/>
    <cellStyle name="1_tree_수량산출_총괄내역0518_수도권매립지1004(발주용)_강진생태연못0224_222" xfId="4535"/>
    <cellStyle name="1_tree_수량산출_총괄내역0518_수도권매립지1004(발주용)_내역서1128" xfId="4536"/>
    <cellStyle name="1_tree_수량산출_총괄내역0518_수도권매립지1004(발주용)_내역서1128_양목초교 학교공원화사업변경내역서(06.04.14)" xfId="4537"/>
    <cellStyle name="1_tree_수량산출_총괄내역0518_수도권매립지1004(발주용)_연못조성 수정" xfId="4538"/>
    <cellStyle name="1_tree_수량산출_총괄내역0518_수도권매립지1004(발주용)_연못조성 수정_222" xfId="4539"/>
    <cellStyle name="1_tree_수량산출_총괄내역0518_수도권매립지1004(발주용)_충장 체육공원증액설변" xfId="4540"/>
    <cellStyle name="1_tree_수량산출_총괄내역0518_연못조성 수정" xfId="4541"/>
    <cellStyle name="1_tree_수량산출_총괄내역0518_연못조성 수정_222" xfId="4542"/>
    <cellStyle name="1_tree_수량산출_총괄내역0518_일신건영설계예산서(0211)" xfId="4543"/>
    <cellStyle name="1_tree_수량산출_총괄내역0518_일신건영설계예산서(0211)_222" xfId="4544"/>
    <cellStyle name="1_tree_수량산출_총괄내역0518_일신건영설계예산서(0211)_강진생태연못0224" xfId="4545"/>
    <cellStyle name="1_tree_수량산출_총괄내역0518_일신건영설계예산서(0211)_강진생태연못0224_222" xfId="4546"/>
    <cellStyle name="1_tree_수량산출_총괄내역0518_일신건영설계예산서(0211)_내역서1128" xfId="4547"/>
    <cellStyle name="1_tree_수량산출_총괄내역0518_일신건영설계예산서(0211)_내역서1128_양목초교 학교공원화사업변경내역서(06.04.14)" xfId="4548"/>
    <cellStyle name="1_tree_수량산출_총괄내역0518_일신건영설계예산서(0211)_연못조성 수정" xfId="4549"/>
    <cellStyle name="1_tree_수량산출_총괄내역0518_일신건영설계예산서(0211)_연못조성 수정_222" xfId="4550"/>
    <cellStyle name="1_tree_수량산출_총괄내역0518_일신건영설계예산서(0211)_충장 체육공원증액설변" xfId="4551"/>
    <cellStyle name="1_tree_수량산출_총괄내역0518_일위대가" xfId="4552"/>
    <cellStyle name="1_tree_수량산출_총괄내역0518_일위대가_222" xfId="4553"/>
    <cellStyle name="1_tree_수량산출_총괄내역0518_일위대가_강진생태연못0224" xfId="4554"/>
    <cellStyle name="1_tree_수량산출_총괄내역0518_일위대가_강진생태연못0224_222" xfId="4555"/>
    <cellStyle name="1_tree_수량산출_총괄내역0518_일위대가_내역서1128" xfId="4556"/>
    <cellStyle name="1_tree_수량산출_총괄내역0518_일위대가_내역서1128_양목초교 학교공원화사업변경내역서(06.04.14)" xfId="4557"/>
    <cellStyle name="1_tree_수량산출_총괄내역0518_일위대가_연못조성 수정" xfId="4558"/>
    <cellStyle name="1_tree_수량산출_총괄내역0518_일위대가_연못조성 수정_222" xfId="4559"/>
    <cellStyle name="1_tree_수량산출_총괄내역0518_일위대가_충장 체육공원증액설변" xfId="4560"/>
    <cellStyle name="1_tree_수량산출_총괄내역0518_자재단가표" xfId="4561"/>
    <cellStyle name="1_tree_수량산출_총괄내역0518_자재단가표_222" xfId="4562"/>
    <cellStyle name="1_tree_수량산출_총괄내역0518_자재단가표_강진생태연못0224" xfId="4563"/>
    <cellStyle name="1_tree_수량산출_총괄내역0518_자재단가표_강진생태연못0224_222" xfId="4564"/>
    <cellStyle name="1_tree_수량산출_총괄내역0518_자재단가표_내역서1128" xfId="4565"/>
    <cellStyle name="1_tree_수량산출_총괄내역0518_자재단가표_내역서1128_양목초교 학교공원화사업변경내역서(06.04.14)" xfId="4566"/>
    <cellStyle name="1_tree_수량산출_총괄내역0518_자재단가표_연못조성 수정" xfId="4567"/>
    <cellStyle name="1_tree_수량산출_총괄내역0518_자재단가표_연못조성 수정_222" xfId="4568"/>
    <cellStyle name="1_tree_수량산출_총괄내역0518_자재단가표_충장 체육공원증액설변" xfId="4569"/>
    <cellStyle name="1_tree_수량산출_총괄내역0518_장안초등학교내역0814" xfId="4570"/>
    <cellStyle name="1_tree_수량산출_총괄내역0518_장안초등학교내역0814_222" xfId="4571"/>
    <cellStyle name="1_tree_수량산출_총괄내역0518_장안초등학교내역0814_강진생태연못0224" xfId="4572"/>
    <cellStyle name="1_tree_수량산출_총괄내역0518_장안초등학교내역0814_강진생태연못0224_222" xfId="4573"/>
    <cellStyle name="1_tree_수량산출_총괄내역0518_장안초등학교내역0814_내역서1128" xfId="4574"/>
    <cellStyle name="1_tree_수량산출_총괄내역0518_장안초등학교내역0814_내역서1128_양목초교 학교공원화사업변경내역서(06.04.14)" xfId="4575"/>
    <cellStyle name="1_tree_수량산출_총괄내역0518_장안초등학교내역0814_연못조성 수정" xfId="4576"/>
    <cellStyle name="1_tree_수량산출_총괄내역0518_장안초등학교내역0814_연못조성 수정_222" xfId="4577"/>
    <cellStyle name="1_tree_수량산출_총괄내역0518_장안초등학교내역0814_충장 체육공원증액설변" xfId="4578"/>
    <cellStyle name="1_tree_수량산출_총괄내역0518_충장 체육공원증액설변" xfId="4579"/>
    <cellStyle name="1_tree_수량산출_최종_내역서-산림재해위험지" xfId="8850"/>
    <cellStyle name="1_tree_수량산출_충장 체육공원증액설변" xfId="4580"/>
    <cellStyle name="1_tree_수량산출_폐기물-수해복구" xfId="8851"/>
    <cellStyle name="1_tree_수량산출_현충묘지-예산서(조경)" xfId="2535"/>
    <cellStyle name="1_tree_수량산출_현충묘지-예산서(조경) 2" xfId="20923"/>
    <cellStyle name="1_tree_수량산출_현충묘지-예산서(조경)_00-폐기물예산서양식2" xfId="20924"/>
    <cellStyle name="1_tree_수량산출_현충묘지-예산서(조경)_00-폐기물예산서양식2_강서구-폐기물내역서(1027)" xfId="20925"/>
    <cellStyle name="1_tree_수량산출_현충묘지-예산서(조경)_00-폐기물예산서양식2_구로구-내역서(폐기물)" xfId="20926"/>
    <cellStyle name="1_tree_수량산출_현충묘지-예산서(조경)_00-폐기물예산서양식2_북아현-폐기물예산서" xfId="20927"/>
    <cellStyle name="1_tree_수량산출_현충묘지-예산서(조경)_00-표지예정공정표" xfId="8852"/>
    <cellStyle name="1_tree_수량산출_현충묘지-예산서(조경)_00-표지예정공정표 2" xfId="20928"/>
    <cellStyle name="1_tree_수량산출_현충묘지-예산서(조경)_견적서(유일조경건설)-4차-2" xfId="20929"/>
    <cellStyle name="1_tree_수량산출_현충묘지-예산서(조경)_까르프-예산서1028" xfId="2536"/>
    <cellStyle name="1_tree_수량산출_현충묘지-예산서(조경)_까르프-표지예정공정표" xfId="8853"/>
    <cellStyle name="1_tree_수량산출_현충묘지-예산서(조경)_까르프-표지예정공정표 2" xfId="20930"/>
    <cellStyle name="1_tree_수량산출_현충묘지-예산서(조경)_까르프-표지예정공정표_00-표지예정공정표" xfId="20931"/>
    <cellStyle name="1_tree_수량산출_현충묘지-예산서(조경)_까르프-표지예정공정표_00-표지예정공정표_강서구-폐기물내역서(1027)" xfId="20932"/>
    <cellStyle name="1_tree_수량산출_현충묘지-예산서(조경)_까르프-표지예정공정표_00-표지예정공정표_구로구-내역서(폐기물)" xfId="20933"/>
    <cellStyle name="1_tree_수량산출_현충묘지-예산서(조경)_까르프-표지예정공정표_00-표지예정공정표_북아현-폐기물예산서" xfId="20934"/>
    <cellStyle name="1_tree_수량산출_현충묘지-예산서(조경)_까르프-표지예정공정표_강서구-폐기물내역서(1027)" xfId="20935"/>
    <cellStyle name="1_tree_수량산출_현충묘지-예산서(조경)_까르프-표지예정공정표_구로구-내역서(폐기물)" xfId="20936"/>
    <cellStyle name="1_tree_수량산출_현충묘지-예산서(조경)_까르프-표지예정공정표_북아현-폐기물예산서" xfId="20937"/>
    <cellStyle name="1_tree_수량산출_현충묘지-예산서(조경)_노원구가로수-폐기물예산서" xfId="20938"/>
    <cellStyle name="1_tree_수량산출_현충묘지-예산서(조경)_노원구가로수-폐기물예산서_강서구-폐기물내역서(1027)" xfId="20939"/>
    <cellStyle name="1_tree_수량산출_현충묘지-예산서(조경)_노원구가로수-폐기물예산서_구로구-내역서(폐기물)" xfId="20940"/>
    <cellStyle name="1_tree_수량산출_현충묘지-예산서(조경)_노원구가로수-폐기물예산서_북아현-폐기물예산서" xfId="20941"/>
    <cellStyle name="1_tree_수량산출_현충묘지-예산서(조경)_도급내역서" xfId="20942"/>
    <cellStyle name="1_tree_수량산출_현충묘지-예산서(조경)_목동내역" xfId="8854"/>
    <cellStyle name="1_tree_수량산출_현충묘지-예산서(조경)_목동내역 2" xfId="20943"/>
    <cellStyle name="1_tree_수량산출_현충묘지-예산서(조경)_목동내역_폐기물집계" xfId="8855"/>
    <cellStyle name="1_tree_수량산출_현충묘지-예산서(조경)_목동내역_폐기물집계 2" xfId="20944"/>
    <cellStyle name="1_tree_수량산출_현충묘지-예산서(조경)_미아2지구어린이공원-예산서" xfId="20945"/>
    <cellStyle name="1_tree_수량산출_현충묘지-예산서(조경)_미아-예산서(조경)990" xfId="20946"/>
    <cellStyle name="1_tree_수량산출_현충묘지-예산서(조경)_아리랑-표지-공정표" xfId="8856"/>
    <cellStyle name="1_tree_수량산출_현충묘지-예산서(조경)_아리랑-표지-공정표 2" xfId="20947"/>
    <cellStyle name="1_tree_수량산출_현충묘지-예산서(조경)_예산서-엑셀변환양식100" xfId="2537"/>
    <cellStyle name="1_tree_수량산출_현충묘지-예산서(조경)_예산서-엑셀변환양식100 2" xfId="20948"/>
    <cellStyle name="1_tree_수량산출_현충묘지-예산서(조경)_예산서-엑셀변환양식100_00-예산서양식100" xfId="8857"/>
    <cellStyle name="1_tree_수량산출_현충묘지-예산서(조경)_예산서-엑셀변환양식100_00-예산서양식100_강서구-폐기물내역서(1027)" xfId="20949"/>
    <cellStyle name="1_tree_수량산출_현충묘지-예산서(조경)_예산서-엑셀변환양식100_00-예산서양식100_구로구-내역서(폐기물)" xfId="20950"/>
    <cellStyle name="1_tree_수량산출_현충묘지-예산서(조경)_예산서-엑셀변환양식100_00-예산서양식100_북아현-폐기물예산서" xfId="20951"/>
    <cellStyle name="1_tree_수량산출_현충묘지-예산서(조경)_예산서-엑셀변환양식100_00-폐기물예산서양식2" xfId="20952"/>
    <cellStyle name="1_tree_수량산출_현충묘지-예산서(조경)_예산서-엑셀변환양식100_00-폐기물예산서양식2_강서구-폐기물내역서(1027)" xfId="20953"/>
    <cellStyle name="1_tree_수량산출_현충묘지-예산서(조경)_예산서-엑셀변환양식100_00-폐기물예산서양식2_구로구-내역서(폐기물)" xfId="20954"/>
    <cellStyle name="1_tree_수량산출_현충묘지-예산서(조경)_예산서-엑셀변환양식100_00-폐기물예산서양식2_북아현-폐기물예산서" xfId="20955"/>
    <cellStyle name="1_tree_수량산출_현충묘지-예산서(조경)_예산서-엑셀변환양식100_00-표지예정공정표" xfId="20956"/>
    <cellStyle name="1_tree_수량산출_현충묘지-예산서(조경)_예산서-엑셀변환양식100_00-표지예정공정표_강서구-폐기물내역서(1027)" xfId="20957"/>
    <cellStyle name="1_tree_수량산출_현충묘지-예산서(조경)_예산서-엑셀변환양식100_00-표지예정공정표_구로구-내역서(폐기물)" xfId="20958"/>
    <cellStyle name="1_tree_수량산출_현충묘지-예산서(조경)_예산서-엑셀변환양식100_00-표지예정공정표_북아현-폐기물예산서" xfId="20959"/>
    <cellStyle name="1_tree_수량산출_현충묘지-예산서(조경)_예산서-엑셀변환양식100_견적서(유일조경건설)-4차-2" xfId="20960"/>
    <cellStyle name="1_tree_수량산출_현충묘지-예산서(조경)_예산서-엑셀변환양식100_노원구가로수-폐기물예산서" xfId="20961"/>
    <cellStyle name="1_tree_수량산출_현충묘지-예산서(조경)_예산서-엑셀변환양식100_노원구가로수-폐기물예산서_강서구-폐기물내역서(1027)" xfId="20962"/>
    <cellStyle name="1_tree_수량산출_현충묘지-예산서(조경)_예산서-엑셀변환양식100_노원구가로수-폐기물예산서_구로구-내역서(폐기물)" xfId="20963"/>
    <cellStyle name="1_tree_수량산출_현충묘지-예산서(조경)_예산서-엑셀변환양식100_노원구가로수-폐기물예산서_북아현-폐기물예산서" xfId="20964"/>
    <cellStyle name="1_tree_수량산출_현충묘지-예산서(조경)_예산서-엑셀변환양식100_도급내역서" xfId="20965"/>
    <cellStyle name="1_tree_수량산출_현충묘지-예산서(조경)_예산서-엑셀변환양식100_목동내역" xfId="8858"/>
    <cellStyle name="1_tree_수량산출_현충묘지-예산서(조경)_예산서-엑셀변환양식100_목동내역 2" xfId="20966"/>
    <cellStyle name="1_tree_수량산출_현충묘지-예산서(조경)_예산서-엑셀변환양식100_목동내역_폐기물집계" xfId="8859"/>
    <cellStyle name="1_tree_수량산출_현충묘지-예산서(조경)_예산서-엑셀변환양식100_목동내역_폐기물집계 2" xfId="20967"/>
    <cellStyle name="1_tree_수량산출_현충묘지-예산서(조경)_예산서-엑셀변환양식100_장충-예산서" xfId="20968"/>
    <cellStyle name="1_tree_수량산출_현충묘지-예산서(조경)_예산서-엑셀변환양식100_장충-예산서_강서구-폐기물내역서(1027)" xfId="20969"/>
    <cellStyle name="1_tree_수량산출_현충묘지-예산서(조경)_예산서-엑셀변환양식100_장충-예산서_구로구-내역서(폐기물)" xfId="20970"/>
    <cellStyle name="1_tree_수량산출_현충묘지-예산서(조경)_예산서-엑셀변환양식100_장충-예산서_북아현-폐기물예산서" xfId="20971"/>
    <cellStyle name="1_tree_수량산출_현충묘지-예산서(조경)_예산서-엑셀변환양식100_장충-폐기물예산서" xfId="20972"/>
    <cellStyle name="1_tree_수량산출_현충묘지-예산서(조경)_예산서-엑셀변환양식100_장충-폐기물예산서_강서구-폐기물내역서(1027)" xfId="20973"/>
    <cellStyle name="1_tree_수량산출_현충묘지-예산서(조경)_예산서-엑셀변환양식100_장충-폐기물예산서_구로구-내역서(폐기물)" xfId="20974"/>
    <cellStyle name="1_tree_수량산출_현충묘지-예산서(조경)_예산서-엑셀변환양식100_장충-폐기물예산서_북아현-폐기물예산서" xfId="20975"/>
    <cellStyle name="1_tree_수량산출_현충묘지-예산서(조경)_예산서-엑셀변환양식100_장충-표지예정공정표" xfId="20976"/>
    <cellStyle name="1_tree_수량산출_현충묘지-예산서(조경)_예산서-엑셀변환양식100_장충-표지예정공정표_강서구-폐기물내역서(1027)" xfId="20977"/>
    <cellStyle name="1_tree_수량산출_현충묘지-예산서(조경)_예산서-엑셀변환양식100_장충-표지예정공정표_구로구-내역서(폐기물)" xfId="20978"/>
    <cellStyle name="1_tree_수량산출_현충묘지-예산서(조경)_예산서-엑셀변환양식100_장충-표지예정공정표_북아현-폐기물예산서" xfId="20979"/>
    <cellStyle name="1_tree_수량산출_현충묘지-예산서(조경)_장충-예산서" xfId="20980"/>
    <cellStyle name="1_tree_수량산출_현충묘지-예산서(조경)_장충-예산서_강서구-폐기물내역서(1027)" xfId="20981"/>
    <cellStyle name="1_tree_수량산출_현충묘지-예산서(조경)_장충-예산서_구로구-내역서(폐기물)" xfId="20982"/>
    <cellStyle name="1_tree_수량산출_현충묘지-예산서(조경)_장충-예산서_북아현-폐기물예산서" xfId="20983"/>
    <cellStyle name="1_tree_수량산출_현충묘지-예산서(조경)_장충-폐기물예산서" xfId="20984"/>
    <cellStyle name="1_tree_수량산출_현충묘지-예산서(조경)_장충-폐기물예산서_강서구-폐기물내역서(1027)" xfId="20985"/>
    <cellStyle name="1_tree_수량산출_현충묘지-예산서(조경)_장충-폐기물예산서_구로구-내역서(폐기물)" xfId="20986"/>
    <cellStyle name="1_tree_수량산출_현충묘지-예산서(조경)_장충-폐기물예산서_북아현-폐기물예산서" xfId="20987"/>
    <cellStyle name="1_tree_수량산출_현충묘지-예산서(조경)_장충-표지예정공정표" xfId="20988"/>
    <cellStyle name="1_tree_수량산출_현충묘지-예산서(조경)_장충-표지예정공정표_강서구-폐기물내역서(1027)" xfId="20989"/>
    <cellStyle name="1_tree_수량산출_현충묘지-예산서(조경)_장충-표지예정공정표_구로구-내역서(폐기물)" xfId="20990"/>
    <cellStyle name="1_tree_수량산출_현충묘지-예산서(조경)_장충-표지예정공정표_북아현-폐기물예산서" xfId="20991"/>
    <cellStyle name="1_tree_수량산출_현충묘지-예산서(조경)_표지-공정표" xfId="8860"/>
    <cellStyle name="1_tree_수량산출_현충묘지-예산서(조경)_표지-공정표 2" xfId="20992"/>
    <cellStyle name="1_tree_수량산출_현충묘지-예산서(조경)_표지예정공정표" xfId="8861"/>
    <cellStyle name="1_tree_수량산출_현충묘지-예산서(조경)_-표지예정공정표" xfId="8862"/>
    <cellStyle name="1_tree_수량산출_현충묘지-예산서(조경)_표지예정공정표 2" xfId="20993"/>
    <cellStyle name="1_tree_수량산출_현충묘지-예산서(조경)_-표지예정공정표 2" xfId="20994"/>
    <cellStyle name="1_tree_수량산출_현충묘지-예산서(조경)_표지예정공정표 3" xfId="20995"/>
    <cellStyle name="1_tree_수량산출_현충묘지-예산서(조경)_-표지예정공정표 3" xfId="20996"/>
    <cellStyle name="1_tree_수량산출_현충묘지-예산서(조경)_표지예정공정표 4" xfId="20997"/>
    <cellStyle name="1_tree_수량산출_현충묘지-예산서(조경)_-표지예정공정표 4" xfId="20998"/>
    <cellStyle name="1_tree_수량산출_현충묘지-예산서(조경)_표지예정공정표_00-표지예정공정표" xfId="20999"/>
    <cellStyle name="1_tree_수량산출_현충묘지-예산서(조경)_-표지예정공정표_00-표지예정공정표" xfId="21000"/>
    <cellStyle name="1_tree_수량산출_현충묘지-예산서(조경)_표지예정공정표_00-표지예정공정표_강서구-폐기물내역서(1027)" xfId="21001"/>
    <cellStyle name="1_tree_수량산출_현충묘지-예산서(조경)_-표지예정공정표_00-표지예정공정표_강서구-폐기물내역서(1027)" xfId="21002"/>
    <cellStyle name="1_tree_수량산출_현충묘지-예산서(조경)_표지예정공정표_00-표지예정공정표_구로구-내역서(폐기물)" xfId="21003"/>
    <cellStyle name="1_tree_수량산출_현충묘지-예산서(조경)_-표지예정공정표_00-표지예정공정표_구로구-내역서(폐기물)" xfId="21004"/>
    <cellStyle name="1_tree_수량산출_현충묘지-예산서(조경)_표지예정공정표_00-표지예정공정표_북아현-폐기물예산서" xfId="21005"/>
    <cellStyle name="1_tree_수량산출_현충묘지-예산서(조경)_-표지예정공정표_00-표지예정공정표_북아현-폐기물예산서" xfId="21006"/>
    <cellStyle name="1_tree_수량산출_현충묘지-예산서(조경)_표지예정공정표_강서구-폐기물내역서(1027)" xfId="21007"/>
    <cellStyle name="1_tree_수량산출_현충묘지-예산서(조경)_-표지예정공정표_강서구-폐기물내역서(1027)" xfId="21008"/>
    <cellStyle name="1_tree_수량산출_현충묘지-예산서(조경)_표지예정공정표_구로구-내역서(폐기물)" xfId="21009"/>
    <cellStyle name="1_tree_수량산출_현충묘지-예산서(조경)_-표지예정공정표_구로구-내역서(폐기물)" xfId="21010"/>
    <cellStyle name="1_tree_수량산출_현충묘지-예산서(조경)_표지예정공정표_북아현-폐기물예산서" xfId="21011"/>
    <cellStyle name="1_tree_수량산출_현충묘지-예산서(조경)_-표지예정공정표_북아현-폐기물예산서" xfId="21012"/>
    <cellStyle name="1_tree_수량산출서(2010.광주등산로)최종" xfId="21013"/>
    <cellStyle name="1_tree_수량산출서-11.25" xfId="4581"/>
    <cellStyle name="1_tree_수량산출서-11.25_단위수량" xfId="4582"/>
    <cellStyle name="1_tree_수량산출서-11.25_단위수량1" xfId="4583"/>
    <cellStyle name="1_tree_수량산출서-11.25_단위수량산출" xfId="4584"/>
    <cellStyle name="1_tree_수량산출서-11.25_도곡단위수량" xfId="4585"/>
    <cellStyle name="1_tree_수량산출서-11.25_철거단위수량" xfId="4586"/>
    <cellStyle name="1_tree_수량산출서-11.25_한수단위수량" xfId="4587"/>
    <cellStyle name="1_tree_수량산출서-1201" xfId="4588"/>
    <cellStyle name="1_tree_수량산출서-1201_단위수량" xfId="4589"/>
    <cellStyle name="1_tree_수량산출서-1201_단위수량1" xfId="4590"/>
    <cellStyle name="1_tree_수량산출서-1201_단위수량산출" xfId="4591"/>
    <cellStyle name="1_tree_수량산출서-1201_도곡단위수량" xfId="4592"/>
    <cellStyle name="1_tree_수량산출서-1201_철거단위수량" xfId="4593"/>
    <cellStyle name="1_tree_수량산출서-1201_한수단위수량" xfId="4594"/>
    <cellStyle name="1_tree_수량산출서-최종" xfId="4595"/>
    <cellStyle name="1_tree_수량집계표" xfId="8864"/>
    <cellStyle name="1_tree_수량총괄표" xfId="8865"/>
    <cellStyle name="1_tree_수원1차" xfId="8866"/>
    <cellStyle name="1_tree_수원변경수량산출" xfId="8867"/>
    <cellStyle name="1_tree_수원변경수량산출_백화점화장실인테리어" xfId="8868"/>
    <cellStyle name="1_tree_수원변경수량산출_설계내역서" xfId="8869"/>
    <cellStyle name="1_tree_수원변경수량산출_설계내역서_백화점화장실인테리어" xfId="8870"/>
    <cellStyle name="1_tree_수원변경수량산출_설계내역서_울산FITNESS인테리어" xfId="8871"/>
    <cellStyle name="1_tree_수원변경수량산출_설계내역서_화명조경" xfId="8872"/>
    <cellStyle name="1_tree_수원변경수량산출_설계내역서_화명조경_백화점화장실인테리어" xfId="8873"/>
    <cellStyle name="1_tree_수원변경수량산출_설계내역서_화명조경_울산FITNESS인테리어" xfId="8874"/>
    <cellStyle name="1_tree_수원변경수량산출_설계내역서1월7일" xfId="8875"/>
    <cellStyle name="1_tree_수원변경수량산출_설계내역서1월7일_백화점화장실인테리어" xfId="8876"/>
    <cellStyle name="1_tree_수원변경수량산출_설계내역서1월7일_울산FITNESS인테리어" xfId="8877"/>
    <cellStyle name="1_tree_수원변경수량산출_설계내역서1월7일_화명조경" xfId="8878"/>
    <cellStyle name="1_tree_수원변경수량산출_설계내역서1월7일_화명조경_백화점화장실인테리어" xfId="8879"/>
    <cellStyle name="1_tree_수원변경수량산출_설계내역서1월7일_화명조경_울산FITNESS인테리어" xfId="8880"/>
    <cellStyle name="1_tree_수원변경수량산출_울산FITNESS인테리어" xfId="8881"/>
    <cellStyle name="1_tree_수원변경수량산출_화명조경" xfId="8882"/>
    <cellStyle name="1_tree_수원변경수량산출_화명조경_백화점화장실인테리어" xfId="8883"/>
    <cellStyle name="1_tree_수원변경수량산출_화명조경_울산FITNESS인테리어" xfId="8884"/>
    <cellStyle name="1_tree_수원수량집계(7.13)" xfId="8885"/>
    <cellStyle name="1_tree_수원수량집계(7.31)" xfId="8886"/>
    <cellStyle name="1_tree_시설물단위수량" xfId="4596"/>
    <cellStyle name="1_tree_시설물단위수량1" xfId="4597"/>
    <cellStyle name="1_tree_시설물단위수량1_시설물단위수량" xfId="4598"/>
    <cellStyle name="1_tree_쌍용" xfId="4599"/>
    <cellStyle name="1_tree_쌍용_단위수량" xfId="4600"/>
    <cellStyle name="1_tree_쌍용_단위수량1" xfId="4601"/>
    <cellStyle name="1_tree_쌍용_단위수량산출" xfId="4602"/>
    <cellStyle name="1_tree_쌍용_도곡단위수량" xfId="4603"/>
    <cellStyle name="1_tree_쌍용_수량산출서-11.25" xfId="4604"/>
    <cellStyle name="1_tree_쌍용_수량산출서-11.25_단위수량" xfId="4605"/>
    <cellStyle name="1_tree_쌍용_수량산출서-11.25_단위수량1" xfId="4606"/>
    <cellStyle name="1_tree_쌍용_수량산출서-11.25_단위수량산출" xfId="4607"/>
    <cellStyle name="1_tree_쌍용_수량산출서-11.25_도곡단위수량" xfId="4608"/>
    <cellStyle name="1_tree_쌍용_수량산출서-11.25_철거단위수량" xfId="4609"/>
    <cellStyle name="1_tree_쌍용_수량산출서-11.25_한수단위수량" xfId="4610"/>
    <cellStyle name="1_tree_쌍용_수량산출서-1201" xfId="4611"/>
    <cellStyle name="1_tree_쌍용_수량산출서-1201_단위수량" xfId="4612"/>
    <cellStyle name="1_tree_쌍용_수량산출서-1201_단위수량1" xfId="4613"/>
    <cellStyle name="1_tree_쌍용_수량산출서-1201_단위수량산출" xfId="4614"/>
    <cellStyle name="1_tree_쌍용_수량산출서-1201_도곡단위수량" xfId="4615"/>
    <cellStyle name="1_tree_쌍용_수량산출서-1201_철거단위수량" xfId="4616"/>
    <cellStyle name="1_tree_쌍용_수량산출서-1201_한수단위수량" xfId="4617"/>
    <cellStyle name="1_tree_쌍용_시설물단위수량" xfId="4618"/>
    <cellStyle name="1_tree_쌍용_시설물단위수량1" xfId="4619"/>
    <cellStyle name="1_tree_쌍용_시설물단위수량1_시설물단위수량" xfId="4620"/>
    <cellStyle name="1_tree_쌍용_오창수량산출서" xfId="4621"/>
    <cellStyle name="1_tree_쌍용_오창수량산출서_단위수량" xfId="4622"/>
    <cellStyle name="1_tree_쌍용_오창수량산출서_단위수량1" xfId="4623"/>
    <cellStyle name="1_tree_쌍용_오창수량산출서_단위수량산출" xfId="4624"/>
    <cellStyle name="1_tree_쌍용_오창수량산출서_도곡단위수량" xfId="4625"/>
    <cellStyle name="1_tree_쌍용_오창수량산출서_수량산출서-11.25" xfId="4626"/>
    <cellStyle name="1_tree_쌍용_오창수량산출서_수량산출서-11.25_단위수량" xfId="4627"/>
    <cellStyle name="1_tree_쌍용_오창수량산출서_수량산출서-11.25_단위수량1" xfId="4628"/>
    <cellStyle name="1_tree_쌍용_오창수량산출서_수량산출서-11.25_단위수량산출" xfId="4629"/>
    <cellStyle name="1_tree_쌍용_오창수량산출서_수량산출서-11.25_도곡단위수량" xfId="4630"/>
    <cellStyle name="1_tree_쌍용_오창수량산출서_수량산출서-11.25_철거단위수량" xfId="4631"/>
    <cellStyle name="1_tree_쌍용_오창수량산출서_수량산출서-11.25_한수단위수량" xfId="4632"/>
    <cellStyle name="1_tree_쌍용_오창수량산출서_수량산출서-1201" xfId="4633"/>
    <cellStyle name="1_tree_쌍용_오창수량산출서_수량산출서-1201_단위수량" xfId="4634"/>
    <cellStyle name="1_tree_쌍용_오창수량산출서_수량산출서-1201_단위수량1" xfId="4635"/>
    <cellStyle name="1_tree_쌍용_오창수량산출서_수량산출서-1201_단위수량산출" xfId="4636"/>
    <cellStyle name="1_tree_쌍용_오창수량산출서_수량산출서-1201_도곡단위수량" xfId="4637"/>
    <cellStyle name="1_tree_쌍용_오창수량산출서_수량산출서-1201_철거단위수량" xfId="4638"/>
    <cellStyle name="1_tree_쌍용_오창수량산출서_수량산출서-1201_한수단위수량" xfId="4639"/>
    <cellStyle name="1_tree_쌍용_오창수량산출서_시설물단위수량" xfId="4640"/>
    <cellStyle name="1_tree_쌍용_오창수량산출서_시설물단위수량1" xfId="4641"/>
    <cellStyle name="1_tree_쌍용_오창수량산출서_시설물단위수량1_시설물단위수량" xfId="4642"/>
    <cellStyle name="1_tree_쌍용_오창수량산출서_철거단위수량" xfId="4643"/>
    <cellStyle name="1_tree_쌍용_오창수량산출서_한수단위수량" xfId="4644"/>
    <cellStyle name="1_tree_쌍용_철거단위수량" xfId="4645"/>
    <cellStyle name="1_tree_쌍용_한수단위수량" xfId="4646"/>
    <cellStyle name="1_tree_쌍용수량0905" xfId="8887"/>
    <cellStyle name="1_tree_쌍용수량0905_백화점화장실인테리어" xfId="8888"/>
    <cellStyle name="1_tree_쌍용수량0905_설계내역서" xfId="8889"/>
    <cellStyle name="1_tree_쌍용수량0905_설계내역서_백화점화장실인테리어" xfId="8890"/>
    <cellStyle name="1_tree_쌍용수량0905_설계내역서_울산FITNESS인테리어" xfId="8891"/>
    <cellStyle name="1_tree_쌍용수량0905_설계내역서_화명조경" xfId="8892"/>
    <cellStyle name="1_tree_쌍용수량0905_설계내역서_화명조경_백화점화장실인테리어" xfId="8893"/>
    <cellStyle name="1_tree_쌍용수량0905_설계내역서_화명조경_울산FITNESS인테리어" xfId="8894"/>
    <cellStyle name="1_tree_쌍용수량0905_설계내역서1월7일" xfId="8895"/>
    <cellStyle name="1_tree_쌍용수량0905_설계내역서1월7일_백화점화장실인테리어" xfId="8896"/>
    <cellStyle name="1_tree_쌍용수량0905_설계내역서1월7일_울산FITNESS인테리어" xfId="8897"/>
    <cellStyle name="1_tree_쌍용수량0905_설계내역서1월7일_화명조경" xfId="8898"/>
    <cellStyle name="1_tree_쌍용수량0905_설계내역서1월7일_화명조경_백화점화장실인테리어" xfId="8899"/>
    <cellStyle name="1_tree_쌍용수량0905_설계내역서1월7일_화명조경_울산FITNESS인테리어" xfId="8900"/>
    <cellStyle name="1_tree_쌍용수량0905_울산FITNESS인테리어" xfId="8901"/>
    <cellStyle name="1_tree_쌍용수량0905_화명조경" xfId="8902"/>
    <cellStyle name="1_tree_쌍용수량0905_화명조경_백화점화장실인테리어" xfId="8903"/>
    <cellStyle name="1_tree_쌍용수량0905_화명조경_울산FITNESS인테리어" xfId="8904"/>
    <cellStyle name="1_tree_쌍용수량집계" xfId="8905"/>
    <cellStyle name="1_tree_안동수량산출" xfId="4647"/>
    <cellStyle name="1_tree_안동수량산출최종" xfId="4648"/>
    <cellStyle name="1_tree_양목초교 생태연못 준공제출용" xfId="4649"/>
    <cellStyle name="1_tree_양목초교 학교공원화사업변경내역서(06(1).05.31)_수량산출서" xfId="4650"/>
    <cellStyle name="1_tree_연못조성 수정" xfId="4651"/>
    <cellStyle name="1_tree_연못조성 수정_222" xfId="4652"/>
    <cellStyle name="1_tree_연세대담장개방" xfId="8906"/>
    <cellStyle name="1_tree_연세대담장개방(20051201)" xfId="8907"/>
    <cellStyle name="1_tree_연세대담장개방(20051201)_07마을마당정비-설계서" xfId="8908"/>
    <cellStyle name="1_tree_연세대담장개방(20051201)_2007년상반기적용노임단가" xfId="8909"/>
    <cellStyle name="1_tree_연세대담장개방(20051201)_내역서-산림재해위험지" xfId="8910"/>
    <cellStyle name="1_tree_연세대담장개방(20051201)_내역서-수해복구" xfId="8911"/>
    <cellStyle name="1_tree_연세대담장개방(20051201)_설계_투구봉" xfId="8912"/>
    <cellStyle name="1_tree_연세대담장개방(20051201)_설계-관악산도시자연공원" xfId="8913"/>
    <cellStyle name="1_tree_연세대담장개방(20051201)_설계내역-아랑" xfId="8914"/>
    <cellStyle name="1_tree_연세대담장개방(20051201)_설계내역-아랑1" xfId="8915"/>
    <cellStyle name="1_tree_연세대담장개방(20051201)_설계서" xfId="8916"/>
    <cellStyle name="1_tree_연세대담장개방(20051201)_설계서_골목공원" xfId="8917"/>
    <cellStyle name="1_tree_연세대담장개방(20051201)_최종_내역서-산림재해위험지" xfId="8918"/>
    <cellStyle name="1_tree_연세대담장개방_07마을마당정비-설계서" xfId="8919"/>
    <cellStyle name="1_tree_연세대담장개방_2007년상반기적용노임단가" xfId="8920"/>
    <cellStyle name="1_tree_연세대담장개방_내역서-산림재해위험지" xfId="8921"/>
    <cellStyle name="1_tree_연세대담장개방_내역서-수해복구" xfId="8922"/>
    <cellStyle name="1_tree_연세대담장개방_설계_투구봉" xfId="8923"/>
    <cellStyle name="1_tree_연세대담장개방_설계-관악산도시자연공원" xfId="8924"/>
    <cellStyle name="1_tree_연세대담장개방_설계내역-아랑" xfId="8925"/>
    <cellStyle name="1_tree_연세대담장개방_설계내역-아랑1" xfId="8926"/>
    <cellStyle name="1_tree_연세대담장개방_설계서" xfId="8927"/>
    <cellStyle name="1_tree_연세대담장개방_설계서_골목공원" xfId="8928"/>
    <cellStyle name="1_tree_연세대담장개방_최종_내역서-산림재해위험지" xfId="8929"/>
    <cellStyle name="1_tree_영북수량산출" xfId="21014"/>
    <cellStyle name="1_tree_오창수량산출서" xfId="4653"/>
    <cellStyle name="1_tree_오창수량산출서_단위수량" xfId="4654"/>
    <cellStyle name="1_tree_오창수량산출서_단위수량1" xfId="4655"/>
    <cellStyle name="1_tree_오창수량산출서_단위수량산출" xfId="4656"/>
    <cellStyle name="1_tree_오창수량산출서_도곡단위수량" xfId="4657"/>
    <cellStyle name="1_tree_오창수량산출서_수량산출서-11.25" xfId="4658"/>
    <cellStyle name="1_tree_오창수량산출서_수량산출서-11.25_단위수량" xfId="4659"/>
    <cellStyle name="1_tree_오창수량산출서_수량산출서-11.25_단위수량1" xfId="4660"/>
    <cellStyle name="1_tree_오창수량산출서_수량산출서-11.25_단위수량산출" xfId="4661"/>
    <cellStyle name="1_tree_오창수량산출서_수량산출서-11.25_도곡단위수량" xfId="4662"/>
    <cellStyle name="1_tree_오창수량산출서_수량산출서-11.25_철거단위수량" xfId="4663"/>
    <cellStyle name="1_tree_오창수량산출서_수량산출서-11.25_한수단위수량" xfId="4664"/>
    <cellStyle name="1_tree_오창수량산출서_수량산출서-1201" xfId="4665"/>
    <cellStyle name="1_tree_오창수량산출서_수량산출서-1201_단위수량" xfId="4666"/>
    <cellStyle name="1_tree_오창수량산출서_수량산출서-1201_단위수량1" xfId="4667"/>
    <cellStyle name="1_tree_오창수량산출서_수량산출서-1201_단위수량산출" xfId="4668"/>
    <cellStyle name="1_tree_오창수량산출서_수량산출서-1201_도곡단위수량" xfId="4669"/>
    <cellStyle name="1_tree_오창수량산출서_수량산출서-1201_철거단위수량" xfId="4670"/>
    <cellStyle name="1_tree_오창수량산출서_수량산출서-1201_한수단위수량" xfId="4671"/>
    <cellStyle name="1_tree_오창수량산출서_시설물단위수량" xfId="4672"/>
    <cellStyle name="1_tree_오창수량산출서_시설물단위수량1" xfId="4673"/>
    <cellStyle name="1_tree_오창수량산출서_시설물단위수량1_시설물단위수량" xfId="4674"/>
    <cellStyle name="1_tree_오창수량산출서_철거단위수량" xfId="4675"/>
    <cellStyle name="1_tree_오창수량산출서_한수단위수량" xfId="4676"/>
    <cellStyle name="1_tree_용평수량집계" xfId="8930"/>
    <cellStyle name="1_tree_우장근린공원 정비공사(5-27)" xfId="21015"/>
    <cellStyle name="1_tree_우장근린공원 정비공사(6-14" xfId="21016"/>
    <cellStyle name="1_tree_운동장단위수량" xfId="4677"/>
    <cellStyle name="1_tree_울산FITNESS인테리어" xfId="8931"/>
    <cellStyle name="1_tree_원가계산서" xfId="8932"/>
    <cellStyle name="1_tree_원가계산서_00갑지" xfId="8933"/>
    <cellStyle name="1_tree_원가계산서_00갑지_백화점화장실인테리어" xfId="8934"/>
    <cellStyle name="1_tree_원가계산서_00갑지_설계내역서" xfId="8935"/>
    <cellStyle name="1_tree_원가계산서_00갑지_설계내역서_백화점화장실인테리어" xfId="8936"/>
    <cellStyle name="1_tree_원가계산서_00갑지_설계내역서_울산FITNESS인테리어" xfId="8937"/>
    <cellStyle name="1_tree_원가계산서_00갑지_설계내역서_화명조경" xfId="8938"/>
    <cellStyle name="1_tree_원가계산서_00갑지_설계내역서_화명조경_백화점화장실인테리어" xfId="8939"/>
    <cellStyle name="1_tree_원가계산서_00갑지_설계내역서_화명조경_울산FITNESS인테리어" xfId="8940"/>
    <cellStyle name="1_tree_원가계산서_00갑지_설계내역서1월7일" xfId="8941"/>
    <cellStyle name="1_tree_원가계산서_00갑지_설계내역서1월7일_백화점화장실인테리어" xfId="8942"/>
    <cellStyle name="1_tree_원가계산서_00갑지_설계내역서1월7일_울산FITNESS인테리어" xfId="8943"/>
    <cellStyle name="1_tree_원가계산서_00갑지_설계내역서1월7일_화명조경" xfId="8944"/>
    <cellStyle name="1_tree_원가계산서_00갑지_설계내역서1월7일_화명조경_백화점화장실인테리어" xfId="8945"/>
    <cellStyle name="1_tree_원가계산서_00갑지_설계내역서1월7일_화명조경_울산FITNESS인테리어" xfId="8946"/>
    <cellStyle name="1_tree_원가계산서_00갑지_울산FITNESS인테리어" xfId="8947"/>
    <cellStyle name="1_tree_원가계산서_00갑지_화명조경" xfId="8948"/>
    <cellStyle name="1_tree_원가계산서_00갑지_화명조경_백화점화장실인테리어" xfId="8949"/>
    <cellStyle name="1_tree_원가계산서_00갑지_화명조경_울산FITNESS인테리어" xfId="8950"/>
    <cellStyle name="1_tree_원가계산서_과천놀이터설계서" xfId="8951"/>
    <cellStyle name="1_tree_원가계산서_과천놀이터설계서_백화점화장실인테리어" xfId="8952"/>
    <cellStyle name="1_tree_원가계산서_과천놀이터설계서_설계내역서" xfId="8953"/>
    <cellStyle name="1_tree_원가계산서_과천놀이터설계서_설계내역서_백화점화장실인테리어" xfId="8954"/>
    <cellStyle name="1_tree_원가계산서_과천놀이터설계서_설계내역서_울산FITNESS인테리어" xfId="8955"/>
    <cellStyle name="1_tree_원가계산서_과천놀이터설계서_설계내역서_화명조경" xfId="8956"/>
    <cellStyle name="1_tree_원가계산서_과천놀이터설계서_설계내역서_화명조경_백화점화장실인테리어" xfId="8957"/>
    <cellStyle name="1_tree_원가계산서_과천놀이터설계서_설계내역서_화명조경_울산FITNESS인테리어" xfId="8958"/>
    <cellStyle name="1_tree_원가계산서_과천놀이터설계서_설계내역서1월7일" xfId="8959"/>
    <cellStyle name="1_tree_원가계산서_과천놀이터설계서_설계내역서1월7일_백화점화장실인테리어" xfId="8960"/>
    <cellStyle name="1_tree_원가계산서_과천놀이터설계서_설계내역서1월7일_울산FITNESS인테리어" xfId="8961"/>
    <cellStyle name="1_tree_원가계산서_과천놀이터설계서_설계내역서1월7일_화명조경" xfId="8962"/>
    <cellStyle name="1_tree_원가계산서_과천놀이터설계서_설계내역서1월7일_화명조경_백화점화장실인테리어" xfId="8963"/>
    <cellStyle name="1_tree_원가계산서_과천놀이터설계서_설계내역서1월7일_화명조경_울산FITNESS인테리어" xfId="8964"/>
    <cellStyle name="1_tree_원가계산서_과천놀이터설계서_울산FITNESS인테리어" xfId="8965"/>
    <cellStyle name="1_tree_원가계산서_과천놀이터설계서_화명조경" xfId="8966"/>
    <cellStyle name="1_tree_원가계산서_과천놀이터설계서_화명조경_백화점화장실인테리어" xfId="8967"/>
    <cellStyle name="1_tree_원가계산서_과천놀이터설계서_화명조경_울산FITNESS인테리어" xfId="8968"/>
    <cellStyle name="1_tree_원가계산서_백화점화장실인테리어" xfId="8969"/>
    <cellStyle name="1_tree_원가계산서_울산FITNESS인테리어" xfId="8970"/>
    <cellStyle name="1_tree_원가계산서_총괄갑지" xfId="8971"/>
    <cellStyle name="1_tree_원가계산서_총괄갑지_백화점화장실인테리어" xfId="8972"/>
    <cellStyle name="1_tree_원가계산서_총괄갑지_설계내역서" xfId="8973"/>
    <cellStyle name="1_tree_원가계산서_총괄갑지_설계내역서_백화점화장실인테리어" xfId="8974"/>
    <cellStyle name="1_tree_원가계산서_총괄갑지_설계내역서_울산FITNESS인테리어" xfId="8975"/>
    <cellStyle name="1_tree_원가계산서_총괄갑지_설계내역서_화명조경" xfId="8976"/>
    <cellStyle name="1_tree_원가계산서_총괄갑지_설계내역서_화명조경_백화점화장실인테리어" xfId="8977"/>
    <cellStyle name="1_tree_원가계산서_총괄갑지_설계내역서_화명조경_울산FITNESS인테리어" xfId="8978"/>
    <cellStyle name="1_tree_원가계산서_총괄갑지_설계내역서1월7일" xfId="8979"/>
    <cellStyle name="1_tree_원가계산서_총괄갑지_설계내역서1월7일_백화점화장실인테리어" xfId="8980"/>
    <cellStyle name="1_tree_원가계산서_총괄갑지_설계내역서1월7일_울산FITNESS인테리어" xfId="8981"/>
    <cellStyle name="1_tree_원가계산서_총괄갑지_설계내역서1월7일_화명조경" xfId="8982"/>
    <cellStyle name="1_tree_원가계산서_총괄갑지_설계내역서1월7일_화명조경_백화점화장실인테리어" xfId="8983"/>
    <cellStyle name="1_tree_원가계산서_총괄갑지_설계내역서1월7일_화명조경_울산FITNESS인테리어" xfId="8984"/>
    <cellStyle name="1_tree_원가계산서_총괄갑지_울산FITNESS인테리어" xfId="8985"/>
    <cellStyle name="1_tree_원가계산서_총괄갑지_화명조경" xfId="8986"/>
    <cellStyle name="1_tree_원가계산서_총괄갑지_화명조경_백화점화장실인테리어" xfId="8987"/>
    <cellStyle name="1_tree_원가계산서_총괄갑지_화명조경_울산FITNESS인테리어" xfId="8988"/>
    <cellStyle name="1_tree_원가계산서_총괄내역서" xfId="8989"/>
    <cellStyle name="1_tree_원가계산서_총괄내역서_백화점화장실인테리어" xfId="8990"/>
    <cellStyle name="1_tree_원가계산서_총괄내역서_설계내역서" xfId="8991"/>
    <cellStyle name="1_tree_원가계산서_총괄내역서_설계내역서_백화점화장실인테리어" xfId="8992"/>
    <cellStyle name="1_tree_원가계산서_총괄내역서_설계내역서_울산FITNESS인테리어" xfId="8993"/>
    <cellStyle name="1_tree_원가계산서_총괄내역서_설계내역서_화명조경" xfId="8994"/>
    <cellStyle name="1_tree_원가계산서_총괄내역서_설계내역서_화명조경_백화점화장실인테리어" xfId="8995"/>
    <cellStyle name="1_tree_원가계산서_총괄내역서_설계내역서_화명조경_울산FITNESS인테리어" xfId="8996"/>
    <cellStyle name="1_tree_원가계산서_총괄내역서_설계내역서1월7일" xfId="8997"/>
    <cellStyle name="1_tree_원가계산서_총괄내역서_설계내역서1월7일_백화점화장실인테리어" xfId="8998"/>
    <cellStyle name="1_tree_원가계산서_총괄내역서_설계내역서1월7일_울산FITNESS인테리어" xfId="8999"/>
    <cellStyle name="1_tree_원가계산서_총괄내역서_설계내역서1월7일_화명조경" xfId="9000"/>
    <cellStyle name="1_tree_원가계산서_총괄내역서_설계내역서1월7일_화명조경_백화점화장실인테리어" xfId="9001"/>
    <cellStyle name="1_tree_원가계산서_총괄내역서_설계내역서1월7일_화명조경_울산FITNESS인테리어" xfId="9002"/>
    <cellStyle name="1_tree_원가계산서_총괄내역서_울산FITNESS인테리어" xfId="9003"/>
    <cellStyle name="1_tree_원가계산서_총괄내역서_화명조경" xfId="9004"/>
    <cellStyle name="1_tree_원가계산서_총괄내역서_화명조경_백화점화장실인테리어" xfId="9005"/>
    <cellStyle name="1_tree_원가계산서_총괄내역서_화명조경_울산FITNESS인테리어" xfId="9006"/>
    <cellStyle name="1_tree_원가계산서_화명조경" xfId="9007"/>
    <cellStyle name="1_tree_원가계산서_화명조경_백화점화장실인테리어" xfId="9008"/>
    <cellStyle name="1_tree_원가계산서_화명조경_울산FITNESS인테리어" xfId="9009"/>
    <cellStyle name="1_tree_원주 아랫당숲조성공사" xfId="4678"/>
    <cellStyle name="1_tree_은파단위수량" xfId="4679"/>
    <cellStyle name="1_tree_은파단위수량_단위수량" xfId="4680"/>
    <cellStyle name="1_tree_은파단위수량_단위수량1" xfId="4681"/>
    <cellStyle name="1_tree_은파단위수량_단위수량산출" xfId="4682"/>
    <cellStyle name="1_tree_은파단위수량_도곡단위수량" xfId="4683"/>
    <cellStyle name="1_tree_은파단위수량_수량산출서-11.25" xfId="4684"/>
    <cellStyle name="1_tree_은파단위수량_수량산출서-11.25_단위수량" xfId="4685"/>
    <cellStyle name="1_tree_은파단위수량_수량산출서-11.25_단위수량1" xfId="4686"/>
    <cellStyle name="1_tree_은파단위수량_수량산출서-11.25_단위수량산출" xfId="4687"/>
    <cellStyle name="1_tree_은파단위수량_수량산출서-11.25_도곡단위수량" xfId="4688"/>
    <cellStyle name="1_tree_은파단위수량_수량산출서-11.25_철거단위수량" xfId="4689"/>
    <cellStyle name="1_tree_은파단위수량_수량산출서-11.25_한수단위수량" xfId="4690"/>
    <cellStyle name="1_tree_은파단위수량_수량산출서-1201" xfId="4691"/>
    <cellStyle name="1_tree_은파단위수량_수량산출서-1201_단위수량" xfId="4692"/>
    <cellStyle name="1_tree_은파단위수량_수량산출서-1201_단위수량1" xfId="4693"/>
    <cellStyle name="1_tree_은파단위수량_수량산출서-1201_단위수량산출" xfId="4694"/>
    <cellStyle name="1_tree_은파단위수량_수량산출서-1201_도곡단위수량" xfId="4695"/>
    <cellStyle name="1_tree_은파단위수량_수량산출서-1201_철거단위수량" xfId="4696"/>
    <cellStyle name="1_tree_은파단위수량_수량산출서-1201_한수단위수량" xfId="4697"/>
    <cellStyle name="1_tree_은파단위수량_시설물단위수량" xfId="4698"/>
    <cellStyle name="1_tree_은파단위수량_시설물단위수량1" xfId="4699"/>
    <cellStyle name="1_tree_은파단위수량_시설물단위수량1_시설물단위수량" xfId="4700"/>
    <cellStyle name="1_tree_은파단위수량_오창수량산출서" xfId="4701"/>
    <cellStyle name="1_tree_은파단위수량_오창수량산출서_단위수량" xfId="4702"/>
    <cellStyle name="1_tree_은파단위수량_오창수량산출서_단위수량1" xfId="4703"/>
    <cellStyle name="1_tree_은파단위수량_오창수량산출서_단위수량산출" xfId="4704"/>
    <cellStyle name="1_tree_은파단위수량_오창수량산출서_도곡단위수량" xfId="4705"/>
    <cellStyle name="1_tree_은파단위수량_오창수량산출서_수량산출서-11.25" xfId="4706"/>
    <cellStyle name="1_tree_은파단위수량_오창수량산출서_수량산출서-11.25_단위수량" xfId="4707"/>
    <cellStyle name="1_tree_은파단위수량_오창수량산출서_수량산출서-11.25_단위수량1" xfId="4708"/>
    <cellStyle name="1_tree_은파단위수량_오창수량산출서_수량산출서-11.25_단위수량산출" xfId="4709"/>
    <cellStyle name="1_tree_은파단위수량_오창수량산출서_수량산출서-11.25_도곡단위수량" xfId="4710"/>
    <cellStyle name="1_tree_은파단위수량_오창수량산출서_수량산출서-11.25_철거단위수량" xfId="4711"/>
    <cellStyle name="1_tree_은파단위수량_오창수량산출서_수량산출서-11.25_한수단위수량" xfId="4712"/>
    <cellStyle name="1_tree_은파단위수량_오창수량산출서_수량산출서-1201" xfId="4713"/>
    <cellStyle name="1_tree_은파단위수량_오창수량산출서_수량산출서-1201_단위수량" xfId="4714"/>
    <cellStyle name="1_tree_은파단위수량_오창수량산출서_수량산출서-1201_단위수량1" xfId="4715"/>
    <cellStyle name="1_tree_은파단위수량_오창수량산출서_수량산출서-1201_단위수량산출" xfId="4716"/>
    <cellStyle name="1_tree_은파단위수량_오창수량산출서_수량산출서-1201_도곡단위수량" xfId="4717"/>
    <cellStyle name="1_tree_은파단위수량_오창수량산출서_수량산출서-1201_철거단위수량" xfId="4718"/>
    <cellStyle name="1_tree_은파단위수량_오창수량산출서_수량산출서-1201_한수단위수량" xfId="4719"/>
    <cellStyle name="1_tree_은파단위수량_오창수량산출서_시설물단위수량" xfId="4720"/>
    <cellStyle name="1_tree_은파단위수량_오창수량산출서_시설물단위수량1" xfId="4721"/>
    <cellStyle name="1_tree_은파단위수량_오창수량산출서_시설물단위수량1_시설물단위수량" xfId="4722"/>
    <cellStyle name="1_tree_은파단위수량_오창수량산출서_철거단위수량" xfId="4723"/>
    <cellStyle name="1_tree_은파단위수량_오창수량산출서_한수단위수량" xfId="4724"/>
    <cellStyle name="1_tree_은파단위수량_철거단위수량" xfId="4725"/>
    <cellStyle name="1_tree_은파단위수량_한수단위수량" xfId="4726"/>
    <cellStyle name="1_tree_은파수량집계" xfId="9010"/>
    <cellStyle name="1_tree_은파수량집계_백화점화장실인테리어" xfId="9011"/>
    <cellStyle name="1_tree_은파수량집계_설계내역서" xfId="9012"/>
    <cellStyle name="1_tree_은파수량집계_설계내역서_백화점화장실인테리어" xfId="9013"/>
    <cellStyle name="1_tree_은파수량집계_설계내역서_울산FITNESS인테리어" xfId="9014"/>
    <cellStyle name="1_tree_은파수량집계_설계내역서_화명조경" xfId="9015"/>
    <cellStyle name="1_tree_은파수량집계_설계내역서_화명조경_백화점화장실인테리어" xfId="9016"/>
    <cellStyle name="1_tree_은파수량집계_설계내역서_화명조경_울산FITNESS인테리어" xfId="9017"/>
    <cellStyle name="1_tree_은파수량집계_설계내역서1월7일" xfId="9018"/>
    <cellStyle name="1_tree_은파수량집계_설계내역서1월7일_백화점화장실인테리어" xfId="9019"/>
    <cellStyle name="1_tree_은파수량집계_설계내역서1월7일_울산FITNESS인테리어" xfId="9020"/>
    <cellStyle name="1_tree_은파수량집계_설계내역서1월7일_화명조경" xfId="9021"/>
    <cellStyle name="1_tree_은파수량집계_설계내역서1월7일_화명조경_백화점화장실인테리어" xfId="9022"/>
    <cellStyle name="1_tree_은파수량집계_설계내역서1월7일_화명조경_울산FITNESS인테리어" xfId="9023"/>
    <cellStyle name="1_tree_은파수량집계_울산FITNESS인테리어" xfId="9024"/>
    <cellStyle name="1_tree_은파수량집계_화명조경" xfId="9025"/>
    <cellStyle name="1_tree_은파수량집계_화명조경_백화점화장실인테리어" xfId="9026"/>
    <cellStyle name="1_tree_은파수량집계_화명조경_울산FITNESS인테리어" xfId="9027"/>
    <cellStyle name="1_tree_일위대가 샘플1" xfId="4727"/>
    <cellStyle name="1_tree_장충-예산서" xfId="21017"/>
    <cellStyle name="1_tree_장충-예산서_강서구-폐기물내역서(1027)" xfId="21018"/>
    <cellStyle name="1_tree_장충-예산서_구로구-내역서(폐기물)" xfId="21019"/>
    <cellStyle name="1_tree_장충-예산서_북아현-폐기물예산서" xfId="21020"/>
    <cellStyle name="1_tree_장충-폐기물예산서" xfId="21021"/>
    <cellStyle name="1_tree_장충-폐기물예산서_강서구-폐기물내역서(1027)" xfId="21022"/>
    <cellStyle name="1_tree_장충-폐기물예산서_구로구-내역서(폐기물)" xfId="21023"/>
    <cellStyle name="1_tree_장충-폐기물예산서_북아현-폐기물예산서" xfId="21024"/>
    <cellStyle name="1_tree_장충-표지예정공정표" xfId="21025"/>
    <cellStyle name="1_tree_장충-표지예정공정표_강서구-폐기물내역서(1027)" xfId="21026"/>
    <cellStyle name="1_tree_장충-표지예정공정표_구로구-내역서(폐기물)" xfId="21027"/>
    <cellStyle name="1_tree_장충-표지예정공정표_북아현-폐기물예산서" xfId="21028"/>
    <cellStyle name="1_tree_조경포장,관로시설" xfId="4728"/>
    <cellStyle name="1_tree_조경포장,관로시설_단위수량" xfId="4729"/>
    <cellStyle name="1_tree_조경포장,관로시설_단위수량1" xfId="4730"/>
    <cellStyle name="1_tree_조경포장,관로시설_단위수량산출" xfId="4731"/>
    <cellStyle name="1_tree_조경포장,관로시설_도곡단위수량" xfId="4732"/>
    <cellStyle name="1_tree_조경포장,관로시설_수량산출서-11.25" xfId="4733"/>
    <cellStyle name="1_tree_조경포장,관로시설_수량산출서-11.25_단위수량" xfId="4734"/>
    <cellStyle name="1_tree_조경포장,관로시설_수량산출서-11.25_단위수량1" xfId="4735"/>
    <cellStyle name="1_tree_조경포장,관로시설_수량산출서-11.25_단위수량산출" xfId="4736"/>
    <cellStyle name="1_tree_조경포장,관로시설_수량산출서-11.25_도곡단위수량" xfId="4737"/>
    <cellStyle name="1_tree_조경포장,관로시설_수량산출서-11.25_철거단위수량" xfId="4738"/>
    <cellStyle name="1_tree_조경포장,관로시설_수량산출서-11.25_한수단위수량" xfId="4739"/>
    <cellStyle name="1_tree_조경포장,관로시설_수량산출서-1201" xfId="4740"/>
    <cellStyle name="1_tree_조경포장,관로시설_수량산출서-1201_단위수량" xfId="4741"/>
    <cellStyle name="1_tree_조경포장,관로시설_수량산출서-1201_단위수량1" xfId="4742"/>
    <cellStyle name="1_tree_조경포장,관로시설_수량산출서-1201_단위수량산출" xfId="4743"/>
    <cellStyle name="1_tree_조경포장,관로시설_수량산출서-1201_도곡단위수량" xfId="4744"/>
    <cellStyle name="1_tree_조경포장,관로시설_수량산출서-1201_철거단위수량" xfId="4745"/>
    <cellStyle name="1_tree_조경포장,관로시설_수량산출서-1201_한수단위수량" xfId="4746"/>
    <cellStyle name="1_tree_조경포장,관로시설_시설물단위수량" xfId="4747"/>
    <cellStyle name="1_tree_조경포장,관로시설_시설물단위수량1" xfId="4748"/>
    <cellStyle name="1_tree_조경포장,관로시설_시설물단위수량1_시설물단위수량" xfId="4749"/>
    <cellStyle name="1_tree_조경포장,관로시설_오창수량산출서" xfId="4750"/>
    <cellStyle name="1_tree_조경포장,관로시설_오창수량산출서_단위수량" xfId="4751"/>
    <cellStyle name="1_tree_조경포장,관로시설_오창수량산출서_단위수량1" xfId="4752"/>
    <cellStyle name="1_tree_조경포장,관로시설_오창수량산출서_단위수량산출" xfId="4753"/>
    <cellStyle name="1_tree_조경포장,관로시설_오창수량산출서_도곡단위수량" xfId="4754"/>
    <cellStyle name="1_tree_조경포장,관로시설_오창수량산출서_수량산출서-11.25" xfId="4755"/>
    <cellStyle name="1_tree_조경포장,관로시설_오창수량산출서_수량산출서-11.25_단위수량" xfId="4756"/>
    <cellStyle name="1_tree_조경포장,관로시설_오창수량산출서_수량산출서-11.25_단위수량1" xfId="4757"/>
    <cellStyle name="1_tree_조경포장,관로시설_오창수량산출서_수량산출서-11.25_단위수량산출" xfId="4758"/>
    <cellStyle name="1_tree_조경포장,관로시설_오창수량산출서_수량산출서-11.25_도곡단위수량" xfId="4759"/>
    <cellStyle name="1_tree_조경포장,관로시설_오창수량산출서_수량산출서-11.25_철거단위수량" xfId="4760"/>
    <cellStyle name="1_tree_조경포장,관로시설_오창수량산출서_수량산출서-11.25_한수단위수량" xfId="4761"/>
    <cellStyle name="1_tree_조경포장,관로시설_오창수량산출서_수량산출서-1201" xfId="4762"/>
    <cellStyle name="1_tree_조경포장,관로시설_오창수량산출서_수량산출서-1201_단위수량" xfId="4763"/>
    <cellStyle name="1_tree_조경포장,관로시설_오창수량산출서_수량산출서-1201_단위수량1" xfId="4764"/>
    <cellStyle name="1_tree_조경포장,관로시설_오창수량산출서_수량산출서-1201_단위수량산출" xfId="4765"/>
    <cellStyle name="1_tree_조경포장,관로시설_오창수량산출서_수량산출서-1201_도곡단위수량" xfId="4766"/>
    <cellStyle name="1_tree_조경포장,관로시설_오창수량산출서_수량산출서-1201_철거단위수량" xfId="4767"/>
    <cellStyle name="1_tree_조경포장,관로시설_오창수량산출서_수량산출서-1201_한수단위수량" xfId="4768"/>
    <cellStyle name="1_tree_조경포장,관로시설_오창수량산출서_시설물단위수량" xfId="4769"/>
    <cellStyle name="1_tree_조경포장,관로시설_오창수량산출서_시설물단위수량1" xfId="4770"/>
    <cellStyle name="1_tree_조경포장,관로시설_오창수량산출서_시설물단위수량1_시설물단위수량" xfId="4771"/>
    <cellStyle name="1_tree_조경포장,관로시설_오창수량산출서_철거단위수량" xfId="4772"/>
    <cellStyle name="1_tree_조경포장,관로시설_오창수량산출서_한수단위수량" xfId="4773"/>
    <cellStyle name="1_tree_조경포장,관로시설_철거단위수량" xfId="4774"/>
    <cellStyle name="1_tree_조경포장,관로시설_한수단위수량" xfId="4775"/>
    <cellStyle name="1_tree_천지 일위_2006" xfId="9028"/>
    <cellStyle name="1_tree_철거단위수량" xfId="4776"/>
    <cellStyle name="1_tree_총괄" xfId="4777"/>
    <cellStyle name="1_tree_총괄내역0518" xfId="2538"/>
    <cellStyle name="1_tree_총괄내역0518_222" xfId="4778"/>
    <cellStyle name="1_tree_총괄내역0518_강진생태연못0224" xfId="4779"/>
    <cellStyle name="1_tree_총괄내역0518_강진생태연못0224_222" xfId="4780"/>
    <cellStyle name="1_tree_총괄내역0518_구로리설계예산서1029" xfId="4781"/>
    <cellStyle name="1_tree_총괄내역0518_구로리설계예산서1029_222" xfId="4782"/>
    <cellStyle name="1_tree_총괄내역0518_구로리설계예산서1029_강진생태연못0224" xfId="4783"/>
    <cellStyle name="1_tree_총괄내역0518_구로리설계예산서1029_강진생태연못0224_222" xfId="4784"/>
    <cellStyle name="1_tree_총괄내역0518_구로리설계예산서1029_내역서1128" xfId="4785"/>
    <cellStyle name="1_tree_총괄내역0518_구로리설계예산서1029_내역서1128_양목초교 학교공원화사업변경내역서(06.04.14)" xfId="4786"/>
    <cellStyle name="1_tree_총괄내역0518_구로리설계예산서1029_연못조성 수정" xfId="4787"/>
    <cellStyle name="1_tree_총괄내역0518_구로리설계예산서1029_연못조성 수정_222" xfId="4788"/>
    <cellStyle name="1_tree_총괄내역0518_구로리설계예산서1029_충장 체육공원증액설변" xfId="4789"/>
    <cellStyle name="1_tree_총괄내역0518_구로리설계예산서1118준공" xfId="4790"/>
    <cellStyle name="1_tree_총괄내역0518_구로리설계예산서1118준공_222" xfId="4791"/>
    <cellStyle name="1_tree_총괄내역0518_구로리설계예산서1118준공_강진생태연못0224" xfId="4792"/>
    <cellStyle name="1_tree_총괄내역0518_구로리설계예산서1118준공_강진생태연못0224_222" xfId="4793"/>
    <cellStyle name="1_tree_총괄내역0518_구로리설계예산서1118준공_내역서1128" xfId="4794"/>
    <cellStyle name="1_tree_총괄내역0518_구로리설계예산서1118준공_내역서1128_양목초교 학교공원화사업변경내역서(06.04.14)" xfId="4795"/>
    <cellStyle name="1_tree_총괄내역0518_구로리설계예산서1118준공_연못조성 수정" xfId="4796"/>
    <cellStyle name="1_tree_총괄내역0518_구로리설계예산서1118준공_연못조성 수정_222" xfId="4797"/>
    <cellStyle name="1_tree_총괄내역0518_구로리설계예산서1118준공_충장 체육공원증액설변" xfId="4798"/>
    <cellStyle name="1_tree_총괄내역0518_구로리설계예산서조경" xfId="4799"/>
    <cellStyle name="1_tree_총괄내역0518_구로리설계예산서조경_222" xfId="4800"/>
    <cellStyle name="1_tree_총괄내역0518_구로리설계예산서조경_강진생태연못0224" xfId="4801"/>
    <cellStyle name="1_tree_총괄내역0518_구로리설계예산서조경_강진생태연못0224_222" xfId="4802"/>
    <cellStyle name="1_tree_총괄내역0518_구로리설계예산서조경_내역서1128" xfId="4803"/>
    <cellStyle name="1_tree_총괄내역0518_구로리설계예산서조경_내역서1128_양목초교 학교공원화사업변경내역서(06.04.14)" xfId="4804"/>
    <cellStyle name="1_tree_총괄내역0518_구로리설계예산서조경_연못조성 수정" xfId="4805"/>
    <cellStyle name="1_tree_총괄내역0518_구로리설계예산서조경_연못조성 수정_222" xfId="4806"/>
    <cellStyle name="1_tree_총괄내역0518_구로리설계예산서조경_충장 체육공원증액설변" xfId="4807"/>
    <cellStyle name="1_tree_총괄내역0518_구로리어린이공원예산서(조경)1125" xfId="4808"/>
    <cellStyle name="1_tree_총괄내역0518_구로리어린이공원예산서(조경)1125_222" xfId="4809"/>
    <cellStyle name="1_tree_총괄내역0518_구로리어린이공원예산서(조경)1125_강진생태연못0224" xfId="4810"/>
    <cellStyle name="1_tree_총괄내역0518_구로리어린이공원예산서(조경)1125_강진생태연못0224_222" xfId="4811"/>
    <cellStyle name="1_tree_총괄내역0518_구로리어린이공원예산서(조경)1125_내역서1128" xfId="4812"/>
    <cellStyle name="1_tree_총괄내역0518_구로리어린이공원예산서(조경)1125_내역서1128_양목초교 학교공원화사업변경내역서(06.04.14)" xfId="4813"/>
    <cellStyle name="1_tree_총괄내역0518_구로리어린이공원예산서(조경)1125_연못조성 수정" xfId="4814"/>
    <cellStyle name="1_tree_총괄내역0518_구로리어린이공원예산서(조경)1125_연못조성 수정_222" xfId="4815"/>
    <cellStyle name="1_tree_총괄내역0518_구로리어린이공원예산서(조경)1125_충장 체육공원증액설변" xfId="4816"/>
    <cellStyle name="1_tree_총괄내역0518_내역서" xfId="4817"/>
    <cellStyle name="1_tree_총괄내역0518_내역서_222" xfId="4818"/>
    <cellStyle name="1_tree_총괄내역0518_내역서_강진생태연못0224" xfId="4819"/>
    <cellStyle name="1_tree_총괄내역0518_내역서_강진생태연못0224_222" xfId="4820"/>
    <cellStyle name="1_tree_총괄내역0518_내역서_내역서1128" xfId="4821"/>
    <cellStyle name="1_tree_총괄내역0518_내역서_내역서1128_양목초교 학교공원화사업변경내역서(06.04.14)" xfId="4822"/>
    <cellStyle name="1_tree_총괄내역0518_내역서_연못조성 수정" xfId="4823"/>
    <cellStyle name="1_tree_총괄내역0518_내역서_연못조성 수정_222" xfId="4824"/>
    <cellStyle name="1_tree_총괄내역0518_내역서_충장 체육공원증액설변" xfId="4825"/>
    <cellStyle name="1_tree_총괄내역0518_내역서1128" xfId="4826"/>
    <cellStyle name="1_tree_총괄내역0518_내역서1128_양목초교 학교공원화사업변경내역서(06.04.14)" xfId="4827"/>
    <cellStyle name="1_tree_총괄내역0518_노임단가표" xfId="4828"/>
    <cellStyle name="1_tree_총괄내역0518_노임단가표_222" xfId="4829"/>
    <cellStyle name="1_tree_총괄내역0518_노임단가표_강진생태연못0224" xfId="4830"/>
    <cellStyle name="1_tree_총괄내역0518_노임단가표_강진생태연못0224_222" xfId="4831"/>
    <cellStyle name="1_tree_총괄내역0518_노임단가표_내역서1128" xfId="4832"/>
    <cellStyle name="1_tree_총괄내역0518_노임단가표_내역서1128_양목초교 학교공원화사업변경내역서(06.04.14)" xfId="4833"/>
    <cellStyle name="1_tree_총괄내역0518_노임단가표_연못조성 수정" xfId="4834"/>
    <cellStyle name="1_tree_총괄내역0518_노임단가표_연못조성 수정_222" xfId="4835"/>
    <cellStyle name="1_tree_총괄내역0518_노임단가표_충장 체육공원증액설변" xfId="4836"/>
    <cellStyle name="1_tree_총괄내역0518_배밭계약내역" xfId="2539"/>
    <cellStyle name="1_tree_총괄내역0518_설계내역서" xfId="2540"/>
    <cellStyle name="1_tree_총괄내역0518_수도권매립지" xfId="4837"/>
    <cellStyle name="1_tree_총괄내역0518_수도권매립지_222" xfId="4838"/>
    <cellStyle name="1_tree_총괄내역0518_수도권매립지_강진생태연못0224" xfId="4839"/>
    <cellStyle name="1_tree_총괄내역0518_수도권매립지_강진생태연못0224_222" xfId="4840"/>
    <cellStyle name="1_tree_총괄내역0518_수도권매립지_내역서1128" xfId="4841"/>
    <cellStyle name="1_tree_총괄내역0518_수도권매립지_내역서1128_양목초교 학교공원화사업변경내역서(06.04.14)" xfId="4842"/>
    <cellStyle name="1_tree_총괄내역0518_수도권매립지_연못조성 수정" xfId="4843"/>
    <cellStyle name="1_tree_총괄내역0518_수도권매립지_연못조성 수정_222" xfId="4844"/>
    <cellStyle name="1_tree_총괄내역0518_수도권매립지_충장 체육공원증액설변" xfId="4845"/>
    <cellStyle name="1_tree_총괄내역0518_수도권매립지1004(발주용)" xfId="4846"/>
    <cellStyle name="1_tree_총괄내역0518_수도권매립지1004(발주용)_222" xfId="4847"/>
    <cellStyle name="1_tree_총괄내역0518_수도권매립지1004(발주용)_강진생태연못0224" xfId="4848"/>
    <cellStyle name="1_tree_총괄내역0518_수도권매립지1004(발주용)_강진생태연못0224_222" xfId="4849"/>
    <cellStyle name="1_tree_총괄내역0518_수도권매립지1004(발주용)_내역서1128" xfId="4850"/>
    <cellStyle name="1_tree_총괄내역0518_수도권매립지1004(발주용)_내역서1128_양목초교 학교공원화사업변경내역서(06.04.14)" xfId="4851"/>
    <cellStyle name="1_tree_총괄내역0518_수도권매립지1004(발주용)_연못조성 수정" xfId="4852"/>
    <cellStyle name="1_tree_총괄내역0518_수도권매립지1004(발주용)_연못조성 수정_222" xfId="4853"/>
    <cellStyle name="1_tree_총괄내역0518_수도권매립지1004(발주용)_충장 체육공원증액설변" xfId="4854"/>
    <cellStyle name="1_tree_총괄내역0518_연못조성 수정" xfId="4855"/>
    <cellStyle name="1_tree_총괄내역0518_연못조성 수정_222" xfId="4856"/>
    <cellStyle name="1_tree_총괄내역0518_일신건영설계예산서(0211)" xfId="4857"/>
    <cellStyle name="1_tree_총괄내역0518_일신건영설계예산서(0211)_222" xfId="4858"/>
    <cellStyle name="1_tree_총괄내역0518_일신건영설계예산서(0211)_강진생태연못0224" xfId="4859"/>
    <cellStyle name="1_tree_총괄내역0518_일신건영설계예산서(0211)_강진생태연못0224_222" xfId="4860"/>
    <cellStyle name="1_tree_총괄내역0518_일신건영설계예산서(0211)_내역서1128" xfId="4861"/>
    <cellStyle name="1_tree_총괄내역0518_일신건영설계예산서(0211)_내역서1128_양목초교 학교공원화사업변경내역서(06.04.14)" xfId="4862"/>
    <cellStyle name="1_tree_총괄내역0518_일신건영설계예산서(0211)_연못조성 수정" xfId="4863"/>
    <cellStyle name="1_tree_총괄내역0518_일신건영설계예산서(0211)_연못조성 수정_222" xfId="4864"/>
    <cellStyle name="1_tree_총괄내역0518_일신건영설계예산서(0211)_충장 체육공원증액설변" xfId="4865"/>
    <cellStyle name="1_tree_총괄내역0518_일위대가" xfId="4866"/>
    <cellStyle name="1_tree_총괄내역0518_일위대가_222" xfId="4867"/>
    <cellStyle name="1_tree_총괄내역0518_일위대가_강진생태연못0224" xfId="4868"/>
    <cellStyle name="1_tree_총괄내역0518_일위대가_강진생태연못0224_222" xfId="4869"/>
    <cellStyle name="1_tree_총괄내역0518_일위대가_내역서1128" xfId="4870"/>
    <cellStyle name="1_tree_총괄내역0518_일위대가_내역서1128_양목초교 학교공원화사업변경내역서(06.04.14)" xfId="4871"/>
    <cellStyle name="1_tree_총괄내역0518_일위대가_연못조성 수정" xfId="4872"/>
    <cellStyle name="1_tree_총괄내역0518_일위대가_연못조성 수정_222" xfId="4873"/>
    <cellStyle name="1_tree_총괄내역0518_일위대가_충장 체육공원증액설변" xfId="4874"/>
    <cellStyle name="1_tree_총괄내역0518_자재단가표" xfId="4875"/>
    <cellStyle name="1_tree_총괄내역0518_자재단가표_222" xfId="4876"/>
    <cellStyle name="1_tree_총괄내역0518_자재단가표_강진생태연못0224" xfId="4877"/>
    <cellStyle name="1_tree_총괄내역0518_자재단가표_강진생태연못0224_222" xfId="4878"/>
    <cellStyle name="1_tree_총괄내역0518_자재단가표_내역서1128" xfId="4879"/>
    <cellStyle name="1_tree_총괄내역0518_자재단가표_내역서1128_양목초교 학교공원화사업변경내역서(06.04.14)" xfId="4880"/>
    <cellStyle name="1_tree_총괄내역0518_자재단가표_연못조성 수정" xfId="4881"/>
    <cellStyle name="1_tree_총괄내역0518_자재단가표_연못조성 수정_222" xfId="4882"/>
    <cellStyle name="1_tree_총괄내역0518_자재단가표_충장 체육공원증액설변" xfId="4883"/>
    <cellStyle name="1_tree_총괄내역0518_장안초등학교내역0814" xfId="4884"/>
    <cellStyle name="1_tree_총괄내역0518_장안초등학교내역0814_222" xfId="4885"/>
    <cellStyle name="1_tree_총괄내역0518_장안초등학교내역0814_강진생태연못0224" xfId="4886"/>
    <cellStyle name="1_tree_총괄내역0518_장안초등학교내역0814_강진생태연못0224_222" xfId="4887"/>
    <cellStyle name="1_tree_총괄내역0518_장안초등학교내역0814_내역서1128" xfId="4888"/>
    <cellStyle name="1_tree_총괄내역0518_장안초등학교내역0814_내역서1128_양목초교 학교공원화사업변경내역서(06.04.14)" xfId="4889"/>
    <cellStyle name="1_tree_총괄내역0518_장안초등학교내역0814_연못조성 수정" xfId="4890"/>
    <cellStyle name="1_tree_총괄내역0518_장안초등학교내역0814_연못조성 수정_222" xfId="4891"/>
    <cellStyle name="1_tree_총괄내역0518_장안초등학교내역0814_충장 체육공원증액설변" xfId="4892"/>
    <cellStyle name="1_tree_총괄내역0518_충장 체육공원증액설변" xfId="4893"/>
    <cellStyle name="1_tree_최종_내역서-산림재해위험지" xfId="9029"/>
    <cellStyle name="1_tree_충남대단위수량" xfId="4894"/>
    <cellStyle name="1_tree_충장 체육공원준공내역 " xfId="4895"/>
    <cellStyle name="1_tree_충장 체육공원증액설변" xfId="4896"/>
    <cellStyle name="1_tree_터미널1" xfId="4897"/>
    <cellStyle name="1_tree_터미널1_1" xfId="9030"/>
    <cellStyle name="1_tree_터미널1-0" xfId="9031"/>
    <cellStyle name="1_tree_터미널1-0_1" xfId="9032"/>
    <cellStyle name="1_tree_터미널1-0_1_백화점화장실인테리어" xfId="9033"/>
    <cellStyle name="1_tree_터미널1-0_1_울산FITNESS인테리어" xfId="9034"/>
    <cellStyle name="1_tree_터미널1-0_1_화명조경" xfId="9035"/>
    <cellStyle name="1_tree_터미널1-0_1_화명조경_백화점화장실인테리어" xfId="9036"/>
    <cellStyle name="1_tree_터미널1-0_1_화명조경_울산FITNESS인테리어" xfId="9037"/>
    <cellStyle name="1_tree_터미널1-0_백화점화장실인테리어" xfId="9038"/>
    <cellStyle name="1_tree_터미널1-0_설계내역서" xfId="9039"/>
    <cellStyle name="1_tree_터미널1-0_설계내역서_백화점화장실인테리어" xfId="9040"/>
    <cellStyle name="1_tree_터미널1-0_설계내역서_울산FITNESS인테리어" xfId="9041"/>
    <cellStyle name="1_tree_터미널1-0_설계내역서_화명조경" xfId="9042"/>
    <cellStyle name="1_tree_터미널1-0_설계내역서_화명조경_백화점화장실인테리어" xfId="9043"/>
    <cellStyle name="1_tree_터미널1-0_설계내역서_화명조경_울산FITNESS인테리어" xfId="9044"/>
    <cellStyle name="1_tree_터미널1-0_설계내역서1월7일" xfId="9045"/>
    <cellStyle name="1_tree_터미널1-0_설계내역서1월7일_백화점화장실인테리어" xfId="9046"/>
    <cellStyle name="1_tree_터미널1-0_설계내역서1월7일_울산FITNESS인테리어" xfId="9047"/>
    <cellStyle name="1_tree_터미널1-0_설계내역서1월7일_화명조경" xfId="9048"/>
    <cellStyle name="1_tree_터미널1-0_설계내역서1월7일_화명조경_백화점화장실인테리어" xfId="9049"/>
    <cellStyle name="1_tree_터미널1-0_설계내역서1월7일_화명조경_울산FITNESS인테리어" xfId="9050"/>
    <cellStyle name="1_tree_터미널1-0_쌍용수량0905" xfId="9051"/>
    <cellStyle name="1_tree_터미널1-0_쌍용수량0905_백화점화장실인테리어" xfId="9052"/>
    <cellStyle name="1_tree_터미널1-0_쌍용수량0905_설계내역서" xfId="9053"/>
    <cellStyle name="1_tree_터미널1-0_쌍용수량0905_설계내역서_백화점화장실인테리어" xfId="9054"/>
    <cellStyle name="1_tree_터미널1-0_쌍용수량0905_설계내역서_울산FITNESS인테리어" xfId="9055"/>
    <cellStyle name="1_tree_터미널1-0_쌍용수량0905_설계내역서_화명조경" xfId="9056"/>
    <cellStyle name="1_tree_터미널1-0_쌍용수량0905_설계내역서_화명조경_백화점화장실인테리어" xfId="9057"/>
    <cellStyle name="1_tree_터미널1-0_쌍용수량0905_설계내역서_화명조경_울산FITNESS인테리어" xfId="9058"/>
    <cellStyle name="1_tree_터미널1-0_쌍용수량0905_설계내역서1월7일" xfId="9059"/>
    <cellStyle name="1_tree_터미널1-0_쌍용수량0905_설계내역서1월7일_백화점화장실인테리어" xfId="9060"/>
    <cellStyle name="1_tree_터미널1-0_쌍용수량0905_설계내역서1월7일_울산FITNESS인테리어" xfId="9061"/>
    <cellStyle name="1_tree_터미널1-0_쌍용수량0905_설계내역서1월7일_화명조경" xfId="9062"/>
    <cellStyle name="1_tree_터미널1-0_쌍용수량0905_설계내역서1월7일_화명조경_백화점화장실인테리어" xfId="9063"/>
    <cellStyle name="1_tree_터미널1-0_쌍용수량0905_설계내역서1월7일_화명조경_울산FITNESS인테리어" xfId="9064"/>
    <cellStyle name="1_tree_터미널1-0_쌍용수량0905_울산FITNESS인테리어" xfId="9065"/>
    <cellStyle name="1_tree_터미널1-0_쌍용수량0905_화명조경" xfId="9066"/>
    <cellStyle name="1_tree_터미널1-0_쌍용수량0905_화명조경_백화점화장실인테리어" xfId="9067"/>
    <cellStyle name="1_tree_터미널1-0_쌍용수량0905_화명조경_울산FITNESS인테리어" xfId="9068"/>
    <cellStyle name="1_tree_터미널1-0_울산FITNESS인테리어" xfId="9069"/>
    <cellStyle name="1_tree_터미널1-0_화명조경" xfId="9070"/>
    <cellStyle name="1_tree_터미널1-0_화명조경_백화점화장실인테리어" xfId="9071"/>
    <cellStyle name="1_tree_터미널1-0_화명조경_울산FITNESS인테리어" xfId="9072"/>
    <cellStyle name="1_tree_터미널2" xfId="9073"/>
    <cellStyle name="1_tree_터미널2_골프장수목" xfId="9074"/>
    <cellStyle name="1_tree_터미널2_수량집계표" xfId="9075"/>
    <cellStyle name="1_tree_터미널2_수량총괄표" xfId="9076"/>
    <cellStyle name="1_tree_터미널2_용평수량집계" xfId="9077"/>
    <cellStyle name="1_tree_폐기물-수해복구" xfId="9078"/>
    <cellStyle name="1_tree_한수단위수량" xfId="4898"/>
    <cellStyle name="1_tree_한풍단위수량" xfId="9079"/>
    <cellStyle name="1_tree_한풍단위수량_골프장수목" xfId="9080"/>
    <cellStyle name="1_tree_한풍단위수량_수량집계표" xfId="9081"/>
    <cellStyle name="1_tree_한풍단위수량_수량총괄표" xfId="9082"/>
    <cellStyle name="1_tree_한풍단위수량_용평수량집계" xfId="9083"/>
    <cellStyle name="1_tree_한풍집계" xfId="4899"/>
    <cellStyle name="1_tree_한풍집계_Sheet1" xfId="9225"/>
    <cellStyle name="1_tree_한풍집계_Sheet1_00갑지" xfId="9226"/>
    <cellStyle name="1_tree_한풍집계_Sheet1_00갑지_백화점화장실인테리어" xfId="9227"/>
    <cellStyle name="1_tree_한풍집계_Sheet1_00갑지_설계내역서" xfId="9228"/>
    <cellStyle name="1_tree_한풍집계_Sheet1_00갑지_설계내역서_백화점화장실인테리어" xfId="9229"/>
    <cellStyle name="1_tree_한풍집계_Sheet1_00갑지_설계내역서_울산FITNESS인테리어" xfId="9230"/>
    <cellStyle name="1_tree_한풍집계_Sheet1_00갑지_설계내역서_화명조경" xfId="9231"/>
    <cellStyle name="1_tree_한풍집계_Sheet1_00갑지_설계내역서_화명조경_백화점화장실인테리어" xfId="9232"/>
    <cellStyle name="1_tree_한풍집계_Sheet1_00갑지_설계내역서_화명조경_울산FITNESS인테리어" xfId="9233"/>
    <cellStyle name="1_tree_한풍집계_Sheet1_00갑지_설계내역서1월7일" xfId="9234"/>
    <cellStyle name="1_tree_한풍집계_Sheet1_00갑지_설계내역서1월7일_백화점화장실인테리어" xfId="9235"/>
    <cellStyle name="1_tree_한풍집계_Sheet1_00갑지_설계내역서1월7일_울산FITNESS인테리어" xfId="9236"/>
    <cellStyle name="1_tree_한풍집계_Sheet1_00갑지_설계내역서1월7일_화명조경" xfId="9237"/>
    <cellStyle name="1_tree_한풍집계_Sheet1_00갑지_설계내역서1월7일_화명조경_백화점화장실인테리어" xfId="9238"/>
    <cellStyle name="1_tree_한풍집계_Sheet1_00갑지_설계내역서1월7일_화명조경_울산FITNESS인테리어" xfId="9239"/>
    <cellStyle name="1_tree_한풍집계_Sheet1_00갑지_울산FITNESS인테리어" xfId="9240"/>
    <cellStyle name="1_tree_한풍집계_Sheet1_00갑지_화명조경" xfId="9241"/>
    <cellStyle name="1_tree_한풍집계_Sheet1_00갑지_화명조경_백화점화장실인테리어" xfId="9242"/>
    <cellStyle name="1_tree_한풍집계_Sheet1_00갑지_화명조경_울산FITNESS인테리어" xfId="9243"/>
    <cellStyle name="1_tree_한풍집계_Sheet1_과천놀이터설계서" xfId="9244"/>
    <cellStyle name="1_tree_한풍집계_Sheet1_과천놀이터설계서_백화점화장실인테리어" xfId="9245"/>
    <cellStyle name="1_tree_한풍집계_Sheet1_과천놀이터설계서_설계내역서" xfId="9246"/>
    <cellStyle name="1_tree_한풍집계_Sheet1_과천놀이터설계서_설계내역서_백화점화장실인테리어" xfId="9247"/>
    <cellStyle name="1_tree_한풍집계_Sheet1_과천놀이터설계서_설계내역서_울산FITNESS인테리어" xfId="9248"/>
    <cellStyle name="1_tree_한풍집계_Sheet1_과천놀이터설계서_설계내역서_화명조경" xfId="9249"/>
    <cellStyle name="1_tree_한풍집계_Sheet1_과천놀이터설계서_설계내역서_화명조경_백화점화장실인테리어" xfId="9250"/>
    <cellStyle name="1_tree_한풍집계_Sheet1_과천놀이터설계서_설계내역서_화명조경_울산FITNESS인테리어" xfId="9251"/>
    <cellStyle name="1_tree_한풍집계_Sheet1_과천놀이터설계서_설계내역서1월7일" xfId="9252"/>
    <cellStyle name="1_tree_한풍집계_Sheet1_과천놀이터설계서_설계내역서1월7일_백화점화장실인테리어" xfId="9253"/>
    <cellStyle name="1_tree_한풍집계_Sheet1_과천놀이터설계서_설계내역서1월7일_울산FITNESS인테리어" xfId="9254"/>
    <cellStyle name="1_tree_한풍집계_Sheet1_과천놀이터설계서_설계내역서1월7일_화명조경" xfId="9255"/>
    <cellStyle name="1_tree_한풍집계_Sheet1_과천놀이터설계서_설계내역서1월7일_화명조경_백화점화장실인테리어" xfId="9256"/>
    <cellStyle name="1_tree_한풍집계_Sheet1_과천놀이터설계서_설계내역서1월7일_화명조경_울산FITNESS인테리어" xfId="9257"/>
    <cellStyle name="1_tree_한풍집계_Sheet1_과천놀이터설계서_울산FITNESS인테리어" xfId="9258"/>
    <cellStyle name="1_tree_한풍집계_Sheet1_과천놀이터설계서_화명조경" xfId="9259"/>
    <cellStyle name="1_tree_한풍집계_Sheet1_과천놀이터설계서_화명조경_백화점화장실인테리어" xfId="9260"/>
    <cellStyle name="1_tree_한풍집계_Sheet1_과천놀이터설계서_화명조경_울산FITNESS인테리어" xfId="9261"/>
    <cellStyle name="1_tree_한풍집계_Sheet1_백화점화장실인테리어" xfId="9262"/>
    <cellStyle name="1_tree_한풍집계_Sheet1_울산FITNESS인테리어" xfId="9263"/>
    <cellStyle name="1_tree_한풍집계_Sheet1_총괄갑지" xfId="9264"/>
    <cellStyle name="1_tree_한풍집계_Sheet1_총괄갑지_백화점화장실인테리어" xfId="9265"/>
    <cellStyle name="1_tree_한풍집계_Sheet1_총괄갑지_설계내역서" xfId="9266"/>
    <cellStyle name="1_tree_한풍집계_Sheet1_총괄갑지_설계내역서_백화점화장실인테리어" xfId="9267"/>
    <cellStyle name="1_tree_한풍집계_Sheet1_총괄갑지_설계내역서_울산FITNESS인테리어" xfId="9268"/>
    <cellStyle name="1_tree_한풍집계_Sheet1_총괄갑지_설계내역서_화명조경" xfId="9269"/>
    <cellStyle name="1_tree_한풍집계_Sheet1_총괄갑지_설계내역서_화명조경_백화점화장실인테리어" xfId="9270"/>
    <cellStyle name="1_tree_한풍집계_Sheet1_총괄갑지_설계내역서_화명조경_울산FITNESS인테리어" xfId="9271"/>
    <cellStyle name="1_tree_한풍집계_Sheet1_총괄갑지_설계내역서1월7일" xfId="9272"/>
    <cellStyle name="1_tree_한풍집계_Sheet1_총괄갑지_설계내역서1월7일_백화점화장실인테리어" xfId="9273"/>
    <cellStyle name="1_tree_한풍집계_Sheet1_총괄갑지_설계내역서1월7일_울산FITNESS인테리어" xfId="9274"/>
    <cellStyle name="1_tree_한풍집계_Sheet1_총괄갑지_설계내역서1월7일_화명조경" xfId="9275"/>
    <cellStyle name="1_tree_한풍집계_Sheet1_총괄갑지_설계내역서1월7일_화명조경_백화점화장실인테리어" xfId="9276"/>
    <cellStyle name="1_tree_한풍집계_Sheet1_총괄갑지_설계내역서1월7일_화명조경_울산FITNESS인테리어" xfId="9277"/>
    <cellStyle name="1_tree_한풍집계_Sheet1_총괄갑지_울산FITNESS인테리어" xfId="9278"/>
    <cellStyle name="1_tree_한풍집계_Sheet1_총괄갑지_화명조경" xfId="9279"/>
    <cellStyle name="1_tree_한풍집계_Sheet1_총괄갑지_화명조경_백화점화장실인테리어" xfId="9280"/>
    <cellStyle name="1_tree_한풍집계_Sheet1_총괄갑지_화명조경_울산FITNESS인테리어" xfId="9281"/>
    <cellStyle name="1_tree_한풍집계_Sheet1_총괄내역서" xfId="9282"/>
    <cellStyle name="1_tree_한풍집계_Sheet1_총괄내역서_백화점화장실인테리어" xfId="9283"/>
    <cellStyle name="1_tree_한풍집계_Sheet1_총괄내역서_설계내역서" xfId="9284"/>
    <cellStyle name="1_tree_한풍집계_Sheet1_총괄내역서_설계내역서_백화점화장실인테리어" xfId="9285"/>
    <cellStyle name="1_tree_한풍집계_Sheet1_총괄내역서_설계내역서_울산FITNESS인테리어" xfId="9286"/>
    <cellStyle name="1_tree_한풍집계_Sheet1_총괄내역서_설계내역서_화명조경" xfId="9287"/>
    <cellStyle name="1_tree_한풍집계_Sheet1_총괄내역서_설계내역서_화명조경_백화점화장실인테리어" xfId="9288"/>
    <cellStyle name="1_tree_한풍집계_Sheet1_총괄내역서_설계내역서_화명조경_울산FITNESS인테리어" xfId="9289"/>
    <cellStyle name="1_tree_한풍집계_Sheet1_총괄내역서_설계내역서1월7일" xfId="9290"/>
    <cellStyle name="1_tree_한풍집계_Sheet1_총괄내역서_설계내역서1월7일_백화점화장실인테리어" xfId="9291"/>
    <cellStyle name="1_tree_한풍집계_Sheet1_총괄내역서_설계내역서1월7일_울산FITNESS인테리어" xfId="9292"/>
    <cellStyle name="1_tree_한풍집계_Sheet1_총괄내역서_설계내역서1월7일_화명조경" xfId="9293"/>
    <cellStyle name="1_tree_한풍집계_Sheet1_총괄내역서_설계내역서1월7일_화명조경_백화점화장실인테리어" xfId="9294"/>
    <cellStyle name="1_tree_한풍집계_Sheet1_총괄내역서_설계내역서1월7일_화명조경_울산FITNESS인테리어" xfId="9295"/>
    <cellStyle name="1_tree_한풍집계_Sheet1_총괄내역서_울산FITNESS인테리어" xfId="9296"/>
    <cellStyle name="1_tree_한풍집계_Sheet1_총괄내역서_화명조경" xfId="9297"/>
    <cellStyle name="1_tree_한풍집계_Sheet1_총괄내역서_화명조경_백화점화장실인테리어" xfId="9298"/>
    <cellStyle name="1_tree_한풍집계_Sheet1_총괄내역서_화명조경_울산FITNESS인테리어" xfId="9299"/>
    <cellStyle name="1_tree_한풍집계_Sheet1_화명조경" xfId="9300"/>
    <cellStyle name="1_tree_한풍집계_Sheet1_화명조경_백화점화장실인테리어" xfId="9301"/>
    <cellStyle name="1_tree_한풍집계_Sheet1_화명조경_울산FITNESS인테리어" xfId="9302"/>
    <cellStyle name="1_tree_한풍집계_갑지" xfId="9084"/>
    <cellStyle name="1_tree_한풍집계_갑지0601" xfId="9085"/>
    <cellStyle name="1_tree_한풍집계_갑지0601_00갑지" xfId="9086"/>
    <cellStyle name="1_tree_한풍집계_갑지0601_00갑지_백화점화장실인테리어" xfId="9087"/>
    <cellStyle name="1_tree_한풍집계_갑지0601_00갑지_설계내역서" xfId="9088"/>
    <cellStyle name="1_tree_한풍집계_갑지0601_00갑지_설계내역서_백화점화장실인테리어" xfId="9089"/>
    <cellStyle name="1_tree_한풍집계_갑지0601_00갑지_설계내역서_울산FITNESS인테리어" xfId="9090"/>
    <cellStyle name="1_tree_한풍집계_갑지0601_00갑지_설계내역서_화명조경" xfId="9091"/>
    <cellStyle name="1_tree_한풍집계_갑지0601_00갑지_설계내역서_화명조경_백화점화장실인테리어" xfId="9092"/>
    <cellStyle name="1_tree_한풍집계_갑지0601_00갑지_설계내역서_화명조경_울산FITNESS인테리어" xfId="9093"/>
    <cellStyle name="1_tree_한풍집계_갑지0601_00갑지_설계내역서1월7일" xfId="9094"/>
    <cellStyle name="1_tree_한풍집계_갑지0601_00갑지_설계내역서1월7일_백화점화장실인테리어" xfId="9095"/>
    <cellStyle name="1_tree_한풍집계_갑지0601_00갑지_설계내역서1월7일_울산FITNESS인테리어" xfId="9096"/>
    <cellStyle name="1_tree_한풍집계_갑지0601_00갑지_설계내역서1월7일_화명조경" xfId="9097"/>
    <cellStyle name="1_tree_한풍집계_갑지0601_00갑지_설계내역서1월7일_화명조경_백화점화장실인테리어" xfId="9098"/>
    <cellStyle name="1_tree_한풍집계_갑지0601_00갑지_설계내역서1월7일_화명조경_울산FITNESS인테리어" xfId="9099"/>
    <cellStyle name="1_tree_한풍집계_갑지0601_00갑지_울산FITNESS인테리어" xfId="9100"/>
    <cellStyle name="1_tree_한풍집계_갑지0601_00갑지_화명조경" xfId="9101"/>
    <cellStyle name="1_tree_한풍집계_갑지0601_00갑지_화명조경_백화점화장실인테리어" xfId="9102"/>
    <cellStyle name="1_tree_한풍집계_갑지0601_00갑지_화명조경_울산FITNESS인테리어" xfId="9103"/>
    <cellStyle name="1_tree_한풍집계_갑지0601_과천놀이터설계서" xfId="9104"/>
    <cellStyle name="1_tree_한풍집계_갑지0601_과천놀이터설계서_백화점화장실인테리어" xfId="9105"/>
    <cellStyle name="1_tree_한풍집계_갑지0601_과천놀이터설계서_설계내역서" xfId="9106"/>
    <cellStyle name="1_tree_한풍집계_갑지0601_과천놀이터설계서_설계내역서_백화점화장실인테리어" xfId="9107"/>
    <cellStyle name="1_tree_한풍집계_갑지0601_과천놀이터설계서_설계내역서_울산FITNESS인테리어" xfId="9108"/>
    <cellStyle name="1_tree_한풍집계_갑지0601_과천놀이터설계서_설계내역서_화명조경" xfId="9109"/>
    <cellStyle name="1_tree_한풍집계_갑지0601_과천놀이터설계서_설계내역서_화명조경_백화점화장실인테리어" xfId="9110"/>
    <cellStyle name="1_tree_한풍집계_갑지0601_과천놀이터설계서_설계내역서_화명조경_울산FITNESS인테리어" xfId="9111"/>
    <cellStyle name="1_tree_한풍집계_갑지0601_과천놀이터설계서_설계내역서1월7일" xfId="9112"/>
    <cellStyle name="1_tree_한풍집계_갑지0601_과천놀이터설계서_설계내역서1월7일_백화점화장실인테리어" xfId="9113"/>
    <cellStyle name="1_tree_한풍집계_갑지0601_과천놀이터설계서_설계내역서1월7일_울산FITNESS인테리어" xfId="9114"/>
    <cellStyle name="1_tree_한풍집계_갑지0601_과천놀이터설계서_설계내역서1월7일_화명조경" xfId="9115"/>
    <cellStyle name="1_tree_한풍집계_갑지0601_과천놀이터설계서_설계내역서1월7일_화명조경_백화점화장실인테리어" xfId="9116"/>
    <cellStyle name="1_tree_한풍집계_갑지0601_과천놀이터설계서_설계내역서1월7일_화명조경_울산FITNESS인테리어" xfId="9117"/>
    <cellStyle name="1_tree_한풍집계_갑지0601_과천놀이터설계서_울산FITNESS인테리어" xfId="9118"/>
    <cellStyle name="1_tree_한풍집계_갑지0601_과천놀이터설계서_화명조경" xfId="9119"/>
    <cellStyle name="1_tree_한풍집계_갑지0601_과천놀이터설계서_화명조경_백화점화장실인테리어" xfId="9120"/>
    <cellStyle name="1_tree_한풍집계_갑지0601_과천놀이터설계서_화명조경_울산FITNESS인테리어" xfId="9121"/>
    <cellStyle name="1_tree_한풍집계_갑지0601_백화점화장실인테리어" xfId="9122"/>
    <cellStyle name="1_tree_한풍집계_갑지0601_울산FITNESS인테리어" xfId="9123"/>
    <cellStyle name="1_tree_한풍집계_갑지0601_총괄갑지" xfId="9124"/>
    <cellStyle name="1_tree_한풍집계_갑지0601_총괄갑지_백화점화장실인테리어" xfId="9125"/>
    <cellStyle name="1_tree_한풍집계_갑지0601_총괄갑지_설계내역서" xfId="9126"/>
    <cellStyle name="1_tree_한풍집계_갑지0601_총괄갑지_설계내역서_백화점화장실인테리어" xfId="9127"/>
    <cellStyle name="1_tree_한풍집계_갑지0601_총괄갑지_설계내역서_울산FITNESS인테리어" xfId="9128"/>
    <cellStyle name="1_tree_한풍집계_갑지0601_총괄갑지_설계내역서_화명조경" xfId="9129"/>
    <cellStyle name="1_tree_한풍집계_갑지0601_총괄갑지_설계내역서_화명조경_백화점화장실인테리어" xfId="9130"/>
    <cellStyle name="1_tree_한풍집계_갑지0601_총괄갑지_설계내역서_화명조경_울산FITNESS인테리어" xfId="9131"/>
    <cellStyle name="1_tree_한풍집계_갑지0601_총괄갑지_설계내역서1월7일" xfId="9132"/>
    <cellStyle name="1_tree_한풍집계_갑지0601_총괄갑지_설계내역서1월7일_백화점화장실인테리어" xfId="9133"/>
    <cellStyle name="1_tree_한풍집계_갑지0601_총괄갑지_설계내역서1월7일_울산FITNESS인테리어" xfId="9134"/>
    <cellStyle name="1_tree_한풍집계_갑지0601_총괄갑지_설계내역서1월7일_화명조경" xfId="9135"/>
    <cellStyle name="1_tree_한풍집계_갑지0601_총괄갑지_설계내역서1월7일_화명조경_백화점화장실인테리어" xfId="9136"/>
    <cellStyle name="1_tree_한풍집계_갑지0601_총괄갑지_설계내역서1월7일_화명조경_울산FITNESS인테리어" xfId="9137"/>
    <cellStyle name="1_tree_한풍집계_갑지0601_총괄갑지_울산FITNESS인테리어" xfId="9138"/>
    <cellStyle name="1_tree_한풍집계_갑지0601_총괄갑지_화명조경" xfId="9139"/>
    <cellStyle name="1_tree_한풍집계_갑지0601_총괄갑지_화명조경_백화점화장실인테리어" xfId="9140"/>
    <cellStyle name="1_tree_한풍집계_갑지0601_총괄갑지_화명조경_울산FITNESS인테리어" xfId="9141"/>
    <cellStyle name="1_tree_한풍집계_갑지0601_총괄내역서" xfId="9142"/>
    <cellStyle name="1_tree_한풍집계_갑지0601_총괄내역서_백화점화장실인테리어" xfId="9143"/>
    <cellStyle name="1_tree_한풍집계_갑지0601_총괄내역서_설계내역서" xfId="9144"/>
    <cellStyle name="1_tree_한풍집계_갑지0601_총괄내역서_설계내역서_백화점화장실인테리어" xfId="9145"/>
    <cellStyle name="1_tree_한풍집계_갑지0601_총괄내역서_설계내역서_울산FITNESS인테리어" xfId="9146"/>
    <cellStyle name="1_tree_한풍집계_갑지0601_총괄내역서_설계내역서_화명조경" xfId="9147"/>
    <cellStyle name="1_tree_한풍집계_갑지0601_총괄내역서_설계내역서_화명조경_백화점화장실인테리어" xfId="9148"/>
    <cellStyle name="1_tree_한풍집계_갑지0601_총괄내역서_설계내역서_화명조경_울산FITNESS인테리어" xfId="9149"/>
    <cellStyle name="1_tree_한풍집계_갑지0601_총괄내역서_설계내역서1월7일" xfId="9150"/>
    <cellStyle name="1_tree_한풍집계_갑지0601_총괄내역서_설계내역서1월7일_백화점화장실인테리어" xfId="9151"/>
    <cellStyle name="1_tree_한풍집계_갑지0601_총괄내역서_설계내역서1월7일_울산FITNESS인테리어" xfId="9152"/>
    <cellStyle name="1_tree_한풍집계_갑지0601_총괄내역서_설계내역서1월7일_화명조경" xfId="9153"/>
    <cellStyle name="1_tree_한풍집계_갑지0601_총괄내역서_설계내역서1월7일_화명조경_백화점화장실인테리어" xfId="9154"/>
    <cellStyle name="1_tree_한풍집계_갑지0601_총괄내역서_설계내역서1월7일_화명조경_울산FITNESS인테리어" xfId="9155"/>
    <cellStyle name="1_tree_한풍집계_갑지0601_총괄내역서_울산FITNESS인테리어" xfId="9156"/>
    <cellStyle name="1_tree_한풍집계_갑지0601_총괄내역서_화명조경" xfId="9157"/>
    <cellStyle name="1_tree_한풍집계_갑지0601_총괄내역서_화명조경_백화점화장실인테리어" xfId="9158"/>
    <cellStyle name="1_tree_한풍집계_갑지0601_총괄내역서_화명조경_울산FITNESS인테리어" xfId="9159"/>
    <cellStyle name="1_tree_한풍집계_갑지0601_화명조경" xfId="9160"/>
    <cellStyle name="1_tree_한풍집계_갑지0601_화명조경_백화점화장실인테리어" xfId="9161"/>
    <cellStyle name="1_tree_한풍집계_갑지0601_화명조경_울산FITNESS인테리어" xfId="9162"/>
    <cellStyle name="1_tree_한풍집계_개략공사비" xfId="9163"/>
    <cellStyle name="1_tree_한풍집계_개략예산" xfId="9164"/>
    <cellStyle name="1_tree_한풍집계_골프장수목" xfId="9165"/>
    <cellStyle name="1_tree_한풍집계_공사비" xfId="9166"/>
    <cellStyle name="1_tree_한풍집계_공사비(1차조정1120)" xfId="9167"/>
    <cellStyle name="1_tree_한풍집계_공사비조정(1128)" xfId="9168"/>
    <cellStyle name="1_tree_한풍집계_공사예가(휘경동)-설계가" xfId="9169"/>
    <cellStyle name="1_tree_한풍집계_단위수량산출" xfId="9170"/>
    <cellStyle name="1_tree_한풍집계_백화점화장실인테리어" xfId="9171"/>
    <cellStyle name="1_tree_한풍집계_설계내역서" xfId="9172"/>
    <cellStyle name="1_tree_한풍집계_설계내역서_백화점화장실인테리어" xfId="9173"/>
    <cellStyle name="1_tree_한풍집계_설계내역서_울산FITNESS인테리어" xfId="9174"/>
    <cellStyle name="1_tree_한풍집계_설계내역서_화명조경" xfId="9175"/>
    <cellStyle name="1_tree_한풍집계_설계내역서_화명조경_백화점화장실인테리어" xfId="9176"/>
    <cellStyle name="1_tree_한풍집계_설계내역서_화명조경_울산FITNESS인테리어" xfId="9177"/>
    <cellStyle name="1_tree_한풍집계_설계내역서1월7일" xfId="9178"/>
    <cellStyle name="1_tree_한풍집계_설계내역서1월7일_백화점화장실인테리어" xfId="9179"/>
    <cellStyle name="1_tree_한풍집계_설계내역서1월7일_울산FITNESS인테리어" xfId="9180"/>
    <cellStyle name="1_tree_한풍집계_설계내역서1월7일_화명조경" xfId="9181"/>
    <cellStyle name="1_tree_한풍집계_설계내역서1월7일_화명조경_백화점화장실인테리어" xfId="9182"/>
    <cellStyle name="1_tree_한풍집계_설계내역서1월7일_화명조경_울산FITNESS인테리어" xfId="9183"/>
    <cellStyle name="1_tree_한풍집계_수량집계표" xfId="9184"/>
    <cellStyle name="1_tree_한풍집계_수량총괄표" xfId="9185"/>
    <cellStyle name="1_tree_한풍집계_수원수량집계(7.13)" xfId="9186"/>
    <cellStyle name="1_tree_한풍집계_수원수량집계(7.31)" xfId="9187"/>
    <cellStyle name="1_tree_한풍집계_쌍용수량0905" xfId="9188"/>
    <cellStyle name="1_tree_한풍집계_쌍용수량0905_백화점화장실인테리어" xfId="9189"/>
    <cellStyle name="1_tree_한풍집계_쌍용수량0905_설계내역서" xfId="9190"/>
    <cellStyle name="1_tree_한풍집계_쌍용수량0905_설계내역서_백화점화장실인테리어" xfId="9191"/>
    <cellStyle name="1_tree_한풍집계_쌍용수량0905_설계내역서_울산FITNESS인테리어" xfId="9192"/>
    <cellStyle name="1_tree_한풍집계_쌍용수량0905_설계내역서_화명조경" xfId="9193"/>
    <cellStyle name="1_tree_한풍집계_쌍용수량0905_설계내역서_화명조경_백화점화장실인테리어" xfId="9194"/>
    <cellStyle name="1_tree_한풍집계_쌍용수량0905_설계내역서_화명조경_울산FITNESS인테리어" xfId="9195"/>
    <cellStyle name="1_tree_한풍집계_쌍용수량0905_설계내역서1월7일" xfId="9196"/>
    <cellStyle name="1_tree_한풍집계_쌍용수량0905_설계내역서1월7일_백화점화장실인테리어" xfId="9197"/>
    <cellStyle name="1_tree_한풍집계_쌍용수량0905_설계내역서1월7일_울산FITNESS인테리어" xfId="9198"/>
    <cellStyle name="1_tree_한풍집계_쌍용수량0905_설계내역서1월7일_화명조경" xfId="9199"/>
    <cellStyle name="1_tree_한풍집계_쌍용수량0905_설계내역서1월7일_화명조경_백화점화장실인테리어" xfId="9200"/>
    <cellStyle name="1_tree_한풍집계_쌍용수량0905_설계내역서1월7일_화명조경_울산FITNESS인테리어" xfId="9201"/>
    <cellStyle name="1_tree_한풍집계_쌍용수량0905_울산FITNESS인테리어" xfId="9202"/>
    <cellStyle name="1_tree_한풍집계_쌍용수량0905_화명조경" xfId="9203"/>
    <cellStyle name="1_tree_한풍집계_쌍용수량0905_화명조경_백화점화장실인테리어" xfId="9204"/>
    <cellStyle name="1_tree_한풍집계_쌍용수량0905_화명조경_울산FITNESS인테리어" xfId="9205"/>
    <cellStyle name="1_tree_한풍집계_쌍용수량집계" xfId="9206"/>
    <cellStyle name="1_tree_한풍집계_용평수량집계" xfId="9207"/>
    <cellStyle name="1_tree_한풍집계_울산FITNESS인테리어" xfId="9208"/>
    <cellStyle name="1_tree_한풍집계_터미널1" xfId="4900"/>
    <cellStyle name="1_tree_한풍집계_터미널1_1" xfId="9209"/>
    <cellStyle name="1_tree_한풍집계_터미널1-0" xfId="9210"/>
    <cellStyle name="1_tree_한풍집계_터미널1-0_백화점화장실인테리어" xfId="9211"/>
    <cellStyle name="1_tree_한풍집계_터미널1-0_울산FITNESS인테리어" xfId="9212"/>
    <cellStyle name="1_tree_한풍집계_터미널1-0_화명조경" xfId="9213"/>
    <cellStyle name="1_tree_한풍집계_터미널1-0_화명조경_백화점화장실인테리어" xfId="9214"/>
    <cellStyle name="1_tree_한풍집계_터미널1-0_화명조경_울산FITNESS인테리어" xfId="9215"/>
    <cellStyle name="1_tree_한풍집계_터미널2" xfId="9216"/>
    <cellStyle name="1_tree_한풍집계_터미널2_골프장수목" xfId="9217"/>
    <cellStyle name="1_tree_한풍집계_터미널2_수량집계표" xfId="9218"/>
    <cellStyle name="1_tree_한풍집계_터미널2_수량총괄표" xfId="9219"/>
    <cellStyle name="1_tree_한풍집계_터미널2_용평수량집계" xfId="9220"/>
    <cellStyle name="1_tree_한풍집계_화명공사비" xfId="9221"/>
    <cellStyle name="1_tree_한풍집계_화명조경" xfId="9222"/>
    <cellStyle name="1_tree_한풍집계_화명조경_백화점화장실인테리어" xfId="9223"/>
    <cellStyle name="1_tree_한풍집계_화명조경_울산FITNESS인테리어" xfId="9224"/>
    <cellStyle name="1_tree_현충묘지-예산서(조경)" xfId="2541"/>
    <cellStyle name="1_tree_현충묘지-예산서(조경) 2" xfId="21029"/>
    <cellStyle name="1_tree_현충묘지-예산서(조경)_00-폐기물예산서양식2" xfId="21030"/>
    <cellStyle name="1_tree_현충묘지-예산서(조경)_00-폐기물예산서양식2_강서구-폐기물내역서(1027)" xfId="21031"/>
    <cellStyle name="1_tree_현충묘지-예산서(조경)_00-폐기물예산서양식2_구로구-내역서(폐기물)" xfId="21032"/>
    <cellStyle name="1_tree_현충묘지-예산서(조경)_00-폐기물예산서양식2_북아현-폐기물예산서" xfId="21033"/>
    <cellStyle name="1_tree_현충묘지-예산서(조경)_00-표지예정공정표" xfId="9303"/>
    <cellStyle name="1_tree_현충묘지-예산서(조경)_00-표지예정공정표 2" xfId="21034"/>
    <cellStyle name="1_tree_현충묘지-예산서(조경)_견적서(유일조경건설)-4차-2" xfId="21035"/>
    <cellStyle name="1_tree_현충묘지-예산서(조경)_까르프-예산서1028" xfId="2542"/>
    <cellStyle name="1_tree_현충묘지-예산서(조경)_까르프-표지예정공정표" xfId="9304"/>
    <cellStyle name="1_tree_현충묘지-예산서(조경)_까르프-표지예정공정표 2" xfId="21036"/>
    <cellStyle name="1_tree_현충묘지-예산서(조경)_까르프-표지예정공정표_00-표지예정공정표" xfId="21037"/>
    <cellStyle name="1_tree_현충묘지-예산서(조경)_까르프-표지예정공정표_00-표지예정공정표_강서구-폐기물내역서(1027)" xfId="21038"/>
    <cellStyle name="1_tree_현충묘지-예산서(조경)_까르프-표지예정공정표_00-표지예정공정표_구로구-내역서(폐기물)" xfId="21039"/>
    <cellStyle name="1_tree_현충묘지-예산서(조경)_까르프-표지예정공정표_00-표지예정공정표_북아현-폐기물예산서" xfId="21040"/>
    <cellStyle name="1_tree_현충묘지-예산서(조경)_까르프-표지예정공정표_강서구-폐기물내역서(1027)" xfId="21041"/>
    <cellStyle name="1_tree_현충묘지-예산서(조경)_까르프-표지예정공정표_구로구-내역서(폐기물)" xfId="21042"/>
    <cellStyle name="1_tree_현충묘지-예산서(조경)_까르프-표지예정공정표_북아현-폐기물예산서" xfId="21043"/>
    <cellStyle name="1_tree_현충묘지-예산서(조경)_노원구가로수-폐기물예산서" xfId="21044"/>
    <cellStyle name="1_tree_현충묘지-예산서(조경)_노원구가로수-폐기물예산서_강서구-폐기물내역서(1027)" xfId="21045"/>
    <cellStyle name="1_tree_현충묘지-예산서(조경)_노원구가로수-폐기물예산서_구로구-내역서(폐기물)" xfId="21046"/>
    <cellStyle name="1_tree_현충묘지-예산서(조경)_노원구가로수-폐기물예산서_북아현-폐기물예산서" xfId="21047"/>
    <cellStyle name="1_tree_현충묘지-예산서(조경)_도급내역서" xfId="21048"/>
    <cellStyle name="1_tree_현충묘지-예산서(조경)_목동내역" xfId="9305"/>
    <cellStyle name="1_tree_현충묘지-예산서(조경)_목동내역 2" xfId="21049"/>
    <cellStyle name="1_tree_현충묘지-예산서(조경)_목동내역_폐기물집계" xfId="9306"/>
    <cellStyle name="1_tree_현충묘지-예산서(조경)_목동내역_폐기물집계 2" xfId="21050"/>
    <cellStyle name="1_tree_현충묘지-예산서(조경)_미아2지구어린이공원-예산서" xfId="21051"/>
    <cellStyle name="1_tree_현충묘지-예산서(조경)_미아-예산서(조경)990" xfId="21052"/>
    <cellStyle name="1_tree_현충묘지-예산서(조경)_아리랑-표지-공정표" xfId="9307"/>
    <cellStyle name="1_tree_현충묘지-예산서(조경)_아리랑-표지-공정표 2" xfId="21053"/>
    <cellStyle name="1_tree_현충묘지-예산서(조경)_예산서-엑셀변환양식100" xfId="2543"/>
    <cellStyle name="1_tree_현충묘지-예산서(조경)_예산서-엑셀변환양식100 2" xfId="21054"/>
    <cellStyle name="1_tree_현충묘지-예산서(조경)_예산서-엑셀변환양식100_00-예산서양식100" xfId="9308"/>
    <cellStyle name="1_tree_현충묘지-예산서(조경)_예산서-엑셀변환양식100_00-예산서양식100_강서구-폐기물내역서(1027)" xfId="21055"/>
    <cellStyle name="1_tree_현충묘지-예산서(조경)_예산서-엑셀변환양식100_00-예산서양식100_구로구-내역서(폐기물)" xfId="21056"/>
    <cellStyle name="1_tree_현충묘지-예산서(조경)_예산서-엑셀변환양식100_00-예산서양식100_북아현-폐기물예산서" xfId="21057"/>
    <cellStyle name="1_tree_현충묘지-예산서(조경)_예산서-엑셀변환양식100_00-폐기물예산서양식2" xfId="21058"/>
    <cellStyle name="1_tree_현충묘지-예산서(조경)_예산서-엑셀변환양식100_00-폐기물예산서양식2_강서구-폐기물내역서(1027)" xfId="21059"/>
    <cellStyle name="1_tree_현충묘지-예산서(조경)_예산서-엑셀변환양식100_00-폐기물예산서양식2_구로구-내역서(폐기물)" xfId="21060"/>
    <cellStyle name="1_tree_현충묘지-예산서(조경)_예산서-엑셀변환양식100_00-폐기물예산서양식2_북아현-폐기물예산서" xfId="21061"/>
    <cellStyle name="1_tree_현충묘지-예산서(조경)_예산서-엑셀변환양식100_00-표지예정공정표" xfId="21062"/>
    <cellStyle name="1_tree_현충묘지-예산서(조경)_예산서-엑셀변환양식100_00-표지예정공정표_강서구-폐기물내역서(1027)" xfId="21063"/>
    <cellStyle name="1_tree_현충묘지-예산서(조경)_예산서-엑셀변환양식100_00-표지예정공정표_구로구-내역서(폐기물)" xfId="21064"/>
    <cellStyle name="1_tree_현충묘지-예산서(조경)_예산서-엑셀변환양식100_00-표지예정공정표_북아현-폐기물예산서" xfId="21065"/>
    <cellStyle name="1_tree_현충묘지-예산서(조경)_예산서-엑셀변환양식100_견적서(유일조경건설)-4차-2" xfId="21066"/>
    <cellStyle name="1_tree_현충묘지-예산서(조경)_예산서-엑셀변환양식100_노원구가로수-폐기물예산서" xfId="21067"/>
    <cellStyle name="1_tree_현충묘지-예산서(조경)_예산서-엑셀변환양식100_노원구가로수-폐기물예산서_강서구-폐기물내역서(1027)" xfId="21068"/>
    <cellStyle name="1_tree_현충묘지-예산서(조경)_예산서-엑셀변환양식100_노원구가로수-폐기물예산서_구로구-내역서(폐기물)" xfId="21069"/>
    <cellStyle name="1_tree_현충묘지-예산서(조경)_예산서-엑셀변환양식100_노원구가로수-폐기물예산서_북아현-폐기물예산서" xfId="21070"/>
    <cellStyle name="1_tree_현충묘지-예산서(조경)_예산서-엑셀변환양식100_도급내역서" xfId="21071"/>
    <cellStyle name="1_tree_현충묘지-예산서(조경)_예산서-엑셀변환양식100_목동내역" xfId="9309"/>
    <cellStyle name="1_tree_현충묘지-예산서(조경)_예산서-엑셀변환양식100_목동내역 2" xfId="21072"/>
    <cellStyle name="1_tree_현충묘지-예산서(조경)_예산서-엑셀변환양식100_목동내역_폐기물집계" xfId="9310"/>
    <cellStyle name="1_tree_현충묘지-예산서(조경)_예산서-엑셀변환양식100_목동내역_폐기물집계 2" xfId="21073"/>
    <cellStyle name="1_tree_현충묘지-예산서(조경)_예산서-엑셀변환양식100_장충-예산서" xfId="21074"/>
    <cellStyle name="1_tree_현충묘지-예산서(조경)_예산서-엑셀변환양식100_장충-예산서_강서구-폐기물내역서(1027)" xfId="21075"/>
    <cellStyle name="1_tree_현충묘지-예산서(조경)_예산서-엑셀변환양식100_장충-예산서_구로구-내역서(폐기물)" xfId="21076"/>
    <cellStyle name="1_tree_현충묘지-예산서(조경)_예산서-엑셀변환양식100_장충-예산서_북아현-폐기물예산서" xfId="21077"/>
    <cellStyle name="1_tree_현충묘지-예산서(조경)_예산서-엑셀변환양식100_장충-폐기물예산서" xfId="21078"/>
    <cellStyle name="1_tree_현충묘지-예산서(조경)_예산서-엑셀변환양식100_장충-폐기물예산서_강서구-폐기물내역서(1027)" xfId="21079"/>
    <cellStyle name="1_tree_현충묘지-예산서(조경)_예산서-엑셀변환양식100_장충-폐기물예산서_구로구-내역서(폐기물)" xfId="21080"/>
    <cellStyle name="1_tree_현충묘지-예산서(조경)_예산서-엑셀변환양식100_장충-폐기물예산서_북아현-폐기물예산서" xfId="21081"/>
    <cellStyle name="1_tree_현충묘지-예산서(조경)_예산서-엑셀변환양식100_장충-표지예정공정표" xfId="21082"/>
    <cellStyle name="1_tree_현충묘지-예산서(조경)_예산서-엑셀변환양식100_장충-표지예정공정표_강서구-폐기물내역서(1027)" xfId="21083"/>
    <cellStyle name="1_tree_현충묘지-예산서(조경)_예산서-엑셀변환양식100_장충-표지예정공정표_구로구-내역서(폐기물)" xfId="21084"/>
    <cellStyle name="1_tree_현충묘지-예산서(조경)_예산서-엑셀변환양식100_장충-표지예정공정표_북아현-폐기물예산서" xfId="21085"/>
    <cellStyle name="1_tree_현충묘지-예산서(조경)_장충-예산서" xfId="21086"/>
    <cellStyle name="1_tree_현충묘지-예산서(조경)_장충-예산서_강서구-폐기물내역서(1027)" xfId="21087"/>
    <cellStyle name="1_tree_현충묘지-예산서(조경)_장충-예산서_구로구-내역서(폐기물)" xfId="21088"/>
    <cellStyle name="1_tree_현충묘지-예산서(조경)_장충-예산서_북아현-폐기물예산서" xfId="21089"/>
    <cellStyle name="1_tree_현충묘지-예산서(조경)_장충-폐기물예산서" xfId="21090"/>
    <cellStyle name="1_tree_현충묘지-예산서(조경)_장충-폐기물예산서_강서구-폐기물내역서(1027)" xfId="21091"/>
    <cellStyle name="1_tree_현충묘지-예산서(조경)_장충-폐기물예산서_구로구-내역서(폐기물)" xfId="21092"/>
    <cellStyle name="1_tree_현충묘지-예산서(조경)_장충-폐기물예산서_북아현-폐기물예산서" xfId="21093"/>
    <cellStyle name="1_tree_현충묘지-예산서(조경)_장충-표지예정공정표" xfId="21094"/>
    <cellStyle name="1_tree_현충묘지-예산서(조경)_장충-표지예정공정표_강서구-폐기물내역서(1027)" xfId="21095"/>
    <cellStyle name="1_tree_현충묘지-예산서(조경)_장충-표지예정공정표_구로구-내역서(폐기물)" xfId="21096"/>
    <cellStyle name="1_tree_현충묘지-예산서(조경)_장충-표지예정공정표_북아현-폐기물예산서" xfId="21097"/>
    <cellStyle name="1_tree_현충묘지-예산서(조경)_표지-공정표" xfId="9311"/>
    <cellStyle name="1_tree_현충묘지-예산서(조경)_표지-공정표 2" xfId="21098"/>
    <cellStyle name="1_tree_현충묘지-예산서(조경)_표지예정공정표" xfId="9312"/>
    <cellStyle name="1_tree_현충묘지-예산서(조경)_-표지예정공정표" xfId="9313"/>
    <cellStyle name="1_tree_현충묘지-예산서(조경)_표지예정공정표 2" xfId="21099"/>
    <cellStyle name="1_tree_현충묘지-예산서(조경)_-표지예정공정표 2" xfId="21100"/>
    <cellStyle name="1_tree_현충묘지-예산서(조경)_표지예정공정표 3" xfId="21101"/>
    <cellStyle name="1_tree_현충묘지-예산서(조경)_-표지예정공정표 3" xfId="21102"/>
    <cellStyle name="1_tree_현충묘지-예산서(조경)_표지예정공정표 4" xfId="21103"/>
    <cellStyle name="1_tree_현충묘지-예산서(조경)_-표지예정공정표 4" xfId="21104"/>
    <cellStyle name="1_tree_현충묘지-예산서(조경)_표지예정공정표_00-표지예정공정표" xfId="21105"/>
    <cellStyle name="1_tree_현충묘지-예산서(조경)_-표지예정공정표_00-표지예정공정표" xfId="21106"/>
    <cellStyle name="1_tree_현충묘지-예산서(조경)_표지예정공정표_00-표지예정공정표_강서구-폐기물내역서(1027)" xfId="21107"/>
    <cellStyle name="1_tree_현충묘지-예산서(조경)_-표지예정공정표_00-표지예정공정표_강서구-폐기물내역서(1027)" xfId="21108"/>
    <cellStyle name="1_tree_현충묘지-예산서(조경)_표지예정공정표_00-표지예정공정표_구로구-내역서(폐기물)" xfId="21109"/>
    <cellStyle name="1_tree_현충묘지-예산서(조경)_-표지예정공정표_00-표지예정공정표_구로구-내역서(폐기물)" xfId="21110"/>
    <cellStyle name="1_tree_현충묘지-예산서(조경)_표지예정공정표_00-표지예정공정표_북아현-폐기물예산서" xfId="21111"/>
    <cellStyle name="1_tree_현충묘지-예산서(조경)_-표지예정공정표_00-표지예정공정표_북아현-폐기물예산서" xfId="21112"/>
    <cellStyle name="1_tree_현충묘지-예산서(조경)_표지예정공정표_강서구-폐기물내역서(1027)" xfId="21113"/>
    <cellStyle name="1_tree_현충묘지-예산서(조경)_-표지예정공정표_강서구-폐기물내역서(1027)" xfId="21114"/>
    <cellStyle name="1_tree_현충묘지-예산서(조경)_표지예정공정표_구로구-내역서(폐기물)" xfId="21115"/>
    <cellStyle name="1_tree_현충묘지-예산서(조경)_-표지예정공정표_구로구-내역서(폐기물)" xfId="21116"/>
    <cellStyle name="1_tree_현충묘지-예산서(조경)_표지예정공정표_북아현-폐기물예산서" xfId="21117"/>
    <cellStyle name="1_tree_현충묘지-예산서(조경)_-표지예정공정표_북아현-폐기물예산서" xfId="21118"/>
    <cellStyle name="1_tree_화명공사비" xfId="9314"/>
    <cellStyle name="1_tree_화명조경" xfId="9315"/>
    <cellStyle name="1_tree_화명조경_백화점화장실인테리어" xfId="9316"/>
    <cellStyle name="1_tree_화명조경_울산FITNESS인테리어" xfId="9317"/>
    <cellStyle name="1_tree_휴게시설" xfId="4901"/>
    <cellStyle name="1_tree_휴게시설_단위수량" xfId="4902"/>
    <cellStyle name="1_tree_휴게시설_단위수량1" xfId="4903"/>
    <cellStyle name="1_tree_휴게시설_단위수량산출" xfId="4904"/>
    <cellStyle name="1_tree_휴게시설_도곡단위수량" xfId="4905"/>
    <cellStyle name="1_tree_휴게시설_수량산출서-11.25" xfId="4906"/>
    <cellStyle name="1_tree_휴게시설_수량산출서-11.25_단위수량" xfId="4907"/>
    <cellStyle name="1_tree_휴게시설_수량산출서-11.25_단위수량1" xfId="4908"/>
    <cellStyle name="1_tree_휴게시설_수량산출서-11.25_단위수량산출" xfId="4909"/>
    <cellStyle name="1_tree_휴게시설_수량산출서-11.25_도곡단위수량" xfId="4910"/>
    <cellStyle name="1_tree_휴게시설_수량산출서-11.25_철거단위수량" xfId="4911"/>
    <cellStyle name="1_tree_휴게시설_수량산출서-11.25_한수단위수량" xfId="4912"/>
    <cellStyle name="1_tree_휴게시설_수량산출서-1201" xfId="4913"/>
    <cellStyle name="1_tree_휴게시설_수량산출서-1201_단위수량" xfId="4914"/>
    <cellStyle name="1_tree_휴게시설_수량산출서-1201_단위수량1" xfId="4915"/>
    <cellStyle name="1_tree_휴게시설_수량산출서-1201_단위수량산출" xfId="4916"/>
    <cellStyle name="1_tree_휴게시설_수량산출서-1201_도곡단위수량" xfId="4917"/>
    <cellStyle name="1_tree_휴게시설_수량산출서-1201_철거단위수량" xfId="4918"/>
    <cellStyle name="1_tree_휴게시설_수량산출서-1201_한수단위수량" xfId="4919"/>
    <cellStyle name="1_tree_휴게시설_시설물단위수량" xfId="4920"/>
    <cellStyle name="1_tree_휴게시설_시설물단위수량1" xfId="4921"/>
    <cellStyle name="1_tree_휴게시설_시설물단위수량1_시설물단위수량" xfId="4922"/>
    <cellStyle name="1_tree_휴게시설_오창수량산출서" xfId="4923"/>
    <cellStyle name="1_tree_휴게시설_오창수량산출서_단위수량" xfId="4924"/>
    <cellStyle name="1_tree_휴게시설_오창수량산출서_단위수량1" xfId="4925"/>
    <cellStyle name="1_tree_휴게시설_오창수량산출서_단위수량산출" xfId="4926"/>
    <cellStyle name="1_tree_휴게시설_오창수량산출서_도곡단위수량" xfId="4927"/>
    <cellStyle name="1_tree_휴게시설_오창수량산출서_수량산출서-11.25" xfId="4928"/>
    <cellStyle name="1_tree_휴게시설_오창수량산출서_수량산출서-11.25_단위수량" xfId="4929"/>
    <cellStyle name="1_tree_휴게시설_오창수량산출서_수량산출서-11.25_단위수량1" xfId="4930"/>
    <cellStyle name="1_tree_휴게시설_오창수량산출서_수량산출서-11.25_단위수량산출" xfId="4931"/>
    <cellStyle name="1_tree_휴게시설_오창수량산출서_수량산출서-11.25_도곡단위수량" xfId="4932"/>
    <cellStyle name="1_tree_휴게시설_오창수량산출서_수량산출서-11.25_철거단위수량" xfId="4933"/>
    <cellStyle name="1_tree_휴게시설_오창수량산출서_수량산출서-11.25_한수단위수량" xfId="4934"/>
    <cellStyle name="1_tree_휴게시설_오창수량산출서_수량산출서-1201" xfId="4935"/>
    <cellStyle name="1_tree_휴게시설_오창수량산출서_수량산출서-1201_단위수량" xfId="4936"/>
    <cellStyle name="1_tree_휴게시설_오창수량산출서_수량산출서-1201_단위수량1" xfId="4937"/>
    <cellStyle name="1_tree_휴게시설_오창수량산출서_수량산출서-1201_단위수량산출" xfId="4938"/>
    <cellStyle name="1_tree_휴게시설_오창수량산출서_수량산출서-1201_도곡단위수량" xfId="4939"/>
    <cellStyle name="1_tree_휴게시설_오창수량산출서_수량산출서-1201_철거단위수량" xfId="4940"/>
    <cellStyle name="1_tree_휴게시설_오창수량산출서_수량산출서-1201_한수단위수량" xfId="4941"/>
    <cellStyle name="1_tree_휴게시설_오창수량산출서_시설물단위수량" xfId="4942"/>
    <cellStyle name="1_tree_휴게시설_오창수량산출서_시설물단위수량1" xfId="4943"/>
    <cellStyle name="1_tree_휴게시설_오창수량산출서_시설물단위수량1_시설물단위수량" xfId="4944"/>
    <cellStyle name="1_tree_휴게시설_오창수량산출서_철거단위수량" xfId="4945"/>
    <cellStyle name="1_tree_휴게시설_오창수량산출서_한수단위수량" xfId="4946"/>
    <cellStyle name="1_tree_휴게시설_철거단위수량" xfId="4947"/>
    <cellStyle name="1_tree_휴게시설_한수단위수량" xfId="4948"/>
    <cellStyle name="1_가월리배수펌프(04.23)" xfId="21119"/>
    <cellStyle name="1_강남폐기물내역" xfId="8058"/>
    <cellStyle name="1_경찰청입찰시개략실행(05-09-29)" xfId="7324"/>
    <cellStyle name="1_계수대로" xfId="21120"/>
    <cellStyle name="1_계약내역" xfId="2469"/>
    <cellStyle name="1_곡성광역상수도토공및포장공" xfId="21121"/>
    <cellStyle name="1_과천수량집계" xfId="8059"/>
    <cellStyle name="1_교통광장공원및주차장(0908)" xfId="8060"/>
    <cellStyle name="1_구조물깨기" xfId="21122"/>
    <cellStyle name="1_금호아파트-내역(820)" xfId="21123"/>
    <cellStyle name="1_꿈나무어린이공원(최종설계서)" xfId="21124"/>
    <cellStyle name="1_남해총괄표" xfId="8061"/>
    <cellStyle name="1_남해총괄표_백화점화장실인테리어" xfId="8062"/>
    <cellStyle name="1_남해총괄표_설계내역서" xfId="8063"/>
    <cellStyle name="1_남해총괄표_설계내역서_백화점화장실인테리어" xfId="8064"/>
    <cellStyle name="1_남해총괄표_설계내역서_울산FITNESS인테리어" xfId="8065"/>
    <cellStyle name="1_남해총괄표_설계내역서_화명조경" xfId="8066"/>
    <cellStyle name="1_남해총괄표_설계내역서_화명조경_백화점화장실인테리어" xfId="8067"/>
    <cellStyle name="1_남해총괄표_설계내역서_화명조경_울산FITNESS인테리어" xfId="8068"/>
    <cellStyle name="1_남해총괄표_설계내역서1월7일" xfId="8069"/>
    <cellStyle name="1_남해총괄표_설계내역서1월7일_백화점화장실인테리어" xfId="8070"/>
    <cellStyle name="1_남해총괄표_설계내역서1월7일_울산FITNESS인테리어" xfId="8071"/>
    <cellStyle name="1_남해총괄표_설계내역서1월7일_화명조경" xfId="8072"/>
    <cellStyle name="1_남해총괄표_설계내역서1월7일_화명조경_백화점화장실인테리어" xfId="8073"/>
    <cellStyle name="1_남해총괄표_설계내역서1월7일_화명조경_울산FITNESS인테리어" xfId="8074"/>
    <cellStyle name="1_남해총괄표_울산FITNESS인테리어" xfId="8075"/>
    <cellStyle name="1_남해총괄표_화명조경" xfId="8076"/>
    <cellStyle name="1_남해총괄표_화명조경_백화점화장실인테리어" xfId="8077"/>
    <cellStyle name="1_남해총괄표_화명조경_울산FITNESS인테리어" xfId="8078"/>
    <cellStyle name="1_내역서(금회분)" xfId="4949"/>
    <cellStyle name="1_내역서2(수정본)" xfId="8079"/>
    <cellStyle name="1_내역서-산림재해위험지" xfId="8080"/>
    <cellStyle name="1_내역서-수해복구" xfId="8081"/>
    <cellStyle name="1_다산로내역서" xfId="21125"/>
    <cellStyle name="1_단가조사표" xfId="2470"/>
    <cellStyle name="1_단가조사표_1011소각" xfId="2471"/>
    <cellStyle name="1_단가조사표_1011소각_다산로내역서" xfId="21126"/>
    <cellStyle name="1_단가조사표_1011소각_도급내역서" xfId="21127"/>
    <cellStyle name="1_단가조사표_1011소각_송림원+동작구청(벌목적용)" xfId="21128"/>
    <cellStyle name="1_단가조사표_1011소각_수량산출서" xfId="21129"/>
    <cellStyle name="1_단가조사표_1011소각_최종도급내역서" xfId="21130"/>
    <cellStyle name="1_단가조사표_1011소각_최종도급내역서_설계내역서" xfId="21131"/>
    <cellStyle name="1_단가조사표_1011소각_최종도급내역서_설계내역서_중기단가-1" xfId="21132"/>
    <cellStyle name="1_단가조사표_1113교~1" xfId="2472"/>
    <cellStyle name="1_단가조사표_1113교~1_다산로내역서" xfId="21133"/>
    <cellStyle name="1_단가조사표_1113교~1_도급내역서" xfId="21134"/>
    <cellStyle name="1_단가조사표_1113교~1_송림원+동작구청(벌목적용)" xfId="21135"/>
    <cellStyle name="1_단가조사표_1113교~1_수량산출서" xfId="21136"/>
    <cellStyle name="1_단가조사표_1113교~1_최종도급내역서" xfId="21137"/>
    <cellStyle name="1_단가조사표_1113교~1_최종도급내역서_설계내역서" xfId="21138"/>
    <cellStyle name="1_단가조사표_1113교~1_최종도급내역서_설계내역서_중기단가-1" xfId="21139"/>
    <cellStyle name="1_단가조사표_121내역" xfId="2473"/>
    <cellStyle name="1_단가조사표_121내역_다산로내역서" xfId="21140"/>
    <cellStyle name="1_단가조사표_121내역_도급내역서" xfId="21141"/>
    <cellStyle name="1_단가조사표_121내역_송림원+동작구청(벌목적용)" xfId="21142"/>
    <cellStyle name="1_단가조사표_121내역_수량산출서" xfId="21143"/>
    <cellStyle name="1_단가조사표_121내역_최종도급내역서" xfId="21144"/>
    <cellStyle name="1_단가조사표_121내역_최종도급내역서_설계내역서" xfId="21145"/>
    <cellStyle name="1_단가조사표_121내역_최종도급내역서_설계내역서_중기단가-1" xfId="21146"/>
    <cellStyle name="1_단가조사표_객토량" xfId="2474"/>
    <cellStyle name="1_단가조사표_객토량_다산로내역서" xfId="21147"/>
    <cellStyle name="1_단가조사표_객토량_도급내역서" xfId="21148"/>
    <cellStyle name="1_단가조사표_객토량_송림원+동작구청(벌목적용)" xfId="21149"/>
    <cellStyle name="1_단가조사표_객토량_수량산출서" xfId="21150"/>
    <cellStyle name="1_단가조사표_객토량_최종도급내역서" xfId="21151"/>
    <cellStyle name="1_단가조사표_객토량_최종도급내역서_설계내역서" xfId="21152"/>
    <cellStyle name="1_단가조사표_객토량_최종도급내역서_설계내역서_중기단가-1" xfId="21153"/>
    <cellStyle name="1_단가조사표_교통센~1" xfId="2475"/>
    <cellStyle name="1_단가조사표_교통센~1_다산로내역서" xfId="21154"/>
    <cellStyle name="1_단가조사표_교통센~1_도급내역서" xfId="21155"/>
    <cellStyle name="1_단가조사표_교통센~1_송림원+동작구청(벌목적용)" xfId="21156"/>
    <cellStyle name="1_단가조사표_교통센~1_수량산출서" xfId="21157"/>
    <cellStyle name="1_단가조사표_교통센~1_최종도급내역서" xfId="21158"/>
    <cellStyle name="1_단가조사표_교통센~1_최종도급내역서_설계내역서" xfId="21159"/>
    <cellStyle name="1_단가조사표_교통센~1_최종도급내역서_설계내역서_중기단가-1" xfId="21160"/>
    <cellStyle name="1_단가조사표_교통센터412" xfId="2476"/>
    <cellStyle name="1_단가조사표_교통센터412_다산로내역서" xfId="21161"/>
    <cellStyle name="1_단가조사표_교통센터412_도급내역서" xfId="21162"/>
    <cellStyle name="1_단가조사표_교통센터412_송림원+동작구청(벌목적용)" xfId="21163"/>
    <cellStyle name="1_단가조사표_교통센터412_수량산출서" xfId="21164"/>
    <cellStyle name="1_단가조사표_교통센터412_최종도급내역서" xfId="21165"/>
    <cellStyle name="1_단가조사표_교통센터412_최종도급내역서_설계내역서" xfId="21166"/>
    <cellStyle name="1_단가조사표_교통센터412_최종도급내역서_설계내역서_중기단가-1" xfId="21167"/>
    <cellStyle name="1_단가조사표_교통수" xfId="2477"/>
    <cellStyle name="1_단가조사표_교통수_다산로내역서" xfId="21168"/>
    <cellStyle name="1_단가조사표_교통수_도급내역서" xfId="21169"/>
    <cellStyle name="1_단가조사표_교통수_송림원+동작구청(벌목적용)" xfId="21170"/>
    <cellStyle name="1_단가조사표_교통수_수량산출서" xfId="21171"/>
    <cellStyle name="1_단가조사표_교통수_최종도급내역서" xfId="21172"/>
    <cellStyle name="1_단가조사표_교통수_최종도급내역서_설계내역서" xfId="21173"/>
    <cellStyle name="1_단가조사표_교통수_최종도급내역서_설계내역서_중기단가-1" xfId="21174"/>
    <cellStyle name="1_단가조사표_교통수량산출서" xfId="2478"/>
    <cellStyle name="1_단가조사표_교통수량산출서_다산로내역서" xfId="21175"/>
    <cellStyle name="1_단가조사표_교통수량산출서_도급내역서" xfId="21176"/>
    <cellStyle name="1_단가조사표_교통수량산출서_송림원+동작구청(벌목적용)" xfId="21177"/>
    <cellStyle name="1_단가조사표_교통수량산출서_수량산출서" xfId="21178"/>
    <cellStyle name="1_단가조사표_교통수량산출서_최종도급내역서" xfId="21179"/>
    <cellStyle name="1_단가조사표_교통수량산출서_최종도급내역서_설계내역서" xfId="21180"/>
    <cellStyle name="1_단가조사표_교통수량산출서_최종도급내역서_설계내역서_중기단가-1" xfId="21181"/>
    <cellStyle name="1_단가조사표_구조물대가 (2)" xfId="2479"/>
    <cellStyle name="1_단가조사표_구조물대가 (2)_다산로내역서" xfId="21182"/>
    <cellStyle name="1_단가조사표_구조물대가 (2)_도급내역서" xfId="21183"/>
    <cellStyle name="1_단가조사표_구조물대가 (2)_송림원+동작구청(벌목적용)" xfId="21184"/>
    <cellStyle name="1_단가조사표_구조물대가 (2)_수량산출서" xfId="21185"/>
    <cellStyle name="1_단가조사표_구조물대가 (2)_최종도급내역서" xfId="21186"/>
    <cellStyle name="1_단가조사표_구조물대가 (2)_최종도급내역서_설계내역서" xfId="21187"/>
    <cellStyle name="1_단가조사표_구조물대가 (2)_최종도급내역서_설계내역서_중기단가-1" xfId="21188"/>
    <cellStyle name="1_단가조사표_내역서 (2)" xfId="2480"/>
    <cellStyle name="1_단가조사표_내역서 (2)_다산로내역서" xfId="21189"/>
    <cellStyle name="1_단가조사표_내역서 (2)_도급내역서" xfId="21190"/>
    <cellStyle name="1_단가조사표_내역서 (2)_송림원+동작구청(벌목적용)" xfId="21191"/>
    <cellStyle name="1_단가조사표_내역서 (2)_수량산출서" xfId="21192"/>
    <cellStyle name="1_단가조사표_내역서 (2)_최종도급내역서" xfId="21193"/>
    <cellStyle name="1_단가조사표_내역서 (2)_최종도급내역서_설계내역서" xfId="21194"/>
    <cellStyle name="1_단가조사표_내역서 (2)_최종도급내역서_설계내역서_중기단가-1" xfId="21195"/>
    <cellStyle name="1_단가조사표_다산로내역서" xfId="21196"/>
    <cellStyle name="1_단가조사표_대전관저지구" xfId="2481"/>
    <cellStyle name="1_단가조사표_대전관저지구_다산로내역서" xfId="21197"/>
    <cellStyle name="1_단가조사표_대전관저지구_도급내역서" xfId="21198"/>
    <cellStyle name="1_단가조사표_대전관저지구_송림원+동작구청(벌목적용)" xfId="21199"/>
    <cellStyle name="1_단가조사표_대전관저지구_수량산출서" xfId="21200"/>
    <cellStyle name="1_단가조사표_대전관저지구_최종도급내역서" xfId="21201"/>
    <cellStyle name="1_단가조사표_대전관저지구_최종도급내역서_설계내역서" xfId="21202"/>
    <cellStyle name="1_단가조사표_대전관저지구_최종도급내역서_설계내역서_중기단가-1" xfId="21203"/>
    <cellStyle name="1_단가조사표_도급내역서" xfId="21204"/>
    <cellStyle name="1_단가조사표_동측지~1" xfId="2482"/>
    <cellStyle name="1_단가조사표_동측지~1_다산로내역서" xfId="21205"/>
    <cellStyle name="1_단가조사표_동측지~1_도급내역서" xfId="21206"/>
    <cellStyle name="1_단가조사표_동측지~1_송림원+동작구청(벌목적용)" xfId="21207"/>
    <cellStyle name="1_단가조사표_동측지~1_수량산출서" xfId="21208"/>
    <cellStyle name="1_단가조사표_동측지~1_최종도급내역서" xfId="21209"/>
    <cellStyle name="1_단가조사표_동측지~1_최종도급내역서_설계내역서" xfId="21210"/>
    <cellStyle name="1_단가조사표_동측지~1_최종도급내역서_설계내역서_중기단가-1" xfId="21211"/>
    <cellStyle name="1_단가조사표_동측지원422" xfId="2483"/>
    <cellStyle name="1_단가조사표_동측지원422_다산로내역서" xfId="21212"/>
    <cellStyle name="1_단가조사표_동측지원422_도급내역서" xfId="21213"/>
    <cellStyle name="1_단가조사표_동측지원422_송림원+동작구청(벌목적용)" xfId="21214"/>
    <cellStyle name="1_단가조사표_동측지원422_수량산출서" xfId="21215"/>
    <cellStyle name="1_단가조사표_동측지원422_최종도급내역서" xfId="21216"/>
    <cellStyle name="1_단가조사표_동측지원422_최종도급내역서_설계내역서" xfId="21217"/>
    <cellStyle name="1_단가조사표_동측지원422_최종도급내역서_설계내역서_중기단가-1" xfId="21218"/>
    <cellStyle name="1_단가조사표_동측지원512" xfId="2484"/>
    <cellStyle name="1_단가조사표_동측지원512_다산로내역서" xfId="21219"/>
    <cellStyle name="1_단가조사표_동측지원512_도급내역서" xfId="21220"/>
    <cellStyle name="1_단가조사표_동측지원512_송림원+동작구청(벌목적용)" xfId="21221"/>
    <cellStyle name="1_단가조사표_동측지원512_수량산출서" xfId="21222"/>
    <cellStyle name="1_단가조사표_동측지원512_최종도급내역서" xfId="21223"/>
    <cellStyle name="1_단가조사표_동측지원512_최종도급내역서_설계내역서" xfId="21224"/>
    <cellStyle name="1_단가조사표_동측지원512_최종도급내역서_설계내역서_중기단가-1" xfId="21225"/>
    <cellStyle name="1_단가조사표_동측지원524" xfId="2485"/>
    <cellStyle name="1_단가조사표_동측지원524_다산로내역서" xfId="21226"/>
    <cellStyle name="1_단가조사표_동측지원524_도급내역서" xfId="21227"/>
    <cellStyle name="1_단가조사표_동측지원524_송림원+동작구청(벌목적용)" xfId="21228"/>
    <cellStyle name="1_단가조사표_동측지원524_수량산출서" xfId="21229"/>
    <cellStyle name="1_단가조사표_동측지원524_최종도급내역서" xfId="21230"/>
    <cellStyle name="1_단가조사표_동측지원524_최종도급내역서_설계내역서" xfId="21231"/>
    <cellStyle name="1_단가조사표_동측지원524_최종도급내역서_설계내역서_중기단가-1" xfId="21232"/>
    <cellStyle name="1_단가조사표_동측지원709" xfId="8082"/>
    <cellStyle name="1_단가조사표_부대422" xfId="2486"/>
    <cellStyle name="1_단가조사표_부대422_다산로내역서" xfId="21233"/>
    <cellStyle name="1_단가조사표_부대422_도급내역서" xfId="21234"/>
    <cellStyle name="1_단가조사표_부대422_송림원+동작구청(벌목적용)" xfId="21235"/>
    <cellStyle name="1_단가조사표_부대422_수량산출서" xfId="21236"/>
    <cellStyle name="1_단가조사표_부대422_최종도급내역서" xfId="21237"/>
    <cellStyle name="1_단가조사표_부대422_최종도급내역서_설계내역서" xfId="21238"/>
    <cellStyle name="1_단가조사표_부대422_최종도급내역서_설계내역서_중기단가-1" xfId="21239"/>
    <cellStyle name="1_단가조사표_부대시설" xfId="2487"/>
    <cellStyle name="1_단가조사표_부대시설_다산로내역서" xfId="21240"/>
    <cellStyle name="1_단가조사표_부대시설_도급내역서" xfId="21241"/>
    <cellStyle name="1_단가조사표_부대시설_송림원+동작구청(벌목적용)" xfId="21242"/>
    <cellStyle name="1_단가조사표_부대시설_수량산출서" xfId="21243"/>
    <cellStyle name="1_단가조사표_부대시설_최종도급내역서" xfId="21244"/>
    <cellStyle name="1_단가조사표_부대시설_최종도급내역서_설계내역서" xfId="21245"/>
    <cellStyle name="1_단가조사표_부대시설_최종도급내역서_설계내역서_중기단가-1" xfId="21246"/>
    <cellStyle name="1_단가조사표_소각수~1" xfId="2488"/>
    <cellStyle name="1_단가조사표_소각수~1_다산로내역서" xfId="21247"/>
    <cellStyle name="1_단가조사표_소각수~1_도급내역서" xfId="21248"/>
    <cellStyle name="1_단가조사표_소각수~1_송림원+동작구청(벌목적용)" xfId="21249"/>
    <cellStyle name="1_단가조사표_소각수~1_수량산출서" xfId="21250"/>
    <cellStyle name="1_단가조사표_소각수~1_최종도급내역서" xfId="21251"/>
    <cellStyle name="1_단가조사표_소각수~1_최종도급내역서_설계내역서" xfId="21252"/>
    <cellStyle name="1_단가조사표_소각수~1_최종도급내역서_설계내역서_중기단가-1" xfId="21253"/>
    <cellStyle name="1_단가조사표_소각수내역서" xfId="2489"/>
    <cellStyle name="1_단가조사표_소각수내역서_다산로내역서" xfId="21254"/>
    <cellStyle name="1_단가조사표_소각수내역서_도급내역서" xfId="21255"/>
    <cellStyle name="1_단가조사표_소각수내역서_송림원+동작구청(벌목적용)" xfId="21256"/>
    <cellStyle name="1_단가조사표_소각수내역서_수량산출서" xfId="21257"/>
    <cellStyle name="1_단가조사표_소각수내역서_최종도급내역서" xfId="21258"/>
    <cellStyle name="1_단가조사표_소각수내역서_최종도급내역서_설계내역서" xfId="21259"/>
    <cellStyle name="1_단가조사표_소각수내역서_최종도급내역서_설계내역서_중기단가-1" xfId="21260"/>
    <cellStyle name="1_단가조사표_소각수목2" xfId="2490"/>
    <cellStyle name="1_단가조사표_소각수목2_다산로내역서" xfId="21261"/>
    <cellStyle name="1_단가조사표_소각수목2_도급내역서" xfId="21262"/>
    <cellStyle name="1_단가조사표_소각수목2_송림원+동작구청(벌목적용)" xfId="21263"/>
    <cellStyle name="1_단가조사표_소각수목2_수량산출서" xfId="21264"/>
    <cellStyle name="1_단가조사표_소각수목2_최종도급내역서" xfId="21265"/>
    <cellStyle name="1_단가조사표_소각수목2_최종도급내역서_설계내역서" xfId="21266"/>
    <cellStyle name="1_단가조사표_소각수목2_최종도급내역서_설계내역서_중기단가-1" xfId="21267"/>
    <cellStyle name="1_단가조사표_송림원+동작구청(벌목적용)" xfId="21268"/>
    <cellStyle name="1_단가조사표_수량산출서" xfId="21269"/>
    <cellStyle name="1_단가조사표_수량산출서 (2)" xfId="2491"/>
    <cellStyle name="1_단가조사표_수량산출서 (2)_다산로내역서" xfId="21270"/>
    <cellStyle name="1_단가조사표_수량산출서 (2)_도급내역서" xfId="21271"/>
    <cellStyle name="1_단가조사표_수량산출서 (2)_송림원+동작구청(벌목적용)" xfId="21272"/>
    <cellStyle name="1_단가조사표_수량산출서 (2)_수량산출서" xfId="21273"/>
    <cellStyle name="1_단가조사표_수량산출서 (2)_최종도급내역서" xfId="21274"/>
    <cellStyle name="1_단가조사표_수량산출서 (2)_최종도급내역서_설계내역서" xfId="21275"/>
    <cellStyle name="1_단가조사표_수량산출서 (2)_최종도급내역서_설계내역서_중기단가-1" xfId="21276"/>
    <cellStyle name="1_단가조사표_엑스포~1" xfId="2492"/>
    <cellStyle name="1_단가조사표_엑스포~1_다산로내역서" xfId="21277"/>
    <cellStyle name="1_단가조사표_엑스포~1_도급내역서" xfId="21278"/>
    <cellStyle name="1_단가조사표_엑스포~1_송림원+동작구청(벌목적용)" xfId="21279"/>
    <cellStyle name="1_단가조사표_엑스포~1_수량산출서" xfId="21280"/>
    <cellStyle name="1_단가조사표_엑스포~1_최종도급내역서" xfId="21281"/>
    <cellStyle name="1_단가조사표_엑스포~1_최종도급내역서_설계내역서" xfId="21282"/>
    <cellStyle name="1_단가조사표_엑스포~1_최종도급내역서_설계내역서_중기단가-1" xfId="21283"/>
    <cellStyle name="1_단가조사표_엑스포한빛1" xfId="2493"/>
    <cellStyle name="1_단가조사표_엑스포한빛1_다산로내역서" xfId="21284"/>
    <cellStyle name="1_단가조사표_엑스포한빛1_도급내역서" xfId="21285"/>
    <cellStyle name="1_단가조사표_엑스포한빛1_송림원+동작구청(벌목적용)" xfId="21286"/>
    <cellStyle name="1_단가조사표_엑스포한빛1_수량산출서" xfId="21287"/>
    <cellStyle name="1_단가조사표_엑스포한빛1_최종도급내역서" xfId="21288"/>
    <cellStyle name="1_단가조사표_엑스포한빛1_최종도급내역서_설계내역서" xfId="21289"/>
    <cellStyle name="1_단가조사표_엑스포한빛1_최종도급내역서_설계내역서_중기단가-1" xfId="21290"/>
    <cellStyle name="1_단가조사표_여객,교통센타710" xfId="8083"/>
    <cellStyle name="1_단가조사표_여객터미널331" xfId="2494"/>
    <cellStyle name="1_단가조사표_여객터미널331_다산로내역서" xfId="21291"/>
    <cellStyle name="1_단가조사표_여객터미널331_도급내역서" xfId="21292"/>
    <cellStyle name="1_단가조사표_여객터미널331_송림원+동작구청(벌목적용)" xfId="21293"/>
    <cellStyle name="1_단가조사표_여객터미널331_수량산출서" xfId="21294"/>
    <cellStyle name="1_단가조사표_여객터미널331_최종도급내역서" xfId="21295"/>
    <cellStyle name="1_단가조사표_여객터미널331_최종도급내역서_설계내역서" xfId="21296"/>
    <cellStyle name="1_단가조사표_여객터미널331_최종도급내역서_설계내역서_중기단가-1" xfId="21297"/>
    <cellStyle name="1_단가조사표_여객터미널513" xfId="2495"/>
    <cellStyle name="1_단가조사표_여객터미널513_다산로내역서" xfId="21298"/>
    <cellStyle name="1_단가조사표_여객터미널513_도급내역서" xfId="21299"/>
    <cellStyle name="1_단가조사표_여객터미널513_송림원+동작구청(벌목적용)" xfId="21300"/>
    <cellStyle name="1_단가조사표_여객터미널513_수량산출서" xfId="21301"/>
    <cellStyle name="1_단가조사표_여객터미널513_최종도급내역서" xfId="21302"/>
    <cellStyle name="1_단가조사표_여객터미널513_최종도급내역서_설계내역서" xfId="21303"/>
    <cellStyle name="1_단가조사표_여객터미널513_최종도급내역서_설계내역서_중기단가-1" xfId="21304"/>
    <cellStyle name="1_단가조사표_여객터미널629" xfId="2496"/>
    <cellStyle name="1_단가조사표_여객터미널629_다산로내역서" xfId="21305"/>
    <cellStyle name="1_단가조사표_여객터미널629_도급내역서" xfId="21306"/>
    <cellStyle name="1_단가조사표_여객터미널629_송림원+동작구청(벌목적용)" xfId="21307"/>
    <cellStyle name="1_단가조사표_여객터미널629_수량산출서" xfId="21308"/>
    <cellStyle name="1_단가조사표_여객터미널629_최종도급내역서" xfId="21309"/>
    <cellStyle name="1_단가조사표_여객터미널629_최종도급내역서_설계내역서" xfId="21310"/>
    <cellStyle name="1_단가조사표_여객터미널629_최종도급내역서_설계내역서_중기단가-1" xfId="21311"/>
    <cellStyle name="1_단가조사표_외곽도로616" xfId="2497"/>
    <cellStyle name="1_단가조사표_외곽도로616_다산로내역서" xfId="21312"/>
    <cellStyle name="1_단가조사표_외곽도로616_도급내역서" xfId="21313"/>
    <cellStyle name="1_단가조사표_외곽도로616_송림원+동작구청(벌목적용)" xfId="21314"/>
    <cellStyle name="1_단가조사표_외곽도로616_수량산출서" xfId="21315"/>
    <cellStyle name="1_단가조사표_외곽도로616_최종도급내역서" xfId="21316"/>
    <cellStyle name="1_단가조사표_외곽도로616_최종도급내역서_설계내역서" xfId="21317"/>
    <cellStyle name="1_단가조사표_외곽도로616_최종도급내역서_설계내역서_중기단가-1" xfId="21318"/>
    <cellStyle name="1_단가조사표_용인죽전수량" xfId="2498"/>
    <cellStyle name="1_단가조사표_원가계~1" xfId="2499"/>
    <cellStyle name="1_단가조사표_원가계~1_다산로내역서" xfId="21319"/>
    <cellStyle name="1_단가조사표_원가계~1_도급내역서" xfId="21320"/>
    <cellStyle name="1_단가조사표_원가계~1_송림원+동작구청(벌목적용)" xfId="21321"/>
    <cellStyle name="1_단가조사표_원가계~1_수량산출서" xfId="21322"/>
    <cellStyle name="1_단가조사표_원가계~1_최종도급내역서" xfId="21323"/>
    <cellStyle name="1_단가조사표_원가계~1_최종도급내역서_설계내역서" xfId="21324"/>
    <cellStyle name="1_단가조사표_원가계~1_최종도급내역서_설계내역서_중기단가-1" xfId="21325"/>
    <cellStyle name="1_단가조사표_유기질" xfId="2500"/>
    <cellStyle name="1_단가조사표_유기질_다산로내역서" xfId="21326"/>
    <cellStyle name="1_단가조사표_유기질_도급내역서" xfId="21327"/>
    <cellStyle name="1_단가조사표_유기질_송림원+동작구청(벌목적용)" xfId="21328"/>
    <cellStyle name="1_단가조사표_유기질_수량산출서" xfId="21329"/>
    <cellStyle name="1_단가조사표_유기질_최종도급내역서" xfId="21330"/>
    <cellStyle name="1_단가조사표_유기질_최종도급내역서_설계내역서" xfId="21331"/>
    <cellStyle name="1_단가조사표_유기질_최종도급내역서_설계내역서_중기단가-1" xfId="21332"/>
    <cellStyle name="1_단가조사표_자재조서 (2)" xfId="2501"/>
    <cellStyle name="1_단가조사표_자재조서 (2)_다산로내역서" xfId="21333"/>
    <cellStyle name="1_단가조사표_자재조서 (2)_도급내역서" xfId="21334"/>
    <cellStyle name="1_단가조사표_자재조서 (2)_송림원+동작구청(벌목적용)" xfId="21335"/>
    <cellStyle name="1_단가조사표_자재조서 (2)_수량산출서" xfId="21336"/>
    <cellStyle name="1_단가조사표_자재조서 (2)_최종도급내역서" xfId="21337"/>
    <cellStyle name="1_단가조사표_자재조서 (2)_최종도급내역서_설계내역서" xfId="21338"/>
    <cellStyle name="1_단가조사표_자재조서 (2)_최종도급내역서_설계내역서_중기단가-1" xfId="21339"/>
    <cellStyle name="1_단가조사표_총괄내역" xfId="2502"/>
    <cellStyle name="1_단가조사표_총괄내역 (2)" xfId="2503"/>
    <cellStyle name="1_단가조사표_총괄내역 (2)_다산로내역서" xfId="21340"/>
    <cellStyle name="1_단가조사표_총괄내역 (2)_도급내역서" xfId="21341"/>
    <cellStyle name="1_단가조사표_총괄내역 (2)_송림원+동작구청(벌목적용)" xfId="21342"/>
    <cellStyle name="1_단가조사표_총괄내역 (2)_수량산출서" xfId="21343"/>
    <cellStyle name="1_단가조사표_총괄내역 (2)_최종도급내역서" xfId="21344"/>
    <cellStyle name="1_단가조사표_총괄내역 (2)_최종도급내역서_설계내역서" xfId="21345"/>
    <cellStyle name="1_단가조사표_총괄내역 (2)_최종도급내역서_설계내역서_중기단가-1" xfId="21346"/>
    <cellStyle name="1_단가조사표_총괄내역_다산로내역서" xfId="21347"/>
    <cellStyle name="1_단가조사표_총괄내역_도급내역서" xfId="21348"/>
    <cellStyle name="1_단가조사표_총괄내역_송림원+동작구청(벌목적용)" xfId="21349"/>
    <cellStyle name="1_단가조사표_총괄내역_수량산출서" xfId="21350"/>
    <cellStyle name="1_단가조사표_총괄내역_최종도급내역서" xfId="21351"/>
    <cellStyle name="1_단가조사표_총괄내역_최종도급내역서_설계내역서" xfId="21352"/>
    <cellStyle name="1_단가조사표_총괄내역_최종도급내역서_설계내역서_중기단가-1" xfId="21353"/>
    <cellStyle name="1_단가조사표_최종도급내역서" xfId="21354"/>
    <cellStyle name="1_단가조사표_최종도급내역서_설계내역서" xfId="21355"/>
    <cellStyle name="1_단가조사표_최종도급내역서_설계내역서_중기단가-1" xfId="21356"/>
    <cellStyle name="1_단가조사표_터미널도로403" xfId="2504"/>
    <cellStyle name="1_단가조사표_터미널도로403_다산로내역서" xfId="21357"/>
    <cellStyle name="1_단가조사표_터미널도로403_도급내역서" xfId="21358"/>
    <cellStyle name="1_단가조사표_터미널도로403_송림원+동작구청(벌목적용)" xfId="21359"/>
    <cellStyle name="1_단가조사표_터미널도로403_수량산출서" xfId="21360"/>
    <cellStyle name="1_단가조사표_터미널도로403_최종도급내역서" xfId="21361"/>
    <cellStyle name="1_단가조사표_터미널도로403_최종도급내역서_설계내역서" xfId="21362"/>
    <cellStyle name="1_단가조사표_터미널도로403_최종도급내역서_설계내역서_중기단가-1" xfId="21363"/>
    <cellStyle name="1_단가조사표_터미널도로429" xfId="2505"/>
    <cellStyle name="1_단가조사표_터미널도로429_다산로내역서" xfId="21364"/>
    <cellStyle name="1_단가조사표_터미널도로429_도급내역서" xfId="21365"/>
    <cellStyle name="1_단가조사표_터미널도로429_송림원+동작구청(벌목적용)" xfId="21366"/>
    <cellStyle name="1_단가조사표_터미널도로429_수량산출서" xfId="21367"/>
    <cellStyle name="1_단가조사표_터미널도로429_최종도급내역서" xfId="21368"/>
    <cellStyle name="1_단가조사표_터미널도로429_최종도급내역서_설계내역서" xfId="21369"/>
    <cellStyle name="1_단가조사표_터미널도로429_최종도급내역서_설계내역서_중기단가-1" xfId="21370"/>
    <cellStyle name="1_단가조사표_포장일위" xfId="2506"/>
    <cellStyle name="1_단가조사표_포장일위_다산로내역서" xfId="21371"/>
    <cellStyle name="1_단가조사표_포장일위_도급내역서" xfId="21372"/>
    <cellStyle name="1_단가조사표_포장일위_송림원+동작구청(벌목적용)" xfId="21373"/>
    <cellStyle name="1_단가조사표_포장일위_수량산출서" xfId="21374"/>
    <cellStyle name="1_단가조사표_포장일위_최종도급내역서" xfId="21375"/>
    <cellStyle name="1_단가조사표_포장일위_최종도급내역서_설계내역서" xfId="21376"/>
    <cellStyle name="1_단가조사표_포장일위_최종도급내역서_설계내역서_중기단가-1" xfId="21377"/>
    <cellStyle name="1_단장마을수량" xfId="21378"/>
    <cellStyle name="1_도급내역서" xfId="21379"/>
    <cellStyle name="1_도시구조물벽면녹화설계서" xfId="21380"/>
    <cellStyle name="1_도암강진(흥산건설)" xfId="8084"/>
    <cellStyle name="1_동오치마을 3공구 수량" xfId="21381"/>
    <cellStyle name="1_목동내역" xfId="8085"/>
    <cellStyle name="1_백제큰길내역서" xfId="21382"/>
    <cellStyle name="1_보은군 공설운동장 리모델링공사(01.26)" xfId="8086"/>
    <cellStyle name="1_부안-태인1산출" xfId="8087"/>
    <cellStyle name="1_삼융건설(백제큰길)" xfId="21383"/>
    <cellStyle name="1_서오치마을 1공구 수량." xfId="21384"/>
    <cellStyle name="1_설계- 시공원" xfId="8088"/>
    <cellStyle name="1_설계_재활용 선별장 (일상감사후071102)" xfId="8089"/>
    <cellStyle name="1_설계-관악산도시자연공원" xfId="8090"/>
    <cellStyle name="1_설계-내역" xfId="8091"/>
    <cellStyle name="1_설계내역- 위험" xfId="8092"/>
    <cellStyle name="1_설계-내역서" xfId="8093"/>
    <cellStyle name="1_설계내역-아랑" xfId="8094"/>
    <cellStyle name="1_설계서(가로수보식사업)2" xfId="8095"/>
    <cellStyle name="1_설계서_골목공원" xfId="8096"/>
    <cellStyle name="1_설계서_샛강" xfId="8097"/>
    <cellStyle name="1_설계서-내역(완)" xfId="8098"/>
    <cellStyle name="1_설계-연남동가로화단_수정0228" xfId="8099"/>
    <cellStyle name="1_송림원+동작구청(벌목적용)" xfId="21385"/>
    <cellStyle name="1_송정리역사(토목완료林)" xfId="8100"/>
    <cellStyle name="1_수량산출서" xfId="21386"/>
    <cellStyle name="1_수량산출서(2010.광주등산로)최종" xfId="21387"/>
    <cellStyle name="1_수원1차" xfId="8101"/>
    <cellStyle name="1_수원변경수량산출" xfId="8102"/>
    <cellStyle name="1_수원수량집계(7.13)" xfId="8103"/>
    <cellStyle name="1_수원수량집계(7.31)" xfId="8104"/>
    <cellStyle name="1_수정목록및내역서(0731)" xfId="8105"/>
    <cellStyle name="1_시민계략공사" xfId="8106"/>
    <cellStyle name="1_시민계략공사 2" xfId="21388"/>
    <cellStyle name="1_시민계략공사__신동중교육문화회관3" xfId="8107"/>
    <cellStyle name="1_시민계략공사_0507춘천시관내우회도로(센타)" xfId="8108"/>
    <cellStyle name="1_시민계략공사_0507춘천시관내우회도로(센타)_방호시설여건" xfId="8109"/>
    <cellStyle name="1_시민계략공사_0507춘천시관내우회도로(센타)_안전시설목단가(EA)" xfId="8110"/>
    <cellStyle name="1_시민계략공사_0515오송지원도로(센타)2" xfId="8111"/>
    <cellStyle name="1_시민계략공사_0520백산제외2개소(센타)2" xfId="8112"/>
    <cellStyle name="1_시민계략공사_0520백산제외2개소(센타)2_방호시설여건" xfId="8113"/>
    <cellStyle name="1_시민계략공사_0520백산제외2개소(센타)2_안전시설목단가(EA)" xfId="8114"/>
    <cellStyle name="1_시민계략공사_도암강진(흥산건설)" xfId="8115"/>
    <cellStyle name="1_시민계략공사_도암강진(흥산건설)_방호시설여건" xfId="8116"/>
    <cellStyle name="1_시민계략공사_도암강진(흥산건설)_안전시설목단가(EA)" xfId="8117"/>
    <cellStyle name="1_시민계략공사_도암강진(흥산건설)_해남내역서" xfId="8118"/>
    <cellStyle name="1_시민계략공사_방호시설여건" xfId="8119"/>
    <cellStyle name="1_시민계략공사_부안-태인1산출" xfId="8120"/>
    <cellStyle name="1_시민계략공사_안전시설목단가(EA)" xfId="8121"/>
    <cellStyle name="1_시민계략공사_전기-한남" xfId="8122"/>
    <cellStyle name="1_시민계략공사_주문진신리교(동일건설)" xfId="21389"/>
    <cellStyle name="1_시민계략공사_함평천(센타)" xfId="8123"/>
    <cellStyle name="1_시민계략공사_흥한건설(이양능주2공구)" xfId="21390"/>
    <cellStyle name="1_신오치공구수량" xfId="21391"/>
    <cellStyle name="1_쌍옥교수량" xfId="21392"/>
    <cellStyle name="1_쌍용수량0905" xfId="8124"/>
    <cellStyle name="1_쌍용수량0905_백화점화장실인테리어" xfId="8125"/>
    <cellStyle name="1_쌍용수량0905_설계내역서" xfId="8126"/>
    <cellStyle name="1_쌍용수량0905_설계내역서_백화점화장실인테리어" xfId="8127"/>
    <cellStyle name="1_쌍용수량0905_설계내역서_울산FITNESS인테리어" xfId="8128"/>
    <cellStyle name="1_쌍용수량0905_설계내역서_화명조경" xfId="8129"/>
    <cellStyle name="1_쌍용수량0905_설계내역서_화명조경_백화점화장실인테리어" xfId="8130"/>
    <cellStyle name="1_쌍용수량0905_설계내역서_화명조경_울산FITNESS인테리어" xfId="8131"/>
    <cellStyle name="1_쌍용수량0905_설계내역서1월7일" xfId="8132"/>
    <cellStyle name="1_쌍용수량0905_설계내역서1월7일_백화점화장실인테리어" xfId="8133"/>
    <cellStyle name="1_쌍용수량0905_설계내역서1월7일_울산FITNESS인테리어" xfId="8134"/>
    <cellStyle name="1_쌍용수량0905_설계내역서1월7일_화명조경" xfId="8135"/>
    <cellStyle name="1_쌍용수량0905_설계내역서1월7일_화명조경_백화점화장실인테리어" xfId="8136"/>
    <cellStyle name="1_쌍용수량0905_설계내역서1월7일_화명조경_울산FITNESS인테리어" xfId="8137"/>
    <cellStyle name="1_쌍용수량0905_울산FITNESS인테리어" xfId="8138"/>
    <cellStyle name="1_쌍용수량0905_화명조경" xfId="8139"/>
    <cellStyle name="1_쌍용수량0905_화명조경_백화점화장실인테리어" xfId="8140"/>
    <cellStyle name="1_쌍용수량0905_화명조경_울산FITNESS인테리어" xfId="8141"/>
    <cellStyle name="1_쌍용수량집계" xfId="8142"/>
    <cellStyle name="1_양목초교 생태연못 준공제출용" xfId="4950"/>
    <cellStyle name="1_양주덕계동현진에버빌신축공사 中 수경조성공사(원가)-061026" xfId="21393"/>
    <cellStyle name="1_연못조성 수정" xfId="4951"/>
    <cellStyle name="1_영북수량산출" xfId="21394"/>
    <cellStyle name="1_옥과상수관로" xfId="21395"/>
    <cellStyle name="1_용평수량집계" xfId="8143"/>
    <cellStyle name="1_우장근린공원 정비공사 (version 1)" xfId="21396"/>
    <cellStyle name="1_우장근린공원 정비공사(5-27)" xfId="21397"/>
    <cellStyle name="1_우장근린공원 정비공사(6-14" xfId="21398"/>
    <cellStyle name="1_원가계산서" xfId="8144"/>
    <cellStyle name="1_원가계산서_00갑지" xfId="8145"/>
    <cellStyle name="1_원가계산서_00갑지_백화점화장실인테리어" xfId="8146"/>
    <cellStyle name="1_원가계산서_00갑지_설계내역서" xfId="8147"/>
    <cellStyle name="1_원가계산서_00갑지_설계내역서_백화점화장실인테리어" xfId="8148"/>
    <cellStyle name="1_원가계산서_00갑지_설계내역서_울산FITNESS인테리어" xfId="8149"/>
    <cellStyle name="1_원가계산서_00갑지_설계내역서_화명조경" xfId="8150"/>
    <cellStyle name="1_원가계산서_00갑지_설계내역서_화명조경_백화점화장실인테리어" xfId="8151"/>
    <cellStyle name="1_원가계산서_00갑지_설계내역서_화명조경_울산FITNESS인테리어" xfId="8152"/>
    <cellStyle name="1_원가계산서_00갑지_설계내역서1월7일" xfId="8153"/>
    <cellStyle name="1_원가계산서_00갑지_설계내역서1월7일_백화점화장실인테리어" xfId="8154"/>
    <cellStyle name="1_원가계산서_00갑지_설계내역서1월7일_울산FITNESS인테리어" xfId="8155"/>
    <cellStyle name="1_원가계산서_00갑지_설계내역서1월7일_화명조경" xfId="8156"/>
    <cellStyle name="1_원가계산서_00갑지_설계내역서1월7일_화명조경_백화점화장실인테리어" xfId="8157"/>
    <cellStyle name="1_원가계산서_00갑지_설계내역서1월7일_화명조경_울산FITNESS인테리어" xfId="8158"/>
    <cellStyle name="1_원가계산서_00갑지_울산FITNESS인테리어" xfId="8159"/>
    <cellStyle name="1_원가계산서_00갑지_화명조경" xfId="8160"/>
    <cellStyle name="1_원가계산서_00갑지_화명조경_백화점화장실인테리어" xfId="8161"/>
    <cellStyle name="1_원가계산서_00갑지_화명조경_울산FITNESS인테리어" xfId="8162"/>
    <cellStyle name="1_원가계산서_과천놀이터설계서" xfId="8163"/>
    <cellStyle name="1_원가계산서_과천놀이터설계서_백화점화장실인테리어" xfId="8164"/>
    <cellStyle name="1_원가계산서_과천놀이터설계서_설계내역서" xfId="8165"/>
    <cellStyle name="1_원가계산서_과천놀이터설계서_설계내역서_백화점화장실인테리어" xfId="8166"/>
    <cellStyle name="1_원가계산서_과천놀이터설계서_설계내역서_울산FITNESS인테리어" xfId="8167"/>
    <cellStyle name="1_원가계산서_과천놀이터설계서_설계내역서_화명조경" xfId="8168"/>
    <cellStyle name="1_원가계산서_과천놀이터설계서_설계내역서_화명조경_백화점화장실인테리어" xfId="8169"/>
    <cellStyle name="1_원가계산서_과천놀이터설계서_설계내역서_화명조경_울산FITNESS인테리어" xfId="8170"/>
    <cellStyle name="1_원가계산서_과천놀이터설계서_설계내역서1월7일" xfId="8171"/>
    <cellStyle name="1_원가계산서_과천놀이터설계서_설계내역서1월7일_백화점화장실인테리어" xfId="8172"/>
    <cellStyle name="1_원가계산서_과천놀이터설계서_설계내역서1월7일_울산FITNESS인테리어" xfId="8173"/>
    <cellStyle name="1_원가계산서_과천놀이터설계서_설계내역서1월7일_화명조경" xfId="8174"/>
    <cellStyle name="1_원가계산서_과천놀이터설계서_설계내역서1월7일_화명조경_백화점화장실인테리어" xfId="8175"/>
    <cellStyle name="1_원가계산서_과천놀이터설계서_설계내역서1월7일_화명조경_울산FITNESS인테리어" xfId="8176"/>
    <cellStyle name="1_원가계산서_과천놀이터설계서_울산FITNESS인테리어" xfId="8177"/>
    <cellStyle name="1_원가계산서_과천놀이터설계서_화명조경" xfId="8178"/>
    <cellStyle name="1_원가계산서_과천놀이터설계서_화명조경_백화점화장실인테리어" xfId="8179"/>
    <cellStyle name="1_원가계산서_과천놀이터설계서_화명조경_울산FITNESS인테리어" xfId="8180"/>
    <cellStyle name="1_원가계산서_백화점화장실인테리어" xfId="8181"/>
    <cellStyle name="1_원가계산서_울산FITNESS인테리어" xfId="8182"/>
    <cellStyle name="1_원가계산서_총괄갑지" xfId="8183"/>
    <cellStyle name="1_원가계산서_총괄갑지_백화점화장실인테리어" xfId="8184"/>
    <cellStyle name="1_원가계산서_총괄갑지_설계내역서" xfId="8185"/>
    <cellStyle name="1_원가계산서_총괄갑지_설계내역서_백화점화장실인테리어" xfId="8186"/>
    <cellStyle name="1_원가계산서_총괄갑지_설계내역서_울산FITNESS인테리어" xfId="8187"/>
    <cellStyle name="1_원가계산서_총괄갑지_설계내역서_화명조경" xfId="8188"/>
    <cellStyle name="1_원가계산서_총괄갑지_설계내역서_화명조경_백화점화장실인테리어" xfId="8189"/>
    <cellStyle name="1_원가계산서_총괄갑지_설계내역서_화명조경_울산FITNESS인테리어" xfId="8190"/>
    <cellStyle name="1_원가계산서_총괄갑지_설계내역서1월7일" xfId="8191"/>
    <cellStyle name="1_원가계산서_총괄갑지_설계내역서1월7일_백화점화장실인테리어" xfId="8192"/>
    <cellStyle name="1_원가계산서_총괄갑지_설계내역서1월7일_울산FITNESS인테리어" xfId="8193"/>
    <cellStyle name="1_원가계산서_총괄갑지_설계내역서1월7일_화명조경" xfId="8194"/>
    <cellStyle name="1_원가계산서_총괄갑지_설계내역서1월7일_화명조경_백화점화장실인테리어" xfId="8195"/>
    <cellStyle name="1_원가계산서_총괄갑지_설계내역서1월7일_화명조경_울산FITNESS인테리어" xfId="8196"/>
    <cellStyle name="1_원가계산서_총괄갑지_울산FITNESS인테리어" xfId="8197"/>
    <cellStyle name="1_원가계산서_총괄갑지_화명조경" xfId="8198"/>
    <cellStyle name="1_원가계산서_총괄갑지_화명조경_백화점화장실인테리어" xfId="8199"/>
    <cellStyle name="1_원가계산서_총괄갑지_화명조경_울산FITNESS인테리어" xfId="8200"/>
    <cellStyle name="1_원가계산서_총괄내역서" xfId="8201"/>
    <cellStyle name="1_원가계산서_총괄내역서_백화점화장실인테리어" xfId="8202"/>
    <cellStyle name="1_원가계산서_총괄내역서_설계내역서" xfId="8203"/>
    <cellStyle name="1_원가계산서_총괄내역서_설계내역서_백화점화장실인테리어" xfId="8204"/>
    <cellStyle name="1_원가계산서_총괄내역서_설계내역서_울산FITNESS인테리어" xfId="8205"/>
    <cellStyle name="1_원가계산서_총괄내역서_설계내역서_화명조경" xfId="8206"/>
    <cellStyle name="1_원가계산서_총괄내역서_설계내역서_화명조경_백화점화장실인테리어" xfId="8207"/>
    <cellStyle name="1_원가계산서_총괄내역서_설계내역서_화명조경_울산FITNESS인테리어" xfId="8208"/>
    <cellStyle name="1_원가계산서_총괄내역서_설계내역서1월7일" xfId="8209"/>
    <cellStyle name="1_원가계산서_총괄내역서_설계내역서1월7일_백화점화장실인테리어" xfId="8210"/>
    <cellStyle name="1_원가계산서_총괄내역서_설계내역서1월7일_울산FITNESS인테리어" xfId="8211"/>
    <cellStyle name="1_원가계산서_총괄내역서_설계내역서1월7일_화명조경" xfId="8212"/>
    <cellStyle name="1_원가계산서_총괄내역서_설계내역서1월7일_화명조경_백화점화장실인테리어" xfId="8213"/>
    <cellStyle name="1_원가계산서_총괄내역서_설계내역서1월7일_화명조경_울산FITNESS인테리어" xfId="8214"/>
    <cellStyle name="1_원가계산서_총괄내역서_울산FITNESS인테리어" xfId="8215"/>
    <cellStyle name="1_원가계산서_총괄내역서_화명조경" xfId="8216"/>
    <cellStyle name="1_원가계산서_총괄내역서_화명조경_백화점화장실인테리어" xfId="8217"/>
    <cellStyle name="1_원가계산서_총괄내역서_화명조경_울산FITNESS인테리어" xfId="8218"/>
    <cellStyle name="1_원가계산서_화명조경" xfId="8219"/>
    <cellStyle name="1_원가계산서_화명조경_백화점화장실인테리어" xfId="8220"/>
    <cellStyle name="1_원가계산서_화명조경_울산FITNESS인테리어" xfId="8221"/>
    <cellStyle name="1_원주 아랫당숲조성공사" xfId="4952"/>
    <cellStyle name="1_은파수량집계" xfId="8222"/>
    <cellStyle name="1_입면 송전(송전1) 수량" xfId="21399"/>
    <cellStyle name="1_입찰내역서갑지양식" xfId="21400"/>
    <cellStyle name="1_장충-수량산출서" xfId="21401"/>
    <cellStyle name="1_전남중학교 담장허물어 나무심기 조경공사" xfId="21402"/>
    <cellStyle name="1_전자입찰원가양식" xfId="8223"/>
    <cellStyle name="1_주문진신리교(동일건설)" xfId="21403"/>
    <cellStyle name="1_주변(이락사)정비-견적(최종)" xfId="2507"/>
    <cellStyle name="1_천지 일위_2006" xfId="8224"/>
    <cellStyle name="1_최종_내역서-산림재해위험지" xfId="8225"/>
    <cellStyle name="1_최종도급내역서" xfId="21404"/>
    <cellStyle name="1_충장 체육공원준공내역 " xfId="4953"/>
    <cellStyle name="1_충장 체육공원증액설변" xfId="4954"/>
    <cellStyle name="1_터미널1-0" xfId="8226"/>
    <cellStyle name="1_터미널1-0_백화점화장실인테리어" xfId="8227"/>
    <cellStyle name="1_터미널1-0_설계내역서" xfId="8228"/>
    <cellStyle name="1_터미널1-0_설계내역서_백화점화장실인테리어" xfId="8229"/>
    <cellStyle name="1_터미널1-0_설계내역서_울산FITNESS인테리어" xfId="8230"/>
    <cellStyle name="1_터미널1-0_설계내역서_화명조경" xfId="8231"/>
    <cellStyle name="1_터미널1-0_설계내역서_화명조경_백화점화장실인테리어" xfId="8232"/>
    <cellStyle name="1_터미널1-0_설계내역서_화명조경_울산FITNESS인테리어" xfId="8233"/>
    <cellStyle name="1_터미널1-0_설계내역서1월7일" xfId="8234"/>
    <cellStyle name="1_터미널1-0_설계내역서1월7일_백화점화장실인테리어" xfId="8235"/>
    <cellStyle name="1_터미널1-0_설계내역서1월7일_울산FITNESS인테리어" xfId="8236"/>
    <cellStyle name="1_터미널1-0_설계내역서1월7일_화명조경" xfId="8237"/>
    <cellStyle name="1_터미널1-0_설계내역서1월7일_화명조경_백화점화장실인테리어" xfId="8238"/>
    <cellStyle name="1_터미널1-0_설계내역서1월7일_화명조경_울산FITNESS인테리어" xfId="8239"/>
    <cellStyle name="1_터미널1-0_쌍용수량0905" xfId="8240"/>
    <cellStyle name="1_터미널1-0_쌍용수량0905_백화점화장실인테리어" xfId="8241"/>
    <cellStyle name="1_터미널1-0_쌍용수량0905_설계내역서" xfId="8242"/>
    <cellStyle name="1_터미널1-0_쌍용수량0905_설계내역서_백화점화장실인테리어" xfId="8243"/>
    <cellStyle name="1_터미널1-0_쌍용수량0905_설계내역서_울산FITNESS인테리어" xfId="8244"/>
    <cellStyle name="1_터미널1-0_쌍용수량0905_설계내역서_화명조경" xfId="8245"/>
    <cellStyle name="1_터미널1-0_쌍용수량0905_설계내역서_화명조경_백화점화장실인테리어" xfId="8246"/>
    <cellStyle name="1_터미널1-0_쌍용수량0905_설계내역서_화명조경_울산FITNESS인테리어" xfId="8247"/>
    <cellStyle name="1_터미널1-0_쌍용수량0905_설계내역서1월7일" xfId="8248"/>
    <cellStyle name="1_터미널1-0_쌍용수량0905_설계내역서1월7일_백화점화장실인테리어" xfId="8249"/>
    <cellStyle name="1_터미널1-0_쌍용수량0905_설계내역서1월7일_울산FITNESS인테리어" xfId="8250"/>
    <cellStyle name="1_터미널1-0_쌍용수량0905_설계내역서1월7일_화명조경" xfId="8251"/>
    <cellStyle name="1_터미널1-0_쌍용수량0905_설계내역서1월7일_화명조경_백화점화장실인테리어" xfId="8252"/>
    <cellStyle name="1_터미널1-0_쌍용수량0905_설계내역서1월7일_화명조경_울산FITNESS인테리어" xfId="8253"/>
    <cellStyle name="1_터미널1-0_쌍용수량0905_울산FITNESS인테리어" xfId="8254"/>
    <cellStyle name="1_터미널1-0_쌍용수량0905_화명조경" xfId="8255"/>
    <cellStyle name="1_터미널1-0_쌍용수량0905_화명조경_백화점화장실인테리어" xfId="8256"/>
    <cellStyle name="1_터미널1-0_쌍용수량0905_화명조경_울산FITNESS인테리어" xfId="8257"/>
    <cellStyle name="1_터미널1-0_울산FITNESS인테리어" xfId="8258"/>
    <cellStyle name="1_터미널1-0_화명조경" xfId="8259"/>
    <cellStyle name="1_터미널1-0_화명조경_백화점화장실인테리어" xfId="8260"/>
    <cellStyle name="1_터미널1-0_화명조경_울산FITNESS인테리어" xfId="8261"/>
    <cellStyle name="1_폐기물" xfId="8262"/>
    <cellStyle name="1_폐기물집계" xfId="8263"/>
    <cellStyle name="1_폐기물처리" xfId="21405"/>
    <cellStyle name="1_폐기물처리(단장마을)" xfId="21406"/>
    <cellStyle name="1_한풍단위수량" xfId="8264"/>
    <cellStyle name="1_한풍단위수량_골프장수목" xfId="8265"/>
    <cellStyle name="1_한풍단위수량_수량집계표" xfId="8266"/>
    <cellStyle name="1_한풍단위수량_수량총괄표" xfId="8267"/>
    <cellStyle name="1_한풍단위수량_용평수량집계" xfId="8268"/>
    <cellStyle name="1_함평천(센타)" xfId="8269"/>
    <cellStyle name="1_현충묘지-수량산출서" xfId="2508"/>
    <cellStyle name="1_현충묘지-수량산출서_도급내역서" xfId="21407"/>
    <cellStyle name="1_현충묘지-수량산출서_설계내역서" xfId="21408"/>
    <cellStyle name="1_현충묘지-수량산출서_설계내역서_중기단가-1" xfId="21409"/>
    <cellStyle name="1_현충묘지-폐기물처리" xfId="8270"/>
    <cellStyle name="1_횡성소공원(최종설계)" xfId="8271"/>
    <cellStyle name="1_흥한건설(주)_두창산업폐기물(하도급)" xfId="21410"/>
    <cellStyle name="10" xfId="2544"/>
    <cellStyle name="100" xfId="21411"/>
    <cellStyle name="10공/㎥" xfId="21412"/>
    <cellStyle name="11" xfId="11"/>
    <cellStyle name="11 2" xfId="2545"/>
    <cellStyle name="111" xfId="12"/>
    <cellStyle name="111 2" xfId="21413"/>
    <cellStyle name="18" xfId="9398"/>
    <cellStyle name="19990216" xfId="21414"/>
    <cellStyle name="¹e" xfId="2546"/>
    <cellStyle name="¹e 2" xfId="4955"/>
    <cellStyle name="¹eº" xfId="9399"/>
    <cellStyle name="¹éº" xfId="4956"/>
    <cellStyle name="¹eº_마곡보완" xfId="9400"/>
    <cellStyle name="¹éº_마곡보완" xfId="9401"/>
    <cellStyle name="¹éºÐÀ²_¿îÀüÀÚ±Ý" xfId="9402"/>
    <cellStyle name="2" xfId="2547"/>
    <cellStyle name="²" xfId="7325"/>
    <cellStyle name="2 10" xfId="4957"/>
    <cellStyle name="2 11" xfId="9959"/>
    <cellStyle name="2 12" xfId="9982"/>
    <cellStyle name="2 13" xfId="9967"/>
    <cellStyle name="2 2" xfId="7788"/>
    <cellStyle name="2 3" xfId="7789"/>
    <cellStyle name="2 4" xfId="7790"/>
    <cellStyle name="2 5" xfId="7791"/>
    <cellStyle name="2 6" xfId="7792"/>
    <cellStyle name="2 7" xfId="7793"/>
    <cellStyle name="2 8" xfId="7794"/>
    <cellStyle name="2 9" xfId="7795"/>
    <cellStyle name="2)" xfId="107"/>
    <cellStyle name="2_laroux" xfId="2585"/>
    <cellStyle name="2_laroux 2" xfId="21415"/>
    <cellStyle name="2_laroux_ATC-YOON1" xfId="2586"/>
    <cellStyle name="2_laroux_ATC-YOON1 2" xfId="21416"/>
    <cellStyle name="2_laroux_ATC-YOON1_다산로내역서" xfId="21417"/>
    <cellStyle name="2_laroux_ATC-YOON1_도급내역서" xfId="21418"/>
    <cellStyle name="2_laroux_ATC-YOON1_송림원+동작구청(벌목적용)" xfId="21419"/>
    <cellStyle name="2_laroux_ATC-YOON1_수량산출서" xfId="21420"/>
    <cellStyle name="2_laroux_ATC-YOON1_최종도급내역서" xfId="21421"/>
    <cellStyle name="2_laroux_ATC-YOON1_최종도급내역서_설계내역서" xfId="21422"/>
    <cellStyle name="2_laroux_ATC-YOON1_최종도급내역서_설계내역서_중기단가-1" xfId="21423"/>
    <cellStyle name="2_laroux_다산로내역서" xfId="21424"/>
    <cellStyle name="2_laroux_도급내역서" xfId="21425"/>
    <cellStyle name="2_laroux_송림원+동작구청(벌목적용)" xfId="21426"/>
    <cellStyle name="2_laroux_수량산출서" xfId="21427"/>
    <cellStyle name="2_laroux_최종도급내역서" xfId="21428"/>
    <cellStyle name="2_laroux_최종도급내역서_설계내역서" xfId="21429"/>
    <cellStyle name="2_laroux_최종도급내역서_설계내역서_중기단가-1" xfId="21430"/>
    <cellStyle name="2_다산로내역서" xfId="21431"/>
    <cellStyle name="2_단가조사표" xfId="2548"/>
    <cellStyle name="2_단가조사표_1011소각" xfId="2549"/>
    <cellStyle name="2_단가조사표_1011소각_다산로내역서" xfId="21432"/>
    <cellStyle name="2_단가조사표_1011소각_도급내역서" xfId="21433"/>
    <cellStyle name="2_단가조사표_1011소각_송림원+동작구청(벌목적용)" xfId="21434"/>
    <cellStyle name="2_단가조사표_1011소각_수량산출서" xfId="21435"/>
    <cellStyle name="2_단가조사표_1011소각_최종도급내역서" xfId="21436"/>
    <cellStyle name="2_단가조사표_1011소각_최종도급내역서_설계내역서" xfId="21437"/>
    <cellStyle name="2_단가조사표_1011소각_최종도급내역서_설계내역서_중기단가-1" xfId="21438"/>
    <cellStyle name="2_단가조사표_1113교~1" xfId="2550"/>
    <cellStyle name="2_단가조사표_1113교~1_다산로내역서" xfId="21439"/>
    <cellStyle name="2_단가조사표_1113교~1_도급내역서" xfId="21440"/>
    <cellStyle name="2_단가조사표_1113교~1_송림원+동작구청(벌목적용)" xfId="21441"/>
    <cellStyle name="2_단가조사표_1113교~1_수량산출서" xfId="21442"/>
    <cellStyle name="2_단가조사표_1113교~1_최종도급내역서" xfId="21443"/>
    <cellStyle name="2_단가조사표_1113교~1_최종도급내역서_설계내역서" xfId="21444"/>
    <cellStyle name="2_단가조사표_1113교~1_최종도급내역서_설계내역서_중기단가-1" xfId="21445"/>
    <cellStyle name="2_단가조사표_121내역" xfId="2551"/>
    <cellStyle name="2_단가조사표_121내역_다산로내역서" xfId="21446"/>
    <cellStyle name="2_단가조사표_121내역_도급내역서" xfId="21447"/>
    <cellStyle name="2_단가조사표_121내역_송림원+동작구청(벌목적용)" xfId="21448"/>
    <cellStyle name="2_단가조사표_121내역_수량산출서" xfId="21449"/>
    <cellStyle name="2_단가조사표_121내역_최종도급내역서" xfId="21450"/>
    <cellStyle name="2_단가조사표_121내역_최종도급내역서_설계내역서" xfId="21451"/>
    <cellStyle name="2_단가조사표_121내역_최종도급내역서_설계내역서_중기단가-1" xfId="21452"/>
    <cellStyle name="2_단가조사표_객토량" xfId="2552"/>
    <cellStyle name="2_단가조사표_객토량_다산로내역서" xfId="21453"/>
    <cellStyle name="2_단가조사표_객토량_도급내역서" xfId="21454"/>
    <cellStyle name="2_단가조사표_객토량_송림원+동작구청(벌목적용)" xfId="21455"/>
    <cellStyle name="2_단가조사표_객토량_수량산출서" xfId="21456"/>
    <cellStyle name="2_단가조사표_객토량_최종도급내역서" xfId="21457"/>
    <cellStyle name="2_단가조사표_객토량_최종도급내역서_설계내역서" xfId="21458"/>
    <cellStyle name="2_단가조사표_객토량_최종도급내역서_설계내역서_중기단가-1" xfId="21459"/>
    <cellStyle name="2_단가조사표_교통센~1" xfId="2553"/>
    <cellStyle name="2_단가조사표_교통센~1_다산로내역서" xfId="21460"/>
    <cellStyle name="2_단가조사표_교통센~1_도급내역서" xfId="21461"/>
    <cellStyle name="2_단가조사표_교통센~1_송림원+동작구청(벌목적용)" xfId="21462"/>
    <cellStyle name="2_단가조사표_교통센~1_수량산출서" xfId="21463"/>
    <cellStyle name="2_단가조사표_교통센~1_최종도급내역서" xfId="21464"/>
    <cellStyle name="2_단가조사표_교통센~1_최종도급내역서_설계내역서" xfId="21465"/>
    <cellStyle name="2_단가조사표_교통센~1_최종도급내역서_설계내역서_중기단가-1" xfId="21466"/>
    <cellStyle name="2_단가조사표_교통센터412" xfId="2554"/>
    <cellStyle name="2_단가조사표_교통센터412_다산로내역서" xfId="21467"/>
    <cellStyle name="2_단가조사표_교통센터412_도급내역서" xfId="21468"/>
    <cellStyle name="2_단가조사표_교통센터412_송림원+동작구청(벌목적용)" xfId="21469"/>
    <cellStyle name="2_단가조사표_교통센터412_수량산출서" xfId="21470"/>
    <cellStyle name="2_단가조사표_교통센터412_최종도급내역서" xfId="21471"/>
    <cellStyle name="2_단가조사표_교통센터412_최종도급내역서_설계내역서" xfId="21472"/>
    <cellStyle name="2_단가조사표_교통센터412_최종도급내역서_설계내역서_중기단가-1" xfId="21473"/>
    <cellStyle name="2_단가조사표_교통수" xfId="2555"/>
    <cellStyle name="2_단가조사표_교통수_다산로내역서" xfId="21474"/>
    <cellStyle name="2_단가조사표_교통수_도급내역서" xfId="21475"/>
    <cellStyle name="2_단가조사표_교통수_송림원+동작구청(벌목적용)" xfId="21476"/>
    <cellStyle name="2_단가조사표_교통수_수량산출서" xfId="21477"/>
    <cellStyle name="2_단가조사표_교통수_최종도급내역서" xfId="21478"/>
    <cellStyle name="2_단가조사표_교통수_최종도급내역서_설계내역서" xfId="21479"/>
    <cellStyle name="2_단가조사표_교통수_최종도급내역서_설계내역서_중기단가-1" xfId="21480"/>
    <cellStyle name="2_단가조사표_교통수량산출서" xfId="2556"/>
    <cellStyle name="2_단가조사표_교통수량산출서_다산로내역서" xfId="21481"/>
    <cellStyle name="2_단가조사표_교통수량산출서_도급내역서" xfId="21482"/>
    <cellStyle name="2_단가조사표_교통수량산출서_송림원+동작구청(벌목적용)" xfId="21483"/>
    <cellStyle name="2_단가조사표_교통수량산출서_수량산출서" xfId="21484"/>
    <cellStyle name="2_단가조사표_교통수량산출서_최종도급내역서" xfId="21485"/>
    <cellStyle name="2_단가조사표_교통수량산출서_최종도급내역서_설계내역서" xfId="21486"/>
    <cellStyle name="2_단가조사표_교통수량산출서_최종도급내역서_설계내역서_중기단가-1" xfId="21487"/>
    <cellStyle name="2_단가조사표_구조물대가 (2)" xfId="2557"/>
    <cellStyle name="2_단가조사표_구조물대가 (2)_다산로내역서" xfId="21488"/>
    <cellStyle name="2_단가조사표_구조물대가 (2)_도급내역서" xfId="21489"/>
    <cellStyle name="2_단가조사표_구조물대가 (2)_송림원+동작구청(벌목적용)" xfId="21490"/>
    <cellStyle name="2_단가조사표_구조물대가 (2)_수량산출서" xfId="21491"/>
    <cellStyle name="2_단가조사표_구조물대가 (2)_최종도급내역서" xfId="21492"/>
    <cellStyle name="2_단가조사표_구조물대가 (2)_최종도급내역서_설계내역서" xfId="21493"/>
    <cellStyle name="2_단가조사표_구조물대가 (2)_최종도급내역서_설계내역서_중기단가-1" xfId="21494"/>
    <cellStyle name="2_단가조사표_내역서 (2)" xfId="2558"/>
    <cellStyle name="2_단가조사표_내역서 (2)_다산로내역서" xfId="21495"/>
    <cellStyle name="2_단가조사표_내역서 (2)_도급내역서" xfId="21496"/>
    <cellStyle name="2_단가조사표_내역서 (2)_송림원+동작구청(벌목적용)" xfId="21497"/>
    <cellStyle name="2_단가조사표_내역서 (2)_수량산출서" xfId="21498"/>
    <cellStyle name="2_단가조사표_내역서 (2)_최종도급내역서" xfId="21499"/>
    <cellStyle name="2_단가조사표_내역서 (2)_최종도급내역서_설계내역서" xfId="21500"/>
    <cellStyle name="2_단가조사표_내역서 (2)_최종도급내역서_설계내역서_중기단가-1" xfId="21501"/>
    <cellStyle name="2_단가조사표_다산로내역서" xfId="21502"/>
    <cellStyle name="2_단가조사표_대전관저지구" xfId="2559"/>
    <cellStyle name="2_단가조사표_대전관저지구_다산로내역서" xfId="21503"/>
    <cellStyle name="2_단가조사표_대전관저지구_도급내역서" xfId="21504"/>
    <cellStyle name="2_단가조사표_대전관저지구_송림원+동작구청(벌목적용)" xfId="21505"/>
    <cellStyle name="2_단가조사표_대전관저지구_수량산출서" xfId="21506"/>
    <cellStyle name="2_단가조사표_대전관저지구_최종도급내역서" xfId="21507"/>
    <cellStyle name="2_단가조사표_대전관저지구_최종도급내역서_설계내역서" xfId="21508"/>
    <cellStyle name="2_단가조사표_대전관저지구_최종도급내역서_설계내역서_중기단가-1" xfId="21509"/>
    <cellStyle name="2_단가조사표_도급내역서" xfId="21510"/>
    <cellStyle name="2_단가조사표_동측지~1" xfId="2560"/>
    <cellStyle name="2_단가조사표_동측지~1_다산로내역서" xfId="21511"/>
    <cellStyle name="2_단가조사표_동측지~1_도급내역서" xfId="21512"/>
    <cellStyle name="2_단가조사표_동측지~1_송림원+동작구청(벌목적용)" xfId="21513"/>
    <cellStyle name="2_단가조사표_동측지~1_수량산출서" xfId="21514"/>
    <cellStyle name="2_단가조사표_동측지~1_최종도급내역서" xfId="21515"/>
    <cellStyle name="2_단가조사표_동측지~1_최종도급내역서_설계내역서" xfId="21516"/>
    <cellStyle name="2_단가조사표_동측지~1_최종도급내역서_설계내역서_중기단가-1" xfId="21517"/>
    <cellStyle name="2_단가조사표_동측지원422" xfId="2561"/>
    <cellStyle name="2_단가조사표_동측지원422_다산로내역서" xfId="21518"/>
    <cellStyle name="2_단가조사표_동측지원422_도급내역서" xfId="21519"/>
    <cellStyle name="2_단가조사표_동측지원422_송림원+동작구청(벌목적용)" xfId="21520"/>
    <cellStyle name="2_단가조사표_동측지원422_수량산출서" xfId="21521"/>
    <cellStyle name="2_단가조사표_동측지원422_최종도급내역서" xfId="21522"/>
    <cellStyle name="2_단가조사표_동측지원422_최종도급내역서_설계내역서" xfId="21523"/>
    <cellStyle name="2_단가조사표_동측지원422_최종도급내역서_설계내역서_중기단가-1" xfId="21524"/>
    <cellStyle name="2_단가조사표_동측지원512" xfId="2562"/>
    <cellStyle name="2_단가조사표_동측지원512_다산로내역서" xfId="21525"/>
    <cellStyle name="2_단가조사표_동측지원512_도급내역서" xfId="21526"/>
    <cellStyle name="2_단가조사표_동측지원512_송림원+동작구청(벌목적용)" xfId="21527"/>
    <cellStyle name="2_단가조사표_동측지원512_수량산출서" xfId="21528"/>
    <cellStyle name="2_단가조사표_동측지원512_최종도급내역서" xfId="21529"/>
    <cellStyle name="2_단가조사표_동측지원512_최종도급내역서_설계내역서" xfId="21530"/>
    <cellStyle name="2_단가조사표_동측지원512_최종도급내역서_설계내역서_중기단가-1" xfId="21531"/>
    <cellStyle name="2_단가조사표_동측지원524" xfId="2563"/>
    <cellStyle name="2_단가조사표_동측지원524_다산로내역서" xfId="21532"/>
    <cellStyle name="2_단가조사표_동측지원524_도급내역서" xfId="21533"/>
    <cellStyle name="2_단가조사표_동측지원524_송림원+동작구청(벌목적용)" xfId="21534"/>
    <cellStyle name="2_단가조사표_동측지원524_수량산출서" xfId="21535"/>
    <cellStyle name="2_단가조사표_동측지원524_최종도급내역서" xfId="21536"/>
    <cellStyle name="2_단가조사표_동측지원524_최종도급내역서_설계내역서" xfId="21537"/>
    <cellStyle name="2_단가조사표_동측지원524_최종도급내역서_설계내역서_중기단가-1" xfId="21538"/>
    <cellStyle name="2_단가조사표_동측지원709" xfId="9403"/>
    <cellStyle name="2_단가조사표_부대422" xfId="2564"/>
    <cellStyle name="2_단가조사표_부대422_다산로내역서" xfId="21539"/>
    <cellStyle name="2_단가조사표_부대422_도급내역서" xfId="21540"/>
    <cellStyle name="2_단가조사표_부대422_송림원+동작구청(벌목적용)" xfId="21541"/>
    <cellStyle name="2_단가조사표_부대422_수량산출서" xfId="21542"/>
    <cellStyle name="2_단가조사표_부대422_최종도급내역서" xfId="21543"/>
    <cellStyle name="2_단가조사표_부대422_최종도급내역서_설계내역서" xfId="21544"/>
    <cellStyle name="2_단가조사표_부대422_최종도급내역서_설계내역서_중기단가-1" xfId="21545"/>
    <cellStyle name="2_단가조사표_부대시설" xfId="2565"/>
    <cellStyle name="2_단가조사표_부대시설_다산로내역서" xfId="21546"/>
    <cellStyle name="2_단가조사표_부대시설_도급내역서" xfId="21547"/>
    <cellStyle name="2_단가조사표_부대시설_송림원+동작구청(벌목적용)" xfId="21548"/>
    <cellStyle name="2_단가조사표_부대시설_수량산출서" xfId="21549"/>
    <cellStyle name="2_단가조사표_부대시설_최종도급내역서" xfId="21550"/>
    <cellStyle name="2_단가조사표_부대시설_최종도급내역서_설계내역서" xfId="21551"/>
    <cellStyle name="2_단가조사표_부대시설_최종도급내역서_설계내역서_중기단가-1" xfId="21552"/>
    <cellStyle name="2_단가조사표_소각수~1" xfId="2566"/>
    <cellStyle name="2_단가조사표_소각수~1_다산로내역서" xfId="21553"/>
    <cellStyle name="2_단가조사표_소각수~1_도급내역서" xfId="21554"/>
    <cellStyle name="2_단가조사표_소각수~1_송림원+동작구청(벌목적용)" xfId="21555"/>
    <cellStyle name="2_단가조사표_소각수~1_수량산출서" xfId="21556"/>
    <cellStyle name="2_단가조사표_소각수~1_최종도급내역서" xfId="21557"/>
    <cellStyle name="2_단가조사표_소각수~1_최종도급내역서_설계내역서" xfId="21558"/>
    <cellStyle name="2_단가조사표_소각수~1_최종도급내역서_설계내역서_중기단가-1" xfId="21559"/>
    <cellStyle name="2_단가조사표_소각수내역서" xfId="2567"/>
    <cellStyle name="2_단가조사표_소각수내역서_다산로내역서" xfId="21560"/>
    <cellStyle name="2_단가조사표_소각수내역서_도급내역서" xfId="21561"/>
    <cellStyle name="2_단가조사표_소각수내역서_송림원+동작구청(벌목적용)" xfId="21562"/>
    <cellStyle name="2_단가조사표_소각수내역서_수량산출서" xfId="21563"/>
    <cellStyle name="2_단가조사표_소각수내역서_최종도급내역서" xfId="21564"/>
    <cellStyle name="2_단가조사표_소각수내역서_최종도급내역서_설계내역서" xfId="21565"/>
    <cellStyle name="2_단가조사표_소각수내역서_최종도급내역서_설계내역서_중기단가-1" xfId="21566"/>
    <cellStyle name="2_단가조사표_소각수목2" xfId="2568"/>
    <cellStyle name="2_단가조사표_소각수목2_다산로내역서" xfId="21567"/>
    <cellStyle name="2_단가조사표_소각수목2_도급내역서" xfId="21568"/>
    <cellStyle name="2_단가조사표_소각수목2_송림원+동작구청(벌목적용)" xfId="21569"/>
    <cellStyle name="2_단가조사표_소각수목2_수량산출서" xfId="21570"/>
    <cellStyle name="2_단가조사표_소각수목2_최종도급내역서" xfId="21571"/>
    <cellStyle name="2_단가조사표_소각수목2_최종도급내역서_설계내역서" xfId="21572"/>
    <cellStyle name="2_단가조사표_소각수목2_최종도급내역서_설계내역서_중기단가-1" xfId="21573"/>
    <cellStyle name="2_단가조사표_송림원+동작구청(벌목적용)" xfId="21574"/>
    <cellStyle name="2_단가조사표_수량산출서" xfId="21575"/>
    <cellStyle name="2_단가조사표_수량산출서 (2)" xfId="2569"/>
    <cellStyle name="2_단가조사표_수량산출서 (2)_다산로내역서" xfId="21576"/>
    <cellStyle name="2_단가조사표_수량산출서 (2)_도급내역서" xfId="21577"/>
    <cellStyle name="2_단가조사표_수량산출서 (2)_송림원+동작구청(벌목적용)" xfId="21578"/>
    <cellStyle name="2_단가조사표_수량산출서 (2)_수량산출서" xfId="21579"/>
    <cellStyle name="2_단가조사표_수량산출서 (2)_최종도급내역서" xfId="21580"/>
    <cellStyle name="2_단가조사표_수량산출서 (2)_최종도급내역서_설계내역서" xfId="21581"/>
    <cellStyle name="2_단가조사표_수량산출서 (2)_최종도급내역서_설계내역서_중기단가-1" xfId="21582"/>
    <cellStyle name="2_단가조사표_엑스포~1" xfId="2570"/>
    <cellStyle name="2_단가조사표_엑스포~1_다산로내역서" xfId="21583"/>
    <cellStyle name="2_단가조사표_엑스포~1_도급내역서" xfId="21584"/>
    <cellStyle name="2_단가조사표_엑스포~1_송림원+동작구청(벌목적용)" xfId="21585"/>
    <cellStyle name="2_단가조사표_엑스포~1_수량산출서" xfId="21586"/>
    <cellStyle name="2_단가조사표_엑스포~1_최종도급내역서" xfId="21587"/>
    <cellStyle name="2_단가조사표_엑스포~1_최종도급내역서_설계내역서" xfId="21588"/>
    <cellStyle name="2_단가조사표_엑스포~1_최종도급내역서_설계내역서_중기단가-1" xfId="21589"/>
    <cellStyle name="2_단가조사표_엑스포한빛1" xfId="2571"/>
    <cellStyle name="2_단가조사표_엑스포한빛1_다산로내역서" xfId="21590"/>
    <cellStyle name="2_단가조사표_엑스포한빛1_도급내역서" xfId="21591"/>
    <cellStyle name="2_단가조사표_엑스포한빛1_송림원+동작구청(벌목적용)" xfId="21592"/>
    <cellStyle name="2_단가조사표_엑스포한빛1_수량산출서" xfId="21593"/>
    <cellStyle name="2_단가조사표_엑스포한빛1_최종도급내역서" xfId="21594"/>
    <cellStyle name="2_단가조사표_엑스포한빛1_최종도급내역서_설계내역서" xfId="21595"/>
    <cellStyle name="2_단가조사표_엑스포한빛1_최종도급내역서_설계내역서_중기단가-1" xfId="21596"/>
    <cellStyle name="2_단가조사표_여객,교통센타710" xfId="9404"/>
    <cellStyle name="2_단가조사표_여객터미널331" xfId="2572"/>
    <cellStyle name="2_단가조사표_여객터미널331_다산로내역서" xfId="21597"/>
    <cellStyle name="2_단가조사표_여객터미널331_도급내역서" xfId="21598"/>
    <cellStyle name="2_단가조사표_여객터미널331_송림원+동작구청(벌목적용)" xfId="21599"/>
    <cellStyle name="2_단가조사표_여객터미널331_수량산출서" xfId="21600"/>
    <cellStyle name="2_단가조사표_여객터미널331_최종도급내역서" xfId="21601"/>
    <cellStyle name="2_단가조사표_여객터미널331_최종도급내역서_설계내역서" xfId="21602"/>
    <cellStyle name="2_단가조사표_여객터미널331_최종도급내역서_설계내역서_중기단가-1" xfId="21603"/>
    <cellStyle name="2_단가조사표_여객터미널513" xfId="2573"/>
    <cellStyle name="2_단가조사표_여객터미널513_다산로내역서" xfId="21604"/>
    <cellStyle name="2_단가조사표_여객터미널513_도급내역서" xfId="21605"/>
    <cellStyle name="2_단가조사표_여객터미널513_송림원+동작구청(벌목적용)" xfId="21606"/>
    <cellStyle name="2_단가조사표_여객터미널513_수량산출서" xfId="21607"/>
    <cellStyle name="2_단가조사표_여객터미널513_최종도급내역서" xfId="21608"/>
    <cellStyle name="2_단가조사표_여객터미널513_최종도급내역서_설계내역서" xfId="21609"/>
    <cellStyle name="2_단가조사표_여객터미널513_최종도급내역서_설계내역서_중기단가-1" xfId="21610"/>
    <cellStyle name="2_단가조사표_여객터미널629" xfId="2574"/>
    <cellStyle name="2_단가조사표_여객터미널629_다산로내역서" xfId="21611"/>
    <cellStyle name="2_단가조사표_여객터미널629_도급내역서" xfId="21612"/>
    <cellStyle name="2_단가조사표_여객터미널629_송림원+동작구청(벌목적용)" xfId="21613"/>
    <cellStyle name="2_단가조사표_여객터미널629_수량산출서" xfId="21614"/>
    <cellStyle name="2_단가조사표_여객터미널629_최종도급내역서" xfId="21615"/>
    <cellStyle name="2_단가조사표_여객터미널629_최종도급내역서_설계내역서" xfId="21616"/>
    <cellStyle name="2_단가조사표_여객터미널629_최종도급내역서_설계내역서_중기단가-1" xfId="21617"/>
    <cellStyle name="2_단가조사표_외곽도로616" xfId="2575"/>
    <cellStyle name="2_단가조사표_외곽도로616_다산로내역서" xfId="21618"/>
    <cellStyle name="2_단가조사표_외곽도로616_도급내역서" xfId="21619"/>
    <cellStyle name="2_단가조사표_외곽도로616_송림원+동작구청(벌목적용)" xfId="21620"/>
    <cellStyle name="2_단가조사표_외곽도로616_수량산출서" xfId="21621"/>
    <cellStyle name="2_단가조사표_외곽도로616_최종도급내역서" xfId="21622"/>
    <cellStyle name="2_단가조사표_외곽도로616_최종도급내역서_설계내역서" xfId="21623"/>
    <cellStyle name="2_단가조사표_외곽도로616_최종도급내역서_설계내역서_중기단가-1" xfId="21624"/>
    <cellStyle name="2_단가조사표_용인죽전수량" xfId="2576"/>
    <cellStyle name="2_단가조사표_원가계~1" xfId="2577"/>
    <cellStyle name="2_단가조사표_원가계~1_다산로내역서" xfId="21625"/>
    <cellStyle name="2_단가조사표_원가계~1_도급내역서" xfId="21626"/>
    <cellStyle name="2_단가조사표_원가계~1_송림원+동작구청(벌목적용)" xfId="21627"/>
    <cellStyle name="2_단가조사표_원가계~1_수량산출서" xfId="21628"/>
    <cellStyle name="2_단가조사표_원가계~1_최종도급내역서" xfId="21629"/>
    <cellStyle name="2_단가조사표_원가계~1_최종도급내역서_설계내역서" xfId="21630"/>
    <cellStyle name="2_단가조사표_원가계~1_최종도급내역서_설계내역서_중기단가-1" xfId="21631"/>
    <cellStyle name="2_단가조사표_유기질" xfId="2578"/>
    <cellStyle name="2_단가조사표_유기질 2" xfId="21632"/>
    <cellStyle name="2_단가조사표_유기질_다산로내역서" xfId="21633"/>
    <cellStyle name="2_단가조사표_유기질_도급내역서" xfId="21634"/>
    <cellStyle name="2_단가조사표_유기질_송림원+동작구청(벌목적용)" xfId="21635"/>
    <cellStyle name="2_단가조사표_유기질_수량산출서" xfId="21636"/>
    <cellStyle name="2_단가조사표_유기질_최종도급내역서" xfId="21637"/>
    <cellStyle name="2_단가조사표_유기질_최종도급내역서_설계내역서" xfId="21638"/>
    <cellStyle name="2_단가조사표_유기질_최종도급내역서_설계내역서_중기단가-1" xfId="21639"/>
    <cellStyle name="2_단가조사표_자재조서 (2)" xfId="2579"/>
    <cellStyle name="2_단가조사표_자재조서 (2) 2" xfId="21640"/>
    <cellStyle name="2_단가조사표_자재조서 (2)_다산로내역서" xfId="21641"/>
    <cellStyle name="2_단가조사표_자재조서 (2)_도급내역서" xfId="21642"/>
    <cellStyle name="2_단가조사표_자재조서 (2)_송림원+동작구청(벌목적용)" xfId="21643"/>
    <cellStyle name="2_단가조사표_자재조서 (2)_수량산출서" xfId="21644"/>
    <cellStyle name="2_단가조사표_자재조서 (2)_최종도급내역서" xfId="21645"/>
    <cellStyle name="2_단가조사표_자재조서 (2)_최종도급내역서_설계내역서" xfId="21646"/>
    <cellStyle name="2_단가조사표_자재조서 (2)_최종도급내역서_설계내역서_중기단가-1" xfId="21647"/>
    <cellStyle name="2_단가조사표_총괄내역" xfId="2580"/>
    <cellStyle name="2_단가조사표_총괄내역 (2)" xfId="2581"/>
    <cellStyle name="2_단가조사표_총괄내역 (2) 2" xfId="21648"/>
    <cellStyle name="2_단가조사표_총괄내역 (2)_다산로내역서" xfId="21649"/>
    <cellStyle name="2_단가조사표_총괄내역 (2)_도급내역서" xfId="21650"/>
    <cellStyle name="2_단가조사표_총괄내역 (2)_송림원+동작구청(벌목적용)" xfId="21651"/>
    <cellStyle name="2_단가조사표_총괄내역 (2)_수량산출서" xfId="21652"/>
    <cellStyle name="2_단가조사표_총괄내역 (2)_최종도급내역서" xfId="21653"/>
    <cellStyle name="2_단가조사표_총괄내역 (2)_최종도급내역서_설계내역서" xfId="21654"/>
    <cellStyle name="2_단가조사표_총괄내역 (2)_최종도급내역서_설계내역서_중기단가-1" xfId="21655"/>
    <cellStyle name="2_단가조사표_총괄내역 2" xfId="21656"/>
    <cellStyle name="2_단가조사표_총괄내역 3" xfId="21657"/>
    <cellStyle name="2_단가조사표_총괄내역 4" xfId="21658"/>
    <cellStyle name="2_단가조사표_총괄내역 5" xfId="21659"/>
    <cellStyle name="2_단가조사표_총괄내역_다산로내역서" xfId="21660"/>
    <cellStyle name="2_단가조사표_총괄내역_도급내역서" xfId="21661"/>
    <cellStyle name="2_단가조사표_총괄내역_송림원+동작구청(벌목적용)" xfId="21662"/>
    <cellStyle name="2_단가조사표_총괄내역_수량산출서" xfId="21663"/>
    <cellStyle name="2_단가조사표_총괄내역_최종도급내역서" xfId="21664"/>
    <cellStyle name="2_단가조사표_총괄내역_최종도급내역서_설계내역서" xfId="21665"/>
    <cellStyle name="2_단가조사표_총괄내역_최종도급내역서_설계내역서_중기단가-1" xfId="21666"/>
    <cellStyle name="2_단가조사표_최종도급내역서" xfId="21667"/>
    <cellStyle name="2_단가조사표_최종도급내역서_설계내역서" xfId="21668"/>
    <cellStyle name="2_단가조사표_최종도급내역서_설계내역서_중기단가-1" xfId="21669"/>
    <cellStyle name="2_단가조사표_터미널도로403" xfId="2582"/>
    <cellStyle name="2_단가조사표_터미널도로403 2" xfId="21670"/>
    <cellStyle name="2_단가조사표_터미널도로403_다산로내역서" xfId="21671"/>
    <cellStyle name="2_단가조사표_터미널도로403_도급내역서" xfId="21672"/>
    <cellStyle name="2_단가조사표_터미널도로403_송림원+동작구청(벌목적용)" xfId="21673"/>
    <cellStyle name="2_단가조사표_터미널도로403_수량산출서" xfId="21674"/>
    <cellStyle name="2_단가조사표_터미널도로403_최종도급내역서" xfId="21675"/>
    <cellStyle name="2_단가조사표_터미널도로403_최종도급내역서_설계내역서" xfId="21676"/>
    <cellStyle name="2_단가조사표_터미널도로403_최종도급내역서_설계내역서_중기단가-1" xfId="21677"/>
    <cellStyle name="2_단가조사표_터미널도로429" xfId="2583"/>
    <cellStyle name="2_단가조사표_터미널도로429 2" xfId="21678"/>
    <cellStyle name="2_단가조사표_터미널도로429_다산로내역서" xfId="21679"/>
    <cellStyle name="2_단가조사표_터미널도로429_도급내역서" xfId="21680"/>
    <cellStyle name="2_단가조사표_터미널도로429_송림원+동작구청(벌목적용)" xfId="21681"/>
    <cellStyle name="2_단가조사표_터미널도로429_수량산출서" xfId="21682"/>
    <cellStyle name="2_단가조사표_터미널도로429_최종도급내역서" xfId="21683"/>
    <cellStyle name="2_단가조사표_터미널도로429_최종도급내역서_설계내역서" xfId="21684"/>
    <cellStyle name="2_단가조사표_터미널도로429_최종도급내역서_설계내역서_중기단가-1" xfId="21685"/>
    <cellStyle name="2_단가조사표_포장일위" xfId="2584"/>
    <cellStyle name="2_단가조사표_포장일위 2" xfId="21686"/>
    <cellStyle name="2_단가조사표_포장일위_다산로내역서" xfId="21687"/>
    <cellStyle name="2_단가조사표_포장일위_도급내역서" xfId="21688"/>
    <cellStyle name="2_단가조사표_포장일위_송림원+동작구청(벌목적용)" xfId="21689"/>
    <cellStyle name="2_단가조사표_포장일위_수량산출서" xfId="21690"/>
    <cellStyle name="2_단가조사표_포장일위_최종도급내역서" xfId="21691"/>
    <cellStyle name="2_단가조사표_포장일위_최종도급내역서_설계내역서" xfId="21692"/>
    <cellStyle name="2_단가조사표_포장일위_최종도급내역서_설계내역서_중기단가-1" xfId="21693"/>
    <cellStyle name="2_도급내역서" xfId="21694"/>
    <cellStyle name="2_송림원+동작구청(벌목적용)" xfId="21695"/>
    <cellStyle name="2_수량산출서" xfId="21696"/>
    <cellStyle name="2_최종도급내역서" xfId="21697"/>
    <cellStyle name="2_최종도급내역서_설계내역서" xfId="21698"/>
    <cellStyle name="2_최종도급내역서_설계내역서_중기단가-1" xfId="21699"/>
    <cellStyle name="20% - 강조색1 2" xfId="21700"/>
    <cellStyle name="20% - 강조색2 2" xfId="21701"/>
    <cellStyle name="20% - 강조색3 2" xfId="21702"/>
    <cellStyle name="20% - 강조색4 2" xfId="21703"/>
    <cellStyle name="20% - 강조색5 2" xfId="21704"/>
    <cellStyle name="20% - 강조색6 2" xfId="21705"/>
    <cellStyle name="290" xfId="21706"/>
    <cellStyle name="2자리" xfId="13"/>
    <cellStyle name="2자리 2" xfId="21707"/>
    <cellStyle name="2자리선" xfId="4958"/>
    <cellStyle name="3" xfId="4959"/>
    <cellStyle name="³?a" xfId="2587"/>
    <cellStyle name="³?a￥" xfId="21708"/>
    <cellStyle name="³¯Â¥" xfId="9405"/>
    <cellStyle name="30" xfId="21709"/>
    <cellStyle name="³f¹ô[0]_pldt" xfId="4960"/>
    <cellStyle name="³f¹ô_pldt" xfId="4961"/>
    <cellStyle name="40% - 강조색1 2" xfId="21710"/>
    <cellStyle name="40% - 강조색2 2" xfId="21711"/>
    <cellStyle name="40% - 강조색3 2" xfId="21712"/>
    <cellStyle name="40% - 강조색4 2" xfId="21713"/>
    <cellStyle name="40% - 강조색5 2" xfId="21714"/>
    <cellStyle name="40% - 강조색6 2" xfId="21715"/>
    <cellStyle name="5" xfId="21716"/>
    <cellStyle name="57" xfId="21717"/>
    <cellStyle name="6" xfId="4962"/>
    <cellStyle name="60" xfId="7576"/>
    <cellStyle name="60 2" xfId="21718"/>
    <cellStyle name="60% - 강조색1 2" xfId="21719"/>
    <cellStyle name="60% - 강조색2 2" xfId="21720"/>
    <cellStyle name="60% - 강조색3 2" xfId="21721"/>
    <cellStyle name="60% - 강조색4 2" xfId="21722"/>
    <cellStyle name="60% - 강조색5 2" xfId="21723"/>
    <cellStyle name="60% - 강조색6 2" xfId="21724"/>
    <cellStyle name="_x0014_7." xfId="21725"/>
    <cellStyle name="72" xfId="21726"/>
    <cellStyle name="82" xfId="14"/>
    <cellStyle name="9" xfId="4963"/>
    <cellStyle name="9.6" xfId="21727"/>
    <cellStyle name="96" xfId="4964"/>
    <cellStyle name="9포인트" xfId="21728"/>
    <cellStyle name="A" xfId="2694"/>
    <cellStyle name="a [0]_mud plant bolted" xfId="4966"/>
    <cellStyle name="A 2" xfId="4965"/>
    <cellStyle name="A 3" xfId="9961"/>
    <cellStyle name="A 4" xfId="9981"/>
    <cellStyle name="A 5" xfId="9968"/>
    <cellStyle name="Ā _x0010_က랐_xdc01_땯_x0001_" xfId="9841"/>
    <cellStyle name="Ā _x0010_က랐_xdc01_땯_x0001_ 2" xfId="21729"/>
    <cellStyle name="a)" xfId="4967"/>
    <cellStyle name="A_071030-조경공사" xfId="4968"/>
    <cellStyle name="a_Q2 FY96" xfId="21730"/>
    <cellStyle name="A_도로" xfId="21731"/>
    <cellStyle name="A_부대초안" xfId="21732"/>
    <cellStyle name="A_부대초안_견적의뢰" xfId="21733"/>
    <cellStyle name="A_부대초안_견적의뢰_수량산출서" xfId="21734"/>
    <cellStyle name="A_부대초안_견적의뢰_중구청일위대가" xfId="21735"/>
    <cellStyle name="A_부대초안_김포투찰" xfId="21736"/>
    <cellStyle name="A_부대초안_김포투찰_견적의뢰" xfId="21737"/>
    <cellStyle name="A_부대초안_김포투찰_견적의뢰_수량산출서" xfId="21738"/>
    <cellStyle name="A_부대초안_김포투찰_견적의뢰_중구청일위대가" xfId="21739"/>
    <cellStyle name="A_부대초안_수량산출서" xfId="21740"/>
    <cellStyle name="A_부대초안_중구청일위대가" xfId="21741"/>
    <cellStyle name="A_수량산출서" xfId="21742"/>
    <cellStyle name="A_원가계산서" xfId="4969"/>
    <cellStyle name="A_중구청일위대가" xfId="21743"/>
    <cellStyle name="A_토목내역서" xfId="21744"/>
    <cellStyle name="A_토목내역서_도로" xfId="21745"/>
    <cellStyle name="A_토목내역서_부대초안" xfId="21746"/>
    <cellStyle name="A_토목내역서_부대초안_견적의뢰" xfId="21747"/>
    <cellStyle name="A_토목내역서_부대초안_견적의뢰_수량산출서" xfId="21748"/>
    <cellStyle name="A_토목내역서_부대초안_견적의뢰_중구청일위대가" xfId="21749"/>
    <cellStyle name="A_토목내역서_부대초안_김포투찰" xfId="21750"/>
    <cellStyle name="A_토목내역서_부대초안_김포투찰_견적의뢰" xfId="21751"/>
    <cellStyle name="A_토목내역서_부대초안_김포투찰_견적의뢰_수량산출서" xfId="21752"/>
    <cellStyle name="A_토목내역서_부대초안_김포투찰_견적의뢰_중구청일위대가" xfId="21753"/>
    <cellStyle name="A_토목내역서_부대초안_수량산출서" xfId="21754"/>
    <cellStyle name="A_토목내역서_부대초안_중구청일위대가" xfId="21755"/>
    <cellStyle name="A_토목내역서_수량산출서" xfId="21756"/>
    <cellStyle name="A_토목내역서_중구청일위대가" xfId="21757"/>
    <cellStyle name="A¡" xfId="4970"/>
    <cellStyle name="A¡§¡ⓒ¡E¡þ¡EO [0]_INQUIRY ¡E?¡Ii¡§u￠RAA¨I¡þA¨I¨￡ " xfId="4971"/>
    <cellStyle name="A¡§¡ⓒ¡E¡þ¡EO_INQUIRY ¡E?¡Ii¡§u￠RAA¨I¡þA¨I¨￡ " xfId="4972"/>
    <cellStyle name="A¡§i" xfId="4973"/>
    <cellStyle name="A¡§i¢®" xfId="4974"/>
    <cellStyle name="A¡ër¢®" xfId="4975"/>
    <cellStyle name="A¡ërer" xfId="4976"/>
    <cellStyle name="A¨" xfId="4977"/>
    <cellStyle name="A¨­???? [0]_INQUIRY ????¨?¡?A??A?ª " xfId="7608"/>
    <cellStyle name="A¨­????_INQUIRY ????¨?¡?A??A?ª " xfId="7609"/>
    <cellStyle name="A¨­￠￢￠O [0]_¡¾ⓒøA¡Æ¨oA¡Æ¡IC¡I " xfId="7610"/>
    <cellStyle name="A¨­¢¬¢Ò [0]_INQUIRY ¢¯¥ì¨ú¡ÀA©¬A©ª " xfId="7611"/>
    <cellStyle name="A¨­￠￢￠O_¡¾ⓒøA¡Æ¨oA¡Æ¡IC¡I " xfId="7612"/>
    <cellStyle name="A¨­¢¬¢Ò_INQUIRY ¢¯¥ì¨ú¡ÀA©¬A©ª " xfId="7613"/>
    <cellStyle name="A¨i¡" xfId="4978"/>
    <cellStyle name="A¨ï¡©¡" xfId="4979"/>
    <cellStyle name="A¢" xfId="4980"/>
    <cellStyle name="A¢®¡×i" xfId="4981"/>
    <cellStyle name="A¢®er¡" xfId="4982"/>
    <cellStyle name="A¢®ere" xfId="4983"/>
    <cellStyle name="A©" xfId="4984"/>
    <cellStyle name="A©­¢¬¢" xfId="4985"/>
    <cellStyle name="A1" xfId="2695"/>
    <cellStyle name="a-4" xfId="7326"/>
    <cellStyle name="AA" xfId="21758"/>
    <cellStyle name="ȂȃRMऌଃਁȋ⤭ࠀȄԂȂ(ȃRMऌଃਁȋ⤂Ā飰ˠ" xfId="21759"/>
    <cellStyle name="Aⓒ­" xfId="2696"/>
    <cellStyle name="Aⓒ­ 2" xfId="4986"/>
    <cellStyle name="Actual Date" xfId="21760"/>
    <cellStyle name="Ae" xfId="2697"/>
    <cellStyle name="Åë" xfId="4988"/>
    <cellStyle name="Ae 2" xfId="4987"/>
    <cellStyle name="Ae 3" xfId="9962"/>
    <cellStyle name="Ae 4" xfId="9980"/>
    <cellStyle name="Ae 5" xfId="9969"/>
    <cellStyle name="Ae_071030-조경공사" xfId="4989"/>
    <cellStyle name="Åë_071030-조경공사" xfId="4990"/>
    <cellStyle name="Ae_마곡보완" xfId="9842"/>
    <cellStyle name="Åë_마곡보완" xfId="9843"/>
    <cellStyle name="Ae_원가계산서" xfId="4991"/>
    <cellStyle name="Åë_원가계산서" xfId="4992"/>
    <cellStyle name="Aee" xfId="4993"/>
    <cellStyle name="Aee­ " xfId="15"/>
    <cellStyle name="Aee­  2" xfId="7867"/>
    <cellStyle name="Aee­  3" xfId="4994"/>
    <cellStyle name="Aee­ [" xfId="9844"/>
    <cellStyle name="Åëè­ [" xfId="4995"/>
    <cellStyle name="Aee­ [_마곡보완" xfId="9845"/>
    <cellStyle name="Åëè­ [_마곡보완" xfId="9846"/>
    <cellStyle name="AeE­ [0]_ °ßAu±aAØ FLOW " xfId="4996"/>
    <cellStyle name="ÅëÈ­ [0]_¸ÅÃâ" xfId="4997"/>
    <cellStyle name="AeE­ [0]_¿­¸° INT" xfId="4998"/>
    <cellStyle name="ÅëÈ­ [0]_¿¹»ê¼­" xfId="2698"/>
    <cellStyle name="AeE­ [0]_¿i¿μ¾E " xfId="21761"/>
    <cellStyle name="ÅëÈ­ [0]_»óºÎ¼ö·®Áý°è " xfId="21762"/>
    <cellStyle name="AeE­ [0]_°eE¹_11¿a½A " xfId="7327"/>
    <cellStyle name="ÅëÈ­ [0]_2000¼ÕÈ® " xfId="7614"/>
    <cellStyle name="AeE­ [0]_6-3°æAi·A " xfId="7615"/>
    <cellStyle name="ÅëÈ­ [0]_7°èÈ¹ " xfId="7616"/>
    <cellStyle name="AeE­ [0]_A¾CO½A¼³ " xfId="2699"/>
    <cellStyle name="ÅëÈ­ [0]_ÃÑ°ý" xfId="4999"/>
    <cellStyle name="AeE­ [0]_INQUIRY ¿μ¾÷AßAø " xfId="5000"/>
    <cellStyle name="ÅëÈ­ [0]_º¸°í¼­" xfId="5001"/>
    <cellStyle name="AeE­ [0]_º≫¼± ±æ¾i±uºI ¼o·R Ay°eC￥ " xfId="7617"/>
    <cellStyle name="ÅëÈ­ [0]_RESULTS" xfId="5002"/>
    <cellStyle name="Aee­ _071030-조경공사" xfId="5003"/>
    <cellStyle name="AeE­_ °ßAu±aAØ FLOW " xfId="5004"/>
    <cellStyle name="ÅëÈ­_¸ÅÃâ" xfId="5005"/>
    <cellStyle name="AeE­_¿­¸° INT" xfId="5006"/>
    <cellStyle name="ÅëÈ­_¿¹»ê¼­" xfId="2700"/>
    <cellStyle name="AeE­_°eE¹_11¿a½A " xfId="7328"/>
    <cellStyle name="Aee_071030-조경공사" xfId="5007"/>
    <cellStyle name="AeE­_¼oAI¼º " xfId="9847"/>
    <cellStyle name="ÅëÈ­_2000¼ÕÈ® " xfId="5008"/>
    <cellStyle name="AeE­_³≫ºI°eE¹´e AßA¤A÷AI " xfId="5009"/>
    <cellStyle name="ÅëÈ­_7°èÈ¹ " xfId="7618"/>
    <cellStyle name="AeE­_A¾CO½A¼³ " xfId="2701"/>
    <cellStyle name="ÅëÈ­_ÃÑ°ý" xfId="5010"/>
    <cellStyle name="AeE­_INQUIRY ¿μ¾÷AßAø " xfId="5011"/>
    <cellStyle name="ÅëÈ­_º¸°í¼­" xfId="5012"/>
    <cellStyle name="AeE­_º≫¼± ±æ¾i±uºI ¼o·R Ay°eC￥ " xfId="7619"/>
    <cellStyle name="ÅëÈ­_RESULTS" xfId="5013"/>
    <cellStyle name="Aee_원가계산서" xfId="5014"/>
    <cellStyle name="Aee¡" xfId="2702"/>
    <cellStyle name="Aee¡ 2" xfId="5015"/>
    <cellStyle name="AeE¡? [0]_INQUIRY ????¨?¡?A??A?ª " xfId="7620"/>
    <cellStyle name="AeE¡?_INQUIRY ????¨?¡?A??A?ª " xfId="7621"/>
    <cellStyle name="Aee¡© " xfId="5016"/>
    <cellStyle name="AeE¡© [0]_INQUIRY ¢¯¥ì¨ú¡ÀA©¬A©ª " xfId="7622"/>
    <cellStyle name="AeE¡©_INQUIRY ¢¯¥ì¨ú¡ÀA©¬A©ª " xfId="7623"/>
    <cellStyle name="AeE¡ⓒ [0]_¡¾ⓒøA¡Æ¨oA¡Æ¡IC¡I " xfId="7624"/>
    <cellStyle name="AeE¡ⓒ_¡¾ⓒøA¡Æ¨oA¡Æ¡IC¡I " xfId="7625"/>
    <cellStyle name="Aee¡e" xfId="5017"/>
    <cellStyle name="Aee¡ër" xfId="5018"/>
    <cellStyle name="Aee¢®¨" xfId="5019"/>
    <cellStyle name="Aee¢®e" xfId="5020"/>
    <cellStyle name="Aee￠r" xfId="5021"/>
    <cellStyle name="AeE￠R¨I [0]_INQUIRY ¡E?¡Ii¡§u￠RAA¨I¡þA¨I¨￡ " xfId="5022"/>
    <cellStyle name="AeE￠R¨I_INQUIRY ¡E?¡Ii¡§u￠RAA¨I¡þA¨I¨￡ " xfId="5023"/>
    <cellStyle name="Æu¼ " xfId="2703"/>
    <cellStyle name="Æu¼  2" xfId="7626"/>
    <cellStyle name="ÆÛ¼¾Æ®" xfId="9848"/>
    <cellStyle name="ALIGNMENT" xfId="16"/>
    <cellStyle name="args.style" xfId="5024"/>
    <cellStyle name="Aþ" xfId="9849"/>
    <cellStyle name="Äþ" xfId="5025"/>
    <cellStyle name="Aþ_마곡보완" xfId="9850"/>
    <cellStyle name="Äþ_마곡보완" xfId="9851"/>
    <cellStyle name="Aþ¸" xfId="2704"/>
    <cellStyle name="Aþ¸ 2" xfId="5026"/>
    <cellStyle name="Aþ¸¶ [" xfId="9852"/>
    <cellStyle name="Äþ¸¶ [" xfId="5027"/>
    <cellStyle name="Aþ¸¶ [_마곡보완" xfId="9853"/>
    <cellStyle name="Äþ¸¶ [_마곡보완" xfId="9854"/>
    <cellStyle name="AÞ¸¶ [0]_ °ßAu±aAØ FLOW " xfId="5028"/>
    <cellStyle name="ÄÞ¸¶ [0]_¸ÅÃâ" xfId="5029"/>
    <cellStyle name="AÞ¸¶ [0]_¿­¸° INT" xfId="5030"/>
    <cellStyle name="ÄÞ¸¶ [0]_¿¹»ê¼­" xfId="2705"/>
    <cellStyle name="AÞ¸¶ [0]_°eE¹_11¿a½A " xfId="7329"/>
    <cellStyle name="ÄÞ¸¶ [0]_2000¼ÕÈ® " xfId="7627"/>
    <cellStyle name="AÞ¸¶ [0]_6-3°æAi·A " xfId="7628"/>
    <cellStyle name="ÄÞ¸¶ [0]_7°èÈ¹ " xfId="7629"/>
    <cellStyle name="AÞ¸¶ [0]_A¾CO½A¼³ " xfId="2706"/>
    <cellStyle name="ÄÞ¸¶ [0]_ÃÑ°ýÇ¥" xfId="5031"/>
    <cellStyle name="AÞ¸¶ [0]_INQUIRY ¿μ¾÷AßAø " xfId="5032"/>
    <cellStyle name="ÄÞ¸¶ [0]_º¸°í¼­" xfId="5033"/>
    <cellStyle name="AÞ¸¶ [0]_º≫¼± ±æ¾i±uºI ¼o·R Ay°eC￥ " xfId="7630"/>
    <cellStyle name="AÞ¸¶_ °ßAu±aAØ FLOW " xfId="5034"/>
    <cellStyle name="ÄÞ¸¶_¸ÅÃâ" xfId="5035"/>
    <cellStyle name="AÞ¸¶_¿­¸° INT" xfId="5036"/>
    <cellStyle name="ÄÞ¸¶_¿¹»ê¼­" xfId="2707"/>
    <cellStyle name="AÞ¸¶_°eE¹_11¿a½A " xfId="7330"/>
    <cellStyle name="ÄÞ¸¶_7°èÈ¹ " xfId="7631"/>
    <cellStyle name="AÞ¸¶_A¾CO½A¼³ " xfId="2708"/>
    <cellStyle name="ÄÞ¸¶_ÃÑ°ýÇ¥" xfId="5037"/>
    <cellStyle name="AÞ¸¶_INQUIRY ¿μ¾÷AßAø " xfId="5038"/>
    <cellStyle name="ÄÞ¸¶_º¸°í¼­" xfId="5039"/>
    <cellStyle name="AÞ¸¶_º≫¼± ±æ¾i±uºI ¼o·R Ay°eC￥ " xfId="7632"/>
    <cellStyle name="ÀÚ¸®¼ö" xfId="9855"/>
    <cellStyle name="ÀÚ¸®¼ö0" xfId="9856"/>
    <cellStyle name="Au¸r " xfId="2709"/>
    <cellStyle name="Au¸r  2" xfId="7633"/>
    <cellStyle name="Au¸r¼" xfId="2710"/>
    <cellStyle name="BA" xfId="108"/>
    <cellStyle name="Background" xfId="9857"/>
    <cellStyle name="blank" xfId="5040"/>
    <cellStyle name="blank - Style1" xfId="5041"/>
    <cellStyle name="body" xfId="9858"/>
    <cellStyle name="BoldHdr" xfId="9859"/>
    <cellStyle name="b椬ៜ_x000c_Comma_ODCOS " xfId="5042"/>
    <cellStyle name="C" xfId="2711"/>
    <cellStyle name="C 2" xfId="5043"/>
    <cellStyle name="C_071030-조경공사" xfId="5044"/>
    <cellStyle name="C_원가계산서" xfId="5045"/>
    <cellStyle name="C¡" xfId="5046"/>
    <cellStyle name="C¡?A¨ª_¡?c¨?¡?¨?I¨?¡Æ AN¡Æe " xfId="7634"/>
    <cellStyle name="C¡IA¨ª_¡¾ⓒøA¡Æ¨oA¡Æ¡IC¡I " xfId="7635"/>
    <cellStyle name="C¡ÍA¨ª_¡íc¨ú¡À¨¬I¨¬¡Æ AN¡Æe " xfId="7636"/>
    <cellStyle name="C¡IA¨ª_¨uoAOCaA￠´¨oA¡io " xfId="7637"/>
    <cellStyle name="C¢" xfId="5047"/>
    <cellStyle name="C￠RIA¡§¨￡_¡E?¡Ii¡§u￠RACoE¨I¡A " xfId="5048"/>
    <cellStyle name="C￥" xfId="9860"/>
    <cellStyle name="Ç¥" xfId="5049"/>
    <cellStyle name="C￥_마곡보완" xfId="9861"/>
    <cellStyle name="Ç¥_마곡보완" xfId="9862"/>
    <cellStyle name="C￥AØ_  FAB AIA¤  " xfId="7331"/>
    <cellStyle name="Ç¥ÁØ_#3E4¿î»ê" xfId="2712"/>
    <cellStyle name="C￥AØ_´eºnC￥ (2)_1_ºI´eAa°ø " xfId="5050"/>
    <cellStyle name="Ç¥ÁØ_´ëºñÇ¥ (2)_1_ºÎ´ëÅä°ø " xfId="7638"/>
    <cellStyle name="C￥AØ_´eºnC￥ (2)_ºI´eAa°ø " xfId="7639"/>
    <cellStyle name="Ç¥ÁØ_´ëºñÇ¥ (2)_ºÎ´ëÅä°ø " xfId="7640"/>
    <cellStyle name="C￥AØ_¸¶≫eCI¼oAIA§ " xfId="7641"/>
    <cellStyle name="Ç¥ÁØ_¿µ¾÷ÇöÈ² " xfId="7642"/>
    <cellStyle name="C￥AØ_¿μ¾÷CoE² " xfId="2713"/>
    <cellStyle name="Ç¥ÁØ_±¹³»Àü¸Á" xfId="5051"/>
    <cellStyle name="C￥AØ_≫c¾÷ºIº° AN°e " xfId="17"/>
    <cellStyle name="Ç¥ÁØ_°¡¼³" xfId="5052"/>
    <cellStyle name="C￥AØ_°³¹ßAIA¤  (2)_°³¹ßAIA¤ " xfId="9863"/>
    <cellStyle name="Ç¥ÁØ_°³¹ßÀÏÁ¤  (2)_°³¹ßÀÏÁ¤ " xfId="9864"/>
    <cellStyle name="C￥AØ_0N-HANDLING _산재매입세" xfId="5053"/>
    <cellStyle name="Ç¥ÁØ_0N-HANDLING _자금운용" xfId="5054"/>
    <cellStyle name="C￥AØ_0N-HANDLING _착수결의(평택손익)2" xfId="5055"/>
    <cellStyle name="Ç¥ÁØ_0N-HANDLING _착수결의(평택손익)2" xfId="5056"/>
    <cellStyle name="C￥AØ_0N-HANDLING _착수결의(평택손익)2_071030-조경공사" xfId="5057"/>
    <cellStyle name="Ç¥ÁØ_0N-HANDLING _착수결의(평택손익)2_071030-조경공사" xfId="5058"/>
    <cellStyle name="C￥AØ_0N-HANDLING _착수결의(평택손익)2_원가계산서" xfId="5059"/>
    <cellStyle name="Ç¥ÁØ_0N-HANDLING _착수결의(평택손익)2_원가계산서" xfId="5060"/>
    <cellStyle name="C￥AØ_0N-HANDLING _착수결의서(도곡동하이페리온)" xfId="5061"/>
    <cellStyle name="Ç¥ÁØ_0N-HANDLING _착수결의서(도곡동하이페리온)" xfId="5062"/>
    <cellStyle name="C￥AØ_0N-HANDLING _착수결의서(도곡동하이페리온).xls Chart 1" xfId="5063"/>
    <cellStyle name="Ç¥ÁØ_0N-HANDLING _착수결의서(도곡동하이페리온).xls Chart 1" xfId="5064"/>
    <cellStyle name="C￥AØ_0N-HANDLING _착수결의서(도곡동하이페리온).xls Chart 1_071030-조경공사" xfId="5065"/>
    <cellStyle name="Ç¥ÁØ_0N-HANDLING _착수결의서(도곡동하이페리온).xls Chart 1_071030-조경공사" xfId="5066"/>
    <cellStyle name="C￥AØ_0N-HANDLING _착수결의서(도곡동하이페리온).xls Chart 1_원가계산서" xfId="5067"/>
    <cellStyle name="Ç¥ÁØ_0N-HANDLING _착수결의서(도곡동하이페리온).xls Chart 1_원가계산서" xfId="5068"/>
    <cellStyle name="C￥AØ_0N-HANDLING _착수결의서(도곡동하이페리온)_071030-조경공사" xfId="5069"/>
    <cellStyle name="Ç¥ÁØ_0N-HANDLING _착수결의서(도곡동하이페리온)_071030-조경공사" xfId="5070"/>
    <cellStyle name="C￥AØ_0N-HANDLING _착수결의서(도곡동하이페리온)_원가계산서" xfId="5071"/>
    <cellStyle name="Ç¥ÁØ_0N-HANDLING _착수결의서(도곡동하이페리온)_원가계산서" xfId="5072"/>
    <cellStyle name="C￥AØ_0N-HANDLING _착수결의서(하남신장)" xfId="5073"/>
    <cellStyle name="Ç¥ÁØ_0N-HANDLING _착수결의서(하남신장)" xfId="5074"/>
    <cellStyle name="C￥AØ_0N-HANDLING _착수결의서(하남신장)_071030-조경공사" xfId="5075"/>
    <cellStyle name="Ç¥ÁØ_0N-HANDLING _착수결의서(하남신장)_071030-조경공사" xfId="5076"/>
    <cellStyle name="C￥AØ_0N-HANDLING _착수결의서(하남신장)_원가계산서" xfId="5077"/>
    <cellStyle name="Ç¥ÁØ_0N-HANDLING _착수결의서(하남신장)_원가계산서" xfId="5078"/>
    <cellStyle name="C￥AØ_0N-HANDLING _초기예산총괄(조정_영노)" xfId="5079"/>
    <cellStyle name="Ç¥ÁØ_¼±ÅõÀç°í_³»ºÎ°èÈ¹´ë ÃßÁ¤Â÷ÀÌ " xfId="5080"/>
    <cellStyle name="C￥AØ_¼±AoAc°i_³≫ºI°eE¹´e AßA¤A÷AI " xfId="5081"/>
    <cellStyle name="Ç¥ÁØ_¼³°è¿¹»ê¼­" xfId="2714"/>
    <cellStyle name="C￥AØ_¼OAIA÷ (2)_1_³≫ºI°eE¹´e AßA¤A÷AI " xfId="5082"/>
    <cellStyle name="Ç¥ÁØ_¼ÕÀÍÂ÷ (2)_³»ºÎ°èÈ¹´ë ÃßÁ¤Â÷ÀÌ " xfId="5083"/>
    <cellStyle name="C￥AØ_¼OAIA÷ (2)_³≫ºI°eE¹´e AßA¤A÷AI " xfId="5084"/>
    <cellStyle name="Ç¥ÁØ_½½·¡ºêÃ¶±ÙÁý°è " xfId="9865"/>
    <cellStyle name="C￥AØ_½CCa¿¹≫e¼­ " xfId="5550"/>
    <cellStyle name="Ç¥ÁØ_³»ºÎ°èÈ¹´ë ÃßÁ¤Â÷ÀÌ " xfId="5085"/>
    <cellStyle name="C￥AØ_³≫ºI°eE¹´e AßA¤A÷AI " xfId="5086"/>
    <cellStyle name="Ç¥ÁØ_5-1±¤°í " xfId="5087"/>
    <cellStyle name="C￥AØ_5-1±¤°i _6RCB1 " xfId="5088"/>
    <cellStyle name="Ç¥ÁØ_5-1±¤°í _경의선CIQ" xfId="5089"/>
    <cellStyle name="C￥AØ_5-1±¤°i _착수결의(평택손익)2" xfId="5090"/>
    <cellStyle name="Ç¥ÁØ_5-1±¤°í _착수결의(평택손익)2" xfId="5091"/>
    <cellStyle name="C￥AØ_5-1±¤°i _착수결의(평택손익)2_071030-조경공사" xfId="5092"/>
    <cellStyle name="Ç¥ÁØ_5-1±¤°í _착수결의(평택손익)2_071030-조경공사" xfId="5093"/>
    <cellStyle name="C￥AØ_5-1±¤°i _착수결의(평택손익)2_원가계산서" xfId="5094"/>
    <cellStyle name="Ç¥ÁØ_5-1±¤°í _착수결의(평택손익)2_원가계산서" xfId="5095"/>
    <cellStyle name="C￥AØ_5-1±¤°i _착수결의서(도곡동하이페리온)" xfId="5096"/>
    <cellStyle name="Ç¥ÁØ_5-1±¤°í _착수결의서(도곡동하이페리온)" xfId="5097"/>
    <cellStyle name="C￥AØ_5-1±¤°i _착수결의서(도곡동하이페리온).xls Chart 1" xfId="5098"/>
    <cellStyle name="Ç¥ÁØ_5-1±¤°í _착수결의서(도곡동하이페리온).xls Chart 1" xfId="5099"/>
    <cellStyle name="C￥AØ_5-1±¤°i _착수결의서(도곡동하이페리온).xls Chart 1_071030-조경공사" xfId="5100"/>
    <cellStyle name="Ç¥ÁØ_5-1±¤°í _착수결의서(도곡동하이페리온).xls Chart 1_071030-조경공사" xfId="5101"/>
    <cellStyle name="C￥AØ_5-1±¤°i _착수결의서(도곡동하이페리온).xls Chart 1_원가계산서" xfId="5102"/>
    <cellStyle name="Ç¥ÁØ_5-1±¤°í _착수결의서(도곡동하이페리온).xls Chart 1_원가계산서" xfId="5103"/>
    <cellStyle name="C￥AØ_5-1±¤°i _착수결의서(도곡동하이페리온)_071030-조경공사" xfId="5104"/>
    <cellStyle name="Ç¥ÁØ_5-1±¤°í _착수결의서(도곡동하이페리온)_071030-조경공사" xfId="5105"/>
    <cellStyle name="C￥AØ_5-1±¤°i _착수결의서(도곡동하이페리온)_원가계산서" xfId="5106"/>
    <cellStyle name="Ç¥ÁØ_5-1±¤°í _착수결의서(도곡동하이페리온)_원가계산서" xfId="5107"/>
    <cellStyle name="C￥AØ_5-1±¤°i _착수결의서(동서울)" xfId="5108"/>
    <cellStyle name="Ç¥ÁØ_5-1±¤°í _착수결의서(죽전4차2단지)" xfId="5109"/>
    <cellStyle name="C￥AØ_5-1±¤°i _착수결의서(하남신장)" xfId="5110"/>
    <cellStyle name="Ç¥ÁØ_5-1±¤°í _착수결의서(하남신장)" xfId="5111"/>
    <cellStyle name="C￥AØ_5-1±¤°i _착수결의서(하남신장)_071030-조경공사" xfId="5112"/>
    <cellStyle name="Ç¥ÁØ_5-1±¤°í _착수결의서(하남신장)_071030-조경공사" xfId="5113"/>
    <cellStyle name="C￥AØ_5-1±¤°i _착수결의서(하남신장)_원가계산서" xfId="5114"/>
    <cellStyle name="Ç¥ÁØ_5-1±¤°í _착수결의서(하남신장)_원가계산서" xfId="5115"/>
    <cellStyle name="C￥AØ_5-1±¤°i _착수결의서020129(동서울1)" xfId="5116"/>
    <cellStyle name="Ç¥ÁØ_5-1±¤°í _착수결의서변경양식(excel)" xfId="5117"/>
    <cellStyle name="C￥AØ_5-1±¤°i _초기예산총괄(조정_영노)" xfId="5118"/>
    <cellStyle name="Ç¥ÁØ_Å¸»çºÐ_³»ºÎ°èÈ¹´ë ÃßÁ¤Â÷ÀÌ " xfId="5119"/>
    <cellStyle name="C￥AØ_A¸≫cºÐ_³≫ºI°eE¹´e AßA¤A÷AI " xfId="5120"/>
    <cellStyle name="Ç¥ÁØ_ÀÏÀ§´ë°¡ (2)" xfId="5121"/>
    <cellStyle name="C￥AØ_Ay°eC￥(2¿u) " xfId="7643"/>
    <cellStyle name="Ç¥ÁØ_Áý°èÇ¥(2¿ù) " xfId="7644"/>
    <cellStyle name="C￥AØ_Ay°eC￥(2¿u) _산재매입세" xfId="5122"/>
    <cellStyle name="Ç¥ÁØ_Áý°èÇ¥(2¿ù) _우선시공 회의자료(공정표,조직표)" xfId="5123"/>
    <cellStyle name="C￥AØ_Ay°eC￥(2¿u) _착수결의(평택손익)2" xfId="5124"/>
    <cellStyle name="Ç¥ÁØ_Áý°èÇ¥(2¿ù) _착수결의(평택손익)2" xfId="5125"/>
    <cellStyle name="C￥AØ_Ay°eC￥(2¿u) _착수결의(평택손익)2_071030-조경공사" xfId="5126"/>
    <cellStyle name="Ç¥ÁØ_Áý°èÇ¥(2¿ù) _착수결의(평택손익)2_071030-조경공사" xfId="5127"/>
    <cellStyle name="C￥AØ_Ay°eC￥(2¿u) _착수결의(평택손익)2_원가계산서" xfId="5128"/>
    <cellStyle name="Ç¥ÁØ_Áý°èÇ¥(2¿ù) _착수결의(평택손익)2_원가계산서" xfId="5129"/>
    <cellStyle name="C￥AØ_Ay°eC￥(2¿u) _착수결의서(도곡동하이페리온)" xfId="5130"/>
    <cellStyle name="Ç¥ÁØ_Áý°èÇ¥(2¿ù) _착수결의서(도곡동하이페리온)" xfId="5131"/>
    <cellStyle name="C￥AØ_Ay°eC￥(2¿u) _착수결의서(도곡동하이페리온).xls Chart 1" xfId="5132"/>
    <cellStyle name="Ç¥ÁØ_Áý°èÇ¥(2¿ù) _착수결의서(도곡동하이페리온).xls Chart 1" xfId="5133"/>
    <cellStyle name="C￥AØ_Ay°eC￥(2¿u) _착수결의서(도곡동하이페리온).xls Chart 1_071030-조경공사" xfId="5134"/>
    <cellStyle name="Ç¥ÁØ_Áý°èÇ¥(2¿ù) _착수결의서(도곡동하이페리온).xls Chart 1_071030-조경공사" xfId="5135"/>
    <cellStyle name="C￥AØ_Ay°eC￥(2¿u) _착수결의서(도곡동하이페리온).xls Chart 1_원가계산서" xfId="5136"/>
    <cellStyle name="Ç¥ÁØ_Áý°èÇ¥(2¿ù) _착수결의서(도곡동하이페리온).xls Chart 1_원가계산서" xfId="5137"/>
    <cellStyle name="C￥AØ_Ay°eC￥(2¿u) _착수결의서(도곡동하이페리온)_071030-조경공사" xfId="5138"/>
    <cellStyle name="Ç¥ÁØ_Áý°èÇ¥(2¿ù) _착수결의서(도곡동하이페리온)_071030-조경공사" xfId="5139"/>
    <cellStyle name="C￥AØ_Ay°eC￥(2¿u) _착수결의서(도곡동하이페리온)_원가계산서" xfId="5140"/>
    <cellStyle name="Ç¥ÁØ_Áý°èÇ¥(2¿ù) _착수결의서(도곡동하이페리온)_원가계산서" xfId="5141"/>
    <cellStyle name="C￥AØ_Ay°eC￥(2¿u) _착수결의서(동서울)" xfId="5142"/>
    <cellStyle name="Ç¥ÁØ_Áý°èÇ¥(2¿ù) _착수결의서(죽전4차2단지)" xfId="5143"/>
    <cellStyle name="C￥AØ_Ay°eC￥(2¿u) _착수결의서(하남신장)" xfId="5144"/>
    <cellStyle name="Ç¥ÁØ_Áý°èÇ¥(2¿ù) _착수결의서(하남신장)" xfId="5145"/>
    <cellStyle name="C￥AØ_Ay°eC￥(2¿u) _착수결의서(하남신장)_071030-조경공사" xfId="5146"/>
    <cellStyle name="Ç¥ÁØ_Áý°èÇ¥(2¿ù) _착수결의서(하남신장)_071030-조경공사" xfId="5147"/>
    <cellStyle name="C￥AØ_Ay°eC￥(2¿u) _착수결의서(하남신장)_원가계산서" xfId="5148"/>
    <cellStyle name="Ç¥ÁØ_Áý°èÇ¥(2¿ù) _착수결의서(하남신장)_원가계산서" xfId="5149"/>
    <cellStyle name="C￥AØ_Ay°eC￥(2¿u) _착수결의서020129(동서울1)" xfId="5150"/>
    <cellStyle name="Ç¥ÁØ_Áý°èÇ¥(2¿ù) _착수결의서변경양식(excel)" xfId="5151"/>
    <cellStyle name="C￥AØ_Ay°eC￥(2¿u) _초기예산총괄(조정_영노)" xfId="5152"/>
    <cellStyle name="Ç¥ÁØ_Ç°¼À(ÁöÀÔ) " xfId="2715"/>
    <cellStyle name="C￥AØ_CoAa°u¸Rºn(Ao¹æ) " xfId="5551"/>
    <cellStyle name="Ç¥ÁØ_ÇöÁö¹ýÀÎ °Å¾×¿©½Å " xfId="5153"/>
    <cellStyle name="C￥AØ_CoAo¹yAI °A¾×¿ⓒ½A " xfId="5154"/>
    <cellStyle name="Ç¥ÁØ_È¯À²º¯µ¿" xfId="5155"/>
    <cellStyle name="C￥AØ_laroux_°³¹ßAIA¤  (2)_°³¹ßAIA¤ " xfId="9866"/>
    <cellStyle name="Ç¥ÁØ_laroux_°³¹ßÀÏÁ¤  (2)_°³¹ßÀÏÁ¤ " xfId="9867"/>
    <cellStyle name="C￥AØ_laroux_1_°³¹ßAIA¤ " xfId="9868"/>
    <cellStyle name="Ç¥ÁØ_laroux_1_°³¹ßÀÏÁ¤ " xfId="9869"/>
    <cellStyle name="C￥AØ_laroux_2_°³¹ßAIA¤ " xfId="9870"/>
    <cellStyle name="Ç¥ÁØ_laroux_2_°³¹ßÀÏÁ¤ " xfId="9871"/>
    <cellStyle name="C￥AØ_M105CDT " xfId="9872"/>
    <cellStyle name="Ç¥ÁØ_RESULTS" xfId="5156"/>
    <cellStyle name="C￥AØ_Sheet1_¿μ¾÷CoE² " xfId="5157"/>
    <cellStyle name="Ç¥ÁØ_Sheet1_0N-HANDLING " xfId="5158"/>
    <cellStyle name="C￥AØ_Sheet1_0N-HANDLING _착수결의(평택손익)2" xfId="5159"/>
    <cellStyle name="Ç¥ÁØ_Sheet1_0N-HANDLING _착수결의(평택손익)2" xfId="5160"/>
    <cellStyle name="C￥AØ_Sheet1_0N-HANDLING _착수결의(평택손익)2_071030-조경공사" xfId="5161"/>
    <cellStyle name="Ç¥ÁØ_Sheet1_0N-HANDLING _착수결의(평택손익)2_071030-조경공사" xfId="5162"/>
    <cellStyle name="C￥AØ_Sheet1_0N-HANDLING _착수결의(평택손익)2_원가계산서" xfId="5163"/>
    <cellStyle name="Ç¥ÁØ_Sheet1_0N-HANDLING _착수결의(평택손익)2_원가계산서" xfId="5164"/>
    <cellStyle name="C￥AØ_Sheet1_0N-HANDLING _착수결의서(도곡동하이페리온)" xfId="5165"/>
    <cellStyle name="Ç¥ÁØ_Sheet1_0N-HANDLING _착수결의서(도곡동하이페리온)" xfId="5166"/>
    <cellStyle name="C￥AØ_Sheet1_0N-HANDLING _착수결의서(도곡동하이페리온).xls Chart 1" xfId="5167"/>
    <cellStyle name="Ç¥ÁØ_Sheet1_0N-HANDLING _착수결의서(도곡동하이페리온).xls Chart 1" xfId="5168"/>
    <cellStyle name="C￥AØ_Sheet1_0N-HANDLING _착수결의서(도곡동하이페리온).xls Chart 1_071030-조경공사" xfId="5169"/>
    <cellStyle name="Ç¥ÁØ_Sheet1_0N-HANDLING _착수결의서(도곡동하이페리온).xls Chart 1_071030-조경공사" xfId="5170"/>
    <cellStyle name="C￥AØ_Sheet1_0N-HANDLING _착수결의서(도곡동하이페리온).xls Chart 1_1" xfId="5171"/>
    <cellStyle name="Ç¥ÁØ_Sheet1_0N-HANDLING _착수결의서(도곡동하이페리온).xls Chart 1_1" xfId="5172"/>
    <cellStyle name="C￥AØ_Sheet1_0N-HANDLING _착수결의서(도곡동하이페리온).xls Chart 1_1_071030-조경공사" xfId="5173"/>
    <cellStyle name="Ç¥ÁØ_Sheet1_0N-HANDLING _착수결의서(도곡동하이페리온).xls Chart 1_1_071030-조경공사" xfId="5174"/>
    <cellStyle name="C￥AØ_Sheet1_0N-HANDLING _착수결의서(도곡동하이페리온).xls Chart 1_1_원가계산서" xfId="5175"/>
    <cellStyle name="Ç¥ÁØ_Sheet1_0N-HANDLING _착수결의서(도곡동하이페리온).xls Chart 1_1_원가계산서" xfId="5176"/>
    <cellStyle name="C￥AØ_Sheet1_0N-HANDLING _착수결의서(도곡동하이페리온).xls Chart 1_원가계산서" xfId="5177"/>
    <cellStyle name="Ç¥ÁØ_Sheet1_0N-HANDLING _착수결의서(도곡동하이페리온).xls Chart 1_원가계산서" xfId="5178"/>
    <cellStyle name="C￥AØ_Sheet1_0N-HANDLING _착수결의서(도곡동하이페리온)_071030-조경공사" xfId="5179"/>
    <cellStyle name="Ç¥ÁØ_Sheet1_0N-HANDLING _착수결의서(도곡동하이페리온)_071030-조경공사" xfId="5180"/>
    <cellStyle name="C￥AØ_Sheet1_0N-HANDLING _착수결의서(도곡동하이페리온)_원가계산서" xfId="5181"/>
    <cellStyle name="Ç¥ÁØ_Sheet1_0N-HANDLING _착수결의서(도곡동하이페리온)_원가계산서" xfId="5182"/>
    <cellStyle name="C￥AØ_Sheet1_0N-HANDLING _착수결의서(하남신장)" xfId="5183"/>
    <cellStyle name="Ç¥ÁØ_Sheet1_0N-HANDLING _착수결의서(하남신장)" xfId="5184"/>
    <cellStyle name="C￥AØ_Sheet1_0N-HANDLING _착수결의서(하남신장)_071030-조경공사" xfId="5185"/>
    <cellStyle name="Ç¥ÁØ_Sheet1_0N-HANDLING _착수결의서(하남신장)_071030-조경공사" xfId="5186"/>
    <cellStyle name="C￥AØ_Sheet1_0N-HANDLING _착수결의서(하남신장)_원가계산서" xfId="5187"/>
    <cellStyle name="Ç¥ÁØ_Sheet1_0N-HANDLING _착수결의서(하남신장)_원가계산서" xfId="5188"/>
    <cellStyle name="C￥AØ_Sheet1_Ay°eC￥(2¿u) " xfId="5189"/>
    <cellStyle name="Ç¥ÁØ_Sheet1_Áý°èÇ¥(2¿ù) " xfId="5190"/>
    <cellStyle name="C￥AØ_Sheet1_Ay°eC￥(2¿u) _040514_사업계획(현장안)" xfId="5191"/>
    <cellStyle name="Ç¥ÁØ_Sheet1_Áý°èÇ¥(2¿ù) _040514_사업계획(현장안)" xfId="5192"/>
    <cellStyle name="C￥AØ_Sheet1_Ay°eC￥(2¿u) _040514_사업계획(현장안)_071030-조경공사" xfId="5193"/>
    <cellStyle name="Ç¥ÁØ_Sheet1_Áý°èÇ¥(2¿ù) _040514_사업계획(현장안)_071030-조경공사" xfId="5194"/>
    <cellStyle name="C￥AØ_Sheet1_Ay°eC￥(2¿u) _040514_사업계획(현장안)_원가계산서" xfId="5195"/>
    <cellStyle name="Ç¥ÁØ_Sheet1_Áý°èÇ¥(2¿ù) _040514_사업계획(현장안)_원가계산서" xfId="5196"/>
    <cellStyle name="C￥AØ_Sheet1_Ay°eC￥(2¿u) _050107-2005년사업계획" xfId="5197"/>
    <cellStyle name="Ç¥ÁØ_Sheet1_Áý°èÇ¥(2¿ù) _050107-2005년사업계획" xfId="5198"/>
    <cellStyle name="C￥AØ_Sheet1_Ay°eC￥(2¿u) _050107-2005년사업계획_071030-조경공사" xfId="5199"/>
    <cellStyle name="Ç¥ÁØ_Sheet1_Áý°èÇ¥(2¿ù) _050107-2005년사업계획_071030-조경공사" xfId="5200"/>
    <cellStyle name="C￥AØ_Sheet1_Ay°eC￥(2¿u) _050107-2005년사업계획_원가계산서" xfId="5201"/>
    <cellStyle name="Ç¥ÁØ_Sheet1_Áý°èÇ¥(2¿ù) _050107-2005년사업계획_원가계산서" xfId="5202"/>
    <cellStyle name="C￥AØ_Sheet1_Ay°eC￥(2¿u) _071030-조경공사" xfId="5203"/>
    <cellStyle name="Ç¥ÁØ_Sheet1_Áý°èÇ¥(2¿ù) _071030-조경공사" xfId="5204"/>
    <cellStyle name="C￥AØ_Sheet1_Ay°eC￥(2¿u) _경의선CIQ" xfId="5205"/>
    <cellStyle name="Ç¥ÁØ_Sheet1_Áý°èÇ¥(2¿ù) _경의선CIQ" xfId="5206"/>
    <cellStyle name="C￥AØ_Sheet1_Ay°eC￥(2¿u) _경의선CIQ_071030-조경공사" xfId="5207"/>
    <cellStyle name="Ç¥ÁØ_Sheet1_Áý°èÇ¥(2¿ù) _경의선CIQ_071030-조경공사" xfId="5208"/>
    <cellStyle name="C￥AØ_Sheet1_Ay°eC￥(2¿u) _경의선CIQ_원가계산서" xfId="5209"/>
    <cellStyle name="Ç¥ÁØ_Sheet1_Áý°èÇ¥(2¿ù) _경의선CIQ_원가계산서" xfId="5210"/>
    <cellStyle name="C￥AØ_Sheet1_Ay°eC￥(2¿u) _우선시공 회의자료(공정표,조직표)" xfId="5211"/>
    <cellStyle name="Ç¥ÁØ_Sheet1_Áý°èÇ¥(2¿ù) _우선시공 회의자료(공정표,조직표)" xfId="5212"/>
    <cellStyle name="C￥AØ_Sheet1_Ay°eC￥(2¿u) _우선시공 회의자료(공정표,조직표)_071030-조경공사" xfId="5213"/>
    <cellStyle name="Ç¥ÁØ_Sheet1_Áý°èÇ¥(2¿ù) _우선시공 회의자료(공정표,조직표)_071030-조경공사" xfId="5214"/>
    <cellStyle name="C￥AØ_Sheet1_Ay°eC￥(2¿u) _우선시공 회의자료(공정표,조직표)_원가계산서" xfId="5215"/>
    <cellStyle name="Ç¥ÁØ_Sheet1_Áý°èÇ¥(2¿ù) _우선시공 회의자료(공정표,조직표)_원가계산서" xfId="5216"/>
    <cellStyle name="C￥AØ_Sheet1_Ay°eC￥(2¿u) _원가계산서" xfId="5217"/>
    <cellStyle name="Ç¥ÁØ_Sheet1_Áý°èÇ¥(2¿ù) _원가계산서" xfId="5218"/>
    <cellStyle name="C￥AØ_Sheet1_Ay°eC￥(2¿u) _자금운용" xfId="5219"/>
    <cellStyle name="Ç¥ÁØ_Sheet1_Áý°èÇ¥(2¿ù) _자금운용" xfId="5220"/>
    <cellStyle name="C￥AØ_Sheet1_Ay°eC￥(2¿u) _자금운용(현장최종)" xfId="5221"/>
    <cellStyle name="Ç¥ÁØ_Sheet1_Áý°èÇ¥(2¿ù) _자금운용(현장최종)" xfId="5222"/>
    <cellStyle name="C￥AØ_Sheet1_Ay°eC￥(2¿u) _자금운용(현장최종)_071030-조경공사" xfId="5223"/>
    <cellStyle name="Ç¥ÁØ_Sheet1_Áý°èÇ¥(2¿ù) _자금운용(현장최종)_071030-조경공사" xfId="5224"/>
    <cellStyle name="C￥AØ_Sheet1_Ay°eC￥(2¿u) _자금운용(현장최종)_원가계산서" xfId="5225"/>
    <cellStyle name="Ç¥ÁØ_Sheet1_Áý°èÇ¥(2¿ù) _자금운용(현장최종)_원가계산서" xfId="5226"/>
    <cellStyle name="C￥AØ_Sheet1_Ay°eC￥(2¿u) _자금운용(현장최종2)" xfId="5227"/>
    <cellStyle name="Ç¥ÁØ_Sheet1_Áý°èÇ¥(2¿ù) _자금운용(현장최종2)" xfId="5228"/>
    <cellStyle name="C￥AØ_Sheet1_Ay°eC￥(2¿u) _자금운용(현장최종2)_071030-조경공사" xfId="5229"/>
    <cellStyle name="Ç¥ÁØ_Sheet1_Áý°èÇ¥(2¿ù) _자금운용(현장최종2)_071030-조경공사" xfId="5230"/>
    <cellStyle name="C￥AØ_Sheet1_Ay°eC￥(2¿u) _자금운용(현장최종2)_원가계산서" xfId="5231"/>
    <cellStyle name="Ç¥ÁØ_Sheet1_Áý°èÇ¥(2¿ù) _자금운용(현장최종2)_원가계산서" xfId="5232"/>
    <cellStyle name="C￥AØ_Sheet1_Ay°eC￥(2¿u) _자금운용(현장최종3)" xfId="5233"/>
    <cellStyle name="Ç¥ÁØ_Sheet1_Áý°èÇ¥(2¿ù) _자금운용(현장최종3)" xfId="5234"/>
    <cellStyle name="C￥AØ_Sheet1_Ay°eC￥(2¿u) _자금운용(현장최종3)_071030-조경공사" xfId="5235"/>
    <cellStyle name="Ç¥ÁØ_Sheet1_Áý°èÇ¥(2¿ù) _자금운용(현장최종3)_071030-조경공사" xfId="5236"/>
    <cellStyle name="C￥AØ_Sheet1_Ay°eC￥(2¿u) _자금운용(현장최종3)_원가계산서" xfId="5237"/>
    <cellStyle name="Ç¥ÁØ_Sheet1_Áý°èÇ¥(2¿ù) _자금운용(현장최종3)_원가계산서" xfId="5238"/>
    <cellStyle name="C￥AØ_Sheet1_Ay°eC￥(2¿u) _자금운용_071030-조경공사" xfId="5239"/>
    <cellStyle name="Ç¥ÁØ_Sheet1_Áý°èÇ¥(2¿ù) _자금운용_071030-조경공사" xfId="5240"/>
    <cellStyle name="C￥AØ_Sheet1_Ay°eC￥(2¿u) _자금운용_원가계산서" xfId="5241"/>
    <cellStyle name="Ç¥ÁØ_Sheet1_Áý°èÇ¥(2¿ù) _자금운용_원가계산서" xfId="5242"/>
    <cellStyle name="C￥AØ_Sheet1_Ay°eC￥(2¿u) _자금운용계획(3월준공 어음)" xfId="5243"/>
    <cellStyle name="Ç¥ÁØ_Sheet1_Áý°èÇ¥(2¿ù) _자금운용계획(3월준공 어음)" xfId="5244"/>
    <cellStyle name="C￥AØ_Sheet1_Ay°eC￥(2¿u) _자금운용계획(3월준공 어음)_071030-조경공사" xfId="5245"/>
    <cellStyle name="Ç¥ÁØ_Sheet1_Áý°èÇ¥(2¿ù) _자금운용계획(3월준공 어음)_071030-조경공사" xfId="5246"/>
    <cellStyle name="C￥AØ_Sheet1_Ay°eC￥(2¿u) _자금운용계획(3월준공 어음)_원가계산서" xfId="5247"/>
    <cellStyle name="Ç¥ÁØ_Sheet1_Áý°èÇ¥(2¿ù) _자금운용계획(3월준공 어음)_원가계산서" xfId="5248"/>
    <cellStyle name="C￥AØ_Sheet1_Ay°eC￥(2¿u) _제주자금운용계획" xfId="5249"/>
    <cellStyle name="Ç¥ÁØ_Sheet1_Áý°èÇ¥(2¿ù) _제주자금운용계획" xfId="5250"/>
    <cellStyle name="C￥AØ_Sheet1_Ay°eC￥(2¿u) _제주자금운용계획_071030-조경공사" xfId="5251"/>
    <cellStyle name="Ç¥ÁØ_Sheet1_Áý°èÇ¥(2¿ù) _제주자금운용계획_071030-조경공사" xfId="5252"/>
    <cellStyle name="C￥AØ_Sheet1_Ay°eC￥(2¿u) _제주자금운용계획_원가계산서" xfId="5253"/>
    <cellStyle name="Ç¥ÁØ_Sheet1_Áý°èÇ¥(2¿ù) _제주자금운용계획_원가계산서" xfId="5254"/>
    <cellStyle name="C￥AØ_Sheet1_Ay°eC￥(2¿u) _조직표_초안" xfId="5255"/>
    <cellStyle name="Ç¥ÁØ_Sheet1_Áý°èÇ¥(2¿ù) _조직표_초안" xfId="5256"/>
    <cellStyle name="C￥AØ_Sheet1_Ay°eC￥(2¿u) _조직표_초안_071030-조경공사" xfId="5257"/>
    <cellStyle name="Ç¥ÁØ_Sheet1_Áý°èÇ¥(2¿ù) _조직표_초안_071030-조경공사" xfId="5258"/>
    <cellStyle name="C￥AØ_Sheet1_Ay°eC￥(2¿u) _조직표_초안_원가계산서" xfId="5259"/>
    <cellStyle name="Ç¥ÁØ_Sheet1_Áý°èÇ¥(2¿ù) _조직표_초안_원가계산서" xfId="5260"/>
    <cellStyle name="C￥AØ_Sheet1_Ay°eC￥(2¿u) _착수결의(평택손익)2" xfId="5261"/>
    <cellStyle name="Ç¥ÁØ_Sheet1_Áý°èÇ¥(2¿ù) _착수결의(평택손익)2" xfId="5262"/>
    <cellStyle name="C￥AØ_Sheet1_Ay°eC￥(2¿u) _착수결의(평택손익)2_071030-조경공사" xfId="5263"/>
    <cellStyle name="Ç¥ÁØ_Sheet1_Áý°èÇ¥(2¿ù) _착수결의(평택손익)2_071030-조경공사" xfId="5264"/>
    <cellStyle name="C￥AØ_Sheet1_Ay°eC￥(2¿u) _착수결의(평택손익)2_원가계산서" xfId="5265"/>
    <cellStyle name="Ç¥ÁØ_Sheet1_Áý°èÇ¥(2¿ù) _착수결의(평택손익)2_원가계산서" xfId="5266"/>
    <cellStyle name="C￥AØ_Sheet1_Ay°eC￥(2¿u) _착수결의서" xfId="5267"/>
    <cellStyle name="Ç¥ÁØ_Sheet1_Áý°èÇ¥(2¿ù) _착수결의서" xfId="5268"/>
    <cellStyle name="C￥AØ_Sheet1_Ay°eC￥(2¿u) _착수결의서(견적실조정안)_0618" xfId="5269"/>
    <cellStyle name="Ç¥ÁØ_Sheet1_Áý°èÇ¥(2¿ù) _착수결의서(견적실조정안)_0618" xfId="5270"/>
    <cellStyle name="C￥AØ_Sheet1_Ay°eC￥(2¿u) _착수결의서(견적실조정안)_0618_071030-조경공사" xfId="5271"/>
    <cellStyle name="Ç¥ÁØ_Sheet1_Áý°èÇ¥(2¿ù) _착수결의서(견적실조정안)_0618_071030-조경공사" xfId="5272"/>
    <cellStyle name="C￥AØ_Sheet1_Ay°eC￥(2¿u) _착수결의서(견적실조정안)_0618_원가계산서" xfId="5273"/>
    <cellStyle name="Ç¥ÁØ_Sheet1_Áý°èÇ¥(2¿ù) _착수결의서(견적실조정안)_0618_원가계산서" xfId="5274"/>
    <cellStyle name="C￥AØ_Sheet1_Ay°eC￥(2¿u) _착수결의서(도곡동하이페리온)" xfId="5275"/>
    <cellStyle name="Ç¥ÁØ_Sheet1_Áý°èÇ¥(2¿ù) _착수결의서(도곡동하이페리온)" xfId="5276"/>
    <cellStyle name="C￥AØ_Sheet1_Ay°eC￥(2¿u) _착수결의서(도곡동하이페리온).xls Chart 1" xfId="5277"/>
    <cellStyle name="Ç¥ÁØ_Sheet1_Áý°èÇ¥(2¿ù) _착수결의서(도곡동하이페리온).xls Chart 1" xfId="5278"/>
    <cellStyle name="C￥AØ_Sheet1_Ay°eC￥(2¿u) _착수결의서(도곡동하이페리온).xls Chart 1_071030-조경공사" xfId="5279"/>
    <cellStyle name="Ç¥ÁØ_Sheet1_Áý°èÇ¥(2¿ù) _착수결의서(도곡동하이페리온).xls Chart 1_071030-조경공사" xfId="5280"/>
    <cellStyle name="C￥AØ_Sheet1_Ay°eC￥(2¿u) _착수결의서(도곡동하이페리온).xls Chart 1_1" xfId="5281"/>
    <cellStyle name="Ç¥ÁØ_Sheet1_Áý°èÇ¥(2¿ù) _착수결의서(도곡동하이페리온).xls Chart 1_1" xfId="5282"/>
    <cellStyle name="C￥AØ_Sheet1_Ay°eC￥(2¿u) _착수결의서(도곡동하이페리온).xls Chart 1_1_071030-조경공사" xfId="5283"/>
    <cellStyle name="Ç¥ÁØ_Sheet1_Áý°èÇ¥(2¿ù) _착수결의서(도곡동하이페리온).xls Chart 1_1_071030-조경공사" xfId="5284"/>
    <cellStyle name="C￥AØ_Sheet1_Ay°eC￥(2¿u) _착수결의서(도곡동하이페리온).xls Chart 1_1_원가계산서" xfId="5285"/>
    <cellStyle name="Ç¥ÁØ_Sheet1_Áý°èÇ¥(2¿ù) _착수결의서(도곡동하이페리온).xls Chart 1_1_원가계산서" xfId="5286"/>
    <cellStyle name="C￥AØ_Sheet1_Ay°eC￥(2¿u) _착수결의서(도곡동하이페리온).xls Chart 1_원가계산서" xfId="5287"/>
    <cellStyle name="Ç¥ÁØ_Sheet1_Áý°èÇ¥(2¿ù) _착수결의서(도곡동하이페리온).xls Chart 1_원가계산서" xfId="5288"/>
    <cellStyle name="C￥AØ_Sheet1_Ay°eC￥(2¿u) _착수결의서(도곡동하이페리온)_071030-조경공사" xfId="5289"/>
    <cellStyle name="Ç¥ÁØ_Sheet1_Áý°èÇ¥(2¿ù) _착수결의서(도곡동하이페리온)_071030-조경공사" xfId="5290"/>
    <cellStyle name="C￥AØ_Sheet1_Ay°eC￥(2¿u) _착수결의서(도곡동하이페리온)_원가계산서" xfId="5291"/>
    <cellStyle name="Ç¥ÁØ_Sheet1_Áý°èÇ¥(2¿ù) _착수결의서(도곡동하이페리온)_원가계산서" xfId="5292"/>
    <cellStyle name="C￥AØ_Sheet1_Ay°eC￥(2¿u) _착수결의서(삼산체육관)" xfId="5293"/>
    <cellStyle name="Ç¥ÁØ_Sheet1_Áý°èÇ¥(2¿ù) _착수결의서(삼산체육관)" xfId="5294"/>
    <cellStyle name="C￥AØ_Sheet1_Ay°eC￥(2¿u) _착수결의서(삼산체육관)_071030-조경공사" xfId="5295"/>
    <cellStyle name="Ç¥ÁØ_Sheet1_Áý°èÇ¥(2¿ù) _착수결의서(삼산체육관)_071030-조경공사" xfId="5296"/>
    <cellStyle name="C￥AØ_Sheet1_Ay°eC￥(2¿u) _착수결의서(삼산체육관)_원가계산서" xfId="5297"/>
    <cellStyle name="Ç¥ÁØ_Sheet1_Áý°èÇ¥(2¿ù) _착수결의서(삼산체육관)_원가계산서" xfId="5298"/>
    <cellStyle name="C￥AØ_Sheet1_Ay°eC￥(2¿u) _착수결의서(죽전4차2단지)" xfId="5299"/>
    <cellStyle name="Ç¥ÁØ_Sheet1_Áý°èÇ¥(2¿ù) _착수결의서(죽전4차2단지)" xfId="5300"/>
    <cellStyle name="C￥AØ_Sheet1_Ay°eC￥(2¿u) _착수결의서(죽전4차2단지)_071030-조경공사" xfId="5301"/>
    <cellStyle name="Ç¥ÁØ_Sheet1_Áý°èÇ¥(2¿ù) _착수결의서(죽전4차2단지)_071030-조경공사" xfId="5302"/>
    <cellStyle name="C￥AØ_Sheet1_Ay°eC￥(2¿u) _착수결의서(죽전4차2단지)_원가계산서" xfId="5303"/>
    <cellStyle name="Ç¥ÁØ_Sheet1_Áý°èÇ¥(2¿ù) _착수결의서(죽전4차2단지)_원가계산서" xfId="5304"/>
    <cellStyle name="C￥AØ_Sheet1_Ay°eC￥(2¿u) _착수결의서(죽전6차수정0603)" xfId="5305"/>
    <cellStyle name="Ç¥ÁØ_Sheet1_Áý°èÇ¥(2¿ù) _착수결의서(죽전6차수정0603)" xfId="5306"/>
    <cellStyle name="C￥AØ_Sheet1_Ay°eC￥(2¿u) _착수결의서(죽전6차수정0603)_071030-조경공사" xfId="5307"/>
    <cellStyle name="Ç¥ÁØ_Sheet1_Áý°èÇ¥(2¿ù) _착수결의서(죽전6차수정0603)_071030-조경공사" xfId="5308"/>
    <cellStyle name="C￥AØ_Sheet1_Ay°eC￥(2¿u) _착수결의서(죽전6차수정0603)_원가계산서" xfId="5309"/>
    <cellStyle name="Ç¥ÁØ_Sheet1_Áý°èÇ¥(2¿ù) _착수결의서(죽전6차수정0603)_원가계산서" xfId="5310"/>
    <cellStyle name="C￥AØ_Sheet1_Ay°eC￥(2¿u) _착수결의서(최종)" xfId="5311"/>
    <cellStyle name="Ç¥ÁØ_Sheet1_Áý°èÇ¥(2¿ù) _착수결의서(최종)" xfId="5312"/>
    <cellStyle name="C￥AØ_Sheet1_Ay°eC￥(2¿u) _착수결의서(최종)_071030-조경공사" xfId="5313"/>
    <cellStyle name="Ç¥ÁØ_Sheet1_Áý°èÇ¥(2¿ù) _착수결의서(최종)_071030-조경공사" xfId="5314"/>
    <cellStyle name="C￥AØ_Sheet1_Ay°eC￥(2¿u) _착수결의서(최종)_원가계산서" xfId="5315"/>
    <cellStyle name="Ç¥ÁØ_Sheet1_Áý°èÇ¥(2¿ù) _착수결의서(최종)_원가계산서" xfId="5316"/>
    <cellStyle name="C￥AØ_Sheet1_Ay°eC￥(2¿u) _착수결의서(최종2)" xfId="5317"/>
    <cellStyle name="Ç¥ÁØ_Sheet1_Áý°èÇ¥(2¿ù) _착수결의서(최종2)" xfId="5318"/>
    <cellStyle name="C￥AØ_Sheet1_Ay°eC￥(2¿u) _착수결의서(최종2)_071030-조경공사" xfId="5319"/>
    <cellStyle name="Ç¥ÁØ_Sheet1_Áý°èÇ¥(2¿ù) _착수결의서(최종2)_071030-조경공사" xfId="5320"/>
    <cellStyle name="C￥AØ_Sheet1_Ay°eC￥(2¿u) _착수결의서(최종2)_원가계산서" xfId="5321"/>
    <cellStyle name="Ç¥ÁØ_Sheet1_Áý°èÇ¥(2¿ù) _착수결의서(최종2)_원가계산서" xfId="5322"/>
    <cellStyle name="C￥AØ_Sheet1_Ay°eC￥(2¿u) _착수결의서(최종2_죽전6차)" xfId="5323"/>
    <cellStyle name="Ç¥ÁØ_Sheet1_Áý°èÇ¥(2¿ù) _착수결의서(최종2_죽전6차)" xfId="5324"/>
    <cellStyle name="C￥AØ_Sheet1_Ay°eC￥(2¿u) _착수결의서(최종2_죽전6차)_071030-조경공사" xfId="5325"/>
    <cellStyle name="Ç¥ÁØ_Sheet1_Áý°èÇ¥(2¿ù) _착수결의서(최종2_죽전6차)_071030-조경공사" xfId="5326"/>
    <cellStyle name="C￥AØ_Sheet1_Ay°eC￥(2¿u) _착수결의서(최종2_죽전6차)_원가계산서" xfId="5327"/>
    <cellStyle name="Ç¥ÁØ_Sheet1_Áý°èÇ¥(2¿ù) _착수결의서(최종2_죽전6차)_원가계산서" xfId="5328"/>
    <cellStyle name="C￥AØ_Sheet1_Ay°eC￥(2¿u) _착수결의서(하남신장)" xfId="5329"/>
    <cellStyle name="Ç¥ÁØ_Sheet1_Áý°èÇ¥(2¿ù) _착수결의서(하남신장)" xfId="5330"/>
    <cellStyle name="C￥AØ_Sheet1_Ay°eC￥(2¿u) _착수결의서(하남신장)_071030-조경공사" xfId="5331"/>
    <cellStyle name="Ç¥ÁØ_Sheet1_Áý°èÇ¥(2¿ù) _착수결의서(하남신장)_071030-조경공사" xfId="5332"/>
    <cellStyle name="C￥AØ_Sheet1_Ay°eC￥(2¿u) _착수결의서(하남신장)_원가계산서" xfId="5333"/>
    <cellStyle name="Ç¥ÁØ_Sheet1_Áý°èÇ¥(2¿ù) _착수결의서(하남신장)_원가계산서" xfId="5334"/>
    <cellStyle name="C￥AØ_Sheet1_Ay°eC￥(2¿u) _착수결의서(현장1)" xfId="5335"/>
    <cellStyle name="Ç¥ÁØ_Sheet1_Áý°èÇ¥(2¿ù) _착수결의서(현장1)" xfId="5336"/>
    <cellStyle name="C￥AØ_Sheet1_Ay°eC￥(2¿u) _착수결의서(현장1).xls Chart 1" xfId="5337"/>
    <cellStyle name="Ç¥ÁØ_Sheet1_Áý°èÇ¥(2¿ù) _착수결의서(현장1).xls Chart 1" xfId="5338"/>
    <cellStyle name="C￥AØ_Sheet1_Ay°eC￥(2¿u) _착수결의서(현장1).xls Chart 1_071030-조경공사" xfId="5339"/>
    <cellStyle name="Ç¥ÁØ_Sheet1_Áý°èÇ¥(2¿ù) _착수결의서(현장1).xls Chart 1_071030-조경공사" xfId="5340"/>
    <cellStyle name="C￥AØ_Sheet1_Ay°eC￥(2¿u) _착수결의서(현장1).xls Chart 1_원가계산서" xfId="5341"/>
    <cellStyle name="Ç¥ÁØ_Sheet1_Áý°èÇ¥(2¿ù) _착수결의서(현장1).xls Chart 1_원가계산서" xfId="5342"/>
    <cellStyle name="C￥AØ_Sheet1_Ay°eC￥(2¿u) _착수결의서(현장1).xls Chart 2" xfId="5343"/>
    <cellStyle name="Ç¥ÁØ_Sheet1_Áý°èÇ¥(2¿ù) _착수결의서(현장1).xls Chart 2" xfId="5344"/>
    <cellStyle name="C￥AØ_Sheet1_Ay°eC￥(2¿u) _착수결의서(현장1).xls Chart 2_071030-조경공사" xfId="5345"/>
    <cellStyle name="Ç¥ÁØ_Sheet1_Áý°èÇ¥(2¿ù) _착수결의서(현장1).xls Chart 2_071030-조경공사" xfId="5346"/>
    <cellStyle name="C￥AØ_Sheet1_Ay°eC￥(2¿u) _착수결의서(현장1).xls Chart 2_원가계산서" xfId="5347"/>
    <cellStyle name="Ç¥ÁØ_Sheet1_Áý°èÇ¥(2¿ù) _착수결의서(현장1).xls Chart 2_원가계산서" xfId="5348"/>
    <cellStyle name="C￥AØ_Sheet1_Ay°eC￥(2¿u) _착수결의서(현장1)_071030-조경공사" xfId="5349"/>
    <cellStyle name="Ç¥ÁØ_Sheet1_Áý°èÇ¥(2¿ù) _착수결의서(현장1)_071030-조경공사" xfId="5350"/>
    <cellStyle name="C￥AØ_Sheet1_Ay°eC￥(2¿u) _착수결의서(현장1)_원가계산서" xfId="5351"/>
    <cellStyle name="Ç¥ÁØ_Sheet1_Áý°èÇ¥(2¿ù) _착수결의서(현장1)_원가계산서" xfId="5352"/>
    <cellStyle name="C￥AØ_Sheet1_Ay°eC￥(2¿u) _착수결의서_071030-조경공사" xfId="5353"/>
    <cellStyle name="Ç¥ÁØ_Sheet1_Áý°èÇ¥(2¿ù) _착수결의서_071030-조경공사" xfId="5354"/>
    <cellStyle name="C￥AØ_Sheet1_Ay°eC￥(2¿u) _착수결의서_서울여성병원_Rev04" xfId="5355"/>
    <cellStyle name="Ç¥ÁØ_Sheet1_Áý°èÇ¥(2¿ù) _착수결의서_서울여성병원_Rev04" xfId="5356"/>
    <cellStyle name="C￥AØ_Sheet1_Ay°eC￥(2¿u) _착수결의서_서울여성병원_Rev04_071030-조경공사" xfId="5357"/>
    <cellStyle name="Ç¥ÁØ_Sheet1_Áý°èÇ¥(2¿ù) _착수결의서_서울여성병원_Rev04_071030-조경공사" xfId="5358"/>
    <cellStyle name="C￥AØ_Sheet1_Ay°eC￥(2¿u) _착수결의서_서울여성병원_Rev04_원가계산서" xfId="5359"/>
    <cellStyle name="Ç¥ÁØ_Sheet1_Áý°èÇ¥(2¿ù) _착수결의서_서울여성병원_Rev04_원가계산서" xfId="5360"/>
    <cellStyle name="C￥AØ_Sheet1_Ay°eC￥(2¿u) _착수결의서_원가계산서" xfId="5361"/>
    <cellStyle name="Ç¥ÁØ_Sheet1_Áý°èÇ¥(2¿ù) _착수결의서_원가계산서" xfId="5362"/>
    <cellStyle name="C￥AØ_Sheet1_Ay°eC￥(2¿u) _착수결의서변경양식(excel)" xfId="5363"/>
    <cellStyle name="Ç¥ÁØ_Sheet1_Áý°èÇ¥(2¿ù) _착수결의서변경양식(excel)" xfId="5364"/>
    <cellStyle name="C￥AØ_Sheet1_Ay°eC￥(2¿u) _착수결의서변경양식(excel)_071030-조경공사" xfId="5365"/>
    <cellStyle name="Ç¥ÁØ_Sheet1_Áý°èÇ¥(2¿ù) _착수결의서변경양식(excel)_071030-조경공사" xfId="5366"/>
    <cellStyle name="C￥AØ_Sheet1_Ay°eC￥(2¿u) _착수결의서변경양식(excel)_원가계산서" xfId="5367"/>
    <cellStyle name="Ç¥ÁØ_Sheet1_Áý°èÇ¥(2¿ù) _착수결의서변경양식(excel)_원가계산서" xfId="5368"/>
    <cellStyle name="C￥AØ_SOON1 " xfId="5369"/>
    <cellStyle name="Calc Currency (0)" xfId="109"/>
    <cellStyle name="Calc Currency (0) 2" xfId="7645"/>
    <cellStyle name="Calc Currency (0) 3" xfId="7646"/>
    <cellStyle name="Calc Currency (0) 4" xfId="7647"/>
    <cellStyle name="Calc Currency (2)" xfId="5370"/>
    <cellStyle name="Calc Percent (0)" xfId="5371"/>
    <cellStyle name="Calc Percent (1)" xfId="5372"/>
    <cellStyle name="Calc Percent (2)" xfId="5373"/>
    <cellStyle name="Calc Units (0)" xfId="5374"/>
    <cellStyle name="Calc Units (1)" xfId="5375"/>
    <cellStyle name="Calc Units (2)" xfId="5376"/>
    <cellStyle name="category" xfId="18"/>
    <cellStyle name="CIAIÆU¸μAⓒ" xfId="2716"/>
    <cellStyle name="ⓒo" xfId="2717"/>
    <cellStyle name="Ⓒo 2" xfId="5377"/>
    <cellStyle name="ÇÕ»ê" xfId="9873"/>
    <cellStyle name="Co≫" xfId="2718"/>
    <cellStyle name="CODE" xfId="5378"/>
    <cellStyle name="ColHdr" xfId="9874"/>
    <cellStyle name="Column Headings" xfId="9875"/>
    <cellStyle name="Com? [0]_ SG&amp;A Bridge " xfId="7648"/>
    <cellStyle name="Comma" xfId="19"/>
    <cellStyle name="Comma  - Style2" xfId="5379"/>
    <cellStyle name="Comma  - Style3" xfId="5380"/>
    <cellStyle name="Comma  - Style4" xfId="5381"/>
    <cellStyle name="Comma  - Style5" xfId="5382"/>
    <cellStyle name="Comma  - Style6" xfId="5383"/>
    <cellStyle name="Comma  - Style7" xfId="5384"/>
    <cellStyle name="Comma  - Style8" xfId="5385"/>
    <cellStyle name="Comma [?_ SG&amp;A Bridge " xfId="7649"/>
    <cellStyle name="Comma [0]" xfId="20"/>
    <cellStyle name="Comma [0] 2" xfId="7650"/>
    <cellStyle name="Comma [0] 3" xfId="7651"/>
    <cellStyle name="Comma [0] 4" xfId="7652"/>
    <cellStyle name="Comma [0] 5" xfId="7868"/>
    <cellStyle name="Comma [00]" xfId="5386"/>
    <cellStyle name="Comma 10" xfId="7869"/>
    <cellStyle name="Comma 11" xfId="7870"/>
    <cellStyle name="Comma 12" xfId="7871"/>
    <cellStyle name="Comma 2" xfId="7653"/>
    <cellStyle name="Comma 3" xfId="7654"/>
    <cellStyle name="Comma 4" xfId="7655"/>
    <cellStyle name="Comma 5" xfId="7872"/>
    <cellStyle name="Comma 6" xfId="7873"/>
    <cellStyle name="Comma 7" xfId="7874"/>
    <cellStyle name="Comma 8" xfId="7875"/>
    <cellStyle name="Comma 9" xfId="7876"/>
    <cellStyle name="comma zerodec" xfId="110"/>
    <cellStyle name="comma zerodec 2" xfId="2719"/>
    <cellStyle name="comma zerodec 2 2" xfId="7656"/>
    <cellStyle name="comma zerodec 3" xfId="7657"/>
    <cellStyle name="comma zerodec 4" xfId="7658"/>
    <cellStyle name="comma zerodec 5" xfId="5387"/>
    <cellStyle name="Comma_ SG&amp;A Bridge " xfId="21"/>
    <cellStyle name="Comma0" xfId="111"/>
    <cellStyle name="Comma0 2" xfId="2720"/>
    <cellStyle name="Comma0 2 2" xfId="7877"/>
    <cellStyle name="Comma0 3" xfId="5388"/>
    <cellStyle name="Company Info" xfId="9876"/>
    <cellStyle name="Contents Heading 1" xfId="9877"/>
    <cellStyle name="Contents Heading 2" xfId="9878"/>
    <cellStyle name="Contents Heading 3" xfId="9879"/>
    <cellStyle name="Copied" xfId="112"/>
    <cellStyle name="Copied 2" xfId="7659"/>
    <cellStyle name="Copied 3" xfId="7660"/>
    <cellStyle name="Copied 4" xfId="7661"/>
    <cellStyle name="CoverHeadline1" xfId="9880"/>
    <cellStyle name="Curr" xfId="9881"/>
    <cellStyle name="Curren" xfId="5389"/>
    <cellStyle name="Curren?_x0012_퐀_x0017_?" xfId="2721"/>
    <cellStyle name="Currenby_Cash&amp;DSO Chart" xfId="113"/>
    <cellStyle name="Currency" xfId="22"/>
    <cellStyle name="Currency [0]" xfId="23"/>
    <cellStyle name="Currency [0] 2" xfId="7662"/>
    <cellStyle name="Currency [0] 3" xfId="7663"/>
    <cellStyle name="Currency [0] 4" xfId="7664"/>
    <cellStyle name="Currency [0] 5" xfId="7878"/>
    <cellStyle name="Currency [00]" xfId="5391"/>
    <cellStyle name="Currency [ﺜ]_P&amp;L_laroux" xfId="5392"/>
    <cellStyle name="Currency 10" xfId="7879"/>
    <cellStyle name="Currency 11" xfId="7880"/>
    <cellStyle name="Currency 12" xfId="7881"/>
    <cellStyle name="Currency 13" xfId="5390"/>
    <cellStyle name="Currency 14" xfId="9963"/>
    <cellStyle name="Currency 15" xfId="9979"/>
    <cellStyle name="Currency 16" xfId="9970"/>
    <cellStyle name="Currency 2" xfId="200"/>
    <cellStyle name="Currency 2 2" xfId="7665"/>
    <cellStyle name="Currency 3" xfId="205"/>
    <cellStyle name="Currency 3 2" xfId="7666"/>
    <cellStyle name="Currency 4" xfId="206"/>
    <cellStyle name="Currency 4 2" xfId="7667"/>
    <cellStyle name="Currency 5" xfId="2722"/>
    <cellStyle name="Currency 6" xfId="7882"/>
    <cellStyle name="Currency 7" xfId="7883"/>
    <cellStyle name="Currency 8" xfId="7884"/>
    <cellStyle name="Currency 9" xfId="7885"/>
    <cellStyle name="Currency(￦)" xfId="2723"/>
    <cellStyle name="Currency_ SG&amp;A Bridge " xfId="24"/>
    <cellStyle name="Currency0" xfId="114"/>
    <cellStyle name="Currency0 2" xfId="2724"/>
    <cellStyle name="Currency0 2 2" xfId="7886"/>
    <cellStyle name="Currency0 3" xfId="5393"/>
    <cellStyle name="Currency1" xfId="25"/>
    <cellStyle name="Currency1 2" xfId="2725"/>
    <cellStyle name="Currency1 2 2" xfId="7668"/>
    <cellStyle name="Currency1 3" xfId="7669"/>
    <cellStyle name="Currency1 4" xfId="7670"/>
    <cellStyle name="Currency1 5" xfId="5394"/>
    <cellStyle name="Data" xfId="9882"/>
    <cellStyle name="Date" xfId="115"/>
    <cellStyle name="Date 2" xfId="7671"/>
    <cellStyle name="Date 3" xfId="7672"/>
    <cellStyle name="Date 4" xfId="7673"/>
    <cellStyle name="Date 5" xfId="7887"/>
    <cellStyle name="Date Short" xfId="5395"/>
    <cellStyle name="Date_060901-설계변경내역서(기계수정)" xfId="5396"/>
    <cellStyle name="de" xfId="5397"/>
    <cellStyle name="DELTA" xfId="5398"/>
    <cellStyle name="Dezimal [0]_Compiling Utility Macros" xfId="2726"/>
    <cellStyle name="Dezimal_Compiling Utility Macros" xfId="2727"/>
    <cellStyle name="Display" xfId="9883"/>
    <cellStyle name="Display Price" xfId="9884"/>
    <cellStyle name="Dollar (zero dec)" xfId="116"/>
    <cellStyle name="Dollar (zero dec) 2" xfId="2728"/>
    <cellStyle name="Dollar (zero dec) 2 2" xfId="7674"/>
    <cellStyle name="Dollar (zero dec) 3" xfId="7675"/>
    <cellStyle name="Dollar (zero dec) 4" xfId="7676"/>
    <cellStyle name="Dollar (zero dec) 5" xfId="5399"/>
    <cellStyle name="EA" xfId="5400"/>
    <cellStyle name="E­æo±" xfId="2729"/>
    <cellStyle name="E­æo±a" xfId="2730"/>
    <cellStyle name="È­Æó±âÈ£" xfId="9885"/>
    <cellStyle name="È­Æó±âÈ£0" xfId="9886"/>
    <cellStyle name="Enter Currency (0)" xfId="5401"/>
    <cellStyle name="Enter Currency (2)" xfId="5402"/>
    <cellStyle name="Enter Units (0)" xfId="5403"/>
    <cellStyle name="Enter Units (1)" xfId="5404"/>
    <cellStyle name="Enter Units (2)" xfId="5405"/>
    <cellStyle name="Entered" xfId="117"/>
    <cellStyle name="Entered 2" xfId="7677"/>
    <cellStyle name="Entered 3" xfId="7678"/>
    <cellStyle name="Entered 4" xfId="7679"/>
    <cellStyle name="Euro" xfId="118"/>
    <cellStyle name="Euro 2" xfId="21807"/>
    <cellStyle name="Euro 3" xfId="21808"/>
    <cellStyle name="F2" xfId="119"/>
    <cellStyle name="F2 2" xfId="7888"/>
    <cellStyle name="F2 3" xfId="5406"/>
    <cellStyle name="F3" xfId="120"/>
    <cellStyle name="F3 2" xfId="7889"/>
    <cellStyle name="F3 3" xfId="5407"/>
    <cellStyle name="F4" xfId="121"/>
    <cellStyle name="F4 2" xfId="7890"/>
    <cellStyle name="F4 3" xfId="5408"/>
    <cellStyle name="F5" xfId="122"/>
    <cellStyle name="F5 2" xfId="7891"/>
    <cellStyle name="F5 3" xfId="5409"/>
    <cellStyle name="F6" xfId="123"/>
    <cellStyle name="F6 2" xfId="7892"/>
    <cellStyle name="F6 3" xfId="5410"/>
    <cellStyle name="F7" xfId="124"/>
    <cellStyle name="F7 2" xfId="7893"/>
    <cellStyle name="F7 3" xfId="5411"/>
    <cellStyle name="F8" xfId="125"/>
    <cellStyle name="F8 2" xfId="7894"/>
    <cellStyle name="F8 3" xfId="5412"/>
    <cellStyle name="FinePrint" xfId="9887"/>
    <cellStyle name="Fixed" xfId="126"/>
    <cellStyle name="Fixed 2" xfId="7680"/>
    <cellStyle name="Fixed 3" xfId="7681"/>
    <cellStyle name="Fixed 4" xfId="7682"/>
    <cellStyle name="Fixed 5" xfId="7895"/>
    <cellStyle name="Followed Hyperlink" xfId="5413"/>
    <cellStyle name="G" xfId="5414"/>
    <cellStyle name="G_충장 체육공원준공내역 " xfId="5415"/>
    <cellStyle name="G10" xfId="5416"/>
    <cellStyle name="Grey" xfId="26"/>
    <cellStyle name="Grey 2" xfId="201"/>
    <cellStyle name="Grey 2 2" xfId="7683"/>
    <cellStyle name="Grey 3" xfId="7684"/>
    <cellStyle name="Grey 4" xfId="7685"/>
    <cellStyle name="H1" xfId="2731"/>
    <cellStyle name="H2" xfId="2732"/>
    <cellStyle name="head" xfId="9888"/>
    <cellStyle name="head 1" xfId="9889"/>
    <cellStyle name="head 1-1" xfId="9890"/>
    <cellStyle name="HEADER" xfId="27"/>
    <cellStyle name="Header1" xfId="28"/>
    <cellStyle name="Header2" xfId="29"/>
    <cellStyle name="Heading" xfId="9891"/>
    <cellStyle name="Heading 1" xfId="127"/>
    <cellStyle name="Heading 1 2" xfId="2733"/>
    <cellStyle name="Heading 2" xfId="128"/>
    <cellStyle name="Heading 2 2" xfId="2734"/>
    <cellStyle name="Heading 3" xfId="9892"/>
    <cellStyle name="Heading1" xfId="129"/>
    <cellStyle name="Heading1 2" xfId="7686"/>
    <cellStyle name="Heading1 3" xfId="7687"/>
    <cellStyle name="Heading1 4" xfId="7688"/>
    <cellStyle name="Heading1 5" xfId="7896"/>
    <cellStyle name="Heading2" xfId="130"/>
    <cellStyle name="Heading2 2" xfId="7689"/>
    <cellStyle name="Heading2 3" xfId="7690"/>
    <cellStyle name="Heading2 4" xfId="7691"/>
    <cellStyle name="Heading2 5" xfId="7897"/>
    <cellStyle name="Heading2Divider" xfId="9893"/>
    <cellStyle name="HEADINGS" xfId="5417"/>
    <cellStyle name="HEADINGSTOP" xfId="5418"/>
    <cellStyle name="Helv8_PFD4.XLS" xfId="2735"/>
    <cellStyle name="Hyperlink" xfId="5419"/>
    <cellStyle name="Hyperlink 2" xfId="7898"/>
    <cellStyle name="Hyperlink_NEGS" xfId="2736"/>
    <cellStyle name="Input" xfId="9894"/>
    <cellStyle name="Input [yellow]" xfId="30"/>
    <cellStyle name="Input [yellow] 2" xfId="202"/>
    <cellStyle name="Input [yellow] 2 2" xfId="7692"/>
    <cellStyle name="Input [yellow] 3" xfId="7693"/>
    <cellStyle name="Input [yellow] 4" xfId="7694"/>
    <cellStyle name="Input Price" xfId="9895"/>
    <cellStyle name="Input Quantity" xfId="9896"/>
    <cellStyle name="Input Single Cell" xfId="9897"/>
    <cellStyle name="InputBodyCurr" xfId="9898"/>
    <cellStyle name="InputBodyDate" xfId="9899"/>
    <cellStyle name="InputBodyText" xfId="9900"/>
    <cellStyle name="InputColor" xfId="9901"/>
    <cellStyle name="Item" xfId="9902"/>
    <cellStyle name="Item Input" xfId="9903"/>
    <cellStyle name="kg" xfId="189"/>
    <cellStyle name="L`" xfId="7332"/>
    <cellStyle name="left" xfId="5420"/>
    <cellStyle name="Link Currency (0)" xfId="5421"/>
    <cellStyle name="Link Currency (2)" xfId="5422"/>
    <cellStyle name="Link Units (0)" xfId="5423"/>
    <cellStyle name="Link Units (1)" xfId="5424"/>
    <cellStyle name="Link Units (2)" xfId="5425"/>
    <cellStyle name="loo" xfId="2737"/>
    <cellStyle name="M" xfId="190"/>
    <cellStyle name="M_2007불광천녹화사업 심사내역서(수정-관급)" xfId="9904"/>
    <cellStyle name="M_가로수 수형다듬기 및 위험수목 정비공사" xfId="9905"/>
    <cellStyle name="M_수정목록및내역서(0731)" xfId="9906"/>
    <cellStyle name="M2" xfId="191"/>
    <cellStyle name="M3" xfId="192"/>
    <cellStyle name="Midtitle" xfId="131"/>
    <cellStyle name="Midtitle 2" xfId="7899"/>
    <cellStyle name="Midtitle 3" xfId="5426"/>
    <cellStyle name="Milliers [0]_399GC10" xfId="5427"/>
    <cellStyle name="Milliers_399GC10" xfId="5428"/>
    <cellStyle name="Model" xfId="31"/>
    <cellStyle name="Mon?aire [0]_399GC10" xfId="5429"/>
    <cellStyle name="Mon?aire_399GC10" xfId="5430"/>
    <cellStyle name="n" xfId="5431"/>
    <cellStyle name="NEW정렬" xfId="7333"/>
    <cellStyle name="new정렬범위" xfId="7334"/>
    <cellStyle name="no dec" xfId="132"/>
    <cellStyle name="normal" xfId="5432"/>
    <cellStyle name="Normal - Style1" xfId="32"/>
    <cellStyle name="Normal - Style1 2" xfId="203"/>
    <cellStyle name="Normal - Style1 2 2" xfId="7695"/>
    <cellStyle name="Normal - Style1 3" xfId="7696"/>
    <cellStyle name="Normal - Style1 4" xfId="7697"/>
    <cellStyle name="Normal - Style1 5" xfId="7900"/>
    <cellStyle name="Normal - Style1 6" xfId="5433"/>
    <cellStyle name="Normal - Style2" xfId="133"/>
    <cellStyle name="Normal - Style3" xfId="134"/>
    <cellStyle name="Normal - Style4" xfId="135"/>
    <cellStyle name="Normal - Style5" xfId="136"/>
    <cellStyle name="Normal - Style6" xfId="137"/>
    <cellStyle name="Normal - Style7" xfId="138"/>
    <cellStyle name="Normal - Style8" xfId="139"/>
    <cellStyle name="Normal - 유형1" xfId="140"/>
    <cellStyle name="Normal_ SG&amp;A Bridge " xfId="33"/>
    <cellStyle name="Normal忈OTD thru NOR " xfId="9907"/>
    <cellStyle name="O" xfId="5434"/>
    <cellStyle name="OD" xfId="5435"/>
    <cellStyle name="Œ…?æ맖?e [0.00]_laroux" xfId="141"/>
    <cellStyle name="Œ…?æ맖?e_laroux" xfId="142"/>
    <cellStyle name="oft Excel]_x000d__x000a_Comment=The open=/f lines load custom functions into the Paste Function list._x000d__x000a_Maximized=3_x000d__x000a_AutoFormat=" xfId="7335"/>
    <cellStyle name="oh" xfId="34"/>
    <cellStyle name="Output Single Cell" xfId="9908"/>
    <cellStyle name="P01" xfId="2738"/>
    <cellStyle name="Package Size" xfId="9909"/>
    <cellStyle name="per.style" xfId="5436"/>
    <cellStyle name="Percent" xfId="35"/>
    <cellStyle name="Percent (0)" xfId="5438"/>
    <cellStyle name="Percent [0]" xfId="5439"/>
    <cellStyle name="Percent [00]" xfId="5440"/>
    <cellStyle name="Percent [2]" xfId="36"/>
    <cellStyle name="Percent 10" xfId="7901"/>
    <cellStyle name="Percent 11" xfId="7902"/>
    <cellStyle name="Percent 12" xfId="7903"/>
    <cellStyle name="Percent 13" xfId="5437"/>
    <cellStyle name="Percent 14" xfId="9964"/>
    <cellStyle name="Percent 15" xfId="9958"/>
    <cellStyle name="Percent 16" xfId="9975"/>
    <cellStyle name="Percent 2" xfId="204"/>
    <cellStyle name="Percent 2 2" xfId="7698"/>
    <cellStyle name="Percent 3" xfId="207"/>
    <cellStyle name="Percent 3 2" xfId="7699"/>
    <cellStyle name="Percent 4" xfId="196"/>
    <cellStyle name="Percent 4 2" xfId="7700"/>
    <cellStyle name="Percent 5" xfId="2739"/>
    <cellStyle name="Percent 6" xfId="7904"/>
    <cellStyle name="Percent 7" xfId="7905"/>
    <cellStyle name="Percent 8" xfId="7906"/>
    <cellStyle name="Percent 9" xfId="7907"/>
    <cellStyle name="Percent_#6 Temps &amp; Contractors" xfId="5441"/>
    <cellStyle name="PrePop Currency (0)" xfId="5442"/>
    <cellStyle name="PrePop Currency (2)" xfId="5443"/>
    <cellStyle name="PrePop Units (0)" xfId="5444"/>
    <cellStyle name="PrePop Units (1)" xfId="5445"/>
    <cellStyle name="PrePop Units (2)" xfId="5446"/>
    <cellStyle name="Print Heading" xfId="9910"/>
    <cellStyle name="Q1" xfId="5447"/>
    <cellStyle name="Q4" xfId="5448"/>
    <cellStyle name="Recipe" xfId="9911"/>
    <cellStyle name="Recipe Heading" xfId="9912"/>
    <cellStyle name="regstoresfromspecstores" xfId="5449"/>
    <cellStyle name="Revenue" xfId="9913"/>
    <cellStyle name="RevList" xfId="143"/>
    <cellStyle name="RevList 2" xfId="7701"/>
    <cellStyle name="RevList 3" xfId="7702"/>
    <cellStyle name="RevList 4" xfId="7703"/>
    <cellStyle name="RevList 5" xfId="7908"/>
    <cellStyle name="RevList 6" xfId="5450"/>
    <cellStyle name="RptTitle" xfId="9914"/>
    <cellStyle name="s" xfId="5451"/>
    <cellStyle name="S " xfId="5452"/>
    <cellStyle name="sh" xfId="37"/>
    <cellStyle name="SHADEDSTORES" xfId="5453"/>
    <cellStyle name="specstores" xfId="5454"/>
    <cellStyle name="ssh" xfId="38"/>
    <cellStyle name="STANDARD" xfId="5455"/>
    <cellStyle name="subhead" xfId="39"/>
    <cellStyle name="SubHeading" xfId="9915"/>
    <cellStyle name="Subtotal" xfId="144"/>
    <cellStyle name="Subtotal 1" xfId="9916"/>
    <cellStyle name="Subtotal 2" xfId="7704"/>
    <cellStyle name="Subtotal 3" xfId="7705"/>
    <cellStyle name="Subtotal 4" xfId="7706"/>
    <cellStyle name="Suggested Quantity" xfId="9917"/>
    <cellStyle name="t1" xfId="5456"/>
    <cellStyle name="testtitle" xfId="145"/>
    <cellStyle name="testtitle 2" xfId="7909"/>
    <cellStyle name="testtitle 3" xfId="5457"/>
    <cellStyle name="Text Indent A" xfId="5458"/>
    <cellStyle name="Text Indent B" xfId="5459"/>
    <cellStyle name="Text Indent C" xfId="5460"/>
    <cellStyle name="þ_x001d_ð'&amp;Oy?Hy9_x0008__x000f__x0007_æ_x0007__x0007__x0001__x0001_" xfId="9918"/>
    <cellStyle name="Title" xfId="2740"/>
    <cellStyle name="title [1]" xfId="40"/>
    <cellStyle name="title [2]" xfId="41"/>
    <cellStyle name="Title 2" xfId="7910"/>
    <cellStyle name="Title 3" xfId="7911"/>
    <cellStyle name="Title 4" xfId="7912"/>
    <cellStyle name="Title 5" xfId="7913"/>
    <cellStyle name="Title 6" xfId="7914"/>
    <cellStyle name="Title 7" xfId="7915"/>
    <cellStyle name="Title 8" xfId="7916"/>
    <cellStyle name="Title 9" xfId="7917"/>
    <cellStyle name="Title_도급내역서1" xfId="9919"/>
    <cellStyle name="TON" xfId="2741"/>
    <cellStyle name="ton 2" xfId="5461"/>
    <cellStyle name="Total" xfId="146"/>
    <cellStyle name="Total 2" xfId="7707"/>
    <cellStyle name="Total 3" xfId="7708"/>
    <cellStyle name="Total 4" xfId="7709"/>
    <cellStyle name="Total 5" xfId="7918"/>
    <cellStyle name="TotalCurr" xfId="9920"/>
    <cellStyle name="TotalHdr" xfId="9921"/>
    <cellStyle name="UM" xfId="147"/>
    <cellStyle name="W?rung [0]_Compiling Utility Macros" xfId="2742"/>
    <cellStyle name="W?rung_Compiling Utility Macros" xfId="2743"/>
    <cellStyle name="wrap" xfId="5462"/>
    <cellStyle name="xhm" xfId="9922"/>
    <cellStyle name="μU¿¡ ¿A´A CIAIÆU¸μAⓒ" xfId="2744"/>
    <cellStyle name="ଃਁȋ⤂Ā飰ˠ" xfId="21809"/>
    <cellStyle name="ଃਁȋ⤂Ā飰ˠ 2" xfId="21810"/>
    <cellStyle name="|?ドE" xfId="2693"/>
    <cellStyle name="|?ドE 2" xfId="7336"/>
    <cellStyle name="가운데" xfId="9406"/>
    <cellStyle name="강조색1 2" xfId="21811"/>
    <cellStyle name="강조색2 2" xfId="21812"/>
    <cellStyle name="강조색3 2" xfId="21813"/>
    <cellStyle name="강조색4 2" xfId="21814"/>
    <cellStyle name="강조색5 2" xfId="21815"/>
    <cellStyle name="강조색6 2" xfId="21816"/>
    <cellStyle name="거래명세표" xfId="7337"/>
    <cellStyle name="견적" xfId="5463"/>
    <cellStyle name="경고문 2" xfId="21817"/>
    <cellStyle name="계산 2" xfId="21818"/>
    <cellStyle name="고정소숫점" xfId="148"/>
    <cellStyle name="고정소숫점 2" xfId="2588"/>
    <cellStyle name="고정소숫점 2 2" xfId="7710"/>
    <cellStyle name="고정소숫점 3" xfId="7711"/>
    <cellStyle name="고정소숫점 4" xfId="7712"/>
    <cellStyle name="고정소숫점 5" xfId="7796"/>
    <cellStyle name="고정소숫점 6" xfId="5464"/>
    <cellStyle name="고정출력1" xfId="149"/>
    <cellStyle name="고정출력1 2" xfId="7713"/>
    <cellStyle name="고정출력1 3" xfId="7714"/>
    <cellStyle name="고정출력1 4" xfId="7715"/>
    <cellStyle name="고정출력1 5" xfId="7797"/>
    <cellStyle name="고정출력1 6" xfId="5465"/>
    <cellStyle name="고정출력2" xfId="150"/>
    <cellStyle name="고정출력2 2" xfId="7716"/>
    <cellStyle name="고정출력2 3" xfId="7717"/>
    <cellStyle name="고정출력2 4" xfId="7718"/>
    <cellStyle name="고정출력2 5" xfId="7798"/>
    <cellStyle name="고정출력2 6" xfId="5466"/>
    <cellStyle name="공백" xfId="5467"/>
    <cellStyle name="공백1" xfId="5468"/>
    <cellStyle name="공백1수" xfId="5469"/>
    <cellStyle name="공사원가계산서(조경)" xfId="151"/>
    <cellStyle name="공종" xfId="42"/>
    <cellStyle name="괘선" xfId="2589"/>
    <cellStyle name="괘선1" xfId="2590"/>
    <cellStyle name="咬訌裝?INCOM1" xfId="2591"/>
    <cellStyle name="咬訌裝?INCOM10" xfId="2592"/>
    <cellStyle name="咬訌裝?INCOM10 2" xfId="5470"/>
    <cellStyle name="咬訌裝?INCOM2" xfId="2593"/>
    <cellStyle name="咬訌裝?INCOM3" xfId="2594"/>
    <cellStyle name="咬訌裝?INCOM3 2" xfId="5471"/>
    <cellStyle name="咬訌裝?INCOM4" xfId="2595"/>
    <cellStyle name="咬訌裝?INCOM4 2" xfId="5472"/>
    <cellStyle name="咬訌裝?INCOM5" xfId="2596"/>
    <cellStyle name="咬訌裝?INCOM6" xfId="2597"/>
    <cellStyle name="咬訌裝?INCOM6 2" xfId="5473"/>
    <cellStyle name="咬訌裝?INCOM7" xfId="2598"/>
    <cellStyle name="咬訌裝?INCOM7 2" xfId="5474"/>
    <cellStyle name="咬訌裝?INCOM8" xfId="2599"/>
    <cellStyle name="咬訌裝?INCOM9" xfId="2600"/>
    <cellStyle name="咬訌裝?INCOM9 2" xfId="5475"/>
    <cellStyle name="咬訌裝?PRIB11" xfId="2601"/>
    <cellStyle name="咬訌裝?PRIB11 2" xfId="5476"/>
    <cellStyle name="국종합건설" xfId="9407"/>
    <cellStyle name="그림" xfId="152"/>
    <cellStyle name="글씨빵강" xfId="9408"/>
    <cellStyle name="기계" xfId="43"/>
    <cellStyle name="기계 2" xfId="5477"/>
    <cellStyle name="끼_x0001_?" xfId="7338"/>
    <cellStyle name="나쁨 2" xfId="21819"/>
    <cellStyle name="날짜" xfId="153"/>
    <cellStyle name="날짜 2" xfId="7719"/>
    <cellStyle name="날짜 3" xfId="7720"/>
    <cellStyle name="날짜 4" xfId="7721"/>
    <cellStyle name="날짜 5" xfId="7799"/>
    <cellStyle name="날짜 6" xfId="5478"/>
    <cellStyle name="남기옥" xfId="9409"/>
    <cellStyle name="내역-구분" xfId="2602"/>
    <cellStyle name="내역-글씨" xfId="2603"/>
    <cellStyle name="내역서" xfId="44"/>
    <cellStyle name="내역-수량" xfId="2604"/>
    <cellStyle name="네모제목" xfId="45"/>
    <cellStyle name="단위" xfId="154"/>
    <cellStyle name="단위 2" xfId="5479"/>
    <cellStyle name="달러" xfId="155"/>
    <cellStyle name="달러 2" xfId="7722"/>
    <cellStyle name="달러 3" xfId="7723"/>
    <cellStyle name="달러 4" xfId="7724"/>
    <cellStyle name="달러 5" xfId="7800"/>
    <cellStyle name="달러 6" xfId="5480"/>
    <cellStyle name="뒤에 오는 하이퍼링크" xfId="2605"/>
    <cellStyle name="뒤에 오는 하이퍼링크 2" xfId="7801"/>
    <cellStyle name="뒤에 오는 하이퍼링크_01설계내역" xfId="9932"/>
    <cellStyle name="똿떓죶Ø괻 [0.00]_PRODUCT DETAIL Q1" xfId="156"/>
    <cellStyle name="똿떓죶Ø괻_PRODUCT DETAIL Q1" xfId="157"/>
    <cellStyle name="똿뗦먛귟 [0.00]_laroux" xfId="2606"/>
    <cellStyle name="똿뗦먛귟_laroux" xfId="2607"/>
    <cellStyle name="마이너스키" xfId="46"/>
    <cellStyle name="메모 2" xfId="21820"/>
    <cellStyle name="묮뎋 [0.00]_PRODUCT DETAIL Q1" xfId="158"/>
    <cellStyle name="묮뎋_PRODUCT DETAIL Q1" xfId="159"/>
    <cellStyle name="믅됞 [0.00]_laroux" xfId="2608"/>
    <cellStyle name="믅됞_laroux" xfId="2609"/>
    <cellStyle name="배분" xfId="2610"/>
    <cellStyle name="백" xfId="47"/>
    <cellStyle name="백 " xfId="2612"/>
    <cellStyle name="백  2" xfId="7725"/>
    <cellStyle name="백 2" xfId="2611"/>
    <cellStyle name="백 3" xfId="5481"/>
    <cellStyle name="백 4" xfId="9965"/>
    <cellStyle name="백 5" xfId="9978"/>
    <cellStyle name="백 6" xfId="9976"/>
    <cellStyle name="백_00년상반기현황분석(000512)-A.xls Chart 156" xfId="9410"/>
    <cellStyle name="백_00년상반기현황분석(000512)-A.xls Chart 156_Book1" xfId="9418"/>
    <cellStyle name="백_00년상반기현황분석(000512)-A.xls Chart 156_사장님IQS개선회의(조립생기팀0816)" xfId="9411"/>
    <cellStyle name="백_00년상반기현황분석(000512)-A.xls Chart 156_사장님IQS개선회의(조립생기팀0816)_Book1" xfId="9413"/>
    <cellStyle name="백_00년상반기현황분석(000512)-A.xls Chart 156_사장님IQS개선회의(조립생기팀0816)_인상시부담액(임,단협(1).04.26수정)" xfId="9412"/>
    <cellStyle name="백_00년상반기현황분석(000512)-A.xls Chart 156_인상시부담액(임,단협(1).04.26수정)" xfId="9414"/>
    <cellStyle name="백_00년상반기현황분석(000512)-A.xls Chart 156_정이사님보고0907" xfId="9415"/>
    <cellStyle name="백_00년상반기현황분석(000512)-A.xls Chart 156_정이사님보고0907_Book1" xfId="9417"/>
    <cellStyle name="백_00년상반기현황분석(000512)-A.xls Chart 156_정이사님보고0907_인상시부담액(임,단협(1).04.26수정)" xfId="9416"/>
    <cellStyle name="백_00년상반기현황분석(000512)-A.xls Chart 157" xfId="9419"/>
    <cellStyle name="백_00년상반기현황분석(000512)-A.xls Chart 157_Book1" xfId="9427"/>
    <cellStyle name="백_00년상반기현황분석(000512)-A.xls Chart 157_사장님IQS개선회의(조립생기팀0816)" xfId="9420"/>
    <cellStyle name="백_00년상반기현황분석(000512)-A.xls Chart 157_사장님IQS개선회의(조립생기팀0816)_Book1" xfId="9422"/>
    <cellStyle name="백_00년상반기현황분석(000512)-A.xls Chart 157_사장님IQS개선회의(조립생기팀0816)_인상시부담액(임,단협(1).04.26수정)" xfId="9421"/>
    <cellStyle name="백_00년상반기현황분석(000512)-A.xls Chart 157_인상시부담액(임,단협(1).04.26수정)" xfId="9423"/>
    <cellStyle name="백_00년상반기현황분석(000512)-A.xls Chart 157_정이사님보고0907" xfId="9424"/>
    <cellStyle name="백_00년상반기현황분석(000512)-A.xls Chart 157_정이사님보고0907_Book1" xfId="9426"/>
    <cellStyle name="백_00년상반기현황분석(000512)-A.xls Chart 157_정이사님보고0907_인상시부담액(임,단협(1).04.26수정)" xfId="9425"/>
    <cellStyle name="백_00년상반기현황분석(000512)-A.xls Chart 158" xfId="9428"/>
    <cellStyle name="백_00년상반기현황분석(000512)-A.xls Chart 158_Book1" xfId="9436"/>
    <cellStyle name="백_00년상반기현황분석(000512)-A.xls Chart 158_사장님IQS개선회의(조립생기팀0816)" xfId="9429"/>
    <cellStyle name="백_00년상반기현황분석(000512)-A.xls Chart 158_사장님IQS개선회의(조립생기팀0816)_Book1" xfId="9431"/>
    <cellStyle name="백_00년상반기현황분석(000512)-A.xls Chart 158_사장님IQS개선회의(조립생기팀0816)_인상시부담액(임,단협(1).04.26수정)" xfId="9430"/>
    <cellStyle name="백_00년상반기현황분석(000512)-A.xls Chart 158_인상시부담액(임,단협(1).04.26수정)" xfId="9432"/>
    <cellStyle name="백_00년상반기현황분석(000512)-A.xls Chart 158_정이사님보고0907" xfId="9433"/>
    <cellStyle name="백_00년상반기현황분석(000512)-A.xls Chart 158_정이사님보고0907_Book1" xfId="9435"/>
    <cellStyle name="백_00년상반기현황분석(000512)-A.xls Chart 158_정이사님보고0907_인상시부담액(임,단협(1).04.26수정)" xfId="9434"/>
    <cellStyle name="백_00년상반기현황분석(000512)-A.xls Chart 160" xfId="9437"/>
    <cellStyle name="백_00년상반기현황분석(000512)-A.xls Chart 160_Book1" xfId="9445"/>
    <cellStyle name="백_00년상반기현황분석(000512)-A.xls Chart 160_사장님IQS개선회의(조립생기팀0816)" xfId="9438"/>
    <cellStyle name="백_00년상반기현황분석(000512)-A.xls Chart 160_사장님IQS개선회의(조립생기팀0816)_Book1" xfId="9440"/>
    <cellStyle name="백_00년상반기현황분석(000512)-A.xls Chart 160_사장님IQS개선회의(조립생기팀0816)_인상시부담액(임,단협(1).04.26수정)" xfId="9439"/>
    <cellStyle name="백_00년상반기현황분석(000512)-A.xls Chart 160_인상시부담액(임,단협(1).04.26수정)" xfId="9441"/>
    <cellStyle name="백_00년상반기현황분석(000512)-A.xls Chart 160_정이사님보고0907" xfId="9442"/>
    <cellStyle name="백_00년상반기현황분석(000512)-A.xls Chart 160_정이사님보고0907_Book1" xfId="9444"/>
    <cellStyle name="백_00년상반기현황분석(000512)-A.xls Chart 160_정이사님보고0907_인상시부담액(임,단협(1).04.26수정)" xfId="9443"/>
    <cellStyle name="백_00년상반기현황분석(000512)-A.xls Chart 161" xfId="9446"/>
    <cellStyle name="백_00년상반기현황분석(000512)-A.xls Chart 161_Book1" xfId="9454"/>
    <cellStyle name="백_00년상반기현황분석(000512)-A.xls Chart 161_사장님IQS개선회의(조립생기팀0816)" xfId="9447"/>
    <cellStyle name="백_00년상반기현황분석(000512)-A.xls Chart 161_사장님IQS개선회의(조립생기팀0816)_Book1" xfId="9449"/>
    <cellStyle name="백_00년상반기현황분석(000512)-A.xls Chart 161_사장님IQS개선회의(조립생기팀0816)_인상시부담액(임,단협(1).04.26수정)" xfId="9448"/>
    <cellStyle name="백_00년상반기현황분석(000512)-A.xls Chart 161_인상시부담액(임,단협(1).04.26수정)" xfId="9450"/>
    <cellStyle name="백_00년상반기현황분석(000512)-A.xls Chart 161_정이사님보고0907" xfId="9451"/>
    <cellStyle name="백_00년상반기현황분석(000512)-A.xls Chart 161_정이사님보고0907_Book1" xfId="9453"/>
    <cellStyle name="백_00년상반기현황분석(000512)-A.xls Chart 161_정이사님보고0907_인상시부담액(임,단협(1).04.26수정)" xfId="9452"/>
    <cellStyle name="백_071030-조경공사" xfId="5482"/>
    <cellStyle name="백_107통신단-사무동신축" xfId="7339"/>
    <cellStyle name="백_3.우수" xfId="2613"/>
    <cellStyle name="백_4.오수" xfId="2614"/>
    <cellStyle name="백_IQS00년 상반기보고000520(소장)-1" xfId="9457"/>
    <cellStyle name="백_IQS00년 상반기보고000520(소장)-1.xls Chart 156" xfId="9458"/>
    <cellStyle name="백_IQS00년 상반기보고000520(소장)-1.xls Chart 156_Book1" xfId="9466"/>
    <cellStyle name="백_IQS00년 상반기보고000520(소장)-1.xls Chart 156_사장님IQS개선회의(조립생기팀0816)" xfId="9459"/>
    <cellStyle name="백_IQS00년 상반기보고000520(소장)-1.xls Chart 156_사장님IQS개선회의(조립생기팀0816)_Book1" xfId="9461"/>
    <cellStyle name="백_IQS00년 상반기보고000520(소장)-1.xls Chart 156_사장님IQS개선회의(조립생기팀0816)_인상시부담액(임,단협(1).04.26수정)" xfId="9460"/>
    <cellStyle name="백_IQS00년 상반기보고000520(소장)-1.xls Chart 156_인상시부담액(임,단협(1).04.26수정)" xfId="9462"/>
    <cellStyle name="백_IQS00년 상반기보고000520(소장)-1.xls Chart 156_정이사님보고0907" xfId="9463"/>
    <cellStyle name="백_IQS00년 상반기보고000520(소장)-1.xls Chart 156_정이사님보고0907_Book1" xfId="9465"/>
    <cellStyle name="백_IQS00년 상반기보고000520(소장)-1.xls Chart 156_정이사님보고0907_인상시부담액(임,단협(1).04.26수정)" xfId="9464"/>
    <cellStyle name="백_IQS00년 상반기보고000520(소장)-1.xls Chart 157" xfId="9467"/>
    <cellStyle name="백_IQS00년 상반기보고000520(소장)-1.xls Chart 157_Book1" xfId="9475"/>
    <cellStyle name="백_IQS00년 상반기보고000520(소장)-1.xls Chart 157_사장님IQS개선회의(조립생기팀0816)" xfId="9468"/>
    <cellStyle name="백_IQS00년 상반기보고000520(소장)-1.xls Chart 157_사장님IQS개선회의(조립생기팀0816)_Book1" xfId="9470"/>
    <cellStyle name="백_IQS00년 상반기보고000520(소장)-1.xls Chart 157_사장님IQS개선회의(조립생기팀0816)_인상시부담액(임,단협(1).04.26수정)" xfId="9469"/>
    <cellStyle name="백_IQS00년 상반기보고000520(소장)-1.xls Chart 157_인상시부담액(임,단협(1).04.26수정)" xfId="9471"/>
    <cellStyle name="백_IQS00년 상반기보고000520(소장)-1.xls Chart 157_정이사님보고0907" xfId="9472"/>
    <cellStyle name="백_IQS00년 상반기보고000520(소장)-1.xls Chart 157_정이사님보고0907_Book1" xfId="9474"/>
    <cellStyle name="백_IQS00년 상반기보고000520(소장)-1.xls Chart 157_정이사님보고0907_인상시부담액(임,단협(1).04.26수정)" xfId="9473"/>
    <cellStyle name="백_IQS00년 상반기보고000520(소장)-1.xls Chart 158" xfId="9476"/>
    <cellStyle name="백_IQS00년 상반기보고000520(소장)-1.xls Chart 158_Book1" xfId="9484"/>
    <cellStyle name="백_IQS00년 상반기보고000520(소장)-1.xls Chart 158_사장님IQS개선회의(조립생기팀0816)" xfId="9477"/>
    <cellStyle name="백_IQS00년 상반기보고000520(소장)-1.xls Chart 158_사장님IQS개선회의(조립생기팀0816)_Book1" xfId="9479"/>
    <cellStyle name="백_IQS00년 상반기보고000520(소장)-1.xls Chart 158_사장님IQS개선회의(조립생기팀0816)_인상시부담액(임,단협(1).04.26수정)" xfId="9478"/>
    <cellStyle name="백_IQS00년 상반기보고000520(소장)-1.xls Chart 158_인상시부담액(임,단협(1).04.26수정)" xfId="9480"/>
    <cellStyle name="백_IQS00년 상반기보고000520(소장)-1.xls Chart 158_정이사님보고0907" xfId="9481"/>
    <cellStyle name="백_IQS00년 상반기보고000520(소장)-1.xls Chart 158_정이사님보고0907_Book1" xfId="9483"/>
    <cellStyle name="백_IQS00년 상반기보고000520(소장)-1.xls Chart 158_정이사님보고0907_인상시부담액(임,단협(1).04.26수정)" xfId="9482"/>
    <cellStyle name="백_IQS00년 상반기보고000520(소장)-1.xls Chart 160" xfId="9485"/>
    <cellStyle name="백_IQS00년 상반기보고000520(소장)-1.xls Chart 160_Book1" xfId="9493"/>
    <cellStyle name="백_IQS00년 상반기보고000520(소장)-1.xls Chart 160_사장님IQS개선회의(조립생기팀0816)" xfId="9486"/>
    <cellStyle name="백_IQS00년 상반기보고000520(소장)-1.xls Chart 160_사장님IQS개선회의(조립생기팀0816)_Book1" xfId="9488"/>
    <cellStyle name="백_IQS00년 상반기보고000520(소장)-1.xls Chart 160_사장님IQS개선회의(조립생기팀0816)_인상시부담액(임,단협(1).04.26수정)" xfId="9487"/>
    <cellStyle name="백_IQS00년 상반기보고000520(소장)-1.xls Chart 160_인상시부담액(임,단협(1).04.26수정)" xfId="9489"/>
    <cellStyle name="백_IQS00년 상반기보고000520(소장)-1.xls Chart 160_정이사님보고0907" xfId="9490"/>
    <cellStyle name="백_IQS00년 상반기보고000520(소장)-1.xls Chart 160_정이사님보고0907_Book1" xfId="9492"/>
    <cellStyle name="백_IQS00년 상반기보고000520(소장)-1.xls Chart 160_정이사님보고0907_인상시부담액(임,단협(1).04.26수정)" xfId="9491"/>
    <cellStyle name="백_IQS00년 상반기보고000520(소장)-1.xls Chart 161" xfId="9494"/>
    <cellStyle name="백_IQS00년 상반기보고000520(소장)-1.xls Chart 161_Book1" xfId="9502"/>
    <cellStyle name="백_IQS00년 상반기보고000520(소장)-1.xls Chart 161_사장님IQS개선회의(조립생기팀0816)" xfId="9495"/>
    <cellStyle name="백_IQS00년 상반기보고000520(소장)-1.xls Chart 161_사장님IQS개선회의(조립생기팀0816)_Book1" xfId="9497"/>
    <cellStyle name="백_IQS00년 상반기보고000520(소장)-1.xls Chart 161_사장님IQS개선회의(조립생기팀0816)_인상시부담액(임,단협(1).04.26수정)" xfId="9496"/>
    <cellStyle name="백_IQS00년 상반기보고000520(소장)-1.xls Chart 161_인상시부담액(임,단협(1).04.26수정)" xfId="9498"/>
    <cellStyle name="백_IQS00년 상반기보고000520(소장)-1.xls Chart 161_정이사님보고0907" xfId="9499"/>
    <cellStyle name="백_IQS00년 상반기보고000520(소장)-1.xls Chart 161_정이사님보고0907_Book1" xfId="9501"/>
    <cellStyle name="백_IQS00년 상반기보고000520(소장)-1.xls Chart 161_정이사님보고0907_인상시부담액(임,단협(1).04.26수정)" xfId="9500"/>
    <cellStyle name="백_IQS00년 상반기보고000520(소장)-1_Book1" xfId="9510"/>
    <cellStyle name="백_IQS00년 상반기보고000520(소장)-1_사장님IQS개선회의(조립생기팀0816)" xfId="9503"/>
    <cellStyle name="백_IQS00년 상반기보고000520(소장)-1_사장님IQS개선회의(조립생기팀0816)_Book1" xfId="9505"/>
    <cellStyle name="백_IQS00년 상반기보고000520(소장)-1_사장님IQS개선회의(조립생기팀0816)_인상시부담액(임,단협(1).04.26수정)" xfId="9504"/>
    <cellStyle name="백_IQS00년 상반기보고000520(소장)-1_인상시부담액(임,단협(1).04.26수정)" xfId="9506"/>
    <cellStyle name="백_IQS00년 상반기보고000520(소장)-1_정이사님보고0907" xfId="9507"/>
    <cellStyle name="백_IQS00년 상반기보고000520(소장)-1_정이사님보고0907_Book1" xfId="9509"/>
    <cellStyle name="백_IQS00년 상반기보고000520(소장)-1_정이사님보고0907_인상시부담액(임,단협(1).04.26수정)" xfId="9508"/>
    <cellStyle name="백_KKK(GS)" xfId="7340"/>
    <cellStyle name="백_LLL(송림)" xfId="7341"/>
    <cellStyle name="백_강릉 솔향기 공원 조성공사-설변" xfId="9455"/>
    <cellStyle name="백_계산서(공릉동)" xfId="7342"/>
    <cellStyle name="백_냉방계산서 기본폼" xfId="7343"/>
    <cellStyle name="백_다_01_지역냉방계산서_광주" xfId="7344"/>
    <cellStyle name="백_별첨-1" xfId="7345"/>
    <cellStyle name="백_석촌동꽃마을빌딩" xfId="7346"/>
    <cellStyle name="백_석촌동꽃마을빌딩_107통신단-사무동신축" xfId="7347"/>
    <cellStyle name="백_석촌동꽃마을빌딩_KKK(GS)" xfId="7348"/>
    <cellStyle name="백_석촌동꽃마을빌딩_LLL(송림)" xfId="7349"/>
    <cellStyle name="백_석촌동꽃마을빌딩_계산서(공릉동)" xfId="7350"/>
    <cellStyle name="백_석촌동꽃마을빌딩_냉방계산서 기본폼" xfId="7351"/>
    <cellStyle name="백_석촌동꽃마을빌딩_다_01_지역냉방계산서_광주" xfId="7352"/>
    <cellStyle name="백_석촌동꽃마을빌딩_별첨-1" xfId="7353"/>
    <cellStyle name="백_석촌동꽃마을빌딩_소화계산서(공릉동)" xfId="7354"/>
    <cellStyle name="백_석촌동꽃마을빌딩_아파트(송림)" xfId="7355"/>
    <cellStyle name="백_석촌동꽃마을빌딩_에너지근거자료(GS)" xfId="7356"/>
    <cellStyle name="백_석촌동꽃마을빌딩_에너지근거자료(신봉)" xfId="7357"/>
    <cellStyle name="백_석촌동꽃마을빌딩_육본냉방계산서 기본폼" xfId="7358"/>
    <cellStyle name="백_석촌동꽃마을빌딩_표준" xfId="7359"/>
    <cellStyle name="백_설계내역서-조경(최종)-수자원검토사항반영rev.3-1" xfId="2615"/>
    <cellStyle name="백_성산아파트" xfId="7360"/>
    <cellStyle name="백_성산아파트_107통신단-사무동신축" xfId="7361"/>
    <cellStyle name="백_성산아파트_KKK(GS)" xfId="7362"/>
    <cellStyle name="백_성산아파트_LLL(송림)" xfId="7363"/>
    <cellStyle name="백_성산아파트_계산서(공릉동)" xfId="7364"/>
    <cellStyle name="백_성산아파트_냉방계산서 기본폼" xfId="7365"/>
    <cellStyle name="백_성산아파트_다_01_지역냉방계산서_광주" xfId="7366"/>
    <cellStyle name="백_성산아파트_별첨-1" xfId="7367"/>
    <cellStyle name="백_성산아파트_소화계산서(공릉동)" xfId="7368"/>
    <cellStyle name="백_성산아파트_아파트(송림)" xfId="7369"/>
    <cellStyle name="백_성산아파트_에너지근거자료(GS)" xfId="7370"/>
    <cellStyle name="백_성산아파트_에너지근거자료(신봉)" xfId="7371"/>
    <cellStyle name="백_성산아파트_육본냉방계산서 기본폼" xfId="7372"/>
    <cellStyle name="백_성산아파트_표준" xfId="7373"/>
    <cellStyle name="백_소화계산서(공릉동)" xfId="7374"/>
    <cellStyle name="백_신성교회" xfId="7375"/>
    <cellStyle name="백_신성교회_107통신단-사무동신축" xfId="7376"/>
    <cellStyle name="백_신성교회_KKK(GS)" xfId="7377"/>
    <cellStyle name="백_신성교회_LLL(송림)" xfId="7378"/>
    <cellStyle name="백_신성교회_계산서(공릉동)" xfId="7379"/>
    <cellStyle name="백_신성교회_냉방계산서 기본폼" xfId="7380"/>
    <cellStyle name="백_신성교회_다_01_지역냉방계산서_광주" xfId="7381"/>
    <cellStyle name="백_신성교회_별첨-1" xfId="7382"/>
    <cellStyle name="백_신성교회_소화계산서(공릉동)" xfId="7383"/>
    <cellStyle name="백_신성교회_아파트(송림)" xfId="7384"/>
    <cellStyle name="백_신성교회_에너지근거자료(GS)" xfId="7385"/>
    <cellStyle name="백_신성교회_에너지근거자료(신봉)" xfId="7386"/>
    <cellStyle name="백_신성교회_육본냉방계산서 기본폼" xfId="7387"/>
    <cellStyle name="백_신성교회_표준" xfId="7388"/>
    <cellStyle name="백_아리랑전기내역서" xfId="21821"/>
    <cellStyle name="백_아파트(송림)" xfId="7389"/>
    <cellStyle name="백_에너지근거자료(GS)" xfId="7390"/>
    <cellStyle name="백_에너지근거자료(신봉)" xfId="7391"/>
    <cellStyle name="백_우수1(변경)" xfId="5483"/>
    <cellStyle name="백_우수1(변경)_충장 체육공원준공내역 " xfId="5484"/>
    <cellStyle name="백_원가계산서" xfId="5485"/>
    <cellStyle name="백_육본냉방계산서 기본폼" xfId="7392"/>
    <cellStyle name="백_이름정의삭제오류" xfId="9456"/>
    <cellStyle name="백_주변(이락사)정비-견적(최종)" xfId="2616"/>
    <cellStyle name="백_청라지구  스프링클러 설치" xfId="5486"/>
    <cellStyle name="백_표준" xfId="7393"/>
    <cellStyle name="백분율 [△1]" xfId="2618"/>
    <cellStyle name="백분율 [△2]" xfId="2619"/>
    <cellStyle name="백분율 [0]" xfId="48"/>
    <cellStyle name="백분율 [2]" xfId="49"/>
    <cellStyle name="백분율 10" xfId="7802"/>
    <cellStyle name="백분율 11" xfId="7803"/>
    <cellStyle name="백분율 12" xfId="7580"/>
    <cellStyle name="백분율 13" xfId="9973"/>
    <cellStyle name="백분율 14" xfId="9977"/>
    <cellStyle name="백분율 15" xfId="9971"/>
    <cellStyle name="백분율 2" xfId="197"/>
    <cellStyle name="백분율 2 2" xfId="7804"/>
    <cellStyle name="백분율 2 3" xfId="5549"/>
    <cellStyle name="백분율 3" xfId="2617"/>
    <cellStyle name="백분율 3 2" xfId="7805"/>
    <cellStyle name="백분율 3 2 2" xfId="9944"/>
    <cellStyle name="백분율 3 2 2 2" xfId="21793"/>
    <cellStyle name="백분율 3 2 3" xfId="21772"/>
    <cellStyle name="백분율 3 3" xfId="9937"/>
    <cellStyle name="백분율 3 3 2" xfId="21786"/>
    <cellStyle name="백분율 3 4" xfId="7726"/>
    <cellStyle name="백분율 3 4 2" xfId="21765"/>
    <cellStyle name="백분율 4" xfId="7806"/>
    <cellStyle name="백분율 5" xfId="7807"/>
    <cellStyle name="백분율 6" xfId="7784"/>
    <cellStyle name="백분율 7" xfId="7785"/>
    <cellStyle name="백분율 8" xfId="7786"/>
    <cellStyle name="백분율 9" xfId="7808"/>
    <cellStyle name="백분율［△1］" xfId="2620"/>
    <cellStyle name="백분율［△2］" xfId="2621"/>
    <cellStyle name="벭?_Q1 PRODUCT ACTUAL_4월 (2)" xfId="9511"/>
    <cellStyle name="보통 2" xfId="21822"/>
    <cellStyle name="분수" xfId="2622"/>
    <cellStyle name="뷭?" xfId="2623"/>
    <cellStyle name="빨간색" xfId="50"/>
    <cellStyle name="빨강" xfId="2624"/>
    <cellStyle name="선택영역" xfId="5487"/>
    <cellStyle name="선택영역 가운데" xfId="5488"/>
    <cellStyle name="선택영역_토공수량" xfId="5489"/>
    <cellStyle name="선택영역의 가운데" xfId="5490"/>
    <cellStyle name="선택영역의 가운데로" xfId="2625"/>
    <cellStyle name="선택영영" xfId="5491"/>
    <cellStyle name="설계서" xfId="160"/>
    <cellStyle name="설계서 2" xfId="7394"/>
    <cellStyle name="설명 텍스트 2" xfId="21823"/>
    <cellStyle name="셀 확인 2" xfId="21824"/>
    <cellStyle name="소숫점0" xfId="5492"/>
    <cellStyle name="소숫점3" xfId="5493"/>
    <cellStyle name="수당" xfId="9933"/>
    <cellStyle name="수당2" xfId="9934"/>
    <cellStyle name="수량" xfId="2626"/>
    <cellStyle name="수량 2" xfId="7395"/>
    <cellStyle name="수량1" xfId="51"/>
    <cellStyle name="수량산출" xfId="5494"/>
    <cellStyle name="수목명" xfId="52"/>
    <cellStyle name="숨김" xfId="9512"/>
    <cellStyle name="숫자" xfId="5495"/>
    <cellStyle name="숫자(R)" xfId="161"/>
    <cellStyle name="숫자(R) 2" xfId="2627"/>
    <cellStyle name="숫자(R) 2 2" xfId="7727"/>
    <cellStyle name="숫자(R) 3" xfId="7728"/>
    <cellStyle name="숫자(R) 4" xfId="7729"/>
    <cellStyle name="숫자(R) 5" xfId="7809"/>
    <cellStyle name="숫자(R) 6" xfId="5496"/>
    <cellStyle name="숫자1" xfId="5497"/>
    <cellStyle name="숫자3" xfId="5498"/>
    <cellStyle name="숫자3R" xfId="5499"/>
    <cellStyle name="숫자3자리" xfId="5500"/>
    <cellStyle name="쉼표 [0]" xfId="1" builtinId="6"/>
    <cellStyle name="쉼표 [0] 2" xfId="198"/>
    <cellStyle name="쉼표 [0] 2 2" xfId="5545"/>
    <cellStyle name="쉼표 [0] 2 2 2" xfId="7577"/>
    <cellStyle name="쉼표 [0] 2 2 3" xfId="7730"/>
    <cellStyle name="쉼표 [0] 2 2 4" xfId="7731"/>
    <cellStyle name="쉼표 [0] 2 3" xfId="7732"/>
    <cellStyle name="쉼표 [0] 2 4" xfId="7733"/>
    <cellStyle name="쉼표 [0] 2 5" xfId="7734"/>
    <cellStyle name="쉼표 [0] 2 6" xfId="7810"/>
    <cellStyle name="쉼표 [0] 3" xfId="2628"/>
    <cellStyle name="쉼표 [0] 3 2" xfId="7578"/>
    <cellStyle name="쉼표 [0] 3 3" xfId="7811"/>
    <cellStyle name="쉼표 [0] 3 4" xfId="9513"/>
    <cellStyle name="쉼표 [0] 3 5" xfId="5552"/>
    <cellStyle name="쉼표 [0] 4" xfId="2629"/>
    <cellStyle name="쉼표 [0] 4 2" xfId="7583"/>
    <cellStyle name="쉼표 [0] 5" xfId="2745"/>
    <cellStyle name="쉼표 [0] 5 2" xfId="7813"/>
    <cellStyle name="쉼표 [0] 5 3" xfId="7812"/>
    <cellStyle name="쉼표 [0] 6" xfId="7814"/>
    <cellStyle name="쉼표 [0] 6 2" xfId="9945"/>
    <cellStyle name="쉼표 [0] 6 2 2" xfId="21794"/>
    <cellStyle name="쉼표 [0] 6 3" xfId="21773"/>
    <cellStyle name="쉼표 [0] 7" xfId="7815"/>
    <cellStyle name="쉼표 [0] 7 2" xfId="7816"/>
    <cellStyle name="쉼표 [0] 7 2 2" xfId="7817"/>
    <cellStyle name="쉼표 [0] 7 2 3" xfId="7818"/>
    <cellStyle name="쉼표 [0] 7 2 4" xfId="7819"/>
    <cellStyle name="쉼표 [0] 7 3" xfId="7820"/>
    <cellStyle name="쉼표 [0] 7 3 2" xfId="7821"/>
    <cellStyle name="쉼표 [0] 7 3 3" xfId="7822"/>
    <cellStyle name="쉼표 [0] 7 3 4" xfId="7823"/>
    <cellStyle name="쉼표 [0] 7 4" xfId="7824"/>
    <cellStyle name="쉼표 [0] 7 5" xfId="7825"/>
    <cellStyle name="쉼표 [0] 7 6" xfId="7826"/>
    <cellStyle name="쉼표 [0] 8" xfId="9514"/>
    <cellStyle name="쉼표 [0] 8 2" xfId="9954"/>
    <cellStyle name="쉼표 [0] 8 2 2" xfId="21803"/>
    <cellStyle name="쉼표 [0] 8 3" xfId="21782"/>
    <cellStyle name="쉼표 [0] 9" xfId="2753"/>
    <cellStyle name="쉼표 2" xfId="5548"/>
    <cellStyle name="쉼표 2 2" xfId="5546"/>
    <cellStyle name="쉼표 2 2 2" xfId="5553"/>
    <cellStyle name="쉼표 2 2 2 2" xfId="7827"/>
    <cellStyle name="쉼표 2 2 3" xfId="7735"/>
    <cellStyle name="쉼표 2 2 4" xfId="7736"/>
    <cellStyle name="쉼표 2 2 5" xfId="7737"/>
    <cellStyle name="쉼표 2 3" xfId="7738"/>
    <cellStyle name="쉼표 2 4" xfId="7739"/>
    <cellStyle name="쉼표 2 5" xfId="7740"/>
    <cellStyle name="쉼표 3" xfId="5554"/>
    <cellStyle name="쉼표 4" xfId="5555"/>
    <cellStyle name="쉼표 5" xfId="5556"/>
    <cellStyle name="스타일 1" xfId="53"/>
    <cellStyle name="스타일 1 2" xfId="7828"/>
    <cellStyle name="스타일 1 3" xfId="5501"/>
    <cellStyle name="스타일 2" xfId="162"/>
    <cellStyle name="스타일 2 2" xfId="5502"/>
    <cellStyle name="스타일 3" xfId="163"/>
    <cellStyle name="스타일 3 2" xfId="5503"/>
    <cellStyle name="스타일 4" xfId="164"/>
    <cellStyle name="스타일 4 2" xfId="5504"/>
    <cellStyle name="스타일 5" xfId="165"/>
    <cellStyle name="스타일 5 2" xfId="5505"/>
    <cellStyle name="안건회계법인" xfId="166"/>
    <cellStyle name="연결된 셀 2" xfId="21825"/>
    <cellStyle name="열어본 하이퍼링크" xfId="21826"/>
    <cellStyle name="옛체" xfId="2630"/>
    <cellStyle name="왼쪽2" xfId="54"/>
    <cellStyle name="왼쪽2 2" xfId="2631"/>
    <cellStyle name="요약 2" xfId="21827"/>
    <cellStyle name="우괄호_박심배수구조물공" xfId="5506"/>
    <cellStyle name="우측양괄호" xfId="5507"/>
    <cellStyle name="원" xfId="9516"/>
    <cellStyle name="원_감곡문화011128진입가로등케이블삭제한전납입금전부삭제" xfId="9517"/>
    <cellStyle name="원_금호2양수0101" xfId="9518"/>
    <cellStyle name="원_방화실010310" xfId="9519"/>
    <cellStyle name="원_옥동양수0101" xfId="9520"/>
    <cellStyle name="원_용배수로" xfId="9521"/>
    <cellStyle name="원_용배수로토적" xfId="9522"/>
    <cellStyle name="원_재오개양수" xfId="9523"/>
    <cellStyle name="원_증감" xfId="9524"/>
    <cellStyle name="원_하장양수(40HP20HP)020309" xfId="9525"/>
    <cellStyle name="유1" xfId="2632"/>
    <cellStyle name="유상진" xfId="9526"/>
    <cellStyle name="유영" xfId="9527"/>
    <cellStyle name="을지" xfId="9528"/>
    <cellStyle name="음수서식" xfId="7396"/>
    <cellStyle name="일반" xfId="5508"/>
    <cellStyle name="一般_GARMENT STEP FORM HK" xfId="5509"/>
    <cellStyle name="일위대가" xfId="193"/>
    <cellStyle name="일위-제목" xfId="2633"/>
    <cellStyle name="일위호표번호" xfId="2634"/>
    <cellStyle name="입력 2" xfId="21828"/>
    <cellStyle name="자리수" xfId="167"/>
    <cellStyle name="자리수 - 유형1" xfId="168"/>
    <cellStyle name="자리수 10" xfId="7829"/>
    <cellStyle name="자리수 11" xfId="7830"/>
    <cellStyle name="자리수 12" xfId="7831"/>
    <cellStyle name="자리수 13" xfId="5510"/>
    <cellStyle name="자리수 14" xfId="9966"/>
    <cellStyle name="자리수 15" xfId="9957"/>
    <cellStyle name="자리수 16" xfId="9960"/>
    <cellStyle name="자리수 2" xfId="7741"/>
    <cellStyle name="자리수 3" xfId="7742"/>
    <cellStyle name="자리수 4" xfId="7743"/>
    <cellStyle name="자리수 5" xfId="7832"/>
    <cellStyle name="자리수 6" xfId="7833"/>
    <cellStyle name="자리수 7" xfId="7834"/>
    <cellStyle name="자리수 8" xfId="7835"/>
    <cellStyle name="자리수 9" xfId="7836"/>
    <cellStyle name="자리수_041 한강 보 개략공사비 090612" xfId="21829"/>
    <cellStyle name="자리수0" xfId="55"/>
    <cellStyle name="자리수0 2" xfId="7744"/>
    <cellStyle name="자리수0 3" xfId="7745"/>
    <cellStyle name="자리수0 4" xfId="7746"/>
    <cellStyle name="자리수0 5" xfId="7837"/>
    <cellStyle name="자리수0 6" xfId="5511"/>
    <cellStyle name="정렬" xfId="7397"/>
    <cellStyle name="정렬범위" xfId="7398"/>
    <cellStyle name="제곱" xfId="5512"/>
    <cellStyle name="제목 1 2" xfId="21830"/>
    <cellStyle name="제목 1(左)" xfId="2635"/>
    <cellStyle name="제목 1(中)" xfId="2636"/>
    <cellStyle name="제목 2 2" xfId="21831"/>
    <cellStyle name="제목 3 2" xfId="21832"/>
    <cellStyle name="제목 4 2" xfId="21833"/>
    <cellStyle name="제목 5" xfId="21834"/>
    <cellStyle name="제목[1 줄]" xfId="2637"/>
    <cellStyle name="제목[2줄 아래]" xfId="2638"/>
    <cellStyle name="제목[2줄 위]" xfId="2639"/>
    <cellStyle name="제목1" xfId="194"/>
    <cellStyle name="제목1 2" xfId="2640"/>
    <cellStyle name="제목1 2 2" xfId="7838"/>
    <cellStyle name="제목2" xfId="195"/>
    <cellStyle name="좋음 2" xfId="21835"/>
    <cellStyle name="좌괄호_박심배수구조물공" xfId="5513"/>
    <cellStyle name="좌측양괄호" xfId="5514"/>
    <cellStyle name="지정되지 않음" xfId="169"/>
    <cellStyle name="지정되지 않음 2" xfId="7747"/>
    <cellStyle name="지정되지 않음 3" xfId="7748"/>
    <cellStyle name="지정되지 않음 4" xfId="7749"/>
    <cellStyle name="지하철정렬" xfId="7399"/>
    <cellStyle name="千分位[0]_GARMENT STEP FORM HK" xfId="5515"/>
    <cellStyle name="千分位_GARMENT STEP FORM HK" xfId="5516"/>
    <cellStyle name="출력 2" xfId="21836"/>
    <cellStyle name="콤" xfId="170"/>
    <cellStyle name="콤_00년상반기현황분석(000512)-A.xls Chart 156" xfId="9529"/>
    <cellStyle name="콤_00년상반기현황분석(000512)-A.xls Chart 156_Book1" xfId="9537"/>
    <cellStyle name="콤_00년상반기현황분석(000512)-A.xls Chart 156_사장님IQS개선회의(조립생기팀0816)" xfId="9530"/>
    <cellStyle name="콤_00년상반기현황분석(000512)-A.xls Chart 156_사장님IQS개선회의(조립생기팀0816)_Book1" xfId="9532"/>
    <cellStyle name="콤_00년상반기현황분석(000512)-A.xls Chart 156_사장님IQS개선회의(조립생기팀0816)_인상시부담액(임,단협(1).04.26수정)" xfId="9531"/>
    <cellStyle name="콤_00년상반기현황분석(000512)-A.xls Chart 156_인상시부담액(임,단협(1).04.26수정)" xfId="9533"/>
    <cellStyle name="콤_00년상반기현황분석(000512)-A.xls Chart 156_정이사님보고0907" xfId="9534"/>
    <cellStyle name="콤_00년상반기현황분석(000512)-A.xls Chart 156_정이사님보고0907_Book1" xfId="9536"/>
    <cellStyle name="콤_00년상반기현황분석(000512)-A.xls Chart 156_정이사님보고0907_인상시부담액(임,단협(1).04.26수정)" xfId="9535"/>
    <cellStyle name="콤_00년상반기현황분석(000512)-A.xls Chart 157" xfId="9538"/>
    <cellStyle name="콤_00년상반기현황분석(000512)-A.xls Chart 157_Book1" xfId="9546"/>
    <cellStyle name="콤_00년상반기현황분석(000512)-A.xls Chart 157_사장님IQS개선회의(조립생기팀0816)" xfId="9539"/>
    <cellStyle name="콤_00년상반기현황분석(000512)-A.xls Chart 157_사장님IQS개선회의(조립생기팀0816)_Book1" xfId="9541"/>
    <cellStyle name="콤_00년상반기현황분석(000512)-A.xls Chart 157_사장님IQS개선회의(조립생기팀0816)_인상시부담액(임,단협(1).04.26수정)" xfId="9540"/>
    <cellStyle name="콤_00년상반기현황분석(000512)-A.xls Chart 157_인상시부담액(임,단협(1).04.26수정)" xfId="9542"/>
    <cellStyle name="콤_00년상반기현황분석(000512)-A.xls Chart 157_정이사님보고0907" xfId="9543"/>
    <cellStyle name="콤_00년상반기현황분석(000512)-A.xls Chart 157_정이사님보고0907_Book1" xfId="9545"/>
    <cellStyle name="콤_00년상반기현황분석(000512)-A.xls Chart 157_정이사님보고0907_인상시부담액(임,단협(1).04.26수정)" xfId="9544"/>
    <cellStyle name="콤_00년상반기현황분석(000512)-A.xls Chart 158" xfId="9547"/>
    <cellStyle name="콤_00년상반기현황분석(000512)-A.xls Chart 158_Book1" xfId="9555"/>
    <cellStyle name="콤_00년상반기현황분석(000512)-A.xls Chart 158_사장님IQS개선회의(조립생기팀0816)" xfId="9548"/>
    <cellStyle name="콤_00년상반기현황분석(000512)-A.xls Chart 158_사장님IQS개선회의(조립생기팀0816)_Book1" xfId="9550"/>
    <cellStyle name="콤_00년상반기현황분석(000512)-A.xls Chart 158_사장님IQS개선회의(조립생기팀0816)_인상시부담액(임,단협(1).04.26수정)" xfId="9549"/>
    <cellStyle name="콤_00년상반기현황분석(000512)-A.xls Chart 158_인상시부담액(임,단협(1).04.26수정)" xfId="9551"/>
    <cellStyle name="콤_00년상반기현황분석(000512)-A.xls Chart 158_정이사님보고0907" xfId="9552"/>
    <cellStyle name="콤_00년상반기현황분석(000512)-A.xls Chart 158_정이사님보고0907_Book1" xfId="9554"/>
    <cellStyle name="콤_00년상반기현황분석(000512)-A.xls Chart 158_정이사님보고0907_인상시부담액(임,단협(1).04.26수정)" xfId="9553"/>
    <cellStyle name="콤_00년상반기현황분석(000512)-A.xls Chart 160" xfId="9556"/>
    <cellStyle name="콤_00년상반기현황분석(000512)-A.xls Chart 160_Book1" xfId="9564"/>
    <cellStyle name="콤_00년상반기현황분석(000512)-A.xls Chart 160_사장님IQS개선회의(조립생기팀0816)" xfId="9557"/>
    <cellStyle name="콤_00년상반기현황분석(000512)-A.xls Chart 160_사장님IQS개선회의(조립생기팀0816)_Book1" xfId="9559"/>
    <cellStyle name="콤_00년상반기현황분석(000512)-A.xls Chart 160_사장님IQS개선회의(조립생기팀0816)_인상시부담액(임,단협(1).04.26수정)" xfId="9558"/>
    <cellStyle name="콤_00년상반기현황분석(000512)-A.xls Chart 160_인상시부담액(임,단협(1).04.26수정)" xfId="9560"/>
    <cellStyle name="콤_00년상반기현황분석(000512)-A.xls Chart 160_정이사님보고0907" xfId="9561"/>
    <cellStyle name="콤_00년상반기현황분석(000512)-A.xls Chart 160_정이사님보고0907_Book1" xfId="9563"/>
    <cellStyle name="콤_00년상반기현황분석(000512)-A.xls Chart 160_정이사님보고0907_인상시부담액(임,단협(1).04.26수정)" xfId="9562"/>
    <cellStyle name="콤_00년상반기현황분석(000512)-A.xls Chart 161" xfId="9565"/>
    <cellStyle name="콤_00년상반기현황분석(000512)-A.xls Chart 161_Book1" xfId="9573"/>
    <cellStyle name="콤_00년상반기현황분석(000512)-A.xls Chart 161_사장님IQS개선회의(조립생기팀0816)" xfId="9566"/>
    <cellStyle name="콤_00년상반기현황분석(000512)-A.xls Chart 161_사장님IQS개선회의(조립생기팀0816)_Book1" xfId="9568"/>
    <cellStyle name="콤_00년상반기현황분석(000512)-A.xls Chart 161_사장님IQS개선회의(조립생기팀0816)_인상시부담액(임,단협(1).04.26수정)" xfId="9567"/>
    <cellStyle name="콤_00년상반기현황분석(000512)-A.xls Chart 161_인상시부담액(임,단협(1).04.26수정)" xfId="9569"/>
    <cellStyle name="콤_00년상반기현황분석(000512)-A.xls Chart 161_정이사님보고0907" xfId="9570"/>
    <cellStyle name="콤_00년상반기현황분석(000512)-A.xls Chart 161_정이사님보고0907_Book1" xfId="9572"/>
    <cellStyle name="콤_00년상반기현황분석(000512)-A.xls Chart 161_정이사님보고0907_인상시부담액(임,단협(1).04.26수정)" xfId="9571"/>
    <cellStyle name="콤_071030-조경공사" xfId="5517"/>
    <cellStyle name="콤_107통신단-사무동신축" xfId="7400"/>
    <cellStyle name="콤_3.우수" xfId="2641"/>
    <cellStyle name="콤_4.오수" xfId="2642"/>
    <cellStyle name="콤_IQS00년 상반기보고000520(소장)-1" xfId="9574"/>
    <cellStyle name="콤_IQS00년 상반기보고000520(소장)-1.xls Chart 156" xfId="9575"/>
    <cellStyle name="콤_IQS00년 상반기보고000520(소장)-1.xls Chart 156_Book1" xfId="9583"/>
    <cellStyle name="콤_IQS00년 상반기보고000520(소장)-1.xls Chart 156_사장님IQS개선회의(조립생기팀0816)" xfId="9576"/>
    <cellStyle name="콤_IQS00년 상반기보고000520(소장)-1.xls Chart 156_사장님IQS개선회의(조립생기팀0816)_Book1" xfId="9578"/>
    <cellStyle name="콤_IQS00년 상반기보고000520(소장)-1.xls Chart 156_사장님IQS개선회의(조립생기팀0816)_인상시부담액(임,단협(1).04.26수정)" xfId="9577"/>
    <cellStyle name="콤_IQS00년 상반기보고000520(소장)-1.xls Chart 156_인상시부담액(임,단협(1).04.26수정)" xfId="9579"/>
    <cellStyle name="콤_IQS00년 상반기보고000520(소장)-1.xls Chart 156_정이사님보고0907" xfId="9580"/>
    <cellStyle name="콤_IQS00년 상반기보고000520(소장)-1.xls Chart 156_정이사님보고0907_Book1" xfId="9582"/>
    <cellStyle name="콤_IQS00년 상반기보고000520(소장)-1.xls Chart 156_정이사님보고0907_인상시부담액(임,단협(1).04.26수정)" xfId="9581"/>
    <cellStyle name="콤_IQS00년 상반기보고000520(소장)-1.xls Chart 157" xfId="9584"/>
    <cellStyle name="콤_IQS00년 상반기보고000520(소장)-1.xls Chart 157_Book1" xfId="9592"/>
    <cellStyle name="콤_IQS00년 상반기보고000520(소장)-1.xls Chart 157_사장님IQS개선회의(조립생기팀0816)" xfId="9585"/>
    <cellStyle name="콤_IQS00년 상반기보고000520(소장)-1.xls Chart 157_사장님IQS개선회의(조립생기팀0816)_Book1" xfId="9587"/>
    <cellStyle name="콤_IQS00년 상반기보고000520(소장)-1.xls Chart 157_사장님IQS개선회의(조립생기팀0816)_인상시부담액(임,단협(1).04.26수정)" xfId="9586"/>
    <cellStyle name="콤_IQS00년 상반기보고000520(소장)-1.xls Chart 157_인상시부담액(임,단협(1).04.26수정)" xfId="9588"/>
    <cellStyle name="콤_IQS00년 상반기보고000520(소장)-1.xls Chart 157_정이사님보고0907" xfId="9589"/>
    <cellStyle name="콤_IQS00년 상반기보고000520(소장)-1.xls Chart 157_정이사님보고0907_Book1" xfId="9591"/>
    <cellStyle name="콤_IQS00년 상반기보고000520(소장)-1.xls Chart 157_정이사님보고0907_인상시부담액(임,단협(1).04.26수정)" xfId="9590"/>
    <cellStyle name="콤_IQS00년 상반기보고000520(소장)-1.xls Chart 158" xfId="9593"/>
    <cellStyle name="콤_IQS00년 상반기보고000520(소장)-1.xls Chart 158_Book1" xfId="9601"/>
    <cellStyle name="콤_IQS00년 상반기보고000520(소장)-1.xls Chart 158_사장님IQS개선회의(조립생기팀0816)" xfId="9594"/>
    <cellStyle name="콤_IQS00년 상반기보고000520(소장)-1.xls Chart 158_사장님IQS개선회의(조립생기팀0816)_Book1" xfId="9596"/>
    <cellStyle name="콤_IQS00년 상반기보고000520(소장)-1.xls Chart 158_사장님IQS개선회의(조립생기팀0816)_인상시부담액(임,단협(1).04.26수정)" xfId="9595"/>
    <cellStyle name="콤_IQS00년 상반기보고000520(소장)-1.xls Chart 158_인상시부담액(임,단협(1).04.26수정)" xfId="9597"/>
    <cellStyle name="콤_IQS00년 상반기보고000520(소장)-1.xls Chart 158_정이사님보고0907" xfId="9598"/>
    <cellStyle name="콤_IQS00년 상반기보고000520(소장)-1.xls Chart 158_정이사님보고0907_Book1" xfId="9600"/>
    <cellStyle name="콤_IQS00년 상반기보고000520(소장)-1.xls Chart 158_정이사님보고0907_인상시부담액(임,단협(1).04.26수정)" xfId="9599"/>
    <cellStyle name="콤_IQS00년 상반기보고000520(소장)-1.xls Chart 160" xfId="9602"/>
    <cellStyle name="콤_IQS00년 상반기보고000520(소장)-1.xls Chart 160_Book1" xfId="9610"/>
    <cellStyle name="콤_IQS00년 상반기보고000520(소장)-1.xls Chart 160_사장님IQS개선회의(조립생기팀0816)" xfId="9603"/>
    <cellStyle name="콤_IQS00년 상반기보고000520(소장)-1.xls Chart 160_사장님IQS개선회의(조립생기팀0816)_Book1" xfId="9605"/>
    <cellStyle name="콤_IQS00년 상반기보고000520(소장)-1.xls Chart 160_사장님IQS개선회의(조립생기팀0816)_인상시부담액(임,단협(1).04.26수정)" xfId="9604"/>
    <cellStyle name="콤_IQS00년 상반기보고000520(소장)-1.xls Chart 160_인상시부담액(임,단협(1).04.26수정)" xfId="9606"/>
    <cellStyle name="콤_IQS00년 상반기보고000520(소장)-1.xls Chart 160_정이사님보고0907" xfId="9607"/>
    <cellStyle name="콤_IQS00년 상반기보고000520(소장)-1.xls Chart 160_정이사님보고0907_Book1" xfId="9609"/>
    <cellStyle name="콤_IQS00년 상반기보고000520(소장)-1.xls Chart 160_정이사님보고0907_인상시부담액(임,단협(1).04.26수정)" xfId="9608"/>
    <cellStyle name="콤_IQS00년 상반기보고000520(소장)-1.xls Chart 161" xfId="9611"/>
    <cellStyle name="콤_IQS00년 상반기보고000520(소장)-1.xls Chart 161_Book1" xfId="9619"/>
    <cellStyle name="콤_IQS00년 상반기보고000520(소장)-1.xls Chart 161_사장님IQS개선회의(조립생기팀0816)" xfId="9612"/>
    <cellStyle name="콤_IQS00년 상반기보고000520(소장)-1.xls Chart 161_사장님IQS개선회의(조립생기팀0816)_Book1" xfId="9614"/>
    <cellStyle name="콤_IQS00년 상반기보고000520(소장)-1.xls Chart 161_사장님IQS개선회의(조립생기팀0816)_인상시부담액(임,단협(1).04.26수정)" xfId="9613"/>
    <cellStyle name="콤_IQS00년 상반기보고000520(소장)-1.xls Chart 161_인상시부담액(임,단협(1).04.26수정)" xfId="9615"/>
    <cellStyle name="콤_IQS00년 상반기보고000520(소장)-1.xls Chart 161_정이사님보고0907" xfId="9616"/>
    <cellStyle name="콤_IQS00년 상반기보고000520(소장)-1.xls Chart 161_정이사님보고0907_Book1" xfId="9618"/>
    <cellStyle name="콤_IQS00년 상반기보고000520(소장)-1.xls Chart 161_정이사님보고0907_인상시부담액(임,단협(1).04.26수정)" xfId="9617"/>
    <cellStyle name="콤_IQS00년 상반기보고000520(소장)-1_Book1" xfId="9627"/>
    <cellStyle name="콤_IQS00년 상반기보고000520(소장)-1_사장님IQS개선회의(조립생기팀0816)" xfId="9620"/>
    <cellStyle name="콤_IQS00년 상반기보고000520(소장)-1_사장님IQS개선회의(조립생기팀0816)_Book1" xfId="9622"/>
    <cellStyle name="콤_IQS00년 상반기보고000520(소장)-1_사장님IQS개선회의(조립생기팀0816)_인상시부담액(임,단협(1).04.26수정)" xfId="9621"/>
    <cellStyle name="콤_IQS00년 상반기보고000520(소장)-1_인상시부담액(임,단협(1).04.26수정)" xfId="9623"/>
    <cellStyle name="콤_IQS00년 상반기보고000520(소장)-1_정이사님보고0907" xfId="9624"/>
    <cellStyle name="콤_IQS00년 상반기보고000520(소장)-1_정이사님보고0907_Book1" xfId="9626"/>
    <cellStyle name="콤_IQS00년 상반기보고000520(소장)-1_정이사님보고0907_인상시부담액(임,단협(1).04.26수정)" xfId="9625"/>
    <cellStyle name="콤_KKK(GS)" xfId="7401"/>
    <cellStyle name="콤_LLL(송림)" xfId="7402"/>
    <cellStyle name="콤_계산서(공릉동)" xfId="7403"/>
    <cellStyle name="콤_냉방계산서 기본폼" xfId="7404"/>
    <cellStyle name="콤_다_01_지역냉방계산서_광주" xfId="7405"/>
    <cellStyle name="콤_도급내역서" xfId="2643"/>
    <cellStyle name="콤_별첨-1" xfId="7406"/>
    <cellStyle name="콤_부대공" xfId="2644"/>
    <cellStyle name="콤_부대공사" xfId="2645"/>
    <cellStyle name="콤_부대공사단위수량" xfId="2646"/>
    <cellStyle name="콤_석촌동꽃마을빌딩" xfId="7407"/>
    <cellStyle name="콤_석촌동꽃마을빌딩_107통신단-사무동신축" xfId="7408"/>
    <cellStyle name="콤_석촌동꽃마을빌딩_KKK(GS)" xfId="7409"/>
    <cellStyle name="콤_석촌동꽃마을빌딩_LLL(송림)" xfId="7410"/>
    <cellStyle name="콤_석촌동꽃마을빌딩_계산서(공릉동)" xfId="7411"/>
    <cellStyle name="콤_석촌동꽃마을빌딩_냉방계산서 기본폼" xfId="7412"/>
    <cellStyle name="콤_석촌동꽃마을빌딩_다_01_지역냉방계산서_광주" xfId="7413"/>
    <cellStyle name="콤_석촌동꽃마을빌딩_별첨-1" xfId="7414"/>
    <cellStyle name="콤_석촌동꽃마을빌딩_소화계산서(공릉동)" xfId="7415"/>
    <cellStyle name="콤_석촌동꽃마을빌딩_아파트(송림)" xfId="7416"/>
    <cellStyle name="콤_석촌동꽃마을빌딩_에너지근거자료(GS)" xfId="7417"/>
    <cellStyle name="콤_석촌동꽃마을빌딩_에너지근거자료(신봉)" xfId="7418"/>
    <cellStyle name="콤_석촌동꽃마을빌딩_육본냉방계산서 기본폼" xfId="7419"/>
    <cellStyle name="콤_석촌동꽃마을빌딩_표준" xfId="7420"/>
    <cellStyle name="콤_설계내역서-조경(최종)-수자원검토사항반영rev.3-1" xfId="2647"/>
    <cellStyle name="콤_성산아파트" xfId="7421"/>
    <cellStyle name="콤_성산아파트_107통신단-사무동신축" xfId="7422"/>
    <cellStyle name="콤_성산아파트_KKK(GS)" xfId="7423"/>
    <cellStyle name="콤_성산아파트_LLL(송림)" xfId="7424"/>
    <cellStyle name="콤_성산아파트_계산서(공릉동)" xfId="7425"/>
    <cellStyle name="콤_성산아파트_냉방계산서 기본폼" xfId="7426"/>
    <cellStyle name="콤_성산아파트_다_01_지역냉방계산서_광주" xfId="7427"/>
    <cellStyle name="콤_성산아파트_별첨-1" xfId="7428"/>
    <cellStyle name="콤_성산아파트_소화계산서(공릉동)" xfId="7429"/>
    <cellStyle name="콤_성산아파트_아파트(송림)" xfId="7430"/>
    <cellStyle name="콤_성산아파트_에너지근거자료(GS)" xfId="7431"/>
    <cellStyle name="콤_성산아파트_에너지근거자료(신봉)" xfId="7432"/>
    <cellStyle name="콤_성산아파트_육본냉방계산서 기본폼" xfId="7433"/>
    <cellStyle name="콤_성산아파트_표준" xfId="7434"/>
    <cellStyle name="콤_소화계산서(공릉동)" xfId="7435"/>
    <cellStyle name="콤_수량산출3" xfId="2648"/>
    <cellStyle name="콤_신성교회" xfId="7436"/>
    <cellStyle name="콤_신성교회_107통신단-사무동신축" xfId="7437"/>
    <cellStyle name="콤_신성교회_KKK(GS)" xfId="7438"/>
    <cellStyle name="콤_신성교회_LLL(송림)" xfId="7439"/>
    <cellStyle name="콤_신성교회_계산서(공릉동)" xfId="7440"/>
    <cellStyle name="콤_신성교회_냉방계산서 기본폼" xfId="7441"/>
    <cellStyle name="콤_신성교회_다_01_지역냉방계산서_광주" xfId="7442"/>
    <cellStyle name="콤_신성교회_별첨-1" xfId="7443"/>
    <cellStyle name="콤_신성교회_소화계산서(공릉동)" xfId="7444"/>
    <cellStyle name="콤_신성교회_아파트(송림)" xfId="7445"/>
    <cellStyle name="콤_신성교회_에너지근거자료(GS)" xfId="7446"/>
    <cellStyle name="콤_신성교회_에너지근거자료(신봉)" xfId="7447"/>
    <cellStyle name="콤_신성교회_육본냉방계산서 기본폼" xfId="7448"/>
    <cellStyle name="콤_신성교회_표준" xfId="7449"/>
    <cellStyle name="콤_아파트(송림)" xfId="7450"/>
    <cellStyle name="콤_에너지근거자료(GS)" xfId="7451"/>
    <cellStyle name="콤_에너지근거자료(신봉)" xfId="7452"/>
    <cellStyle name="콤_원가계산서" xfId="5518"/>
    <cellStyle name="콤_육본냉방계산서 기본폼" xfId="7453"/>
    <cellStyle name="콤_충장 체육공원준공내역 " xfId="5519"/>
    <cellStyle name="콤_표준" xfId="7454"/>
    <cellStyle name="콤냡?&lt;_x000f_$??: `1_1 " xfId="5520"/>
    <cellStyle name="콤마" xfId="9628"/>
    <cellStyle name="콤마 [" xfId="171"/>
    <cellStyle name="콤마 [#]" xfId="2649"/>
    <cellStyle name="콤마 []" xfId="2650"/>
    <cellStyle name="콤마 [_설계내역서-조경(최종)-수자원검토사항반영rev.3-1" xfId="2651"/>
    <cellStyle name="콤마 [0.00]" xfId="2652"/>
    <cellStyle name="콤마 [0]" xfId="2653"/>
    <cellStyle name="콤마 [0] 2" xfId="5521"/>
    <cellStyle name="콤마 [0]_  종  합  " xfId="21837"/>
    <cellStyle name="콤마 [0]_Book1" xfId="2746"/>
    <cellStyle name="콤마 [0]기기자재비" xfId="172"/>
    <cellStyle name="콤마 [000]" xfId="5522"/>
    <cellStyle name="콤마 [1]" xfId="173"/>
    <cellStyle name="콤마 [1] 2" xfId="5523"/>
    <cellStyle name="콤마 [2]" xfId="56"/>
    <cellStyle name="콤마 [2] 2" xfId="2654"/>
    <cellStyle name="콤마 [2] 2 2" xfId="7839"/>
    <cellStyle name="콤마 [2] 3" xfId="5524"/>
    <cellStyle name="콤마 [3]" xfId="9629"/>
    <cellStyle name="콤마 [금액]" xfId="2655"/>
    <cellStyle name="콤마 [소수]" xfId="2656"/>
    <cellStyle name="콤마 [수량]" xfId="2657"/>
    <cellStyle name="콤마 1" xfId="57"/>
    <cellStyle name="콤마[ ]" xfId="2658"/>
    <cellStyle name="콤마[ ] 2" xfId="7840"/>
    <cellStyle name="콤마[*]" xfId="2659"/>
    <cellStyle name="콤마[,]" xfId="9630"/>
    <cellStyle name="콤마[.]" xfId="2660"/>
    <cellStyle name="콤마[0]" xfId="2661"/>
    <cellStyle name="콤마[0] 2" xfId="7750"/>
    <cellStyle name="콤마[0] 3" xfId="7751"/>
    <cellStyle name="콤마[0] 4" xfId="7752"/>
    <cellStyle name="콤마[0] 5" xfId="7841"/>
    <cellStyle name="콤마_ " xfId="9631"/>
    <cellStyle name="콤마숫자" xfId="7455"/>
    <cellStyle name="쾰화_증컿요인 (2(_자금운쇌 " xfId="7753"/>
    <cellStyle name="타이틀" xfId="174"/>
    <cellStyle name="통" xfId="175"/>
    <cellStyle name="통_00년상반기현황분석(000512)-A.xls Chart 156" xfId="9632"/>
    <cellStyle name="통_00년상반기현황분석(000512)-A.xls Chart 156_Book1" xfId="9640"/>
    <cellStyle name="통_00년상반기현황분석(000512)-A.xls Chart 156_사장님IQS개선회의(조립생기팀0816)" xfId="9633"/>
    <cellStyle name="통_00년상반기현황분석(000512)-A.xls Chart 156_사장님IQS개선회의(조립생기팀0816)_Book1" xfId="9635"/>
    <cellStyle name="통_00년상반기현황분석(000512)-A.xls Chart 156_사장님IQS개선회의(조립생기팀0816)_인상시부담액(임,단협(1).04.26수정)" xfId="9634"/>
    <cellStyle name="통_00년상반기현황분석(000512)-A.xls Chart 156_인상시부담액(임,단협(1).04.26수정)" xfId="9636"/>
    <cellStyle name="통_00년상반기현황분석(000512)-A.xls Chart 156_정이사님보고0907" xfId="9637"/>
    <cellStyle name="통_00년상반기현황분석(000512)-A.xls Chart 156_정이사님보고0907_Book1" xfId="9639"/>
    <cellStyle name="통_00년상반기현황분석(000512)-A.xls Chart 156_정이사님보고0907_인상시부담액(임,단협(1).04.26수정)" xfId="9638"/>
    <cellStyle name="통_00년상반기현황분석(000512)-A.xls Chart 157" xfId="9641"/>
    <cellStyle name="통_00년상반기현황분석(000512)-A.xls Chart 157_Book1" xfId="9649"/>
    <cellStyle name="통_00년상반기현황분석(000512)-A.xls Chart 157_사장님IQS개선회의(조립생기팀0816)" xfId="9642"/>
    <cellStyle name="통_00년상반기현황분석(000512)-A.xls Chart 157_사장님IQS개선회의(조립생기팀0816)_Book1" xfId="9644"/>
    <cellStyle name="통_00년상반기현황분석(000512)-A.xls Chart 157_사장님IQS개선회의(조립생기팀0816)_인상시부담액(임,단협(1).04.26수정)" xfId="9643"/>
    <cellStyle name="통_00년상반기현황분석(000512)-A.xls Chart 157_인상시부담액(임,단협(1).04.26수정)" xfId="9645"/>
    <cellStyle name="통_00년상반기현황분석(000512)-A.xls Chart 157_정이사님보고0907" xfId="9646"/>
    <cellStyle name="통_00년상반기현황분석(000512)-A.xls Chart 157_정이사님보고0907_Book1" xfId="9648"/>
    <cellStyle name="통_00년상반기현황분석(000512)-A.xls Chart 157_정이사님보고0907_인상시부담액(임,단협(1).04.26수정)" xfId="9647"/>
    <cellStyle name="통_00년상반기현황분석(000512)-A.xls Chart 158" xfId="9650"/>
    <cellStyle name="통_00년상반기현황분석(000512)-A.xls Chart 158_Book1" xfId="9658"/>
    <cellStyle name="통_00년상반기현황분석(000512)-A.xls Chart 158_사장님IQS개선회의(조립생기팀0816)" xfId="9651"/>
    <cellStyle name="통_00년상반기현황분석(000512)-A.xls Chart 158_사장님IQS개선회의(조립생기팀0816)_Book1" xfId="9653"/>
    <cellStyle name="통_00년상반기현황분석(000512)-A.xls Chart 158_사장님IQS개선회의(조립생기팀0816)_인상시부담액(임,단협(1).04.26수정)" xfId="9652"/>
    <cellStyle name="통_00년상반기현황분석(000512)-A.xls Chart 158_인상시부담액(임,단협(1).04.26수정)" xfId="9654"/>
    <cellStyle name="통_00년상반기현황분석(000512)-A.xls Chart 158_정이사님보고0907" xfId="9655"/>
    <cellStyle name="통_00년상반기현황분석(000512)-A.xls Chart 158_정이사님보고0907_Book1" xfId="9657"/>
    <cellStyle name="통_00년상반기현황분석(000512)-A.xls Chart 158_정이사님보고0907_인상시부담액(임,단협(1).04.26수정)" xfId="9656"/>
    <cellStyle name="통_00년상반기현황분석(000512)-A.xls Chart 160" xfId="9659"/>
    <cellStyle name="통_00년상반기현황분석(000512)-A.xls Chart 160_Book1" xfId="9667"/>
    <cellStyle name="통_00년상반기현황분석(000512)-A.xls Chart 160_사장님IQS개선회의(조립생기팀0816)" xfId="9660"/>
    <cellStyle name="통_00년상반기현황분석(000512)-A.xls Chart 160_사장님IQS개선회의(조립생기팀0816)_Book1" xfId="9662"/>
    <cellStyle name="통_00년상반기현황분석(000512)-A.xls Chart 160_사장님IQS개선회의(조립생기팀0816)_인상시부담액(임,단협(1).04.26수정)" xfId="9661"/>
    <cellStyle name="통_00년상반기현황분석(000512)-A.xls Chart 160_인상시부담액(임,단협(1).04.26수정)" xfId="9663"/>
    <cellStyle name="통_00년상반기현황분석(000512)-A.xls Chart 160_정이사님보고0907" xfId="9664"/>
    <cellStyle name="통_00년상반기현황분석(000512)-A.xls Chart 160_정이사님보고0907_Book1" xfId="9666"/>
    <cellStyle name="통_00년상반기현황분석(000512)-A.xls Chart 160_정이사님보고0907_인상시부담액(임,단협(1).04.26수정)" xfId="9665"/>
    <cellStyle name="통_00년상반기현황분석(000512)-A.xls Chart 161" xfId="9668"/>
    <cellStyle name="통_00년상반기현황분석(000512)-A.xls Chart 161_Book1" xfId="9676"/>
    <cellStyle name="통_00년상반기현황분석(000512)-A.xls Chart 161_사장님IQS개선회의(조립생기팀0816)" xfId="9669"/>
    <cellStyle name="통_00년상반기현황분석(000512)-A.xls Chart 161_사장님IQS개선회의(조립생기팀0816)_Book1" xfId="9671"/>
    <cellStyle name="통_00년상반기현황분석(000512)-A.xls Chart 161_사장님IQS개선회의(조립생기팀0816)_인상시부담액(임,단협(1).04.26수정)" xfId="9670"/>
    <cellStyle name="통_00년상반기현황분석(000512)-A.xls Chart 161_인상시부담액(임,단협(1).04.26수정)" xfId="9672"/>
    <cellStyle name="통_00년상반기현황분석(000512)-A.xls Chart 161_정이사님보고0907" xfId="9673"/>
    <cellStyle name="통_00년상반기현황분석(000512)-A.xls Chart 161_정이사님보고0907_Book1" xfId="9675"/>
    <cellStyle name="통_00년상반기현황분석(000512)-A.xls Chart 161_정이사님보고0907_인상시부담액(임,단협(1).04.26수정)" xfId="9674"/>
    <cellStyle name="통_071030-조경공사" xfId="5525"/>
    <cellStyle name="통_107통신단-사무동신축" xfId="7456"/>
    <cellStyle name="통_3.우수" xfId="2662"/>
    <cellStyle name="통_4.오수" xfId="2663"/>
    <cellStyle name="통_IQS00년 상반기보고000520(소장)-1" xfId="9677"/>
    <cellStyle name="통_IQS00년 상반기보고000520(소장)-1.xls Chart 156" xfId="9678"/>
    <cellStyle name="통_IQS00년 상반기보고000520(소장)-1.xls Chart 156_Book1" xfId="9686"/>
    <cellStyle name="통_IQS00년 상반기보고000520(소장)-1.xls Chart 156_사장님IQS개선회의(조립생기팀0816)" xfId="9679"/>
    <cellStyle name="통_IQS00년 상반기보고000520(소장)-1.xls Chart 156_사장님IQS개선회의(조립생기팀0816)_Book1" xfId="9681"/>
    <cellStyle name="통_IQS00년 상반기보고000520(소장)-1.xls Chart 156_사장님IQS개선회의(조립생기팀0816)_인상시부담액(임,단협(1).04.26수정)" xfId="9680"/>
    <cellStyle name="통_IQS00년 상반기보고000520(소장)-1.xls Chart 156_인상시부담액(임,단협(1).04.26수정)" xfId="9682"/>
    <cellStyle name="통_IQS00년 상반기보고000520(소장)-1.xls Chart 156_정이사님보고0907" xfId="9683"/>
    <cellStyle name="통_IQS00년 상반기보고000520(소장)-1.xls Chart 156_정이사님보고0907_Book1" xfId="9685"/>
    <cellStyle name="통_IQS00년 상반기보고000520(소장)-1.xls Chart 156_정이사님보고0907_인상시부담액(임,단협(1).04.26수정)" xfId="9684"/>
    <cellStyle name="통_IQS00년 상반기보고000520(소장)-1.xls Chart 157" xfId="9687"/>
    <cellStyle name="통_IQS00년 상반기보고000520(소장)-1.xls Chart 157_Book1" xfId="9695"/>
    <cellStyle name="통_IQS00년 상반기보고000520(소장)-1.xls Chart 157_사장님IQS개선회의(조립생기팀0816)" xfId="9688"/>
    <cellStyle name="통_IQS00년 상반기보고000520(소장)-1.xls Chart 157_사장님IQS개선회의(조립생기팀0816)_Book1" xfId="9690"/>
    <cellStyle name="통_IQS00년 상반기보고000520(소장)-1.xls Chart 157_사장님IQS개선회의(조립생기팀0816)_인상시부담액(임,단협(1).04.26수정)" xfId="9689"/>
    <cellStyle name="통_IQS00년 상반기보고000520(소장)-1.xls Chart 157_인상시부담액(임,단협(1).04.26수정)" xfId="9691"/>
    <cellStyle name="통_IQS00년 상반기보고000520(소장)-1.xls Chart 157_정이사님보고0907" xfId="9692"/>
    <cellStyle name="통_IQS00년 상반기보고000520(소장)-1.xls Chart 157_정이사님보고0907_Book1" xfId="9694"/>
    <cellStyle name="통_IQS00년 상반기보고000520(소장)-1.xls Chart 157_정이사님보고0907_인상시부담액(임,단협(1).04.26수정)" xfId="9693"/>
    <cellStyle name="통_IQS00년 상반기보고000520(소장)-1.xls Chart 158" xfId="9696"/>
    <cellStyle name="통_IQS00년 상반기보고000520(소장)-1.xls Chart 158_Book1" xfId="9704"/>
    <cellStyle name="통_IQS00년 상반기보고000520(소장)-1.xls Chart 158_사장님IQS개선회의(조립생기팀0816)" xfId="9697"/>
    <cellStyle name="통_IQS00년 상반기보고000520(소장)-1.xls Chart 158_사장님IQS개선회의(조립생기팀0816)_Book1" xfId="9699"/>
    <cellStyle name="통_IQS00년 상반기보고000520(소장)-1.xls Chart 158_사장님IQS개선회의(조립생기팀0816)_인상시부담액(임,단협(1).04.26수정)" xfId="9698"/>
    <cellStyle name="통_IQS00년 상반기보고000520(소장)-1.xls Chart 158_인상시부담액(임,단협(1).04.26수정)" xfId="9700"/>
    <cellStyle name="통_IQS00년 상반기보고000520(소장)-1.xls Chart 158_정이사님보고0907" xfId="9701"/>
    <cellStyle name="통_IQS00년 상반기보고000520(소장)-1.xls Chart 158_정이사님보고0907_Book1" xfId="9703"/>
    <cellStyle name="통_IQS00년 상반기보고000520(소장)-1.xls Chart 158_정이사님보고0907_인상시부담액(임,단협(1).04.26수정)" xfId="9702"/>
    <cellStyle name="통_IQS00년 상반기보고000520(소장)-1.xls Chart 160" xfId="9705"/>
    <cellStyle name="통_IQS00년 상반기보고000520(소장)-1.xls Chart 160_Book1" xfId="9713"/>
    <cellStyle name="통_IQS00년 상반기보고000520(소장)-1.xls Chart 160_사장님IQS개선회의(조립생기팀0816)" xfId="9706"/>
    <cellStyle name="통_IQS00년 상반기보고000520(소장)-1.xls Chart 160_사장님IQS개선회의(조립생기팀0816)_Book1" xfId="9708"/>
    <cellStyle name="통_IQS00년 상반기보고000520(소장)-1.xls Chart 160_사장님IQS개선회의(조립생기팀0816)_인상시부담액(임,단협(1).04.26수정)" xfId="9707"/>
    <cellStyle name="통_IQS00년 상반기보고000520(소장)-1.xls Chart 160_인상시부담액(임,단협(1).04.26수정)" xfId="9709"/>
    <cellStyle name="통_IQS00년 상반기보고000520(소장)-1.xls Chart 160_정이사님보고0907" xfId="9710"/>
    <cellStyle name="통_IQS00년 상반기보고000520(소장)-1.xls Chart 160_정이사님보고0907_Book1" xfId="9712"/>
    <cellStyle name="통_IQS00년 상반기보고000520(소장)-1.xls Chart 160_정이사님보고0907_인상시부담액(임,단협(1).04.26수정)" xfId="9711"/>
    <cellStyle name="통_IQS00년 상반기보고000520(소장)-1.xls Chart 161" xfId="9714"/>
    <cellStyle name="통_IQS00년 상반기보고000520(소장)-1.xls Chart 161_Book1" xfId="9722"/>
    <cellStyle name="통_IQS00년 상반기보고000520(소장)-1.xls Chart 161_사장님IQS개선회의(조립생기팀0816)" xfId="9715"/>
    <cellStyle name="통_IQS00년 상반기보고000520(소장)-1.xls Chart 161_사장님IQS개선회의(조립생기팀0816)_Book1" xfId="9717"/>
    <cellStyle name="통_IQS00년 상반기보고000520(소장)-1.xls Chart 161_사장님IQS개선회의(조립생기팀0816)_인상시부담액(임,단협(1).04.26수정)" xfId="9716"/>
    <cellStyle name="통_IQS00년 상반기보고000520(소장)-1.xls Chart 161_인상시부담액(임,단협(1).04.26수정)" xfId="9718"/>
    <cellStyle name="통_IQS00년 상반기보고000520(소장)-1.xls Chart 161_정이사님보고0907" xfId="9719"/>
    <cellStyle name="통_IQS00년 상반기보고000520(소장)-1.xls Chart 161_정이사님보고0907_Book1" xfId="9721"/>
    <cellStyle name="통_IQS00년 상반기보고000520(소장)-1.xls Chart 161_정이사님보고0907_인상시부담액(임,단협(1).04.26수정)" xfId="9720"/>
    <cellStyle name="통_IQS00년 상반기보고000520(소장)-1_Book1" xfId="9730"/>
    <cellStyle name="통_IQS00년 상반기보고000520(소장)-1_사장님IQS개선회의(조립생기팀0816)" xfId="9723"/>
    <cellStyle name="통_IQS00년 상반기보고000520(소장)-1_사장님IQS개선회의(조립생기팀0816)_Book1" xfId="9725"/>
    <cellStyle name="통_IQS00년 상반기보고000520(소장)-1_사장님IQS개선회의(조립생기팀0816)_인상시부담액(임,단협(1).04.26수정)" xfId="9724"/>
    <cellStyle name="통_IQS00년 상반기보고000520(소장)-1_인상시부담액(임,단협(1).04.26수정)" xfId="9726"/>
    <cellStyle name="통_IQS00년 상반기보고000520(소장)-1_정이사님보고0907" xfId="9727"/>
    <cellStyle name="통_IQS00년 상반기보고000520(소장)-1_정이사님보고0907_Book1" xfId="9729"/>
    <cellStyle name="통_IQS00년 상반기보고000520(소장)-1_정이사님보고0907_인상시부담액(임,단협(1).04.26수정)" xfId="9728"/>
    <cellStyle name="통_KKK(GS)" xfId="7457"/>
    <cellStyle name="통_LLL(송림)" xfId="7458"/>
    <cellStyle name="통_계산서(공릉동)" xfId="7459"/>
    <cellStyle name="통_냉방계산서 기본폼" xfId="7460"/>
    <cellStyle name="통_다_01_지역냉방계산서_광주" xfId="7461"/>
    <cellStyle name="통_도급내역서" xfId="2664"/>
    <cellStyle name="통_별첨-1" xfId="7462"/>
    <cellStyle name="통_부대공" xfId="2665"/>
    <cellStyle name="통_부대공사" xfId="2666"/>
    <cellStyle name="통_부대공사단위수량" xfId="2667"/>
    <cellStyle name="통_석촌동꽃마을빌딩" xfId="7463"/>
    <cellStyle name="통_석촌동꽃마을빌딩_107통신단-사무동신축" xfId="7464"/>
    <cellStyle name="통_석촌동꽃마을빌딩_KKK(GS)" xfId="7465"/>
    <cellStyle name="통_석촌동꽃마을빌딩_LLL(송림)" xfId="7466"/>
    <cellStyle name="통_석촌동꽃마을빌딩_계산서(공릉동)" xfId="7467"/>
    <cellStyle name="통_석촌동꽃마을빌딩_냉방계산서 기본폼" xfId="7468"/>
    <cellStyle name="통_석촌동꽃마을빌딩_다_01_지역냉방계산서_광주" xfId="7469"/>
    <cellStyle name="통_석촌동꽃마을빌딩_별첨-1" xfId="7470"/>
    <cellStyle name="통_석촌동꽃마을빌딩_소화계산서(공릉동)" xfId="7471"/>
    <cellStyle name="통_석촌동꽃마을빌딩_아파트(송림)" xfId="7472"/>
    <cellStyle name="통_석촌동꽃마을빌딩_에너지근거자료(GS)" xfId="7473"/>
    <cellStyle name="통_석촌동꽃마을빌딩_에너지근거자료(신봉)" xfId="7474"/>
    <cellStyle name="통_석촌동꽃마을빌딩_육본냉방계산서 기본폼" xfId="7475"/>
    <cellStyle name="통_석촌동꽃마을빌딩_표준" xfId="7476"/>
    <cellStyle name="통_설계내역서-조경(최종)-수자원검토사항반영rev.3-1" xfId="2668"/>
    <cellStyle name="통_성산아파트" xfId="7477"/>
    <cellStyle name="통_성산아파트_107통신단-사무동신축" xfId="7478"/>
    <cellStyle name="통_성산아파트_KKK(GS)" xfId="7479"/>
    <cellStyle name="통_성산아파트_LLL(송림)" xfId="7480"/>
    <cellStyle name="통_성산아파트_계산서(공릉동)" xfId="7481"/>
    <cellStyle name="통_성산아파트_냉방계산서 기본폼" xfId="7482"/>
    <cellStyle name="통_성산아파트_다_01_지역냉방계산서_광주" xfId="7483"/>
    <cellStyle name="통_성산아파트_별첨-1" xfId="7484"/>
    <cellStyle name="통_성산아파트_소화계산서(공릉동)" xfId="7485"/>
    <cellStyle name="통_성산아파트_아파트(송림)" xfId="7486"/>
    <cellStyle name="통_성산아파트_에너지근거자료(GS)" xfId="7487"/>
    <cellStyle name="통_성산아파트_에너지근거자료(신봉)" xfId="7488"/>
    <cellStyle name="통_성산아파트_육본냉방계산서 기본폼" xfId="7489"/>
    <cellStyle name="통_성산아파트_표준" xfId="7490"/>
    <cellStyle name="통_소화계산서(공릉동)" xfId="7491"/>
    <cellStyle name="통_수량산출3" xfId="2669"/>
    <cellStyle name="통_신성교회" xfId="7492"/>
    <cellStyle name="통_신성교회_107통신단-사무동신축" xfId="7493"/>
    <cellStyle name="통_신성교회_KKK(GS)" xfId="7494"/>
    <cellStyle name="통_신성교회_LLL(송림)" xfId="7495"/>
    <cellStyle name="통_신성교회_계산서(공릉동)" xfId="7496"/>
    <cellStyle name="통_신성교회_냉방계산서 기본폼" xfId="7497"/>
    <cellStyle name="통_신성교회_다_01_지역냉방계산서_광주" xfId="7498"/>
    <cellStyle name="통_신성교회_별첨-1" xfId="7499"/>
    <cellStyle name="통_신성교회_소화계산서(공릉동)" xfId="7500"/>
    <cellStyle name="통_신성교회_아파트(송림)" xfId="7501"/>
    <cellStyle name="통_신성교회_에너지근거자료(GS)" xfId="7502"/>
    <cellStyle name="통_신성교회_에너지근거자료(신봉)" xfId="7503"/>
    <cellStyle name="통_신성교회_육본냉방계산서 기본폼" xfId="7504"/>
    <cellStyle name="통_신성교회_표준" xfId="7505"/>
    <cellStyle name="통_아파트(송림)" xfId="7506"/>
    <cellStyle name="통_에너지근거자료(GS)" xfId="7507"/>
    <cellStyle name="통_에너지근거자료(신봉)" xfId="7508"/>
    <cellStyle name="통_원가계산서" xfId="5526"/>
    <cellStyle name="통_육본냉방계산서 기본폼" xfId="7509"/>
    <cellStyle name="통_충장 체육공원준공내역 " xfId="5527"/>
    <cellStyle name="통_표준" xfId="7510"/>
    <cellStyle name="통화 [" xfId="176"/>
    <cellStyle name="통화 [0] 2" xfId="2671"/>
    <cellStyle name="통화 [0] 2 2" xfId="7754"/>
    <cellStyle name="통화 [0] 2 3" xfId="7755"/>
    <cellStyle name="통화 [0] 2 4" xfId="7756"/>
    <cellStyle name="통화 [0] 3" xfId="2751"/>
    <cellStyle name="통화 [0] 3 2" xfId="9946"/>
    <cellStyle name="통화 [0] 3 2 2" xfId="21795"/>
    <cellStyle name="통화 [0] 3 3" xfId="7842"/>
    <cellStyle name="통화 [0] 3 3 2" xfId="21774"/>
    <cellStyle name="통화 [0] 4" xfId="7843"/>
    <cellStyle name="통화 [0] 5" xfId="7584"/>
    <cellStyle name="통화 [0]_내역-논현-죽음" xfId="2747"/>
    <cellStyle name="통화 [0㉝〸" xfId="2670"/>
    <cellStyle name="통화 2" xfId="5543"/>
    <cellStyle name="통화 2 2" xfId="7844"/>
    <cellStyle name="팒" xfId="9731"/>
    <cellStyle name="퍼센트" xfId="177"/>
    <cellStyle name="퍼센트 2" xfId="2672"/>
    <cellStyle name="퍼센트 2 2" xfId="7757"/>
    <cellStyle name="퍼센트 3" xfId="7758"/>
    <cellStyle name="퍼센트 4" xfId="7759"/>
    <cellStyle name="퍼센트 5" xfId="7845"/>
    <cellStyle name="퍼센트 6" xfId="5528"/>
    <cellStyle name="표" xfId="178"/>
    <cellStyle name="표 2" xfId="7846"/>
    <cellStyle name="표 3" xfId="5529"/>
    <cellStyle name="표(가는선,가운데,중앙)" xfId="179"/>
    <cellStyle name="표(가는선,왼쪽,중앙)" xfId="180"/>
    <cellStyle name="표(세로쓰기)" xfId="181"/>
    <cellStyle name="표_00년상반기현황분석(000512)-A.xls Chart 156" xfId="9732"/>
    <cellStyle name="표_00년상반기현황분석(000512)-A.xls Chart 156_Book1" xfId="9740"/>
    <cellStyle name="표_00년상반기현황분석(000512)-A.xls Chart 156_사장님IQS개선회의(조립생기팀0816)" xfId="9733"/>
    <cellStyle name="표_00년상반기현황분석(000512)-A.xls Chart 156_사장님IQS개선회의(조립생기팀0816)_Book1" xfId="9735"/>
    <cellStyle name="표_00년상반기현황분석(000512)-A.xls Chart 156_사장님IQS개선회의(조립생기팀0816)_인상시부담액(임,단협(1).04.26수정)" xfId="9734"/>
    <cellStyle name="표_00년상반기현황분석(000512)-A.xls Chart 156_인상시부담액(임,단협(1).04.26수정)" xfId="9736"/>
    <cellStyle name="표_00년상반기현황분석(000512)-A.xls Chart 156_정이사님보고0907" xfId="9737"/>
    <cellStyle name="표_00년상반기현황분석(000512)-A.xls Chart 156_정이사님보고0907_Book1" xfId="9739"/>
    <cellStyle name="표_00년상반기현황분석(000512)-A.xls Chart 156_정이사님보고0907_인상시부담액(임,단협(1).04.26수정)" xfId="9738"/>
    <cellStyle name="표_00년상반기현황분석(000512)-A.xls Chart 157" xfId="9741"/>
    <cellStyle name="표_00년상반기현황분석(000512)-A.xls Chart 157_Book1" xfId="9749"/>
    <cellStyle name="표_00년상반기현황분석(000512)-A.xls Chart 157_사장님IQS개선회의(조립생기팀0816)" xfId="9742"/>
    <cellStyle name="표_00년상반기현황분석(000512)-A.xls Chart 157_사장님IQS개선회의(조립생기팀0816)_Book1" xfId="9744"/>
    <cellStyle name="표_00년상반기현황분석(000512)-A.xls Chart 157_사장님IQS개선회의(조립생기팀0816)_인상시부담액(임,단협(1).04.26수정)" xfId="9743"/>
    <cellStyle name="표_00년상반기현황분석(000512)-A.xls Chart 157_인상시부담액(임,단협(1).04.26수정)" xfId="9745"/>
    <cellStyle name="표_00년상반기현황분석(000512)-A.xls Chart 157_정이사님보고0907" xfId="9746"/>
    <cellStyle name="표_00년상반기현황분석(000512)-A.xls Chart 157_정이사님보고0907_Book1" xfId="9748"/>
    <cellStyle name="표_00년상반기현황분석(000512)-A.xls Chart 157_정이사님보고0907_인상시부담액(임,단협(1).04.26수정)" xfId="9747"/>
    <cellStyle name="표_00년상반기현황분석(000512)-A.xls Chart 158" xfId="9750"/>
    <cellStyle name="표_00년상반기현황분석(000512)-A.xls Chart 158_Book1" xfId="9758"/>
    <cellStyle name="표_00년상반기현황분석(000512)-A.xls Chart 158_사장님IQS개선회의(조립생기팀0816)" xfId="9751"/>
    <cellStyle name="표_00년상반기현황분석(000512)-A.xls Chart 158_사장님IQS개선회의(조립생기팀0816)_Book1" xfId="9753"/>
    <cellStyle name="표_00년상반기현황분석(000512)-A.xls Chart 158_사장님IQS개선회의(조립생기팀0816)_인상시부담액(임,단협(1).04.26수정)" xfId="9752"/>
    <cellStyle name="표_00년상반기현황분석(000512)-A.xls Chart 158_인상시부담액(임,단협(1).04.26수정)" xfId="9754"/>
    <cellStyle name="표_00년상반기현황분석(000512)-A.xls Chart 158_정이사님보고0907" xfId="9755"/>
    <cellStyle name="표_00년상반기현황분석(000512)-A.xls Chart 158_정이사님보고0907_Book1" xfId="9757"/>
    <cellStyle name="표_00년상반기현황분석(000512)-A.xls Chart 158_정이사님보고0907_인상시부담액(임,단협(1).04.26수정)" xfId="9756"/>
    <cellStyle name="표_00년상반기현황분석(000512)-A.xls Chart 160" xfId="9759"/>
    <cellStyle name="표_00년상반기현황분석(000512)-A.xls Chart 160_Book1" xfId="9767"/>
    <cellStyle name="표_00년상반기현황분석(000512)-A.xls Chart 160_사장님IQS개선회의(조립생기팀0816)" xfId="9760"/>
    <cellStyle name="표_00년상반기현황분석(000512)-A.xls Chart 160_사장님IQS개선회의(조립생기팀0816)_Book1" xfId="9762"/>
    <cellStyle name="표_00년상반기현황분석(000512)-A.xls Chart 160_사장님IQS개선회의(조립생기팀0816)_인상시부담액(임,단협(1).04.26수정)" xfId="9761"/>
    <cellStyle name="표_00년상반기현황분석(000512)-A.xls Chart 160_인상시부담액(임,단협(1).04.26수정)" xfId="9763"/>
    <cellStyle name="표_00년상반기현황분석(000512)-A.xls Chart 160_정이사님보고0907" xfId="9764"/>
    <cellStyle name="표_00년상반기현황분석(000512)-A.xls Chart 160_정이사님보고0907_Book1" xfId="9766"/>
    <cellStyle name="표_00년상반기현황분석(000512)-A.xls Chart 160_정이사님보고0907_인상시부담액(임,단협(1).04.26수정)" xfId="9765"/>
    <cellStyle name="표_00년상반기현황분석(000512)-A.xls Chart 161" xfId="9768"/>
    <cellStyle name="표_00년상반기현황분석(000512)-A.xls Chart 161_Book1" xfId="9776"/>
    <cellStyle name="표_00년상반기현황분석(000512)-A.xls Chart 161_사장님IQS개선회의(조립생기팀0816)" xfId="9769"/>
    <cellStyle name="표_00년상반기현황분석(000512)-A.xls Chart 161_사장님IQS개선회의(조립생기팀0816)_Book1" xfId="9771"/>
    <cellStyle name="표_00년상반기현황분석(000512)-A.xls Chart 161_사장님IQS개선회의(조립생기팀0816)_인상시부담액(임,단협(1).04.26수정)" xfId="9770"/>
    <cellStyle name="표_00년상반기현황분석(000512)-A.xls Chart 161_인상시부담액(임,단협(1).04.26수정)" xfId="9772"/>
    <cellStyle name="표_00년상반기현황분석(000512)-A.xls Chart 161_정이사님보고0907" xfId="9773"/>
    <cellStyle name="표_00년상반기현황분석(000512)-A.xls Chart 161_정이사님보고0907_Book1" xfId="9775"/>
    <cellStyle name="표_00년상반기현황분석(000512)-A.xls Chart 161_정이사님보고0907_인상시부담액(임,단협(1).04.26수정)" xfId="9774"/>
    <cellStyle name="표_071030-조경공사" xfId="5530"/>
    <cellStyle name="표_107통신단-사무동신축" xfId="7511"/>
    <cellStyle name="표_3.우수" xfId="2673"/>
    <cellStyle name="표_4.오수" xfId="2674"/>
    <cellStyle name="표_IQS00년 상반기보고000520(소장)-1" xfId="9779"/>
    <cellStyle name="표_IQS00년 상반기보고000520(소장)-1.xls Chart 156" xfId="9780"/>
    <cellStyle name="표_IQS00년 상반기보고000520(소장)-1.xls Chart 156_Book1" xfId="9788"/>
    <cellStyle name="표_IQS00년 상반기보고000520(소장)-1.xls Chart 156_사장님IQS개선회의(조립생기팀0816)" xfId="9781"/>
    <cellStyle name="표_IQS00년 상반기보고000520(소장)-1.xls Chart 156_사장님IQS개선회의(조립생기팀0816)_Book1" xfId="9783"/>
    <cellStyle name="표_IQS00년 상반기보고000520(소장)-1.xls Chart 156_사장님IQS개선회의(조립생기팀0816)_인상시부담액(임,단협(1).04.26수정)" xfId="9782"/>
    <cellStyle name="표_IQS00년 상반기보고000520(소장)-1.xls Chart 156_인상시부담액(임,단협(1).04.26수정)" xfId="9784"/>
    <cellStyle name="표_IQS00년 상반기보고000520(소장)-1.xls Chart 156_정이사님보고0907" xfId="9785"/>
    <cellStyle name="표_IQS00년 상반기보고000520(소장)-1.xls Chart 156_정이사님보고0907_Book1" xfId="9787"/>
    <cellStyle name="표_IQS00년 상반기보고000520(소장)-1.xls Chart 156_정이사님보고0907_인상시부담액(임,단협(1).04.26수정)" xfId="9786"/>
    <cellStyle name="표_IQS00년 상반기보고000520(소장)-1.xls Chart 157" xfId="9789"/>
    <cellStyle name="표_IQS00년 상반기보고000520(소장)-1.xls Chart 157_Book1" xfId="9797"/>
    <cellStyle name="표_IQS00년 상반기보고000520(소장)-1.xls Chart 157_사장님IQS개선회의(조립생기팀0816)" xfId="9790"/>
    <cellStyle name="표_IQS00년 상반기보고000520(소장)-1.xls Chart 157_사장님IQS개선회의(조립생기팀0816)_Book1" xfId="9792"/>
    <cellStyle name="표_IQS00년 상반기보고000520(소장)-1.xls Chart 157_사장님IQS개선회의(조립생기팀0816)_인상시부담액(임,단협(1).04.26수정)" xfId="9791"/>
    <cellStyle name="표_IQS00년 상반기보고000520(소장)-1.xls Chart 157_인상시부담액(임,단협(1).04.26수정)" xfId="9793"/>
    <cellStyle name="표_IQS00년 상반기보고000520(소장)-1.xls Chart 157_정이사님보고0907" xfId="9794"/>
    <cellStyle name="표_IQS00년 상반기보고000520(소장)-1.xls Chart 157_정이사님보고0907_Book1" xfId="9796"/>
    <cellStyle name="표_IQS00년 상반기보고000520(소장)-1.xls Chart 157_정이사님보고0907_인상시부담액(임,단협(1).04.26수정)" xfId="9795"/>
    <cellStyle name="표_IQS00년 상반기보고000520(소장)-1.xls Chart 158" xfId="9798"/>
    <cellStyle name="표_IQS00년 상반기보고000520(소장)-1.xls Chart 158_Book1" xfId="9806"/>
    <cellStyle name="표_IQS00년 상반기보고000520(소장)-1.xls Chart 158_사장님IQS개선회의(조립생기팀0816)" xfId="9799"/>
    <cellStyle name="표_IQS00년 상반기보고000520(소장)-1.xls Chart 158_사장님IQS개선회의(조립생기팀0816)_Book1" xfId="9801"/>
    <cellStyle name="표_IQS00년 상반기보고000520(소장)-1.xls Chart 158_사장님IQS개선회의(조립생기팀0816)_인상시부담액(임,단협(1).04.26수정)" xfId="9800"/>
    <cellStyle name="표_IQS00년 상반기보고000520(소장)-1.xls Chart 158_인상시부담액(임,단협(1).04.26수정)" xfId="9802"/>
    <cellStyle name="표_IQS00년 상반기보고000520(소장)-1.xls Chart 158_정이사님보고0907" xfId="9803"/>
    <cellStyle name="표_IQS00년 상반기보고000520(소장)-1.xls Chart 158_정이사님보고0907_Book1" xfId="9805"/>
    <cellStyle name="표_IQS00년 상반기보고000520(소장)-1.xls Chart 158_정이사님보고0907_인상시부담액(임,단협(1).04.26수정)" xfId="9804"/>
    <cellStyle name="표_IQS00년 상반기보고000520(소장)-1.xls Chart 160" xfId="9807"/>
    <cellStyle name="표_IQS00년 상반기보고000520(소장)-1.xls Chart 160_Book1" xfId="9815"/>
    <cellStyle name="표_IQS00년 상반기보고000520(소장)-1.xls Chart 160_사장님IQS개선회의(조립생기팀0816)" xfId="9808"/>
    <cellStyle name="표_IQS00년 상반기보고000520(소장)-1.xls Chart 160_사장님IQS개선회의(조립생기팀0816)_Book1" xfId="9810"/>
    <cellStyle name="표_IQS00년 상반기보고000520(소장)-1.xls Chart 160_사장님IQS개선회의(조립생기팀0816)_인상시부담액(임,단협(1).04.26수정)" xfId="9809"/>
    <cellStyle name="표_IQS00년 상반기보고000520(소장)-1.xls Chart 160_인상시부담액(임,단협(1).04.26수정)" xfId="9811"/>
    <cellStyle name="표_IQS00년 상반기보고000520(소장)-1.xls Chart 160_정이사님보고0907" xfId="9812"/>
    <cellStyle name="표_IQS00년 상반기보고000520(소장)-1.xls Chart 160_정이사님보고0907_Book1" xfId="9814"/>
    <cellStyle name="표_IQS00년 상반기보고000520(소장)-1.xls Chart 160_정이사님보고0907_인상시부담액(임,단협(1).04.26수정)" xfId="9813"/>
    <cellStyle name="표_IQS00년 상반기보고000520(소장)-1.xls Chart 161" xfId="9816"/>
    <cellStyle name="표_IQS00년 상반기보고000520(소장)-1.xls Chart 161_Book1" xfId="9824"/>
    <cellStyle name="표_IQS00년 상반기보고000520(소장)-1.xls Chart 161_사장님IQS개선회의(조립생기팀0816)" xfId="9817"/>
    <cellStyle name="표_IQS00년 상반기보고000520(소장)-1.xls Chart 161_사장님IQS개선회의(조립생기팀0816)_Book1" xfId="9819"/>
    <cellStyle name="표_IQS00년 상반기보고000520(소장)-1.xls Chart 161_사장님IQS개선회의(조립생기팀0816)_인상시부담액(임,단협(1).04.26수정)" xfId="9818"/>
    <cellStyle name="표_IQS00년 상반기보고000520(소장)-1.xls Chart 161_인상시부담액(임,단협(1).04.26수정)" xfId="9820"/>
    <cellStyle name="표_IQS00년 상반기보고000520(소장)-1.xls Chart 161_정이사님보고0907" xfId="9821"/>
    <cellStyle name="표_IQS00년 상반기보고000520(소장)-1.xls Chart 161_정이사님보고0907_Book1" xfId="9823"/>
    <cellStyle name="표_IQS00년 상반기보고000520(소장)-1.xls Chart 161_정이사님보고0907_인상시부담액(임,단협(1).04.26수정)" xfId="9822"/>
    <cellStyle name="표_IQS00년 상반기보고000520(소장)-1_Book1" xfId="9832"/>
    <cellStyle name="표_IQS00년 상반기보고000520(소장)-1_사장님IQS개선회의(조립생기팀0816)" xfId="9825"/>
    <cellStyle name="표_IQS00년 상반기보고000520(소장)-1_사장님IQS개선회의(조립생기팀0816)_Book1" xfId="9827"/>
    <cellStyle name="표_IQS00년 상반기보고000520(소장)-1_사장님IQS개선회의(조립생기팀0816)_인상시부담액(임,단협(1).04.26수정)" xfId="9826"/>
    <cellStyle name="표_IQS00년 상반기보고000520(소장)-1_인상시부담액(임,단협(1).04.26수정)" xfId="9828"/>
    <cellStyle name="표_IQS00년 상반기보고000520(소장)-1_정이사님보고0907" xfId="9829"/>
    <cellStyle name="표_IQS00년 상반기보고000520(소장)-1_정이사님보고0907_Book1" xfId="9831"/>
    <cellStyle name="표_IQS00년 상반기보고000520(소장)-1_정이사님보고0907_인상시부담액(임,단협(1).04.26수정)" xfId="9830"/>
    <cellStyle name="표_KKK(GS)" xfId="7512"/>
    <cellStyle name="표_LLL(송림)" xfId="7513"/>
    <cellStyle name="표_강릉 솔향기 공원 조성공사-설변" xfId="9777"/>
    <cellStyle name="표_계산서(공릉동)" xfId="7514"/>
    <cellStyle name="표_냉방계산서 기본폼" xfId="7515"/>
    <cellStyle name="표_다_01_지역냉방계산서_광주" xfId="7516"/>
    <cellStyle name="표_도급내역서" xfId="2675"/>
    <cellStyle name="표_별첨-1" xfId="7517"/>
    <cellStyle name="표_부대공" xfId="2676"/>
    <cellStyle name="표_부대공사" xfId="2677"/>
    <cellStyle name="표_부대공사단위수량" xfId="2678"/>
    <cellStyle name="표_석촌동꽃마을빌딩" xfId="7518"/>
    <cellStyle name="표_석촌동꽃마을빌딩_107통신단-사무동신축" xfId="7519"/>
    <cellStyle name="표_석촌동꽃마을빌딩_KKK(GS)" xfId="7520"/>
    <cellStyle name="표_석촌동꽃마을빌딩_LLL(송림)" xfId="7521"/>
    <cellStyle name="표_석촌동꽃마을빌딩_계산서(공릉동)" xfId="7522"/>
    <cellStyle name="표_석촌동꽃마을빌딩_냉방계산서 기본폼" xfId="7523"/>
    <cellStyle name="표_석촌동꽃마을빌딩_다_01_지역냉방계산서_광주" xfId="7524"/>
    <cellStyle name="표_석촌동꽃마을빌딩_별첨-1" xfId="7525"/>
    <cellStyle name="표_석촌동꽃마을빌딩_소화계산서(공릉동)" xfId="7526"/>
    <cellStyle name="표_석촌동꽃마을빌딩_아파트(송림)" xfId="7527"/>
    <cellStyle name="표_석촌동꽃마을빌딩_에너지근거자료(GS)" xfId="7528"/>
    <cellStyle name="표_석촌동꽃마을빌딩_에너지근거자료(신봉)" xfId="7529"/>
    <cellStyle name="표_석촌동꽃마을빌딩_육본냉방계산서 기본폼" xfId="7530"/>
    <cellStyle name="표_석촌동꽃마을빌딩_표준" xfId="7531"/>
    <cellStyle name="표_설계내역서-조경(최종)-수자원검토사항반영rev.3-1" xfId="2679"/>
    <cellStyle name="표_성산아파트" xfId="7532"/>
    <cellStyle name="표_성산아파트_107통신단-사무동신축" xfId="7533"/>
    <cellStyle name="표_성산아파트_KKK(GS)" xfId="7534"/>
    <cellStyle name="표_성산아파트_LLL(송림)" xfId="7535"/>
    <cellStyle name="표_성산아파트_계산서(공릉동)" xfId="7536"/>
    <cellStyle name="표_성산아파트_냉방계산서 기본폼" xfId="7537"/>
    <cellStyle name="표_성산아파트_다_01_지역냉방계산서_광주" xfId="7538"/>
    <cellStyle name="표_성산아파트_별첨-1" xfId="7539"/>
    <cellStyle name="표_성산아파트_소화계산서(공릉동)" xfId="7540"/>
    <cellStyle name="표_성산아파트_아파트(송림)" xfId="7541"/>
    <cellStyle name="표_성산아파트_에너지근거자료(GS)" xfId="7542"/>
    <cellStyle name="표_성산아파트_에너지근거자료(신봉)" xfId="7543"/>
    <cellStyle name="표_성산아파트_육본냉방계산서 기본폼" xfId="7544"/>
    <cellStyle name="표_성산아파트_표준" xfId="7545"/>
    <cellStyle name="표_소화계산서(공릉동)" xfId="7546"/>
    <cellStyle name="표_수량산출3" xfId="2680"/>
    <cellStyle name="표_신성교회" xfId="7547"/>
    <cellStyle name="표_신성교회_107통신단-사무동신축" xfId="7548"/>
    <cellStyle name="표_신성교회_KKK(GS)" xfId="7549"/>
    <cellStyle name="표_신성교회_LLL(송림)" xfId="7550"/>
    <cellStyle name="표_신성교회_계산서(공릉동)" xfId="7551"/>
    <cellStyle name="표_신성교회_냉방계산서 기본폼" xfId="7552"/>
    <cellStyle name="표_신성교회_다_01_지역냉방계산서_광주" xfId="7553"/>
    <cellStyle name="표_신성교회_별첨-1" xfId="7554"/>
    <cellStyle name="표_신성교회_소화계산서(공릉동)" xfId="7555"/>
    <cellStyle name="표_신성교회_아파트(송림)" xfId="7556"/>
    <cellStyle name="표_신성교회_에너지근거자료(GS)" xfId="7557"/>
    <cellStyle name="표_신성교회_에너지근거자료(신봉)" xfId="7558"/>
    <cellStyle name="표_신성교회_육본냉방계산서 기본폼" xfId="7559"/>
    <cellStyle name="표_신성교회_표준" xfId="7560"/>
    <cellStyle name="표_아파트(송림)" xfId="7561"/>
    <cellStyle name="표_에너지근거자료(GS)" xfId="7562"/>
    <cellStyle name="표_에너지근거자료(신봉)" xfId="7563"/>
    <cellStyle name="표_원가계산서" xfId="5531"/>
    <cellStyle name="표_육본냉방계산서 기본폼" xfId="7564"/>
    <cellStyle name="표_이름정의삭제오류" xfId="9778"/>
    <cellStyle name="표_청라지구  스프링클러 설치" xfId="5532"/>
    <cellStyle name="표_충장 체육공원준공내역 " xfId="5533"/>
    <cellStyle name="표_표준" xfId="7565"/>
    <cellStyle name="표10" xfId="5534"/>
    <cellStyle name="표13" xfId="5535"/>
    <cellStyle name="표머릿글(上)" xfId="2681"/>
    <cellStyle name="표머릿글(上) 2" xfId="7566"/>
    <cellStyle name="표머릿글(中)" xfId="2682"/>
    <cellStyle name="표머릿글(中) 2" xfId="7567"/>
    <cellStyle name="표머릿글(下)" xfId="2683"/>
    <cellStyle name="표머릿글(下) 2" xfId="7568"/>
    <cellStyle name="표준" xfId="0" builtinId="0"/>
    <cellStyle name="표준 10" xfId="5557"/>
    <cellStyle name="표준 10 2" xfId="21838"/>
    <cellStyle name="표준 11" xfId="5558"/>
    <cellStyle name="표준 12" xfId="5542"/>
    <cellStyle name="표준 12 2" xfId="7582"/>
    <cellStyle name="표준 13" xfId="5544"/>
    <cellStyle name="표준 14" xfId="5563"/>
    <cellStyle name="표준 14 2" xfId="7570"/>
    <cellStyle name="표준 14 2 2" xfId="9936"/>
    <cellStyle name="표준 14 2 2 2" xfId="21785"/>
    <cellStyle name="표준 14 2 2 3" xfId="7779"/>
    <cellStyle name="표준 14 2 3" xfId="21764"/>
    <cellStyle name="표준 14 3" xfId="7847"/>
    <cellStyle name="표준 14 3 2" xfId="9947"/>
    <cellStyle name="표준 14 3 2 2" xfId="21796"/>
    <cellStyle name="표준 14 3 3" xfId="21775"/>
    <cellStyle name="표준 14 4" xfId="9935"/>
    <cellStyle name="표준 14 4 2" xfId="21784"/>
    <cellStyle name="표준 14 5" xfId="21763"/>
    <cellStyle name="표준 15" xfId="7760"/>
    <cellStyle name="표준 15 2" xfId="7848"/>
    <cellStyle name="표준 15 2 2" xfId="9948"/>
    <cellStyle name="표준 15 2 2 2" xfId="21797"/>
    <cellStyle name="표준 15 2 3" xfId="21776"/>
    <cellStyle name="표준 15 3" xfId="9938"/>
    <cellStyle name="표준 15 3 2" xfId="21787"/>
    <cellStyle name="표준 15 4" xfId="21766"/>
    <cellStyle name="표준 16" xfId="2684"/>
    <cellStyle name="표준 16 2" xfId="7783"/>
    <cellStyle name="표준 16 3" xfId="9939"/>
    <cellStyle name="표준 16 3 2" xfId="21788"/>
    <cellStyle name="표준 16 4" xfId="7761"/>
    <cellStyle name="표준 16 4 2" xfId="21767"/>
    <cellStyle name="표준 17" xfId="7762"/>
    <cellStyle name="표준 17 2" xfId="9940"/>
    <cellStyle name="표준 17 2 2" xfId="21789"/>
    <cellStyle name="표준 17 3" xfId="21768"/>
    <cellStyle name="표준 18" xfId="7763"/>
    <cellStyle name="표준 18 2" xfId="7849"/>
    <cellStyle name="표준 18 2 2" xfId="7850"/>
    <cellStyle name="표준 18 2 3" xfId="7851"/>
    <cellStyle name="표준 18 2 4" xfId="7852"/>
    <cellStyle name="표준 18 3" xfId="7853"/>
    <cellStyle name="표준 18 3 2" xfId="7854"/>
    <cellStyle name="표준 18 3 3" xfId="7855"/>
    <cellStyle name="표준 18 3 3 2" xfId="9950"/>
    <cellStyle name="표준 18 3 3 2 2" xfId="21799"/>
    <cellStyle name="표준 18 3 3 3" xfId="21778"/>
    <cellStyle name="표준 18 3 4" xfId="7856"/>
    <cellStyle name="표준 18 3 5" xfId="9949"/>
    <cellStyle name="표준 18 3 5 2" xfId="21798"/>
    <cellStyle name="표준 18 3 6" xfId="21777"/>
    <cellStyle name="표준 18 4" xfId="7857"/>
    <cellStyle name="표준 18 4 2" xfId="7858"/>
    <cellStyle name="표준 18 4 3" xfId="7859"/>
    <cellStyle name="표준 18 5" xfId="7860"/>
    <cellStyle name="표준 18 5 2" xfId="9951"/>
    <cellStyle name="표준 18 5 2 2" xfId="21800"/>
    <cellStyle name="표준 18 5 3" xfId="21779"/>
    <cellStyle name="표준 18 6" xfId="7861"/>
    <cellStyle name="표준 18 7" xfId="7862"/>
    <cellStyle name="표준 18 8" xfId="9941"/>
    <cellStyle name="표준 18 8 2" xfId="21790"/>
    <cellStyle name="표준 18 9" xfId="21769"/>
    <cellStyle name="표준 19" xfId="7780"/>
    <cellStyle name="표준 19 2" xfId="9942"/>
    <cellStyle name="표준 19 2 2" xfId="21791"/>
    <cellStyle name="표준 19 3" xfId="21770"/>
    <cellStyle name="표준 2" xfId="58"/>
    <cellStyle name="표준 2 2" xfId="199"/>
    <cellStyle name="표준 2 2 2" xfId="7782"/>
    <cellStyle name="표준 2 2 3" xfId="7579"/>
    <cellStyle name="표준 2 3" xfId="2685"/>
    <cellStyle name="표준 2 3 2" xfId="7581"/>
    <cellStyle name="표준 2 3 3" xfId="21805"/>
    <cellStyle name="표준 2 4" xfId="7764"/>
    <cellStyle name="표준 2 5" xfId="7765"/>
    <cellStyle name="표준 2 6" xfId="2754"/>
    <cellStyle name="표준 2_110124 마곡지구 6단지 조경내역-원가계산" xfId="7766"/>
    <cellStyle name="표준 20" xfId="7781"/>
    <cellStyle name="표준 20 2" xfId="9943"/>
    <cellStyle name="표준 20 2 2" xfId="21792"/>
    <cellStyle name="표준 20 3" xfId="21771"/>
    <cellStyle name="표준 21" xfId="7919"/>
    <cellStyle name="표준 21 2" xfId="9952"/>
    <cellStyle name="표준 21 2 2" xfId="21801"/>
    <cellStyle name="표준 21 3" xfId="21780"/>
    <cellStyle name="표준 22" xfId="7920"/>
    <cellStyle name="표준 22 2" xfId="9953"/>
    <cellStyle name="표준 22 2 2" xfId="21802"/>
    <cellStyle name="표준 22 3" xfId="21781"/>
    <cellStyle name="표준 23" xfId="9833"/>
    <cellStyle name="표준 24" xfId="9834"/>
    <cellStyle name="표준 24 2" xfId="9955"/>
    <cellStyle name="표준 24 2 2" xfId="21804"/>
    <cellStyle name="표준 24 3" xfId="21783"/>
    <cellStyle name="표준 25" xfId="9835"/>
    <cellStyle name="표준 26" xfId="9983"/>
    <cellStyle name="표준 3" xfId="60"/>
    <cellStyle name="표준 3 2" xfId="2686"/>
    <cellStyle name="표준 3 2 2" xfId="7863"/>
    <cellStyle name="표준 3 3" xfId="9836"/>
    <cellStyle name="표준 3 4" xfId="5547"/>
    <cellStyle name="표준 4" xfId="185"/>
    <cellStyle name="표준 4 2" xfId="2687"/>
    <cellStyle name="표준 4 3" xfId="5559"/>
    <cellStyle name="표준 5" xfId="2688"/>
    <cellStyle name="표준 5 2" xfId="7767"/>
    <cellStyle name="표준 5 3" xfId="7768"/>
    <cellStyle name="표준 5 4" xfId="7769"/>
    <cellStyle name="표준 6" xfId="2689"/>
    <cellStyle name="표준 7" xfId="2752"/>
    <cellStyle name="표준 7 2" xfId="5560"/>
    <cellStyle name="표준 8" xfId="5561"/>
    <cellStyle name="표준 9" xfId="5562"/>
    <cellStyle name="標準_Akia(F）-8" xfId="59"/>
    <cellStyle name="표준_Book1" xfId="2748"/>
    <cellStyle name="표준_Book1_내역서" xfId="2749"/>
    <cellStyle name="표준_내역-논현-죽음" xfId="2750"/>
    <cellStyle name="표준_방학사거리수량집계표" xfId="21806"/>
    <cellStyle name="표준_설계내역-아파트 놀이터" xfId="9984"/>
    <cellStyle name="표준1" xfId="2690"/>
    <cellStyle name="표준1 2" xfId="9837"/>
    <cellStyle name="표준10" xfId="5536"/>
    <cellStyle name="표준2" xfId="9838"/>
    <cellStyle name="표준℘Sheet8 (3)" xfId="9840"/>
    <cellStyle name="표준체" xfId="9839"/>
    <cellStyle name="합   계" xfId="7569"/>
    <cellStyle name="합산" xfId="182"/>
    <cellStyle name="합산 2" xfId="7770"/>
    <cellStyle name="합산 3" xfId="7771"/>
    <cellStyle name="합산 4" xfId="7772"/>
    <cellStyle name="합산 5" xfId="7864"/>
    <cellStyle name="합산 6" xfId="5537"/>
    <cellStyle name="貨幣 [0]_GARMENT STEP FORM HK" xfId="5538"/>
    <cellStyle name="貨幣_GARMENT STEP FORM HK" xfId="5539"/>
    <cellStyle name="화폐기호" xfId="183"/>
    <cellStyle name="화폐기호 2" xfId="2691"/>
    <cellStyle name="화폐기호 2 2" xfId="7773"/>
    <cellStyle name="화폐기호 3" xfId="7774"/>
    <cellStyle name="화폐기호 4" xfId="7775"/>
    <cellStyle name="화폐기호 5" xfId="7865"/>
    <cellStyle name="화폐기호 6" xfId="5540"/>
    <cellStyle name="화폐기호0" xfId="184"/>
    <cellStyle name="화폐기호0 2" xfId="2692"/>
    <cellStyle name="화폐기호0 2 2" xfId="7776"/>
    <cellStyle name="화폐기호0 3" xfId="7777"/>
    <cellStyle name="화폐기호0 4" xfId="7778"/>
    <cellStyle name="화폐기호0 5" xfId="7866"/>
    <cellStyle name="화폐기호0 6" xfId="5541"/>
    <cellStyle name="ㅣ" xfId="9515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83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8.xml"/><Relationship Id="rId47" Type="http://schemas.openxmlformats.org/officeDocument/2006/relationships/externalLink" Target="externalLinks/externalLink13.xml"/><Relationship Id="rId63" Type="http://schemas.openxmlformats.org/officeDocument/2006/relationships/externalLink" Target="externalLinks/externalLink29.xml"/><Relationship Id="rId68" Type="http://schemas.openxmlformats.org/officeDocument/2006/relationships/externalLink" Target="externalLinks/externalLink34.xml"/><Relationship Id="rId84" Type="http://schemas.openxmlformats.org/officeDocument/2006/relationships/externalLink" Target="externalLinks/externalLink50.xml"/><Relationship Id="rId89" Type="http://schemas.openxmlformats.org/officeDocument/2006/relationships/externalLink" Target="externalLinks/externalLink55.xml"/><Relationship Id="rId112" Type="http://schemas.openxmlformats.org/officeDocument/2006/relationships/externalLink" Target="externalLinks/externalLink78.xml"/><Relationship Id="rId133" Type="http://schemas.openxmlformats.org/officeDocument/2006/relationships/externalLink" Target="externalLinks/externalLink99.xml"/><Relationship Id="rId138" Type="http://schemas.openxmlformats.org/officeDocument/2006/relationships/externalLink" Target="externalLinks/externalLink104.xml"/><Relationship Id="rId154" Type="http://schemas.openxmlformats.org/officeDocument/2006/relationships/externalLink" Target="externalLinks/externalLink120.xml"/><Relationship Id="rId159" Type="http://schemas.openxmlformats.org/officeDocument/2006/relationships/externalLink" Target="externalLinks/externalLink125.xml"/><Relationship Id="rId170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9.xml"/><Relationship Id="rId58" Type="http://schemas.openxmlformats.org/officeDocument/2006/relationships/externalLink" Target="externalLinks/externalLink24.xml"/><Relationship Id="rId74" Type="http://schemas.openxmlformats.org/officeDocument/2006/relationships/externalLink" Target="externalLinks/externalLink40.xml"/><Relationship Id="rId79" Type="http://schemas.openxmlformats.org/officeDocument/2006/relationships/externalLink" Target="externalLinks/externalLink45.xml"/><Relationship Id="rId102" Type="http://schemas.openxmlformats.org/officeDocument/2006/relationships/externalLink" Target="externalLinks/externalLink68.xml"/><Relationship Id="rId123" Type="http://schemas.openxmlformats.org/officeDocument/2006/relationships/externalLink" Target="externalLinks/externalLink89.xml"/><Relationship Id="rId128" Type="http://schemas.openxmlformats.org/officeDocument/2006/relationships/externalLink" Target="externalLinks/externalLink94.xml"/><Relationship Id="rId144" Type="http://schemas.openxmlformats.org/officeDocument/2006/relationships/externalLink" Target="externalLinks/externalLink110.xml"/><Relationship Id="rId149" Type="http://schemas.openxmlformats.org/officeDocument/2006/relationships/externalLink" Target="externalLinks/externalLink11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6.xml"/><Relationship Id="rId95" Type="http://schemas.openxmlformats.org/officeDocument/2006/relationships/externalLink" Target="externalLinks/externalLink61.xml"/><Relationship Id="rId160" Type="http://schemas.openxmlformats.org/officeDocument/2006/relationships/externalLink" Target="externalLinks/externalLink126.xml"/><Relationship Id="rId165" Type="http://schemas.openxmlformats.org/officeDocument/2006/relationships/externalLink" Target="externalLinks/externalLink13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9.xml"/><Relationship Id="rId48" Type="http://schemas.openxmlformats.org/officeDocument/2006/relationships/externalLink" Target="externalLinks/externalLink14.xml"/><Relationship Id="rId64" Type="http://schemas.openxmlformats.org/officeDocument/2006/relationships/externalLink" Target="externalLinks/externalLink30.xml"/><Relationship Id="rId69" Type="http://schemas.openxmlformats.org/officeDocument/2006/relationships/externalLink" Target="externalLinks/externalLink35.xml"/><Relationship Id="rId113" Type="http://schemas.openxmlformats.org/officeDocument/2006/relationships/externalLink" Target="externalLinks/externalLink79.xml"/><Relationship Id="rId118" Type="http://schemas.openxmlformats.org/officeDocument/2006/relationships/externalLink" Target="externalLinks/externalLink84.xml"/><Relationship Id="rId134" Type="http://schemas.openxmlformats.org/officeDocument/2006/relationships/externalLink" Target="externalLinks/externalLink100.xml"/><Relationship Id="rId139" Type="http://schemas.openxmlformats.org/officeDocument/2006/relationships/externalLink" Target="externalLinks/externalLink105.xml"/><Relationship Id="rId80" Type="http://schemas.openxmlformats.org/officeDocument/2006/relationships/externalLink" Target="externalLinks/externalLink46.xml"/><Relationship Id="rId85" Type="http://schemas.openxmlformats.org/officeDocument/2006/relationships/externalLink" Target="externalLinks/externalLink51.xml"/><Relationship Id="rId150" Type="http://schemas.openxmlformats.org/officeDocument/2006/relationships/externalLink" Target="externalLinks/externalLink116.xml"/><Relationship Id="rId155" Type="http://schemas.openxmlformats.org/officeDocument/2006/relationships/externalLink" Target="externalLinks/externalLink121.xml"/><Relationship Id="rId171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59" Type="http://schemas.openxmlformats.org/officeDocument/2006/relationships/externalLink" Target="externalLinks/externalLink25.xml"/><Relationship Id="rId103" Type="http://schemas.openxmlformats.org/officeDocument/2006/relationships/externalLink" Target="externalLinks/externalLink69.xml"/><Relationship Id="rId108" Type="http://schemas.openxmlformats.org/officeDocument/2006/relationships/externalLink" Target="externalLinks/externalLink74.xml"/><Relationship Id="rId124" Type="http://schemas.openxmlformats.org/officeDocument/2006/relationships/externalLink" Target="externalLinks/externalLink90.xml"/><Relationship Id="rId129" Type="http://schemas.openxmlformats.org/officeDocument/2006/relationships/externalLink" Target="externalLinks/externalLink95.xml"/><Relationship Id="rId54" Type="http://schemas.openxmlformats.org/officeDocument/2006/relationships/externalLink" Target="externalLinks/externalLink20.xml"/><Relationship Id="rId70" Type="http://schemas.openxmlformats.org/officeDocument/2006/relationships/externalLink" Target="externalLinks/externalLink36.xml"/><Relationship Id="rId75" Type="http://schemas.openxmlformats.org/officeDocument/2006/relationships/externalLink" Target="externalLinks/externalLink41.xml"/><Relationship Id="rId91" Type="http://schemas.openxmlformats.org/officeDocument/2006/relationships/externalLink" Target="externalLinks/externalLink57.xml"/><Relationship Id="rId96" Type="http://schemas.openxmlformats.org/officeDocument/2006/relationships/externalLink" Target="externalLinks/externalLink62.xml"/><Relationship Id="rId140" Type="http://schemas.openxmlformats.org/officeDocument/2006/relationships/externalLink" Target="externalLinks/externalLink106.xml"/><Relationship Id="rId145" Type="http://schemas.openxmlformats.org/officeDocument/2006/relationships/externalLink" Target="externalLinks/externalLink111.xml"/><Relationship Id="rId161" Type="http://schemas.openxmlformats.org/officeDocument/2006/relationships/externalLink" Target="externalLinks/externalLink127.xml"/><Relationship Id="rId166" Type="http://schemas.openxmlformats.org/officeDocument/2006/relationships/externalLink" Target="externalLinks/externalLink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49" Type="http://schemas.openxmlformats.org/officeDocument/2006/relationships/externalLink" Target="externalLinks/externalLink15.xml"/><Relationship Id="rId57" Type="http://schemas.openxmlformats.org/officeDocument/2006/relationships/externalLink" Target="externalLinks/externalLink23.xml"/><Relationship Id="rId106" Type="http://schemas.openxmlformats.org/officeDocument/2006/relationships/externalLink" Target="externalLinks/externalLink72.xml"/><Relationship Id="rId114" Type="http://schemas.openxmlformats.org/officeDocument/2006/relationships/externalLink" Target="externalLinks/externalLink80.xml"/><Relationship Id="rId119" Type="http://schemas.openxmlformats.org/officeDocument/2006/relationships/externalLink" Target="externalLinks/externalLink85.xml"/><Relationship Id="rId127" Type="http://schemas.openxmlformats.org/officeDocument/2006/relationships/externalLink" Target="externalLinks/externalLink9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0.xml"/><Relationship Id="rId52" Type="http://schemas.openxmlformats.org/officeDocument/2006/relationships/externalLink" Target="externalLinks/externalLink18.xml"/><Relationship Id="rId60" Type="http://schemas.openxmlformats.org/officeDocument/2006/relationships/externalLink" Target="externalLinks/externalLink26.xml"/><Relationship Id="rId65" Type="http://schemas.openxmlformats.org/officeDocument/2006/relationships/externalLink" Target="externalLinks/externalLink31.xml"/><Relationship Id="rId73" Type="http://schemas.openxmlformats.org/officeDocument/2006/relationships/externalLink" Target="externalLinks/externalLink39.xml"/><Relationship Id="rId78" Type="http://schemas.openxmlformats.org/officeDocument/2006/relationships/externalLink" Target="externalLinks/externalLink44.xml"/><Relationship Id="rId81" Type="http://schemas.openxmlformats.org/officeDocument/2006/relationships/externalLink" Target="externalLinks/externalLink47.xml"/><Relationship Id="rId86" Type="http://schemas.openxmlformats.org/officeDocument/2006/relationships/externalLink" Target="externalLinks/externalLink52.xml"/><Relationship Id="rId94" Type="http://schemas.openxmlformats.org/officeDocument/2006/relationships/externalLink" Target="externalLinks/externalLink60.xml"/><Relationship Id="rId99" Type="http://schemas.openxmlformats.org/officeDocument/2006/relationships/externalLink" Target="externalLinks/externalLink65.xml"/><Relationship Id="rId101" Type="http://schemas.openxmlformats.org/officeDocument/2006/relationships/externalLink" Target="externalLinks/externalLink67.xml"/><Relationship Id="rId122" Type="http://schemas.openxmlformats.org/officeDocument/2006/relationships/externalLink" Target="externalLinks/externalLink88.xml"/><Relationship Id="rId130" Type="http://schemas.openxmlformats.org/officeDocument/2006/relationships/externalLink" Target="externalLinks/externalLink96.xml"/><Relationship Id="rId135" Type="http://schemas.openxmlformats.org/officeDocument/2006/relationships/externalLink" Target="externalLinks/externalLink101.xml"/><Relationship Id="rId143" Type="http://schemas.openxmlformats.org/officeDocument/2006/relationships/externalLink" Target="externalLinks/externalLink109.xml"/><Relationship Id="rId148" Type="http://schemas.openxmlformats.org/officeDocument/2006/relationships/externalLink" Target="externalLinks/externalLink114.xml"/><Relationship Id="rId151" Type="http://schemas.openxmlformats.org/officeDocument/2006/relationships/externalLink" Target="externalLinks/externalLink117.xml"/><Relationship Id="rId156" Type="http://schemas.openxmlformats.org/officeDocument/2006/relationships/externalLink" Target="externalLinks/externalLink122.xml"/><Relationship Id="rId164" Type="http://schemas.openxmlformats.org/officeDocument/2006/relationships/externalLink" Target="externalLinks/externalLink130.xml"/><Relationship Id="rId16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5.xml"/><Relationship Id="rId109" Type="http://schemas.openxmlformats.org/officeDocument/2006/relationships/externalLink" Target="externalLinks/externalLink75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6.xml"/><Relationship Id="rId55" Type="http://schemas.openxmlformats.org/officeDocument/2006/relationships/externalLink" Target="externalLinks/externalLink21.xml"/><Relationship Id="rId76" Type="http://schemas.openxmlformats.org/officeDocument/2006/relationships/externalLink" Target="externalLinks/externalLink42.xml"/><Relationship Id="rId97" Type="http://schemas.openxmlformats.org/officeDocument/2006/relationships/externalLink" Target="externalLinks/externalLink63.xml"/><Relationship Id="rId104" Type="http://schemas.openxmlformats.org/officeDocument/2006/relationships/externalLink" Target="externalLinks/externalLink70.xml"/><Relationship Id="rId120" Type="http://schemas.openxmlformats.org/officeDocument/2006/relationships/externalLink" Target="externalLinks/externalLink86.xml"/><Relationship Id="rId125" Type="http://schemas.openxmlformats.org/officeDocument/2006/relationships/externalLink" Target="externalLinks/externalLink91.xml"/><Relationship Id="rId141" Type="http://schemas.openxmlformats.org/officeDocument/2006/relationships/externalLink" Target="externalLinks/externalLink107.xml"/><Relationship Id="rId146" Type="http://schemas.openxmlformats.org/officeDocument/2006/relationships/externalLink" Target="externalLinks/externalLink112.xml"/><Relationship Id="rId167" Type="http://schemas.openxmlformats.org/officeDocument/2006/relationships/externalLink" Target="externalLinks/externalLink13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7.xml"/><Relationship Id="rId92" Type="http://schemas.openxmlformats.org/officeDocument/2006/relationships/externalLink" Target="externalLinks/externalLink58.xml"/><Relationship Id="rId162" Type="http://schemas.openxmlformats.org/officeDocument/2006/relationships/externalLink" Target="externalLinks/externalLink12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6.xml"/><Relationship Id="rId45" Type="http://schemas.openxmlformats.org/officeDocument/2006/relationships/externalLink" Target="externalLinks/externalLink11.xml"/><Relationship Id="rId66" Type="http://schemas.openxmlformats.org/officeDocument/2006/relationships/externalLink" Target="externalLinks/externalLink32.xml"/><Relationship Id="rId87" Type="http://schemas.openxmlformats.org/officeDocument/2006/relationships/externalLink" Target="externalLinks/externalLink53.xml"/><Relationship Id="rId110" Type="http://schemas.openxmlformats.org/officeDocument/2006/relationships/externalLink" Target="externalLinks/externalLink76.xml"/><Relationship Id="rId115" Type="http://schemas.openxmlformats.org/officeDocument/2006/relationships/externalLink" Target="externalLinks/externalLink81.xml"/><Relationship Id="rId131" Type="http://schemas.openxmlformats.org/officeDocument/2006/relationships/externalLink" Target="externalLinks/externalLink97.xml"/><Relationship Id="rId136" Type="http://schemas.openxmlformats.org/officeDocument/2006/relationships/externalLink" Target="externalLinks/externalLink102.xml"/><Relationship Id="rId157" Type="http://schemas.openxmlformats.org/officeDocument/2006/relationships/externalLink" Target="externalLinks/externalLink123.xml"/><Relationship Id="rId61" Type="http://schemas.openxmlformats.org/officeDocument/2006/relationships/externalLink" Target="externalLinks/externalLink27.xml"/><Relationship Id="rId82" Type="http://schemas.openxmlformats.org/officeDocument/2006/relationships/externalLink" Target="externalLinks/externalLink48.xml"/><Relationship Id="rId152" Type="http://schemas.openxmlformats.org/officeDocument/2006/relationships/externalLink" Target="externalLinks/externalLink11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56" Type="http://schemas.openxmlformats.org/officeDocument/2006/relationships/externalLink" Target="externalLinks/externalLink22.xml"/><Relationship Id="rId77" Type="http://schemas.openxmlformats.org/officeDocument/2006/relationships/externalLink" Target="externalLinks/externalLink43.xml"/><Relationship Id="rId100" Type="http://schemas.openxmlformats.org/officeDocument/2006/relationships/externalLink" Target="externalLinks/externalLink66.xml"/><Relationship Id="rId105" Type="http://schemas.openxmlformats.org/officeDocument/2006/relationships/externalLink" Target="externalLinks/externalLink71.xml"/><Relationship Id="rId126" Type="http://schemas.openxmlformats.org/officeDocument/2006/relationships/externalLink" Target="externalLinks/externalLink92.xml"/><Relationship Id="rId147" Type="http://schemas.openxmlformats.org/officeDocument/2006/relationships/externalLink" Target="externalLinks/externalLink113.xml"/><Relationship Id="rId16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7.xml"/><Relationship Id="rId72" Type="http://schemas.openxmlformats.org/officeDocument/2006/relationships/externalLink" Target="externalLinks/externalLink38.xml"/><Relationship Id="rId93" Type="http://schemas.openxmlformats.org/officeDocument/2006/relationships/externalLink" Target="externalLinks/externalLink59.xml"/><Relationship Id="rId98" Type="http://schemas.openxmlformats.org/officeDocument/2006/relationships/externalLink" Target="externalLinks/externalLink64.xml"/><Relationship Id="rId121" Type="http://schemas.openxmlformats.org/officeDocument/2006/relationships/externalLink" Target="externalLinks/externalLink87.xml"/><Relationship Id="rId142" Type="http://schemas.openxmlformats.org/officeDocument/2006/relationships/externalLink" Target="externalLinks/externalLink108.xml"/><Relationship Id="rId163" Type="http://schemas.openxmlformats.org/officeDocument/2006/relationships/externalLink" Target="externalLinks/externalLink12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2.xml"/><Relationship Id="rId67" Type="http://schemas.openxmlformats.org/officeDocument/2006/relationships/externalLink" Target="externalLinks/externalLink33.xml"/><Relationship Id="rId116" Type="http://schemas.openxmlformats.org/officeDocument/2006/relationships/externalLink" Target="externalLinks/externalLink82.xml"/><Relationship Id="rId137" Type="http://schemas.openxmlformats.org/officeDocument/2006/relationships/externalLink" Target="externalLinks/externalLink103.xml"/><Relationship Id="rId158" Type="http://schemas.openxmlformats.org/officeDocument/2006/relationships/externalLink" Target="externalLinks/externalLink12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7.xml"/><Relationship Id="rId62" Type="http://schemas.openxmlformats.org/officeDocument/2006/relationships/externalLink" Target="externalLinks/externalLink28.xml"/><Relationship Id="rId83" Type="http://schemas.openxmlformats.org/officeDocument/2006/relationships/externalLink" Target="externalLinks/externalLink49.xml"/><Relationship Id="rId88" Type="http://schemas.openxmlformats.org/officeDocument/2006/relationships/externalLink" Target="externalLinks/externalLink54.xml"/><Relationship Id="rId111" Type="http://schemas.openxmlformats.org/officeDocument/2006/relationships/externalLink" Target="externalLinks/externalLink77.xml"/><Relationship Id="rId132" Type="http://schemas.openxmlformats.org/officeDocument/2006/relationships/externalLink" Target="externalLinks/externalLink98.xml"/><Relationship Id="rId153" Type="http://schemas.openxmlformats.org/officeDocument/2006/relationships/externalLink" Target="externalLinks/externalLink11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6" Type="http://schemas.openxmlformats.org/officeDocument/2006/relationships/image" Target="../media/image12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1441</xdr:colOff>
      <xdr:row>37</xdr:row>
      <xdr:rowOff>200025</xdr:rowOff>
    </xdr:from>
    <xdr:to>
      <xdr:col>5</xdr:col>
      <xdr:colOff>906316</xdr:colOff>
      <xdr:row>43</xdr:row>
      <xdr:rowOff>152400</xdr:rowOff>
    </xdr:to>
    <xdr:pic>
      <xdr:nvPicPr>
        <xdr:cNvPr id="8" name="그림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1" y="18656113"/>
          <a:ext cx="3639110" cy="1431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204028</xdr:colOff>
      <xdr:row>38</xdr:row>
      <xdr:rowOff>20004</xdr:rowOff>
    </xdr:from>
    <xdr:to>
      <xdr:col>6</xdr:col>
      <xdr:colOff>610722</xdr:colOff>
      <xdr:row>49</xdr:row>
      <xdr:rowOff>102054</xdr:rowOff>
    </xdr:to>
    <xdr:pic>
      <xdr:nvPicPr>
        <xdr:cNvPr id="9" name="그림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8263" y="18722622"/>
          <a:ext cx="3421077" cy="2793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134471</xdr:colOff>
      <xdr:row>6</xdr:row>
      <xdr:rowOff>160957</xdr:rowOff>
    </xdr:from>
    <xdr:to>
      <xdr:col>5</xdr:col>
      <xdr:colOff>177614</xdr:colOff>
      <xdr:row>9</xdr:row>
      <xdr:rowOff>152552</xdr:rowOff>
    </xdr:to>
    <xdr:pic>
      <xdr:nvPicPr>
        <xdr:cNvPr id="10" name="그림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16" y="10586502"/>
          <a:ext cx="2433053" cy="718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425824</xdr:colOff>
      <xdr:row>3</xdr:row>
      <xdr:rowOff>14129</xdr:rowOff>
    </xdr:from>
    <xdr:to>
      <xdr:col>5</xdr:col>
      <xdr:colOff>2980766</xdr:colOff>
      <xdr:row>13</xdr:row>
      <xdr:rowOff>128867</xdr:rowOff>
    </xdr:to>
    <xdr:pic>
      <xdr:nvPicPr>
        <xdr:cNvPr id="12" name="그림 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0059" y="9852894"/>
          <a:ext cx="2554942" cy="2580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73</xdr:row>
      <xdr:rowOff>0</xdr:rowOff>
    </xdr:from>
    <xdr:to>
      <xdr:col>5</xdr:col>
      <xdr:colOff>2609850</xdr:colOff>
      <xdr:row>83</xdr:row>
      <xdr:rowOff>161925</xdr:rowOff>
    </xdr:to>
    <xdr:pic>
      <xdr:nvPicPr>
        <xdr:cNvPr id="3" name="그림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8764250"/>
          <a:ext cx="5010150" cy="263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422413</xdr:colOff>
      <xdr:row>3</xdr:row>
      <xdr:rowOff>115956</xdr:rowOff>
    </xdr:from>
    <xdr:to>
      <xdr:col>6</xdr:col>
      <xdr:colOff>219075</xdr:colOff>
      <xdr:row>12</xdr:row>
      <xdr:rowOff>201681</xdr:rowOff>
    </xdr:to>
    <xdr:pic>
      <xdr:nvPicPr>
        <xdr:cNvPr id="4" name="그림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717" y="1093304"/>
          <a:ext cx="5221771" cy="23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593481</xdr:colOff>
      <xdr:row>4</xdr:row>
      <xdr:rowOff>88138</xdr:rowOff>
    </xdr:from>
    <xdr:to>
      <xdr:col>5</xdr:col>
      <xdr:colOff>1780443</xdr:colOff>
      <xdr:row>13</xdr:row>
      <xdr:rowOff>10989</xdr:rowOff>
    </xdr:to>
    <xdr:pic>
      <xdr:nvPicPr>
        <xdr:cNvPr id="5" name="그림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19" y="1311734"/>
          <a:ext cx="3590193" cy="2164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688731</xdr:colOff>
      <xdr:row>38</xdr:row>
      <xdr:rowOff>175846</xdr:rowOff>
    </xdr:from>
    <xdr:to>
      <xdr:col>5</xdr:col>
      <xdr:colOff>1875693</xdr:colOff>
      <xdr:row>47</xdr:row>
      <xdr:rowOff>98698</xdr:rowOff>
    </xdr:to>
    <xdr:pic>
      <xdr:nvPicPr>
        <xdr:cNvPr id="7" name="그림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769" y="10096500"/>
          <a:ext cx="3590193" cy="2164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74</xdr:row>
      <xdr:rowOff>100739</xdr:rowOff>
    </xdr:from>
    <xdr:to>
      <xdr:col>5</xdr:col>
      <xdr:colOff>2300654</xdr:colOff>
      <xdr:row>81</xdr:row>
      <xdr:rowOff>238125</xdr:rowOff>
    </xdr:to>
    <xdr:pic>
      <xdr:nvPicPr>
        <xdr:cNvPr id="9" name="그림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596" y="19216681"/>
          <a:ext cx="3817327" cy="1881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563219</xdr:colOff>
      <xdr:row>110</xdr:row>
      <xdr:rowOff>229115</xdr:rowOff>
    </xdr:from>
    <xdr:to>
      <xdr:col>5</xdr:col>
      <xdr:colOff>2816087</xdr:colOff>
      <xdr:row>116</xdr:row>
      <xdr:rowOff>174347</xdr:rowOff>
    </xdr:to>
    <xdr:pic>
      <xdr:nvPicPr>
        <xdr:cNvPr id="10" name="그림 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8594"/>
        <a:stretch/>
      </xdr:blipFill>
      <xdr:spPr bwMode="auto">
        <a:xfrm>
          <a:off x="3296480" y="28489376"/>
          <a:ext cx="2252868" cy="1436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33130</xdr:colOff>
      <xdr:row>109</xdr:row>
      <xdr:rowOff>157369</xdr:rowOff>
    </xdr:from>
    <xdr:to>
      <xdr:col>5</xdr:col>
      <xdr:colOff>231498</xdr:colOff>
      <xdr:row>116</xdr:row>
      <xdr:rowOff>204995</xdr:rowOff>
    </xdr:to>
    <xdr:pic>
      <xdr:nvPicPr>
        <xdr:cNvPr id="11" name="그림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34" y="28169152"/>
          <a:ext cx="2600325" cy="1786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132522</xdr:colOff>
      <xdr:row>179</xdr:row>
      <xdr:rowOff>33131</xdr:rowOff>
    </xdr:from>
    <xdr:to>
      <xdr:col>5</xdr:col>
      <xdr:colOff>1561272</xdr:colOff>
      <xdr:row>187</xdr:row>
      <xdr:rowOff>61706</xdr:rowOff>
    </xdr:to>
    <xdr:pic>
      <xdr:nvPicPr>
        <xdr:cNvPr id="14" name="그림 1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0065" y="45902218"/>
          <a:ext cx="2944468" cy="2016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248480</xdr:colOff>
      <xdr:row>142</xdr:row>
      <xdr:rowOff>173936</xdr:rowOff>
    </xdr:from>
    <xdr:to>
      <xdr:col>5</xdr:col>
      <xdr:colOff>2172576</xdr:colOff>
      <xdr:row>153</xdr:row>
      <xdr:rowOff>74543</xdr:rowOff>
    </xdr:to>
    <xdr:pic>
      <xdr:nvPicPr>
        <xdr:cNvPr id="15" name="그림 1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023" y="36617414"/>
          <a:ext cx="3439814" cy="2633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198783</xdr:colOff>
      <xdr:row>38</xdr:row>
      <xdr:rowOff>39710</xdr:rowOff>
    </xdr:from>
    <xdr:to>
      <xdr:col>5</xdr:col>
      <xdr:colOff>2426804</xdr:colOff>
      <xdr:row>47</xdr:row>
      <xdr:rowOff>169380</xdr:rowOff>
    </xdr:to>
    <xdr:pic>
      <xdr:nvPicPr>
        <xdr:cNvPr id="2" name="그림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26" y="9945710"/>
          <a:ext cx="3743739" cy="2365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146538</xdr:colOff>
      <xdr:row>2</xdr:row>
      <xdr:rowOff>31178</xdr:rowOff>
    </xdr:from>
    <xdr:to>
      <xdr:col>5</xdr:col>
      <xdr:colOff>1795096</xdr:colOff>
      <xdr:row>13</xdr:row>
      <xdr:rowOff>189766</xdr:rowOff>
    </xdr:to>
    <xdr:pic>
      <xdr:nvPicPr>
        <xdr:cNvPr id="3" name="그림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192" y="756543"/>
          <a:ext cx="2469173" cy="2898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44277;&#50976;\00%20&#51204;&#54812;&#49440;\&#44592;&#53440;\&#50864;&#54252;&#45738;&#51452;&#52264;&#51109;&#44049;&#51648;051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-05\Project2003\&#44228;&#47329;&#54840;&#53588;\&#44288;&#47532;(&#50696;&#49328;)\&#54616;&#46020;&#44553;&#45236;&#50669;\&#51064;&#53580;&#47532;&#50612;&#44277;&#49324;\&#51064;&#53580;&#47532;&#50612;(&#54869;&#51221;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g-nas\share\&#54616;&#49345;&#46020;&#47196;\ILWI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kim\01.%20PROJECT%20-%20ING\PJT-2002\R-&#44288;&#45236;&#45572;&#51204;&#49440;&#47196;%20&#48372;&#49688;&#44277;&#49324;\&#50696;&#49328;&#49436;\&#50696;&#49328;&#49436;(&#45572;&#51204;&#49440;&#47196;-&#52572;&#51333;)\&#50696;&#49328;%20&#48143;%20&#49688;&#47049;(&#44288;&#45236;&#45572;&#51204;)&#52572;&#51333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025;&#46024;\&#44608;&#51025;&#46024;\2001&#45380;&#46020;&#47732;\&#49464;&#50896;ENG\&#54788;&#45824;4&#52264;&#46020;&#47196;\&#51204;-&#45236;&#50669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PARK\&#49688;&#51088;&#50896;&#44277;&#49324;&#49457;\csi\project\&#45812;&#50577;&#51221;&#49688;&#51109;\&#44592;&#44228;\&#44592;&#44228;&#44277;&#49324;&#48708;\&#50896;&#51452;&#44428;\&#51221;&#49688;&#51109;\EXCEL\PI-ILWE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312;&#54952;&#49437;\&#44305;&#46041;&#49688;&#47049;\My%20Documents\DATA\&#50872;&#49328;\DATA\&#54861;&#49688;&#50696;&#44221;&#48372;\YONGF0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51221;\C\My%20Documents\&#54620;&#49556;&#44397;&#49324;\&#45800;&#44032;&#49328;&#52636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g-nas\share\9701A\OUT\YES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51068;1\&#50976;&#51068;1_C\LEEYONG\PUSAN154\&#44305;&#50577;&#51204;&#44592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89;&#44508;&#51652;\D\DATA1\97_XLS\BATT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-DATA-DATA-DATA-DATA\D\DATA-DATA(&#45236;&#50669;&#49436;)\&#44228;&#51109;\&#52572;&#51333;&#45236;&#50669;&#49436;(&#44592;&#51088;&#51116;)\&#49345;&#49688;\&#54620;&#44053;&#54616;&#47448;&#44428;&#44553;&#49688;&#52404;&#44228;\&#51204;&#44592;&#49688;&#47049;\&#49328;&#52636;&#49436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064;&#49453;\&#45824;&#51204;&#54924;&#45909;&#51473;&#44228;\project2002\03&#53556;&#53412;\&#54617;&#51061;soc\01&#44228;&#49328;&#49436;\&#44228;&#49328;&#49436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8012\&#51452;&#45716;&#44275;\PIPE-MU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My%20Documentsm\99\99&#49444;&#44228;\&#44277;&#51221;&#48324;\&#44032;&#44277;&#52992;&#51060;&#48660;&#49888;&#49444;(&#53552;&#45328;)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52;&#55148;\DATA\&#45236;&#50669;&#51089;&#50629;\&#51221;&#51088;&#51648;&#44396;\&#45236;&#50669;&#49436;\&#51221;&#51088;&#51648;&#44396;\&#45236;&#50669;(~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053;&#44032;&#46360;\C\EL&#52968;&#49444;&#54021;\PROJECT\&#50977;&#44400;&#48376;&#48512;\&#45236;&#50669;&#52572;&#51333;\&#44288;&#49324;\&#45236;&#50669;&#49436;(&#44288;&#49324;)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4805;&#51652;\SharedDocs\PJT-97\R-SUWONJ\REP\P7-5-31\LX-CAL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My%20Documentsm\99\99&#49444;&#44228;\&#44277;&#51221;&#48324;\&#44060;&#54224;&#44592;&#44060;&#49888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2&#45380;&#46020;\&#44277;&#49324;&#49444;&#44228;\&#53944;&#47000;&#49772;&#47001;%20&#46020;&#51109;&#44277;&#49324;\&#53944;&#47000;&#49772;&#47001;&#46020;&#51109;&#44277;&#49324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CAD\WORK\RAIL\JANGHANG\EXCEL\&#47588;&#44257;&#50669;&#49324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4805;&#51652;\SharedDocs\&#49444;&#44228;data\&#50669;&#44257;&#44732;&#50844;&#47196;\final\&#45236;&#50669;&#49436;\&#50669;&#44257;(&#51204;&#44592;&#45236;&#50669;&#49436;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312;&#54952;&#49437;\&#44305;&#46041;&#49688;&#47049;\FF\2000&#45380;&#46020;\&#44277;&#49324;&#49444;&#44228;\&#51217;&#50504;&#49884;&#49444;&#51228;&#51089;\&#51217;&#50504;&#49884;&#49444;&#44396;&#47588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46972;&#51060;\&#50857;&#51064;&#46020;&#49436;&#44288;\&#44592;&#53440;\&#44204;&#51201;&#49436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724;&#50689;&#49440;\&#49884;&#54868;&#51648;&#44396;\99ele\&#48152;&#50900;&#44148;&#49444;\&#44368;&#53685;&#49888;&#54840;&#46321;\&#44048;&#49324;&#54980;&#48156;&#51452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452;&#50689;&#53469;\&#44277;&#50976;\&#44204;&#51201;&#49436;\&#44204;&#51201;&#49436;(&#50641;&#49472;)\&#54532;&#47196;&#51229;&#53944;\&#54788;&#51228;&#51089;&#50629;&#49892;\&#46020;&#54868;,&#44221;&#54868;,&#44148;&#54868;\&#49457;&#45224;&#51008;&#54665;1&#44032;&#50517;&#51109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kim\01.%20PROJECT%20-%20ING\pjt-2002\&#54217;&#54868;&#51032;&#45840;\&#50696;&#49328;&#49436;(&#51068;&#50948;&#45824;&#44032;,&#45840;)\&#44048;&#47532;&#51089;&#50629;\&#49884;&#44277;&#44228;&#54925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2009\17-&#44277;&#50896;&#47532;&#47784;&#45944;&#47553;(&#48512;&#52380;&#49884;)\&#45236;&#50669;\&#49444;&#44228;&#49436;-&#51333;&#51216;-090617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064;&#47784;\C\MSOFFICE\EXCELL\&#44148;&#54868;ENG\ansung\new\ELE-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\&#48156;&#49888;&#54632;\&#51204;&#44592;&#51088;&#47308;\&#44060;&#45824;&#52404;&#44277;&#49324;&#45236;&#50669;&#49436;\&#44060;&#45824;&#52404;&#44277;&#49324;&#45236;&#50669;&#49436;rev.1)\ILWI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LSK\&#48148;&#53461;%20&#54868;&#47732;\&#50024;&#45768;&#52572;&#51333;(&#45236;&#50669;&#49436;,&#49688;&#47049;&#49328;&#52636;&#49436;)\inform\&#50696;&#49328;&#49436;\ref_&#45236;&#50669;\&#49328;&#52636;&#44540;&#44144;&#53685;&#54633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8012\&#51452;&#45716;&#44275;\DATA\PHUNGTAK\&#44592;&#44592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652;&#54984;\2003pro\2002.DATA\&#52264;\&#44397;&#47549;&#52397;&#51452;&#48169;&#47932;&#44288;\&#45236;&#50669;&#49436;\&#44397;&#47549;&#52397;&#51452;&#48149;&#47932;&#44288;_&#50808;&#48512;(&#44288;&#44553;)(&#51204;&#44592;&#44277;&#49324;)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2003\&#54616;&#49688;&#46020;\&#45824;&#51204;&#54924;&#45909;&#51473;&#44228;&#54156;&#54532;&#51109;\&#44288;&#47144;&#51088;&#47308;\&#48156;&#51452;&#49436;&#47448;-2(2004.12.12)\1.&#51204;&#44592;&#44277;&#49324;\1%20.&#50696;&#49328;&#49436;\&#44204;&#51201;&#49436;\&#44204;&#51201;&#49436;(&#50641;&#49472;)\&#54532;&#47196;&#51229;&#53944;\&#54788;&#51228;&#51089;&#50629;&#49892;\&#46020;&#54868;,&#44221;&#54868;,&#44148;&#54868;\&#49457;&#45224;&#51008;&#54665;1&#44032;&#50517;&#51109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51221;\C\My%20Documents\dacom\&#50896;&#51452;~&#51228;&#52380;\&#50896;&#51452;&#52572;&#51333;\&#44277;&#53685;&#51088;&#47308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312;&#54952;&#49437;\&#44305;&#46041;&#49688;&#47049;\DATA-DATA-DATA\&#51204;&#44592;\&#51204;&#44592;&#45236;&#50669;&#49436;\&#54616;&#49688;&#46020;\&#51109;&#49849;&#54252;&#54616;&#49688;(2001.11.16)\&#51204;&#44592;&#44277;&#49324;\&#44608;&#54252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J-00(&#44053;&#48124;&#50896;)\D\NETWORK00\&#49345;&#47924;&#45784;\CCTV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44053;&#48513;&#51221;&#49688;&#51109;\&#44277;&#44277;&#49884;&#49444;&#48513;&#48512;\&#50696;&#49328;&#49436;,&#45800;&#44032;&#48143;&#49688;&#47049;&#49328;&#52636;,&#49884;&#48169;&#49436;\&#50896;&#51452;&#54861;&#52380;(&#52572;&#51333;)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g-nas\share\KANG\HWP\HWP\DF98513\PROJECT\LOAD\BONGSAN\BONG\HWP\OUT\Y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652;&#49437;\C\WINDOWS\9605G\DS-LOA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064;&#49453;\&#45824;&#51204;&#54924;&#45909;&#51473;&#44228;\&#49444;&#44228;data\2002&#45380;\03&#53556;&#53412;\04SD%20PROJ\CALc-S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5-csm\c\P-Iso\Calc-St2\ILLU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2380;&#52285;&#54840;\C\&#45824;&#44049;&#50629;&#47924;\&#44592;&#49457;&#51088;&#47308;\&#49688;&#47049;\&#51088;&#51116;&#44277;&#44553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kim\01.%20PROJECT%20-%20ING\&#49444;&#44228;data\&#53440;&#48512;&#49436;&#51060;&#44288;&#49324;&#50629;\&#49345;&#54616;&#49688;&#46020;&#48512;&#44288;&#47144;\&#44221;&#44592;&#48513;&#48512;&#44428;&#44032;&#50517;&#51109;&#49444;&#44228;\final(0514)\&#50696;&#49328;&#45236;&#50669;&#49436;\&#53456;&#51652;&#50696;&#49328;&#49436;\&#50696;&#49328;&#49436;\ILW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you\c\PJT-2000\R-6&#54840;&#49440;&#46020;&#47196;\Fin-5-4\&#50696;&#49328;&#49436;\&#51068;&#50948;&#45824;&#44032;\YESIL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896;&#52649;&#50672;\C\My%20Documents\&#44032;&#47196;&#46321;&#49444;&#44228;\&#45236;&#50669;&#49436;\&#54364;&#51456;&#45236;&#50669;&#49436;\&#44552;&#48337;&#47196;2&#44277;&#44396;(&#48320;&#44221;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&#49688;&#51088;&#50896;\My%20Documents\&#44592;&#53440;\&#45824;&#52397;1&#44277;&#44396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064;&#49453;\&#45824;&#51204;&#54924;&#45909;&#51473;&#44228;\Ing\&#51064;&#52380;&#54617;&#51061;\&#44228;&#49328;&#49436;\&#51312;&#46020;&#44228;&#49328;&#49436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053;&#49324;&#49457;\3&#52572;&#51333;&#49444;&#44228;\&#49324;&#50629;&#47749;\&#54620;&#51333;\&#44032;&#52285;&#51221;&#49688;&#51109;\&#51204;&#44592;\&#50696;&#49328;&#49436;\4&#52264;&#50696;&#49328;\YE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89;&#44508;&#51652;\D\DATA\SGH\NAMGWANG\REP-N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NCDOC\&#50504;&#46041;-&#50689;&#5145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PARK\&#49688;&#51088;&#50896;&#44277;&#49324;&#49457;\csi\project\&#50689;&#45224;&#45236;&#47449;&#44428;\&#49892;&#49884;&#49444;&#44228;\&#45236;&#50669;\project\&#50896;&#51452;&#44428;\&#51221;&#49688;&#51109;\&#45236;&#50669;&#49436;\99&#45380;01&#50900;&#48156;&#51452;\PI-ILW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Startup" Target="6-6&#44277;&#44396;&#44032;&#47196;&#46321;/&#47560;&#54252;&#44396;/R-&#54633;&#51221;&#47196;/&#44228;&#49328;&#49436;/&#44228;&#49328;&#49436;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064;&#49453;\&#45824;&#51204;&#54924;&#45909;&#51473;&#44228;\project2003\5&#53556;&#53412;\&#44221;&#51452;\&#44228;&#49328;&#49436;\1&#46041;&#47141;&#44228;&#49328;&#49436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kim\01.%20PROJECT%20-%20ING\&#49444;&#44228;data\&#53440;&#48512;&#49436;&#51060;&#44288;&#49324;&#50629;\&#49345;&#54616;&#49688;&#46020;&#48512;&#44288;&#47144;\&#44221;&#44592;&#48513;&#48512;&#44428;&#44032;&#50517;&#51109;&#49444;&#44228;\final(0514)\&#50696;&#49328;&#45236;&#50669;&#49436;\&#53456;&#51652;&#50696;&#49328;&#49436;\&#50696;&#49328;&#49436;\YES-I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kim\01.%20PROJECT%20-%20ING\&#49884;&#54868;2_3&#44277;&#44396;&#51068;&#50948;&#45824;&#44032;-(&#51452;)&#46020;&#54868;%20&#52628;&#44032;&#49688;&#51221;&#4837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dori\c\SE0-DWG\&#52404;&#50977;\XLS\ALL-XLS\ULSAN\PRIC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89;&#44508;&#51652;\D\DATA\0YEONGI\REPT-NG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8012\&#51452;&#45716;&#44275;\pipe-mid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you\c\PJT-2000\R-6&#54840;&#49440;&#46020;&#47196;\Fin-5-4\&#50696;&#49328;&#49436;\&#45800;&#50948;&#49688;&#47049;\R-&#44305;&#51452;&#50948;&#49373;%20&#51652;&#51077;&#47196;\&#50696;&#49328;&#49436;\&#45800;&#50948;&#49688;&#47049;\UNIT-Q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665;&#51221;&#50689;&#49440;3\C\WINDOWS\&#48148;&#53461;%20&#54868;&#47732;\&#44608;&#47749;&#54872;\KWAK.DWG\2001.DWG\&#51204;&#51452;&#49884;&#44221;&#44288;&#51312;&#47749;\&#49892;&#49884;&#49444;&#44228;\&#45236;&#50669;\&#54620;&#48317;&#45817;&#45236;&#50669;&#49436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9689;&#55148;\&#50504;&#46041;&#45840;&#49548;&#49688;&#47141;\&#50504;&#46041;&#45840;-&#48156;&#51204;&#49444;&#48708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4805;&#49688;\&#48372;&#45236;&#44592;\&#49345;&#50516;&#44732;&#45796;(1&#44277;&#44396;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you\c\P-Iso\Calc-St2\LX-JU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312;&#46041;&#54840;\&#54620;&#44053;&#54616;&#47448;&#44428;\My%20Documents\DATA\&#50872;&#49328;\DATA\&#54861;&#49688;&#50696;&#44221;&#48372;\YONGF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Startup" Target="6-6&#44277;&#44396;&#44032;&#47196;&#46321;/&#47560;&#54252;&#44396;/R-&#54633;&#51221;&#47196;/&#44228;&#49328;&#49436;/&#51312;&#46020;&#44228;&#49328;&#49436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4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51221;\C\My%20Documents\dacom\&#50896;&#51452;~&#51228;&#52380;\&#50896;&#51452;&#52572;&#51333;\&#50696;&#49328;&#45236;~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2003\&#54616;&#49688;&#46020;\&#45824;&#51204;&#54924;&#45909;&#51473;&#44228;&#54156;&#54532;&#51109;\&#44288;&#47144;&#51088;&#47308;\&#48156;&#51452;&#49436;&#47448;(2004.11.06)\&#45236;&#50669;&#49436;&#50577;&#49885;(&#45824;&#51204;)\&#49444;&#44228;&#49436;\&#49444;&#44228;&#49436;\Windows\&#48148;&#53461;%20&#54868;&#47732;\&#49444;&#44228;&#49436;\My%20Documents\&#44032;&#47196;&#46321;&#49444;&#44228;\&#45236;&#50669;&#49436;\&#54364;&#51456;&#45236;&#50669;&#49436;\&#54616;&#49345;&#46020;&#47196;\ILWI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EXCEL\&#51473;&#44228;&#49548;&#48169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49444;&#44228;data\&#49345;&#54616;&#49688;&#46020;&#48512;&#44288;&#47144;\&#50669;&#44257;&#44732;&#50844;&#47196;\final\&#45236;&#50669;&#49436;\&#50669;&#44257;(&#51204;&#44592;&#45236;&#50669;&#49436;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756;&#49689;\C\xls\1\Documents\xls\&#50689;&#44148;&#52629;(&#45432;&#51064;&#51221;&#49888;&#52629;&#44277;&#49324;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1.JOB\2004\&#49548;&#50577;&#44053;&#45840;\&#45236;&#50669;&#49436;(&#44592;&#51456;)\&#49548;&#49688;&#47141;&#48156;&#51204;&#49548;&#45236;&#50669;&#49436;\&#49548;&#49688;&#47141;&#48156;&#51204;&#49548;&#45236;&#50669;&#49436;(&#54868;&#48513;030416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pc\&#51204;&#52404;&#51088;&#47308;\Projects\TK-4&#45824;&#44053;\&#45224;&#54620;&#44053;-6&#44277;&#44396;\02.&#44277;&#49324;&#48708;\&#44592;&#48376;&#44228;&#54925;&#44277;&#49324;&#48708;(0719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you\c\PJT-97\R-SUWONJ\REP\P7-5-31\LX-C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g-nas\share\&#54788;&#51109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665;&#51221;&#50689;&#49440;3\C\WINDOWS\&#48148;&#53461;%20&#54868;&#47732;\&#44608;&#47749;&#54872;\My%20Documents\&#52280;&#44256;&#50857;&#48512;&#54364;&#45824;&#44032;\4GONG\2&#44277;&#44396;(&#50504;&#50689;)&#45800;&#44032;&#49328;&#52636;-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\2007&#45380;\&#49436;&#48652;&#51089;&#50629;\&#44400;&#45224;\&#49688;&#44277;&#51004;&#47196;&#48512;&#53552;\&#48156;&#51452;&#49444;&#44228;(060609)\&#48156;&#51452;&#52572;&#51333;(060609)\&#49457;&#45909;&#45840;(&#44592;&#44228;)\03-&#44592;&#44228;&#44032;&#49444;&#48708;-%20&#53552;&#45328;&#45236;%20&#44032;&#49884;&#49444;&#44277;0417\&#49328;&#52636;&#45236;&#50669;&#49436;(&#44032;&#49444;&#48708;-0624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ct\2003&#45380;%20&#54532;&#47196;&#51229;&#53944;\KANG\HWP\HWP\DF98513\My%20Documents\esc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2572;&#50976;&#48120;\&#47196;&#52972;%20&#46356;&#49828;&#53356;%20(d)\&#54532;&#47196;&#51229;&#53944;\&#50896;&#46020;&#48393;\&#52572;&#51333;&#46020;&#47732;\&#48513;&#54620;&#49328;%20&#52572;&#51333;\&#45236;&#50669;&#49436;\DATA\XLS\SK&amp;C\DONGHAE\T6-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4805;&#51652;\SharedDocs\Documents%20and%20Settings\All%20Users.WINDOWS\Documents\&#49340;&#47561;&#44257;&#45124;&#44288;&#47144;&#46020;&#47732;\&#48149;&#49828;&#51216;&#44160;&#46321;&#50857;(&#44608;&#46041;&#54788;&#52280;&#51312;2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MSOffice\Excel\&#49444;&#44228;&#49436;\&#49688;&#47785;&#51068;&#50948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UN\SharedDocs\Documents%20and%20Settings\&#54588;&#49884;&#47196;&#46160;\&#48148;&#53461;%20&#54868;&#47732;\&#48176;&#48393;&#49328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49444;&#44228;data\&#51312;&#44221;&#48512;&#44288;&#47144;\&#49692;&#52380;&#47564;\&#50696;&#49328;&#45236;&#50669;&#49436;\&#49692;&#52380;&#47564;&#44204;&#51201;\2&#45800;&#44228;(&#53685;&#49888;)-&#50696;&#49328;&#45236;&#50669;&#49436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UN\SharedDocs\Documents%20and%20Settings\&#54588;&#49884;&#47196;&#46160;\&#48148;&#53461;%20&#54868;&#47732;\&#50504;&#49828;&#45236;&#50669;&#49436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49436;&#54788;&#45909;\&#54840;&#49885;\&#51088;&#47308;\&#50672;&#44036;&#45800;&#44032;&#49444;&#44228;&#49436;(2003)\&#49444;&#44228;&#49436;(2003&#50672;&#44036;&#45800;&#44032;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312;&#46041;&#54840;\&#54620;&#44053;&#54616;&#47448;&#44428;\Documents%20and%20Settings\LSK\&#48148;&#53461;%20&#54868;&#47732;\&#50024;&#45768;&#52572;&#51333;(&#45236;&#50669;&#49436;,&#49688;&#47049;&#49328;&#52636;&#49436;)\inform\&#50696;&#49328;&#49436;\ref_&#45236;&#50669;\&#49328;&#52636;&#44540;&#44144;&#53685;&#54633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312;&#54952;&#49437;\&#44305;&#46041;&#49688;&#47049;\2002&#45380;&#46020;\&#44277;&#49324;&#49444;&#44228;\&#53944;&#47000;&#49772;&#47001;%20&#46020;&#51109;&#44277;&#49324;\&#53944;&#47000;&#49772;&#47001;&#46020;&#51109;&#44277;&#49324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49688;&#47785;&#51068;&#5094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ct\2003&#45380;%20&#54532;&#47196;&#51229;&#53944;\DWG\ILOT-MI\YUNCH\PLOT\S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quatech1\d\&#44592;&#51316;&#51088;&#47308;\&#49444;&#44228;&#44288;&#47144;\&#45909;&#54252;&#49340;&#44144;&#47532;\&#49688;&#47049;\&#51452;&#50836;&#51088;&#51116;&#52509;&#44292;&#54364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My%20Documentsm\99\99&#49345;&#47168;&#44277;&#49324;\&#48324;&#50612;&#44257;,&#46041;&#45224;&#44148;&#45328;&#47785;&#44148;&#47932;&#52384;&#44144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51221;\C\My%20Documents\dacom\&#50896;&#51452;~&#51228;&#52380;\&#50896;&#51452;&#52572;&#51333;\&#53685;&#51068;&#51068;&#50948;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44592;&#54620;1\c\MAYBE\&#51088;&#51116;&#47932;&#47049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g-nas\share\My%20Documents\&#45224;&#50577;&#51452;&#51060;&#49885;&#51089;&#50629;\&#50976;&#50857;&#51068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456;&#47784;\D\WORK2000\&#50980;&#53468;&#49453;&#48512;&#51109;&#45784;\&#49436;&#52488;&#44396;&#52397;\&#49436;&#52488;&#44396;&#52397;&#45236;&#50669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g-nas\share\hoengsung\&#50896;&#51452;&#44428;&#51221;&#48372;&#53685;&#49888;\&#48156;&#51452;&#49444;&#44228;\&#50896;&#51452;&#46020;&#44553;&#45236;&#50669;&#49436;(&#44552;&#52264;&#48516;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2009\24-&#45224;&#54620;&#44053;6&#44277;&#44396;&#45236;&#50669;\01_&#50696;&#49328;&#49436;(&#45224;&#54620;&#44053;6&#44277;&#44396;)_&#48376;&#44277;&#49324;\1-1_&#53664;&#47785;\1-1-2_&#50896;&#44032;&#44228;&#49328;&#49436;\job\&#50689;&#46020;%20&#54616;&#49688;&#52376;&#47532;&#51109;%20(&#49892;&#49884;&#49444;&#44228;)\&#45236;&#50669;&#49436;\&#49688;&#51221;&#45236;&#50669;\&#50696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w\d\SAM-Project\&#49464;&#51333;&#47196;\&#45236;&#50669;&#49436;\&#51652;&#54644;&#49437;&#46041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-DATA-DATA\&#51204;&#44592;\&#51204;&#44592;&#45236;&#50669;&#49436;\&#44592;&#53440;\&#51204;&#44592;&#51652;&#54616;&#45224;&#52285;(&#50872;&#49328;&#50724;&#49688;&#44288;&#44144;&#48156;&#51452;)\&#44608;&#50896;&#44600;(&#48156;&#51452;&#45236;&#50669;&#49436;&#52572;&#51333;2001.9.18)\&#44608;&#54252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KE\&#49552;&#51109;&#44512;&#51032;%20D\LOTUS\WATER\&#54840;&#45224;&#54868;&#47141;%20&#49688;&#51656;&#48516;&#49437;-&#54788;&#45824;&#51473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-DATA-DATA\&#49892;&#51201;&#44277;&#49324;&#48708;\&#44228;&#51109;\&#49892;&#51201;&#44277;&#49324;&#48708;(&#50689;&#52380;&#45840;)\&#45824;&#44257;&#49548;&#49688;&#47141;(2002.8.20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5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-DATA-DATA\&#51204;&#44592;\&#51204;&#44592;&#45236;&#50669;&#49436;\&#54616;&#49688;&#46020;\&#48337;&#52380;&#54616;&#49688;\&#44608;&#54252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g-nas\share\moonsan\hwp\My%20Documents\esco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Project\&#53468;&#48177;&#49440;\hwp\&#52280;&#44256;\&#52572;&#47749;&#49437;\&#50857;&#49328;&#49548;&#54868;&#47932;\&#51068;&#50948;&#45824;&#44032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dori\c\WORK\2000\&#50732;&#47548;&#54589;&#48120;&#49696;&#44288;\5&#50900;&#48320;&#44221;&#46020;&#47732;\&#52572;&#51333;&#46020;&#47732;\&#50732;&#47548;&#54589;&#48120;&#49696;&#44288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ka\d\DATA\XLS\SK&amp;C\DONGHAE\T6-2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&#45824;&#44277;&#50896;\&#51109;&#49457;\&#51473;&#44592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F\2000&#45380;&#46020;\&#44277;&#49324;&#49444;&#44228;\&#51217;&#50504;&#49884;&#49444;&#51228;&#51089;\&#51217;&#50504;&#49884;&#49444;&#44396;&#47588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ll%20Users\Documents\&#49688;&#51088;&#50896;&#44277;&#49324;&#49569;&#48512;&#51088;&#47308;(&#49884;&#54868;2&#44277;&#44396;)\&#44396;&#48120;&#49892;&#51201;&#44277;&#49324;&#49368;&#5454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8012\&#51452;&#45716;&#44275;\GODO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\&#48156;&#49888;&#54632;\&#51204;&#44592;&#51088;&#47308;\&#44060;&#45824;&#52404;&#44277;&#49324;&#45236;&#50669;&#49436;\&#44060;&#45824;&#52404;&#44277;&#49324;&#45236;&#50669;&#49436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8012\&#51452;&#45716;&#44275;\&#45236;&#50669;8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KOR2\2&#52264;&#48320;&#44221;\2&#52264;1&#52264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4805;&#51652;\SharedDocs\MAYBE\&#51088;&#51116;&#47932;&#47049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DATA\&#50872;&#49328;\DATA\&#54861;&#49688;&#50696;&#44221;&#48372;\YONGF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4805;&#51652;\SharedDocs\&#49444;&#44228;data\&#51312;&#44221;&#48512;&#44288;&#47144;\&#49692;&#52380;&#47564;\&#50696;&#49328;&#45236;&#50669;&#49436;\&#49692;&#52380;&#47564;&#44204;&#51201;\2&#45800;&#44228;(&#53685;&#49888;)-&#50696;&#49328;&#45236;&#50669;&#49436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g-nas\share\&#51088;&#47308;&#49892;\&#48149;&#54805;&#49688;\&#45236;&#50669;&#51105;&#50629;&#49892;\&#51473;&#50521;&#49440;(&#52397;&#47049;&#47532;-&#45909;&#49548;)\&#51473;&#50521;&#49440;&#45236;&#50669;&#49436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&#49444;&#44228;&#50696;&#49328;&#49436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-03\d\Project2002\&#49345;&#51452;\&#50857;&#50976;&#44277;&#50896;\&#49444;&#44228;&#49436;\&#49688;&#47049;&#49328;&#52636;&#46020;&#47732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51221;\C\WINDOWS\&#48148;&#53461;%20&#54868;&#47732;\dacom\&#51652;&#52380;~&#51613;&#54217;\&#51652;&#52380;,&#51613;&#54217;(9.3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51068;5\D\&#50857;&#50669;&#50756;&#47308;\&#52285;&#49888;\&#44552;&#54840;&#47004;&#46300;(&#44368;&#47049;)\&#45236;&#50669;&#49436;\&#54217;&#53469;&#49884;\&#49884;&#48169;\PT-0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8011\&#44592;&#44228;&#44277;&#50976;\DATA\PHUNGTAK\&#44592;&#44592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9689;&#55148;\&#50504;&#46041;&#45840;&#49548;&#49688;&#47141;\DMPRO\DOWN\999\&#51068;&#50948;&#45824;&#44032;\ILWI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LOTUS\9605P\BB_C-BD\OUT\YE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724;&#50689;&#49440;\&#49884;&#54868;&#51648;&#44396;\windows\temp\&#49444;&#44228;&#49436;\WORK\12&#52264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4805;&#51652;\SharedDocs\LIM\&#51068;&#50948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50629;&#47924;&#51088;&#47308;\&#44148;&#49444;&#49324;&#50629;(2002)\&#51109;&#44228;&#54616;&#49688;\&#51652;&#50504;&#49444;&#44228;\&#44228;&#51109;&#45236;&#50669;&#49436;(&#44048;&#49324;&#51204;-&#49688;&#51221;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jk\c\7-17.SUB\&#44032;&#47196;&#46321;\&#44228;&#49328;&#49436;\KWAK.DWG\6-3.SUB\MP-SUB\GSS\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NCDOC\J-DORO\0619\&#45824;&#44396;&#50504;&#46041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07\e\02project\&#44221;&#44592;&#44256;%20&#49328;&#52293;&#47196;%20&#51312;&#49457;\&#45236;&#50669;\&#44221;&#44592;&#44256;&#45236;&#50669;&#49436;-&#54408;&#54624;&#51613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52280;&#44256;&#51088;&#47308;\&#45236;&#50669;\&#52572;&#51333;&#48376;%20&#49368;&#54540;\&#51064;&#52380;&#49340;&#49328;&#45236;&#50669;&#49436;(&#54788;&#45824;&#48376;&#49324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갑지"/>
      <sheetName val="PAD TR보호대기초"/>
      <sheetName val="가로등기초"/>
      <sheetName val="HANDHOLE(2)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EACT10"/>
      <sheetName val="공종별 (2)"/>
      <sheetName val="위치별"/>
      <sheetName val="인테리어 내역수량집계"/>
      <sheetName val="Sheet1"/>
      <sheetName val="DATA-1"/>
      <sheetName val="일위대가(계측기설치)"/>
    </sheetNames>
    <sheetDataSet>
      <sheetData sheetId="0" refreshError="1"/>
      <sheetData sheetId="1" refreshError="1">
        <row r="1">
          <cell r="A1" t="str">
            <v>F_CODE</v>
          </cell>
          <cell r="B1" t="str">
            <v>F_SEQ</v>
          </cell>
          <cell r="C1" t="str">
            <v>F_CODE1</v>
          </cell>
          <cell r="D1" t="str">
            <v>F_NAME</v>
          </cell>
          <cell r="E1" t="str">
            <v>F_STAD</v>
          </cell>
          <cell r="F1" t="str">
            <v>F_UNIT</v>
          </cell>
          <cell r="G1" t="str">
            <v>F_QUAN</v>
          </cell>
          <cell r="H1" t="str">
            <v>F_CST</v>
          </cell>
          <cell r="I1" t="str">
            <v>F_LABOR</v>
          </cell>
          <cell r="J1" t="str">
            <v>F_EXPEN</v>
          </cell>
        </row>
        <row r="2">
          <cell r="A2" t="str">
            <v>010101</v>
          </cell>
          <cell r="B2" t="str">
            <v>44</v>
          </cell>
          <cell r="C2" t="str">
            <v>3908051</v>
          </cell>
          <cell r="D2" t="str">
            <v>화강석(통석) (ROUND)</v>
          </cell>
          <cell r="E2" t="str">
            <v>W=250</v>
          </cell>
          <cell r="F2" t="str">
            <v>M</v>
          </cell>
          <cell r="G2">
            <v>5.5</v>
          </cell>
          <cell r="H2">
            <v>140000</v>
          </cell>
        </row>
        <row r="3">
          <cell r="A3" t="str">
            <v>010101</v>
          </cell>
          <cell r="B3" t="str">
            <v>46</v>
          </cell>
          <cell r="C3" t="str">
            <v>3908052</v>
          </cell>
          <cell r="D3" t="str">
            <v>화강석(통석)</v>
          </cell>
          <cell r="E3" t="str">
            <v>W=200</v>
          </cell>
          <cell r="F3" t="str">
            <v>M</v>
          </cell>
          <cell r="G3">
            <v>4.4000000000000004</v>
          </cell>
          <cell r="H3">
            <v>110000</v>
          </cell>
        </row>
        <row r="4">
          <cell r="A4" t="str">
            <v>010101</v>
          </cell>
          <cell r="B4" t="str">
            <v>48</v>
          </cell>
          <cell r="C4" t="str">
            <v>3908053</v>
          </cell>
          <cell r="D4" t="str">
            <v>화강석(통석) (ROUND)</v>
          </cell>
          <cell r="E4" t="str">
            <v>W=200</v>
          </cell>
          <cell r="F4" t="str">
            <v>M</v>
          </cell>
          <cell r="G4">
            <v>19</v>
          </cell>
          <cell r="H4">
            <v>140000</v>
          </cell>
        </row>
        <row r="5">
          <cell r="A5" t="str">
            <v>010101</v>
          </cell>
          <cell r="B5" t="str">
            <v>38</v>
          </cell>
          <cell r="C5" t="str">
            <v>3908054</v>
          </cell>
          <cell r="D5" t="str">
            <v>가평석(버너) (ROUND)</v>
          </cell>
          <cell r="E5" t="str">
            <v>T=40</v>
          </cell>
          <cell r="F5" t="str">
            <v>M</v>
          </cell>
          <cell r="G5">
            <v>28.3</v>
          </cell>
          <cell r="H5">
            <v>130000</v>
          </cell>
        </row>
        <row r="6">
          <cell r="A6" t="str">
            <v>010101</v>
          </cell>
          <cell r="B6" t="str">
            <v>40</v>
          </cell>
          <cell r="C6" t="str">
            <v>3908055</v>
          </cell>
          <cell r="D6" t="str">
            <v>가평석(버너) (ROUND)</v>
          </cell>
          <cell r="E6" t="str">
            <v>T=24 , H=310</v>
          </cell>
          <cell r="F6" t="str">
            <v>M</v>
          </cell>
          <cell r="G6">
            <v>28.3</v>
          </cell>
          <cell r="H6">
            <v>60000</v>
          </cell>
        </row>
        <row r="7">
          <cell r="A7" t="str">
            <v>010101</v>
          </cell>
          <cell r="B7" t="str">
            <v>30</v>
          </cell>
          <cell r="C7" t="str">
            <v>3908057</v>
          </cell>
          <cell r="D7" t="str">
            <v>가평석(버너)</v>
          </cell>
          <cell r="E7" t="str">
            <v>T=40</v>
          </cell>
          <cell r="F7" t="str">
            <v>M</v>
          </cell>
          <cell r="G7">
            <v>12.11</v>
          </cell>
          <cell r="H7">
            <v>100000</v>
          </cell>
        </row>
        <row r="8">
          <cell r="A8" t="str">
            <v>010101</v>
          </cell>
          <cell r="B8" t="str">
            <v>32</v>
          </cell>
          <cell r="C8" t="str">
            <v>3908058</v>
          </cell>
          <cell r="D8" t="str">
            <v>가평석(버너)</v>
          </cell>
          <cell r="E8" t="str">
            <v>T=24</v>
          </cell>
          <cell r="F8" t="str">
            <v>M</v>
          </cell>
          <cell r="G8">
            <v>43.2</v>
          </cell>
          <cell r="H8">
            <v>52000</v>
          </cell>
        </row>
        <row r="9">
          <cell r="A9" t="str">
            <v>010101</v>
          </cell>
          <cell r="B9" t="str">
            <v>34</v>
          </cell>
          <cell r="C9" t="str">
            <v>3908059</v>
          </cell>
          <cell r="D9" t="str">
            <v>가평석(버너)</v>
          </cell>
          <cell r="E9" t="str">
            <v>T=50,W=150</v>
          </cell>
          <cell r="F9" t="str">
            <v>M</v>
          </cell>
          <cell r="G9">
            <v>7.6</v>
          </cell>
          <cell r="H9">
            <v>50000</v>
          </cell>
        </row>
        <row r="10">
          <cell r="A10" t="str">
            <v>010101</v>
          </cell>
          <cell r="B10" t="str">
            <v>36</v>
          </cell>
          <cell r="C10" t="str">
            <v>3908060</v>
          </cell>
          <cell r="D10" t="str">
            <v>가평석(버너)</v>
          </cell>
          <cell r="E10" t="str">
            <v>T=50,W=100</v>
          </cell>
          <cell r="F10" t="str">
            <v>M</v>
          </cell>
          <cell r="G10">
            <v>23.2</v>
          </cell>
          <cell r="H10">
            <v>35000</v>
          </cell>
        </row>
        <row r="11">
          <cell r="A11" t="str">
            <v>010101</v>
          </cell>
          <cell r="B11" t="str">
            <v>50</v>
          </cell>
          <cell r="C11" t="str">
            <v>3908062</v>
          </cell>
          <cell r="D11" t="str">
            <v>단높임</v>
          </cell>
          <cell r="F11" t="str">
            <v>M</v>
          </cell>
          <cell r="G11">
            <v>5.3</v>
          </cell>
          <cell r="H11">
            <v>50000</v>
          </cell>
        </row>
        <row r="12">
          <cell r="A12" t="str">
            <v>010101</v>
          </cell>
          <cell r="B12" t="str">
            <v>23</v>
          </cell>
          <cell r="C12" t="str">
            <v>3910139</v>
          </cell>
          <cell r="D12" t="str">
            <v>스프러스판넬</v>
          </cell>
          <cell r="F12" t="str">
            <v>M2</v>
          </cell>
          <cell r="G12">
            <v>25.85</v>
          </cell>
          <cell r="H12">
            <v>250000</v>
          </cell>
        </row>
        <row r="13">
          <cell r="A13" t="str">
            <v>010101</v>
          </cell>
          <cell r="B13" t="str">
            <v>17</v>
          </cell>
          <cell r="C13" t="str">
            <v>4908001</v>
          </cell>
          <cell r="D13" t="str">
            <v>석재붙임(바닥) ST-1</v>
          </cell>
          <cell r="E13" t="str">
            <v>크리마 마필</v>
          </cell>
          <cell r="F13" t="str">
            <v>M2</v>
          </cell>
          <cell r="G13">
            <v>54.11</v>
          </cell>
          <cell r="H13">
            <v>68200</v>
          </cell>
          <cell r="I13">
            <v>34078</v>
          </cell>
          <cell r="J13">
            <v>0</v>
          </cell>
        </row>
        <row r="14">
          <cell r="A14" t="str">
            <v>010101</v>
          </cell>
          <cell r="B14" t="str">
            <v>16</v>
          </cell>
          <cell r="C14" t="str">
            <v>4908002</v>
          </cell>
          <cell r="D14" t="str">
            <v>석재붙임(바닥)</v>
          </cell>
          <cell r="E14" t="str">
            <v>ST-2, W=150</v>
          </cell>
          <cell r="F14" t="str">
            <v>M</v>
          </cell>
          <cell r="G14">
            <v>36.520000000000003</v>
          </cell>
          <cell r="H14">
            <v>13500</v>
          </cell>
          <cell r="I14">
            <v>8627</v>
          </cell>
          <cell r="J14">
            <v>0</v>
          </cell>
        </row>
        <row r="15">
          <cell r="A15" t="str">
            <v>010101</v>
          </cell>
          <cell r="B15" t="str">
            <v>15</v>
          </cell>
          <cell r="C15" t="str">
            <v>4908003</v>
          </cell>
          <cell r="D15" t="str">
            <v>석재붙임(바닥) 패턴깔기</v>
          </cell>
          <cell r="E15" t="str">
            <v>ST-1, ST-3</v>
          </cell>
          <cell r="F15" t="str">
            <v>M2</v>
          </cell>
          <cell r="G15">
            <v>358.6</v>
          </cell>
          <cell r="H15">
            <v>141900</v>
          </cell>
          <cell r="I15">
            <v>80379</v>
          </cell>
          <cell r="J15">
            <v>0</v>
          </cell>
        </row>
        <row r="16">
          <cell r="A16" t="str">
            <v>010101</v>
          </cell>
          <cell r="B16" t="str">
            <v>19</v>
          </cell>
          <cell r="C16" t="str">
            <v>4908005</v>
          </cell>
          <cell r="D16" t="str">
            <v>석재붙임(바닥) SILL</v>
          </cell>
          <cell r="E16" t="str">
            <v>ST-7</v>
          </cell>
          <cell r="F16" t="str">
            <v>M</v>
          </cell>
          <cell r="G16">
            <v>1.8</v>
          </cell>
          <cell r="H16">
            <v>11850</v>
          </cell>
          <cell r="I16">
            <v>44467</v>
          </cell>
          <cell r="J16">
            <v>0</v>
          </cell>
        </row>
        <row r="17">
          <cell r="A17" t="str">
            <v>010101</v>
          </cell>
          <cell r="B17" t="str">
            <v>41</v>
          </cell>
          <cell r="C17" t="str">
            <v>4908061</v>
          </cell>
          <cell r="D17" t="str">
            <v>가평석(욕탕내부)</v>
          </cell>
          <cell r="E17" t="str">
            <v>T=24,H=600</v>
          </cell>
          <cell r="F17" t="str">
            <v>M</v>
          </cell>
          <cell r="G17">
            <v>5.3</v>
          </cell>
          <cell r="H17">
            <v>41573</v>
          </cell>
          <cell r="I17">
            <v>19723</v>
          </cell>
          <cell r="J17">
            <v>127</v>
          </cell>
        </row>
        <row r="18">
          <cell r="A18" t="str">
            <v>010101</v>
          </cell>
          <cell r="B18" t="str">
            <v>26</v>
          </cell>
          <cell r="C18" t="str">
            <v>4908191</v>
          </cell>
          <cell r="D18" t="str">
            <v>화강석트렌치</v>
          </cell>
          <cell r="E18" t="str">
            <v>T=30MM W:100</v>
          </cell>
          <cell r="F18" t="str">
            <v>M</v>
          </cell>
          <cell r="G18">
            <v>60.25</v>
          </cell>
          <cell r="H18">
            <v>8853</v>
          </cell>
          <cell r="I18">
            <v>4010</v>
          </cell>
          <cell r="J18">
            <v>33</v>
          </cell>
        </row>
        <row r="19">
          <cell r="A19" t="str">
            <v>010101</v>
          </cell>
          <cell r="B19" t="str">
            <v>28</v>
          </cell>
          <cell r="C19" t="str">
            <v>4908192</v>
          </cell>
          <cell r="D19" t="str">
            <v>화강석트렌치(ROUND)</v>
          </cell>
          <cell r="E19" t="str">
            <v>T=30MM W:100</v>
          </cell>
          <cell r="F19" t="str">
            <v>M</v>
          </cell>
          <cell r="G19">
            <v>23.52</v>
          </cell>
          <cell r="H19">
            <v>11460</v>
          </cell>
          <cell r="I19">
            <v>6209</v>
          </cell>
          <cell r="J19">
            <v>33</v>
          </cell>
        </row>
        <row r="20">
          <cell r="A20" t="str">
            <v>010101</v>
          </cell>
          <cell r="B20" t="str">
            <v>5</v>
          </cell>
          <cell r="C20" t="str">
            <v>4908683</v>
          </cell>
          <cell r="D20" t="str">
            <v>석재붙임(가평석,버너)</v>
          </cell>
          <cell r="E20" t="str">
            <v>ST-7</v>
          </cell>
          <cell r="F20" t="str">
            <v>M2</v>
          </cell>
          <cell r="G20">
            <v>124.21</v>
          </cell>
          <cell r="H20">
            <v>75900</v>
          </cell>
          <cell r="I20">
            <v>45977</v>
          </cell>
          <cell r="J20">
            <v>0</v>
          </cell>
        </row>
        <row r="21">
          <cell r="A21" t="str">
            <v>010101</v>
          </cell>
          <cell r="B21" t="str">
            <v>3</v>
          </cell>
          <cell r="C21" t="str">
            <v>4909050</v>
          </cell>
          <cell r="D21" t="str">
            <v>타일붙임(R.A.K CERAMICS 619)</v>
          </cell>
          <cell r="E21" t="str">
            <v>TL-1</v>
          </cell>
          <cell r="F21" t="str">
            <v>M2</v>
          </cell>
          <cell r="G21">
            <v>15.26</v>
          </cell>
          <cell r="H21">
            <v>15024</v>
          </cell>
          <cell r="I21">
            <v>19902</v>
          </cell>
          <cell r="J21">
            <v>220</v>
          </cell>
        </row>
        <row r="22">
          <cell r="A22" t="str">
            <v>010101</v>
          </cell>
          <cell r="B22" t="str">
            <v>4</v>
          </cell>
          <cell r="C22" t="str">
            <v>4909052</v>
          </cell>
          <cell r="D22" t="str">
            <v>타일붙임(수입 COLOR CHARTR-1</v>
          </cell>
          <cell r="E22" t="str">
            <v>TL-3 (모자익)</v>
          </cell>
          <cell r="F22" t="str">
            <v>M2</v>
          </cell>
          <cell r="G22">
            <v>68.53</v>
          </cell>
          <cell r="H22">
            <v>34824</v>
          </cell>
          <cell r="I22">
            <v>19902</v>
          </cell>
          <cell r="J22">
            <v>220</v>
          </cell>
        </row>
        <row r="23">
          <cell r="A23" t="str">
            <v>010101</v>
          </cell>
          <cell r="B23" t="str">
            <v>1</v>
          </cell>
          <cell r="C23" t="str">
            <v>4909662</v>
          </cell>
          <cell r="D23" t="str">
            <v>붙임몰탈</v>
          </cell>
          <cell r="F23" t="str">
            <v>M2</v>
          </cell>
          <cell r="G23">
            <v>635.75</v>
          </cell>
          <cell r="H23">
            <v>1043</v>
          </cell>
          <cell r="I23">
            <v>851</v>
          </cell>
          <cell r="J23">
            <v>212</v>
          </cell>
        </row>
        <row r="24">
          <cell r="A24" t="str">
            <v>010101</v>
          </cell>
          <cell r="B24" t="str">
            <v>21</v>
          </cell>
          <cell r="C24" t="str">
            <v>4910002</v>
          </cell>
          <cell r="D24" t="str">
            <v>마루틀설치</v>
          </cell>
          <cell r="E24" t="str">
            <v>90*90 900*900</v>
          </cell>
          <cell r="F24" t="str">
            <v>M2</v>
          </cell>
          <cell r="G24">
            <v>25.85</v>
          </cell>
          <cell r="H24">
            <v>5595</v>
          </cell>
          <cell r="I24">
            <v>4922</v>
          </cell>
          <cell r="J24">
            <v>0</v>
          </cell>
        </row>
        <row r="25">
          <cell r="A25" t="str">
            <v>010101</v>
          </cell>
          <cell r="B25" t="str">
            <v>12</v>
          </cell>
          <cell r="C25" t="str">
            <v>4910004</v>
          </cell>
          <cell r="D25" t="str">
            <v>목조바닥틀설치(라왕)</v>
          </cell>
          <cell r="E25" t="str">
            <v>45*45 450*450</v>
          </cell>
          <cell r="F25" t="str">
            <v>M2</v>
          </cell>
          <cell r="G25">
            <v>80.84</v>
          </cell>
          <cell r="H25">
            <v>4415</v>
          </cell>
          <cell r="I25">
            <v>2045</v>
          </cell>
          <cell r="J25">
            <v>0</v>
          </cell>
        </row>
        <row r="26">
          <cell r="A26" t="str">
            <v>010101</v>
          </cell>
          <cell r="B26" t="str">
            <v>20</v>
          </cell>
          <cell r="C26" t="str">
            <v>4910005</v>
          </cell>
          <cell r="D26" t="str">
            <v>목조바닥틀설치(미송)</v>
          </cell>
          <cell r="E26" t="str">
            <v>45*45 450*450</v>
          </cell>
          <cell r="F26" t="str">
            <v>M2</v>
          </cell>
          <cell r="G26">
            <v>25.85</v>
          </cell>
          <cell r="H26">
            <v>2343</v>
          </cell>
          <cell r="I26">
            <v>2045</v>
          </cell>
          <cell r="J26">
            <v>0</v>
          </cell>
        </row>
        <row r="27">
          <cell r="A27" t="str">
            <v>010101</v>
          </cell>
          <cell r="B27" t="str">
            <v>14</v>
          </cell>
          <cell r="C27" t="str">
            <v>4910056</v>
          </cell>
          <cell r="D27" t="str">
            <v>WOOD FLOORING(T=14,매플)</v>
          </cell>
          <cell r="E27" t="str">
            <v>WF-1</v>
          </cell>
          <cell r="F27" t="str">
            <v>M2</v>
          </cell>
          <cell r="G27">
            <v>80.84</v>
          </cell>
          <cell r="H27">
            <v>56903</v>
          </cell>
          <cell r="I27">
            <v>6992</v>
          </cell>
          <cell r="J27">
            <v>0</v>
          </cell>
        </row>
        <row r="28">
          <cell r="A28" t="str">
            <v>010101</v>
          </cell>
          <cell r="B28" t="str">
            <v>24</v>
          </cell>
          <cell r="C28" t="str">
            <v>4913028</v>
          </cell>
          <cell r="D28" t="str">
            <v>재료분리대설치</v>
          </cell>
          <cell r="E28" t="str">
            <v>SST  W=30MM</v>
          </cell>
          <cell r="F28" t="str">
            <v>M</v>
          </cell>
          <cell r="G28">
            <v>22.5</v>
          </cell>
          <cell r="H28">
            <v>44100</v>
          </cell>
          <cell r="I28">
            <v>2075</v>
          </cell>
          <cell r="J28">
            <v>0</v>
          </cell>
        </row>
        <row r="29">
          <cell r="A29" t="str">
            <v>010101</v>
          </cell>
          <cell r="B29" t="str">
            <v>25</v>
          </cell>
          <cell r="C29" t="str">
            <v>4913216</v>
          </cell>
          <cell r="D29" t="str">
            <v>트렌치 카바</v>
          </cell>
          <cell r="E29" t="str">
            <v>SST W:200</v>
          </cell>
          <cell r="F29" t="str">
            <v>M</v>
          </cell>
          <cell r="G29">
            <v>60.25</v>
          </cell>
          <cell r="H29">
            <v>14551</v>
          </cell>
          <cell r="I29">
            <v>17764</v>
          </cell>
          <cell r="J29">
            <v>67</v>
          </cell>
        </row>
        <row r="30">
          <cell r="A30" t="str">
            <v>010101</v>
          </cell>
          <cell r="B30" t="str">
            <v>27</v>
          </cell>
          <cell r="C30" t="str">
            <v>4913221</v>
          </cell>
          <cell r="D30" t="str">
            <v>트렌치 카바(ROUND)</v>
          </cell>
          <cell r="E30" t="str">
            <v>SST W:200</v>
          </cell>
          <cell r="F30" t="str">
            <v>M</v>
          </cell>
          <cell r="G30">
            <v>23.52</v>
          </cell>
          <cell r="H30">
            <v>18188</v>
          </cell>
          <cell r="I30">
            <v>22205</v>
          </cell>
          <cell r="J30">
            <v>83</v>
          </cell>
        </row>
        <row r="31">
          <cell r="A31" t="str">
            <v>010101</v>
          </cell>
          <cell r="B31" t="str">
            <v>2</v>
          </cell>
          <cell r="C31" t="str">
            <v>4914053</v>
          </cell>
          <cell r="D31" t="str">
            <v>셀프레벨링</v>
          </cell>
          <cell r="E31" t="str">
            <v>T=21</v>
          </cell>
          <cell r="F31" t="str">
            <v>M2</v>
          </cell>
          <cell r="G31">
            <v>1219.78</v>
          </cell>
          <cell r="H31">
            <v>6562</v>
          </cell>
          <cell r="I31">
            <v>13666</v>
          </cell>
          <cell r="J31">
            <v>0</v>
          </cell>
        </row>
        <row r="32">
          <cell r="A32" t="str">
            <v>010101</v>
          </cell>
          <cell r="B32" t="str">
            <v>13</v>
          </cell>
          <cell r="C32" t="str">
            <v>4914065</v>
          </cell>
          <cell r="D32" t="str">
            <v>보호몰탈</v>
          </cell>
          <cell r="E32" t="str">
            <v>바닥 T=55MM</v>
          </cell>
          <cell r="F32" t="str">
            <v>M2</v>
          </cell>
          <cell r="G32">
            <v>80.84</v>
          </cell>
          <cell r="H32">
            <v>2008</v>
          </cell>
          <cell r="I32">
            <v>10102</v>
          </cell>
          <cell r="J32">
            <v>409</v>
          </cell>
        </row>
        <row r="33">
          <cell r="A33" t="str">
            <v>010101</v>
          </cell>
          <cell r="B33" t="str">
            <v>7</v>
          </cell>
          <cell r="C33" t="str">
            <v>4917256</v>
          </cell>
          <cell r="D33" t="str">
            <v>비닐타일붙이기(센스 4541)</v>
          </cell>
          <cell r="E33" t="str">
            <v>VT-1</v>
          </cell>
          <cell r="F33" t="str">
            <v>M2</v>
          </cell>
          <cell r="G33">
            <v>254.55</v>
          </cell>
          <cell r="H33">
            <v>11374</v>
          </cell>
          <cell r="I33">
            <v>4792</v>
          </cell>
          <cell r="J33">
            <v>0</v>
          </cell>
        </row>
        <row r="34">
          <cell r="A34" t="str">
            <v>010101</v>
          </cell>
          <cell r="B34" t="str">
            <v>18</v>
          </cell>
          <cell r="C34" t="str">
            <v>4917257</v>
          </cell>
          <cell r="D34" t="str">
            <v>비닐타일붙이기(센스 4543)</v>
          </cell>
          <cell r="E34" t="str">
            <v>VT-2</v>
          </cell>
          <cell r="F34" t="str">
            <v>M2</v>
          </cell>
          <cell r="G34">
            <v>162.85</v>
          </cell>
          <cell r="H34">
            <v>11374</v>
          </cell>
          <cell r="I34">
            <v>4792</v>
          </cell>
          <cell r="J34">
            <v>0</v>
          </cell>
        </row>
        <row r="35">
          <cell r="A35" t="str">
            <v>010101</v>
          </cell>
          <cell r="B35" t="str">
            <v>8</v>
          </cell>
          <cell r="C35" t="str">
            <v>4917258</v>
          </cell>
          <cell r="D35" t="str">
            <v>비닐타일붙이기(아로마PE-102)</v>
          </cell>
          <cell r="E35" t="str">
            <v>VT-3</v>
          </cell>
          <cell r="F35" t="str">
            <v>M2</v>
          </cell>
          <cell r="G35">
            <v>163.6</v>
          </cell>
          <cell r="H35">
            <v>10324</v>
          </cell>
          <cell r="I35">
            <v>4792</v>
          </cell>
          <cell r="J35">
            <v>0</v>
          </cell>
        </row>
        <row r="36">
          <cell r="A36" t="str">
            <v>010101</v>
          </cell>
          <cell r="B36" t="str">
            <v>9</v>
          </cell>
          <cell r="C36" t="str">
            <v>4917259</v>
          </cell>
          <cell r="D36" t="str">
            <v>비닐타일붙이기(아로마PE-109)</v>
          </cell>
          <cell r="E36" t="str">
            <v>VT-4</v>
          </cell>
          <cell r="F36" t="str">
            <v>M2</v>
          </cell>
          <cell r="G36">
            <v>43.01</v>
          </cell>
          <cell r="H36">
            <v>10324</v>
          </cell>
          <cell r="I36">
            <v>4792</v>
          </cell>
          <cell r="J36">
            <v>0</v>
          </cell>
        </row>
        <row r="37">
          <cell r="A37" t="str">
            <v>010101</v>
          </cell>
          <cell r="B37" t="str">
            <v>10</v>
          </cell>
          <cell r="C37" t="str">
            <v>4917260</v>
          </cell>
          <cell r="D37" t="str">
            <v>비닐타일붙이기(센스 TE4540)</v>
          </cell>
          <cell r="E37" t="str">
            <v>VT-5</v>
          </cell>
          <cell r="F37" t="str">
            <v>M2</v>
          </cell>
          <cell r="G37">
            <v>176.58</v>
          </cell>
          <cell r="H37">
            <v>11374</v>
          </cell>
          <cell r="I37">
            <v>4792</v>
          </cell>
          <cell r="J37">
            <v>0</v>
          </cell>
        </row>
        <row r="38">
          <cell r="A38" t="str">
            <v>010101</v>
          </cell>
          <cell r="B38" t="str">
            <v>6</v>
          </cell>
          <cell r="C38" t="str">
            <v>4917261</v>
          </cell>
          <cell r="D38" t="str">
            <v>비닐타일붙이기(센스STW9500B)</v>
          </cell>
          <cell r="E38" t="str">
            <v>VT-6</v>
          </cell>
          <cell r="F38" t="str">
            <v>M2</v>
          </cell>
          <cell r="G38">
            <v>264.2</v>
          </cell>
          <cell r="H38">
            <v>10324</v>
          </cell>
          <cell r="I38">
            <v>4792</v>
          </cell>
          <cell r="J38">
            <v>0</v>
          </cell>
        </row>
        <row r="39">
          <cell r="A39" t="str">
            <v>010101</v>
          </cell>
          <cell r="B39" t="str">
            <v>11</v>
          </cell>
          <cell r="C39" t="str">
            <v>4917277</v>
          </cell>
          <cell r="D39" t="str">
            <v>인조잔디본드붙임</v>
          </cell>
          <cell r="E39" t="str">
            <v>GS-1</v>
          </cell>
          <cell r="F39" t="str">
            <v>M2</v>
          </cell>
          <cell r="G39">
            <v>101.3</v>
          </cell>
          <cell r="H39">
            <v>18066</v>
          </cell>
          <cell r="I39">
            <v>2996</v>
          </cell>
          <cell r="J39">
            <v>0</v>
          </cell>
        </row>
        <row r="40">
          <cell r="A40" t="str">
            <v>010102</v>
          </cell>
          <cell r="B40" t="str">
            <v>65</v>
          </cell>
          <cell r="C40" t="str">
            <v>0601120</v>
          </cell>
          <cell r="D40" t="str">
            <v>장식기둥</v>
          </cell>
          <cell r="E40" t="str">
            <v>R=180,H=2500</v>
          </cell>
          <cell r="F40" t="str">
            <v>EA</v>
          </cell>
          <cell r="G40">
            <v>5</v>
          </cell>
          <cell r="H40">
            <v>1500000</v>
          </cell>
          <cell r="I40">
            <v>0</v>
          </cell>
          <cell r="J40">
            <v>0</v>
          </cell>
        </row>
        <row r="41">
          <cell r="A41" t="str">
            <v>010102</v>
          </cell>
          <cell r="B41" t="str">
            <v>63</v>
          </cell>
          <cell r="C41" t="str">
            <v>3902604</v>
          </cell>
          <cell r="D41" t="str">
            <v>시쟐레이션</v>
          </cell>
          <cell r="E41" t="str">
            <v>H=2850</v>
          </cell>
          <cell r="F41" t="str">
            <v>M2</v>
          </cell>
          <cell r="G41">
            <v>110.07</v>
          </cell>
          <cell r="H41">
            <v>42750</v>
          </cell>
          <cell r="I41">
            <v>0</v>
          </cell>
          <cell r="J41">
            <v>0</v>
          </cell>
        </row>
        <row r="42">
          <cell r="A42" t="str">
            <v>010102</v>
          </cell>
          <cell r="B42" t="str">
            <v>50</v>
          </cell>
          <cell r="C42" t="str">
            <v>3908173</v>
          </cell>
          <cell r="D42" t="str">
            <v>파우더 선반</v>
          </cell>
          <cell r="F42" t="str">
            <v>M</v>
          </cell>
          <cell r="G42">
            <v>14.5</v>
          </cell>
          <cell r="H42">
            <v>180000</v>
          </cell>
        </row>
        <row r="43">
          <cell r="A43" t="str">
            <v>010102</v>
          </cell>
          <cell r="B43" t="str">
            <v>43</v>
          </cell>
          <cell r="C43" t="str">
            <v>3908197</v>
          </cell>
          <cell r="D43" t="str">
            <v>세면대상판</v>
          </cell>
          <cell r="F43" t="str">
            <v>M</v>
          </cell>
          <cell r="G43">
            <v>12</v>
          </cell>
          <cell r="H43">
            <v>218500</v>
          </cell>
        </row>
        <row r="44">
          <cell r="A44" t="str">
            <v>010102</v>
          </cell>
          <cell r="B44" t="str">
            <v>24</v>
          </cell>
          <cell r="C44" t="str">
            <v>3910083</v>
          </cell>
          <cell r="D44" t="str">
            <v>스피커박스</v>
          </cell>
          <cell r="F44" t="str">
            <v>EA</v>
          </cell>
          <cell r="G44">
            <v>2</v>
          </cell>
          <cell r="H44">
            <v>142500</v>
          </cell>
          <cell r="J44">
            <v>0</v>
          </cell>
        </row>
        <row r="45">
          <cell r="A45" t="str">
            <v>010102</v>
          </cell>
          <cell r="B45" t="str">
            <v>61</v>
          </cell>
          <cell r="C45" t="str">
            <v>3910139</v>
          </cell>
          <cell r="D45" t="str">
            <v>스프러스판넬</v>
          </cell>
          <cell r="F45" t="str">
            <v>M2</v>
          </cell>
          <cell r="G45">
            <v>110.07</v>
          </cell>
          <cell r="H45">
            <v>250000</v>
          </cell>
        </row>
        <row r="46">
          <cell r="A46" t="str">
            <v>010102</v>
          </cell>
          <cell r="B46" t="str">
            <v>18</v>
          </cell>
          <cell r="C46" t="str">
            <v>3913015</v>
          </cell>
          <cell r="D46" t="str">
            <v>METAL PANEL</v>
          </cell>
          <cell r="F46" t="str">
            <v>M2</v>
          </cell>
          <cell r="G46">
            <v>8.91</v>
          </cell>
          <cell r="H46">
            <v>85500</v>
          </cell>
        </row>
        <row r="47">
          <cell r="A47" t="str">
            <v>010102</v>
          </cell>
          <cell r="B47" t="str">
            <v>19</v>
          </cell>
          <cell r="C47" t="str">
            <v>3913016</v>
          </cell>
          <cell r="D47" t="str">
            <v>METAL BASE</v>
          </cell>
          <cell r="F47" t="str">
            <v>M</v>
          </cell>
          <cell r="G47">
            <v>167.82</v>
          </cell>
          <cell r="H47">
            <v>15200</v>
          </cell>
          <cell r="J47">
            <v>0</v>
          </cell>
        </row>
        <row r="48">
          <cell r="A48" t="str">
            <v>010102</v>
          </cell>
          <cell r="B48" t="str">
            <v>28</v>
          </cell>
          <cell r="C48" t="str">
            <v>3913017</v>
          </cell>
          <cell r="D48" t="str">
            <v>METAL 허리몰딩</v>
          </cell>
          <cell r="F48" t="str">
            <v>M</v>
          </cell>
          <cell r="G48">
            <v>13.2</v>
          </cell>
          <cell r="H48">
            <v>28000</v>
          </cell>
          <cell r="J48">
            <v>0</v>
          </cell>
        </row>
        <row r="49">
          <cell r="A49" t="str">
            <v>010102</v>
          </cell>
          <cell r="B49" t="str">
            <v>16</v>
          </cell>
          <cell r="C49" t="str">
            <v>3913040</v>
          </cell>
          <cell r="D49" t="str">
            <v>유리후레임</v>
          </cell>
          <cell r="E49" t="str">
            <v>SUS</v>
          </cell>
          <cell r="F49" t="str">
            <v>M</v>
          </cell>
          <cell r="G49">
            <v>414.6</v>
          </cell>
          <cell r="H49">
            <v>30000</v>
          </cell>
        </row>
        <row r="50">
          <cell r="A50" t="str">
            <v>010102</v>
          </cell>
          <cell r="B50" t="str">
            <v>51</v>
          </cell>
          <cell r="C50" t="str">
            <v>3913128</v>
          </cell>
          <cell r="D50" t="str">
            <v>거울후레임</v>
          </cell>
          <cell r="F50" t="str">
            <v>M</v>
          </cell>
          <cell r="G50">
            <v>16.8</v>
          </cell>
          <cell r="H50">
            <v>25500</v>
          </cell>
        </row>
        <row r="51">
          <cell r="A51" t="str">
            <v>010102</v>
          </cell>
          <cell r="B51" t="str">
            <v>10</v>
          </cell>
          <cell r="C51" t="str">
            <v>3913512</v>
          </cell>
          <cell r="D51" t="str">
            <v>보강앵글</v>
          </cell>
          <cell r="E51" t="str">
            <v>45*45</v>
          </cell>
          <cell r="F51" t="str">
            <v>M2</v>
          </cell>
          <cell r="G51">
            <v>263.05</v>
          </cell>
          <cell r="H51">
            <v>28000</v>
          </cell>
        </row>
        <row r="52">
          <cell r="A52" t="str">
            <v>010102</v>
          </cell>
          <cell r="B52" t="str">
            <v>64</v>
          </cell>
          <cell r="C52" t="str">
            <v>3915015</v>
          </cell>
          <cell r="D52" t="str">
            <v>페어글라스</v>
          </cell>
          <cell r="E52" t="str">
            <v>T=16</v>
          </cell>
          <cell r="F52" t="str">
            <v>M2</v>
          </cell>
          <cell r="G52">
            <v>4.68</v>
          </cell>
          <cell r="H52">
            <v>37500</v>
          </cell>
        </row>
        <row r="53">
          <cell r="A53" t="str">
            <v>010102</v>
          </cell>
          <cell r="B53" t="str">
            <v>55</v>
          </cell>
          <cell r="C53" t="str">
            <v>3915036</v>
          </cell>
          <cell r="D53" t="str">
            <v>유리칸막이 후레임</v>
          </cell>
          <cell r="F53" t="str">
            <v>M</v>
          </cell>
          <cell r="G53">
            <v>16.899999999999999</v>
          </cell>
          <cell r="H53">
            <v>28000</v>
          </cell>
        </row>
        <row r="54">
          <cell r="A54" t="str">
            <v>010102</v>
          </cell>
          <cell r="B54" t="str">
            <v>30</v>
          </cell>
          <cell r="C54" t="str">
            <v>3917007</v>
          </cell>
          <cell r="D54" t="str">
            <v>필름붙이기</v>
          </cell>
          <cell r="F54" t="str">
            <v>M2</v>
          </cell>
          <cell r="G54">
            <v>80.64</v>
          </cell>
          <cell r="H54">
            <v>19300</v>
          </cell>
        </row>
        <row r="55">
          <cell r="A55" t="str">
            <v>010102</v>
          </cell>
          <cell r="B55" t="str">
            <v>38</v>
          </cell>
          <cell r="C55" t="str">
            <v>3917540</v>
          </cell>
          <cell r="D55" t="str">
            <v>PHOTO SPACE</v>
          </cell>
          <cell r="F55" t="str">
            <v>M2</v>
          </cell>
          <cell r="G55">
            <v>4.5</v>
          </cell>
          <cell r="H55">
            <v>142500</v>
          </cell>
          <cell r="J55">
            <v>0</v>
          </cell>
        </row>
        <row r="56">
          <cell r="A56" t="str">
            <v>010102</v>
          </cell>
          <cell r="B56" t="str">
            <v>22</v>
          </cell>
          <cell r="C56" t="str">
            <v>4203048</v>
          </cell>
          <cell r="D56" t="str">
            <v>ST'L 파티션</v>
          </cell>
          <cell r="E56" t="str">
            <v>H=1050</v>
          </cell>
          <cell r="F56" t="str">
            <v>M</v>
          </cell>
          <cell r="G56">
            <v>7.2</v>
          </cell>
          <cell r="H56">
            <v>192000</v>
          </cell>
          <cell r="I56">
            <v>0</v>
          </cell>
          <cell r="J56">
            <v>0</v>
          </cell>
        </row>
        <row r="57">
          <cell r="A57" t="str">
            <v>010102</v>
          </cell>
          <cell r="B57" t="str">
            <v>60</v>
          </cell>
          <cell r="C57" t="str">
            <v>4908018</v>
          </cell>
          <cell r="D57" t="str">
            <v>유리후레임 (석재)</v>
          </cell>
          <cell r="E57" t="str">
            <v>ST-1,W=300</v>
          </cell>
          <cell r="F57" t="str">
            <v>M</v>
          </cell>
          <cell r="G57">
            <v>17.600000000000001</v>
          </cell>
          <cell r="H57">
            <v>22320</v>
          </cell>
          <cell r="I57">
            <v>40692</v>
          </cell>
          <cell r="J57">
            <v>0</v>
          </cell>
        </row>
        <row r="58">
          <cell r="A58" t="str">
            <v>010102</v>
          </cell>
          <cell r="B58" t="str">
            <v>48</v>
          </cell>
          <cell r="C58" t="str">
            <v>4908154</v>
          </cell>
          <cell r="D58" t="str">
            <v>석재칸막이(화장실)</v>
          </cell>
          <cell r="E58" t="str">
            <v>ST-2,T=40</v>
          </cell>
          <cell r="F58" t="str">
            <v>M2</v>
          </cell>
          <cell r="G58">
            <v>17.8</v>
          </cell>
          <cell r="H58">
            <v>157500</v>
          </cell>
          <cell r="I58">
            <v>104244</v>
          </cell>
          <cell r="J58">
            <v>0</v>
          </cell>
        </row>
        <row r="59">
          <cell r="A59" t="str">
            <v>010102</v>
          </cell>
          <cell r="B59" t="str">
            <v>49</v>
          </cell>
          <cell r="C59" t="str">
            <v>4908686</v>
          </cell>
          <cell r="D59" t="str">
            <v>코리앙시에라미드나이트</v>
          </cell>
          <cell r="E59" t="str">
            <v>ST-9</v>
          </cell>
          <cell r="F59" t="str">
            <v>M</v>
          </cell>
          <cell r="G59">
            <v>44.25</v>
          </cell>
          <cell r="H59">
            <v>209000</v>
          </cell>
          <cell r="I59">
            <v>90081</v>
          </cell>
          <cell r="J59">
            <v>0</v>
          </cell>
        </row>
        <row r="60">
          <cell r="A60" t="str">
            <v>010102</v>
          </cell>
          <cell r="B60" t="str">
            <v>44</v>
          </cell>
          <cell r="C60" t="str">
            <v>4908795</v>
          </cell>
          <cell r="D60" t="str">
            <v>석재붙임(크리마필,벽체)</v>
          </cell>
          <cell r="E60" t="str">
            <v>ST-1 (폴리싱)</v>
          </cell>
          <cell r="F60" t="str">
            <v>M2</v>
          </cell>
          <cell r="G60">
            <v>557.47</v>
          </cell>
          <cell r="H60">
            <v>87526</v>
          </cell>
          <cell r="I60">
            <v>45040</v>
          </cell>
          <cell r="J60">
            <v>0</v>
          </cell>
        </row>
        <row r="61">
          <cell r="A61" t="str">
            <v>010102</v>
          </cell>
          <cell r="B61" t="str">
            <v>46</v>
          </cell>
          <cell r="C61" t="str">
            <v>4908796</v>
          </cell>
          <cell r="D61" t="str">
            <v>석재붙임(레드웨이브 벽체)</v>
          </cell>
          <cell r="E61" t="str">
            <v>ST-2</v>
          </cell>
          <cell r="F61" t="str">
            <v>M2</v>
          </cell>
          <cell r="G61">
            <v>165.23</v>
          </cell>
          <cell r="H61">
            <v>99526</v>
          </cell>
          <cell r="I61">
            <v>45040</v>
          </cell>
          <cell r="J61">
            <v>0</v>
          </cell>
        </row>
        <row r="62">
          <cell r="A62" t="str">
            <v>010102</v>
          </cell>
          <cell r="B62" t="str">
            <v>45</v>
          </cell>
          <cell r="C62" t="str">
            <v>4908797</v>
          </cell>
          <cell r="D62" t="str">
            <v>석재붙임(크리마필,벽체)</v>
          </cell>
          <cell r="E62" t="str">
            <v>ST-1-1 (HONED)</v>
          </cell>
          <cell r="F62" t="str">
            <v>M2</v>
          </cell>
          <cell r="G62">
            <v>91.72</v>
          </cell>
          <cell r="H62">
            <v>95026</v>
          </cell>
          <cell r="I62">
            <v>67561</v>
          </cell>
          <cell r="J62">
            <v>0</v>
          </cell>
        </row>
        <row r="63">
          <cell r="A63" t="str">
            <v>010102</v>
          </cell>
          <cell r="B63" t="str">
            <v>34</v>
          </cell>
          <cell r="C63" t="str">
            <v>4908800</v>
          </cell>
          <cell r="D63" t="str">
            <v>석재걸레받이(H=100)</v>
          </cell>
          <cell r="E63" t="str">
            <v>ST-2</v>
          </cell>
          <cell r="F63" t="str">
            <v>M</v>
          </cell>
          <cell r="G63">
            <v>214.19</v>
          </cell>
          <cell r="H63">
            <v>18526</v>
          </cell>
          <cell r="I63">
            <v>11789</v>
          </cell>
          <cell r="J63">
            <v>0</v>
          </cell>
        </row>
        <row r="64">
          <cell r="A64" t="str">
            <v>010102</v>
          </cell>
          <cell r="B64" t="str">
            <v>52</v>
          </cell>
          <cell r="C64" t="str">
            <v>4908802</v>
          </cell>
          <cell r="D64" t="str">
            <v>석재붙임(가평석,폴리싱)</v>
          </cell>
          <cell r="E64" t="str">
            <v>ST-7-1(습식)</v>
          </cell>
          <cell r="F64" t="str">
            <v>M2</v>
          </cell>
          <cell r="G64">
            <v>141.76</v>
          </cell>
          <cell r="H64">
            <v>87939</v>
          </cell>
          <cell r="I64">
            <v>53763</v>
          </cell>
          <cell r="J64">
            <v>211</v>
          </cell>
        </row>
        <row r="65">
          <cell r="A65" t="str">
            <v>010102</v>
          </cell>
          <cell r="B65" t="str">
            <v>53</v>
          </cell>
          <cell r="C65" t="str">
            <v>4908803</v>
          </cell>
          <cell r="D65" t="str">
            <v>석재붙임(가평석+인디안블랙)</v>
          </cell>
          <cell r="E65" t="str">
            <v>패턴(습식)</v>
          </cell>
          <cell r="F65" t="str">
            <v>M2</v>
          </cell>
          <cell r="G65">
            <v>132.25</v>
          </cell>
          <cell r="H65">
            <v>93438</v>
          </cell>
          <cell r="I65">
            <v>53763</v>
          </cell>
          <cell r="J65">
            <v>211</v>
          </cell>
        </row>
        <row r="66">
          <cell r="A66" t="str">
            <v>010102</v>
          </cell>
          <cell r="B66" t="str">
            <v>35</v>
          </cell>
          <cell r="C66" t="str">
            <v>4909663</v>
          </cell>
          <cell r="D66" t="str">
            <v>타일붙임</v>
          </cell>
          <cell r="E66" t="str">
            <v>TL=12,13</v>
          </cell>
          <cell r="F66" t="str">
            <v>M2</v>
          </cell>
          <cell r="G66">
            <v>12.54</v>
          </cell>
          <cell r="H66">
            <v>18874</v>
          </cell>
          <cell r="I66">
            <v>19902</v>
          </cell>
          <cell r="J66">
            <v>220</v>
          </cell>
        </row>
        <row r="67">
          <cell r="A67" t="str">
            <v>010102</v>
          </cell>
          <cell r="B67" t="str">
            <v>20</v>
          </cell>
          <cell r="C67" t="str">
            <v>4910011</v>
          </cell>
          <cell r="D67" t="str">
            <v>목조벽틀설치(라왕)</v>
          </cell>
          <cell r="E67" t="str">
            <v>30*30 450*450</v>
          </cell>
          <cell r="F67" t="str">
            <v>M2</v>
          </cell>
          <cell r="G67">
            <v>15</v>
          </cell>
          <cell r="H67">
            <v>2256</v>
          </cell>
          <cell r="I67">
            <v>2091</v>
          </cell>
          <cell r="J67">
            <v>0</v>
          </cell>
        </row>
        <row r="68">
          <cell r="A68" t="str">
            <v>010102</v>
          </cell>
          <cell r="B68" t="str">
            <v>59</v>
          </cell>
          <cell r="C68" t="str">
            <v>4910012</v>
          </cell>
          <cell r="D68" t="str">
            <v>목조벽틀설치(라왕)</v>
          </cell>
          <cell r="E68" t="str">
            <v>50*50 450*600</v>
          </cell>
          <cell r="F68" t="str">
            <v>M2</v>
          </cell>
          <cell r="G68">
            <v>234.62</v>
          </cell>
          <cell r="H68">
            <v>5452</v>
          </cell>
          <cell r="I68">
            <v>2091</v>
          </cell>
          <cell r="J68">
            <v>0</v>
          </cell>
        </row>
        <row r="69">
          <cell r="A69" t="str">
            <v>010102</v>
          </cell>
          <cell r="B69" t="str">
            <v>11</v>
          </cell>
          <cell r="C69" t="str">
            <v>4910013</v>
          </cell>
          <cell r="D69" t="str">
            <v>목조벽틀설치(라왕)</v>
          </cell>
          <cell r="E69" t="str">
            <v>70*70 450*600</v>
          </cell>
          <cell r="F69" t="str">
            <v>M2</v>
          </cell>
          <cell r="G69">
            <v>27.1</v>
          </cell>
          <cell r="H69">
            <v>10688</v>
          </cell>
          <cell r="I69">
            <v>2091</v>
          </cell>
          <cell r="J69">
            <v>0</v>
          </cell>
        </row>
        <row r="70">
          <cell r="A70" t="str">
            <v>010102</v>
          </cell>
          <cell r="B70" t="str">
            <v>32</v>
          </cell>
          <cell r="C70" t="str">
            <v>4910015</v>
          </cell>
          <cell r="D70" t="str">
            <v>WOOD 띠장</v>
          </cell>
          <cell r="E70" t="str">
            <v>WD-3, H=120</v>
          </cell>
          <cell r="F70" t="str">
            <v>M</v>
          </cell>
          <cell r="G70">
            <v>49.87</v>
          </cell>
          <cell r="H70">
            <v>1844</v>
          </cell>
          <cell r="I70">
            <v>15769</v>
          </cell>
          <cell r="J70">
            <v>0</v>
          </cell>
        </row>
        <row r="71">
          <cell r="A71" t="str">
            <v>010102</v>
          </cell>
          <cell r="B71" t="str">
            <v>47</v>
          </cell>
          <cell r="C71" t="str">
            <v>4910018</v>
          </cell>
          <cell r="D71" t="str">
            <v>WOOD TRIM</v>
          </cell>
          <cell r="E71" t="str">
            <v>20*20</v>
          </cell>
          <cell r="F71" t="str">
            <v>M</v>
          </cell>
          <cell r="G71">
            <v>148.03</v>
          </cell>
          <cell r="H71">
            <v>2152</v>
          </cell>
          <cell r="I71">
            <v>5036</v>
          </cell>
          <cell r="J71">
            <v>0</v>
          </cell>
        </row>
        <row r="72">
          <cell r="A72" t="str">
            <v>010102</v>
          </cell>
          <cell r="B72" t="str">
            <v>39</v>
          </cell>
          <cell r="C72" t="str">
            <v>4910039</v>
          </cell>
          <cell r="D72" t="str">
            <v>합판보강띠장</v>
          </cell>
          <cell r="E72" t="str">
            <v>T=9</v>
          </cell>
          <cell r="F72" t="str">
            <v>M2</v>
          </cell>
          <cell r="G72">
            <v>177.78</v>
          </cell>
          <cell r="H72">
            <v>1669</v>
          </cell>
          <cell r="I72">
            <v>6633</v>
          </cell>
          <cell r="J72">
            <v>0</v>
          </cell>
        </row>
        <row r="73">
          <cell r="A73" t="str">
            <v>010102</v>
          </cell>
          <cell r="B73" t="str">
            <v>3</v>
          </cell>
          <cell r="C73" t="str">
            <v>4910053</v>
          </cell>
          <cell r="D73" t="str">
            <v>석고보드 취부(벽체,바탕)</v>
          </cell>
          <cell r="E73" t="str">
            <v>T=9*1PLY</v>
          </cell>
          <cell r="F73" t="str">
            <v>M2</v>
          </cell>
          <cell r="G73">
            <v>3648.41</v>
          </cell>
          <cell r="H73">
            <v>1284</v>
          </cell>
          <cell r="I73">
            <v>3764</v>
          </cell>
          <cell r="J73">
            <v>0</v>
          </cell>
        </row>
        <row r="74">
          <cell r="A74" t="str">
            <v>010102</v>
          </cell>
          <cell r="B74" t="str">
            <v>4</v>
          </cell>
          <cell r="C74" t="str">
            <v>4910054</v>
          </cell>
          <cell r="D74" t="str">
            <v>석고보드 취부(벽체,치장)</v>
          </cell>
          <cell r="E74" t="str">
            <v>T=9*1PLY</v>
          </cell>
          <cell r="F74" t="str">
            <v>M2</v>
          </cell>
          <cell r="G74">
            <v>3526.81</v>
          </cell>
          <cell r="H74">
            <v>1284</v>
          </cell>
          <cell r="I74">
            <v>7528</v>
          </cell>
          <cell r="J74">
            <v>0</v>
          </cell>
        </row>
        <row r="75">
          <cell r="A75" t="str">
            <v>010102</v>
          </cell>
          <cell r="B75" t="str">
            <v>12</v>
          </cell>
          <cell r="C75" t="str">
            <v>4910066</v>
          </cell>
          <cell r="D75" t="str">
            <v>합판붙임 (곡면)</v>
          </cell>
          <cell r="E75" t="str">
            <v>T=5*2PLY</v>
          </cell>
          <cell r="F75" t="str">
            <v>M2</v>
          </cell>
          <cell r="G75">
            <v>54.21</v>
          </cell>
          <cell r="H75">
            <v>5451</v>
          </cell>
          <cell r="I75">
            <v>16583</v>
          </cell>
          <cell r="J75">
            <v>0</v>
          </cell>
        </row>
        <row r="76">
          <cell r="A76" t="str">
            <v>010102</v>
          </cell>
          <cell r="B76" t="str">
            <v>23</v>
          </cell>
          <cell r="C76" t="str">
            <v>4910067</v>
          </cell>
          <cell r="D76" t="str">
            <v>합판붙임</v>
          </cell>
          <cell r="E76" t="str">
            <v>T=9</v>
          </cell>
          <cell r="F76" t="str">
            <v>M2</v>
          </cell>
          <cell r="G76">
            <v>237.39</v>
          </cell>
          <cell r="H76">
            <v>4000</v>
          </cell>
          <cell r="I76">
            <v>6633</v>
          </cell>
          <cell r="J76">
            <v>0</v>
          </cell>
        </row>
        <row r="77">
          <cell r="A77" t="str">
            <v>010102</v>
          </cell>
          <cell r="B77" t="str">
            <v>1</v>
          </cell>
          <cell r="C77" t="str">
            <v>4910071</v>
          </cell>
          <cell r="D77" t="str">
            <v>METAL STUD</v>
          </cell>
          <cell r="E77" t="str">
            <v>100*45</v>
          </cell>
          <cell r="F77" t="str">
            <v>M2</v>
          </cell>
          <cell r="G77">
            <v>958.68</v>
          </cell>
          <cell r="H77">
            <v>6677</v>
          </cell>
          <cell r="I77">
            <v>21115</v>
          </cell>
          <cell r="J77">
            <v>0</v>
          </cell>
        </row>
        <row r="78">
          <cell r="A78" t="str">
            <v>010102</v>
          </cell>
          <cell r="B78" t="str">
            <v>21</v>
          </cell>
          <cell r="C78" t="str">
            <v>4910072</v>
          </cell>
          <cell r="D78" t="str">
            <v>합판붙임</v>
          </cell>
          <cell r="E78" t="str">
            <v>T=12</v>
          </cell>
          <cell r="F78" t="str">
            <v>M2</v>
          </cell>
          <cell r="G78">
            <v>22.05</v>
          </cell>
          <cell r="H78">
            <v>5649</v>
          </cell>
          <cell r="I78">
            <v>6633</v>
          </cell>
          <cell r="J78">
            <v>0</v>
          </cell>
        </row>
        <row r="79">
          <cell r="A79" t="str">
            <v>010102</v>
          </cell>
          <cell r="B79" t="str">
            <v>42</v>
          </cell>
          <cell r="C79" t="str">
            <v>4910091</v>
          </cell>
          <cell r="D79" t="str">
            <v>줄눈</v>
          </cell>
          <cell r="F79" t="str">
            <v>M</v>
          </cell>
          <cell r="G79">
            <v>220.35</v>
          </cell>
          <cell r="H79">
            <v>1277</v>
          </cell>
          <cell r="I79">
            <v>12359</v>
          </cell>
          <cell r="J79">
            <v>0</v>
          </cell>
        </row>
        <row r="80">
          <cell r="A80" t="str">
            <v>010102</v>
          </cell>
          <cell r="B80" t="str">
            <v>62</v>
          </cell>
          <cell r="C80" t="str">
            <v>4910094</v>
          </cell>
          <cell r="D80" t="str">
            <v>밤라이트취부</v>
          </cell>
          <cell r="F80" t="str">
            <v>M2</v>
          </cell>
          <cell r="G80">
            <v>234.62</v>
          </cell>
          <cell r="H80">
            <v>1725</v>
          </cell>
          <cell r="I80">
            <v>4182</v>
          </cell>
          <cell r="J80">
            <v>0</v>
          </cell>
        </row>
        <row r="81">
          <cell r="A81" t="str">
            <v>010102</v>
          </cell>
          <cell r="B81" t="str">
            <v>31</v>
          </cell>
          <cell r="C81" t="str">
            <v>4910158</v>
          </cell>
          <cell r="D81" t="str">
            <v>무늬목판넬 (OAK)</v>
          </cell>
          <cell r="E81" t="str">
            <v>WD-1</v>
          </cell>
          <cell r="F81" t="str">
            <v>M2</v>
          </cell>
          <cell r="G81">
            <v>76.239999999999995</v>
          </cell>
          <cell r="H81">
            <v>11095</v>
          </cell>
          <cell r="I81">
            <v>116214</v>
          </cell>
          <cell r="J81">
            <v>0</v>
          </cell>
        </row>
        <row r="82">
          <cell r="A82" t="str">
            <v>010102</v>
          </cell>
          <cell r="B82" t="str">
            <v>13</v>
          </cell>
          <cell r="C82" t="str">
            <v>4910176</v>
          </cell>
          <cell r="D82" t="str">
            <v>WOOD FRAME (ROUND)</v>
          </cell>
          <cell r="F82" t="str">
            <v>M</v>
          </cell>
          <cell r="G82">
            <v>9.9700000000000006</v>
          </cell>
          <cell r="H82">
            <v>44322</v>
          </cell>
          <cell r="I82">
            <v>86235</v>
          </cell>
          <cell r="J82">
            <v>0</v>
          </cell>
        </row>
        <row r="83">
          <cell r="A83" t="str">
            <v>010102</v>
          </cell>
          <cell r="B83" t="str">
            <v>8</v>
          </cell>
          <cell r="C83" t="str">
            <v>4913004</v>
          </cell>
          <cell r="D83" t="str">
            <v>METAL STUD</v>
          </cell>
          <cell r="E83" t="str">
            <v>50*45*0.8</v>
          </cell>
          <cell r="F83" t="str">
            <v>M2</v>
          </cell>
          <cell r="G83">
            <v>1579.34</v>
          </cell>
          <cell r="H83">
            <v>5346</v>
          </cell>
          <cell r="I83">
            <v>21115</v>
          </cell>
          <cell r="J83">
            <v>0</v>
          </cell>
        </row>
        <row r="84">
          <cell r="A84" t="str">
            <v>010102</v>
          </cell>
          <cell r="B84" t="str">
            <v>5</v>
          </cell>
          <cell r="C84" t="str">
            <v>4913014</v>
          </cell>
          <cell r="D84" t="str">
            <v>METAL STUD</v>
          </cell>
          <cell r="E84" t="str">
            <v>65*45*0.8</v>
          </cell>
          <cell r="F84" t="str">
            <v>M2</v>
          </cell>
          <cell r="G84">
            <v>270.99</v>
          </cell>
          <cell r="H84">
            <v>5670</v>
          </cell>
          <cell r="I84">
            <v>21115</v>
          </cell>
          <cell r="J84">
            <v>0</v>
          </cell>
        </row>
        <row r="85">
          <cell r="A85" t="str">
            <v>010102</v>
          </cell>
          <cell r="B85" t="str">
            <v>27</v>
          </cell>
          <cell r="C85" t="str">
            <v>4913037</v>
          </cell>
          <cell r="D85" t="str">
            <v>걸레받이(홍송)</v>
          </cell>
          <cell r="E85" t="str">
            <v>WD-3</v>
          </cell>
          <cell r="F85" t="str">
            <v>M</v>
          </cell>
          <cell r="G85">
            <v>194</v>
          </cell>
          <cell r="H85">
            <v>1926</v>
          </cell>
          <cell r="I85">
            <v>14018</v>
          </cell>
          <cell r="J85">
            <v>0</v>
          </cell>
        </row>
        <row r="86">
          <cell r="A86" t="str">
            <v>010102</v>
          </cell>
          <cell r="B86" t="str">
            <v>26</v>
          </cell>
          <cell r="C86" t="str">
            <v>4913100</v>
          </cell>
          <cell r="D86" t="str">
            <v>코너비드(앵글)</v>
          </cell>
          <cell r="E86" t="str">
            <v>50*50*4 H:1000</v>
          </cell>
          <cell r="F86" t="str">
            <v>개</v>
          </cell>
          <cell r="G86">
            <v>33</v>
          </cell>
          <cell r="H86">
            <v>1537</v>
          </cell>
          <cell r="I86">
            <v>7512</v>
          </cell>
          <cell r="J86">
            <v>25</v>
          </cell>
        </row>
        <row r="87">
          <cell r="A87" t="str">
            <v>010102</v>
          </cell>
          <cell r="B87" t="str">
            <v>14</v>
          </cell>
          <cell r="C87" t="str">
            <v>4913793</v>
          </cell>
          <cell r="D87" t="str">
            <v>각파이프구조틀</v>
          </cell>
          <cell r="E87" t="str">
            <v>50*30*2.3</v>
          </cell>
          <cell r="F87" t="str">
            <v>M2</v>
          </cell>
          <cell r="G87">
            <v>2.12</v>
          </cell>
          <cell r="H87">
            <v>5875</v>
          </cell>
          <cell r="I87">
            <v>32587</v>
          </cell>
          <cell r="J87">
            <v>123</v>
          </cell>
        </row>
        <row r="88">
          <cell r="A88" t="str">
            <v>010102</v>
          </cell>
          <cell r="B88" t="str">
            <v>15</v>
          </cell>
          <cell r="C88" t="str">
            <v>4915010</v>
          </cell>
          <cell r="D88" t="str">
            <v>유리끼우기및닦기</v>
          </cell>
          <cell r="E88" t="str">
            <v>T=10,강화유리</v>
          </cell>
          <cell r="F88" t="str">
            <v>M2</v>
          </cell>
          <cell r="G88">
            <v>126.5</v>
          </cell>
          <cell r="H88">
            <v>32574</v>
          </cell>
          <cell r="I88">
            <v>22944</v>
          </cell>
          <cell r="J88">
            <v>0</v>
          </cell>
        </row>
        <row r="89">
          <cell r="A89" t="str">
            <v>010102</v>
          </cell>
          <cell r="B89" t="str">
            <v>17</v>
          </cell>
          <cell r="C89" t="str">
            <v>4915013</v>
          </cell>
          <cell r="D89" t="str">
            <v>유리끼우기및닦기 (곡면)</v>
          </cell>
          <cell r="E89" t="str">
            <v>T=10,강화유리</v>
          </cell>
          <cell r="F89" t="str">
            <v>M2</v>
          </cell>
          <cell r="G89">
            <v>1.88</v>
          </cell>
          <cell r="H89">
            <v>52118</v>
          </cell>
          <cell r="I89">
            <v>36710</v>
          </cell>
          <cell r="J89">
            <v>0</v>
          </cell>
        </row>
        <row r="90">
          <cell r="A90" t="str">
            <v>010102</v>
          </cell>
          <cell r="B90" t="str">
            <v>54</v>
          </cell>
          <cell r="C90" t="str">
            <v>4915035</v>
          </cell>
          <cell r="D90" t="str">
            <v>유리칸막이</v>
          </cell>
          <cell r="E90" t="str">
            <v>300*1300</v>
          </cell>
          <cell r="F90" t="str">
            <v>EA</v>
          </cell>
          <cell r="G90">
            <v>26</v>
          </cell>
          <cell r="H90">
            <v>12703</v>
          </cell>
          <cell r="I90">
            <v>8948</v>
          </cell>
          <cell r="J90">
            <v>0</v>
          </cell>
        </row>
        <row r="91">
          <cell r="A91" t="str">
            <v>010102</v>
          </cell>
          <cell r="B91" t="str">
            <v>36</v>
          </cell>
          <cell r="C91" t="str">
            <v>4916201</v>
          </cell>
          <cell r="D91" t="str">
            <v>수성로울러 3회칠</v>
          </cell>
          <cell r="E91" t="str">
            <v>내벽.1급</v>
          </cell>
          <cell r="F91" t="str">
            <v>M2</v>
          </cell>
          <cell r="G91">
            <v>88.42</v>
          </cell>
          <cell r="H91">
            <v>570</v>
          </cell>
          <cell r="I91">
            <v>2592</v>
          </cell>
          <cell r="J91">
            <v>0</v>
          </cell>
        </row>
        <row r="92">
          <cell r="A92" t="str">
            <v>010102</v>
          </cell>
          <cell r="B92" t="str">
            <v>66</v>
          </cell>
          <cell r="C92" t="str">
            <v>4916805</v>
          </cell>
          <cell r="D92" t="str">
            <v>멀티스팩</v>
          </cell>
          <cell r="F92" t="str">
            <v>M2</v>
          </cell>
          <cell r="G92">
            <v>52.95</v>
          </cell>
          <cell r="H92">
            <v>9578</v>
          </cell>
          <cell r="I92">
            <v>18089</v>
          </cell>
          <cell r="J92">
            <v>0</v>
          </cell>
        </row>
        <row r="93">
          <cell r="A93" t="str">
            <v>010102</v>
          </cell>
          <cell r="B93" t="str">
            <v>25</v>
          </cell>
          <cell r="C93" t="str">
            <v>4916807</v>
          </cell>
          <cell r="D93" t="str">
            <v>멀티스팩</v>
          </cell>
          <cell r="E93" t="str">
            <v>PT-4</v>
          </cell>
          <cell r="F93" t="str">
            <v>M2</v>
          </cell>
          <cell r="G93">
            <v>424.69</v>
          </cell>
          <cell r="H93">
            <v>10328</v>
          </cell>
          <cell r="I93">
            <v>18089</v>
          </cell>
          <cell r="J93">
            <v>0</v>
          </cell>
        </row>
        <row r="94">
          <cell r="A94" t="str">
            <v>010102</v>
          </cell>
          <cell r="B94" t="str">
            <v>33</v>
          </cell>
          <cell r="C94" t="str">
            <v>4916808</v>
          </cell>
          <cell r="D94" t="str">
            <v>멀티스팩</v>
          </cell>
          <cell r="E94" t="str">
            <v>PT-5</v>
          </cell>
          <cell r="F94" t="str">
            <v>M2</v>
          </cell>
          <cell r="G94">
            <v>621.12</v>
          </cell>
          <cell r="H94">
            <v>10328</v>
          </cell>
          <cell r="I94">
            <v>18089</v>
          </cell>
          <cell r="J94">
            <v>0</v>
          </cell>
        </row>
        <row r="95">
          <cell r="A95" t="str">
            <v>010102</v>
          </cell>
          <cell r="B95" t="str">
            <v>29</v>
          </cell>
          <cell r="C95" t="str">
            <v>4917532</v>
          </cell>
          <cell r="D95" t="str">
            <v>천판넬</v>
          </cell>
          <cell r="E95" t="str">
            <v>FP-1</v>
          </cell>
          <cell r="F95" t="str">
            <v>M2</v>
          </cell>
          <cell r="G95">
            <v>101.54</v>
          </cell>
          <cell r="H95">
            <v>25629</v>
          </cell>
          <cell r="I95">
            <v>32415</v>
          </cell>
          <cell r="J95">
            <v>0</v>
          </cell>
        </row>
        <row r="96">
          <cell r="A96" t="str">
            <v>010102</v>
          </cell>
          <cell r="B96" t="str">
            <v>2</v>
          </cell>
          <cell r="C96" t="str">
            <v>4918719</v>
          </cell>
          <cell r="D96" t="str">
            <v>암면넣기</v>
          </cell>
          <cell r="E96" t="str">
            <v>#100      T:100</v>
          </cell>
          <cell r="F96" t="str">
            <v>M2</v>
          </cell>
          <cell r="G96">
            <v>855.24</v>
          </cell>
          <cell r="H96">
            <v>6600</v>
          </cell>
          <cell r="I96">
            <v>2306</v>
          </cell>
          <cell r="J96">
            <v>0</v>
          </cell>
        </row>
        <row r="97">
          <cell r="A97" t="str">
            <v>010102</v>
          </cell>
          <cell r="B97" t="str">
            <v>6</v>
          </cell>
          <cell r="C97" t="str">
            <v>4918720</v>
          </cell>
          <cell r="D97" t="str">
            <v>암면넣기</v>
          </cell>
          <cell r="E97" t="str">
            <v>#100      T:50</v>
          </cell>
          <cell r="F97" t="str">
            <v>M2</v>
          </cell>
          <cell r="G97">
            <v>1870.33</v>
          </cell>
          <cell r="H97">
            <v>3300</v>
          </cell>
          <cell r="I97">
            <v>2306</v>
          </cell>
          <cell r="J97">
            <v>0</v>
          </cell>
        </row>
        <row r="98">
          <cell r="A98" t="str">
            <v>010102</v>
          </cell>
          <cell r="B98" t="str">
            <v>7</v>
          </cell>
          <cell r="C98" t="str">
            <v>4920106</v>
          </cell>
          <cell r="D98" t="str">
            <v>방음코킹</v>
          </cell>
          <cell r="F98" t="str">
            <v>M</v>
          </cell>
          <cell r="G98">
            <v>173.2</v>
          </cell>
          <cell r="H98">
            <v>360</v>
          </cell>
          <cell r="I98">
            <v>2288</v>
          </cell>
          <cell r="J98">
            <v>0</v>
          </cell>
        </row>
        <row r="99">
          <cell r="A99" t="str">
            <v>010102</v>
          </cell>
          <cell r="B99" t="str">
            <v>57</v>
          </cell>
          <cell r="C99" t="str">
            <v>4999R08</v>
          </cell>
          <cell r="D99" t="str">
            <v>원형계단마감</v>
          </cell>
          <cell r="F99" t="str">
            <v>식</v>
          </cell>
          <cell r="G99">
            <v>1</v>
          </cell>
          <cell r="H99">
            <v>61750000</v>
          </cell>
          <cell r="I99">
            <v>0</v>
          </cell>
          <cell r="J99">
            <v>0</v>
          </cell>
        </row>
        <row r="100">
          <cell r="A100" t="str">
            <v>010102</v>
          </cell>
          <cell r="B100" t="str">
            <v>58</v>
          </cell>
          <cell r="C100" t="str">
            <v>499E01D</v>
          </cell>
          <cell r="D100" t="str">
            <v>암면보드취부</v>
          </cell>
          <cell r="E100" t="str">
            <v>T=50</v>
          </cell>
          <cell r="F100" t="str">
            <v>M2</v>
          </cell>
          <cell r="G100">
            <v>234.62</v>
          </cell>
          <cell r="H100">
            <v>5351</v>
          </cell>
          <cell r="I100">
            <v>4362</v>
          </cell>
          <cell r="J100">
            <v>0</v>
          </cell>
        </row>
        <row r="101">
          <cell r="A101" t="str">
            <v>010102</v>
          </cell>
          <cell r="B101" t="str">
            <v>41</v>
          </cell>
          <cell r="C101" t="str">
            <v>499F03E</v>
          </cell>
          <cell r="D101" t="str">
            <v>거울주위코킹</v>
          </cell>
          <cell r="E101" t="str">
            <v>5*5</v>
          </cell>
          <cell r="F101" t="str">
            <v>M</v>
          </cell>
          <cell r="G101">
            <v>107.7</v>
          </cell>
          <cell r="H101">
            <v>213</v>
          </cell>
          <cell r="I101">
            <v>1144</v>
          </cell>
          <cell r="J101">
            <v>0</v>
          </cell>
        </row>
        <row r="102">
          <cell r="A102" t="str">
            <v>010102</v>
          </cell>
          <cell r="B102" t="str">
            <v>40</v>
          </cell>
          <cell r="C102" t="str">
            <v>499F03H</v>
          </cell>
          <cell r="D102" t="str">
            <v>거울붙임</v>
          </cell>
          <cell r="F102" t="str">
            <v>M2</v>
          </cell>
          <cell r="G102">
            <v>162.49</v>
          </cell>
          <cell r="H102">
            <v>14471</v>
          </cell>
          <cell r="I102">
            <v>22680</v>
          </cell>
          <cell r="J102">
            <v>0</v>
          </cell>
        </row>
        <row r="103">
          <cell r="A103" t="str">
            <v>010102</v>
          </cell>
          <cell r="B103" t="str">
            <v>37</v>
          </cell>
          <cell r="C103" t="str">
            <v>9332248</v>
          </cell>
          <cell r="D103" t="str">
            <v>라바베이스붙임</v>
          </cell>
          <cell r="F103" t="str">
            <v>M</v>
          </cell>
          <cell r="G103">
            <v>91.8</v>
          </cell>
          <cell r="H103">
            <v>600</v>
          </cell>
          <cell r="I103">
            <v>0</v>
          </cell>
          <cell r="J103">
            <v>0</v>
          </cell>
        </row>
        <row r="104">
          <cell r="A104" t="str">
            <v>010103</v>
          </cell>
          <cell r="B104" t="str">
            <v>72</v>
          </cell>
          <cell r="C104" t="str">
            <v>0601121</v>
          </cell>
          <cell r="D104" t="str">
            <v>스트립 벨트</v>
          </cell>
          <cell r="F104" t="str">
            <v>M</v>
          </cell>
          <cell r="G104">
            <v>41.05</v>
          </cell>
          <cell r="H104">
            <v>7000</v>
          </cell>
          <cell r="I104">
            <v>0</v>
          </cell>
          <cell r="J104">
            <v>0</v>
          </cell>
        </row>
        <row r="105">
          <cell r="A105" t="str">
            <v>010103</v>
          </cell>
          <cell r="B105" t="str">
            <v>102</v>
          </cell>
          <cell r="C105" t="str">
            <v>0601122</v>
          </cell>
          <cell r="D105" t="str">
            <v>광천정 몰딩</v>
          </cell>
          <cell r="E105" t="str">
            <v>직선</v>
          </cell>
          <cell r="F105" t="str">
            <v>M</v>
          </cell>
          <cell r="G105">
            <v>231</v>
          </cell>
          <cell r="H105">
            <v>5000</v>
          </cell>
          <cell r="I105">
            <v>0</v>
          </cell>
          <cell r="J105">
            <v>0</v>
          </cell>
        </row>
        <row r="106">
          <cell r="A106" t="str">
            <v>010103</v>
          </cell>
          <cell r="B106" t="str">
            <v>103</v>
          </cell>
          <cell r="C106" t="str">
            <v>0601123</v>
          </cell>
          <cell r="D106" t="str">
            <v>광천정 몰딩</v>
          </cell>
          <cell r="E106" t="str">
            <v>곡선</v>
          </cell>
          <cell r="F106" t="str">
            <v>M</v>
          </cell>
          <cell r="G106">
            <v>20</v>
          </cell>
          <cell r="H106">
            <v>5900</v>
          </cell>
          <cell r="I106">
            <v>0</v>
          </cell>
          <cell r="J106">
            <v>0</v>
          </cell>
        </row>
        <row r="107">
          <cell r="A107" t="str">
            <v>010103</v>
          </cell>
          <cell r="B107" t="str">
            <v>27</v>
          </cell>
          <cell r="C107" t="str">
            <v>0855</v>
          </cell>
          <cell r="D107" t="str">
            <v>커튼박스 (STEEL)</v>
          </cell>
          <cell r="E107" t="str">
            <v>250*300*1.6</v>
          </cell>
          <cell r="F107" t="str">
            <v>M</v>
          </cell>
          <cell r="G107">
            <v>19</v>
          </cell>
          <cell r="H107">
            <v>40000</v>
          </cell>
          <cell r="I107">
            <v>0</v>
          </cell>
          <cell r="J107">
            <v>0</v>
          </cell>
        </row>
        <row r="108">
          <cell r="A108" t="str">
            <v>010103</v>
          </cell>
          <cell r="B108" t="str">
            <v>25</v>
          </cell>
          <cell r="C108" t="str">
            <v>0882</v>
          </cell>
          <cell r="D108" t="str">
            <v>단천정(지하1F)</v>
          </cell>
          <cell r="E108" t="str">
            <v>H=120</v>
          </cell>
          <cell r="F108" t="str">
            <v>M</v>
          </cell>
          <cell r="G108">
            <v>16</v>
          </cell>
          <cell r="H108">
            <v>15000</v>
          </cell>
          <cell r="I108">
            <v>0</v>
          </cell>
          <cell r="J108">
            <v>0</v>
          </cell>
        </row>
        <row r="109">
          <cell r="A109" t="str">
            <v>010103</v>
          </cell>
          <cell r="B109" t="str">
            <v>79</v>
          </cell>
          <cell r="C109" t="str">
            <v>0889</v>
          </cell>
          <cell r="D109" t="str">
            <v>간접등박스(곡선)</v>
          </cell>
          <cell r="E109" t="str">
            <v>300*300</v>
          </cell>
          <cell r="F109" t="str">
            <v>M</v>
          </cell>
          <cell r="G109">
            <v>10.3</v>
          </cell>
          <cell r="H109">
            <v>60000</v>
          </cell>
          <cell r="I109">
            <v>0</v>
          </cell>
          <cell r="J109">
            <v>0</v>
          </cell>
        </row>
        <row r="110">
          <cell r="A110" t="str">
            <v>010103</v>
          </cell>
          <cell r="B110" t="str">
            <v>26</v>
          </cell>
          <cell r="C110" t="str">
            <v>0890</v>
          </cell>
          <cell r="D110" t="str">
            <v>단천정</v>
          </cell>
          <cell r="E110" t="str">
            <v>800*1000</v>
          </cell>
          <cell r="F110" t="str">
            <v>M</v>
          </cell>
          <cell r="G110">
            <v>32</v>
          </cell>
          <cell r="H110">
            <v>100000</v>
          </cell>
          <cell r="I110">
            <v>0</v>
          </cell>
          <cell r="J110">
            <v>0</v>
          </cell>
        </row>
        <row r="111">
          <cell r="A111" t="str">
            <v>010103</v>
          </cell>
          <cell r="B111" t="str">
            <v>70</v>
          </cell>
          <cell r="C111" t="str">
            <v>3803030</v>
          </cell>
          <cell r="D111" t="str">
            <v>스코어보드 보강</v>
          </cell>
          <cell r="F111" t="str">
            <v>EA</v>
          </cell>
          <cell r="G111">
            <v>4</v>
          </cell>
          <cell r="H111">
            <v>69000</v>
          </cell>
          <cell r="I111">
            <v>0</v>
          </cell>
          <cell r="J111">
            <v>0</v>
          </cell>
        </row>
        <row r="112">
          <cell r="A112" t="str">
            <v>010103</v>
          </cell>
          <cell r="B112" t="str">
            <v>10</v>
          </cell>
          <cell r="C112" t="str">
            <v>3910035</v>
          </cell>
          <cell r="D112" t="str">
            <v>등구멍뚫기및 보강</v>
          </cell>
          <cell r="E112" t="str">
            <v>D/L</v>
          </cell>
          <cell r="F112" t="str">
            <v>EA</v>
          </cell>
          <cell r="G112">
            <v>565</v>
          </cell>
          <cell r="H112">
            <v>3550</v>
          </cell>
        </row>
        <row r="113">
          <cell r="A113" t="str">
            <v>010103</v>
          </cell>
          <cell r="B113" t="str">
            <v>12</v>
          </cell>
          <cell r="C113" t="str">
            <v>3910036</v>
          </cell>
          <cell r="D113" t="str">
            <v>등구멍뚫기및 보강</v>
          </cell>
          <cell r="E113" t="str">
            <v>펜던트</v>
          </cell>
          <cell r="F113" t="str">
            <v>EA</v>
          </cell>
          <cell r="G113">
            <v>13</v>
          </cell>
          <cell r="H113">
            <v>6500</v>
          </cell>
        </row>
        <row r="114">
          <cell r="A114" t="str">
            <v>010103</v>
          </cell>
          <cell r="B114" t="str">
            <v>21</v>
          </cell>
          <cell r="C114" t="str">
            <v>3910139</v>
          </cell>
          <cell r="D114" t="str">
            <v>스프러스판넬</v>
          </cell>
          <cell r="F114" t="str">
            <v>M2</v>
          </cell>
          <cell r="G114">
            <v>74.349999999999994</v>
          </cell>
          <cell r="H114">
            <v>250000</v>
          </cell>
        </row>
        <row r="115">
          <cell r="A115" t="str">
            <v>010103</v>
          </cell>
          <cell r="B115" t="str">
            <v>66</v>
          </cell>
          <cell r="C115" t="str">
            <v>3913018</v>
          </cell>
          <cell r="D115" t="str">
            <v>SST'L 천정메지</v>
          </cell>
          <cell r="E115" t="str">
            <v>100*100</v>
          </cell>
          <cell r="F115" t="str">
            <v>M</v>
          </cell>
          <cell r="G115">
            <v>57.2</v>
          </cell>
          <cell r="H115">
            <v>28000</v>
          </cell>
        </row>
        <row r="116">
          <cell r="A116" t="str">
            <v>010103</v>
          </cell>
          <cell r="B116" t="str">
            <v>84</v>
          </cell>
          <cell r="C116" t="str">
            <v>3913029</v>
          </cell>
          <cell r="D116" t="str">
            <v>AL 격자 루바</v>
          </cell>
          <cell r="E116" t="str">
            <v>600*1500</v>
          </cell>
          <cell r="F116" t="str">
            <v>EA</v>
          </cell>
          <cell r="G116">
            <v>65.319999999999993</v>
          </cell>
          <cell r="H116">
            <v>70500</v>
          </cell>
        </row>
        <row r="117">
          <cell r="A117" t="str">
            <v>010103</v>
          </cell>
          <cell r="B117" t="str">
            <v>86</v>
          </cell>
          <cell r="C117" t="str">
            <v>3913042</v>
          </cell>
          <cell r="D117" t="str">
            <v>단천정</v>
          </cell>
          <cell r="E117" t="str">
            <v>H=500</v>
          </cell>
          <cell r="F117" t="str">
            <v>M</v>
          </cell>
          <cell r="G117">
            <v>52.4</v>
          </cell>
          <cell r="H117">
            <v>35000</v>
          </cell>
        </row>
        <row r="118">
          <cell r="A118" t="str">
            <v>010103</v>
          </cell>
          <cell r="B118" t="str">
            <v>88</v>
          </cell>
          <cell r="C118" t="str">
            <v>3913051</v>
          </cell>
          <cell r="D118" t="str">
            <v>커텐박스</v>
          </cell>
          <cell r="E118" t="str">
            <v>250*200</v>
          </cell>
          <cell r="F118" t="str">
            <v>M</v>
          </cell>
          <cell r="G118">
            <v>41</v>
          </cell>
          <cell r="H118">
            <v>35000</v>
          </cell>
          <cell r="J118">
            <v>0</v>
          </cell>
        </row>
        <row r="119">
          <cell r="A119" t="str">
            <v>010103</v>
          </cell>
          <cell r="B119" t="str">
            <v>41</v>
          </cell>
          <cell r="C119" t="str">
            <v>3913056</v>
          </cell>
          <cell r="D119" t="str">
            <v>간접등박스</v>
          </cell>
          <cell r="E119" t="str">
            <v>250*300</v>
          </cell>
          <cell r="F119" t="str">
            <v>M</v>
          </cell>
          <cell r="G119">
            <v>11.6</v>
          </cell>
          <cell r="H119">
            <v>40000</v>
          </cell>
        </row>
        <row r="120">
          <cell r="A120" t="str">
            <v>010103</v>
          </cell>
          <cell r="B120" t="str">
            <v>55</v>
          </cell>
          <cell r="C120" t="str">
            <v>3913057</v>
          </cell>
          <cell r="D120" t="str">
            <v>원형간접등박스</v>
          </cell>
          <cell r="F120" t="str">
            <v>M</v>
          </cell>
          <cell r="G120">
            <v>41.4</v>
          </cell>
          <cell r="H120">
            <v>70000</v>
          </cell>
        </row>
        <row r="121">
          <cell r="A121" t="str">
            <v>010103</v>
          </cell>
          <cell r="B121" t="str">
            <v>64</v>
          </cell>
          <cell r="C121" t="str">
            <v>3913058</v>
          </cell>
          <cell r="D121" t="str">
            <v>NEON TUBE</v>
          </cell>
          <cell r="F121" t="str">
            <v>M</v>
          </cell>
          <cell r="G121">
            <v>144.30000000000001</v>
          </cell>
          <cell r="H121">
            <v>40000</v>
          </cell>
        </row>
        <row r="122">
          <cell r="A122" t="str">
            <v>010103</v>
          </cell>
          <cell r="B122" t="str">
            <v>43</v>
          </cell>
          <cell r="C122" t="str">
            <v>3913059</v>
          </cell>
          <cell r="D122" t="str">
            <v>간접등박스</v>
          </cell>
          <cell r="E122" t="str">
            <v>200*300</v>
          </cell>
          <cell r="F122" t="str">
            <v>M</v>
          </cell>
          <cell r="G122">
            <v>766.55</v>
          </cell>
          <cell r="H122">
            <v>36000</v>
          </cell>
        </row>
        <row r="123">
          <cell r="A123" t="str">
            <v>010103</v>
          </cell>
          <cell r="B123" t="str">
            <v>45</v>
          </cell>
          <cell r="C123" t="str">
            <v>3913060</v>
          </cell>
          <cell r="D123" t="str">
            <v>간접등박스</v>
          </cell>
          <cell r="E123" t="str">
            <v>300*400</v>
          </cell>
          <cell r="F123" t="str">
            <v>M</v>
          </cell>
          <cell r="G123">
            <v>19.2</v>
          </cell>
          <cell r="H123">
            <v>48000</v>
          </cell>
        </row>
        <row r="124">
          <cell r="A124" t="str">
            <v>010103</v>
          </cell>
          <cell r="B124" t="str">
            <v>51</v>
          </cell>
          <cell r="C124" t="str">
            <v>3913061</v>
          </cell>
          <cell r="D124" t="str">
            <v>간접등박스</v>
          </cell>
          <cell r="E124" t="str">
            <v>400*120</v>
          </cell>
          <cell r="F124" t="str">
            <v>M</v>
          </cell>
          <cell r="G124">
            <v>4.8</v>
          </cell>
          <cell r="H124">
            <v>36000</v>
          </cell>
        </row>
        <row r="125">
          <cell r="A125" t="str">
            <v>010103</v>
          </cell>
          <cell r="B125" t="str">
            <v>53</v>
          </cell>
          <cell r="C125" t="str">
            <v>3913062</v>
          </cell>
          <cell r="D125" t="str">
            <v>간접등박스</v>
          </cell>
          <cell r="E125" t="str">
            <v>120*450*120</v>
          </cell>
          <cell r="F125" t="str">
            <v>M</v>
          </cell>
          <cell r="G125">
            <v>32.4</v>
          </cell>
          <cell r="H125">
            <v>48000</v>
          </cell>
          <cell r="J125">
            <v>0</v>
          </cell>
        </row>
        <row r="126">
          <cell r="A126" t="str">
            <v>010103</v>
          </cell>
          <cell r="B126" t="str">
            <v>57</v>
          </cell>
          <cell r="C126" t="str">
            <v>3913064</v>
          </cell>
          <cell r="D126" t="str">
            <v>ST'L 격자틀</v>
          </cell>
          <cell r="E126" t="str">
            <v>45*35</v>
          </cell>
          <cell r="F126" t="str">
            <v>M2</v>
          </cell>
          <cell r="G126">
            <v>44.94</v>
          </cell>
          <cell r="H126">
            <v>35000</v>
          </cell>
        </row>
        <row r="127">
          <cell r="A127" t="str">
            <v>010103</v>
          </cell>
          <cell r="B127" t="str">
            <v>59</v>
          </cell>
          <cell r="C127" t="str">
            <v>3913065</v>
          </cell>
          <cell r="D127" t="str">
            <v>단천정</v>
          </cell>
          <cell r="E127" t="str">
            <v>H=350</v>
          </cell>
          <cell r="F127" t="str">
            <v>M</v>
          </cell>
          <cell r="G127">
            <v>44.98</v>
          </cell>
          <cell r="H127">
            <v>28000</v>
          </cell>
        </row>
        <row r="128">
          <cell r="A128" t="str">
            <v>010103</v>
          </cell>
          <cell r="B128" t="str">
            <v>68</v>
          </cell>
          <cell r="C128" t="str">
            <v>3913067</v>
          </cell>
          <cell r="D128" t="str">
            <v>MT-B-L</v>
          </cell>
          <cell r="E128" t="str">
            <v>W=200</v>
          </cell>
          <cell r="F128" t="str">
            <v>M</v>
          </cell>
          <cell r="G128">
            <v>18.5</v>
          </cell>
          <cell r="H128">
            <v>32000</v>
          </cell>
        </row>
        <row r="129">
          <cell r="A129" t="str">
            <v>010103</v>
          </cell>
          <cell r="B129" t="str">
            <v>61</v>
          </cell>
          <cell r="C129" t="str">
            <v>3913068</v>
          </cell>
          <cell r="D129" t="str">
            <v>ST'L PLATE</v>
          </cell>
          <cell r="E129" t="str">
            <v>T=1.6</v>
          </cell>
          <cell r="F129" t="str">
            <v>M2</v>
          </cell>
          <cell r="G129">
            <v>55.54</v>
          </cell>
          <cell r="H129">
            <v>55000</v>
          </cell>
        </row>
        <row r="130">
          <cell r="A130" t="str">
            <v>010103</v>
          </cell>
          <cell r="B130" t="str">
            <v>24</v>
          </cell>
          <cell r="C130" t="str">
            <v>3913069</v>
          </cell>
          <cell r="D130" t="str">
            <v>단천정</v>
          </cell>
          <cell r="E130" t="str">
            <v>H=50</v>
          </cell>
          <cell r="F130" t="str">
            <v>M</v>
          </cell>
          <cell r="G130">
            <v>18.899999999999999</v>
          </cell>
          <cell r="H130">
            <v>7000</v>
          </cell>
          <cell r="I130">
            <v>0</v>
          </cell>
          <cell r="J130">
            <v>0</v>
          </cell>
        </row>
        <row r="131">
          <cell r="A131" t="str">
            <v>010103</v>
          </cell>
          <cell r="B131" t="str">
            <v>30</v>
          </cell>
          <cell r="C131" t="str">
            <v>3913070</v>
          </cell>
          <cell r="D131" t="str">
            <v>간접등박스</v>
          </cell>
          <cell r="E131" t="str">
            <v>120*250*300</v>
          </cell>
          <cell r="F131" t="str">
            <v>M</v>
          </cell>
          <cell r="G131">
            <v>82.85</v>
          </cell>
          <cell r="H131">
            <v>30000</v>
          </cell>
        </row>
        <row r="132">
          <cell r="A132" t="str">
            <v>010103</v>
          </cell>
          <cell r="B132" t="str">
            <v>35</v>
          </cell>
          <cell r="C132" t="str">
            <v>3913071</v>
          </cell>
          <cell r="D132" t="str">
            <v>간접등박스</v>
          </cell>
          <cell r="E132" t="str">
            <v>200*600*200</v>
          </cell>
          <cell r="F132" t="str">
            <v>M</v>
          </cell>
          <cell r="G132">
            <v>190.2</v>
          </cell>
          <cell r="H132">
            <v>72000</v>
          </cell>
        </row>
        <row r="133">
          <cell r="A133" t="str">
            <v>010103</v>
          </cell>
          <cell r="B133" t="str">
            <v>37</v>
          </cell>
          <cell r="C133" t="str">
            <v>3913072</v>
          </cell>
          <cell r="D133" t="str">
            <v>간접등박스</v>
          </cell>
          <cell r="E133" t="str">
            <v>400*200</v>
          </cell>
          <cell r="F133" t="str">
            <v>M</v>
          </cell>
          <cell r="G133">
            <v>57.5</v>
          </cell>
          <cell r="H133">
            <v>43000</v>
          </cell>
        </row>
        <row r="134">
          <cell r="A134" t="str">
            <v>010103</v>
          </cell>
          <cell r="B134" t="str">
            <v>32</v>
          </cell>
          <cell r="C134" t="str">
            <v>3913073</v>
          </cell>
          <cell r="D134" t="str">
            <v>광천정</v>
          </cell>
          <cell r="F134" t="str">
            <v>M</v>
          </cell>
          <cell r="G134">
            <v>72.31</v>
          </cell>
          <cell r="H134">
            <v>63000</v>
          </cell>
        </row>
        <row r="135">
          <cell r="A135" t="str">
            <v>010103</v>
          </cell>
          <cell r="B135" t="str">
            <v>19</v>
          </cell>
          <cell r="C135" t="str">
            <v>3913075</v>
          </cell>
          <cell r="D135" t="str">
            <v>SUS PANNEL</v>
          </cell>
          <cell r="F135" t="str">
            <v>M2</v>
          </cell>
          <cell r="G135">
            <v>26.35</v>
          </cell>
          <cell r="H135">
            <v>50000</v>
          </cell>
        </row>
        <row r="136">
          <cell r="A136" t="str">
            <v>010103</v>
          </cell>
          <cell r="B136" t="str">
            <v>39</v>
          </cell>
          <cell r="C136" t="str">
            <v>3913080</v>
          </cell>
          <cell r="D136" t="str">
            <v>LIGHTING BOX</v>
          </cell>
          <cell r="E136" t="str">
            <v>300*300*2050</v>
          </cell>
          <cell r="F136" t="str">
            <v>M</v>
          </cell>
          <cell r="G136">
            <v>20.100000000000001</v>
          </cell>
          <cell r="H136">
            <v>66500</v>
          </cell>
        </row>
        <row r="137">
          <cell r="A137" t="str">
            <v>010103</v>
          </cell>
          <cell r="B137" t="str">
            <v>74</v>
          </cell>
          <cell r="C137" t="str">
            <v>3913082</v>
          </cell>
          <cell r="D137" t="str">
            <v>단천정(곡선)</v>
          </cell>
          <cell r="E137" t="str">
            <v>H=350</v>
          </cell>
          <cell r="F137" t="str">
            <v>M</v>
          </cell>
          <cell r="G137">
            <v>6</v>
          </cell>
          <cell r="H137">
            <v>40000</v>
          </cell>
        </row>
        <row r="138">
          <cell r="A138" t="str">
            <v>010103</v>
          </cell>
          <cell r="B138" t="str">
            <v>76</v>
          </cell>
          <cell r="C138" t="str">
            <v>3913083</v>
          </cell>
          <cell r="D138" t="str">
            <v>단천정(곡선)</v>
          </cell>
          <cell r="E138" t="str">
            <v>350*200*350</v>
          </cell>
          <cell r="F138" t="str">
            <v>M</v>
          </cell>
          <cell r="G138">
            <v>3</v>
          </cell>
          <cell r="H138">
            <v>100000</v>
          </cell>
        </row>
        <row r="139">
          <cell r="A139" t="str">
            <v>010103</v>
          </cell>
          <cell r="B139" t="str">
            <v>49</v>
          </cell>
          <cell r="C139" t="str">
            <v>3913088</v>
          </cell>
          <cell r="D139" t="str">
            <v>간접등박스</v>
          </cell>
          <cell r="E139" t="str">
            <v>300*600*30</v>
          </cell>
          <cell r="F139" t="str">
            <v>EA</v>
          </cell>
          <cell r="G139">
            <v>6</v>
          </cell>
          <cell r="H139">
            <v>90000</v>
          </cell>
        </row>
        <row r="140">
          <cell r="A140" t="str">
            <v>010103</v>
          </cell>
          <cell r="B140" t="str">
            <v>47</v>
          </cell>
          <cell r="C140" t="str">
            <v>3913089</v>
          </cell>
          <cell r="D140" t="str">
            <v>내림등박스</v>
          </cell>
          <cell r="E140" t="str">
            <v>D=800</v>
          </cell>
          <cell r="F140" t="str">
            <v>M</v>
          </cell>
          <cell r="G140">
            <v>10</v>
          </cell>
          <cell r="H140">
            <v>60000</v>
          </cell>
        </row>
        <row r="141">
          <cell r="A141" t="str">
            <v>010103</v>
          </cell>
          <cell r="B141" t="str">
            <v>101</v>
          </cell>
          <cell r="C141" t="str">
            <v>3913090</v>
          </cell>
          <cell r="D141" t="str">
            <v>내림천정</v>
          </cell>
          <cell r="E141" t="str">
            <v>D=500</v>
          </cell>
          <cell r="F141" t="str">
            <v>M</v>
          </cell>
          <cell r="G141">
            <v>51.2</v>
          </cell>
          <cell r="H141">
            <v>39000</v>
          </cell>
        </row>
        <row r="142">
          <cell r="A142" t="str">
            <v>010103</v>
          </cell>
          <cell r="B142" t="str">
            <v>107</v>
          </cell>
          <cell r="C142" t="str">
            <v>3913092</v>
          </cell>
          <cell r="D142" t="str">
            <v>등박스</v>
          </cell>
          <cell r="E142" t="str">
            <v>250*300*250</v>
          </cell>
          <cell r="F142" t="str">
            <v>M</v>
          </cell>
          <cell r="G142">
            <v>23</v>
          </cell>
          <cell r="H142">
            <v>65000</v>
          </cell>
        </row>
        <row r="143">
          <cell r="A143" t="str">
            <v>010103</v>
          </cell>
          <cell r="B143" t="str">
            <v>90</v>
          </cell>
          <cell r="C143" t="str">
            <v>3913094</v>
          </cell>
          <cell r="D143" t="str">
            <v>등박스</v>
          </cell>
          <cell r="E143" t="str">
            <v>200*200*1000</v>
          </cell>
          <cell r="F143" t="str">
            <v>EA</v>
          </cell>
          <cell r="G143">
            <v>4</v>
          </cell>
          <cell r="H143">
            <v>100000</v>
          </cell>
        </row>
        <row r="144">
          <cell r="A144" t="str">
            <v>010103</v>
          </cell>
          <cell r="B144" t="str">
            <v>92</v>
          </cell>
          <cell r="C144" t="str">
            <v>3913095</v>
          </cell>
          <cell r="D144" t="str">
            <v>등박스</v>
          </cell>
          <cell r="E144" t="str">
            <v>200*200*500</v>
          </cell>
          <cell r="F144" t="str">
            <v>EA</v>
          </cell>
          <cell r="G144">
            <v>1</v>
          </cell>
          <cell r="H144">
            <v>70000</v>
          </cell>
        </row>
        <row r="145">
          <cell r="A145" t="str">
            <v>010103</v>
          </cell>
          <cell r="B145" t="str">
            <v>94</v>
          </cell>
          <cell r="C145" t="str">
            <v>3913096</v>
          </cell>
          <cell r="D145" t="str">
            <v>등박스</v>
          </cell>
          <cell r="E145" t="str">
            <v>500*200</v>
          </cell>
          <cell r="F145" t="str">
            <v>M</v>
          </cell>
          <cell r="G145">
            <v>10</v>
          </cell>
          <cell r="H145">
            <v>50000</v>
          </cell>
        </row>
        <row r="146">
          <cell r="A146" t="str">
            <v>010103</v>
          </cell>
          <cell r="B146" t="str">
            <v>96</v>
          </cell>
          <cell r="C146" t="str">
            <v>3913097</v>
          </cell>
          <cell r="D146" t="str">
            <v>등박스</v>
          </cell>
          <cell r="E146" t="str">
            <v>300*250</v>
          </cell>
          <cell r="F146" t="str">
            <v>M</v>
          </cell>
          <cell r="G146">
            <v>5.61</v>
          </cell>
          <cell r="H146">
            <v>40000</v>
          </cell>
        </row>
        <row r="147">
          <cell r="A147" t="str">
            <v>010103</v>
          </cell>
          <cell r="B147" t="str">
            <v>98</v>
          </cell>
          <cell r="C147" t="str">
            <v>3913098</v>
          </cell>
          <cell r="D147" t="str">
            <v>등구멍뚫기및 보강</v>
          </cell>
          <cell r="E147" t="str">
            <v>파라보릭</v>
          </cell>
          <cell r="F147" t="str">
            <v>M</v>
          </cell>
          <cell r="G147">
            <v>32</v>
          </cell>
          <cell r="H147">
            <v>3975</v>
          </cell>
        </row>
        <row r="148">
          <cell r="A148" t="str">
            <v>010103</v>
          </cell>
          <cell r="B148" t="str">
            <v>78</v>
          </cell>
          <cell r="C148" t="str">
            <v>3913099</v>
          </cell>
          <cell r="D148" t="str">
            <v>광천정</v>
          </cell>
          <cell r="E148" t="str">
            <v>H=350</v>
          </cell>
          <cell r="F148" t="str">
            <v>M</v>
          </cell>
          <cell r="G148">
            <v>7</v>
          </cell>
          <cell r="H148">
            <v>63000</v>
          </cell>
        </row>
        <row r="149">
          <cell r="A149" t="str">
            <v>010103</v>
          </cell>
          <cell r="B149" t="str">
            <v>105</v>
          </cell>
          <cell r="C149" t="str">
            <v>3913109</v>
          </cell>
          <cell r="D149" t="str">
            <v>단천정</v>
          </cell>
          <cell r="E149" t="str">
            <v>H=300</v>
          </cell>
          <cell r="F149" t="str">
            <v>M</v>
          </cell>
          <cell r="G149">
            <v>30.05</v>
          </cell>
          <cell r="H149">
            <v>24000</v>
          </cell>
        </row>
        <row r="150">
          <cell r="A150" t="str">
            <v>010103</v>
          </cell>
          <cell r="B150" t="str">
            <v>81</v>
          </cell>
          <cell r="C150" t="str">
            <v>3913132</v>
          </cell>
          <cell r="D150" t="str">
            <v>간접등박스(곡면)</v>
          </cell>
          <cell r="E150" t="str">
            <v>1400*400*150,T=1.2</v>
          </cell>
          <cell r="F150" t="str">
            <v>M</v>
          </cell>
          <cell r="G150">
            <v>7</v>
          </cell>
          <cell r="H150">
            <v>160000</v>
          </cell>
        </row>
        <row r="151">
          <cell r="A151" t="str">
            <v>010103</v>
          </cell>
          <cell r="B151" t="str">
            <v>16</v>
          </cell>
          <cell r="C151" t="str">
            <v>4910021</v>
          </cell>
          <cell r="D151" t="str">
            <v>목조천정틀설치</v>
          </cell>
          <cell r="E151" t="str">
            <v>달대유</v>
          </cell>
          <cell r="F151" t="str">
            <v>M2</v>
          </cell>
          <cell r="G151">
            <v>26.35</v>
          </cell>
          <cell r="H151">
            <v>1755</v>
          </cell>
          <cell r="I151">
            <v>7437</v>
          </cell>
          <cell r="J151">
            <v>0</v>
          </cell>
        </row>
        <row r="152">
          <cell r="A152" t="str">
            <v>010103</v>
          </cell>
          <cell r="B152" t="str">
            <v>5</v>
          </cell>
          <cell r="C152" t="str">
            <v>4910068</v>
          </cell>
          <cell r="D152" t="str">
            <v>석고보드취부(천정,바탕)</v>
          </cell>
          <cell r="E152" t="str">
            <v>T=9*1PLY</v>
          </cell>
          <cell r="F152" t="str">
            <v>M2</v>
          </cell>
          <cell r="G152">
            <v>2144.6999999999998</v>
          </cell>
          <cell r="H152">
            <v>1284</v>
          </cell>
          <cell r="I152">
            <v>0</v>
          </cell>
          <cell r="J152">
            <v>0</v>
          </cell>
        </row>
        <row r="153">
          <cell r="A153" t="str">
            <v>010103</v>
          </cell>
          <cell r="B153" t="str">
            <v>6</v>
          </cell>
          <cell r="C153" t="str">
            <v>4910069</v>
          </cell>
          <cell r="D153" t="str">
            <v>석고보드취부(천정,치장)</v>
          </cell>
          <cell r="E153" t="str">
            <v>T=9*1PLY</v>
          </cell>
          <cell r="F153" t="str">
            <v>M2</v>
          </cell>
          <cell r="G153">
            <v>2084.19</v>
          </cell>
          <cell r="H153">
            <v>1284</v>
          </cell>
          <cell r="I153">
            <v>8156</v>
          </cell>
          <cell r="J153">
            <v>0</v>
          </cell>
        </row>
        <row r="154">
          <cell r="A154" t="str">
            <v>010103</v>
          </cell>
          <cell r="B154" t="str">
            <v>82</v>
          </cell>
          <cell r="C154" t="str">
            <v>4910091</v>
          </cell>
          <cell r="D154" t="str">
            <v>줄눈</v>
          </cell>
          <cell r="F154" t="str">
            <v>M</v>
          </cell>
          <cell r="G154">
            <v>13.1</v>
          </cell>
          <cell r="H154">
            <v>1277</v>
          </cell>
          <cell r="I154">
            <v>12359</v>
          </cell>
          <cell r="J154">
            <v>0</v>
          </cell>
        </row>
        <row r="155">
          <cell r="A155" t="str">
            <v>010103</v>
          </cell>
          <cell r="B155" t="str">
            <v>33</v>
          </cell>
          <cell r="C155" t="str">
            <v>4910093</v>
          </cell>
          <cell r="D155" t="str">
            <v>람마 (홍송)</v>
          </cell>
          <cell r="E155" t="str">
            <v>WD-3 ,H=300</v>
          </cell>
          <cell r="F155" t="str">
            <v>M</v>
          </cell>
          <cell r="G155">
            <v>6.6</v>
          </cell>
          <cell r="H155">
            <v>17192</v>
          </cell>
          <cell r="I155">
            <v>135639</v>
          </cell>
          <cell r="J155">
            <v>0</v>
          </cell>
        </row>
        <row r="156">
          <cell r="A156" t="str">
            <v>010103</v>
          </cell>
          <cell r="B156" t="str">
            <v>22</v>
          </cell>
          <cell r="C156" t="str">
            <v>4910094</v>
          </cell>
          <cell r="D156" t="str">
            <v>밤라이트취부</v>
          </cell>
          <cell r="F156" t="str">
            <v>M2</v>
          </cell>
          <cell r="G156">
            <v>102.7</v>
          </cell>
          <cell r="H156">
            <v>1725</v>
          </cell>
          <cell r="I156">
            <v>4182</v>
          </cell>
          <cell r="J156">
            <v>0</v>
          </cell>
        </row>
        <row r="157">
          <cell r="A157" t="str">
            <v>010103</v>
          </cell>
          <cell r="B157" t="str">
            <v>4</v>
          </cell>
          <cell r="C157" t="str">
            <v>4913001</v>
          </cell>
          <cell r="D157" t="str">
            <v>경량철골천정틀</v>
          </cell>
          <cell r="E157" t="str">
            <v>M-BAR</v>
          </cell>
          <cell r="F157" t="str">
            <v>M2</v>
          </cell>
          <cell r="G157">
            <v>2699.66</v>
          </cell>
          <cell r="H157">
            <v>2341</v>
          </cell>
          <cell r="I157">
            <v>15366</v>
          </cell>
          <cell r="J157">
            <v>0</v>
          </cell>
        </row>
        <row r="158">
          <cell r="A158" t="str">
            <v>010103</v>
          </cell>
          <cell r="B158" t="str">
            <v>3</v>
          </cell>
          <cell r="C158" t="str">
            <v>4913003</v>
          </cell>
          <cell r="D158" t="str">
            <v>경량철골천정틀</v>
          </cell>
          <cell r="E158" t="str">
            <v>T-BAR</v>
          </cell>
          <cell r="F158" t="str">
            <v>M2</v>
          </cell>
          <cell r="G158">
            <v>122.65</v>
          </cell>
          <cell r="H158">
            <v>4329</v>
          </cell>
          <cell r="I158">
            <v>15366</v>
          </cell>
          <cell r="J158">
            <v>0</v>
          </cell>
        </row>
        <row r="159">
          <cell r="A159" t="str">
            <v>010103</v>
          </cell>
          <cell r="B159" t="str">
            <v>13</v>
          </cell>
          <cell r="C159" t="str">
            <v>4913172</v>
          </cell>
          <cell r="D159" t="str">
            <v>점검구</v>
          </cell>
          <cell r="E159" t="str">
            <v>STL 700*700</v>
          </cell>
          <cell r="F159" t="str">
            <v>개소</v>
          </cell>
          <cell r="G159">
            <v>23</v>
          </cell>
          <cell r="H159">
            <v>11643</v>
          </cell>
          <cell r="I159">
            <v>60197</v>
          </cell>
          <cell r="J159">
            <v>206</v>
          </cell>
        </row>
        <row r="160">
          <cell r="A160" t="str">
            <v>010103</v>
          </cell>
          <cell r="B160" t="str">
            <v>99</v>
          </cell>
          <cell r="C160" t="str">
            <v>4915013</v>
          </cell>
          <cell r="D160" t="str">
            <v>유리끼우기및닦기 (곡면)</v>
          </cell>
          <cell r="E160" t="str">
            <v>T=10,강화유리</v>
          </cell>
          <cell r="F160" t="str">
            <v>M2</v>
          </cell>
          <cell r="G160">
            <v>25.2</v>
          </cell>
          <cell r="H160">
            <v>52118</v>
          </cell>
          <cell r="I160">
            <v>36710</v>
          </cell>
          <cell r="J160">
            <v>0</v>
          </cell>
        </row>
        <row r="161">
          <cell r="A161" t="str">
            <v>010103</v>
          </cell>
          <cell r="B161" t="str">
            <v>8</v>
          </cell>
          <cell r="C161" t="str">
            <v>4916255</v>
          </cell>
          <cell r="D161" t="str">
            <v>ALL PUTTY</v>
          </cell>
          <cell r="F161" t="str">
            <v>M2</v>
          </cell>
          <cell r="G161">
            <v>2457.11</v>
          </cell>
          <cell r="H161">
            <v>1336</v>
          </cell>
          <cell r="I161">
            <v>5426</v>
          </cell>
          <cell r="J161">
            <v>0</v>
          </cell>
        </row>
        <row r="162">
          <cell r="A162" t="str">
            <v>010103</v>
          </cell>
          <cell r="B162" t="str">
            <v>14</v>
          </cell>
          <cell r="C162" t="str">
            <v>4916702</v>
          </cell>
          <cell r="D162" t="str">
            <v>색락카 (철재면)</v>
          </cell>
          <cell r="F162" t="str">
            <v>M2</v>
          </cell>
          <cell r="G162">
            <v>786.85</v>
          </cell>
          <cell r="H162">
            <v>2554</v>
          </cell>
          <cell r="I162">
            <v>19898</v>
          </cell>
          <cell r="J162">
            <v>0</v>
          </cell>
        </row>
        <row r="163">
          <cell r="A163" t="str">
            <v>010103</v>
          </cell>
          <cell r="B163" t="str">
            <v>7</v>
          </cell>
          <cell r="C163" t="str">
            <v>4916718</v>
          </cell>
          <cell r="D163" t="str">
            <v>비닐페인트</v>
          </cell>
          <cell r="F163" t="str">
            <v>M2</v>
          </cell>
          <cell r="G163">
            <v>2457.11</v>
          </cell>
          <cell r="H163">
            <v>792</v>
          </cell>
          <cell r="I163">
            <v>4281</v>
          </cell>
          <cell r="J163">
            <v>0</v>
          </cell>
        </row>
        <row r="164">
          <cell r="A164" t="str">
            <v>010103</v>
          </cell>
          <cell r="B164" t="str">
            <v>71</v>
          </cell>
          <cell r="C164" t="str">
            <v>4917143</v>
          </cell>
          <cell r="D164" t="str">
            <v>TEX 취부</v>
          </cell>
          <cell r="F164" t="str">
            <v>M2</v>
          </cell>
          <cell r="G164">
            <v>171.54</v>
          </cell>
          <cell r="H164">
            <v>5500</v>
          </cell>
          <cell r="I164">
            <v>0</v>
          </cell>
          <cell r="J164">
            <v>0</v>
          </cell>
        </row>
        <row r="165">
          <cell r="A165" t="str">
            <v>010103</v>
          </cell>
          <cell r="B165" t="str">
            <v>15</v>
          </cell>
          <cell r="C165" t="str">
            <v>4917538</v>
          </cell>
          <cell r="D165" t="str">
            <v>엑사판</v>
          </cell>
          <cell r="E165" t="str">
            <v>크리스탈 화이트</v>
          </cell>
          <cell r="F165" t="str">
            <v>M2</v>
          </cell>
          <cell r="G165">
            <v>421.6</v>
          </cell>
          <cell r="H165">
            <v>29700</v>
          </cell>
          <cell r="I165">
            <v>0</v>
          </cell>
          <cell r="J165">
            <v>0</v>
          </cell>
        </row>
        <row r="166">
          <cell r="A166" t="str">
            <v>010103</v>
          </cell>
          <cell r="B166" t="str">
            <v>62</v>
          </cell>
          <cell r="C166" t="str">
            <v>4917539</v>
          </cell>
          <cell r="D166" t="str">
            <v>루마싸이트</v>
          </cell>
          <cell r="F166" t="str">
            <v>M2</v>
          </cell>
          <cell r="G166">
            <v>84.94</v>
          </cell>
          <cell r="H166">
            <v>63800</v>
          </cell>
          <cell r="I166">
            <v>7912</v>
          </cell>
          <cell r="J166">
            <v>0</v>
          </cell>
        </row>
        <row r="167">
          <cell r="A167" t="str">
            <v>010103</v>
          </cell>
          <cell r="B167" t="str">
            <v>17</v>
          </cell>
          <cell r="C167" t="str">
            <v>4918720</v>
          </cell>
          <cell r="D167" t="str">
            <v>암면넣기</v>
          </cell>
          <cell r="E167" t="str">
            <v>#100      T:50</v>
          </cell>
          <cell r="F167" t="str">
            <v>M2</v>
          </cell>
          <cell r="G167">
            <v>124.35</v>
          </cell>
          <cell r="H167">
            <v>3300</v>
          </cell>
          <cell r="I167">
            <v>2306</v>
          </cell>
          <cell r="J167">
            <v>0</v>
          </cell>
        </row>
        <row r="168">
          <cell r="A168" t="str">
            <v>010103</v>
          </cell>
          <cell r="B168" t="str">
            <v>28</v>
          </cell>
          <cell r="C168" t="str">
            <v>9332246</v>
          </cell>
          <cell r="D168" t="str">
            <v>A/L MOULDING 설치</v>
          </cell>
          <cell r="F168" t="str">
            <v>M</v>
          </cell>
          <cell r="G168">
            <v>137</v>
          </cell>
          <cell r="H168">
            <v>1085</v>
          </cell>
          <cell r="I168">
            <v>2096</v>
          </cell>
          <cell r="J168">
            <v>0</v>
          </cell>
        </row>
        <row r="169">
          <cell r="A169" t="str">
            <v>010104</v>
          </cell>
          <cell r="B169" t="str">
            <v>2</v>
          </cell>
          <cell r="C169" t="str">
            <v>3915671</v>
          </cell>
          <cell r="D169" t="str">
            <v>STEELDOOR/FRAME</v>
          </cell>
          <cell r="E169" t="str">
            <v>810*2400*35   ST-1</v>
          </cell>
          <cell r="F169" t="str">
            <v>개소</v>
          </cell>
          <cell r="G169">
            <v>1</v>
          </cell>
          <cell r="H169">
            <v>475000</v>
          </cell>
        </row>
        <row r="170">
          <cell r="A170" t="str">
            <v>010104</v>
          </cell>
          <cell r="B170" t="str">
            <v>4</v>
          </cell>
          <cell r="C170" t="str">
            <v>3915672</v>
          </cell>
          <cell r="D170" t="str">
            <v>STEELDOOR/FRAME</v>
          </cell>
          <cell r="E170" t="str">
            <v>1620*2400*35  ST-2</v>
          </cell>
          <cell r="F170" t="str">
            <v>개소</v>
          </cell>
          <cell r="G170">
            <v>1</v>
          </cell>
          <cell r="H170">
            <v>855000</v>
          </cell>
        </row>
        <row r="171">
          <cell r="A171" t="str">
            <v>010104</v>
          </cell>
          <cell r="B171" t="str">
            <v>6</v>
          </cell>
          <cell r="C171" t="str">
            <v>3915674</v>
          </cell>
          <cell r="D171" t="str">
            <v>STEELDOOR/FRAME</v>
          </cell>
          <cell r="E171" t="str">
            <v>850*2205*40   ST-3</v>
          </cell>
          <cell r="F171" t="str">
            <v>개소</v>
          </cell>
          <cell r="G171">
            <v>2</v>
          </cell>
          <cell r="H171">
            <v>475000</v>
          </cell>
        </row>
        <row r="172">
          <cell r="A172" t="str">
            <v>010104</v>
          </cell>
          <cell r="B172" t="str">
            <v>8</v>
          </cell>
          <cell r="C172" t="str">
            <v>3915675</v>
          </cell>
          <cell r="D172" t="str">
            <v>STEELDOOR/FRAME</v>
          </cell>
          <cell r="E172" t="str">
            <v>910*2400*35   ST-4</v>
          </cell>
          <cell r="F172" t="str">
            <v>개소</v>
          </cell>
          <cell r="G172">
            <v>1</v>
          </cell>
          <cell r="H172">
            <v>475000</v>
          </cell>
          <cell r="I172">
            <v>0</v>
          </cell>
          <cell r="J172">
            <v>0</v>
          </cell>
        </row>
        <row r="173">
          <cell r="A173" t="str">
            <v>010104</v>
          </cell>
          <cell r="B173" t="str">
            <v>10</v>
          </cell>
          <cell r="C173" t="str">
            <v>3915676</v>
          </cell>
          <cell r="D173" t="str">
            <v>WOODDOOR/FRAME</v>
          </cell>
          <cell r="E173" t="str">
            <v>850*2400*35   WD-1</v>
          </cell>
          <cell r="F173" t="str">
            <v>개소</v>
          </cell>
          <cell r="G173">
            <v>6</v>
          </cell>
          <cell r="H173">
            <v>760000</v>
          </cell>
        </row>
        <row r="174">
          <cell r="A174" t="str">
            <v>010104</v>
          </cell>
          <cell r="B174" t="str">
            <v>12</v>
          </cell>
          <cell r="C174" t="str">
            <v>3915678</v>
          </cell>
          <cell r="D174" t="str">
            <v>WOODDOOR/FRAME</v>
          </cell>
          <cell r="E174" t="str">
            <v>600*2000*30   WD-2</v>
          </cell>
          <cell r="F174" t="str">
            <v>개소</v>
          </cell>
          <cell r="G174">
            <v>17</v>
          </cell>
          <cell r="H174">
            <v>570000</v>
          </cell>
        </row>
        <row r="175">
          <cell r="A175" t="str">
            <v>010104</v>
          </cell>
          <cell r="B175" t="str">
            <v>14</v>
          </cell>
          <cell r="C175" t="str">
            <v>3915679</v>
          </cell>
          <cell r="D175" t="str">
            <v>WOODDOOR/FRAME</v>
          </cell>
          <cell r="E175" t="str">
            <v>700*2000*30   WD-3</v>
          </cell>
          <cell r="F175" t="str">
            <v>개소</v>
          </cell>
          <cell r="G175">
            <v>3</v>
          </cell>
          <cell r="H175">
            <v>712500</v>
          </cell>
        </row>
        <row r="176">
          <cell r="A176" t="str">
            <v>010104</v>
          </cell>
          <cell r="B176" t="str">
            <v>44</v>
          </cell>
          <cell r="C176" t="str">
            <v>391568.</v>
          </cell>
          <cell r="D176" t="str">
            <v>강화도어</v>
          </cell>
          <cell r="E176" t="str">
            <v>1100*2200</v>
          </cell>
          <cell r="F176" t="str">
            <v>개소</v>
          </cell>
          <cell r="G176">
            <v>1</v>
          </cell>
          <cell r="H176">
            <v>570000</v>
          </cell>
        </row>
        <row r="177">
          <cell r="A177" t="str">
            <v>010104</v>
          </cell>
          <cell r="B177" t="str">
            <v>16</v>
          </cell>
          <cell r="C177" t="str">
            <v>3915680</v>
          </cell>
          <cell r="D177" t="str">
            <v>WOODDOOR/FRAME</v>
          </cell>
          <cell r="E177" t="str">
            <v>1720*2205*50  WD-4</v>
          </cell>
          <cell r="F177" t="str">
            <v>개소</v>
          </cell>
          <cell r="G177">
            <v>3</v>
          </cell>
          <cell r="H177">
            <v>1377500</v>
          </cell>
        </row>
        <row r="178">
          <cell r="A178" t="str">
            <v>010104</v>
          </cell>
          <cell r="B178" t="str">
            <v>18</v>
          </cell>
          <cell r="C178" t="str">
            <v>3915681</v>
          </cell>
          <cell r="D178" t="str">
            <v>WOODDOOR/FRAME</v>
          </cell>
          <cell r="E178" t="str">
            <v>1200*2205*50  WD-5</v>
          </cell>
          <cell r="F178" t="str">
            <v>개소</v>
          </cell>
          <cell r="G178">
            <v>1</v>
          </cell>
          <cell r="H178">
            <v>1140000</v>
          </cell>
        </row>
        <row r="179">
          <cell r="A179" t="str">
            <v>010104</v>
          </cell>
          <cell r="B179" t="str">
            <v>20</v>
          </cell>
          <cell r="C179" t="str">
            <v>3915682</v>
          </cell>
          <cell r="D179" t="str">
            <v>WOODDOOR/FRAME</v>
          </cell>
          <cell r="E179" t="str">
            <v>920*2205*40   WD-9</v>
          </cell>
          <cell r="F179" t="str">
            <v>개소</v>
          </cell>
          <cell r="G179">
            <v>2</v>
          </cell>
          <cell r="H179">
            <v>760000</v>
          </cell>
        </row>
        <row r="180">
          <cell r="A180" t="str">
            <v>010104</v>
          </cell>
          <cell r="B180" t="str">
            <v>22</v>
          </cell>
          <cell r="C180" t="str">
            <v>3915683</v>
          </cell>
          <cell r="D180" t="str">
            <v>WOODDOOR/FRAME</v>
          </cell>
          <cell r="E180" t="str">
            <v>850*2205*70   WD-12</v>
          </cell>
          <cell r="F180" t="str">
            <v>개소</v>
          </cell>
          <cell r="G180">
            <v>4</v>
          </cell>
          <cell r="H180">
            <v>712500</v>
          </cell>
        </row>
        <row r="181">
          <cell r="A181" t="str">
            <v>010104</v>
          </cell>
          <cell r="B181" t="str">
            <v>24</v>
          </cell>
          <cell r="C181" t="str">
            <v>3915684</v>
          </cell>
          <cell r="D181" t="str">
            <v>WOODDOOR/FRAME</v>
          </cell>
          <cell r="E181" t="str">
            <v>1000*2400*40  WD-13</v>
          </cell>
          <cell r="F181" t="str">
            <v>개소</v>
          </cell>
          <cell r="G181">
            <v>3</v>
          </cell>
          <cell r="H181">
            <v>855000</v>
          </cell>
        </row>
        <row r="182">
          <cell r="A182" t="str">
            <v>010104</v>
          </cell>
          <cell r="B182" t="str">
            <v>26</v>
          </cell>
          <cell r="C182" t="str">
            <v>3915685</v>
          </cell>
          <cell r="D182" t="str">
            <v>WOODDOOR/FRAME(도장)</v>
          </cell>
          <cell r="E182" t="str">
            <v>570*2205*40   PT-1</v>
          </cell>
          <cell r="F182" t="str">
            <v>개소</v>
          </cell>
          <cell r="G182">
            <v>2</v>
          </cell>
          <cell r="H182">
            <v>475000</v>
          </cell>
        </row>
        <row r="183">
          <cell r="A183" t="str">
            <v>010104</v>
          </cell>
          <cell r="B183" t="str">
            <v>28</v>
          </cell>
          <cell r="C183" t="str">
            <v>3915686</v>
          </cell>
          <cell r="D183" t="str">
            <v>WOODDOOR/FRAME(도장)</v>
          </cell>
          <cell r="E183" t="str">
            <v>820*2205*40   PT-2</v>
          </cell>
          <cell r="F183" t="str">
            <v>개소</v>
          </cell>
          <cell r="G183">
            <v>10</v>
          </cell>
          <cell r="H183">
            <v>570000</v>
          </cell>
        </row>
        <row r="184">
          <cell r="A184" t="str">
            <v>010104</v>
          </cell>
          <cell r="B184" t="str">
            <v>30</v>
          </cell>
          <cell r="C184" t="str">
            <v>3915687</v>
          </cell>
          <cell r="D184" t="str">
            <v>WOODDOOR/FRAME(도장)</v>
          </cell>
          <cell r="E184" t="str">
            <v>620*2205*40   PT-3</v>
          </cell>
          <cell r="F184" t="str">
            <v>개소</v>
          </cell>
          <cell r="G184">
            <v>1</v>
          </cell>
          <cell r="H184">
            <v>475000</v>
          </cell>
        </row>
        <row r="185">
          <cell r="A185" t="str">
            <v>010104</v>
          </cell>
          <cell r="B185" t="str">
            <v>32</v>
          </cell>
          <cell r="C185" t="str">
            <v>3915688</v>
          </cell>
          <cell r="D185" t="str">
            <v>WOODDOOR/FRAME(도장)</v>
          </cell>
          <cell r="E185" t="str">
            <v>720*2205*40   PT-4</v>
          </cell>
          <cell r="F185" t="str">
            <v>개소</v>
          </cell>
          <cell r="G185">
            <v>2</v>
          </cell>
          <cell r="H185">
            <v>475000</v>
          </cell>
        </row>
        <row r="186">
          <cell r="A186" t="str">
            <v>010104</v>
          </cell>
          <cell r="B186" t="str">
            <v>42</v>
          </cell>
          <cell r="C186" t="str">
            <v>391569.</v>
          </cell>
          <cell r="D186" t="str">
            <v>WOODDOOR/FRAME(도장)</v>
          </cell>
          <cell r="E186" t="str">
            <v>900*2205*40   PT-6</v>
          </cell>
          <cell r="F186" t="str">
            <v>개소</v>
          </cell>
          <cell r="G186">
            <v>11</v>
          </cell>
          <cell r="H186">
            <v>570000</v>
          </cell>
          <cell r="J186">
            <v>0</v>
          </cell>
        </row>
        <row r="187">
          <cell r="A187" t="str">
            <v>010104</v>
          </cell>
          <cell r="B187" t="str">
            <v>34</v>
          </cell>
          <cell r="C187" t="str">
            <v>3915690</v>
          </cell>
          <cell r="D187" t="str">
            <v>WOODDOOR/FRAME(도장)</v>
          </cell>
          <cell r="E187" t="str">
            <v>770*2205*40   PT-5</v>
          </cell>
          <cell r="F187" t="str">
            <v>개소</v>
          </cell>
          <cell r="G187">
            <v>1</v>
          </cell>
          <cell r="H187">
            <v>570000</v>
          </cell>
        </row>
        <row r="188">
          <cell r="A188" t="str">
            <v>010104</v>
          </cell>
          <cell r="B188" t="str">
            <v>36</v>
          </cell>
          <cell r="C188" t="str">
            <v>3915691</v>
          </cell>
          <cell r="D188" t="str">
            <v>강화도어</v>
          </cell>
          <cell r="E188" t="str">
            <v>2100*2395*10  GL-1</v>
          </cell>
          <cell r="F188" t="str">
            <v>개소</v>
          </cell>
          <cell r="G188">
            <v>1</v>
          </cell>
          <cell r="H188">
            <v>1140000</v>
          </cell>
        </row>
        <row r="189">
          <cell r="A189" t="str">
            <v>010104</v>
          </cell>
          <cell r="B189" t="str">
            <v>38</v>
          </cell>
          <cell r="C189" t="str">
            <v>3915692</v>
          </cell>
          <cell r="D189" t="str">
            <v>강화도어</v>
          </cell>
          <cell r="E189" t="str">
            <v>920*2395*10   GL-2</v>
          </cell>
          <cell r="F189" t="str">
            <v>개소</v>
          </cell>
          <cell r="G189">
            <v>4</v>
          </cell>
          <cell r="H189">
            <v>380000</v>
          </cell>
        </row>
        <row r="190">
          <cell r="A190" t="str">
            <v>010104</v>
          </cell>
          <cell r="B190" t="str">
            <v>46</v>
          </cell>
          <cell r="C190" t="str">
            <v>3915722</v>
          </cell>
          <cell r="D190" t="str">
            <v>강화도어</v>
          </cell>
          <cell r="E190" t="str">
            <v>1800*2200</v>
          </cell>
          <cell r="F190" t="str">
            <v>개소</v>
          </cell>
          <cell r="G190">
            <v>4</v>
          </cell>
          <cell r="H190">
            <v>1045000</v>
          </cell>
        </row>
        <row r="191">
          <cell r="A191" t="str">
            <v>010104</v>
          </cell>
          <cell r="B191" t="str">
            <v>48</v>
          </cell>
          <cell r="C191" t="str">
            <v>3915723</v>
          </cell>
          <cell r="D191" t="str">
            <v>유리파티션</v>
          </cell>
          <cell r="E191" t="str">
            <v>900*1800</v>
          </cell>
          <cell r="F191" t="str">
            <v>개소</v>
          </cell>
          <cell r="G191">
            <v>1</v>
          </cell>
          <cell r="H191">
            <v>237500</v>
          </cell>
        </row>
        <row r="192">
          <cell r="A192" t="str">
            <v>010104</v>
          </cell>
          <cell r="B192" t="str">
            <v>39</v>
          </cell>
          <cell r="C192" t="str">
            <v>4203049</v>
          </cell>
          <cell r="D192" t="str">
            <v>DISPLAY TABLE</v>
          </cell>
          <cell r="E192" t="str">
            <v>3000*600</v>
          </cell>
          <cell r="F192" t="str">
            <v>EA</v>
          </cell>
          <cell r="G192">
            <v>1</v>
          </cell>
          <cell r="H192">
            <v>330000</v>
          </cell>
          <cell r="I192">
            <v>0</v>
          </cell>
          <cell r="J192">
            <v>0</v>
          </cell>
        </row>
        <row r="193">
          <cell r="A193" t="str">
            <v>010104</v>
          </cell>
          <cell r="B193" t="str">
            <v>40</v>
          </cell>
          <cell r="C193" t="str">
            <v>4203050</v>
          </cell>
          <cell r="D193" t="str">
            <v>DISPLAY TABLE</v>
          </cell>
          <cell r="E193" t="str">
            <v>2000*600</v>
          </cell>
          <cell r="F193" t="str">
            <v>EA</v>
          </cell>
          <cell r="G193">
            <v>1</v>
          </cell>
          <cell r="H193">
            <v>220000</v>
          </cell>
          <cell r="I193">
            <v>0</v>
          </cell>
          <cell r="J193">
            <v>0</v>
          </cell>
        </row>
        <row r="194">
          <cell r="A194" t="str">
            <v>010105</v>
          </cell>
          <cell r="B194" t="str">
            <v>1</v>
          </cell>
          <cell r="C194" t="str">
            <v>4203031</v>
          </cell>
          <cell r="D194" t="str">
            <v>휴지걸이  (로비,사우나)</v>
          </cell>
          <cell r="E194" t="str">
            <v>BP26-1</v>
          </cell>
          <cell r="F194" t="str">
            <v>EA</v>
          </cell>
          <cell r="G194">
            <v>31</v>
          </cell>
          <cell r="H194">
            <v>28000</v>
          </cell>
          <cell r="I194">
            <v>0</v>
          </cell>
          <cell r="J194">
            <v>0</v>
          </cell>
        </row>
        <row r="195">
          <cell r="A195" t="str">
            <v>010105</v>
          </cell>
          <cell r="B195" t="str">
            <v>2</v>
          </cell>
          <cell r="C195" t="str">
            <v>4203032</v>
          </cell>
          <cell r="D195" t="str">
            <v>물비누통  (로비,사우나)</v>
          </cell>
          <cell r="E195" t="str">
            <v>DL-05</v>
          </cell>
          <cell r="F195" t="str">
            <v>EA</v>
          </cell>
          <cell r="G195">
            <v>31</v>
          </cell>
          <cell r="H195">
            <v>30500</v>
          </cell>
          <cell r="I195">
            <v>0</v>
          </cell>
          <cell r="J195">
            <v>0</v>
          </cell>
        </row>
        <row r="196">
          <cell r="A196" t="str">
            <v>010105</v>
          </cell>
          <cell r="B196" t="str">
            <v>3</v>
          </cell>
          <cell r="C196" t="str">
            <v>4203033</v>
          </cell>
          <cell r="D196" t="str">
            <v>재털이    (로비,사우나)</v>
          </cell>
          <cell r="E196" t="str">
            <v>BA-08</v>
          </cell>
          <cell r="F196" t="str">
            <v>EA</v>
          </cell>
          <cell r="G196">
            <v>12</v>
          </cell>
          <cell r="H196">
            <v>2200</v>
          </cell>
          <cell r="I196">
            <v>0</v>
          </cell>
          <cell r="J196">
            <v>0</v>
          </cell>
        </row>
        <row r="197">
          <cell r="A197" t="str">
            <v>010105</v>
          </cell>
          <cell r="B197" t="str">
            <v>4</v>
          </cell>
          <cell r="C197" t="str">
            <v>4203034</v>
          </cell>
          <cell r="D197" t="str">
            <v>종이타올기(로비,사우나)</v>
          </cell>
          <cell r="E197" t="str">
            <v>B-0013</v>
          </cell>
          <cell r="F197" t="str">
            <v>EA</v>
          </cell>
          <cell r="G197">
            <v>10</v>
          </cell>
          <cell r="H197">
            <v>85000</v>
          </cell>
          <cell r="I197">
            <v>0</v>
          </cell>
          <cell r="J197">
            <v>0</v>
          </cell>
        </row>
        <row r="198">
          <cell r="A198" t="str">
            <v>010105</v>
          </cell>
          <cell r="B198" t="str">
            <v>5</v>
          </cell>
          <cell r="C198" t="str">
            <v>4203035</v>
          </cell>
          <cell r="D198" t="str">
            <v>수건걸이  (로비,사우나)</v>
          </cell>
          <cell r="E198" t="str">
            <v>BT-30</v>
          </cell>
          <cell r="F198" t="str">
            <v>EA</v>
          </cell>
          <cell r="G198">
            <v>10</v>
          </cell>
          <cell r="H198">
            <v>3800</v>
          </cell>
          <cell r="I198">
            <v>0</v>
          </cell>
          <cell r="J198">
            <v>0</v>
          </cell>
        </row>
        <row r="199">
          <cell r="A199" t="str">
            <v>010105</v>
          </cell>
          <cell r="B199" t="str">
            <v>6</v>
          </cell>
          <cell r="C199" t="str">
            <v>4203036</v>
          </cell>
          <cell r="D199" t="str">
            <v>비누대    (로비,사우나)</v>
          </cell>
          <cell r="E199" t="str">
            <v>BA-09</v>
          </cell>
          <cell r="F199" t="str">
            <v>EA</v>
          </cell>
          <cell r="G199">
            <v>1</v>
          </cell>
          <cell r="H199">
            <v>1550</v>
          </cell>
          <cell r="I199">
            <v>0</v>
          </cell>
          <cell r="J199">
            <v>0</v>
          </cell>
        </row>
        <row r="200">
          <cell r="A200" t="str">
            <v>020101</v>
          </cell>
          <cell r="B200" t="str">
            <v>25</v>
          </cell>
          <cell r="C200" t="str">
            <v>3906141</v>
          </cell>
          <cell r="D200" t="str">
            <v>계단조성(벽돌)</v>
          </cell>
          <cell r="F200" t="str">
            <v>M</v>
          </cell>
          <cell r="G200">
            <v>8.8000000000000007</v>
          </cell>
          <cell r="H200">
            <v>17100</v>
          </cell>
          <cell r="I200">
            <v>0</v>
          </cell>
          <cell r="J200">
            <v>0</v>
          </cell>
        </row>
        <row r="201">
          <cell r="A201" t="str">
            <v>020101</v>
          </cell>
          <cell r="B201" t="str">
            <v>27</v>
          </cell>
          <cell r="C201" t="str">
            <v>3906142</v>
          </cell>
          <cell r="D201" t="str">
            <v>계단조성(벽돌) (ROUND)</v>
          </cell>
          <cell r="F201" t="str">
            <v>M</v>
          </cell>
          <cell r="G201">
            <v>4.7</v>
          </cell>
          <cell r="H201">
            <v>23750</v>
          </cell>
        </row>
        <row r="202">
          <cell r="A202" t="str">
            <v>020101</v>
          </cell>
          <cell r="B202" t="str">
            <v>35</v>
          </cell>
          <cell r="C202" t="str">
            <v>3908051</v>
          </cell>
          <cell r="D202" t="str">
            <v>화강석(통석) (ROUND)</v>
          </cell>
          <cell r="E202" t="str">
            <v>W=250</v>
          </cell>
          <cell r="F202" t="str">
            <v>M</v>
          </cell>
          <cell r="G202">
            <v>33</v>
          </cell>
          <cell r="H202">
            <v>140000</v>
          </cell>
        </row>
        <row r="203">
          <cell r="A203" t="str">
            <v>020101</v>
          </cell>
          <cell r="B203" t="str">
            <v>36</v>
          </cell>
          <cell r="C203" t="str">
            <v>3908054</v>
          </cell>
          <cell r="D203" t="str">
            <v>가평석(버너) (ROUND)</v>
          </cell>
          <cell r="E203" t="str">
            <v>T=40</v>
          </cell>
          <cell r="F203" t="str">
            <v>M</v>
          </cell>
          <cell r="G203">
            <v>14</v>
          </cell>
          <cell r="H203">
            <v>130000</v>
          </cell>
        </row>
        <row r="204">
          <cell r="A204" t="str">
            <v>020101</v>
          </cell>
          <cell r="B204" t="str">
            <v>37</v>
          </cell>
          <cell r="C204" t="str">
            <v>3908055</v>
          </cell>
          <cell r="D204" t="str">
            <v>가평석(버너) (ROUND)</v>
          </cell>
          <cell r="E204" t="str">
            <v>T=24 , H=310</v>
          </cell>
          <cell r="F204" t="str">
            <v>M</v>
          </cell>
          <cell r="G204">
            <v>7</v>
          </cell>
          <cell r="H204">
            <v>60000</v>
          </cell>
        </row>
        <row r="205">
          <cell r="A205" t="str">
            <v>020101</v>
          </cell>
          <cell r="B205" t="str">
            <v>42</v>
          </cell>
          <cell r="C205" t="str">
            <v>3908057</v>
          </cell>
          <cell r="D205" t="str">
            <v>가평석(버너)</v>
          </cell>
          <cell r="E205" t="str">
            <v>T=40</v>
          </cell>
          <cell r="F205" t="str">
            <v>M</v>
          </cell>
          <cell r="G205">
            <v>3</v>
          </cell>
          <cell r="H205">
            <v>100000</v>
          </cell>
        </row>
        <row r="206">
          <cell r="A206" t="str">
            <v>020101</v>
          </cell>
          <cell r="B206" t="str">
            <v>43</v>
          </cell>
          <cell r="C206" t="str">
            <v>3908058</v>
          </cell>
          <cell r="D206" t="str">
            <v>가평석(버너)</v>
          </cell>
          <cell r="E206" t="str">
            <v>T=24</v>
          </cell>
          <cell r="F206" t="str">
            <v>M</v>
          </cell>
          <cell r="G206">
            <v>3</v>
          </cell>
          <cell r="H206">
            <v>52000</v>
          </cell>
        </row>
        <row r="207">
          <cell r="A207" t="str">
            <v>020101</v>
          </cell>
          <cell r="B207" t="str">
            <v>33</v>
          </cell>
          <cell r="C207" t="str">
            <v>3908062</v>
          </cell>
          <cell r="D207" t="str">
            <v>단높임</v>
          </cell>
          <cell r="F207" t="str">
            <v>M</v>
          </cell>
          <cell r="G207">
            <v>10</v>
          </cell>
          <cell r="H207">
            <v>50000</v>
          </cell>
        </row>
        <row r="208">
          <cell r="A208" t="str">
            <v>020101</v>
          </cell>
          <cell r="B208" t="str">
            <v>40</v>
          </cell>
          <cell r="C208" t="str">
            <v>3908063</v>
          </cell>
          <cell r="D208" t="str">
            <v>단높임(곡선)</v>
          </cell>
          <cell r="E208" t="str">
            <v>250*450</v>
          </cell>
          <cell r="F208" t="str">
            <v>M</v>
          </cell>
          <cell r="G208">
            <v>10</v>
          </cell>
          <cell r="H208">
            <v>65000</v>
          </cell>
        </row>
        <row r="209">
          <cell r="A209" t="str">
            <v>020101</v>
          </cell>
          <cell r="B209" t="str">
            <v>41</v>
          </cell>
          <cell r="C209" t="str">
            <v>3908064</v>
          </cell>
          <cell r="D209" t="str">
            <v>단높임</v>
          </cell>
          <cell r="F209" t="str">
            <v>M</v>
          </cell>
          <cell r="G209">
            <v>47</v>
          </cell>
          <cell r="H209">
            <v>50000</v>
          </cell>
        </row>
        <row r="210">
          <cell r="A210" t="str">
            <v>020101</v>
          </cell>
          <cell r="B210" t="str">
            <v>21</v>
          </cell>
          <cell r="C210" t="str">
            <v>3908066</v>
          </cell>
          <cell r="D210" t="str">
            <v>석재계단석</v>
          </cell>
          <cell r="E210" t="str">
            <v>ST-1</v>
          </cell>
          <cell r="F210" t="str">
            <v>M</v>
          </cell>
          <cell r="G210">
            <v>8.8000000000000007</v>
          </cell>
          <cell r="H210">
            <v>53000</v>
          </cell>
        </row>
        <row r="211">
          <cell r="A211" t="str">
            <v>020101</v>
          </cell>
          <cell r="B211" t="str">
            <v>23</v>
          </cell>
          <cell r="C211" t="str">
            <v>3908067</v>
          </cell>
          <cell r="D211" t="str">
            <v>석재계단석(ROUND)</v>
          </cell>
          <cell r="E211" t="str">
            <v>ST-1</v>
          </cell>
          <cell r="F211" t="str">
            <v>M</v>
          </cell>
          <cell r="G211">
            <v>4.7</v>
          </cell>
          <cell r="H211">
            <v>75000</v>
          </cell>
        </row>
        <row r="212">
          <cell r="A212" t="str">
            <v>020101</v>
          </cell>
          <cell r="B212" t="str">
            <v>46</v>
          </cell>
          <cell r="C212" t="str">
            <v>3910073</v>
          </cell>
          <cell r="D212" t="str">
            <v>벤취(사우나)</v>
          </cell>
          <cell r="E212" t="str">
            <v>1500*1350</v>
          </cell>
          <cell r="F212" t="str">
            <v>M</v>
          </cell>
          <cell r="G212">
            <v>10</v>
          </cell>
          <cell r="H212">
            <v>237500</v>
          </cell>
        </row>
        <row r="213">
          <cell r="A213" t="str">
            <v>020101</v>
          </cell>
          <cell r="B213" t="str">
            <v>47</v>
          </cell>
          <cell r="C213" t="str">
            <v>3910074</v>
          </cell>
          <cell r="D213" t="str">
            <v>벤취(사우나)</v>
          </cell>
          <cell r="E213" t="str">
            <v>900*1350</v>
          </cell>
          <cell r="F213" t="str">
            <v>M</v>
          </cell>
          <cell r="G213">
            <v>12.1</v>
          </cell>
          <cell r="H213">
            <v>190000</v>
          </cell>
        </row>
        <row r="214">
          <cell r="A214" t="str">
            <v>020101</v>
          </cell>
          <cell r="B214" t="str">
            <v>12</v>
          </cell>
          <cell r="C214" t="str">
            <v>3910085</v>
          </cell>
          <cell r="D214" t="str">
            <v>조경박스</v>
          </cell>
          <cell r="F214" t="str">
            <v>M2</v>
          </cell>
          <cell r="G214">
            <v>7.22</v>
          </cell>
          <cell r="H214">
            <v>171000</v>
          </cell>
        </row>
        <row r="215">
          <cell r="A215" t="str">
            <v>020101</v>
          </cell>
          <cell r="B215" t="str">
            <v>3</v>
          </cell>
          <cell r="C215" t="str">
            <v>3910095</v>
          </cell>
          <cell r="D215" t="str">
            <v>무대단조성</v>
          </cell>
          <cell r="E215" t="str">
            <v>H=450</v>
          </cell>
          <cell r="F215" t="str">
            <v>M2</v>
          </cell>
          <cell r="G215">
            <v>41.85</v>
          </cell>
          <cell r="H215">
            <v>74000</v>
          </cell>
        </row>
        <row r="216">
          <cell r="A216" t="str">
            <v>020101</v>
          </cell>
          <cell r="B216" t="str">
            <v>5</v>
          </cell>
          <cell r="C216" t="str">
            <v>3910096</v>
          </cell>
          <cell r="D216" t="str">
            <v>무대계단조성</v>
          </cell>
          <cell r="E216" t="str">
            <v>300*150</v>
          </cell>
          <cell r="F216" t="str">
            <v>M</v>
          </cell>
          <cell r="G216">
            <v>12.4</v>
          </cell>
          <cell r="H216">
            <v>96000</v>
          </cell>
        </row>
        <row r="217">
          <cell r="A217" t="str">
            <v>020101</v>
          </cell>
          <cell r="B217" t="str">
            <v>29</v>
          </cell>
          <cell r="C217" t="str">
            <v>3910097</v>
          </cell>
          <cell r="D217" t="str">
            <v>단상</v>
          </cell>
          <cell r="F217" t="str">
            <v>M2</v>
          </cell>
          <cell r="G217">
            <v>1.8</v>
          </cell>
          <cell r="H217">
            <v>110000</v>
          </cell>
        </row>
        <row r="218">
          <cell r="A218" t="str">
            <v>020101</v>
          </cell>
          <cell r="B218" t="str">
            <v>48</v>
          </cell>
          <cell r="C218" t="str">
            <v>3910139</v>
          </cell>
          <cell r="D218" t="str">
            <v>스프러스판넬</v>
          </cell>
          <cell r="F218" t="str">
            <v>M2</v>
          </cell>
          <cell r="G218">
            <v>75.77</v>
          </cell>
          <cell r="H218">
            <v>250000</v>
          </cell>
        </row>
        <row r="219">
          <cell r="A219" t="str">
            <v>020101</v>
          </cell>
          <cell r="B219" t="str">
            <v>18</v>
          </cell>
          <cell r="C219" t="str">
            <v>3917271</v>
          </cell>
          <cell r="D219" t="str">
            <v>RUG 카펫트</v>
          </cell>
          <cell r="F219" t="str">
            <v>M2</v>
          </cell>
          <cell r="G219">
            <v>18</v>
          </cell>
          <cell r="H219">
            <v>133000</v>
          </cell>
        </row>
        <row r="220">
          <cell r="A220" t="str">
            <v>020101</v>
          </cell>
          <cell r="B220" t="str">
            <v>38</v>
          </cell>
          <cell r="C220" t="str">
            <v>399J08Y</v>
          </cell>
          <cell r="D220" t="str">
            <v>트렌치 카바</v>
          </cell>
          <cell r="E220" t="str">
            <v>SST W:100</v>
          </cell>
          <cell r="F220" t="str">
            <v>M</v>
          </cell>
          <cell r="G220">
            <v>88</v>
          </cell>
          <cell r="H220">
            <v>6954</v>
          </cell>
          <cell r="I220">
            <v>15158</v>
          </cell>
          <cell r="J220">
            <v>65</v>
          </cell>
        </row>
        <row r="221">
          <cell r="A221" t="str">
            <v>020101</v>
          </cell>
          <cell r="B221" t="str">
            <v>8</v>
          </cell>
          <cell r="C221" t="str">
            <v>4908001</v>
          </cell>
          <cell r="D221" t="str">
            <v>석재붙임(바닥) ST-1</v>
          </cell>
          <cell r="E221" t="str">
            <v>크리마 마필</v>
          </cell>
          <cell r="F221" t="str">
            <v>M2</v>
          </cell>
          <cell r="G221">
            <v>440.4</v>
          </cell>
          <cell r="H221">
            <v>68200</v>
          </cell>
          <cell r="I221">
            <v>34078</v>
          </cell>
          <cell r="J221">
            <v>0</v>
          </cell>
        </row>
        <row r="222">
          <cell r="A222" t="str">
            <v>020101</v>
          </cell>
          <cell r="B222" t="str">
            <v>14</v>
          </cell>
          <cell r="C222" t="str">
            <v>4908002</v>
          </cell>
          <cell r="D222" t="str">
            <v>석재붙임(바닥)</v>
          </cell>
          <cell r="E222" t="str">
            <v>ST-2, W=150</v>
          </cell>
          <cell r="F222" t="str">
            <v>M</v>
          </cell>
          <cell r="G222">
            <v>9.92</v>
          </cell>
          <cell r="H222">
            <v>13500</v>
          </cell>
          <cell r="I222">
            <v>8627</v>
          </cell>
          <cell r="J222">
            <v>0</v>
          </cell>
        </row>
        <row r="223">
          <cell r="A223" t="str">
            <v>020101</v>
          </cell>
          <cell r="B223" t="str">
            <v>13</v>
          </cell>
          <cell r="C223" t="str">
            <v>4908003</v>
          </cell>
          <cell r="D223" t="str">
            <v>석재붙임(바닥) 패턴깔기</v>
          </cell>
          <cell r="E223" t="str">
            <v>ST-1, ST-3</v>
          </cell>
          <cell r="F223" t="str">
            <v>M2</v>
          </cell>
          <cell r="G223">
            <v>92.17</v>
          </cell>
          <cell r="H223">
            <v>141900</v>
          </cell>
          <cell r="I223">
            <v>80379</v>
          </cell>
          <cell r="J223">
            <v>0</v>
          </cell>
        </row>
        <row r="224">
          <cell r="A224" t="str">
            <v>020101</v>
          </cell>
          <cell r="B224" t="str">
            <v>49</v>
          </cell>
          <cell r="C224" t="str">
            <v>4908005</v>
          </cell>
          <cell r="D224" t="str">
            <v>석재붙임(바닥) SILL</v>
          </cell>
          <cell r="E224" t="str">
            <v>ST-7</v>
          </cell>
          <cell r="F224" t="str">
            <v>M</v>
          </cell>
          <cell r="G224">
            <v>3</v>
          </cell>
          <cell r="H224">
            <v>11850</v>
          </cell>
          <cell r="I224">
            <v>44467</v>
          </cell>
          <cell r="J224">
            <v>0</v>
          </cell>
        </row>
        <row r="225">
          <cell r="A225" t="str">
            <v>020101</v>
          </cell>
          <cell r="B225" t="str">
            <v>15</v>
          </cell>
          <cell r="C225" t="str">
            <v>4908021</v>
          </cell>
          <cell r="D225" t="str">
            <v>화강석(패턴깔기)원형</v>
          </cell>
          <cell r="E225" t="str">
            <v>ST-1,2,3,4,5</v>
          </cell>
          <cell r="F225" t="str">
            <v>M2</v>
          </cell>
          <cell r="G225">
            <v>71</v>
          </cell>
          <cell r="H225">
            <v>122330</v>
          </cell>
          <cell r="I225">
            <v>82608</v>
          </cell>
          <cell r="J225">
            <v>0</v>
          </cell>
        </row>
        <row r="226">
          <cell r="A226" t="str">
            <v>020101</v>
          </cell>
          <cell r="B226" t="str">
            <v>7</v>
          </cell>
          <cell r="C226" t="str">
            <v>4908065</v>
          </cell>
          <cell r="D226" t="str">
            <v>석재붙임</v>
          </cell>
          <cell r="E226" t="str">
            <v>ST-2</v>
          </cell>
          <cell r="F226" t="str">
            <v>M2</v>
          </cell>
          <cell r="G226">
            <v>121.23</v>
          </cell>
          <cell r="H226">
            <v>82500</v>
          </cell>
          <cell r="I226">
            <v>34078</v>
          </cell>
          <cell r="J226">
            <v>0</v>
          </cell>
        </row>
        <row r="227">
          <cell r="A227" t="str">
            <v>020101</v>
          </cell>
          <cell r="B227" t="str">
            <v>30</v>
          </cell>
          <cell r="C227" t="str">
            <v>4908683</v>
          </cell>
          <cell r="D227" t="str">
            <v>석재붙임(가평석,버너)</v>
          </cell>
          <cell r="E227" t="str">
            <v>ST-7</v>
          </cell>
          <cell r="F227" t="str">
            <v>M2</v>
          </cell>
          <cell r="G227">
            <v>327</v>
          </cell>
          <cell r="H227">
            <v>75900</v>
          </cell>
          <cell r="I227">
            <v>45977</v>
          </cell>
          <cell r="J227">
            <v>0</v>
          </cell>
        </row>
        <row r="228">
          <cell r="A228" t="str">
            <v>020101</v>
          </cell>
          <cell r="B228" t="str">
            <v>9</v>
          </cell>
          <cell r="C228" t="str">
            <v>4908804</v>
          </cell>
          <cell r="D228" t="str">
            <v>석재붙임(인디안블랙)</v>
          </cell>
          <cell r="E228" t="str">
            <v>ST-3(습식)</v>
          </cell>
          <cell r="F228" t="str">
            <v>M2</v>
          </cell>
          <cell r="G228">
            <v>59.45</v>
          </cell>
          <cell r="H228">
            <v>83539</v>
          </cell>
          <cell r="I228">
            <v>58052</v>
          </cell>
          <cell r="J228">
            <v>211</v>
          </cell>
        </row>
        <row r="229">
          <cell r="A229" t="str">
            <v>020101</v>
          </cell>
          <cell r="B229" t="str">
            <v>31</v>
          </cell>
          <cell r="C229" t="str">
            <v>4909054</v>
          </cell>
          <cell r="D229" t="str">
            <v>타일붙임(45*45)</v>
          </cell>
          <cell r="E229" t="str">
            <v>TL-5 (모자익)</v>
          </cell>
          <cell r="F229" t="str">
            <v>M2</v>
          </cell>
          <cell r="G229">
            <v>64</v>
          </cell>
          <cell r="H229">
            <v>19824</v>
          </cell>
          <cell r="I229">
            <v>19902</v>
          </cell>
          <cell r="J229">
            <v>220</v>
          </cell>
        </row>
        <row r="230">
          <cell r="A230" t="str">
            <v>020101</v>
          </cell>
          <cell r="B230" t="str">
            <v>6</v>
          </cell>
          <cell r="C230" t="str">
            <v>4909662</v>
          </cell>
          <cell r="D230" t="str">
            <v>붙임몰탈</v>
          </cell>
          <cell r="F230" t="str">
            <v>M2</v>
          </cell>
          <cell r="G230">
            <v>1073.67</v>
          </cell>
          <cell r="H230">
            <v>1043</v>
          </cell>
          <cell r="I230">
            <v>851</v>
          </cell>
          <cell r="J230">
            <v>212</v>
          </cell>
        </row>
        <row r="231">
          <cell r="A231" t="str">
            <v>020101</v>
          </cell>
          <cell r="B231" t="str">
            <v>45</v>
          </cell>
          <cell r="C231" t="str">
            <v>4910002</v>
          </cell>
          <cell r="D231" t="str">
            <v>마루틀설치</v>
          </cell>
          <cell r="E231" t="str">
            <v>90*90 900*900</v>
          </cell>
          <cell r="F231" t="str">
            <v>M2</v>
          </cell>
          <cell r="G231">
            <v>45.93</v>
          </cell>
          <cell r="H231">
            <v>5595</v>
          </cell>
          <cell r="I231">
            <v>4922</v>
          </cell>
          <cell r="J231">
            <v>0</v>
          </cell>
        </row>
        <row r="232">
          <cell r="A232" t="str">
            <v>020101</v>
          </cell>
          <cell r="B232" t="str">
            <v>51</v>
          </cell>
          <cell r="C232" t="str">
            <v>4910056</v>
          </cell>
          <cell r="D232" t="str">
            <v>WOOD FLOORING(T=14,매플)</v>
          </cell>
          <cell r="E232" t="str">
            <v>WF-1</v>
          </cell>
          <cell r="F232" t="str">
            <v>M2</v>
          </cell>
          <cell r="G232">
            <v>191.77</v>
          </cell>
          <cell r="H232">
            <v>56903</v>
          </cell>
          <cell r="I232">
            <v>6992</v>
          </cell>
          <cell r="J232">
            <v>0</v>
          </cell>
        </row>
        <row r="233">
          <cell r="A233" t="str">
            <v>020101</v>
          </cell>
          <cell r="B233" t="str">
            <v>16</v>
          </cell>
          <cell r="C233" t="str">
            <v>4913021</v>
          </cell>
          <cell r="D233" t="str">
            <v>황동줄눈대설치</v>
          </cell>
          <cell r="E233" t="str">
            <v>4.5*2.5*10</v>
          </cell>
          <cell r="F233" t="str">
            <v>M</v>
          </cell>
          <cell r="G233">
            <v>9.3000000000000007</v>
          </cell>
          <cell r="H233">
            <v>252</v>
          </cell>
          <cell r="I233">
            <v>2767</v>
          </cell>
          <cell r="J233">
            <v>0</v>
          </cell>
        </row>
        <row r="234">
          <cell r="A234" t="str">
            <v>020101</v>
          </cell>
          <cell r="B234" t="str">
            <v>10</v>
          </cell>
          <cell r="C234" t="str">
            <v>4913028</v>
          </cell>
          <cell r="D234" t="str">
            <v>재료분리대설치</v>
          </cell>
          <cell r="E234" t="str">
            <v>SST  W=30MM</v>
          </cell>
          <cell r="F234" t="str">
            <v>M</v>
          </cell>
          <cell r="G234">
            <v>19.5</v>
          </cell>
          <cell r="H234">
            <v>44100</v>
          </cell>
          <cell r="I234">
            <v>2075</v>
          </cell>
          <cell r="J234">
            <v>0</v>
          </cell>
        </row>
        <row r="235">
          <cell r="A235" t="str">
            <v>020101</v>
          </cell>
          <cell r="B235" t="str">
            <v>39</v>
          </cell>
          <cell r="C235" t="str">
            <v>4913221</v>
          </cell>
          <cell r="D235" t="str">
            <v>트렌치 카바(ROUND)</v>
          </cell>
          <cell r="E235" t="str">
            <v>SST W:200</v>
          </cell>
          <cell r="F235" t="str">
            <v>M</v>
          </cell>
          <cell r="G235">
            <v>27</v>
          </cell>
          <cell r="H235">
            <v>18188</v>
          </cell>
          <cell r="I235">
            <v>22205</v>
          </cell>
          <cell r="J235">
            <v>83</v>
          </cell>
        </row>
        <row r="236">
          <cell r="A236" t="str">
            <v>020101</v>
          </cell>
          <cell r="B236" t="str">
            <v>52</v>
          </cell>
          <cell r="C236" t="str">
            <v>4917256</v>
          </cell>
          <cell r="D236" t="str">
            <v>비닐타일붙이기(센스 4541)</v>
          </cell>
          <cell r="E236" t="str">
            <v>VT-1</v>
          </cell>
          <cell r="F236" t="str">
            <v>M2</v>
          </cell>
          <cell r="G236">
            <v>23.13</v>
          </cell>
          <cell r="H236">
            <v>11374</v>
          </cell>
          <cell r="I236">
            <v>4792</v>
          </cell>
          <cell r="J236">
            <v>0</v>
          </cell>
        </row>
        <row r="237">
          <cell r="A237" t="str">
            <v>020101</v>
          </cell>
          <cell r="B237" t="str">
            <v>19</v>
          </cell>
          <cell r="C237" t="str">
            <v>4917257</v>
          </cell>
          <cell r="D237" t="str">
            <v>비닐타일붙이기(센스 4543)</v>
          </cell>
          <cell r="E237" t="str">
            <v>VT-2</v>
          </cell>
          <cell r="F237" t="str">
            <v>M2</v>
          </cell>
          <cell r="G237">
            <v>35</v>
          </cell>
          <cell r="H237">
            <v>11374</v>
          </cell>
          <cell r="I237">
            <v>4792</v>
          </cell>
          <cell r="J237">
            <v>0</v>
          </cell>
        </row>
        <row r="238">
          <cell r="A238" t="str">
            <v>020101</v>
          </cell>
          <cell r="B238" t="str">
            <v>50</v>
          </cell>
          <cell r="C238" t="str">
            <v>4917262</v>
          </cell>
          <cell r="D238" t="str">
            <v>비닐타일붙이기(AMTIC ENGLISH</v>
          </cell>
          <cell r="E238" t="str">
            <v>OAK) VT-7</v>
          </cell>
          <cell r="F238" t="str">
            <v>M2</v>
          </cell>
          <cell r="G238">
            <v>64.790000000000006</v>
          </cell>
          <cell r="H238">
            <v>10324</v>
          </cell>
          <cell r="I238">
            <v>4792</v>
          </cell>
          <cell r="J238">
            <v>0</v>
          </cell>
        </row>
        <row r="239">
          <cell r="A239" t="str">
            <v>020101</v>
          </cell>
          <cell r="B239" t="str">
            <v>1</v>
          </cell>
          <cell r="C239" t="str">
            <v>4917274</v>
          </cell>
          <cell r="D239" t="str">
            <v>카펫트타일붙이기</v>
          </cell>
          <cell r="E239" t="str">
            <v>CT-2 ,500*500</v>
          </cell>
          <cell r="F239" t="str">
            <v>M2</v>
          </cell>
          <cell r="G239">
            <v>432.52</v>
          </cell>
          <cell r="H239">
            <v>23316</v>
          </cell>
          <cell r="I239">
            <v>4912</v>
          </cell>
          <cell r="J239">
            <v>0</v>
          </cell>
        </row>
        <row r="240">
          <cell r="A240" t="str">
            <v>020101</v>
          </cell>
          <cell r="B240" t="str">
            <v>44</v>
          </cell>
          <cell r="C240" t="str">
            <v>499F03H</v>
          </cell>
          <cell r="D240" t="str">
            <v>거울붙임</v>
          </cell>
          <cell r="F240" t="str">
            <v>M2</v>
          </cell>
          <cell r="G240">
            <v>19.8</v>
          </cell>
          <cell r="H240">
            <v>14471</v>
          </cell>
          <cell r="I240">
            <v>22680</v>
          </cell>
          <cell r="J240">
            <v>0</v>
          </cell>
        </row>
        <row r="241">
          <cell r="A241" t="str">
            <v>020102</v>
          </cell>
          <cell r="B241" t="str">
            <v>76</v>
          </cell>
          <cell r="C241" t="str">
            <v>3902604</v>
          </cell>
          <cell r="D241" t="str">
            <v>시쟐레이션</v>
          </cell>
          <cell r="E241" t="str">
            <v>H=2850</v>
          </cell>
          <cell r="F241" t="str">
            <v>M2</v>
          </cell>
          <cell r="G241">
            <v>114.97</v>
          </cell>
          <cell r="H241">
            <v>42750</v>
          </cell>
          <cell r="I241">
            <v>0</v>
          </cell>
          <cell r="J241">
            <v>0</v>
          </cell>
        </row>
        <row r="242">
          <cell r="A242" t="str">
            <v>020102</v>
          </cell>
          <cell r="B242" t="str">
            <v>32</v>
          </cell>
          <cell r="C242" t="str">
            <v>3908068</v>
          </cell>
          <cell r="D242" t="str">
            <v>ELEV.JAMB</v>
          </cell>
          <cell r="E242" t="str">
            <v>1000*3600</v>
          </cell>
          <cell r="F242" t="str">
            <v>개소</v>
          </cell>
          <cell r="G242">
            <v>3</v>
          </cell>
          <cell r="H242">
            <v>900000</v>
          </cell>
        </row>
        <row r="243">
          <cell r="A243" t="str">
            <v>020102</v>
          </cell>
          <cell r="B243" t="str">
            <v>57</v>
          </cell>
          <cell r="C243" t="str">
            <v>3908197</v>
          </cell>
          <cell r="D243" t="str">
            <v>세면대상판</v>
          </cell>
          <cell r="F243" t="str">
            <v>M</v>
          </cell>
          <cell r="G243">
            <v>3</v>
          </cell>
          <cell r="H243">
            <v>218500</v>
          </cell>
        </row>
        <row r="244">
          <cell r="A244" t="str">
            <v>020102</v>
          </cell>
          <cell r="B244" t="str">
            <v>86</v>
          </cell>
          <cell r="C244" t="str">
            <v>3908198</v>
          </cell>
          <cell r="D244" t="str">
            <v>세면대상판</v>
          </cell>
          <cell r="E244" t="str">
            <v>B=500</v>
          </cell>
          <cell r="F244" t="str">
            <v>M</v>
          </cell>
          <cell r="G244">
            <v>8.1</v>
          </cell>
          <cell r="H244">
            <v>218500</v>
          </cell>
        </row>
        <row r="245">
          <cell r="A245" t="str">
            <v>020102</v>
          </cell>
          <cell r="B245" t="str">
            <v>78</v>
          </cell>
          <cell r="C245" t="str">
            <v>3910037</v>
          </cell>
          <cell r="D245" t="str">
            <v>스기원목구조틀</v>
          </cell>
          <cell r="E245" t="str">
            <v>45*90</v>
          </cell>
          <cell r="F245" t="str">
            <v>M2</v>
          </cell>
          <cell r="G245">
            <v>114.97</v>
          </cell>
          <cell r="H245">
            <v>100000</v>
          </cell>
        </row>
        <row r="246">
          <cell r="A246" t="str">
            <v>020102</v>
          </cell>
          <cell r="B246" t="str">
            <v>20</v>
          </cell>
          <cell r="C246" t="str">
            <v>3910098</v>
          </cell>
          <cell r="D246" t="str">
            <v>가변스크린 (곡면)</v>
          </cell>
          <cell r="F246" t="str">
            <v>M2</v>
          </cell>
          <cell r="G246">
            <v>22.88</v>
          </cell>
          <cell r="H246">
            <v>130000</v>
          </cell>
        </row>
        <row r="247">
          <cell r="A247" t="str">
            <v>020102</v>
          </cell>
          <cell r="B247" t="str">
            <v>77</v>
          </cell>
          <cell r="C247" t="str">
            <v>3910139</v>
          </cell>
          <cell r="D247" t="str">
            <v>스프러스판넬</v>
          </cell>
          <cell r="F247" t="str">
            <v>M2</v>
          </cell>
          <cell r="G247">
            <v>114.97</v>
          </cell>
          <cell r="H247">
            <v>250000</v>
          </cell>
        </row>
        <row r="248">
          <cell r="A248" t="str">
            <v>020102</v>
          </cell>
          <cell r="B248" t="str">
            <v>89</v>
          </cell>
          <cell r="C248" t="str">
            <v>3910146</v>
          </cell>
          <cell r="D248" t="str">
            <v>경계칸막이</v>
          </cell>
          <cell r="E248" t="str">
            <v>1200*2700</v>
          </cell>
          <cell r="F248" t="str">
            <v>개소</v>
          </cell>
          <cell r="G248">
            <v>4</v>
          </cell>
          <cell r="H248">
            <v>341000</v>
          </cell>
        </row>
        <row r="249">
          <cell r="A249" t="str">
            <v>020102</v>
          </cell>
          <cell r="B249" t="str">
            <v>90</v>
          </cell>
          <cell r="C249" t="str">
            <v>3910147</v>
          </cell>
          <cell r="D249" t="str">
            <v>경계칸막이</v>
          </cell>
          <cell r="E249" t="str">
            <v>800*2700</v>
          </cell>
          <cell r="F249" t="str">
            <v>개소</v>
          </cell>
          <cell r="G249">
            <v>1</v>
          </cell>
          <cell r="H249">
            <v>226000</v>
          </cell>
        </row>
        <row r="250">
          <cell r="A250" t="str">
            <v>020102</v>
          </cell>
          <cell r="B250" t="str">
            <v>91</v>
          </cell>
          <cell r="C250" t="str">
            <v>3910148</v>
          </cell>
          <cell r="D250" t="str">
            <v>경계칸막이</v>
          </cell>
          <cell r="E250" t="str">
            <v>630*2700</v>
          </cell>
          <cell r="F250" t="str">
            <v>개소</v>
          </cell>
          <cell r="G250">
            <v>1</v>
          </cell>
          <cell r="H250">
            <v>177000</v>
          </cell>
        </row>
        <row r="251">
          <cell r="A251" t="str">
            <v>020102</v>
          </cell>
          <cell r="B251" t="str">
            <v>92</v>
          </cell>
          <cell r="C251" t="str">
            <v>3910149</v>
          </cell>
          <cell r="D251" t="str">
            <v>경계칸막이</v>
          </cell>
          <cell r="E251" t="str">
            <v>2400*1800</v>
          </cell>
          <cell r="F251" t="str">
            <v>개소</v>
          </cell>
          <cell r="G251">
            <v>1</v>
          </cell>
          <cell r="H251">
            <v>380000</v>
          </cell>
        </row>
        <row r="252">
          <cell r="A252" t="str">
            <v>020102</v>
          </cell>
          <cell r="B252" t="str">
            <v>54</v>
          </cell>
          <cell r="C252" t="str">
            <v>3910151</v>
          </cell>
          <cell r="D252" t="str">
            <v>화장실칸막이 (목재)</v>
          </cell>
          <cell r="E252" t="str">
            <v>H=2700</v>
          </cell>
          <cell r="F252" t="str">
            <v>M</v>
          </cell>
          <cell r="G252">
            <v>42.82</v>
          </cell>
          <cell r="H252">
            <v>237500</v>
          </cell>
        </row>
        <row r="253">
          <cell r="A253" t="str">
            <v>020102</v>
          </cell>
          <cell r="B253" t="str">
            <v>93</v>
          </cell>
          <cell r="C253" t="str">
            <v>3910152</v>
          </cell>
          <cell r="D253" t="str">
            <v>세면대칸막이</v>
          </cell>
          <cell r="E253" t="str">
            <v>H=1800</v>
          </cell>
          <cell r="F253" t="str">
            <v>M</v>
          </cell>
          <cell r="G253">
            <v>1</v>
          </cell>
          <cell r="H253">
            <v>171000</v>
          </cell>
        </row>
        <row r="254">
          <cell r="A254" t="str">
            <v>020102</v>
          </cell>
          <cell r="B254" t="str">
            <v>18</v>
          </cell>
          <cell r="C254" t="str">
            <v>3913022</v>
          </cell>
          <cell r="D254" t="str">
            <v>바리솔(곡면)</v>
          </cell>
          <cell r="F254" t="str">
            <v>M2</v>
          </cell>
          <cell r="G254">
            <v>22.88</v>
          </cell>
          <cell r="H254">
            <v>285000</v>
          </cell>
        </row>
        <row r="255">
          <cell r="A255" t="str">
            <v>020102</v>
          </cell>
          <cell r="B255" t="str">
            <v>47</v>
          </cell>
          <cell r="C255" t="str">
            <v>3913040</v>
          </cell>
          <cell r="D255" t="str">
            <v>유리후레임</v>
          </cell>
          <cell r="E255" t="str">
            <v>SUS</v>
          </cell>
          <cell r="F255" t="str">
            <v>M</v>
          </cell>
          <cell r="G255">
            <v>60.3</v>
          </cell>
          <cell r="H255">
            <v>30000</v>
          </cell>
        </row>
        <row r="256">
          <cell r="A256" t="str">
            <v>020102</v>
          </cell>
          <cell r="B256" t="str">
            <v>14</v>
          </cell>
          <cell r="C256" t="str">
            <v>3913076</v>
          </cell>
          <cell r="D256" t="str">
            <v>람마</v>
          </cell>
          <cell r="E256" t="str">
            <v>H=1100</v>
          </cell>
          <cell r="F256" t="str">
            <v>M</v>
          </cell>
          <cell r="G256">
            <v>4.8</v>
          </cell>
          <cell r="H256">
            <v>120000</v>
          </cell>
        </row>
        <row r="257">
          <cell r="A257" t="str">
            <v>020102</v>
          </cell>
          <cell r="B257" t="str">
            <v>25</v>
          </cell>
          <cell r="C257" t="str">
            <v>3913077</v>
          </cell>
          <cell r="D257" t="str">
            <v>람마</v>
          </cell>
          <cell r="E257" t="str">
            <v>H=1400</v>
          </cell>
          <cell r="F257" t="str">
            <v>M</v>
          </cell>
          <cell r="G257">
            <v>1.95</v>
          </cell>
          <cell r="H257">
            <v>160000</v>
          </cell>
        </row>
        <row r="258">
          <cell r="A258" t="str">
            <v>020102</v>
          </cell>
          <cell r="B258" t="str">
            <v>64</v>
          </cell>
          <cell r="C258" t="str">
            <v>3913078</v>
          </cell>
          <cell r="D258" t="str">
            <v>SUS PANNEL(새틴)</v>
          </cell>
          <cell r="F258" t="str">
            <v>M2</v>
          </cell>
          <cell r="G258">
            <v>6.3</v>
          </cell>
          <cell r="H258">
            <v>87000</v>
          </cell>
        </row>
        <row r="259">
          <cell r="A259" t="str">
            <v>020102</v>
          </cell>
          <cell r="B259" t="str">
            <v>69</v>
          </cell>
          <cell r="C259" t="str">
            <v>3913079</v>
          </cell>
          <cell r="D259" t="str">
            <v>유리후레임(ROUND)</v>
          </cell>
          <cell r="E259" t="str">
            <v>SUS</v>
          </cell>
          <cell r="F259" t="str">
            <v>M</v>
          </cell>
          <cell r="G259">
            <v>7.6</v>
          </cell>
          <cell r="H259">
            <v>45000</v>
          </cell>
        </row>
        <row r="260">
          <cell r="A260" t="str">
            <v>020102</v>
          </cell>
          <cell r="B260" t="str">
            <v>84</v>
          </cell>
          <cell r="C260" t="str">
            <v>3913080</v>
          </cell>
          <cell r="D260" t="str">
            <v>LIGHTING BOX</v>
          </cell>
          <cell r="E260" t="str">
            <v>300*300*2050</v>
          </cell>
          <cell r="F260" t="str">
            <v>M</v>
          </cell>
          <cell r="G260">
            <v>2.0499999999999998</v>
          </cell>
          <cell r="H260">
            <v>66500</v>
          </cell>
        </row>
        <row r="261">
          <cell r="A261" t="str">
            <v>020102</v>
          </cell>
          <cell r="B261" t="str">
            <v>56</v>
          </cell>
          <cell r="C261" t="str">
            <v>3913128</v>
          </cell>
          <cell r="D261" t="str">
            <v>거울후레임</v>
          </cell>
          <cell r="F261" t="str">
            <v>M</v>
          </cell>
          <cell r="G261">
            <v>35.32</v>
          </cell>
          <cell r="H261">
            <v>25500</v>
          </cell>
        </row>
        <row r="262">
          <cell r="A262" t="str">
            <v>020102</v>
          </cell>
          <cell r="B262" t="str">
            <v>73</v>
          </cell>
          <cell r="C262" t="str">
            <v>3913512</v>
          </cell>
          <cell r="D262" t="str">
            <v>보강앵글</v>
          </cell>
          <cell r="E262" t="str">
            <v>45*45</v>
          </cell>
          <cell r="F262" t="str">
            <v>M2</v>
          </cell>
          <cell r="G262">
            <v>39.200000000000003</v>
          </cell>
          <cell r="H262">
            <v>28000</v>
          </cell>
        </row>
        <row r="263">
          <cell r="A263" t="str">
            <v>020102</v>
          </cell>
          <cell r="B263" t="str">
            <v>80</v>
          </cell>
          <cell r="C263" t="str">
            <v>3915015</v>
          </cell>
          <cell r="D263" t="str">
            <v>페어글라스</v>
          </cell>
          <cell r="E263" t="str">
            <v>T=16</v>
          </cell>
          <cell r="F263" t="str">
            <v>M2</v>
          </cell>
          <cell r="G263">
            <v>4.82</v>
          </cell>
          <cell r="H263">
            <v>37500</v>
          </cell>
        </row>
        <row r="264">
          <cell r="A264" t="str">
            <v>020102</v>
          </cell>
          <cell r="B264" t="str">
            <v>61</v>
          </cell>
          <cell r="C264" t="str">
            <v>3915306</v>
          </cell>
          <cell r="D264" t="str">
            <v>거울(칼라)</v>
          </cell>
          <cell r="E264" t="str">
            <v>T=5</v>
          </cell>
          <cell r="F264" t="str">
            <v>M2</v>
          </cell>
          <cell r="G264">
            <v>16.739999999999998</v>
          </cell>
          <cell r="H264">
            <v>33500</v>
          </cell>
        </row>
        <row r="265">
          <cell r="A265" t="str">
            <v>020102</v>
          </cell>
          <cell r="B265" t="str">
            <v>10</v>
          </cell>
          <cell r="C265" t="str">
            <v>3916810</v>
          </cell>
          <cell r="D265" t="str">
            <v>폴리크롬</v>
          </cell>
          <cell r="E265" t="str">
            <v>PT-6</v>
          </cell>
          <cell r="F265" t="str">
            <v>M2</v>
          </cell>
          <cell r="G265">
            <v>72.36</v>
          </cell>
          <cell r="H265">
            <v>25000</v>
          </cell>
          <cell r="I265">
            <v>0</v>
          </cell>
          <cell r="J265">
            <v>0</v>
          </cell>
        </row>
        <row r="266">
          <cell r="A266" t="str">
            <v>020102</v>
          </cell>
          <cell r="B266" t="str">
            <v>22</v>
          </cell>
          <cell r="C266" t="str">
            <v>3917541</v>
          </cell>
          <cell r="D266" t="str">
            <v>블라인드</v>
          </cell>
          <cell r="F266" t="str">
            <v>M2</v>
          </cell>
          <cell r="G266">
            <v>267.36</v>
          </cell>
          <cell r="H266">
            <v>42750</v>
          </cell>
        </row>
        <row r="267">
          <cell r="A267" t="str">
            <v>020102</v>
          </cell>
          <cell r="B267" t="str">
            <v>59</v>
          </cell>
          <cell r="C267" t="str">
            <v>3930134</v>
          </cell>
          <cell r="D267" t="str">
            <v>조경</v>
          </cell>
          <cell r="F267" t="str">
            <v>식</v>
          </cell>
          <cell r="G267">
            <v>1</v>
          </cell>
          <cell r="H267">
            <v>3000000</v>
          </cell>
        </row>
        <row r="268">
          <cell r="A268" t="str">
            <v>020102</v>
          </cell>
          <cell r="B268" t="str">
            <v>79</v>
          </cell>
          <cell r="C268" t="str">
            <v>4908018</v>
          </cell>
          <cell r="D268" t="str">
            <v>유리후레임 (석재)</v>
          </cell>
          <cell r="E268" t="str">
            <v>ST-1,W=300</v>
          </cell>
          <cell r="F268" t="str">
            <v>M</v>
          </cell>
          <cell r="G268">
            <v>14.81</v>
          </cell>
          <cell r="H268">
            <v>22320</v>
          </cell>
          <cell r="I268">
            <v>40692</v>
          </cell>
          <cell r="J268">
            <v>0</v>
          </cell>
        </row>
        <row r="269">
          <cell r="A269" t="str">
            <v>020102</v>
          </cell>
          <cell r="B269" t="str">
            <v>27</v>
          </cell>
          <cell r="C269" t="str">
            <v>4908795</v>
          </cell>
          <cell r="D269" t="str">
            <v>석재붙임(크리마필,벽체)</v>
          </cell>
          <cell r="E269" t="str">
            <v>ST-1 (폴리싱)</v>
          </cell>
          <cell r="F269" t="str">
            <v>M2</v>
          </cell>
          <cell r="G269">
            <v>329.79</v>
          </cell>
          <cell r="H269">
            <v>87526</v>
          </cell>
          <cell r="I269">
            <v>45040</v>
          </cell>
          <cell r="J269">
            <v>0</v>
          </cell>
        </row>
        <row r="270">
          <cell r="A270" t="str">
            <v>020102</v>
          </cell>
          <cell r="B270" t="str">
            <v>29</v>
          </cell>
          <cell r="C270" t="str">
            <v>4908796</v>
          </cell>
          <cell r="D270" t="str">
            <v>석재붙임(레드웨이브 벽체)</v>
          </cell>
          <cell r="E270" t="str">
            <v>ST-2</v>
          </cell>
          <cell r="F270" t="str">
            <v>M2</v>
          </cell>
          <cell r="G270">
            <v>74.77</v>
          </cell>
          <cell r="H270">
            <v>99526</v>
          </cell>
          <cell r="I270">
            <v>45040</v>
          </cell>
          <cell r="J270">
            <v>0</v>
          </cell>
        </row>
        <row r="271">
          <cell r="A271" t="str">
            <v>020102</v>
          </cell>
          <cell r="B271" t="str">
            <v>28</v>
          </cell>
          <cell r="C271" t="str">
            <v>4908797</v>
          </cell>
          <cell r="D271" t="str">
            <v>석재붙임(크리마필,벽체)</v>
          </cell>
          <cell r="E271" t="str">
            <v>ST-1-1 (HONED)</v>
          </cell>
          <cell r="F271" t="str">
            <v>M2</v>
          </cell>
          <cell r="G271">
            <v>49.22</v>
          </cell>
          <cell r="H271">
            <v>95026</v>
          </cell>
          <cell r="I271">
            <v>67561</v>
          </cell>
          <cell r="J271">
            <v>0</v>
          </cell>
        </row>
        <row r="272">
          <cell r="A272" t="str">
            <v>020102</v>
          </cell>
          <cell r="B272" t="str">
            <v>40</v>
          </cell>
          <cell r="C272" t="str">
            <v>4908798</v>
          </cell>
          <cell r="D272" t="str">
            <v>석재붙임(크리마필,벽체)</v>
          </cell>
          <cell r="E272" t="str">
            <v>ST-1 (ROUND)</v>
          </cell>
          <cell r="F272" t="str">
            <v>M2</v>
          </cell>
          <cell r="G272">
            <v>94.6</v>
          </cell>
          <cell r="H272">
            <v>321526</v>
          </cell>
          <cell r="I272">
            <v>52122</v>
          </cell>
          <cell r="J272">
            <v>0</v>
          </cell>
        </row>
        <row r="273">
          <cell r="A273" t="str">
            <v>020102</v>
          </cell>
          <cell r="B273" t="str">
            <v>41</v>
          </cell>
          <cell r="C273" t="str">
            <v>4908799</v>
          </cell>
          <cell r="D273" t="str">
            <v>석재붙임(레드웨이브,벽체)</v>
          </cell>
          <cell r="E273" t="str">
            <v>ST-2 (ROUND)</v>
          </cell>
          <cell r="F273" t="str">
            <v>M2</v>
          </cell>
          <cell r="G273">
            <v>25.29</v>
          </cell>
          <cell r="H273">
            <v>321526</v>
          </cell>
          <cell r="I273">
            <v>52122</v>
          </cell>
          <cell r="J273">
            <v>0</v>
          </cell>
        </row>
        <row r="274">
          <cell r="A274" t="str">
            <v>020102</v>
          </cell>
          <cell r="B274" t="str">
            <v>30</v>
          </cell>
          <cell r="C274" t="str">
            <v>4908800</v>
          </cell>
          <cell r="D274" t="str">
            <v>석재걸레받이(H=100)</v>
          </cell>
          <cell r="E274" t="str">
            <v>ST-2</v>
          </cell>
          <cell r="F274" t="str">
            <v>M</v>
          </cell>
          <cell r="G274">
            <v>135.85</v>
          </cell>
          <cell r="H274">
            <v>18526</v>
          </cell>
          <cell r="I274">
            <v>11789</v>
          </cell>
          <cell r="J274">
            <v>0</v>
          </cell>
        </row>
        <row r="275">
          <cell r="A275" t="str">
            <v>020102</v>
          </cell>
          <cell r="B275" t="str">
            <v>42</v>
          </cell>
          <cell r="C275" t="str">
            <v>4908801</v>
          </cell>
          <cell r="D275" t="str">
            <v>석재걸레받이(H=100)</v>
          </cell>
          <cell r="E275" t="str">
            <v>ST-2 (ROUND)</v>
          </cell>
          <cell r="F275" t="str">
            <v>M</v>
          </cell>
          <cell r="G275">
            <v>33.880000000000003</v>
          </cell>
          <cell r="H275">
            <v>40726</v>
          </cell>
          <cell r="I275">
            <v>19157</v>
          </cell>
          <cell r="J275">
            <v>0</v>
          </cell>
        </row>
        <row r="276">
          <cell r="A276" t="str">
            <v>020102</v>
          </cell>
          <cell r="B276" t="str">
            <v>67</v>
          </cell>
          <cell r="C276" t="str">
            <v>4908802</v>
          </cell>
          <cell r="D276" t="str">
            <v>석재붙임(가평석,폴리싱)</v>
          </cell>
          <cell r="E276" t="str">
            <v>ST-7-1(습식)</v>
          </cell>
          <cell r="F276" t="str">
            <v>M2</v>
          </cell>
          <cell r="G276">
            <v>218.53</v>
          </cell>
          <cell r="H276">
            <v>87939</v>
          </cell>
          <cell r="I276">
            <v>53763</v>
          </cell>
          <cell r="J276">
            <v>211</v>
          </cell>
        </row>
        <row r="277">
          <cell r="A277" t="str">
            <v>020102</v>
          </cell>
          <cell r="B277" t="str">
            <v>68</v>
          </cell>
          <cell r="C277" t="str">
            <v>4908805</v>
          </cell>
          <cell r="D277" t="str">
            <v>석재붙임(가평석,HONED)</v>
          </cell>
          <cell r="E277" t="str">
            <v>(습식)</v>
          </cell>
          <cell r="F277" t="str">
            <v>M2</v>
          </cell>
          <cell r="G277">
            <v>34.86</v>
          </cell>
          <cell r="H277">
            <v>133039</v>
          </cell>
          <cell r="I277">
            <v>60629</v>
          </cell>
          <cell r="J277">
            <v>211</v>
          </cell>
        </row>
        <row r="278">
          <cell r="A278" t="str">
            <v>020102</v>
          </cell>
          <cell r="B278" t="str">
            <v>71</v>
          </cell>
          <cell r="C278" t="str">
            <v>4908806</v>
          </cell>
          <cell r="D278" t="str">
            <v>석재붙임(가평석,폴리싱)원형</v>
          </cell>
          <cell r="E278" t="str">
            <v>(습식)</v>
          </cell>
          <cell r="F278" t="str">
            <v>M2</v>
          </cell>
          <cell r="G278">
            <v>63.65</v>
          </cell>
          <cell r="H278">
            <v>156000</v>
          </cell>
          <cell r="I278">
            <v>162099</v>
          </cell>
          <cell r="J278">
            <v>0</v>
          </cell>
        </row>
        <row r="279">
          <cell r="A279" t="str">
            <v>020102</v>
          </cell>
          <cell r="B279" t="str">
            <v>11</v>
          </cell>
          <cell r="C279" t="str">
            <v>4910015</v>
          </cell>
          <cell r="D279" t="str">
            <v>WOOD 띠장</v>
          </cell>
          <cell r="E279" t="str">
            <v>WD-3, H=120</v>
          </cell>
          <cell r="F279" t="str">
            <v>M</v>
          </cell>
          <cell r="G279">
            <v>51.95</v>
          </cell>
          <cell r="H279">
            <v>1844</v>
          </cell>
          <cell r="I279">
            <v>15769</v>
          </cell>
          <cell r="J279">
            <v>0</v>
          </cell>
        </row>
        <row r="280">
          <cell r="A280" t="str">
            <v>020102</v>
          </cell>
          <cell r="B280" t="str">
            <v>34</v>
          </cell>
          <cell r="C280" t="str">
            <v>4910016</v>
          </cell>
          <cell r="D280" t="str">
            <v>WOOD 장식후레임</v>
          </cell>
          <cell r="E280" t="str">
            <v>WD-3, 50*100</v>
          </cell>
          <cell r="F280" t="str">
            <v>M</v>
          </cell>
          <cell r="G280">
            <v>8.4</v>
          </cell>
          <cell r="H280">
            <v>20546</v>
          </cell>
          <cell r="I280">
            <v>34988</v>
          </cell>
          <cell r="J280">
            <v>0</v>
          </cell>
        </row>
        <row r="281">
          <cell r="A281" t="str">
            <v>020102</v>
          </cell>
          <cell r="B281" t="str">
            <v>38</v>
          </cell>
          <cell r="C281" t="str">
            <v>4910028</v>
          </cell>
          <cell r="D281" t="str">
            <v>WOOD 창호 후레임</v>
          </cell>
          <cell r="F281" t="str">
            <v>M</v>
          </cell>
          <cell r="G281">
            <v>21</v>
          </cell>
          <cell r="H281">
            <v>18673</v>
          </cell>
          <cell r="I281">
            <v>32288</v>
          </cell>
          <cell r="J281">
            <v>0</v>
          </cell>
        </row>
        <row r="282">
          <cell r="A282" t="str">
            <v>020102</v>
          </cell>
          <cell r="B282" t="str">
            <v>87</v>
          </cell>
          <cell r="C282" t="str">
            <v>4910038</v>
          </cell>
          <cell r="D282" t="str">
            <v>목구조틀설치(곡면)</v>
          </cell>
          <cell r="F282" t="str">
            <v>M2</v>
          </cell>
          <cell r="G282">
            <v>13.2</v>
          </cell>
          <cell r="H282">
            <v>4403</v>
          </cell>
          <cell r="I282">
            <v>25620</v>
          </cell>
          <cell r="J282">
            <v>0</v>
          </cell>
        </row>
        <row r="283">
          <cell r="A283" t="str">
            <v>020102</v>
          </cell>
          <cell r="B283" t="str">
            <v>8</v>
          </cell>
          <cell r="C283" t="str">
            <v>4910039</v>
          </cell>
          <cell r="D283" t="str">
            <v>합판보강띠장</v>
          </cell>
          <cell r="E283" t="str">
            <v>T=9</v>
          </cell>
          <cell r="F283" t="str">
            <v>M2</v>
          </cell>
          <cell r="G283">
            <v>222.82</v>
          </cell>
          <cell r="H283">
            <v>1669</v>
          </cell>
          <cell r="I283">
            <v>6633</v>
          </cell>
          <cell r="J283">
            <v>0</v>
          </cell>
        </row>
        <row r="284">
          <cell r="A284" t="str">
            <v>020102</v>
          </cell>
          <cell r="B284" t="str">
            <v>4</v>
          </cell>
          <cell r="C284" t="str">
            <v>4910053</v>
          </cell>
          <cell r="D284" t="str">
            <v>석고보드 취부(벽체,바탕)</v>
          </cell>
          <cell r="E284" t="str">
            <v>T=9*1PLY</v>
          </cell>
          <cell r="F284" t="str">
            <v>M2</v>
          </cell>
          <cell r="G284">
            <v>1118.9000000000001</v>
          </cell>
          <cell r="H284">
            <v>1284</v>
          </cell>
          <cell r="I284">
            <v>3764</v>
          </cell>
          <cell r="J284">
            <v>0</v>
          </cell>
        </row>
        <row r="285">
          <cell r="A285" t="str">
            <v>020102</v>
          </cell>
          <cell r="B285" t="str">
            <v>5</v>
          </cell>
          <cell r="C285" t="str">
            <v>4910054</v>
          </cell>
          <cell r="D285" t="str">
            <v>석고보드 취부(벽체,치장)</v>
          </cell>
          <cell r="E285" t="str">
            <v>T=9*1PLY</v>
          </cell>
          <cell r="F285" t="str">
            <v>M2</v>
          </cell>
          <cell r="G285">
            <v>1118.9000000000001</v>
          </cell>
          <cell r="H285">
            <v>1284</v>
          </cell>
          <cell r="I285">
            <v>7528</v>
          </cell>
          <cell r="J285">
            <v>0</v>
          </cell>
        </row>
        <row r="286">
          <cell r="A286" t="str">
            <v>020102</v>
          </cell>
          <cell r="B286" t="str">
            <v>88</v>
          </cell>
          <cell r="C286" t="str">
            <v>4910066</v>
          </cell>
          <cell r="D286" t="str">
            <v>합판붙임 (곡면)</v>
          </cell>
          <cell r="E286" t="str">
            <v>T=5*2PLY</v>
          </cell>
          <cell r="F286" t="str">
            <v>M2</v>
          </cell>
          <cell r="G286">
            <v>13.2</v>
          </cell>
          <cell r="H286">
            <v>5451</v>
          </cell>
          <cell r="I286">
            <v>16583</v>
          </cell>
          <cell r="J286">
            <v>0</v>
          </cell>
        </row>
        <row r="287">
          <cell r="A287" t="str">
            <v>020102</v>
          </cell>
          <cell r="B287" t="str">
            <v>51</v>
          </cell>
          <cell r="C287" t="str">
            <v>4910067</v>
          </cell>
          <cell r="D287" t="str">
            <v>합판붙임</v>
          </cell>
          <cell r="E287" t="str">
            <v>T=9</v>
          </cell>
          <cell r="F287" t="str">
            <v>M2</v>
          </cell>
          <cell r="G287">
            <v>10.96</v>
          </cell>
          <cell r="H287">
            <v>4000</v>
          </cell>
          <cell r="I287">
            <v>6633</v>
          </cell>
          <cell r="J287">
            <v>0</v>
          </cell>
        </row>
        <row r="288">
          <cell r="A288" t="str">
            <v>020102</v>
          </cell>
          <cell r="B288" t="str">
            <v>2</v>
          </cell>
          <cell r="C288" t="str">
            <v>4910071</v>
          </cell>
          <cell r="D288" t="str">
            <v>METAL STUD</v>
          </cell>
          <cell r="E288" t="str">
            <v>100*45</v>
          </cell>
          <cell r="F288" t="str">
            <v>M2</v>
          </cell>
          <cell r="G288">
            <v>334.29</v>
          </cell>
          <cell r="H288">
            <v>6677</v>
          </cell>
          <cell r="I288">
            <v>21115</v>
          </cell>
          <cell r="J288">
            <v>0</v>
          </cell>
        </row>
        <row r="289">
          <cell r="A289" t="str">
            <v>020102</v>
          </cell>
          <cell r="B289" t="str">
            <v>15</v>
          </cell>
          <cell r="C289" t="str">
            <v>4910091</v>
          </cell>
          <cell r="D289" t="str">
            <v>줄눈</v>
          </cell>
          <cell r="F289" t="str">
            <v>M</v>
          </cell>
          <cell r="G289">
            <v>352.15</v>
          </cell>
          <cell r="H289">
            <v>1277</v>
          </cell>
          <cell r="I289">
            <v>12359</v>
          </cell>
          <cell r="J289">
            <v>0</v>
          </cell>
        </row>
        <row r="290">
          <cell r="A290" t="str">
            <v>020102</v>
          </cell>
          <cell r="B290" t="str">
            <v>75</v>
          </cell>
          <cell r="C290" t="str">
            <v>4910094</v>
          </cell>
          <cell r="D290" t="str">
            <v>밤라이트취부</v>
          </cell>
          <cell r="F290" t="str">
            <v>M2</v>
          </cell>
          <cell r="G290">
            <v>256.58</v>
          </cell>
          <cell r="H290">
            <v>1725</v>
          </cell>
          <cell r="I290">
            <v>4182</v>
          </cell>
          <cell r="J290">
            <v>0</v>
          </cell>
        </row>
        <row r="291">
          <cell r="A291" t="str">
            <v>020102</v>
          </cell>
          <cell r="B291" t="str">
            <v>23</v>
          </cell>
          <cell r="C291" t="str">
            <v>4910099</v>
          </cell>
          <cell r="D291" t="str">
            <v>F.C.U COVER</v>
          </cell>
          <cell r="F291" t="str">
            <v>M</v>
          </cell>
          <cell r="G291">
            <v>53</v>
          </cell>
          <cell r="H291">
            <v>39423</v>
          </cell>
          <cell r="I291">
            <v>177580</v>
          </cell>
          <cell r="J291">
            <v>0</v>
          </cell>
        </row>
        <row r="292">
          <cell r="A292" t="str">
            <v>020102</v>
          </cell>
          <cell r="B292" t="str">
            <v>39</v>
          </cell>
          <cell r="C292" t="str">
            <v>4910108</v>
          </cell>
          <cell r="D292" t="str">
            <v>IMAGE WALL</v>
          </cell>
          <cell r="E292" t="str">
            <v>4760*2400</v>
          </cell>
          <cell r="F292" t="str">
            <v>식</v>
          </cell>
          <cell r="G292">
            <v>1</v>
          </cell>
          <cell r="H292">
            <v>395220</v>
          </cell>
          <cell r="I292">
            <v>3036721</v>
          </cell>
          <cell r="J292">
            <v>0</v>
          </cell>
        </row>
        <row r="293">
          <cell r="A293" t="str">
            <v>020102</v>
          </cell>
          <cell r="B293" t="str">
            <v>43</v>
          </cell>
          <cell r="C293" t="str">
            <v>4910109</v>
          </cell>
          <cell r="D293" t="str">
            <v>장식기둥</v>
          </cell>
          <cell r="E293" t="str">
            <v>300*300, H=2200</v>
          </cell>
          <cell r="F293" t="str">
            <v>EA</v>
          </cell>
          <cell r="G293">
            <v>5</v>
          </cell>
          <cell r="H293">
            <v>51474</v>
          </cell>
          <cell r="I293">
            <v>391952</v>
          </cell>
          <cell r="J293">
            <v>0</v>
          </cell>
        </row>
        <row r="294">
          <cell r="A294" t="str">
            <v>020102</v>
          </cell>
          <cell r="B294" t="str">
            <v>58</v>
          </cell>
          <cell r="C294" t="str">
            <v>4910124</v>
          </cell>
          <cell r="D294" t="str">
            <v>화단박스조성</v>
          </cell>
          <cell r="E294" t="str">
            <v>350*800*2400</v>
          </cell>
          <cell r="F294" t="str">
            <v>개소</v>
          </cell>
          <cell r="G294">
            <v>2</v>
          </cell>
          <cell r="H294">
            <v>557053</v>
          </cell>
          <cell r="I294">
            <v>291856</v>
          </cell>
          <cell r="J294">
            <v>0</v>
          </cell>
        </row>
        <row r="295">
          <cell r="A295" t="str">
            <v>020102</v>
          </cell>
          <cell r="B295" t="str">
            <v>60</v>
          </cell>
          <cell r="C295" t="str">
            <v>4910129</v>
          </cell>
          <cell r="D295" t="str">
            <v>IMAGE WALL (ROUND)</v>
          </cell>
          <cell r="E295" t="str">
            <v>2200*2650</v>
          </cell>
          <cell r="F295" t="str">
            <v>개소</v>
          </cell>
          <cell r="G295">
            <v>1</v>
          </cell>
          <cell r="H295">
            <v>224997</v>
          </cell>
          <cell r="I295">
            <v>1620430</v>
          </cell>
          <cell r="J295">
            <v>0</v>
          </cell>
        </row>
        <row r="296">
          <cell r="A296" t="str">
            <v>020102</v>
          </cell>
          <cell r="B296" t="str">
            <v>83</v>
          </cell>
          <cell r="C296" t="str">
            <v>4910145</v>
          </cell>
          <cell r="D296" t="str">
            <v>IMAGE WALL (곡면)</v>
          </cell>
          <cell r="E296" t="str">
            <v>3200*2400</v>
          </cell>
          <cell r="F296" t="str">
            <v>개소</v>
          </cell>
          <cell r="G296">
            <v>1</v>
          </cell>
          <cell r="H296">
            <v>296394</v>
          </cell>
          <cell r="I296">
            <v>2134632</v>
          </cell>
          <cell r="J296">
            <v>0</v>
          </cell>
        </row>
        <row r="297">
          <cell r="A297" t="str">
            <v>020102</v>
          </cell>
          <cell r="B297" t="str">
            <v>33</v>
          </cell>
          <cell r="C297" t="str">
            <v>4910159</v>
          </cell>
          <cell r="D297" t="str">
            <v>무늬목판넬 (마호가니)</v>
          </cell>
          <cell r="E297" t="str">
            <v>WD-2</v>
          </cell>
          <cell r="F297" t="str">
            <v>M2</v>
          </cell>
          <cell r="G297">
            <v>9.25</v>
          </cell>
          <cell r="H297">
            <v>9910</v>
          </cell>
          <cell r="I297">
            <v>116214</v>
          </cell>
          <cell r="J297">
            <v>0</v>
          </cell>
        </row>
        <row r="298">
          <cell r="A298" t="str">
            <v>020102</v>
          </cell>
          <cell r="B298" t="str">
            <v>6</v>
          </cell>
          <cell r="C298" t="str">
            <v>4910162</v>
          </cell>
          <cell r="D298" t="str">
            <v>무늬목판넬 (체리)</v>
          </cell>
          <cell r="E298" t="str">
            <v>WD-5</v>
          </cell>
          <cell r="F298" t="str">
            <v>M2</v>
          </cell>
          <cell r="G298">
            <v>132.94</v>
          </cell>
          <cell r="H298">
            <v>11150</v>
          </cell>
          <cell r="I298">
            <v>116214</v>
          </cell>
          <cell r="J298">
            <v>0</v>
          </cell>
        </row>
        <row r="299">
          <cell r="A299" t="str">
            <v>020102</v>
          </cell>
          <cell r="B299" t="str">
            <v>44</v>
          </cell>
          <cell r="C299" t="str">
            <v>4910172</v>
          </cell>
          <cell r="D299" t="str">
            <v>손스침 (체리원목)</v>
          </cell>
          <cell r="E299" t="str">
            <v>직경=75</v>
          </cell>
          <cell r="F299" t="str">
            <v>M</v>
          </cell>
          <cell r="G299">
            <v>8.5</v>
          </cell>
          <cell r="H299">
            <v>27130</v>
          </cell>
          <cell r="I299">
            <v>42133</v>
          </cell>
          <cell r="J299">
            <v>0</v>
          </cell>
        </row>
        <row r="300">
          <cell r="A300" t="str">
            <v>020102</v>
          </cell>
          <cell r="B300" t="str">
            <v>1</v>
          </cell>
          <cell r="C300" t="str">
            <v>4913004</v>
          </cell>
          <cell r="D300" t="str">
            <v>METAL STUD</v>
          </cell>
          <cell r="E300" t="str">
            <v>50*45*0.8</v>
          </cell>
          <cell r="F300" t="str">
            <v>M2</v>
          </cell>
          <cell r="G300">
            <v>282.07</v>
          </cell>
          <cell r="H300">
            <v>5346</v>
          </cell>
          <cell r="I300">
            <v>21115</v>
          </cell>
          <cell r="J300">
            <v>0</v>
          </cell>
        </row>
        <row r="301">
          <cell r="A301" t="str">
            <v>020102</v>
          </cell>
          <cell r="B301" t="str">
            <v>81</v>
          </cell>
          <cell r="C301" t="str">
            <v>4913014</v>
          </cell>
          <cell r="D301" t="str">
            <v>METAL STUD</v>
          </cell>
          <cell r="E301" t="str">
            <v>65*45*0.8</v>
          </cell>
          <cell r="F301" t="str">
            <v>M2</v>
          </cell>
          <cell r="G301">
            <v>134.16</v>
          </cell>
          <cell r="H301">
            <v>5670</v>
          </cell>
          <cell r="I301">
            <v>21115</v>
          </cell>
          <cell r="J301">
            <v>0</v>
          </cell>
        </row>
        <row r="302">
          <cell r="A302" t="str">
            <v>020102</v>
          </cell>
          <cell r="B302" t="str">
            <v>65</v>
          </cell>
          <cell r="C302" t="str">
            <v>4913021</v>
          </cell>
          <cell r="D302" t="str">
            <v>황동줄눈대설치</v>
          </cell>
          <cell r="E302" t="str">
            <v>4.5*2.5*10</v>
          </cell>
          <cell r="F302" t="str">
            <v>M</v>
          </cell>
          <cell r="G302">
            <v>10.8</v>
          </cell>
          <cell r="H302">
            <v>252</v>
          </cell>
          <cell r="I302">
            <v>2767</v>
          </cell>
          <cell r="J302">
            <v>0</v>
          </cell>
        </row>
        <row r="303">
          <cell r="A303" t="str">
            <v>020102</v>
          </cell>
          <cell r="B303" t="str">
            <v>12</v>
          </cell>
          <cell r="C303" t="str">
            <v>4913037</v>
          </cell>
          <cell r="D303" t="str">
            <v>걸레받이(홍송)</v>
          </cell>
          <cell r="E303" t="str">
            <v>WD-3</v>
          </cell>
          <cell r="F303" t="str">
            <v>M</v>
          </cell>
          <cell r="G303">
            <v>176.05</v>
          </cell>
          <cell r="H303">
            <v>1926</v>
          </cell>
          <cell r="I303">
            <v>14018</v>
          </cell>
          <cell r="J303">
            <v>0</v>
          </cell>
        </row>
        <row r="304">
          <cell r="A304" t="str">
            <v>020102</v>
          </cell>
          <cell r="B304" t="str">
            <v>36</v>
          </cell>
          <cell r="C304" t="str">
            <v>4913039</v>
          </cell>
          <cell r="D304" t="str">
            <v>걸레받이(체리)</v>
          </cell>
          <cell r="E304" t="str">
            <v>WD-5</v>
          </cell>
          <cell r="F304" t="str">
            <v>M</v>
          </cell>
          <cell r="G304">
            <v>68.5</v>
          </cell>
          <cell r="H304">
            <v>1660</v>
          </cell>
          <cell r="I304">
            <v>14018</v>
          </cell>
          <cell r="J304">
            <v>0</v>
          </cell>
        </row>
        <row r="305">
          <cell r="A305" t="str">
            <v>020102</v>
          </cell>
          <cell r="B305" t="str">
            <v>66</v>
          </cell>
          <cell r="C305" t="str">
            <v>4913159</v>
          </cell>
          <cell r="D305" t="str">
            <v>SST 핸드레일</v>
          </cell>
          <cell r="E305" t="str">
            <v>ø38+25 H:1100</v>
          </cell>
          <cell r="F305" t="str">
            <v>M</v>
          </cell>
          <cell r="G305">
            <v>4.4000000000000004</v>
          </cell>
          <cell r="H305">
            <v>12474</v>
          </cell>
          <cell r="I305">
            <v>19029</v>
          </cell>
          <cell r="J305">
            <v>47</v>
          </cell>
        </row>
        <row r="306">
          <cell r="A306" t="str">
            <v>020102</v>
          </cell>
          <cell r="B306" t="str">
            <v>26</v>
          </cell>
          <cell r="C306" t="str">
            <v>4913793</v>
          </cell>
          <cell r="D306" t="str">
            <v>각파이프구조틀</v>
          </cell>
          <cell r="E306" t="str">
            <v>50*30*2.3</v>
          </cell>
          <cell r="F306" t="str">
            <v>M2</v>
          </cell>
          <cell r="G306">
            <v>535.75</v>
          </cell>
          <cell r="H306">
            <v>5875</v>
          </cell>
          <cell r="I306">
            <v>32587</v>
          </cell>
          <cell r="J306">
            <v>123</v>
          </cell>
        </row>
        <row r="307">
          <cell r="A307" t="str">
            <v>020102</v>
          </cell>
          <cell r="B307" t="str">
            <v>16</v>
          </cell>
          <cell r="C307" t="str">
            <v>4913794</v>
          </cell>
          <cell r="D307" t="str">
            <v>각파이프구조틀 (ROUND)</v>
          </cell>
          <cell r="E307" t="str">
            <v>50*30*2.3</v>
          </cell>
          <cell r="F307" t="str">
            <v>M2</v>
          </cell>
          <cell r="G307">
            <v>58.58</v>
          </cell>
          <cell r="H307">
            <v>7635</v>
          </cell>
          <cell r="I307">
            <v>42319</v>
          </cell>
          <cell r="J307">
            <v>160</v>
          </cell>
        </row>
        <row r="308">
          <cell r="A308" t="str">
            <v>020102</v>
          </cell>
          <cell r="B308" t="str">
            <v>50</v>
          </cell>
          <cell r="C308" t="str">
            <v>4915007</v>
          </cell>
          <cell r="D308" t="str">
            <v>유리끼우기및닦기</v>
          </cell>
          <cell r="E308" t="str">
            <v>10mm미만</v>
          </cell>
          <cell r="F308" t="str">
            <v>M2</v>
          </cell>
          <cell r="G308">
            <v>3.51</v>
          </cell>
          <cell r="H308">
            <v>51</v>
          </cell>
          <cell r="I308">
            <v>17010</v>
          </cell>
          <cell r="J308">
            <v>0</v>
          </cell>
        </row>
        <row r="309">
          <cell r="A309" t="str">
            <v>020102</v>
          </cell>
          <cell r="B309" t="str">
            <v>45</v>
          </cell>
          <cell r="C309" t="str">
            <v>4915009</v>
          </cell>
          <cell r="D309" t="str">
            <v>유리끼우기및닦기</v>
          </cell>
          <cell r="E309" t="str">
            <v>T=12,강화유리</v>
          </cell>
          <cell r="F309" t="str">
            <v>M2</v>
          </cell>
          <cell r="G309">
            <v>21.69</v>
          </cell>
          <cell r="H309">
            <v>39889</v>
          </cell>
          <cell r="I309">
            <v>22944</v>
          </cell>
          <cell r="J309">
            <v>0</v>
          </cell>
        </row>
        <row r="310">
          <cell r="A310" t="str">
            <v>020102</v>
          </cell>
          <cell r="B310" t="str">
            <v>70</v>
          </cell>
          <cell r="C310" t="str">
            <v>4915013</v>
          </cell>
          <cell r="D310" t="str">
            <v>유리끼우기및닦기 (곡면)</v>
          </cell>
          <cell r="E310" t="str">
            <v>T=10,강화유리</v>
          </cell>
          <cell r="F310" t="str">
            <v>M2</v>
          </cell>
          <cell r="G310">
            <v>13.68</v>
          </cell>
          <cell r="H310">
            <v>52118</v>
          </cell>
          <cell r="I310">
            <v>36710</v>
          </cell>
          <cell r="J310">
            <v>0</v>
          </cell>
        </row>
        <row r="311">
          <cell r="A311" t="str">
            <v>020102</v>
          </cell>
          <cell r="B311" t="str">
            <v>37</v>
          </cell>
          <cell r="C311" t="str">
            <v>4915014</v>
          </cell>
          <cell r="D311" t="str">
            <v>장식유리</v>
          </cell>
          <cell r="E311" t="str">
            <v>550*400</v>
          </cell>
          <cell r="F311" t="str">
            <v>EA</v>
          </cell>
          <cell r="G311">
            <v>12</v>
          </cell>
          <cell r="H311">
            <v>28575</v>
          </cell>
          <cell r="I311">
            <v>5047</v>
          </cell>
          <cell r="J311">
            <v>0</v>
          </cell>
        </row>
        <row r="312">
          <cell r="A312" t="str">
            <v>020102</v>
          </cell>
          <cell r="B312" t="str">
            <v>72</v>
          </cell>
          <cell r="C312" t="str">
            <v>4915035</v>
          </cell>
          <cell r="D312" t="str">
            <v>유리칸막이</v>
          </cell>
          <cell r="E312" t="str">
            <v>300*1300</v>
          </cell>
          <cell r="F312" t="str">
            <v>EA</v>
          </cell>
          <cell r="G312">
            <v>5</v>
          </cell>
          <cell r="H312">
            <v>12703</v>
          </cell>
          <cell r="I312">
            <v>8948</v>
          </cell>
          <cell r="J312">
            <v>0</v>
          </cell>
        </row>
        <row r="313">
          <cell r="A313" t="str">
            <v>020102</v>
          </cell>
          <cell r="B313" t="str">
            <v>82</v>
          </cell>
          <cell r="C313" t="str">
            <v>4916255</v>
          </cell>
          <cell r="D313" t="str">
            <v>ALL PUTTY</v>
          </cell>
          <cell r="F313" t="str">
            <v>M2</v>
          </cell>
          <cell r="G313">
            <v>286.11</v>
          </cell>
          <cell r="H313">
            <v>1336</v>
          </cell>
          <cell r="I313">
            <v>5426</v>
          </cell>
          <cell r="J313">
            <v>0</v>
          </cell>
        </row>
        <row r="314">
          <cell r="A314" t="str">
            <v>020102</v>
          </cell>
          <cell r="B314" t="str">
            <v>48</v>
          </cell>
          <cell r="C314" t="str">
            <v>4916808</v>
          </cell>
          <cell r="D314" t="str">
            <v>멀티스팩</v>
          </cell>
          <cell r="E314" t="str">
            <v>PT-5</v>
          </cell>
          <cell r="F314" t="str">
            <v>M2</v>
          </cell>
          <cell r="G314">
            <v>495.99</v>
          </cell>
          <cell r="H314">
            <v>10328</v>
          </cell>
          <cell r="I314">
            <v>18089</v>
          </cell>
          <cell r="J314">
            <v>0</v>
          </cell>
        </row>
        <row r="315">
          <cell r="A315" t="str">
            <v>020102</v>
          </cell>
          <cell r="B315" t="str">
            <v>49</v>
          </cell>
          <cell r="C315" t="str">
            <v>4917107</v>
          </cell>
          <cell r="D315" t="str">
            <v>벽지바름</v>
          </cell>
          <cell r="E315" t="str">
            <v>WC-4</v>
          </cell>
          <cell r="F315" t="str">
            <v>M2</v>
          </cell>
          <cell r="G315">
            <v>19.260000000000002</v>
          </cell>
          <cell r="H315">
            <v>6232</v>
          </cell>
          <cell r="I315">
            <v>4337</v>
          </cell>
          <cell r="J315">
            <v>0</v>
          </cell>
        </row>
        <row r="316">
          <cell r="A316" t="str">
            <v>020102</v>
          </cell>
          <cell r="B316" t="str">
            <v>7</v>
          </cell>
          <cell r="C316" t="str">
            <v>4917534</v>
          </cell>
          <cell r="D316" t="str">
            <v>천판넬</v>
          </cell>
          <cell r="E316" t="str">
            <v>FP-3</v>
          </cell>
          <cell r="F316" t="str">
            <v>M2</v>
          </cell>
          <cell r="G316">
            <v>82.71</v>
          </cell>
          <cell r="H316">
            <v>25629</v>
          </cell>
          <cell r="I316">
            <v>32415</v>
          </cell>
          <cell r="J316">
            <v>0</v>
          </cell>
        </row>
        <row r="317">
          <cell r="A317" t="str">
            <v>020102</v>
          </cell>
          <cell r="B317" t="str">
            <v>85</v>
          </cell>
          <cell r="C317" t="str">
            <v>4917539</v>
          </cell>
          <cell r="D317" t="str">
            <v>루마싸이트</v>
          </cell>
          <cell r="F317" t="str">
            <v>M2</v>
          </cell>
          <cell r="G317">
            <v>0.62</v>
          </cell>
          <cell r="H317">
            <v>63800</v>
          </cell>
          <cell r="I317">
            <v>7912</v>
          </cell>
          <cell r="J317">
            <v>0</v>
          </cell>
        </row>
        <row r="318">
          <cell r="A318" t="str">
            <v>020102</v>
          </cell>
          <cell r="B318" t="str">
            <v>3</v>
          </cell>
          <cell r="C318" t="str">
            <v>4918720</v>
          </cell>
          <cell r="D318" t="str">
            <v>암면넣기</v>
          </cell>
          <cell r="E318" t="str">
            <v>#100      T:50</v>
          </cell>
          <cell r="F318" t="str">
            <v>M2</v>
          </cell>
          <cell r="G318">
            <v>1030.7</v>
          </cell>
          <cell r="H318">
            <v>3300</v>
          </cell>
          <cell r="I318">
            <v>2306</v>
          </cell>
          <cell r="J318">
            <v>0</v>
          </cell>
        </row>
        <row r="319">
          <cell r="A319" t="str">
            <v>020102</v>
          </cell>
          <cell r="B319" t="str">
            <v>95</v>
          </cell>
          <cell r="C319" t="str">
            <v>4999R09</v>
          </cell>
          <cell r="D319" t="str">
            <v>ELEVATOR 내부</v>
          </cell>
          <cell r="F319" t="str">
            <v>EA</v>
          </cell>
          <cell r="G319">
            <v>2</v>
          </cell>
          <cell r="H319">
            <v>4000000</v>
          </cell>
          <cell r="I319">
            <v>0</v>
          </cell>
          <cell r="J319">
            <v>0</v>
          </cell>
        </row>
        <row r="320">
          <cell r="A320" t="str">
            <v>020102</v>
          </cell>
          <cell r="B320" t="str">
            <v>74</v>
          </cell>
          <cell r="C320" t="str">
            <v>499E01D</v>
          </cell>
          <cell r="D320" t="str">
            <v>암면보드취부</v>
          </cell>
          <cell r="E320" t="str">
            <v>T=50</v>
          </cell>
          <cell r="F320" t="str">
            <v>M2</v>
          </cell>
          <cell r="G320">
            <v>256.58</v>
          </cell>
          <cell r="H320">
            <v>5351</v>
          </cell>
          <cell r="I320">
            <v>4362</v>
          </cell>
          <cell r="J320">
            <v>0</v>
          </cell>
        </row>
        <row r="321">
          <cell r="A321" t="str">
            <v>020102</v>
          </cell>
          <cell r="B321" t="str">
            <v>52</v>
          </cell>
          <cell r="C321" t="str">
            <v>499F03H</v>
          </cell>
          <cell r="D321" t="str">
            <v>거울붙임</v>
          </cell>
          <cell r="F321" t="str">
            <v>M2</v>
          </cell>
          <cell r="G321">
            <v>9.92</v>
          </cell>
          <cell r="H321">
            <v>14471</v>
          </cell>
          <cell r="I321">
            <v>22680</v>
          </cell>
          <cell r="J321">
            <v>0</v>
          </cell>
        </row>
        <row r="322">
          <cell r="A322" t="str">
            <v>020102</v>
          </cell>
          <cell r="B322" t="str">
            <v>35</v>
          </cell>
          <cell r="C322" t="str">
            <v>499F03J</v>
          </cell>
          <cell r="D322" t="str">
            <v>장식거울</v>
          </cell>
          <cell r="E322" t="str">
            <v>1000*1600</v>
          </cell>
          <cell r="F322" t="str">
            <v>EA</v>
          </cell>
          <cell r="G322">
            <v>5</v>
          </cell>
          <cell r="H322">
            <v>23153</v>
          </cell>
          <cell r="I322">
            <v>36288</v>
          </cell>
          <cell r="J322">
            <v>0</v>
          </cell>
        </row>
        <row r="323">
          <cell r="A323" t="str">
            <v>020102</v>
          </cell>
          <cell r="B323" t="str">
            <v>63</v>
          </cell>
          <cell r="C323" t="str">
            <v>Z000003</v>
          </cell>
          <cell r="D323" t="str">
            <v>SUS PANNEL</v>
          </cell>
          <cell r="F323" t="str">
            <v>M2</v>
          </cell>
          <cell r="G323">
            <v>2.31</v>
          </cell>
          <cell r="H323">
            <v>87000</v>
          </cell>
          <cell r="I323">
            <v>0</v>
          </cell>
        </row>
        <row r="324">
          <cell r="A324" t="str">
            <v>020103</v>
          </cell>
          <cell r="B324" t="str">
            <v>38</v>
          </cell>
          <cell r="C324" t="str">
            <v>3910139</v>
          </cell>
          <cell r="D324" t="str">
            <v>스프러스판넬</v>
          </cell>
          <cell r="F324" t="str">
            <v>M2</v>
          </cell>
          <cell r="G324">
            <v>48</v>
          </cell>
          <cell r="H324">
            <v>250000</v>
          </cell>
        </row>
        <row r="325">
          <cell r="A325" t="str">
            <v>020103</v>
          </cell>
          <cell r="B325" t="str">
            <v>27</v>
          </cell>
          <cell r="C325" t="str">
            <v>3910153</v>
          </cell>
          <cell r="D325" t="str">
            <v>우드몰딩</v>
          </cell>
          <cell r="E325" t="str">
            <v>H=150</v>
          </cell>
          <cell r="F325" t="str">
            <v>M</v>
          </cell>
          <cell r="G325">
            <v>33.6</v>
          </cell>
          <cell r="H325">
            <v>45000</v>
          </cell>
        </row>
        <row r="326">
          <cell r="A326" t="str">
            <v>020103</v>
          </cell>
          <cell r="B326" t="str">
            <v>13</v>
          </cell>
          <cell r="C326" t="str">
            <v>3913019</v>
          </cell>
          <cell r="D326" t="str">
            <v>M.T  (ROUND)</v>
          </cell>
          <cell r="E326" t="str">
            <v>D=600</v>
          </cell>
          <cell r="F326" t="str">
            <v>M</v>
          </cell>
          <cell r="G326">
            <v>9.42</v>
          </cell>
          <cell r="H326">
            <v>76000</v>
          </cell>
        </row>
        <row r="327">
          <cell r="A327" t="str">
            <v>020103</v>
          </cell>
          <cell r="B327" t="str">
            <v>21</v>
          </cell>
          <cell r="C327" t="str">
            <v>3913023</v>
          </cell>
          <cell r="D327" t="str">
            <v>LU-1</v>
          </cell>
          <cell r="E327" t="str">
            <v>600*500</v>
          </cell>
          <cell r="F327" t="str">
            <v>M2</v>
          </cell>
          <cell r="G327">
            <v>19.8</v>
          </cell>
          <cell r="H327">
            <v>40000</v>
          </cell>
        </row>
        <row r="328">
          <cell r="A328" t="str">
            <v>020103</v>
          </cell>
          <cell r="B328" t="str">
            <v>30</v>
          </cell>
          <cell r="C328" t="str">
            <v>3913029</v>
          </cell>
          <cell r="D328" t="str">
            <v>AL 격자 루바</v>
          </cell>
          <cell r="E328" t="str">
            <v>600*1500</v>
          </cell>
          <cell r="F328" t="str">
            <v>EA</v>
          </cell>
          <cell r="G328">
            <v>2</v>
          </cell>
          <cell r="H328">
            <v>70500</v>
          </cell>
        </row>
        <row r="329">
          <cell r="A329" t="str">
            <v>020103</v>
          </cell>
          <cell r="B329" t="str">
            <v>43</v>
          </cell>
          <cell r="C329" t="str">
            <v>3913042</v>
          </cell>
          <cell r="D329" t="str">
            <v>단천정</v>
          </cell>
          <cell r="E329" t="str">
            <v>H=500</v>
          </cell>
          <cell r="F329" t="str">
            <v>M</v>
          </cell>
          <cell r="G329">
            <v>24</v>
          </cell>
          <cell r="H329">
            <v>35000</v>
          </cell>
        </row>
        <row r="330">
          <cell r="A330" t="str">
            <v>020103</v>
          </cell>
          <cell r="B330" t="str">
            <v>10</v>
          </cell>
          <cell r="C330" t="str">
            <v>3913044</v>
          </cell>
          <cell r="D330" t="str">
            <v>단천정</v>
          </cell>
          <cell r="E330" t="str">
            <v>H=250</v>
          </cell>
          <cell r="F330" t="str">
            <v>M</v>
          </cell>
          <cell r="G330">
            <v>12.6</v>
          </cell>
          <cell r="H330">
            <v>18000</v>
          </cell>
        </row>
        <row r="331">
          <cell r="A331" t="str">
            <v>020103</v>
          </cell>
          <cell r="B331" t="str">
            <v>9</v>
          </cell>
          <cell r="C331" t="str">
            <v>3913047</v>
          </cell>
          <cell r="D331" t="str">
            <v>간접등박스</v>
          </cell>
          <cell r="E331" t="str">
            <v>200*250*120</v>
          </cell>
          <cell r="F331" t="str">
            <v>M</v>
          </cell>
          <cell r="G331">
            <v>62.8</v>
          </cell>
          <cell r="H331">
            <v>57000</v>
          </cell>
        </row>
        <row r="332">
          <cell r="A332" t="str">
            <v>020103</v>
          </cell>
          <cell r="B332" t="str">
            <v>11</v>
          </cell>
          <cell r="C332" t="str">
            <v>3913066</v>
          </cell>
          <cell r="D332" t="str">
            <v>단천정(ROUND)</v>
          </cell>
          <cell r="E332" t="str">
            <v>H=300</v>
          </cell>
          <cell r="F332" t="str">
            <v>M</v>
          </cell>
          <cell r="G332">
            <v>9.42</v>
          </cell>
          <cell r="H332">
            <v>30000</v>
          </cell>
        </row>
        <row r="333">
          <cell r="A333" t="str">
            <v>020103</v>
          </cell>
          <cell r="B333" t="str">
            <v>25</v>
          </cell>
          <cell r="C333" t="str">
            <v>3913068</v>
          </cell>
          <cell r="D333" t="str">
            <v>ST'L PLATE</v>
          </cell>
          <cell r="E333" t="str">
            <v>T=1.6</v>
          </cell>
          <cell r="F333" t="str">
            <v>M2</v>
          </cell>
          <cell r="G333">
            <v>20</v>
          </cell>
          <cell r="H333">
            <v>55000</v>
          </cell>
        </row>
        <row r="334">
          <cell r="A334" t="str">
            <v>020103</v>
          </cell>
          <cell r="B334" t="str">
            <v>40</v>
          </cell>
          <cell r="C334" t="str">
            <v>3913073</v>
          </cell>
          <cell r="D334" t="str">
            <v>광천정</v>
          </cell>
          <cell r="F334" t="str">
            <v>M</v>
          </cell>
          <cell r="G334">
            <v>40</v>
          </cell>
          <cell r="H334">
            <v>63000</v>
          </cell>
        </row>
        <row r="335">
          <cell r="A335" t="str">
            <v>020103</v>
          </cell>
          <cell r="B335" t="str">
            <v>44</v>
          </cell>
          <cell r="C335" t="str">
            <v>3913081</v>
          </cell>
          <cell r="D335" t="str">
            <v>단천정</v>
          </cell>
          <cell r="E335" t="str">
            <v>800*1000</v>
          </cell>
          <cell r="F335" t="str">
            <v>M</v>
          </cell>
          <cell r="G335">
            <v>32</v>
          </cell>
          <cell r="H335">
            <v>130000</v>
          </cell>
        </row>
        <row r="336">
          <cell r="A336" t="str">
            <v>020103</v>
          </cell>
          <cell r="B336" t="str">
            <v>45</v>
          </cell>
          <cell r="C336" t="str">
            <v>3913082</v>
          </cell>
          <cell r="D336" t="str">
            <v>단천정(곡선)</v>
          </cell>
          <cell r="E336" t="str">
            <v>H=350</v>
          </cell>
          <cell r="F336" t="str">
            <v>M</v>
          </cell>
          <cell r="G336">
            <v>6</v>
          </cell>
          <cell r="H336">
            <v>40000</v>
          </cell>
        </row>
        <row r="337">
          <cell r="A337" t="str">
            <v>020103</v>
          </cell>
          <cell r="B337" t="str">
            <v>46</v>
          </cell>
          <cell r="C337" t="str">
            <v>3913083</v>
          </cell>
          <cell r="D337" t="str">
            <v>단천정(곡선)</v>
          </cell>
          <cell r="E337" t="str">
            <v>350*200*350</v>
          </cell>
          <cell r="F337" t="str">
            <v>M</v>
          </cell>
          <cell r="G337">
            <v>3</v>
          </cell>
          <cell r="H337">
            <v>100000</v>
          </cell>
        </row>
        <row r="338">
          <cell r="A338" t="str">
            <v>020103</v>
          </cell>
          <cell r="B338" t="str">
            <v>58</v>
          </cell>
          <cell r="C338" t="str">
            <v>3913084</v>
          </cell>
          <cell r="D338" t="str">
            <v>커텐박스</v>
          </cell>
          <cell r="F338" t="str">
            <v>M</v>
          </cell>
          <cell r="G338">
            <v>19</v>
          </cell>
          <cell r="H338">
            <v>32300</v>
          </cell>
        </row>
        <row r="339">
          <cell r="A339" t="str">
            <v>020103</v>
          </cell>
          <cell r="B339" t="str">
            <v>57</v>
          </cell>
          <cell r="C339" t="str">
            <v>3913085</v>
          </cell>
          <cell r="D339" t="str">
            <v>커텐박스</v>
          </cell>
          <cell r="E339" t="str">
            <v>250*200</v>
          </cell>
          <cell r="F339" t="str">
            <v>M</v>
          </cell>
          <cell r="G339">
            <v>41</v>
          </cell>
          <cell r="H339">
            <v>35000</v>
          </cell>
        </row>
        <row r="340">
          <cell r="A340" t="str">
            <v>020103</v>
          </cell>
          <cell r="B340" t="str">
            <v>48</v>
          </cell>
          <cell r="C340" t="str">
            <v>3913086</v>
          </cell>
          <cell r="D340" t="str">
            <v>광천정 몰딩(직선)</v>
          </cell>
          <cell r="F340" t="str">
            <v>M</v>
          </cell>
          <cell r="G340">
            <v>20</v>
          </cell>
          <cell r="H340">
            <v>15000</v>
          </cell>
        </row>
        <row r="341">
          <cell r="A341" t="str">
            <v>020103</v>
          </cell>
          <cell r="B341" t="str">
            <v>47</v>
          </cell>
          <cell r="C341" t="str">
            <v>3913087</v>
          </cell>
          <cell r="D341" t="str">
            <v>광천정 몰딩(곡선)</v>
          </cell>
          <cell r="F341" t="str">
            <v>M</v>
          </cell>
          <cell r="G341">
            <v>236</v>
          </cell>
          <cell r="H341">
            <v>20000</v>
          </cell>
        </row>
        <row r="342">
          <cell r="A342" t="str">
            <v>020103</v>
          </cell>
          <cell r="B342" t="str">
            <v>49</v>
          </cell>
          <cell r="C342" t="str">
            <v>3913089</v>
          </cell>
          <cell r="D342" t="str">
            <v>내림등박스</v>
          </cell>
          <cell r="E342" t="str">
            <v>D=800</v>
          </cell>
          <cell r="F342" t="str">
            <v>M</v>
          </cell>
          <cell r="G342">
            <v>10</v>
          </cell>
          <cell r="H342">
            <v>60000</v>
          </cell>
        </row>
        <row r="343">
          <cell r="A343" t="str">
            <v>020103</v>
          </cell>
          <cell r="B343" t="str">
            <v>50</v>
          </cell>
          <cell r="C343" t="str">
            <v>3913091</v>
          </cell>
          <cell r="D343" t="str">
            <v>등박스</v>
          </cell>
          <cell r="E343" t="str">
            <v>550*250*550</v>
          </cell>
          <cell r="F343" t="str">
            <v>M</v>
          </cell>
          <cell r="G343">
            <v>6</v>
          </cell>
          <cell r="H343">
            <v>100000</v>
          </cell>
        </row>
        <row r="344">
          <cell r="A344" t="str">
            <v>020103</v>
          </cell>
          <cell r="B344" t="str">
            <v>51</v>
          </cell>
          <cell r="C344" t="str">
            <v>3913092</v>
          </cell>
          <cell r="D344" t="str">
            <v>등박스</v>
          </cell>
          <cell r="E344" t="str">
            <v>250*300*250</v>
          </cell>
          <cell r="F344" t="str">
            <v>M</v>
          </cell>
          <cell r="G344">
            <v>23</v>
          </cell>
          <cell r="H344">
            <v>65000</v>
          </cell>
        </row>
        <row r="345">
          <cell r="A345" t="str">
            <v>020103</v>
          </cell>
          <cell r="B345" t="str">
            <v>52</v>
          </cell>
          <cell r="C345" t="str">
            <v>3913094</v>
          </cell>
          <cell r="D345" t="str">
            <v>등박스</v>
          </cell>
          <cell r="E345" t="str">
            <v>200*200*1000</v>
          </cell>
          <cell r="F345" t="str">
            <v>EA</v>
          </cell>
          <cell r="G345">
            <v>4</v>
          </cell>
          <cell r="H345">
            <v>100000</v>
          </cell>
        </row>
        <row r="346">
          <cell r="A346" t="str">
            <v>020103</v>
          </cell>
          <cell r="B346" t="str">
            <v>53</v>
          </cell>
          <cell r="C346" t="str">
            <v>3913095</v>
          </cell>
          <cell r="D346" t="str">
            <v>등박스</v>
          </cell>
          <cell r="E346" t="str">
            <v>200*200*500</v>
          </cell>
          <cell r="F346" t="str">
            <v>EA</v>
          </cell>
          <cell r="G346">
            <v>1</v>
          </cell>
          <cell r="H346">
            <v>70000</v>
          </cell>
        </row>
        <row r="347">
          <cell r="A347" t="str">
            <v>020103</v>
          </cell>
          <cell r="B347" t="str">
            <v>54</v>
          </cell>
          <cell r="C347" t="str">
            <v>3913096</v>
          </cell>
          <cell r="D347" t="str">
            <v>등박스</v>
          </cell>
          <cell r="E347" t="str">
            <v>500*200</v>
          </cell>
          <cell r="F347" t="str">
            <v>M</v>
          </cell>
          <cell r="G347">
            <v>10</v>
          </cell>
          <cell r="H347">
            <v>50000</v>
          </cell>
        </row>
        <row r="348">
          <cell r="A348" t="str">
            <v>020103</v>
          </cell>
          <cell r="B348" t="str">
            <v>55</v>
          </cell>
          <cell r="C348" t="str">
            <v>3913097</v>
          </cell>
          <cell r="D348" t="str">
            <v>등박스</v>
          </cell>
          <cell r="E348" t="str">
            <v>300*250</v>
          </cell>
          <cell r="F348" t="str">
            <v>M</v>
          </cell>
          <cell r="G348">
            <v>5.61</v>
          </cell>
          <cell r="H348">
            <v>40000</v>
          </cell>
        </row>
        <row r="349">
          <cell r="A349" t="str">
            <v>020103</v>
          </cell>
          <cell r="B349" t="str">
            <v>56</v>
          </cell>
          <cell r="C349" t="str">
            <v>3913099</v>
          </cell>
          <cell r="D349" t="str">
            <v>광천정</v>
          </cell>
          <cell r="E349" t="str">
            <v>H=350</v>
          </cell>
          <cell r="F349" t="str">
            <v>M</v>
          </cell>
          <cell r="G349">
            <v>7</v>
          </cell>
          <cell r="H349">
            <v>63000</v>
          </cell>
        </row>
        <row r="350">
          <cell r="A350" t="str">
            <v>020103</v>
          </cell>
          <cell r="B350" t="str">
            <v>8</v>
          </cell>
          <cell r="C350" t="str">
            <v>3913103</v>
          </cell>
          <cell r="D350" t="str">
            <v>단천정</v>
          </cell>
          <cell r="E350" t="str">
            <v>H=400</v>
          </cell>
          <cell r="F350" t="str">
            <v>M</v>
          </cell>
          <cell r="G350">
            <v>184.8</v>
          </cell>
          <cell r="H350">
            <v>30000</v>
          </cell>
        </row>
        <row r="351">
          <cell r="A351" t="str">
            <v>020103</v>
          </cell>
          <cell r="B351" t="str">
            <v>12</v>
          </cell>
          <cell r="C351" t="str">
            <v>3913104</v>
          </cell>
          <cell r="D351" t="str">
            <v>단천정(ROUND)</v>
          </cell>
          <cell r="E351" t="str">
            <v>100*100</v>
          </cell>
          <cell r="F351" t="str">
            <v>M</v>
          </cell>
          <cell r="G351">
            <v>12.56</v>
          </cell>
          <cell r="H351">
            <v>20000</v>
          </cell>
        </row>
        <row r="352">
          <cell r="A352" t="str">
            <v>020103</v>
          </cell>
          <cell r="B352" t="str">
            <v>14</v>
          </cell>
          <cell r="C352" t="str">
            <v>3913105</v>
          </cell>
          <cell r="D352" t="str">
            <v>커텐박스</v>
          </cell>
          <cell r="E352" t="str">
            <v>250*200</v>
          </cell>
          <cell r="F352" t="str">
            <v>M</v>
          </cell>
          <cell r="G352">
            <v>71.5</v>
          </cell>
          <cell r="H352">
            <v>35000</v>
          </cell>
        </row>
        <row r="353">
          <cell r="A353" t="str">
            <v>020103</v>
          </cell>
          <cell r="B353" t="str">
            <v>17</v>
          </cell>
          <cell r="C353" t="str">
            <v>3913106</v>
          </cell>
          <cell r="D353" t="str">
            <v>간접등박스 (ROUND)</v>
          </cell>
          <cell r="E353" t="str">
            <v>400*400</v>
          </cell>
          <cell r="F353" t="str">
            <v>M</v>
          </cell>
          <cell r="G353">
            <v>15.7</v>
          </cell>
          <cell r="H353">
            <v>52000</v>
          </cell>
        </row>
        <row r="354">
          <cell r="A354" t="str">
            <v>020103</v>
          </cell>
          <cell r="B354" t="str">
            <v>18</v>
          </cell>
          <cell r="C354" t="str">
            <v>3913107</v>
          </cell>
          <cell r="D354" t="str">
            <v>단천정</v>
          </cell>
          <cell r="E354" t="str">
            <v>250*150</v>
          </cell>
          <cell r="F354" t="str">
            <v>M</v>
          </cell>
          <cell r="G354">
            <v>31</v>
          </cell>
          <cell r="H354">
            <v>30000</v>
          </cell>
        </row>
        <row r="355">
          <cell r="A355" t="str">
            <v>020103</v>
          </cell>
          <cell r="B355" t="str">
            <v>19</v>
          </cell>
          <cell r="C355" t="str">
            <v>3913108</v>
          </cell>
          <cell r="D355" t="str">
            <v>단천정</v>
          </cell>
          <cell r="E355" t="str">
            <v>H=450</v>
          </cell>
          <cell r="F355" t="str">
            <v>M</v>
          </cell>
          <cell r="G355">
            <v>30</v>
          </cell>
          <cell r="H355">
            <v>35000</v>
          </cell>
        </row>
        <row r="356">
          <cell r="A356" t="str">
            <v>020103</v>
          </cell>
          <cell r="B356" t="str">
            <v>22</v>
          </cell>
          <cell r="C356" t="str">
            <v>3913109</v>
          </cell>
          <cell r="D356" t="str">
            <v>단천정</v>
          </cell>
          <cell r="E356" t="str">
            <v>H=300</v>
          </cell>
          <cell r="F356" t="str">
            <v>M</v>
          </cell>
          <cell r="G356">
            <v>128.9</v>
          </cell>
          <cell r="H356">
            <v>24000</v>
          </cell>
        </row>
        <row r="357">
          <cell r="A357" t="str">
            <v>020103</v>
          </cell>
          <cell r="B357" t="str">
            <v>23</v>
          </cell>
          <cell r="C357" t="str">
            <v>3913112</v>
          </cell>
          <cell r="D357" t="str">
            <v>등박스</v>
          </cell>
          <cell r="E357" t="str">
            <v>150*150*150</v>
          </cell>
          <cell r="F357" t="str">
            <v>EA</v>
          </cell>
          <cell r="G357">
            <v>9</v>
          </cell>
          <cell r="H357">
            <v>50000</v>
          </cell>
        </row>
        <row r="358">
          <cell r="A358" t="str">
            <v>020103</v>
          </cell>
          <cell r="B358" t="str">
            <v>26</v>
          </cell>
          <cell r="C358" t="str">
            <v>3913113</v>
          </cell>
          <cell r="D358" t="str">
            <v>단천정</v>
          </cell>
          <cell r="E358" t="str">
            <v>180*300</v>
          </cell>
          <cell r="F358" t="str">
            <v>M</v>
          </cell>
          <cell r="G358">
            <v>331</v>
          </cell>
          <cell r="H358">
            <v>40000</v>
          </cell>
        </row>
        <row r="359">
          <cell r="A359" t="str">
            <v>020103</v>
          </cell>
          <cell r="B359" t="str">
            <v>28</v>
          </cell>
          <cell r="C359" t="str">
            <v>3913114</v>
          </cell>
          <cell r="D359" t="str">
            <v>간접등박스</v>
          </cell>
          <cell r="E359" t="str">
            <v>600*600</v>
          </cell>
          <cell r="F359" t="str">
            <v>M</v>
          </cell>
          <cell r="G359">
            <v>10.7</v>
          </cell>
          <cell r="H359">
            <v>90000</v>
          </cell>
        </row>
        <row r="360">
          <cell r="A360" t="str">
            <v>020103</v>
          </cell>
          <cell r="B360" t="str">
            <v>29</v>
          </cell>
          <cell r="C360" t="str">
            <v>3913115</v>
          </cell>
          <cell r="D360" t="str">
            <v>등박스</v>
          </cell>
          <cell r="E360" t="str">
            <v>800*120</v>
          </cell>
          <cell r="F360" t="str">
            <v>M</v>
          </cell>
          <cell r="G360">
            <v>7</v>
          </cell>
          <cell r="H360">
            <v>60000</v>
          </cell>
        </row>
        <row r="361">
          <cell r="A361" t="str">
            <v>020103</v>
          </cell>
          <cell r="B361" t="str">
            <v>31</v>
          </cell>
          <cell r="C361" t="str">
            <v>3913116</v>
          </cell>
          <cell r="D361" t="str">
            <v>등박스(STAGE)</v>
          </cell>
          <cell r="E361" t="str">
            <v>600*150</v>
          </cell>
          <cell r="F361" t="str">
            <v>M</v>
          </cell>
          <cell r="G361">
            <v>8.4</v>
          </cell>
          <cell r="H361">
            <v>60000</v>
          </cell>
        </row>
        <row r="362">
          <cell r="A362" t="str">
            <v>020103</v>
          </cell>
          <cell r="B362" t="str">
            <v>32</v>
          </cell>
          <cell r="C362" t="str">
            <v>3913117</v>
          </cell>
          <cell r="D362" t="str">
            <v>MT-3</v>
          </cell>
          <cell r="F362" t="str">
            <v>M2</v>
          </cell>
          <cell r="G362">
            <v>2.34</v>
          </cell>
          <cell r="H362">
            <v>110000</v>
          </cell>
        </row>
        <row r="363">
          <cell r="A363" t="str">
            <v>020103</v>
          </cell>
          <cell r="B363" t="str">
            <v>33</v>
          </cell>
          <cell r="C363" t="str">
            <v>3913118</v>
          </cell>
          <cell r="D363" t="str">
            <v>MT-1</v>
          </cell>
          <cell r="F363" t="str">
            <v>M2</v>
          </cell>
          <cell r="G363">
            <v>2.34</v>
          </cell>
          <cell r="H363">
            <v>76000</v>
          </cell>
        </row>
        <row r="364">
          <cell r="A364" t="str">
            <v>020103</v>
          </cell>
          <cell r="B364" t="str">
            <v>34</v>
          </cell>
          <cell r="C364" t="str">
            <v>3913119</v>
          </cell>
          <cell r="D364" t="str">
            <v>천정고정틀</v>
          </cell>
          <cell r="F364" t="str">
            <v>M2</v>
          </cell>
          <cell r="G364">
            <v>2.34</v>
          </cell>
          <cell r="H364">
            <v>30000</v>
          </cell>
        </row>
        <row r="365">
          <cell r="A365" t="str">
            <v>020103</v>
          </cell>
          <cell r="B365" t="str">
            <v>2</v>
          </cell>
          <cell r="C365" t="str">
            <v>4910068</v>
          </cell>
          <cell r="D365" t="str">
            <v>석고보드취부(천정,바탕)</v>
          </cell>
          <cell r="E365" t="str">
            <v>T=9*1PLY</v>
          </cell>
          <cell r="F365" t="str">
            <v>M2</v>
          </cell>
          <cell r="G365">
            <v>1463.13</v>
          </cell>
          <cell r="H365">
            <v>1284</v>
          </cell>
          <cell r="I365">
            <v>0</v>
          </cell>
          <cell r="J365">
            <v>0</v>
          </cell>
        </row>
        <row r="366">
          <cell r="A366" t="str">
            <v>020103</v>
          </cell>
          <cell r="B366" t="str">
            <v>3</v>
          </cell>
          <cell r="C366" t="str">
            <v>4910069</v>
          </cell>
          <cell r="D366" t="str">
            <v>석고보드취부(천정,치장)</v>
          </cell>
          <cell r="E366" t="str">
            <v>T=9*1PLY</v>
          </cell>
          <cell r="F366" t="str">
            <v>M2</v>
          </cell>
          <cell r="G366">
            <v>1463.13</v>
          </cell>
          <cell r="H366">
            <v>1284</v>
          </cell>
          <cell r="I366">
            <v>8156</v>
          </cell>
          <cell r="J366">
            <v>0</v>
          </cell>
        </row>
        <row r="367">
          <cell r="A367" t="str">
            <v>020103</v>
          </cell>
          <cell r="B367" t="str">
            <v>24</v>
          </cell>
          <cell r="C367" t="str">
            <v>4910091</v>
          </cell>
          <cell r="D367" t="str">
            <v>줄눈</v>
          </cell>
          <cell r="F367" t="str">
            <v>M</v>
          </cell>
          <cell r="G367">
            <v>269.60000000000002</v>
          </cell>
          <cell r="H367">
            <v>1277</v>
          </cell>
          <cell r="I367">
            <v>12359</v>
          </cell>
          <cell r="J367">
            <v>0</v>
          </cell>
        </row>
        <row r="368">
          <cell r="A368" t="str">
            <v>020103</v>
          </cell>
          <cell r="B368" t="str">
            <v>37</v>
          </cell>
          <cell r="C368" t="str">
            <v>4910094</v>
          </cell>
          <cell r="D368" t="str">
            <v>밤라이트취부</v>
          </cell>
          <cell r="F368" t="str">
            <v>M2</v>
          </cell>
          <cell r="G368">
            <v>50</v>
          </cell>
          <cell r="H368">
            <v>1725</v>
          </cell>
          <cell r="I368">
            <v>4182</v>
          </cell>
          <cell r="J368">
            <v>0</v>
          </cell>
        </row>
        <row r="369">
          <cell r="A369" t="str">
            <v>020103</v>
          </cell>
          <cell r="B369" t="str">
            <v>15</v>
          </cell>
          <cell r="C369" t="str">
            <v>4910160</v>
          </cell>
          <cell r="D369" t="str">
            <v>무늬목판넬 (홍송)</v>
          </cell>
          <cell r="E369" t="str">
            <v>WD-3</v>
          </cell>
          <cell r="F369" t="str">
            <v>M2</v>
          </cell>
          <cell r="G369">
            <v>119.8</v>
          </cell>
          <cell r="H369">
            <v>10547</v>
          </cell>
          <cell r="I369">
            <v>116214</v>
          </cell>
          <cell r="J369">
            <v>0</v>
          </cell>
        </row>
        <row r="370">
          <cell r="A370" t="str">
            <v>020103</v>
          </cell>
          <cell r="B370" t="str">
            <v>1</v>
          </cell>
          <cell r="C370" t="str">
            <v>4913001</v>
          </cell>
          <cell r="D370" t="str">
            <v>경량철골천정틀</v>
          </cell>
          <cell r="E370" t="str">
            <v>M-BAR</v>
          </cell>
          <cell r="F370" t="str">
            <v>M2</v>
          </cell>
          <cell r="G370">
            <v>1814.13</v>
          </cell>
          <cell r="H370">
            <v>2341</v>
          </cell>
          <cell r="I370">
            <v>15366</v>
          </cell>
          <cell r="J370">
            <v>0</v>
          </cell>
        </row>
        <row r="371">
          <cell r="A371" t="str">
            <v>020103</v>
          </cell>
          <cell r="B371" t="str">
            <v>20</v>
          </cell>
          <cell r="C371" t="str">
            <v>4913006</v>
          </cell>
          <cell r="D371" t="str">
            <v>AL몰딩설치</v>
          </cell>
          <cell r="F371" t="str">
            <v>M</v>
          </cell>
          <cell r="G371">
            <v>472.7</v>
          </cell>
          <cell r="H371">
            <v>1085</v>
          </cell>
          <cell r="I371">
            <v>2096</v>
          </cell>
          <cell r="J371">
            <v>0</v>
          </cell>
        </row>
        <row r="372">
          <cell r="A372" t="str">
            <v>020103</v>
          </cell>
          <cell r="B372" t="str">
            <v>39</v>
          </cell>
          <cell r="C372" t="str">
            <v>4913172</v>
          </cell>
          <cell r="D372" t="str">
            <v>점검구</v>
          </cell>
          <cell r="E372" t="str">
            <v>STL 700*700</v>
          </cell>
          <cell r="F372" t="str">
            <v>개소</v>
          </cell>
          <cell r="G372">
            <v>16</v>
          </cell>
          <cell r="H372">
            <v>11643</v>
          </cell>
          <cell r="I372">
            <v>60197</v>
          </cell>
          <cell r="J372">
            <v>206</v>
          </cell>
        </row>
        <row r="373">
          <cell r="A373" t="str">
            <v>020103</v>
          </cell>
          <cell r="B373" t="str">
            <v>4</v>
          </cell>
          <cell r="C373" t="str">
            <v>4916255</v>
          </cell>
          <cell r="D373" t="str">
            <v>ALL PUTTY</v>
          </cell>
          <cell r="F373" t="str">
            <v>M2</v>
          </cell>
          <cell r="G373">
            <v>1992.13</v>
          </cell>
          <cell r="H373">
            <v>1336</v>
          </cell>
          <cell r="I373">
            <v>5426</v>
          </cell>
          <cell r="J373">
            <v>0</v>
          </cell>
        </row>
        <row r="374">
          <cell r="A374" t="str">
            <v>020103</v>
          </cell>
          <cell r="B374" t="str">
            <v>16</v>
          </cell>
          <cell r="C374" t="str">
            <v>4916702</v>
          </cell>
          <cell r="D374" t="str">
            <v>색락카 (철재면)</v>
          </cell>
          <cell r="F374" t="str">
            <v>M2</v>
          </cell>
          <cell r="G374">
            <v>1725.6</v>
          </cell>
          <cell r="H374">
            <v>2554</v>
          </cell>
          <cell r="I374">
            <v>19898</v>
          </cell>
          <cell r="J374">
            <v>0</v>
          </cell>
        </row>
        <row r="375">
          <cell r="A375" t="str">
            <v>020103</v>
          </cell>
          <cell r="B375" t="str">
            <v>5</v>
          </cell>
          <cell r="C375" t="str">
            <v>4916718</v>
          </cell>
          <cell r="D375" t="str">
            <v>비닐페인트</v>
          </cell>
          <cell r="F375" t="str">
            <v>M2</v>
          </cell>
          <cell r="G375">
            <v>1344.13</v>
          </cell>
          <cell r="H375">
            <v>792</v>
          </cell>
          <cell r="I375">
            <v>4281</v>
          </cell>
          <cell r="J375">
            <v>0</v>
          </cell>
        </row>
        <row r="376">
          <cell r="A376" t="str">
            <v>020103</v>
          </cell>
          <cell r="B376" t="str">
            <v>42</v>
          </cell>
          <cell r="C376" t="str">
            <v>4917143</v>
          </cell>
          <cell r="D376" t="str">
            <v>TEX 취부</v>
          </cell>
          <cell r="F376" t="str">
            <v>M2</v>
          </cell>
          <cell r="G376">
            <v>10</v>
          </cell>
          <cell r="H376">
            <v>5500</v>
          </cell>
          <cell r="I376">
            <v>0</v>
          </cell>
          <cell r="J376">
            <v>0</v>
          </cell>
        </row>
        <row r="377">
          <cell r="A377" t="str">
            <v>020103</v>
          </cell>
          <cell r="B377" t="str">
            <v>35</v>
          </cell>
          <cell r="C377" t="str">
            <v>4917538</v>
          </cell>
          <cell r="D377" t="str">
            <v>엑사판</v>
          </cell>
          <cell r="E377" t="str">
            <v>크리스탈 화이트</v>
          </cell>
          <cell r="F377" t="str">
            <v>M2</v>
          </cell>
          <cell r="G377">
            <v>297</v>
          </cell>
          <cell r="H377">
            <v>29700</v>
          </cell>
          <cell r="I377">
            <v>0</v>
          </cell>
          <cell r="J377">
            <v>0</v>
          </cell>
        </row>
        <row r="378">
          <cell r="A378" t="str">
            <v>020103</v>
          </cell>
          <cell r="B378" t="str">
            <v>41</v>
          </cell>
          <cell r="C378" t="str">
            <v>4917539</v>
          </cell>
          <cell r="D378" t="str">
            <v>루마싸이트</v>
          </cell>
          <cell r="F378" t="str">
            <v>M2</v>
          </cell>
          <cell r="G378">
            <v>40</v>
          </cell>
          <cell r="H378">
            <v>63800</v>
          </cell>
          <cell r="I378">
            <v>7912</v>
          </cell>
          <cell r="J378">
            <v>0</v>
          </cell>
        </row>
        <row r="379">
          <cell r="A379" t="str">
            <v>020103</v>
          </cell>
          <cell r="B379" t="str">
            <v>36</v>
          </cell>
          <cell r="C379" t="str">
            <v>4918720</v>
          </cell>
          <cell r="D379" t="str">
            <v>암면넣기</v>
          </cell>
          <cell r="E379" t="str">
            <v>#100      T:50</v>
          </cell>
          <cell r="F379" t="str">
            <v>M2</v>
          </cell>
          <cell r="G379">
            <v>98</v>
          </cell>
          <cell r="H379">
            <v>3300</v>
          </cell>
          <cell r="I379">
            <v>2306</v>
          </cell>
          <cell r="J379">
            <v>0</v>
          </cell>
        </row>
        <row r="380">
          <cell r="A380" t="str">
            <v>020103</v>
          </cell>
          <cell r="B380" t="str">
            <v>7</v>
          </cell>
          <cell r="C380" t="str">
            <v>Z000002</v>
          </cell>
          <cell r="D380" t="str">
            <v>단천정</v>
          </cell>
          <cell r="E380" t="str">
            <v>H=150</v>
          </cell>
          <cell r="F380" t="str">
            <v>M</v>
          </cell>
          <cell r="G380">
            <v>200.8</v>
          </cell>
          <cell r="H380">
            <v>9300</v>
          </cell>
          <cell r="I380">
            <v>0</v>
          </cell>
        </row>
        <row r="381">
          <cell r="A381" t="str">
            <v>020104</v>
          </cell>
          <cell r="B381" t="str">
            <v>31</v>
          </cell>
          <cell r="C381" t="str">
            <v>0601113</v>
          </cell>
          <cell r="D381" t="str">
            <v>낮은장</v>
          </cell>
          <cell r="E381" t="str">
            <v>1050*700</v>
          </cell>
          <cell r="F381" t="str">
            <v>개소</v>
          </cell>
          <cell r="G381">
            <v>15</v>
          </cell>
          <cell r="H381">
            <v>600000</v>
          </cell>
          <cell r="I381">
            <v>0</v>
          </cell>
          <cell r="J381">
            <v>0</v>
          </cell>
        </row>
        <row r="382">
          <cell r="A382" t="str">
            <v>020104</v>
          </cell>
          <cell r="B382" t="str">
            <v>27</v>
          </cell>
          <cell r="C382" t="str">
            <v>0601114</v>
          </cell>
          <cell r="D382" t="str">
            <v>붙박이장</v>
          </cell>
          <cell r="E382" t="str">
            <v>750*750*2150</v>
          </cell>
          <cell r="F382" t="str">
            <v>개소</v>
          </cell>
          <cell r="G382">
            <v>1</v>
          </cell>
          <cell r="H382">
            <v>1200000</v>
          </cell>
          <cell r="I382">
            <v>0</v>
          </cell>
          <cell r="J382">
            <v>0</v>
          </cell>
        </row>
        <row r="383">
          <cell r="A383" t="str">
            <v>020104</v>
          </cell>
          <cell r="B383" t="str">
            <v>28</v>
          </cell>
          <cell r="C383" t="str">
            <v>0601115</v>
          </cell>
          <cell r="D383" t="str">
            <v>붙박이장</v>
          </cell>
          <cell r="E383" t="str">
            <v>500*500*2150</v>
          </cell>
          <cell r="F383" t="str">
            <v>개소</v>
          </cell>
          <cell r="G383">
            <v>6</v>
          </cell>
          <cell r="H383">
            <v>1000000</v>
          </cell>
          <cell r="I383">
            <v>0</v>
          </cell>
          <cell r="J383">
            <v>0</v>
          </cell>
        </row>
        <row r="384">
          <cell r="A384" t="str">
            <v>020104</v>
          </cell>
          <cell r="B384" t="str">
            <v>29</v>
          </cell>
          <cell r="C384" t="str">
            <v>0601116</v>
          </cell>
          <cell r="D384" t="str">
            <v>붙박이장</v>
          </cell>
          <cell r="E384" t="str">
            <v>500*750*2150</v>
          </cell>
          <cell r="F384" t="str">
            <v>개소</v>
          </cell>
          <cell r="G384">
            <v>3</v>
          </cell>
          <cell r="H384">
            <v>1200000</v>
          </cell>
          <cell r="I384">
            <v>0</v>
          </cell>
          <cell r="J384">
            <v>0</v>
          </cell>
        </row>
        <row r="385">
          <cell r="A385" t="str">
            <v>020104</v>
          </cell>
          <cell r="B385" t="str">
            <v>30</v>
          </cell>
          <cell r="C385" t="str">
            <v>0601117</v>
          </cell>
          <cell r="D385" t="str">
            <v>붙박이장</v>
          </cell>
          <cell r="E385" t="str">
            <v>900*500*2150</v>
          </cell>
          <cell r="F385" t="str">
            <v>개소</v>
          </cell>
          <cell r="G385">
            <v>1</v>
          </cell>
          <cell r="H385">
            <v>1350000</v>
          </cell>
          <cell r="I385">
            <v>0</v>
          </cell>
          <cell r="J385">
            <v>0</v>
          </cell>
        </row>
        <row r="386">
          <cell r="A386" t="str">
            <v>020104</v>
          </cell>
          <cell r="B386" t="str">
            <v>32</v>
          </cell>
          <cell r="C386" t="str">
            <v>0601118</v>
          </cell>
          <cell r="D386" t="str">
            <v>SNACK BAR COUNTER</v>
          </cell>
          <cell r="E386" t="str">
            <v>5300*1050</v>
          </cell>
          <cell r="F386" t="str">
            <v>개소</v>
          </cell>
          <cell r="G386">
            <v>1</v>
          </cell>
          <cell r="H386">
            <v>5100000</v>
          </cell>
          <cell r="I386">
            <v>0</v>
          </cell>
          <cell r="J386">
            <v>0</v>
          </cell>
        </row>
        <row r="387">
          <cell r="A387" t="str">
            <v>020104</v>
          </cell>
          <cell r="B387" t="str">
            <v>33</v>
          </cell>
          <cell r="C387" t="str">
            <v>0601119</v>
          </cell>
          <cell r="D387" t="str">
            <v>INFORMATION DESK</v>
          </cell>
          <cell r="E387" t="str">
            <v>600*1600*1050</v>
          </cell>
          <cell r="F387" t="str">
            <v>개소</v>
          </cell>
          <cell r="G387">
            <v>1</v>
          </cell>
          <cell r="H387">
            <v>1443000</v>
          </cell>
          <cell r="I387">
            <v>0</v>
          </cell>
          <cell r="J387">
            <v>0</v>
          </cell>
        </row>
        <row r="388">
          <cell r="A388" t="str">
            <v>020104</v>
          </cell>
          <cell r="B388" t="str">
            <v>2</v>
          </cell>
          <cell r="C388" t="str">
            <v>3915671</v>
          </cell>
          <cell r="D388" t="str">
            <v>STEELDOOR/FRAME</v>
          </cell>
          <cell r="E388" t="str">
            <v>810*2400*35   ST-1</v>
          </cell>
          <cell r="F388" t="str">
            <v>개소</v>
          </cell>
          <cell r="G388">
            <v>2</v>
          </cell>
          <cell r="H388">
            <v>475000</v>
          </cell>
        </row>
        <row r="389">
          <cell r="A389" t="str">
            <v>020104</v>
          </cell>
          <cell r="B389" t="str">
            <v>4</v>
          </cell>
          <cell r="C389" t="str">
            <v>3915676</v>
          </cell>
          <cell r="D389" t="str">
            <v>WOODDOOR/FRAME</v>
          </cell>
          <cell r="E389" t="str">
            <v>850*2400*35   WD-1</v>
          </cell>
          <cell r="F389" t="str">
            <v>개소</v>
          </cell>
          <cell r="G389">
            <v>4</v>
          </cell>
          <cell r="H389">
            <v>760000</v>
          </cell>
        </row>
        <row r="390">
          <cell r="A390" t="str">
            <v>020104</v>
          </cell>
          <cell r="B390" t="str">
            <v>6</v>
          </cell>
          <cell r="C390" t="str">
            <v>3915678</v>
          </cell>
          <cell r="D390" t="str">
            <v>WOODDOOR/FRAME</v>
          </cell>
          <cell r="E390" t="str">
            <v>600*2000*30   WD-2</v>
          </cell>
          <cell r="F390" t="str">
            <v>개소</v>
          </cell>
          <cell r="G390">
            <v>10</v>
          </cell>
          <cell r="H390">
            <v>570000</v>
          </cell>
        </row>
        <row r="391">
          <cell r="A391" t="str">
            <v>020104</v>
          </cell>
          <cell r="B391" t="str">
            <v>8</v>
          </cell>
          <cell r="C391" t="str">
            <v>3915682</v>
          </cell>
          <cell r="D391" t="str">
            <v>WOODDOOR/FRAME</v>
          </cell>
          <cell r="E391" t="str">
            <v>920*2205*40   WD-9</v>
          </cell>
          <cell r="F391" t="str">
            <v>개소</v>
          </cell>
          <cell r="G391">
            <v>1</v>
          </cell>
          <cell r="H391">
            <v>760000</v>
          </cell>
        </row>
        <row r="392">
          <cell r="A392" t="str">
            <v>020104</v>
          </cell>
          <cell r="B392" t="str">
            <v>12</v>
          </cell>
          <cell r="C392" t="str">
            <v>3915683</v>
          </cell>
          <cell r="D392" t="str">
            <v>WOODDOOR/FRAME</v>
          </cell>
          <cell r="E392" t="str">
            <v>850*2205*70   WD-12</v>
          </cell>
          <cell r="F392" t="str">
            <v>개소</v>
          </cell>
          <cell r="G392">
            <v>9</v>
          </cell>
          <cell r="H392">
            <v>712500</v>
          </cell>
        </row>
        <row r="393">
          <cell r="A393" t="str">
            <v>020104</v>
          </cell>
          <cell r="B393" t="str">
            <v>10</v>
          </cell>
          <cell r="C393" t="str">
            <v>3915684</v>
          </cell>
          <cell r="D393" t="str">
            <v>WOODDOOR/FRAME</v>
          </cell>
          <cell r="E393" t="str">
            <v>1000*2400*40  WD-13</v>
          </cell>
          <cell r="F393" t="str">
            <v>개소</v>
          </cell>
          <cell r="G393">
            <v>4</v>
          </cell>
          <cell r="H393">
            <v>855000</v>
          </cell>
        </row>
        <row r="394">
          <cell r="A394" t="str">
            <v>020104</v>
          </cell>
          <cell r="B394" t="str">
            <v>22</v>
          </cell>
          <cell r="C394" t="str">
            <v>3915691</v>
          </cell>
          <cell r="D394" t="str">
            <v>강화도어</v>
          </cell>
          <cell r="E394" t="str">
            <v>2100*2395*10  GL-1</v>
          </cell>
          <cell r="F394" t="str">
            <v>개소</v>
          </cell>
          <cell r="G394">
            <v>2</v>
          </cell>
          <cell r="H394">
            <v>1140000</v>
          </cell>
        </row>
        <row r="395">
          <cell r="A395" t="str">
            <v>020104</v>
          </cell>
          <cell r="B395" t="str">
            <v>26</v>
          </cell>
          <cell r="C395" t="str">
            <v>3915692</v>
          </cell>
          <cell r="D395" t="str">
            <v>강화도어</v>
          </cell>
          <cell r="E395" t="str">
            <v>920*2395*10   GL-2</v>
          </cell>
          <cell r="F395" t="str">
            <v>개소</v>
          </cell>
          <cell r="G395">
            <v>4</v>
          </cell>
          <cell r="H395">
            <v>380000</v>
          </cell>
        </row>
        <row r="396">
          <cell r="A396" t="str">
            <v>020104</v>
          </cell>
          <cell r="B396" t="str">
            <v>14</v>
          </cell>
          <cell r="C396" t="str">
            <v>3915694</v>
          </cell>
          <cell r="D396" t="str">
            <v>WG-1</v>
          </cell>
          <cell r="E396" t="str">
            <v>1720*2400*30</v>
          </cell>
          <cell r="F396" t="str">
            <v>개소</v>
          </cell>
          <cell r="G396">
            <v>2</v>
          </cell>
          <cell r="H396">
            <v>1170000</v>
          </cell>
        </row>
        <row r="397">
          <cell r="A397" t="str">
            <v>020104</v>
          </cell>
          <cell r="B397" t="str">
            <v>16</v>
          </cell>
          <cell r="C397" t="str">
            <v>3915695</v>
          </cell>
          <cell r="D397" t="str">
            <v>WG-2</v>
          </cell>
          <cell r="E397" t="str">
            <v>850*2205*60</v>
          </cell>
          <cell r="F397" t="str">
            <v>개소</v>
          </cell>
          <cell r="G397">
            <v>3</v>
          </cell>
          <cell r="H397">
            <v>855000</v>
          </cell>
        </row>
        <row r="398">
          <cell r="A398" t="str">
            <v>020104</v>
          </cell>
          <cell r="B398" t="str">
            <v>18</v>
          </cell>
          <cell r="C398" t="str">
            <v>3915696</v>
          </cell>
          <cell r="D398" t="str">
            <v>WL-1</v>
          </cell>
          <cell r="E398" t="str">
            <v>1840*2205*60</v>
          </cell>
          <cell r="F398" t="str">
            <v>개소</v>
          </cell>
          <cell r="G398">
            <v>1</v>
          </cell>
          <cell r="H398">
            <v>1710000</v>
          </cell>
        </row>
        <row r="399">
          <cell r="A399" t="str">
            <v>020104</v>
          </cell>
          <cell r="B399" t="str">
            <v>20</v>
          </cell>
          <cell r="C399" t="str">
            <v>3915697</v>
          </cell>
          <cell r="D399" t="str">
            <v>WL-2</v>
          </cell>
          <cell r="E399" t="str">
            <v>920*2205*60</v>
          </cell>
          <cell r="F399" t="str">
            <v>개소</v>
          </cell>
          <cell r="G399">
            <v>3</v>
          </cell>
          <cell r="H399">
            <v>855000</v>
          </cell>
        </row>
        <row r="400">
          <cell r="A400" t="str">
            <v>020104</v>
          </cell>
          <cell r="B400" t="str">
            <v>24</v>
          </cell>
          <cell r="C400" t="str">
            <v>3915699</v>
          </cell>
          <cell r="D400" t="str">
            <v>강화도어</v>
          </cell>
          <cell r="E400" t="str">
            <v>1300*2395*10</v>
          </cell>
          <cell r="F400" t="str">
            <v>개소</v>
          </cell>
          <cell r="G400">
            <v>2</v>
          </cell>
          <cell r="H400">
            <v>760000</v>
          </cell>
        </row>
        <row r="401">
          <cell r="A401" t="str">
            <v>030101</v>
          </cell>
          <cell r="B401" t="str">
            <v>25</v>
          </cell>
          <cell r="C401" t="str">
            <v>3908051</v>
          </cell>
          <cell r="D401" t="str">
            <v>화강석(통석) (ROUND)</v>
          </cell>
          <cell r="E401" t="str">
            <v>W=250</v>
          </cell>
          <cell r="F401" t="str">
            <v>M</v>
          </cell>
          <cell r="G401">
            <v>33</v>
          </cell>
          <cell r="H401">
            <v>140000</v>
          </cell>
        </row>
        <row r="402">
          <cell r="A402" t="str">
            <v>030101</v>
          </cell>
          <cell r="B402" t="str">
            <v>27</v>
          </cell>
          <cell r="C402" t="str">
            <v>3908054</v>
          </cell>
          <cell r="D402" t="str">
            <v>가평석(버너) (ROUND)</v>
          </cell>
          <cell r="E402" t="str">
            <v>T=40</v>
          </cell>
          <cell r="F402" t="str">
            <v>M</v>
          </cell>
          <cell r="G402">
            <v>14</v>
          </cell>
          <cell r="H402">
            <v>130000</v>
          </cell>
        </row>
        <row r="403">
          <cell r="A403" t="str">
            <v>030101</v>
          </cell>
          <cell r="B403" t="str">
            <v>29</v>
          </cell>
          <cell r="C403" t="str">
            <v>3908055</v>
          </cell>
          <cell r="D403" t="str">
            <v>가평석(버너) (ROUND)</v>
          </cell>
          <cell r="E403" t="str">
            <v>T=24 , H=310</v>
          </cell>
          <cell r="F403" t="str">
            <v>M</v>
          </cell>
          <cell r="G403">
            <v>7</v>
          </cell>
          <cell r="H403">
            <v>60000</v>
          </cell>
        </row>
        <row r="404">
          <cell r="A404" t="str">
            <v>030101</v>
          </cell>
          <cell r="B404" t="str">
            <v>38</v>
          </cell>
          <cell r="C404" t="str">
            <v>3908057</v>
          </cell>
          <cell r="D404" t="str">
            <v>가평석(버너)</v>
          </cell>
          <cell r="E404" t="str">
            <v>T=40</v>
          </cell>
          <cell r="F404" t="str">
            <v>M</v>
          </cell>
          <cell r="G404">
            <v>3</v>
          </cell>
          <cell r="H404">
            <v>100000</v>
          </cell>
        </row>
        <row r="405">
          <cell r="A405" t="str">
            <v>030101</v>
          </cell>
          <cell r="B405" t="str">
            <v>40</v>
          </cell>
          <cell r="C405" t="str">
            <v>3908058</v>
          </cell>
          <cell r="D405" t="str">
            <v>가평석(버너)</v>
          </cell>
          <cell r="E405" t="str">
            <v>T=24</v>
          </cell>
          <cell r="F405" t="str">
            <v>M</v>
          </cell>
          <cell r="G405">
            <v>3</v>
          </cell>
          <cell r="H405">
            <v>52000</v>
          </cell>
        </row>
        <row r="406">
          <cell r="A406" t="str">
            <v>030101</v>
          </cell>
          <cell r="B406" t="str">
            <v>23</v>
          </cell>
          <cell r="C406" t="str">
            <v>3908062</v>
          </cell>
          <cell r="D406" t="str">
            <v>단높임</v>
          </cell>
          <cell r="F406" t="str">
            <v>M</v>
          </cell>
          <cell r="G406">
            <v>10</v>
          </cell>
          <cell r="H406">
            <v>50000</v>
          </cell>
        </row>
        <row r="407">
          <cell r="A407" t="str">
            <v>030101</v>
          </cell>
          <cell r="B407" t="str">
            <v>34</v>
          </cell>
          <cell r="C407" t="str">
            <v>3908063</v>
          </cell>
          <cell r="D407" t="str">
            <v>단높임(곡선)</v>
          </cell>
          <cell r="E407" t="str">
            <v>250*450</v>
          </cell>
          <cell r="F407" t="str">
            <v>M</v>
          </cell>
          <cell r="G407">
            <v>10</v>
          </cell>
          <cell r="H407">
            <v>65000</v>
          </cell>
        </row>
        <row r="408">
          <cell r="A408" t="str">
            <v>030101</v>
          </cell>
          <cell r="B408" t="str">
            <v>36</v>
          </cell>
          <cell r="C408" t="str">
            <v>3908064</v>
          </cell>
          <cell r="D408" t="str">
            <v>단높임</v>
          </cell>
          <cell r="F408" t="str">
            <v>M</v>
          </cell>
          <cell r="G408">
            <v>47</v>
          </cell>
          <cell r="H408">
            <v>50000</v>
          </cell>
        </row>
        <row r="409">
          <cell r="A409" t="str">
            <v>030101</v>
          </cell>
          <cell r="B409" t="str">
            <v>43</v>
          </cell>
          <cell r="C409" t="str">
            <v>3910073</v>
          </cell>
          <cell r="D409" t="str">
            <v>벤취(사우나)</v>
          </cell>
          <cell r="E409" t="str">
            <v>1500*1350</v>
          </cell>
          <cell r="F409" t="str">
            <v>M</v>
          </cell>
          <cell r="G409">
            <v>10</v>
          </cell>
          <cell r="H409">
            <v>237500</v>
          </cell>
        </row>
        <row r="410">
          <cell r="A410" t="str">
            <v>030101</v>
          </cell>
          <cell r="B410" t="str">
            <v>45</v>
          </cell>
          <cell r="C410" t="str">
            <v>3910074</v>
          </cell>
          <cell r="D410" t="str">
            <v>벤취(사우나)</v>
          </cell>
          <cell r="E410" t="str">
            <v>900*1350</v>
          </cell>
          <cell r="F410" t="str">
            <v>M</v>
          </cell>
          <cell r="G410">
            <v>12.1</v>
          </cell>
          <cell r="H410">
            <v>190000</v>
          </cell>
        </row>
        <row r="411">
          <cell r="A411" t="str">
            <v>030101</v>
          </cell>
          <cell r="B411" t="str">
            <v>47</v>
          </cell>
          <cell r="C411" t="str">
            <v>3910139</v>
          </cell>
          <cell r="D411" t="str">
            <v>스프러스판넬</v>
          </cell>
          <cell r="F411" t="str">
            <v>M2</v>
          </cell>
          <cell r="G411">
            <v>75.77</v>
          </cell>
          <cell r="H411">
            <v>250000</v>
          </cell>
        </row>
        <row r="412">
          <cell r="A412" t="str">
            <v>030101</v>
          </cell>
          <cell r="B412" t="str">
            <v>31</v>
          </cell>
          <cell r="C412" t="str">
            <v>399J08Y</v>
          </cell>
          <cell r="D412" t="str">
            <v>트렌치 카바</v>
          </cell>
          <cell r="E412" t="str">
            <v>SST W:100</v>
          </cell>
          <cell r="F412" t="str">
            <v>M</v>
          </cell>
          <cell r="G412">
            <v>88</v>
          </cell>
          <cell r="H412">
            <v>6954</v>
          </cell>
          <cell r="I412">
            <v>15158</v>
          </cell>
          <cell r="J412">
            <v>65</v>
          </cell>
        </row>
        <row r="413">
          <cell r="A413" t="str">
            <v>030101</v>
          </cell>
          <cell r="B413" t="str">
            <v>2</v>
          </cell>
          <cell r="C413" t="str">
            <v>4908001</v>
          </cell>
          <cell r="D413" t="str">
            <v>석재붙임(바닥) ST-1</v>
          </cell>
          <cell r="E413" t="str">
            <v>크리마 마필</v>
          </cell>
          <cell r="F413" t="str">
            <v>M2</v>
          </cell>
          <cell r="G413">
            <v>371.9</v>
          </cell>
          <cell r="H413">
            <v>68200</v>
          </cell>
          <cell r="I413">
            <v>34078</v>
          </cell>
          <cell r="J413">
            <v>0</v>
          </cell>
        </row>
        <row r="414">
          <cell r="A414" t="str">
            <v>030101</v>
          </cell>
          <cell r="B414" t="str">
            <v>3</v>
          </cell>
          <cell r="C414" t="str">
            <v>4908002</v>
          </cell>
          <cell r="D414" t="str">
            <v>석재붙임(바닥)</v>
          </cell>
          <cell r="E414" t="str">
            <v>ST-2, W=150</v>
          </cell>
          <cell r="F414" t="str">
            <v>M</v>
          </cell>
          <cell r="G414">
            <v>28.41</v>
          </cell>
          <cell r="H414">
            <v>13500</v>
          </cell>
          <cell r="I414">
            <v>8627</v>
          </cell>
          <cell r="J414">
            <v>0</v>
          </cell>
        </row>
        <row r="415">
          <cell r="A415" t="str">
            <v>030101</v>
          </cell>
          <cell r="B415" t="str">
            <v>5</v>
          </cell>
          <cell r="C415" t="str">
            <v>4908003</v>
          </cell>
          <cell r="D415" t="str">
            <v>석재붙임(바닥) 패턴깔기</v>
          </cell>
          <cell r="E415" t="str">
            <v>ST-1, ST-3</v>
          </cell>
          <cell r="F415" t="str">
            <v>M2</v>
          </cell>
          <cell r="G415">
            <v>8.67</v>
          </cell>
          <cell r="H415">
            <v>141900</v>
          </cell>
          <cell r="I415">
            <v>80379</v>
          </cell>
          <cell r="J415">
            <v>0</v>
          </cell>
        </row>
        <row r="416">
          <cell r="A416" t="str">
            <v>030101</v>
          </cell>
          <cell r="B416" t="str">
            <v>4</v>
          </cell>
          <cell r="C416" t="str">
            <v>4908004</v>
          </cell>
          <cell r="D416" t="str">
            <v>석재붙임(바닥) ROUND</v>
          </cell>
          <cell r="E416" t="str">
            <v>ST-2, W=150</v>
          </cell>
          <cell r="F416" t="str">
            <v>M</v>
          </cell>
          <cell r="G416">
            <v>2.46</v>
          </cell>
          <cell r="H416">
            <v>17550</v>
          </cell>
          <cell r="I416">
            <v>11575</v>
          </cell>
          <cell r="J416">
            <v>0</v>
          </cell>
        </row>
        <row r="417">
          <cell r="A417" t="str">
            <v>030101</v>
          </cell>
          <cell r="B417" t="str">
            <v>48</v>
          </cell>
          <cell r="C417" t="str">
            <v>4908005</v>
          </cell>
          <cell r="D417" t="str">
            <v>석재붙임(바닥) SILL</v>
          </cell>
          <cell r="E417" t="str">
            <v>ST-7</v>
          </cell>
          <cell r="F417" t="str">
            <v>M</v>
          </cell>
          <cell r="G417">
            <v>3</v>
          </cell>
          <cell r="H417">
            <v>11850</v>
          </cell>
          <cell r="I417">
            <v>44467</v>
          </cell>
          <cell r="J417">
            <v>0</v>
          </cell>
        </row>
        <row r="418">
          <cell r="A418" t="str">
            <v>030101</v>
          </cell>
          <cell r="B418" t="str">
            <v>52</v>
          </cell>
          <cell r="C418" t="str">
            <v>4908065</v>
          </cell>
          <cell r="D418" t="str">
            <v>석재붙임</v>
          </cell>
          <cell r="E418" t="str">
            <v>ST-2</v>
          </cell>
          <cell r="F418" t="str">
            <v>M2</v>
          </cell>
          <cell r="G418">
            <v>18</v>
          </cell>
          <cell r="H418">
            <v>82500</v>
          </cell>
          <cell r="I418">
            <v>34078</v>
          </cell>
          <cell r="J418">
            <v>0</v>
          </cell>
        </row>
        <row r="419">
          <cell r="A419" t="str">
            <v>030101</v>
          </cell>
          <cell r="B419" t="str">
            <v>20</v>
          </cell>
          <cell r="C419" t="str">
            <v>4908683</v>
          </cell>
          <cell r="D419" t="str">
            <v>석재붙임(가평석,버너)</v>
          </cell>
          <cell r="E419" t="str">
            <v>ST-7</v>
          </cell>
          <cell r="F419" t="str">
            <v>M2</v>
          </cell>
          <cell r="G419">
            <v>327</v>
          </cell>
          <cell r="H419">
            <v>75900</v>
          </cell>
          <cell r="I419">
            <v>45977</v>
          </cell>
          <cell r="J419">
            <v>0</v>
          </cell>
        </row>
        <row r="420">
          <cell r="A420" t="str">
            <v>030101</v>
          </cell>
          <cell r="B420" t="str">
            <v>14</v>
          </cell>
          <cell r="C420" t="str">
            <v>4908790</v>
          </cell>
          <cell r="D420" t="str">
            <v>마몰 슈퍼화이트</v>
          </cell>
          <cell r="E420" t="str">
            <v>ST-13</v>
          </cell>
          <cell r="F420" t="str">
            <v>M2</v>
          </cell>
          <cell r="G420">
            <v>125.83</v>
          </cell>
          <cell r="H420">
            <v>67870</v>
          </cell>
          <cell r="I420">
            <v>40333</v>
          </cell>
          <cell r="J420">
            <v>0</v>
          </cell>
        </row>
        <row r="421">
          <cell r="A421" t="str">
            <v>030101</v>
          </cell>
          <cell r="B421" t="str">
            <v>15</v>
          </cell>
          <cell r="C421" t="str">
            <v>4908791</v>
          </cell>
          <cell r="D421" t="str">
            <v>마몰 NEGRO DIAMANTE</v>
          </cell>
          <cell r="E421" t="str">
            <v>ST-13-1</v>
          </cell>
          <cell r="F421" t="str">
            <v>M2</v>
          </cell>
          <cell r="G421">
            <v>20.25</v>
          </cell>
          <cell r="H421">
            <v>57420</v>
          </cell>
          <cell r="I421">
            <v>40333</v>
          </cell>
          <cell r="J421">
            <v>0</v>
          </cell>
        </row>
        <row r="422">
          <cell r="A422" t="str">
            <v>030101</v>
          </cell>
          <cell r="B422" t="str">
            <v>16</v>
          </cell>
          <cell r="C422" t="str">
            <v>4908792</v>
          </cell>
          <cell r="D422" t="str">
            <v>콩자갈</v>
          </cell>
          <cell r="E422" t="str">
            <v>ST-14</v>
          </cell>
          <cell r="F422" t="str">
            <v>M2</v>
          </cell>
          <cell r="G422">
            <v>5.5</v>
          </cell>
          <cell r="H422">
            <v>2519</v>
          </cell>
          <cell r="I422">
            <v>6401</v>
          </cell>
          <cell r="J422">
            <v>872</v>
          </cell>
        </row>
        <row r="423">
          <cell r="A423" t="str">
            <v>030101</v>
          </cell>
          <cell r="B423" t="str">
            <v>41</v>
          </cell>
          <cell r="C423" t="str">
            <v>4908804</v>
          </cell>
          <cell r="D423" t="str">
            <v>석재붙임(인디안블랙)</v>
          </cell>
          <cell r="E423" t="str">
            <v>ST-3(습식)</v>
          </cell>
          <cell r="F423" t="str">
            <v>M2</v>
          </cell>
          <cell r="G423">
            <v>50</v>
          </cell>
          <cell r="H423">
            <v>83539</v>
          </cell>
          <cell r="I423">
            <v>58052</v>
          </cell>
          <cell r="J423">
            <v>211</v>
          </cell>
        </row>
        <row r="424">
          <cell r="A424" t="str">
            <v>030101</v>
          </cell>
          <cell r="B424" t="str">
            <v>17</v>
          </cell>
          <cell r="C424" t="str">
            <v>4909050</v>
          </cell>
          <cell r="D424" t="str">
            <v>타일붙임(R.A.K CERAMICS 619)</v>
          </cell>
          <cell r="E424" t="str">
            <v>TL-1</v>
          </cell>
          <cell r="F424" t="str">
            <v>M2</v>
          </cell>
          <cell r="G424">
            <v>28.57</v>
          </cell>
          <cell r="H424">
            <v>15024</v>
          </cell>
          <cell r="I424">
            <v>19902</v>
          </cell>
          <cell r="J424">
            <v>220</v>
          </cell>
        </row>
        <row r="425">
          <cell r="A425" t="str">
            <v>030101</v>
          </cell>
          <cell r="B425" t="str">
            <v>21</v>
          </cell>
          <cell r="C425" t="str">
            <v>4909054</v>
          </cell>
          <cell r="D425" t="str">
            <v>타일붙임(45*45)</v>
          </cell>
          <cell r="E425" t="str">
            <v>TL-5 (모자익)</v>
          </cell>
          <cell r="F425" t="str">
            <v>M2</v>
          </cell>
          <cell r="G425">
            <v>64</v>
          </cell>
          <cell r="H425">
            <v>19824</v>
          </cell>
          <cell r="I425">
            <v>19902</v>
          </cell>
          <cell r="J425">
            <v>220</v>
          </cell>
        </row>
        <row r="426">
          <cell r="A426" t="str">
            <v>030101</v>
          </cell>
          <cell r="B426" t="str">
            <v>11</v>
          </cell>
          <cell r="C426" t="str">
            <v>4909055</v>
          </cell>
          <cell r="D426" t="str">
            <v>타일붙임(HB-79S 8581)</v>
          </cell>
          <cell r="E426" t="str">
            <v>TL-6</v>
          </cell>
          <cell r="F426" t="str">
            <v>M2</v>
          </cell>
          <cell r="G426">
            <v>84</v>
          </cell>
          <cell r="H426">
            <v>18324</v>
          </cell>
          <cell r="I426">
            <v>19902</v>
          </cell>
          <cell r="J426">
            <v>220</v>
          </cell>
        </row>
        <row r="427">
          <cell r="A427" t="str">
            <v>030101</v>
          </cell>
          <cell r="B427" t="str">
            <v>12</v>
          </cell>
          <cell r="C427" t="str">
            <v>4909056</v>
          </cell>
          <cell r="D427" t="str">
            <v>타일붙임(HB-106S 3531)</v>
          </cell>
          <cell r="E427" t="str">
            <v>TL-7</v>
          </cell>
          <cell r="F427" t="str">
            <v>M2</v>
          </cell>
          <cell r="G427">
            <v>40.36</v>
          </cell>
          <cell r="H427">
            <v>18324</v>
          </cell>
          <cell r="I427">
            <v>19902</v>
          </cell>
          <cell r="J427">
            <v>220</v>
          </cell>
        </row>
        <row r="428">
          <cell r="A428" t="str">
            <v>030101</v>
          </cell>
          <cell r="B428" t="str">
            <v>1</v>
          </cell>
          <cell r="C428" t="str">
            <v>4909662</v>
          </cell>
          <cell r="D428" t="str">
            <v>붙임몰탈</v>
          </cell>
          <cell r="F428" t="str">
            <v>M2</v>
          </cell>
          <cell r="G428">
            <v>996.43</v>
          </cell>
          <cell r="H428">
            <v>1043</v>
          </cell>
          <cell r="I428">
            <v>851</v>
          </cell>
          <cell r="J428">
            <v>212</v>
          </cell>
        </row>
        <row r="429">
          <cell r="A429" t="str">
            <v>030101</v>
          </cell>
          <cell r="B429" t="str">
            <v>7</v>
          </cell>
          <cell r="C429" t="str">
            <v>4910002</v>
          </cell>
          <cell r="D429" t="str">
            <v>마루틀설치</v>
          </cell>
          <cell r="E429" t="str">
            <v>90*90 900*900</v>
          </cell>
          <cell r="F429" t="str">
            <v>M2</v>
          </cell>
          <cell r="G429">
            <v>128.72</v>
          </cell>
          <cell r="H429">
            <v>5595</v>
          </cell>
          <cell r="I429">
            <v>4922</v>
          </cell>
          <cell r="J429">
            <v>0</v>
          </cell>
        </row>
        <row r="430">
          <cell r="A430" t="str">
            <v>030101</v>
          </cell>
          <cell r="B430" t="str">
            <v>8</v>
          </cell>
          <cell r="C430" t="str">
            <v>4910033</v>
          </cell>
          <cell r="D430" t="str">
            <v>합판깔기</v>
          </cell>
          <cell r="E430" t="str">
            <v>바닥내수 T=12MM</v>
          </cell>
          <cell r="F430" t="str">
            <v>M2</v>
          </cell>
          <cell r="G430">
            <v>98.44</v>
          </cell>
          <cell r="H430">
            <v>5231</v>
          </cell>
          <cell r="I430">
            <v>1047</v>
          </cell>
          <cell r="J430">
            <v>0</v>
          </cell>
        </row>
        <row r="431">
          <cell r="A431" t="str">
            <v>030101</v>
          </cell>
          <cell r="B431" t="str">
            <v>19</v>
          </cell>
          <cell r="C431" t="str">
            <v>4910052</v>
          </cell>
          <cell r="D431" t="str">
            <v>다다미</v>
          </cell>
          <cell r="E431" t="str">
            <v>DF-1</v>
          </cell>
          <cell r="F431" t="str">
            <v>M2</v>
          </cell>
          <cell r="G431">
            <v>30.33</v>
          </cell>
          <cell r="H431">
            <v>29700</v>
          </cell>
          <cell r="I431">
            <v>5591</v>
          </cell>
          <cell r="J431">
            <v>0</v>
          </cell>
        </row>
        <row r="432">
          <cell r="A432" t="str">
            <v>030101</v>
          </cell>
          <cell r="B432" t="str">
            <v>50</v>
          </cell>
          <cell r="C432" t="str">
            <v>4910056</v>
          </cell>
          <cell r="D432" t="str">
            <v>WOOD FLOORING(T=14,매플)</v>
          </cell>
          <cell r="E432" t="str">
            <v>WF-1</v>
          </cell>
          <cell r="F432" t="str">
            <v>M2</v>
          </cell>
          <cell r="G432">
            <v>191.77</v>
          </cell>
          <cell r="H432">
            <v>56903</v>
          </cell>
          <cell r="I432">
            <v>6992</v>
          </cell>
          <cell r="J432">
            <v>0</v>
          </cell>
        </row>
        <row r="433">
          <cell r="A433" t="str">
            <v>030101</v>
          </cell>
          <cell r="B433" t="str">
            <v>9</v>
          </cell>
          <cell r="C433" t="str">
            <v>4910057</v>
          </cell>
          <cell r="D433" t="str">
            <v>WOOD FLOORING(OAK)</v>
          </cell>
          <cell r="E433" t="str">
            <v>WF-2</v>
          </cell>
          <cell r="F433" t="str">
            <v>M2</v>
          </cell>
          <cell r="G433">
            <v>40.53</v>
          </cell>
          <cell r="H433">
            <v>56903</v>
          </cell>
          <cell r="I433">
            <v>6992</v>
          </cell>
          <cell r="J433">
            <v>0</v>
          </cell>
        </row>
        <row r="434">
          <cell r="A434" t="str">
            <v>030101</v>
          </cell>
          <cell r="B434" t="str">
            <v>18</v>
          </cell>
          <cell r="C434" t="str">
            <v>4910058</v>
          </cell>
          <cell r="D434" t="str">
            <v>WOOD FLOORING(T=14,홍송)</v>
          </cell>
          <cell r="E434" t="str">
            <v>WF-3</v>
          </cell>
          <cell r="F434" t="str">
            <v>M2</v>
          </cell>
          <cell r="G434">
            <v>3.24</v>
          </cell>
          <cell r="H434">
            <v>143153</v>
          </cell>
          <cell r="I434">
            <v>6992</v>
          </cell>
          <cell r="J434">
            <v>0</v>
          </cell>
        </row>
        <row r="435">
          <cell r="A435" t="str">
            <v>030101</v>
          </cell>
          <cell r="B435" t="str">
            <v>13</v>
          </cell>
          <cell r="C435" t="str">
            <v>4913028</v>
          </cell>
          <cell r="D435" t="str">
            <v>재료분리대설치</v>
          </cell>
          <cell r="E435" t="str">
            <v>SST  W=30MM</v>
          </cell>
          <cell r="F435" t="str">
            <v>M</v>
          </cell>
          <cell r="G435">
            <v>57</v>
          </cell>
          <cell r="H435">
            <v>44100</v>
          </cell>
          <cell r="I435">
            <v>2075</v>
          </cell>
          <cell r="J435">
            <v>0</v>
          </cell>
        </row>
        <row r="436">
          <cell r="A436" t="str">
            <v>030101</v>
          </cell>
          <cell r="B436" t="str">
            <v>32</v>
          </cell>
          <cell r="C436" t="str">
            <v>4913221</v>
          </cell>
          <cell r="D436" t="str">
            <v>트렌치 카바(ROUND)</v>
          </cell>
          <cell r="E436" t="str">
            <v>SST W:200</v>
          </cell>
          <cell r="F436" t="str">
            <v>M</v>
          </cell>
          <cell r="G436">
            <v>27</v>
          </cell>
          <cell r="H436">
            <v>18188</v>
          </cell>
          <cell r="I436">
            <v>22205</v>
          </cell>
          <cell r="J436">
            <v>83</v>
          </cell>
        </row>
        <row r="437">
          <cell r="A437" t="str">
            <v>030101</v>
          </cell>
          <cell r="B437" t="str">
            <v>10</v>
          </cell>
          <cell r="C437" t="str">
            <v>4917201</v>
          </cell>
          <cell r="D437" t="str">
            <v>비닐쉬트붙임 VS-1</v>
          </cell>
          <cell r="E437" t="str">
            <v>민속장판</v>
          </cell>
          <cell r="F437" t="str">
            <v>M2</v>
          </cell>
          <cell r="G437">
            <v>42.27</v>
          </cell>
          <cell r="H437">
            <v>4495</v>
          </cell>
          <cell r="I437">
            <v>2268</v>
          </cell>
          <cell r="J437">
            <v>0</v>
          </cell>
        </row>
        <row r="438">
          <cell r="A438" t="str">
            <v>030101</v>
          </cell>
          <cell r="B438" t="str">
            <v>51</v>
          </cell>
          <cell r="C438" t="str">
            <v>4917256</v>
          </cell>
          <cell r="D438" t="str">
            <v>비닐타일붙이기(센스 4541)</v>
          </cell>
          <cell r="E438" t="str">
            <v>VT-1</v>
          </cell>
          <cell r="F438" t="str">
            <v>M2</v>
          </cell>
          <cell r="G438">
            <v>23.13</v>
          </cell>
          <cell r="H438">
            <v>11374</v>
          </cell>
          <cell r="I438">
            <v>4792</v>
          </cell>
          <cell r="J438">
            <v>0</v>
          </cell>
        </row>
        <row r="439">
          <cell r="A439" t="str">
            <v>030101</v>
          </cell>
          <cell r="B439" t="str">
            <v>49</v>
          </cell>
          <cell r="C439" t="str">
            <v>4917262</v>
          </cell>
          <cell r="D439" t="str">
            <v>비닐타일붙이기(AMTIC ENGLISH</v>
          </cell>
          <cell r="E439" t="str">
            <v>OAK) VT-7</v>
          </cell>
          <cell r="F439" t="str">
            <v>M2</v>
          </cell>
          <cell r="G439">
            <v>64.790000000000006</v>
          </cell>
          <cell r="H439">
            <v>10324</v>
          </cell>
          <cell r="I439">
            <v>4792</v>
          </cell>
          <cell r="J439">
            <v>0</v>
          </cell>
        </row>
        <row r="440">
          <cell r="A440" t="str">
            <v>030101</v>
          </cell>
          <cell r="B440" t="str">
            <v>6</v>
          </cell>
          <cell r="C440" t="str">
            <v>4917274</v>
          </cell>
          <cell r="D440" t="str">
            <v>카펫트타일붙이기</v>
          </cell>
          <cell r="E440" t="str">
            <v>CT-2 ,500*500</v>
          </cell>
          <cell r="F440" t="str">
            <v>M2</v>
          </cell>
          <cell r="G440">
            <v>202.04</v>
          </cell>
          <cell r="H440">
            <v>23316</v>
          </cell>
          <cell r="I440">
            <v>4912</v>
          </cell>
          <cell r="J440">
            <v>0</v>
          </cell>
        </row>
        <row r="441">
          <cell r="A441" t="str">
            <v>030102</v>
          </cell>
          <cell r="B441" t="str">
            <v>46</v>
          </cell>
          <cell r="C441" t="str">
            <v>0302012</v>
          </cell>
          <cell r="D441" t="str">
            <v>세면대구조틀</v>
          </cell>
          <cell r="F441" t="str">
            <v>M</v>
          </cell>
          <cell r="G441">
            <v>3.75</v>
          </cell>
          <cell r="H441">
            <v>70000</v>
          </cell>
          <cell r="I441">
            <v>0</v>
          </cell>
          <cell r="J441">
            <v>0</v>
          </cell>
        </row>
        <row r="442">
          <cell r="A442" t="str">
            <v>030102</v>
          </cell>
          <cell r="B442" t="str">
            <v>47</v>
          </cell>
          <cell r="C442" t="str">
            <v>0302013</v>
          </cell>
          <cell r="D442" t="str">
            <v>세면대 상판</v>
          </cell>
          <cell r="E442" t="str">
            <v>ST-2</v>
          </cell>
          <cell r="F442" t="str">
            <v>M</v>
          </cell>
          <cell r="G442">
            <v>3.75</v>
          </cell>
          <cell r="H442">
            <v>218500</v>
          </cell>
          <cell r="I442">
            <v>0</v>
          </cell>
          <cell r="J442">
            <v>0</v>
          </cell>
        </row>
        <row r="443">
          <cell r="A443" t="str">
            <v>030102</v>
          </cell>
          <cell r="B443" t="str">
            <v>11</v>
          </cell>
          <cell r="C443" t="str">
            <v>0499001</v>
          </cell>
          <cell r="D443" t="str">
            <v>브라켓등 보강</v>
          </cell>
          <cell r="F443" t="str">
            <v>EA</v>
          </cell>
          <cell r="G443">
            <v>27</v>
          </cell>
          <cell r="H443">
            <v>5000</v>
          </cell>
          <cell r="I443">
            <v>0</v>
          </cell>
          <cell r="J443">
            <v>0</v>
          </cell>
        </row>
        <row r="444">
          <cell r="A444" t="str">
            <v>030102</v>
          </cell>
          <cell r="B444" t="str">
            <v>66</v>
          </cell>
          <cell r="C444" t="str">
            <v>0609057</v>
          </cell>
          <cell r="D444" t="str">
            <v>브리핑구조틀</v>
          </cell>
          <cell r="E444" t="str">
            <v>1800*2400</v>
          </cell>
          <cell r="F444" t="str">
            <v>개소</v>
          </cell>
          <cell r="G444">
            <v>1</v>
          </cell>
          <cell r="H444">
            <v>1000000</v>
          </cell>
          <cell r="I444">
            <v>0</v>
          </cell>
          <cell r="J444">
            <v>0</v>
          </cell>
        </row>
        <row r="445">
          <cell r="A445" t="str">
            <v>030102</v>
          </cell>
          <cell r="B445" t="str">
            <v>67</v>
          </cell>
          <cell r="C445" t="str">
            <v>0609058</v>
          </cell>
          <cell r="D445" t="str">
            <v>커버보드 (전동)</v>
          </cell>
          <cell r="E445" t="str">
            <v>1800*2400</v>
          </cell>
          <cell r="F445" t="str">
            <v>개소</v>
          </cell>
          <cell r="G445">
            <v>1</v>
          </cell>
          <cell r="H445">
            <v>2500000</v>
          </cell>
          <cell r="I445">
            <v>0</v>
          </cell>
          <cell r="J445">
            <v>0</v>
          </cell>
        </row>
        <row r="446">
          <cell r="A446" t="str">
            <v>030102</v>
          </cell>
          <cell r="B446" t="str">
            <v>68</v>
          </cell>
          <cell r="C446" t="str">
            <v>0609059</v>
          </cell>
          <cell r="D446" t="str">
            <v>화이트보드</v>
          </cell>
          <cell r="E446" t="str">
            <v>1800*1700</v>
          </cell>
          <cell r="F446" t="str">
            <v>개소</v>
          </cell>
          <cell r="G446">
            <v>1</v>
          </cell>
          <cell r="H446">
            <v>800000</v>
          </cell>
          <cell r="I446">
            <v>0</v>
          </cell>
          <cell r="J446">
            <v>0</v>
          </cell>
        </row>
        <row r="447">
          <cell r="A447" t="str">
            <v>030102</v>
          </cell>
          <cell r="B447" t="str">
            <v>69</v>
          </cell>
          <cell r="C447" t="str">
            <v>0609060</v>
          </cell>
          <cell r="D447" t="str">
            <v>전동 롤스크린</v>
          </cell>
          <cell r="E447" t="str">
            <v>1800*1700</v>
          </cell>
          <cell r="F447" t="str">
            <v>개소</v>
          </cell>
          <cell r="G447">
            <v>1</v>
          </cell>
          <cell r="H447">
            <v>900000</v>
          </cell>
          <cell r="I447">
            <v>0</v>
          </cell>
          <cell r="J447">
            <v>0</v>
          </cell>
        </row>
        <row r="448">
          <cell r="A448" t="str">
            <v>030102</v>
          </cell>
          <cell r="B448" t="str">
            <v>48</v>
          </cell>
          <cell r="C448" t="str">
            <v>2602023</v>
          </cell>
          <cell r="D448" t="str">
            <v>화장실 칸막이벽</v>
          </cell>
          <cell r="E448" t="str">
            <v>ST-2, T=40</v>
          </cell>
          <cell r="F448" t="str">
            <v>M2</v>
          </cell>
          <cell r="G448">
            <v>14.8</v>
          </cell>
          <cell r="H448">
            <v>350000</v>
          </cell>
          <cell r="I448">
            <v>0</v>
          </cell>
          <cell r="J448">
            <v>0</v>
          </cell>
        </row>
        <row r="449">
          <cell r="A449" t="str">
            <v>030102</v>
          </cell>
          <cell r="B449" t="str">
            <v>12</v>
          </cell>
          <cell r="C449" t="str">
            <v>3206023</v>
          </cell>
          <cell r="D449" t="str">
            <v>유리후레임</v>
          </cell>
          <cell r="E449" t="str">
            <v>60*100</v>
          </cell>
          <cell r="F449" t="str">
            <v>M</v>
          </cell>
          <cell r="G449">
            <v>29.2</v>
          </cell>
          <cell r="H449">
            <v>32500</v>
          </cell>
          <cell r="I449">
            <v>0</v>
          </cell>
          <cell r="J449">
            <v>0</v>
          </cell>
        </row>
        <row r="450">
          <cell r="A450" t="str">
            <v>030102</v>
          </cell>
          <cell r="B450" t="str">
            <v>29</v>
          </cell>
          <cell r="C450" t="str">
            <v>3401010</v>
          </cell>
          <cell r="D450" t="str">
            <v>유리선반</v>
          </cell>
          <cell r="E450" t="str">
            <v>D=450,L=900</v>
          </cell>
          <cell r="F450" t="str">
            <v>M</v>
          </cell>
          <cell r="G450">
            <v>32.9</v>
          </cell>
          <cell r="H450">
            <v>35000</v>
          </cell>
          <cell r="I450">
            <v>0</v>
          </cell>
          <cell r="J450">
            <v>0</v>
          </cell>
        </row>
        <row r="451">
          <cell r="A451" t="str">
            <v>030102</v>
          </cell>
          <cell r="B451" t="str">
            <v>88</v>
          </cell>
          <cell r="C451" t="str">
            <v>3902604</v>
          </cell>
          <cell r="D451" t="str">
            <v>시쟐레이션</v>
          </cell>
          <cell r="E451" t="str">
            <v>H=2850</v>
          </cell>
          <cell r="F451" t="str">
            <v>M2</v>
          </cell>
          <cell r="G451">
            <v>114.97</v>
          </cell>
          <cell r="H451">
            <v>42750</v>
          </cell>
          <cell r="I451">
            <v>0</v>
          </cell>
          <cell r="J451">
            <v>0</v>
          </cell>
        </row>
        <row r="452">
          <cell r="A452" t="str">
            <v>030102</v>
          </cell>
          <cell r="B452" t="str">
            <v>58</v>
          </cell>
          <cell r="C452" t="str">
            <v>3908153</v>
          </cell>
          <cell r="D452" t="str">
            <v>석재받침대</v>
          </cell>
          <cell r="E452" t="str">
            <v>ST-1</v>
          </cell>
          <cell r="F452" t="str">
            <v>개소</v>
          </cell>
          <cell r="G452">
            <v>12</v>
          </cell>
          <cell r="H452">
            <v>100000</v>
          </cell>
        </row>
        <row r="453">
          <cell r="A453" t="str">
            <v>030102</v>
          </cell>
          <cell r="B453" t="str">
            <v>100</v>
          </cell>
          <cell r="C453" t="str">
            <v>3908198</v>
          </cell>
          <cell r="D453" t="str">
            <v>세면대상판</v>
          </cell>
          <cell r="E453" t="str">
            <v>B=500</v>
          </cell>
          <cell r="F453" t="str">
            <v>M</v>
          </cell>
          <cell r="G453">
            <v>8.1</v>
          </cell>
          <cell r="H453">
            <v>218500</v>
          </cell>
        </row>
        <row r="454">
          <cell r="A454" t="str">
            <v>030102</v>
          </cell>
          <cell r="B454" t="str">
            <v>60</v>
          </cell>
          <cell r="C454" t="str">
            <v>3910019</v>
          </cell>
          <cell r="D454" t="str">
            <v>목재그릴창</v>
          </cell>
          <cell r="E454" t="str">
            <v>450*400</v>
          </cell>
          <cell r="F454" t="str">
            <v>개소</v>
          </cell>
          <cell r="G454">
            <v>6</v>
          </cell>
          <cell r="H454">
            <v>63000</v>
          </cell>
        </row>
        <row r="455">
          <cell r="A455" t="str">
            <v>030102</v>
          </cell>
          <cell r="B455" t="str">
            <v>50</v>
          </cell>
          <cell r="C455" t="str">
            <v>3910026</v>
          </cell>
          <cell r="D455" t="str">
            <v>한식덧창</v>
          </cell>
          <cell r="E455" t="str">
            <v>1950*2500</v>
          </cell>
          <cell r="F455" t="str">
            <v>개소</v>
          </cell>
          <cell r="G455">
            <v>9</v>
          </cell>
          <cell r="H455">
            <v>1279000</v>
          </cell>
          <cell r="I455">
            <v>0</v>
          </cell>
          <cell r="J455">
            <v>0</v>
          </cell>
        </row>
        <row r="456">
          <cell r="A456" t="str">
            <v>030102</v>
          </cell>
          <cell r="B456" t="str">
            <v>52</v>
          </cell>
          <cell r="C456" t="str">
            <v>3910027</v>
          </cell>
          <cell r="D456" t="str">
            <v>목재그릴창</v>
          </cell>
          <cell r="E456" t="str">
            <v>750*550</v>
          </cell>
          <cell r="F456" t="str">
            <v>개소</v>
          </cell>
          <cell r="G456">
            <v>12</v>
          </cell>
          <cell r="H456">
            <v>144300</v>
          </cell>
        </row>
        <row r="457">
          <cell r="A457" t="str">
            <v>030102</v>
          </cell>
          <cell r="B457" t="str">
            <v>55</v>
          </cell>
          <cell r="C457" t="str">
            <v>3910029</v>
          </cell>
          <cell r="D457" t="str">
            <v>목재 그릴창</v>
          </cell>
          <cell r="E457" t="str">
            <v>850*400</v>
          </cell>
          <cell r="F457" t="str">
            <v>개소</v>
          </cell>
          <cell r="G457">
            <v>11</v>
          </cell>
          <cell r="H457">
            <v>89500</v>
          </cell>
          <cell r="J457">
            <v>0</v>
          </cell>
        </row>
        <row r="458">
          <cell r="A458" t="str">
            <v>030102</v>
          </cell>
          <cell r="B458" t="str">
            <v>90</v>
          </cell>
          <cell r="C458" t="str">
            <v>3910037</v>
          </cell>
          <cell r="D458" t="str">
            <v>스기원목구조틀</v>
          </cell>
          <cell r="E458" t="str">
            <v>45*90</v>
          </cell>
          <cell r="F458" t="str">
            <v>M2</v>
          </cell>
          <cell r="G458">
            <v>114.97</v>
          </cell>
          <cell r="H458">
            <v>100000</v>
          </cell>
        </row>
        <row r="459">
          <cell r="A459" t="str">
            <v>030102</v>
          </cell>
          <cell r="B459" t="str">
            <v>57</v>
          </cell>
          <cell r="C459" t="str">
            <v>3910092</v>
          </cell>
          <cell r="D459" t="str">
            <v>목재기둥</v>
          </cell>
          <cell r="E459" t="str">
            <v>OAK</v>
          </cell>
          <cell r="F459" t="str">
            <v>M</v>
          </cell>
          <cell r="G459">
            <v>9.5</v>
          </cell>
          <cell r="H459">
            <v>75000</v>
          </cell>
        </row>
        <row r="460">
          <cell r="A460" t="str">
            <v>030102</v>
          </cell>
          <cell r="B460" t="str">
            <v>89</v>
          </cell>
          <cell r="C460" t="str">
            <v>3910139</v>
          </cell>
          <cell r="D460" t="str">
            <v>스프러스판넬</v>
          </cell>
          <cell r="F460" t="str">
            <v>M2</v>
          </cell>
          <cell r="G460">
            <v>114.97</v>
          </cell>
          <cell r="H460">
            <v>250000</v>
          </cell>
        </row>
        <row r="461">
          <cell r="A461" t="str">
            <v>030102</v>
          </cell>
          <cell r="B461" t="str">
            <v>103</v>
          </cell>
          <cell r="C461" t="str">
            <v>3910146</v>
          </cell>
          <cell r="D461" t="str">
            <v>경계칸막이</v>
          </cell>
          <cell r="E461" t="str">
            <v>1200*2700</v>
          </cell>
          <cell r="F461" t="str">
            <v>개소</v>
          </cell>
          <cell r="G461">
            <v>4</v>
          </cell>
          <cell r="H461">
            <v>341000</v>
          </cell>
        </row>
        <row r="462">
          <cell r="A462" t="str">
            <v>030102</v>
          </cell>
          <cell r="B462" t="str">
            <v>104</v>
          </cell>
          <cell r="C462" t="str">
            <v>3910147</v>
          </cell>
          <cell r="D462" t="str">
            <v>경계칸막이</v>
          </cell>
          <cell r="E462" t="str">
            <v>800*2700</v>
          </cell>
          <cell r="F462" t="str">
            <v>개소</v>
          </cell>
          <cell r="G462">
            <v>1</v>
          </cell>
          <cell r="H462">
            <v>226000</v>
          </cell>
        </row>
        <row r="463">
          <cell r="A463" t="str">
            <v>030102</v>
          </cell>
          <cell r="B463" t="str">
            <v>105</v>
          </cell>
          <cell r="C463" t="str">
            <v>3910148</v>
          </cell>
          <cell r="D463" t="str">
            <v>경계칸막이</v>
          </cell>
          <cell r="E463" t="str">
            <v>630*2700</v>
          </cell>
          <cell r="F463" t="str">
            <v>개소</v>
          </cell>
          <cell r="G463">
            <v>1</v>
          </cell>
          <cell r="H463">
            <v>177000</v>
          </cell>
        </row>
        <row r="464">
          <cell r="A464" t="str">
            <v>030102</v>
          </cell>
          <cell r="B464" t="str">
            <v>106</v>
          </cell>
          <cell r="C464" t="str">
            <v>3910149</v>
          </cell>
          <cell r="D464" t="str">
            <v>경계칸막이</v>
          </cell>
          <cell r="E464" t="str">
            <v>2400*1800</v>
          </cell>
          <cell r="F464" t="str">
            <v>개소</v>
          </cell>
          <cell r="G464">
            <v>1</v>
          </cell>
          <cell r="H464">
            <v>380000</v>
          </cell>
        </row>
        <row r="465">
          <cell r="A465" t="str">
            <v>030102</v>
          </cell>
          <cell r="B465" t="str">
            <v>107</v>
          </cell>
          <cell r="C465" t="str">
            <v>3910151</v>
          </cell>
          <cell r="D465" t="str">
            <v>화장실칸막이 (목재)</v>
          </cell>
          <cell r="E465" t="str">
            <v>H=2700</v>
          </cell>
          <cell r="F465" t="str">
            <v>M</v>
          </cell>
          <cell r="G465">
            <v>12.02</v>
          </cell>
          <cell r="H465">
            <v>237500</v>
          </cell>
        </row>
        <row r="466">
          <cell r="A466" t="str">
            <v>030102</v>
          </cell>
          <cell r="B466" t="str">
            <v>108</v>
          </cell>
          <cell r="C466" t="str">
            <v>3910152</v>
          </cell>
          <cell r="D466" t="str">
            <v>세면대칸막이</v>
          </cell>
          <cell r="E466" t="str">
            <v>H=1800</v>
          </cell>
          <cell r="F466" t="str">
            <v>M</v>
          </cell>
          <cell r="G466">
            <v>1</v>
          </cell>
          <cell r="H466">
            <v>171000</v>
          </cell>
        </row>
        <row r="467">
          <cell r="A467" t="str">
            <v>030102</v>
          </cell>
          <cell r="B467" t="str">
            <v>73</v>
          </cell>
          <cell r="C467" t="str">
            <v>3913040</v>
          </cell>
          <cell r="D467" t="str">
            <v>유리후레임</v>
          </cell>
          <cell r="E467" t="str">
            <v>SUS</v>
          </cell>
          <cell r="F467" t="str">
            <v>M</v>
          </cell>
          <cell r="G467">
            <v>52.4</v>
          </cell>
          <cell r="H467">
            <v>30000</v>
          </cell>
        </row>
        <row r="468">
          <cell r="A468" t="str">
            <v>030102</v>
          </cell>
          <cell r="B468" t="str">
            <v>80</v>
          </cell>
          <cell r="C468" t="str">
            <v>3913079</v>
          </cell>
          <cell r="D468" t="str">
            <v>유리후레임(ROUND)</v>
          </cell>
          <cell r="E468" t="str">
            <v>SUS</v>
          </cell>
          <cell r="F468" t="str">
            <v>M</v>
          </cell>
          <cell r="G468">
            <v>7.6</v>
          </cell>
          <cell r="H468">
            <v>45000</v>
          </cell>
        </row>
        <row r="469">
          <cell r="A469" t="str">
            <v>030102</v>
          </cell>
          <cell r="B469" t="str">
            <v>98</v>
          </cell>
          <cell r="C469" t="str">
            <v>3913080</v>
          </cell>
          <cell r="D469" t="str">
            <v>LIGHTING BOX</v>
          </cell>
          <cell r="E469" t="str">
            <v>300*300*2050</v>
          </cell>
          <cell r="F469" t="str">
            <v>M</v>
          </cell>
          <cell r="G469">
            <v>2.0499999999999998</v>
          </cell>
          <cell r="H469">
            <v>66500</v>
          </cell>
        </row>
        <row r="470">
          <cell r="A470" t="str">
            <v>030102</v>
          </cell>
          <cell r="B470" t="str">
            <v>84</v>
          </cell>
          <cell r="C470" t="str">
            <v>3913128</v>
          </cell>
          <cell r="D470" t="str">
            <v>거울후레임</v>
          </cell>
          <cell r="F470" t="str">
            <v>M</v>
          </cell>
          <cell r="G470">
            <v>19</v>
          </cell>
          <cell r="H470">
            <v>25500</v>
          </cell>
        </row>
        <row r="471">
          <cell r="A471" t="str">
            <v>030102</v>
          </cell>
          <cell r="B471" t="str">
            <v>85</v>
          </cell>
          <cell r="C471" t="str">
            <v>3913512</v>
          </cell>
          <cell r="D471" t="str">
            <v>보강앵글</v>
          </cell>
          <cell r="E471" t="str">
            <v>45*45</v>
          </cell>
          <cell r="F471" t="str">
            <v>M2</v>
          </cell>
          <cell r="G471">
            <v>39.200000000000003</v>
          </cell>
          <cell r="H471">
            <v>28000</v>
          </cell>
        </row>
        <row r="472">
          <cell r="A472" t="str">
            <v>030102</v>
          </cell>
          <cell r="B472" t="str">
            <v>71</v>
          </cell>
          <cell r="C472" t="str">
            <v>3915012</v>
          </cell>
          <cell r="D472" t="str">
            <v>유리창살</v>
          </cell>
          <cell r="F472" t="str">
            <v>M</v>
          </cell>
          <cell r="G472">
            <v>269.10000000000002</v>
          </cell>
          <cell r="H472">
            <v>21500</v>
          </cell>
        </row>
        <row r="473">
          <cell r="A473" t="str">
            <v>030102</v>
          </cell>
          <cell r="B473" t="str">
            <v>92</v>
          </cell>
          <cell r="C473" t="str">
            <v>3915015</v>
          </cell>
          <cell r="D473" t="str">
            <v>페어글라스</v>
          </cell>
          <cell r="E473" t="str">
            <v>T=16</v>
          </cell>
          <cell r="F473" t="str">
            <v>M2</v>
          </cell>
          <cell r="G473">
            <v>4.82</v>
          </cell>
          <cell r="H473">
            <v>37500</v>
          </cell>
        </row>
        <row r="474">
          <cell r="A474" t="str">
            <v>030102</v>
          </cell>
          <cell r="B474" t="str">
            <v>42</v>
          </cell>
          <cell r="C474" t="str">
            <v>4007001</v>
          </cell>
          <cell r="D474" t="str">
            <v>버티칼블라인드</v>
          </cell>
          <cell r="F474" t="str">
            <v>M2</v>
          </cell>
          <cell r="G474">
            <v>89.1</v>
          </cell>
          <cell r="H474">
            <v>40000</v>
          </cell>
          <cell r="I474">
            <v>0</v>
          </cell>
          <cell r="J474">
            <v>0</v>
          </cell>
        </row>
        <row r="475">
          <cell r="A475" t="str">
            <v>030102</v>
          </cell>
          <cell r="B475" t="str">
            <v>91</v>
          </cell>
          <cell r="C475" t="str">
            <v>4908018</v>
          </cell>
          <cell r="D475" t="str">
            <v>유리후레임 (석재)</v>
          </cell>
          <cell r="E475" t="str">
            <v>ST-1,W=300</v>
          </cell>
          <cell r="F475" t="str">
            <v>M</v>
          </cell>
          <cell r="G475">
            <v>14.81</v>
          </cell>
          <cell r="H475">
            <v>22320</v>
          </cell>
          <cell r="I475">
            <v>40692</v>
          </cell>
          <cell r="J475">
            <v>0</v>
          </cell>
        </row>
        <row r="476">
          <cell r="A476" t="str">
            <v>030102</v>
          </cell>
          <cell r="B476" t="str">
            <v>77</v>
          </cell>
          <cell r="C476" t="str">
            <v>4908790</v>
          </cell>
          <cell r="D476" t="str">
            <v>마몰 슈퍼화이트</v>
          </cell>
          <cell r="E476" t="str">
            <v>ST-13</v>
          </cell>
          <cell r="F476" t="str">
            <v>M2</v>
          </cell>
          <cell r="G476">
            <v>6.12</v>
          </cell>
          <cell r="H476">
            <v>67870</v>
          </cell>
          <cell r="I476">
            <v>40333</v>
          </cell>
          <cell r="J476">
            <v>0</v>
          </cell>
        </row>
        <row r="477">
          <cell r="A477" t="str">
            <v>030102</v>
          </cell>
          <cell r="B477" t="str">
            <v>3</v>
          </cell>
          <cell r="C477" t="str">
            <v>4908795</v>
          </cell>
          <cell r="D477" t="str">
            <v>석재붙임(크리마필,벽체)</v>
          </cell>
          <cell r="E477" t="str">
            <v>ST-1 (폴리싱)</v>
          </cell>
          <cell r="F477" t="str">
            <v>M2</v>
          </cell>
          <cell r="G477">
            <v>236.17</v>
          </cell>
          <cell r="H477">
            <v>87526</v>
          </cell>
          <cell r="I477">
            <v>45040</v>
          </cell>
          <cell r="J477">
            <v>0</v>
          </cell>
        </row>
        <row r="478">
          <cell r="A478" t="str">
            <v>030102</v>
          </cell>
          <cell r="B478" t="str">
            <v>4</v>
          </cell>
          <cell r="C478" t="str">
            <v>4908796</v>
          </cell>
          <cell r="D478" t="str">
            <v>석재붙임(레드웨이브 벽체)</v>
          </cell>
          <cell r="E478" t="str">
            <v>ST-2</v>
          </cell>
          <cell r="F478" t="str">
            <v>M2</v>
          </cell>
          <cell r="G478">
            <v>98.86</v>
          </cell>
          <cell r="H478">
            <v>99526</v>
          </cell>
          <cell r="I478">
            <v>45040</v>
          </cell>
          <cell r="J478">
            <v>0</v>
          </cell>
        </row>
        <row r="479">
          <cell r="A479" t="str">
            <v>030102</v>
          </cell>
          <cell r="B479" t="str">
            <v>15</v>
          </cell>
          <cell r="C479" t="str">
            <v>4908797</v>
          </cell>
          <cell r="D479" t="str">
            <v>석재붙임(크리마필,벽체)</v>
          </cell>
          <cell r="E479" t="str">
            <v>ST-1-1 (HONED)</v>
          </cell>
          <cell r="F479" t="str">
            <v>M2</v>
          </cell>
          <cell r="G479">
            <v>7.63</v>
          </cell>
          <cell r="H479">
            <v>95026</v>
          </cell>
          <cell r="I479">
            <v>67561</v>
          </cell>
          <cell r="J479">
            <v>0</v>
          </cell>
        </row>
        <row r="480">
          <cell r="A480" t="str">
            <v>030102</v>
          </cell>
          <cell r="B480" t="str">
            <v>5</v>
          </cell>
          <cell r="C480" t="str">
            <v>4908798</v>
          </cell>
          <cell r="D480" t="str">
            <v>석재붙임(크리마필,벽체)</v>
          </cell>
          <cell r="E480" t="str">
            <v>ST-1 (ROUND)</v>
          </cell>
          <cell r="F480" t="str">
            <v>M2</v>
          </cell>
          <cell r="G480">
            <v>41.612000000000002</v>
          </cell>
          <cell r="H480">
            <v>321526</v>
          </cell>
          <cell r="I480">
            <v>52122</v>
          </cell>
          <cell r="J480">
            <v>0</v>
          </cell>
        </row>
        <row r="481">
          <cell r="A481" t="str">
            <v>030102</v>
          </cell>
          <cell r="B481" t="str">
            <v>6</v>
          </cell>
          <cell r="C481" t="str">
            <v>4908799</v>
          </cell>
          <cell r="D481" t="str">
            <v>석재붙임(레드웨이브,벽체)</v>
          </cell>
          <cell r="E481" t="str">
            <v>ST-2 (ROUND)</v>
          </cell>
          <cell r="F481" t="str">
            <v>M2</v>
          </cell>
          <cell r="G481">
            <v>6.71</v>
          </cell>
          <cell r="H481">
            <v>321526</v>
          </cell>
          <cell r="I481">
            <v>52122</v>
          </cell>
          <cell r="J481">
            <v>0</v>
          </cell>
        </row>
        <row r="482">
          <cell r="A482" t="str">
            <v>030102</v>
          </cell>
          <cell r="B482" t="str">
            <v>7</v>
          </cell>
          <cell r="C482" t="str">
            <v>4908800</v>
          </cell>
          <cell r="D482" t="str">
            <v>석재걸레받이(H=100)</v>
          </cell>
          <cell r="E482" t="str">
            <v>ST-2</v>
          </cell>
          <cell r="F482" t="str">
            <v>M</v>
          </cell>
          <cell r="G482">
            <v>88.4</v>
          </cell>
          <cell r="H482">
            <v>18526</v>
          </cell>
          <cell r="I482">
            <v>11789</v>
          </cell>
          <cell r="J482">
            <v>0</v>
          </cell>
        </row>
        <row r="483">
          <cell r="A483" t="str">
            <v>030102</v>
          </cell>
          <cell r="B483" t="str">
            <v>9</v>
          </cell>
          <cell r="C483" t="str">
            <v>4908801</v>
          </cell>
          <cell r="D483" t="str">
            <v>석재걸레받이(H=100)</v>
          </cell>
          <cell r="E483" t="str">
            <v>ST-2 (ROUND)</v>
          </cell>
          <cell r="F483" t="str">
            <v>M</v>
          </cell>
          <cell r="G483">
            <v>9.1839999999999993</v>
          </cell>
          <cell r="H483">
            <v>40726</v>
          </cell>
          <cell r="I483">
            <v>19157</v>
          </cell>
          <cell r="J483">
            <v>0</v>
          </cell>
        </row>
        <row r="484">
          <cell r="A484" t="str">
            <v>030102</v>
          </cell>
          <cell r="B484" t="str">
            <v>78</v>
          </cell>
          <cell r="C484" t="str">
            <v>4908802</v>
          </cell>
          <cell r="D484" t="str">
            <v>석재붙임(가평석,폴리싱)</v>
          </cell>
          <cell r="E484" t="str">
            <v>ST-7-1(습식)</v>
          </cell>
          <cell r="F484" t="str">
            <v>M2</v>
          </cell>
          <cell r="G484">
            <v>218.53</v>
          </cell>
          <cell r="H484">
            <v>87939</v>
          </cell>
          <cell r="I484">
            <v>53763</v>
          </cell>
          <cell r="J484">
            <v>211</v>
          </cell>
        </row>
        <row r="485">
          <cell r="A485" t="str">
            <v>030102</v>
          </cell>
          <cell r="B485" t="str">
            <v>79</v>
          </cell>
          <cell r="C485" t="str">
            <v>4908805</v>
          </cell>
          <cell r="D485" t="str">
            <v>석재붙임(가평석,HONED)</v>
          </cell>
          <cell r="E485" t="str">
            <v>(습식)</v>
          </cell>
          <cell r="F485" t="str">
            <v>M2</v>
          </cell>
          <cell r="G485">
            <v>34.86</v>
          </cell>
          <cell r="H485">
            <v>133039</v>
          </cell>
          <cell r="I485">
            <v>60629</v>
          </cell>
          <cell r="J485">
            <v>211</v>
          </cell>
        </row>
        <row r="486">
          <cell r="A486" t="str">
            <v>030102</v>
          </cell>
          <cell r="B486" t="str">
            <v>82</v>
          </cell>
          <cell r="C486" t="str">
            <v>4908806</v>
          </cell>
          <cell r="D486" t="str">
            <v>석재붙임(가평석,폴리싱)원형</v>
          </cell>
          <cell r="E486" t="str">
            <v>(습식)</v>
          </cell>
          <cell r="F486" t="str">
            <v>M2</v>
          </cell>
          <cell r="G486">
            <v>63.65</v>
          </cell>
          <cell r="H486">
            <v>156000</v>
          </cell>
          <cell r="I486">
            <v>162099</v>
          </cell>
          <cell r="J486">
            <v>0</v>
          </cell>
        </row>
        <row r="487">
          <cell r="A487" t="str">
            <v>030102</v>
          </cell>
          <cell r="B487" t="str">
            <v>75</v>
          </cell>
          <cell r="C487" t="str">
            <v>4910015</v>
          </cell>
          <cell r="D487" t="str">
            <v>WOOD 띠장</v>
          </cell>
          <cell r="E487" t="str">
            <v>WD-3, H=120</v>
          </cell>
          <cell r="F487" t="str">
            <v>M</v>
          </cell>
          <cell r="G487">
            <v>76.25</v>
          </cell>
          <cell r="H487">
            <v>1844</v>
          </cell>
          <cell r="I487">
            <v>15769</v>
          </cell>
          <cell r="J487">
            <v>0</v>
          </cell>
        </row>
        <row r="488">
          <cell r="A488" t="str">
            <v>030102</v>
          </cell>
          <cell r="B488" t="str">
            <v>74</v>
          </cell>
          <cell r="C488" t="str">
            <v>4910016</v>
          </cell>
          <cell r="D488" t="str">
            <v>WOOD 장식후레임</v>
          </cell>
          <cell r="E488" t="str">
            <v>WD-3, 50*100</v>
          </cell>
          <cell r="F488" t="str">
            <v>M</v>
          </cell>
          <cell r="G488">
            <v>26.5</v>
          </cell>
          <cell r="H488">
            <v>20546</v>
          </cell>
          <cell r="I488">
            <v>34988</v>
          </cell>
          <cell r="J488">
            <v>0</v>
          </cell>
        </row>
        <row r="489">
          <cell r="A489" t="str">
            <v>030102</v>
          </cell>
          <cell r="B489" t="str">
            <v>40</v>
          </cell>
          <cell r="C489" t="str">
            <v>4910024</v>
          </cell>
          <cell r="D489" t="str">
            <v>F.C.U 커버 WD-1</v>
          </cell>
          <cell r="E489" t="str">
            <v>500*500</v>
          </cell>
          <cell r="F489" t="str">
            <v>M</v>
          </cell>
          <cell r="G489">
            <v>44.15</v>
          </cell>
          <cell r="H489">
            <v>39423</v>
          </cell>
          <cell r="I489">
            <v>177580</v>
          </cell>
          <cell r="J489">
            <v>0</v>
          </cell>
        </row>
        <row r="490">
          <cell r="A490" t="str">
            <v>030102</v>
          </cell>
          <cell r="B490" t="str">
            <v>41</v>
          </cell>
          <cell r="C490" t="str">
            <v>4910025</v>
          </cell>
          <cell r="D490" t="str">
            <v>F.C.U 커버 WD-3</v>
          </cell>
          <cell r="E490" t="str">
            <v>500*500</v>
          </cell>
          <cell r="F490" t="str">
            <v>M</v>
          </cell>
          <cell r="G490">
            <v>20.2</v>
          </cell>
          <cell r="H490">
            <v>39423</v>
          </cell>
          <cell r="I490">
            <v>177580</v>
          </cell>
          <cell r="J490">
            <v>0</v>
          </cell>
        </row>
        <row r="491">
          <cell r="A491" t="str">
            <v>030102</v>
          </cell>
          <cell r="B491" t="str">
            <v>53</v>
          </cell>
          <cell r="C491" t="str">
            <v>4910028</v>
          </cell>
          <cell r="D491" t="str">
            <v>WOOD 창호 후레임</v>
          </cell>
          <cell r="F491" t="str">
            <v>M</v>
          </cell>
          <cell r="G491">
            <v>69.599999999999994</v>
          </cell>
          <cell r="H491">
            <v>18673</v>
          </cell>
          <cell r="I491">
            <v>32288</v>
          </cell>
          <cell r="J491">
            <v>0</v>
          </cell>
        </row>
        <row r="492">
          <cell r="A492" t="str">
            <v>030102</v>
          </cell>
          <cell r="B492" t="str">
            <v>101</v>
          </cell>
          <cell r="C492" t="str">
            <v>4910038</v>
          </cell>
          <cell r="D492" t="str">
            <v>목구조틀설치(곡면)</v>
          </cell>
          <cell r="F492" t="str">
            <v>M2</v>
          </cell>
          <cell r="G492">
            <v>13.2</v>
          </cell>
          <cell r="H492">
            <v>4403</v>
          </cell>
          <cell r="I492">
            <v>25620</v>
          </cell>
          <cell r="J492">
            <v>0</v>
          </cell>
        </row>
        <row r="493">
          <cell r="A493" t="str">
            <v>030102</v>
          </cell>
          <cell r="B493" t="str">
            <v>24</v>
          </cell>
          <cell r="C493" t="str">
            <v>4910039</v>
          </cell>
          <cell r="D493" t="str">
            <v>합판보강띠장</v>
          </cell>
          <cell r="E493" t="str">
            <v>T=9</v>
          </cell>
          <cell r="F493" t="str">
            <v>M2</v>
          </cell>
          <cell r="G493">
            <v>354.25</v>
          </cell>
          <cell r="H493">
            <v>1669</v>
          </cell>
          <cell r="I493">
            <v>6633</v>
          </cell>
          <cell r="J493">
            <v>0</v>
          </cell>
        </row>
        <row r="494">
          <cell r="A494" t="str">
            <v>030102</v>
          </cell>
          <cell r="B494" t="str">
            <v>32</v>
          </cell>
          <cell r="C494" t="str">
            <v>4910042</v>
          </cell>
          <cell r="D494" t="str">
            <v>합판붙이기</v>
          </cell>
          <cell r="E494" t="str">
            <v>벽체 T=9.0MM</v>
          </cell>
          <cell r="F494" t="str">
            <v>M2</v>
          </cell>
          <cell r="G494">
            <v>11.32</v>
          </cell>
          <cell r="H494">
            <v>3604</v>
          </cell>
          <cell r="I494">
            <v>6633</v>
          </cell>
          <cell r="J494">
            <v>0</v>
          </cell>
        </row>
        <row r="495">
          <cell r="A495" t="str">
            <v>030102</v>
          </cell>
          <cell r="B495" t="str">
            <v>20</v>
          </cell>
          <cell r="C495" t="str">
            <v>4910053</v>
          </cell>
          <cell r="D495" t="str">
            <v>석고보드 취부(벽체,바탕)</v>
          </cell>
          <cell r="E495" t="str">
            <v>T=9*1PLY</v>
          </cell>
          <cell r="F495" t="str">
            <v>M2</v>
          </cell>
          <cell r="G495">
            <v>1192.58</v>
          </cell>
          <cell r="H495">
            <v>1284</v>
          </cell>
          <cell r="I495">
            <v>3764</v>
          </cell>
          <cell r="J495">
            <v>0</v>
          </cell>
        </row>
        <row r="496">
          <cell r="A496" t="str">
            <v>030102</v>
          </cell>
          <cell r="B496" t="str">
            <v>21</v>
          </cell>
          <cell r="C496" t="str">
            <v>4910054</v>
          </cell>
          <cell r="D496" t="str">
            <v>석고보드 취부(벽체,치장)</v>
          </cell>
          <cell r="E496" t="str">
            <v>T=9*1PLY</v>
          </cell>
          <cell r="F496" t="str">
            <v>M2</v>
          </cell>
          <cell r="G496">
            <v>1192.58</v>
          </cell>
          <cell r="H496">
            <v>1284</v>
          </cell>
          <cell r="I496">
            <v>7528</v>
          </cell>
          <cell r="J496">
            <v>0</v>
          </cell>
        </row>
        <row r="497">
          <cell r="A497" t="str">
            <v>030102</v>
          </cell>
          <cell r="B497" t="str">
            <v>22</v>
          </cell>
          <cell r="C497" t="str">
            <v>4910064</v>
          </cell>
          <cell r="D497" t="str">
            <v>석고보드 취부(벽체,바탕)곡면</v>
          </cell>
          <cell r="E497" t="str">
            <v>T=9*1PLY</v>
          </cell>
          <cell r="F497" t="str">
            <v>M2</v>
          </cell>
          <cell r="G497">
            <v>32.92</v>
          </cell>
          <cell r="H497">
            <v>1411</v>
          </cell>
          <cell r="I497">
            <v>4740</v>
          </cell>
          <cell r="J497">
            <v>0</v>
          </cell>
        </row>
        <row r="498">
          <cell r="A498" t="str">
            <v>030102</v>
          </cell>
          <cell r="B498" t="str">
            <v>23</v>
          </cell>
          <cell r="C498" t="str">
            <v>4910065</v>
          </cell>
          <cell r="D498" t="str">
            <v>석고보드 취부(벽체,치장)곡면</v>
          </cell>
          <cell r="E498" t="str">
            <v>T=9*1PLY</v>
          </cell>
          <cell r="F498" t="str">
            <v>M2</v>
          </cell>
          <cell r="G498">
            <v>32.92</v>
          </cell>
          <cell r="H498">
            <v>1411</v>
          </cell>
          <cell r="I498">
            <v>9480</v>
          </cell>
          <cell r="J498">
            <v>0</v>
          </cell>
        </row>
        <row r="499">
          <cell r="A499" t="str">
            <v>030102</v>
          </cell>
          <cell r="B499" t="str">
            <v>102</v>
          </cell>
          <cell r="C499" t="str">
            <v>4910066</v>
          </cell>
          <cell r="D499" t="str">
            <v>합판붙임 (곡면)</v>
          </cell>
          <cell r="E499" t="str">
            <v>T=5*2PLY</v>
          </cell>
          <cell r="F499" t="str">
            <v>M2</v>
          </cell>
          <cell r="G499">
            <v>13.2</v>
          </cell>
          <cell r="H499">
            <v>5451</v>
          </cell>
          <cell r="I499">
            <v>16583</v>
          </cell>
          <cell r="J499">
            <v>0</v>
          </cell>
        </row>
        <row r="500">
          <cell r="A500" t="str">
            <v>030102</v>
          </cell>
          <cell r="B500" t="str">
            <v>96</v>
          </cell>
          <cell r="C500" t="str">
            <v>4910071</v>
          </cell>
          <cell r="D500" t="str">
            <v>METAL STUD</v>
          </cell>
          <cell r="E500" t="str">
            <v>100*45</v>
          </cell>
          <cell r="F500" t="str">
            <v>M2</v>
          </cell>
          <cell r="G500">
            <v>95.03</v>
          </cell>
          <cell r="H500">
            <v>6677</v>
          </cell>
          <cell r="I500">
            <v>21115</v>
          </cell>
          <cell r="J500">
            <v>0</v>
          </cell>
        </row>
        <row r="501">
          <cell r="A501" t="str">
            <v>030102</v>
          </cell>
          <cell r="B501" t="str">
            <v>39</v>
          </cell>
          <cell r="C501" t="str">
            <v>4910091</v>
          </cell>
          <cell r="D501" t="str">
            <v>줄눈</v>
          </cell>
          <cell r="F501" t="str">
            <v>M</v>
          </cell>
          <cell r="G501">
            <v>571.6</v>
          </cell>
          <cell r="H501">
            <v>1277</v>
          </cell>
          <cell r="I501">
            <v>12359</v>
          </cell>
          <cell r="J501">
            <v>0</v>
          </cell>
        </row>
        <row r="502">
          <cell r="A502" t="str">
            <v>030102</v>
          </cell>
          <cell r="B502" t="str">
            <v>87</v>
          </cell>
          <cell r="C502" t="str">
            <v>4910094</v>
          </cell>
          <cell r="D502" t="str">
            <v>밤라이트취부</v>
          </cell>
          <cell r="F502" t="str">
            <v>M2</v>
          </cell>
          <cell r="G502">
            <v>256.58</v>
          </cell>
          <cell r="H502">
            <v>1725</v>
          </cell>
          <cell r="I502">
            <v>4182</v>
          </cell>
          <cell r="J502">
            <v>0</v>
          </cell>
        </row>
        <row r="503">
          <cell r="A503" t="str">
            <v>030102</v>
          </cell>
          <cell r="B503" t="str">
            <v>95</v>
          </cell>
          <cell r="C503" t="str">
            <v>4910145</v>
          </cell>
          <cell r="D503" t="str">
            <v>IMAGE WALL (곡면)</v>
          </cell>
          <cell r="E503" t="str">
            <v>3200*2400</v>
          </cell>
          <cell r="F503" t="str">
            <v>개소</v>
          </cell>
          <cell r="G503">
            <v>1</v>
          </cell>
          <cell r="H503">
            <v>296394</v>
          </cell>
          <cell r="I503">
            <v>2134632</v>
          </cell>
          <cell r="J503">
            <v>0</v>
          </cell>
        </row>
        <row r="504">
          <cell r="A504" t="str">
            <v>030102</v>
          </cell>
          <cell r="B504" t="str">
            <v>38</v>
          </cell>
          <cell r="C504" t="str">
            <v>4910158</v>
          </cell>
          <cell r="D504" t="str">
            <v>무늬목판넬 (OAK)</v>
          </cell>
          <cell r="E504" t="str">
            <v>WD-1</v>
          </cell>
          <cell r="F504" t="str">
            <v>M2</v>
          </cell>
          <cell r="G504">
            <v>126.36</v>
          </cell>
          <cell r="H504">
            <v>11095</v>
          </cell>
          <cell r="I504">
            <v>116214</v>
          </cell>
          <cell r="J504">
            <v>0</v>
          </cell>
        </row>
        <row r="505">
          <cell r="A505" t="str">
            <v>030102</v>
          </cell>
          <cell r="B505" t="str">
            <v>25</v>
          </cell>
          <cell r="C505" t="str">
            <v>4910160</v>
          </cell>
          <cell r="D505" t="str">
            <v>무늬목판넬 (홍송)</v>
          </cell>
          <cell r="E505" t="str">
            <v>WD-3</v>
          </cell>
          <cell r="F505" t="str">
            <v>M2</v>
          </cell>
          <cell r="G505">
            <v>166.65</v>
          </cell>
          <cell r="H505">
            <v>10547</v>
          </cell>
          <cell r="I505">
            <v>116214</v>
          </cell>
          <cell r="J505">
            <v>0</v>
          </cell>
        </row>
        <row r="506">
          <cell r="A506" t="str">
            <v>030102</v>
          </cell>
          <cell r="B506" t="str">
            <v>30</v>
          </cell>
          <cell r="C506" t="str">
            <v>4910162</v>
          </cell>
          <cell r="D506" t="str">
            <v>무늬목판넬 (체리)</v>
          </cell>
          <cell r="E506" t="str">
            <v>WD-5</v>
          </cell>
          <cell r="F506" t="str">
            <v>M2</v>
          </cell>
          <cell r="G506">
            <v>31.5</v>
          </cell>
          <cell r="H506">
            <v>11150</v>
          </cell>
          <cell r="I506">
            <v>116214</v>
          </cell>
          <cell r="J506">
            <v>0</v>
          </cell>
        </row>
        <row r="507">
          <cell r="A507" t="str">
            <v>030102</v>
          </cell>
          <cell r="B507" t="str">
            <v>8</v>
          </cell>
          <cell r="C507" t="str">
            <v>4910172</v>
          </cell>
          <cell r="D507" t="str">
            <v>손스침 (체리원목)</v>
          </cell>
          <cell r="E507" t="str">
            <v>직경=75</v>
          </cell>
          <cell r="F507" t="str">
            <v>M</v>
          </cell>
          <cell r="G507">
            <v>29.2</v>
          </cell>
          <cell r="H507">
            <v>27130</v>
          </cell>
          <cell r="I507">
            <v>42133</v>
          </cell>
          <cell r="J507">
            <v>0</v>
          </cell>
        </row>
        <row r="508">
          <cell r="A508" t="str">
            <v>030102</v>
          </cell>
          <cell r="B508" t="str">
            <v>28</v>
          </cell>
          <cell r="C508" t="str">
            <v>4910173</v>
          </cell>
          <cell r="D508" t="str">
            <v>무늬목판넬 (곡면) 홍송</v>
          </cell>
          <cell r="E508" t="str">
            <v>WD-3</v>
          </cell>
          <cell r="F508" t="str">
            <v>M2</v>
          </cell>
          <cell r="G508">
            <v>33.404000000000003</v>
          </cell>
          <cell r="H508">
            <v>15547</v>
          </cell>
          <cell r="I508">
            <v>131699</v>
          </cell>
          <cell r="J508">
            <v>0</v>
          </cell>
        </row>
        <row r="509">
          <cell r="A509" t="str">
            <v>030102</v>
          </cell>
          <cell r="B509" t="str">
            <v>31</v>
          </cell>
          <cell r="C509" t="str">
            <v>4910174</v>
          </cell>
          <cell r="D509" t="str">
            <v>무늬목판넬</v>
          </cell>
          <cell r="E509" t="str">
            <v>WD-2,5</v>
          </cell>
          <cell r="F509" t="str">
            <v>M2</v>
          </cell>
          <cell r="G509">
            <v>3.3</v>
          </cell>
          <cell r="H509">
            <v>15530</v>
          </cell>
          <cell r="I509">
            <v>131699</v>
          </cell>
          <cell r="J509">
            <v>0</v>
          </cell>
        </row>
        <row r="510">
          <cell r="A510" t="str">
            <v>030102</v>
          </cell>
          <cell r="B510" t="str">
            <v>35</v>
          </cell>
          <cell r="C510" t="str">
            <v>4910175</v>
          </cell>
          <cell r="D510" t="str">
            <v>WOOD FRAME (체리원목)</v>
          </cell>
          <cell r="E510" t="str">
            <v>WD-5</v>
          </cell>
          <cell r="F510" t="str">
            <v>M</v>
          </cell>
          <cell r="G510">
            <v>6</v>
          </cell>
          <cell r="H510">
            <v>43958</v>
          </cell>
          <cell r="I510">
            <v>69162</v>
          </cell>
          <cell r="J510">
            <v>0</v>
          </cell>
        </row>
        <row r="511">
          <cell r="A511" t="str">
            <v>030102</v>
          </cell>
          <cell r="B511" t="str">
            <v>17</v>
          </cell>
          <cell r="C511" t="str">
            <v>4913004</v>
          </cell>
          <cell r="D511" t="str">
            <v>METAL STUD</v>
          </cell>
          <cell r="E511" t="str">
            <v>50*45*0.8</v>
          </cell>
          <cell r="F511" t="str">
            <v>M2</v>
          </cell>
          <cell r="G511">
            <v>464.16</v>
          </cell>
          <cell r="H511">
            <v>5346</v>
          </cell>
          <cell r="I511">
            <v>21115</v>
          </cell>
          <cell r="J511">
            <v>0</v>
          </cell>
        </row>
        <row r="512">
          <cell r="A512" t="str">
            <v>030102</v>
          </cell>
          <cell r="B512" t="str">
            <v>18</v>
          </cell>
          <cell r="C512" t="str">
            <v>4913007</v>
          </cell>
          <cell r="D512" t="str">
            <v>METAL STUD(ROUND)</v>
          </cell>
          <cell r="E512" t="str">
            <v>50*45*0.8</v>
          </cell>
          <cell r="F512" t="str">
            <v>M2</v>
          </cell>
          <cell r="G512">
            <v>41.24</v>
          </cell>
          <cell r="H512">
            <v>5346</v>
          </cell>
          <cell r="I512">
            <v>23226</v>
          </cell>
          <cell r="J512">
            <v>0</v>
          </cell>
        </row>
        <row r="513">
          <cell r="A513" t="str">
            <v>030102</v>
          </cell>
          <cell r="B513" t="str">
            <v>13</v>
          </cell>
          <cell r="C513" t="str">
            <v>4913010</v>
          </cell>
          <cell r="D513" t="str">
            <v>논스립설치</v>
          </cell>
          <cell r="E513" t="str">
            <v>황동 50MM</v>
          </cell>
          <cell r="F513" t="str">
            <v>M</v>
          </cell>
          <cell r="G513">
            <v>36</v>
          </cell>
          <cell r="H513">
            <v>1600</v>
          </cell>
          <cell r="I513">
            <v>5535</v>
          </cell>
          <cell r="J513">
            <v>0</v>
          </cell>
        </row>
        <row r="514">
          <cell r="A514" t="str">
            <v>030102</v>
          </cell>
          <cell r="B514" t="str">
            <v>93</v>
          </cell>
          <cell r="C514" t="str">
            <v>4913014</v>
          </cell>
          <cell r="D514" t="str">
            <v>METAL STUD</v>
          </cell>
          <cell r="E514" t="str">
            <v>65*45*0.8</v>
          </cell>
          <cell r="F514" t="str">
            <v>M2</v>
          </cell>
          <cell r="G514">
            <v>134.16</v>
          </cell>
          <cell r="H514">
            <v>5670</v>
          </cell>
          <cell r="I514">
            <v>21115</v>
          </cell>
          <cell r="J514">
            <v>0</v>
          </cell>
        </row>
        <row r="515">
          <cell r="A515" t="str">
            <v>030102</v>
          </cell>
          <cell r="B515" t="str">
            <v>26</v>
          </cell>
          <cell r="C515" t="str">
            <v>4913037</v>
          </cell>
          <cell r="D515" t="str">
            <v>걸레받이(홍송)</v>
          </cell>
          <cell r="E515" t="str">
            <v>WD-3</v>
          </cell>
          <cell r="F515" t="str">
            <v>M</v>
          </cell>
          <cell r="G515">
            <v>237.8</v>
          </cell>
          <cell r="H515">
            <v>1926</v>
          </cell>
          <cell r="I515">
            <v>14018</v>
          </cell>
          <cell r="J515">
            <v>0</v>
          </cell>
        </row>
        <row r="516">
          <cell r="A516" t="str">
            <v>030102</v>
          </cell>
          <cell r="B516" t="str">
            <v>27</v>
          </cell>
          <cell r="C516" t="str">
            <v>4913038</v>
          </cell>
          <cell r="D516" t="str">
            <v>걸레받이(홍송) (ROUND)</v>
          </cell>
          <cell r="E516" t="str">
            <v>WD-3</v>
          </cell>
          <cell r="F516" t="str">
            <v>M</v>
          </cell>
          <cell r="G516">
            <v>1.37</v>
          </cell>
          <cell r="H516">
            <v>1744</v>
          </cell>
          <cell r="I516">
            <v>13219</v>
          </cell>
          <cell r="J516">
            <v>0</v>
          </cell>
        </row>
        <row r="517">
          <cell r="A517" t="str">
            <v>030102</v>
          </cell>
          <cell r="B517" t="str">
            <v>34</v>
          </cell>
          <cell r="C517" t="str">
            <v>4913039</v>
          </cell>
          <cell r="D517" t="str">
            <v>걸레받이(체리)</v>
          </cell>
          <cell r="E517" t="str">
            <v>WD-5</v>
          </cell>
          <cell r="F517" t="str">
            <v>M</v>
          </cell>
          <cell r="G517">
            <v>3</v>
          </cell>
          <cell r="H517">
            <v>1660</v>
          </cell>
          <cell r="I517">
            <v>14018</v>
          </cell>
          <cell r="J517">
            <v>0</v>
          </cell>
        </row>
        <row r="518">
          <cell r="A518" t="str">
            <v>030102</v>
          </cell>
          <cell r="B518" t="str">
            <v>14</v>
          </cell>
          <cell r="C518" t="str">
            <v>4913130</v>
          </cell>
          <cell r="D518" t="str">
            <v>핸드레일</v>
          </cell>
          <cell r="E518" t="str">
            <v>ST'L ø50 H:900</v>
          </cell>
          <cell r="F518" t="str">
            <v>M</v>
          </cell>
          <cell r="G518">
            <v>24.9</v>
          </cell>
          <cell r="H518">
            <v>3129</v>
          </cell>
          <cell r="I518">
            <v>16405</v>
          </cell>
          <cell r="J518">
            <v>39</v>
          </cell>
        </row>
        <row r="519">
          <cell r="A519" t="str">
            <v>030102</v>
          </cell>
          <cell r="B519" t="str">
            <v>1</v>
          </cell>
          <cell r="C519" t="str">
            <v>4913793</v>
          </cell>
          <cell r="D519" t="str">
            <v>각파이프구조틀</v>
          </cell>
          <cell r="E519" t="str">
            <v>50*30*2.3</v>
          </cell>
          <cell r="F519" t="str">
            <v>M2</v>
          </cell>
          <cell r="G519">
            <v>264.64999999999998</v>
          </cell>
          <cell r="H519">
            <v>5875</v>
          </cell>
          <cell r="I519">
            <v>32587</v>
          </cell>
          <cell r="J519">
            <v>123</v>
          </cell>
        </row>
        <row r="520">
          <cell r="A520" t="str">
            <v>030102</v>
          </cell>
          <cell r="B520" t="str">
            <v>2</v>
          </cell>
          <cell r="C520" t="str">
            <v>4913794</v>
          </cell>
          <cell r="D520" t="str">
            <v>각파이프구조틀 (ROUND)</v>
          </cell>
          <cell r="E520" t="str">
            <v>50*30*2.3</v>
          </cell>
          <cell r="F520" t="str">
            <v>M2</v>
          </cell>
          <cell r="G520">
            <v>44.3</v>
          </cell>
          <cell r="H520">
            <v>7635</v>
          </cell>
          <cell r="I520">
            <v>42319</v>
          </cell>
          <cell r="J520">
            <v>160</v>
          </cell>
        </row>
        <row r="521">
          <cell r="A521" t="str">
            <v>030102</v>
          </cell>
          <cell r="B521" t="str">
            <v>10</v>
          </cell>
          <cell r="C521" t="str">
            <v>4915009</v>
          </cell>
          <cell r="D521" t="str">
            <v>유리끼우기및닦기</v>
          </cell>
          <cell r="E521" t="str">
            <v>T=12,강화유리</v>
          </cell>
          <cell r="F521" t="str">
            <v>M2</v>
          </cell>
          <cell r="G521">
            <v>41.93</v>
          </cell>
          <cell r="H521">
            <v>39889</v>
          </cell>
          <cell r="I521">
            <v>22944</v>
          </cell>
          <cell r="J521">
            <v>0</v>
          </cell>
        </row>
        <row r="522">
          <cell r="A522" t="str">
            <v>030102</v>
          </cell>
          <cell r="B522" t="str">
            <v>62</v>
          </cell>
          <cell r="C522" t="str">
            <v>4915010</v>
          </cell>
          <cell r="D522" t="str">
            <v>유리끼우기및닦기</v>
          </cell>
          <cell r="E522" t="str">
            <v>T=10,강화유리</v>
          </cell>
          <cell r="F522" t="str">
            <v>M2</v>
          </cell>
          <cell r="G522">
            <v>6.93</v>
          </cell>
          <cell r="H522">
            <v>32574</v>
          </cell>
          <cell r="I522">
            <v>22944</v>
          </cell>
          <cell r="J522">
            <v>0</v>
          </cell>
        </row>
        <row r="523">
          <cell r="A523" t="str">
            <v>030102</v>
          </cell>
          <cell r="B523" t="str">
            <v>72</v>
          </cell>
          <cell r="C523" t="str">
            <v>4915011</v>
          </cell>
          <cell r="D523" t="str">
            <v>유리끼우기및닦기</v>
          </cell>
          <cell r="E523" t="str">
            <v>T=8,강화유리</v>
          </cell>
          <cell r="F523" t="str">
            <v>M2</v>
          </cell>
          <cell r="G523">
            <v>22.75</v>
          </cell>
          <cell r="H523">
            <v>25523</v>
          </cell>
          <cell r="I523">
            <v>17010</v>
          </cell>
          <cell r="J523">
            <v>0</v>
          </cell>
        </row>
        <row r="524">
          <cell r="A524" t="str">
            <v>030102</v>
          </cell>
          <cell r="B524" t="str">
            <v>81</v>
          </cell>
          <cell r="C524" t="str">
            <v>4915013</v>
          </cell>
          <cell r="D524" t="str">
            <v>유리끼우기및닦기 (곡면)</v>
          </cell>
          <cell r="E524" t="str">
            <v>T=10,강화유리</v>
          </cell>
          <cell r="F524" t="str">
            <v>M2</v>
          </cell>
          <cell r="G524">
            <v>13.68</v>
          </cell>
          <cell r="H524">
            <v>52118</v>
          </cell>
          <cell r="I524">
            <v>36710</v>
          </cell>
          <cell r="J524">
            <v>0</v>
          </cell>
        </row>
        <row r="525">
          <cell r="A525" t="str">
            <v>030102</v>
          </cell>
          <cell r="B525" t="str">
            <v>83</v>
          </cell>
          <cell r="C525" t="str">
            <v>4915035</v>
          </cell>
          <cell r="D525" t="str">
            <v>유리칸막이</v>
          </cell>
          <cell r="E525" t="str">
            <v>300*1300</v>
          </cell>
          <cell r="F525" t="str">
            <v>EA</v>
          </cell>
          <cell r="G525">
            <v>5</v>
          </cell>
          <cell r="H525">
            <v>12703</v>
          </cell>
          <cell r="I525">
            <v>8948</v>
          </cell>
          <cell r="J525">
            <v>0</v>
          </cell>
        </row>
        <row r="526">
          <cell r="A526" t="str">
            <v>030102</v>
          </cell>
          <cell r="B526" t="str">
            <v>36</v>
          </cell>
          <cell r="C526" t="str">
            <v>4916255</v>
          </cell>
          <cell r="D526" t="str">
            <v>ALL PUTTY</v>
          </cell>
          <cell r="F526" t="str">
            <v>M2</v>
          </cell>
          <cell r="G526">
            <v>492.2</v>
          </cell>
          <cell r="H526">
            <v>1336</v>
          </cell>
          <cell r="I526">
            <v>5426</v>
          </cell>
          <cell r="J526">
            <v>0</v>
          </cell>
        </row>
        <row r="527">
          <cell r="A527" t="str">
            <v>030102</v>
          </cell>
          <cell r="B527" t="str">
            <v>45</v>
          </cell>
          <cell r="C527" t="str">
            <v>4916718</v>
          </cell>
          <cell r="D527" t="str">
            <v>비닐페인트</v>
          </cell>
          <cell r="F527" t="str">
            <v>M2</v>
          </cell>
          <cell r="G527">
            <v>7.74</v>
          </cell>
          <cell r="H527">
            <v>792</v>
          </cell>
          <cell r="I527">
            <v>4281</v>
          </cell>
          <cell r="J527">
            <v>0</v>
          </cell>
        </row>
        <row r="528">
          <cell r="A528" t="str">
            <v>030102</v>
          </cell>
          <cell r="B528" t="str">
            <v>37</v>
          </cell>
          <cell r="C528" t="str">
            <v>4916808</v>
          </cell>
          <cell r="D528" t="str">
            <v>멀티스팩</v>
          </cell>
          <cell r="E528" t="str">
            <v>PT-5</v>
          </cell>
          <cell r="F528" t="str">
            <v>M2</v>
          </cell>
          <cell r="G528">
            <v>531.37</v>
          </cell>
          <cell r="H528">
            <v>10328</v>
          </cell>
          <cell r="I528">
            <v>18089</v>
          </cell>
          <cell r="J528">
            <v>0</v>
          </cell>
        </row>
        <row r="529">
          <cell r="A529" t="str">
            <v>030102</v>
          </cell>
          <cell r="B529" t="str">
            <v>70</v>
          </cell>
          <cell r="C529" t="str">
            <v>4917129</v>
          </cell>
          <cell r="D529" t="str">
            <v>벽지바름</v>
          </cell>
          <cell r="E529" t="str">
            <v>WC-16</v>
          </cell>
          <cell r="F529" t="str">
            <v>M2</v>
          </cell>
          <cell r="G529">
            <v>33.92</v>
          </cell>
          <cell r="H529">
            <v>6832</v>
          </cell>
          <cell r="I529">
            <v>4337</v>
          </cell>
          <cell r="J529">
            <v>0</v>
          </cell>
        </row>
        <row r="530">
          <cell r="A530" t="str">
            <v>030102</v>
          </cell>
          <cell r="B530" t="str">
            <v>76</v>
          </cell>
          <cell r="C530" t="str">
            <v>4917130</v>
          </cell>
          <cell r="D530" t="str">
            <v>벽지바름</v>
          </cell>
          <cell r="E530" t="str">
            <v>WC-17</v>
          </cell>
          <cell r="F530" t="str">
            <v>M2</v>
          </cell>
          <cell r="G530">
            <v>35.630000000000003</v>
          </cell>
          <cell r="H530">
            <v>6832</v>
          </cell>
          <cell r="I530">
            <v>4337</v>
          </cell>
          <cell r="J530">
            <v>0</v>
          </cell>
        </row>
        <row r="531">
          <cell r="A531" t="str">
            <v>030102</v>
          </cell>
          <cell r="B531" t="str">
            <v>43</v>
          </cell>
          <cell r="C531" t="str">
            <v>4917533</v>
          </cell>
          <cell r="D531" t="str">
            <v>천판넬</v>
          </cell>
          <cell r="E531" t="str">
            <v>FP-2</v>
          </cell>
          <cell r="F531" t="str">
            <v>M2</v>
          </cell>
          <cell r="G531">
            <v>20.059999999999999</v>
          </cell>
          <cell r="H531">
            <v>11329</v>
          </cell>
          <cell r="I531">
            <v>32415</v>
          </cell>
          <cell r="J531">
            <v>0</v>
          </cell>
        </row>
        <row r="532">
          <cell r="A532" t="str">
            <v>030102</v>
          </cell>
          <cell r="B532" t="str">
            <v>44</v>
          </cell>
          <cell r="C532" t="str">
            <v>4917534</v>
          </cell>
          <cell r="D532" t="str">
            <v>천판넬</v>
          </cell>
          <cell r="E532" t="str">
            <v>FP-3</v>
          </cell>
          <cell r="F532" t="str">
            <v>M2</v>
          </cell>
          <cell r="G532">
            <v>30.72</v>
          </cell>
          <cell r="H532">
            <v>25629</v>
          </cell>
          <cell r="I532">
            <v>32415</v>
          </cell>
          <cell r="J532">
            <v>0</v>
          </cell>
        </row>
        <row r="533">
          <cell r="A533" t="str">
            <v>030102</v>
          </cell>
          <cell r="B533" t="str">
            <v>99</v>
          </cell>
          <cell r="C533" t="str">
            <v>4917539</v>
          </cell>
          <cell r="D533" t="str">
            <v>루마싸이트</v>
          </cell>
          <cell r="F533" t="str">
            <v>M2</v>
          </cell>
          <cell r="G533">
            <v>0.62</v>
          </cell>
          <cell r="H533">
            <v>63800</v>
          </cell>
          <cell r="I533">
            <v>7912</v>
          </cell>
          <cell r="J533">
            <v>0</v>
          </cell>
        </row>
        <row r="534">
          <cell r="A534" t="str">
            <v>030102</v>
          </cell>
          <cell r="B534" t="str">
            <v>94</v>
          </cell>
          <cell r="C534" t="str">
            <v>4918720</v>
          </cell>
          <cell r="D534" t="str">
            <v>암면넣기</v>
          </cell>
          <cell r="E534" t="str">
            <v>#100      T:50</v>
          </cell>
          <cell r="F534" t="str">
            <v>M2</v>
          </cell>
          <cell r="G534">
            <v>536.01</v>
          </cell>
          <cell r="H534">
            <v>3300</v>
          </cell>
          <cell r="I534">
            <v>2306</v>
          </cell>
          <cell r="J534">
            <v>0</v>
          </cell>
        </row>
        <row r="535">
          <cell r="A535" t="str">
            <v>030102</v>
          </cell>
          <cell r="B535" t="str">
            <v>19</v>
          </cell>
          <cell r="C535" t="str">
            <v>4918722</v>
          </cell>
          <cell r="D535" t="str">
            <v>암면벽격자넣기</v>
          </cell>
          <cell r="E535" t="str">
            <v>#100      T:50</v>
          </cell>
          <cell r="F535" t="str">
            <v>M2</v>
          </cell>
          <cell r="G535">
            <v>370.34</v>
          </cell>
          <cell r="H535">
            <v>3300</v>
          </cell>
          <cell r="I535">
            <v>2306</v>
          </cell>
          <cell r="J535">
            <v>0</v>
          </cell>
        </row>
        <row r="536">
          <cell r="A536" t="str">
            <v>030102</v>
          </cell>
          <cell r="B536" t="str">
            <v>65</v>
          </cell>
          <cell r="C536" t="str">
            <v>4999M6T</v>
          </cell>
          <cell r="D536" t="str">
            <v>배식대상판</v>
          </cell>
          <cell r="E536" t="str">
            <v>ST-1, D=500</v>
          </cell>
          <cell r="F536" t="str">
            <v>M</v>
          </cell>
          <cell r="G536">
            <v>3.05</v>
          </cell>
          <cell r="H536">
            <v>39000</v>
          </cell>
          <cell r="I536">
            <v>94910</v>
          </cell>
          <cell r="J536">
            <v>0</v>
          </cell>
        </row>
        <row r="537">
          <cell r="A537" t="str">
            <v>030102</v>
          </cell>
          <cell r="B537" t="str">
            <v>86</v>
          </cell>
          <cell r="C537" t="str">
            <v>499E01D</v>
          </cell>
          <cell r="D537" t="str">
            <v>암면보드취부</v>
          </cell>
          <cell r="E537" t="str">
            <v>T=50</v>
          </cell>
          <cell r="F537" t="str">
            <v>M2</v>
          </cell>
          <cell r="G537">
            <v>256.58</v>
          </cell>
          <cell r="H537">
            <v>5351</v>
          </cell>
          <cell r="I537">
            <v>4362</v>
          </cell>
          <cell r="J537">
            <v>0</v>
          </cell>
        </row>
        <row r="538">
          <cell r="A538" t="str">
            <v>030102</v>
          </cell>
          <cell r="B538" t="str">
            <v>33</v>
          </cell>
          <cell r="C538" t="str">
            <v>499F03H</v>
          </cell>
          <cell r="D538" t="str">
            <v>거울붙임</v>
          </cell>
          <cell r="F538" t="str">
            <v>M2</v>
          </cell>
          <cell r="G538">
            <v>35.020000000000003</v>
          </cell>
          <cell r="H538">
            <v>14471</v>
          </cell>
          <cell r="I538">
            <v>22680</v>
          </cell>
          <cell r="J538">
            <v>0</v>
          </cell>
        </row>
        <row r="539">
          <cell r="A539" t="str">
            <v>030102</v>
          </cell>
          <cell r="B539" t="str">
            <v>97</v>
          </cell>
          <cell r="C539" t="str">
            <v>499F03J</v>
          </cell>
          <cell r="D539" t="str">
            <v>장식거울</v>
          </cell>
          <cell r="E539" t="str">
            <v>1000*1600</v>
          </cell>
          <cell r="F539" t="str">
            <v>EA</v>
          </cell>
          <cell r="G539">
            <v>2</v>
          </cell>
          <cell r="H539">
            <v>23153</v>
          </cell>
          <cell r="I539">
            <v>36288</v>
          </cell>
          <cell r="J539">
            <v>0</v>
          </cell>
        </row>
        <row r="540">
          <cell r="A540" t="str">
            <v>030102</v>
          </cell>
          <cell r="B540" t="str">
            <v>61</v>
          </cell>
          <cell r="C540" t="str">
            <v>Z000001</v>
          </cell>
          <cell r="D540" t="str">
            <v>배식대유리후레임</v>
          </cell>
          <cell r="F540" t="str">
            <v>M</v>
          </cell>
          <cell r="G540">
            <v>10.1</v>
          </cell>
          <cell r="H540">
            <v>15000</v>
          </cell>
          <cell r="I540">
            <v>0</v>
          </cell>
        </row>
        <row r="541">
          <cell r="A541" t="str">
            <v>030102</v>
          </cell>
          <cell r="B541" t="str">
            <v>64</v>
          </cell>
          <cell r="C541" t="str">
            <v>Z000004</v>
          </cell>
          <cell r="D541" t="str">
            <v>배식대구조틀</v>
          </cell>
          <cell r="F541" t="str">
            <v>M</v>
          </cell>
          <cell r="G541">
            <v>3.05</v>
          </cell>
          <cell r="H541">
            <v>131500</v>
          </cell>
          <cell r="I541">
            <v>0</v>
          </cell>
        </row>
        <row r="542">
          <cell r="A542" t="str">
            <v>030103</v>
          </cell>
          <cell r="B542" t="str">
            <v>8</v>
          </cell>
          <cell r="C542" t="str">
            <v>3910035</v>
          </cell>
          <cell r="D542" t="str">
            <v>등구멍뚫기및 보강</v>
          </cell>
          <cell r="E542" t="str">
            <v>D/L</v>
          </cell>
          <cell r="F542" t="str">
            <v>EA</v>
          </cell>
          <cell r="G542">
            <v>319</v>
          </cell>
          <cell r="H542">
            <v>3550</v>
          </cell>
        </row>
        <row r="543">
          <cell r="A543" t="str">
            <v>030103</v>
          </cell>
          <cell r="B543" t="str">
            <v>10</v>
          </cell>
          <cell r="C543" t="str">
            <v>3910036</v>
          </cell>
          <cell r="D543" t="str">
            <v>등구멍뚫기및 보강</v>
          </cell>
          <cell r="E543" t="str">
            <v>펜던트</v>
          </cell>
          <cell r="F543" t="str">
            <v>EA</v>
          </cell>
          <cell r="G543">
            <v>7</v>
          </cell>
          <cell r="H543">
            <v>6500</v>
          </cell>
        </row>
        <row r="544">
          <cell r="A544" t="str">
            <v>030103</v>
          </cell>
          <cell r="B544" t="str">
            <v>22</v>
          </cell>
          <cell r="C544" t="str">
            <v>3910082</v>
          </cell>
          <cell r="D544" t="str">
            <v>파라보릭 루버</v>
          </cell>
          <cell r="F544" t="str">
            <v>M2</v>
          </cell>
          <cell r="G544">
            <v>1.89</v>
          </cell>
          <cell r="H544">
            <v>80750</v>
          </cell>
          <cell r="I544">
            <v>0</v>
          </cell>
          <cell r="J544">
            <v>0</v>
          </cell>
        </row>
        <row r="545">
          <cell r="A545" t="str">
            <v>030103</v>
          </cell>
          <cell r="B545" t="str">
            <v>56</v>
          </cell>
          <cell r="C545" t="str">
            <v>3910139</v>
          </cell>
          <cell r="D545" t="str">
            <v>스프러스판넬</v>
          </cell>
          <cell r="F545" t="str">
            <v>M2</v>
          </cell>
          <cell r="G545">
            <v>48</v>
          </cell>
          <cell r="H545">
            <v>250000</v>
          </cell>
        </row>
        <row r="546">
          <cell r="A546" t="str">
            <v>030103</v>
          </cell>
          <cell r="B546" t="str">
            <v>25</v>
          </cell>
          <cell r="C546" t="str">
            <v>3913041</v>
          </cell>
          <cell r="D546" t="str">
            <v>단천정</v>
          </cell>
          <cell r="E546" t="str">
            <v>75*300</v>
          </cell>
          <cell r="F546" t="str">
            <v>M</v>
          </cell>
          <cell r="G546">
            <v>89.5</v>
          </cell>
          <cell r="H546">
            <v>27000</v>
          </cell>
        </row>
        <row r="547">
          <cell r="A547" t="str">
            <v>030103</v>
          </cell>
          <cell r="B547" t="str">
            <v>27</v>
          </cell>
          <cell r="C547" t="str">
            <v>3913042</v>
          </cell>
          <cell r="D547" t="str">
            <v>단천정</v>
          </cell>
          <cell r="E547" t="str">
            <v>H=500</v>
          </cell>
          <cell r="F547" t="str">
            <v>M</v>
          </cell>
          <cell r="G547">
            <v>34.200000000000003</v>
          </cell>
          <cell r="H547">
            <v>35000</v>
          </cell>
        </row>
        <row r="548">
          <cell r="A548" t="str">
            <v>030103</v>
          </cell>
          <cell r="B548" t="str">
            <v>29</v>
          </cell>
          <cell r="C548" t="str">
            <v>3913043</v>
          </cell>
          <cell r="D548" t="str">
            <v>단천정</v>
          </cell>
          <cell r="E548" t="str">
            <v>H=100</v>
          </cell>
          <cell r="F548" t="str">
            <v>M</v>
          </cell>
          <cell r="G548">
            <v>13.6</v>
          </cell>
          <cell r="H548">
            <v>10000</v>
          </cell>
        </row>
        <row r="549">
          <cell r="A549" t="str">
            <v>030103</v>
          </cell>
          <cell r="B549" t="str">
            <v>31</v>
          </cell>
          <cell r="C549" t="str">
            <v>3913044</v>
          </cell>
          <cell r="D549" t="str">
            <v>단천정</v>
          </cell>
          <cell r="E549" t="str">
            <v>H=250</v>
          </cell>
          <cell r="F549" t="str">
            <v>M</v>
          </cell>
          <cell r="G549">
            <v>6.1</v>
          </cell>
          <cell r="H549">
            <v>18000</v>
          </cell>
        </row>
        <row r="550">
          <cell r="A550" t="str">
            <v>030103</v>
          </cell>
          <cell r="B550" t="str">
            <v>33</v>
          </cell>
          <cell r="C550" t="str">
            <v>3913045</v>
          </cell>
          <cell r="D550" t="str">
            <v>단천정 (ROUND)</v>
          </cell>
          <cell r="E550" t="str">
            <v>H=250</v>
          </cell>
          <cell r="F550" t="str">
            <v>M</v>
          </cell>
          <cell r="G550">
            <v>9.5</v>
          </cell>
          <cell r="H550">
            <v>23000</v>
          </cell>
        </row>
        <row r="551">
          <cell r="A551" t="str">
            <v>030103</v>
          </cell>
          <cell r="B551" t="str">
            <v>35</v>
          </cell>
          <cell r="C551" t="str">
            <v>3913046</v>
          </cell>
          <cell r="D551" t="str">
            <v>ST'L BOX</v>
          </cell>
          <cell r="E551" t="str">
            <v>300*180*300</v>
          </cell>
          <cell r="F551" t="str">
            <v>M</v>
          </cell>
          <cell r="G551">
            <v>180.8</v>
          </cell>
          <cell r="H551">
            <v>52000</v>
          </cell>
        </row>
        <row r="552">
          <cell r="A552" t="str">
            <v>030103</v>
          </cell>
          <cell r="B552" t="str">
            <v>41</v>
          </cell>
          <cell r="C552" t="str">
            <v>3913047</v>
          </cell>
          <cell r="D552" t="str">
            <v>간접등박스</v>
          </cell>
          <cell r="E552" t="str">
            <v>200*250*120</v>
          </cell>
          <cell r="F552" t="str">
            <v>M</v>
          </cell>
          <cell r="G552">
            <v>16.8</v>
          </cell>
          <cell r="H552">
            <v>57000</v>
          </cell>
        </row>
        <row r="553">
          <cell r="A553" t="str">
            <v>030103</v>
          </cell>
          <cell r="B553" t="str">
            <v>43</v>
          </cell>
          <cell r="C553" t="str">
            <v>3913048</v>
          </cell>
          <cell r="D553" t="str">
            <v>간접등박스</v>
          </cell>
          <cell r="E553" t="str">
            <v>300*200*120</v>
          </cell>
          <cell r="F553" t="str">
            <v>M</v>
          </cell>
          <cell r="G553">
            <v>34.200000000000003</v>
          </cell>
          <cell r="H553">
            <v>50000</v>
          </cell>
        </row>
        <row r="554">
          <cell r="A554" t="str">
            <v>030103</v>
          </cell>
          <cell r="B554" t="str">
            <v>45</v>
          </cell>
          <cell r="C554" t="str">
            <v>3913049</v>
          </cell>
          <cell r="D554" t="str">
            <v>간접등박스</v>
          </cell>
          <cell r="E554" t="str">
            <v>50*200*120</v>
          </cell>
          <cell r="F554" t="str">
            <v>M</v>
          </cell>
          <cell r="G554">
            <v>107</v>
          </cell>
          <cell r="H554">
            <v>25000</v>
          </cell>
        </row>
        <row r="555">
          <cell r="A555" t="str">
            <v>030103</v>
          </cell>
          <cell r="B555" t="str">
            <v>47</v>
          </cell>
          <cell r="C555" t="str">
            <v>3913050</v>
          </cell>
          <cell r="D555" t="str">
            <v>간접등박스</v>
          </cell>
          <cell r="E555" t="str">
            <v>200*200*200</v>
          </cell>
          <cell r="F555" t="str">
            <v>M</v>
          </cell>
          <cell r="G555">
            <v>110.8</v>
          </cell>
          <cell r="H555">
            <v>42000</v>
          </cell>
        </row>
        <row r="556">
          <cell r="A556" t="str">
            <v>030103</v>
          </cell>
          <cell r="B556" t="str">
            <v>37</v>
          </cell>
          <cell r="C556" t="str">
            <v>3913051</v>
          </cell>
          <cell r="D556" t="str">
            <v>커텐박스</v>
          </cell>
          <cell r="E556" t="str">
            <v>250*200</v>
          </cell>
          <cell r="F556" t="str">
            <v>M</v>
          </cell>
          <cell r="G556">
            <v>126.5</v>
          </cell>
          <cell r="H556">
            <v>35000</v>
          </cell>
          <cell r="J556">
            <v>0</v>
          </cell>
        </row>
        <row r="557">
          <cell r="A557" t="str">
            <v>030103</v>
          </cell>
          <cell r="B557" t="str">
            <v>39</v>
          </cell>
          <cell r="C557" t="str">
            <v>3913052</v>
          </cell>
          <cell r="D557" t="str">
            <v>커텐박스</v>
          </cell>
          <cell r="E557" t="str">
            <v>500*430</v>
          </cell>
          <cell r="F557" t="str">
            <v>M</v>
          </cell>
          <cell r="G557">
            <v>24.8</v>
          </cell>
          <cell r="H557">
            <v>65000</v>
          </cell>
        </row>
        <row r="558">
          <cell r="A558" t="str">
            <v>030103</v>
          </cell>
          <cell r="B558" t="str">
            <v>49</v>
          </cell>
          <cell r="C558" t="str">
            <v>3913053</v>
          </cell>
          <cell r="D558" t="str">
            <v>등박스</v>
          </cell>
          <cell r="E558" t="str">
            <v>300*500*300</v>
          </cell>
          <cell r="F558" t="str">
            <v>M</v>
          </cell>
          <cell r="G558">
            <v>3.78</v>
          </cell>
          <cell r="H558">
            <v>82000</v>
          </cell>
        </row>
        <row r="559">
          <cell r="A559" t="str">
            <v>030103</v>
          </cell>
          <cell r="B559" t="str">
            <v>51</v>
          </cell>
          <cell r="C559" t="str">
            <v>3913054</v>
          </cell>
          <cell r="D559" t="str">
            <v>ST'L ROUND 천정</v>
          </cell>
          <cell r="E559" t="str">
            <v>L=2100</v>
          </cell>
          <cell r="F559" t="str">
            <v>M</v>
          </cell>
          <cell r="G559">
            <v>10.71</v>
          </cell>
          <cell r="H559">
            <v>190000</v>
          </cell>
        </row>
        <row r="560">
          <cell r="A560" t="str">
            <v>030103</v>
          </cell>
          <cell r="B560" t="str">
            <v>60</v>
          </cell>
          <cell r="C560" t="str">
            <v>3913073</v>
          </cell>
          <cell r="D560" t="str">
            <v>광천정</v>
          </cell>
          <cell r="F560" t="str">
            <v>M</v>
          </cell>
          <cell r="G560">
            <v>40</v>
          </cell>
          <cell r="H560">
            <v>63000</v>
          </cell>
        </row>
        <row r="561">
          <cell r="A561" t="str">
            <v>030103</v>
          </cell>
          <cell r="B561" t="str">
            <v>63</v>
          </cell>
          <cell r="C561" t="str">
            <v>3913081</v>
          </cell>
          <cell r="D561" t="str">
            <v>단천정</v>
          </cell>
          <cell r="E561" t="str">
            <v>800*1000</v>
          </cell>
          <cell r="F561" t="str">
            <v>M</v>
          </cell>
          <cell r="G561">
            <v>32</v>
          </cell>
          <cell r="H561">
            <v>130000</v>
          </cell>
        </row>
        <row r="562">
          <cell r="A562" t="str">
            <v>030103</v>
          </cell>
          <cell r="B562" t="str">
            <v>65</v>
          </cell>
          <cell r="C562" t="str">
            <v>3913082</v>
          </cell>
          <cell r="D562" t="str">
            <v>단천정(곡선)</v>
          </cell>
          <cell r="E562" t="str">
            <v>H=350</v>
          </cell>
          <cell r="F562" t="str">
            <v>M</v>
          </cell>
          <cell r="G562">
            <v>6</v>
          </cell>
          <cell r="H562">
            <v>40000</v>
          </cell>
        </row>
        <row r="563">
          <cell r="A563" t="str">
            <v>030103</v>
          </cell>
          <cell r="B563" t="str">
            <v>67</v>
          </cell>
          <cell r="C563" t="str">
            <v>3913083</v>
          </cell>
          <cell r="D563" t="str">
            <v>단천정(곡선)</v>
          </cell>
          <cell r="E563" t="str">
            <v>350*200*350</v>
          </cell>
          <cell r="F563" t="str">
            <v>M</v>
          </cell>
          <cell r="G563">
            <v>3</v>
          </cell>
          <cell r="H563">
            <v>100000</v>
          </cell>
        </row>
        <row r="564">
          <cell r="A564" t="str">
            <v>030103</v>
          </cell>
          <cell r="B564" t="str">
            <v>91</v>
          </cell>
          <cell r="C564" t="str">
            <v>3913084</v>
          </cell>
          <cell r="D564" t="str">
            <v>커텐박스</v>
          </cell>
          <cell r="F564" t="str">
            <v>M</v>
          </cell>
          <cell r="G564">
            <v>19</v>
          </cell>
          <cell r="H564">
            <v>32300</v>
          </cell>
        </row>
        <row r="565">
          <cell r="A565" t="str">
            <v>030103</v>
          </cell>
          <cell r="B565" t="str">
            <v>71</v>
          </cell>
          <cell r="C565" t="str">
            <v>3913086</v>
          </cell>
          <cell r="D565" t="str">
            <v>광천정 몰딩(직선)</v>
          </cell>
          <cell r="F565" t="str">
            <v>M</v>
          </cell>
          <cell r="G565">
            <v>20</v>
          </cell>
          <cell r="H565">
            <v>15000</v>
          </cell>
        </row>
        <row r="566">
          <cell r="A566" t="str">
            <v>030103</v>
          </cell>
          <cell r="B566" t="str">
            <v>69</v>
          </cell>
          <cell r="C566" t="str">
            <v>3913087</v>
          </cell>
          <cell r="D566" t="str">
            <v>광천정 몰딩(곡선)</v>
          </cell>
          <cell r="F566" t="str">
            <v>M</v>
          </cell>
          <cell r="G566">
            <v>236</v>
          </cell>
          <cell r="H566">
            <v>20000</v>
          </cell>
        </row>
        <row r="567">
          <cell r="A567" t="str">
            <v>030103</v>
          </cell>
          <cell r="B567" t="str">
            <v>75</v>
          </cell>
          <cell r="C567" t="str">
            <v>3913088</v>
          </cell>
          <cell r="D567" t="str">
            <v>간접등박스</v>
          </cell>
          <cell r="E567" t="str">
            <v>300*600*30</v>
          </cell>
          <cell r="F567" t="str">
            <v>EA</v>
          </cell>
          <cell r="G567">
            <v>6</v>
          </cell>
          <cell r="H567">
            <v>90000</v>
          </cell>
        </row>
        <row r="568">
          <cell r="A568" t="str">
            <v>030103</v>
          </cell>
          <cell r="B568" t="str">
            <v>73</v>
          </cell>
          <cell r="C568" t="str">
            <v>3913089</v>
          </cell>
          <cell r="D568" t="str">
            <v>내림등박스</v>
          </cell>
          <cell r="E568" t="str">
            <v>D=800</v>
          </cell>
          <cell r="F568" t="str">
            <v>M</v>
          </cell>
          <cell r="G568">
            <v>10</v>
          </cell>
          <cell r="H568">
            <v>60000</v>
          </cell>
        </row>
        <row r="569">
          <cell r="A569" t="str">
            <v>030103</v>
          </cell>
          <cell r="B569" t="str">
            <v>77</v>
          </cell>
          <cell r="C569" t="str">
            <v>3913091</v>
          </cell>
          <cell r="D569" t="str">
            <v>등박스</v>
          </cell>
          <cell r="E569" t="str">
            <v>550*250*550</v>
          </cell>
          <cell r="F569" t="str">
            <v>M</v>
          </cell>
          <cell r="G569">
            <v>6</v>
          </cell>
          <cell r="H569">
            <v>100000</v>
          </cell>
        </row>
        <row r="570">
          <cell r="A570" t="str">
            <v>030103</v>
          </cell>
          <cell r="B570" t="str">
            <v>79</v>
          </cell>
          <cell r="C570" t="str">
            <v>3913092</v>
          </cell>
          <cell r="D570" t="str">
            <v>등박스</v>
          </cell>
          <cell r="E570" t="str">
            <v>250*300*250</v>
          </cell>
          <cell r="F570" t="str">
            <v>M</v>
          </cell>
          <cell r="G570">
            <v>23</v>
          </cell>
          <cell r="H570">
            <v>65000</v>
          </cell>
        </row>
        <row r="571">
          <cell r="A571" t="str">
            <v>030103</v>
          </cell>
          <cell r="B571" t="str">
            <v>81</v>
          </cell>
          <cell r="C571" t="str">
            <v>3913094</v>
          </cell>
          <cell r="D571" t="str">
            <v>등박스</v>
          </cell>
          <cell r="E571" t="str">
            <v>200*200*1000</v>
          </cell>
          <cell r="F571" t="str">
            <v>EA</v>
          </cell>
          <cell r="G571">
            <v>4</v>
          </cell>
          <cell r="H571">
            <v>100000</v>
          </cell>
        </row>
        <row r="572">
          <cell r="A572" t="str">
            <v>030103</v>
          </cell>
          <cell r="B572" t="str">
            <v>83</v>
          </cell>
          <cell r="C572" t="str">
            <v>3913095</v>
          </cell>
          <cell r="D572" t="str">
            <v>등박스</v>
          </cell>
          <cell r="E572" t="str">
            <v>200*200*500</v>
          </cell>
          <cell r="F572" t="str">
            <v>EA</v>
          </cell>
          <cell r="G572">
            <v>1</v>
          </cell>
          <cell r="H572">
            <v>70000</v>
          </cell>
        </row>
        <row r="573">
          <cell r="A573" t="str">
            <v>030103</v>
          </cell>
          <cell r="B573" t="str">
            <v>85</v>
          </cell>
          <cell r="C573" t="str">
            <v>3913096</v>
          </cell>
          <cell r="D573" t="str">
            <v>등박스</v>
          </cell>
          <cell r="E573" t="str">
            <v>500*200</v>
          </cell>
          <cell r="F573" t="str">
            <v>M</v>
          </cell>
          <cell r="G573">
            <v>10</v>
          </cell>
          <cell r="H573">
            <v>50000</v>
          </cell>
        </row>
        <row r="574">
          <cell r="A574" t="str">
            <v>030103</v>
          </cell>
          <cell r="B574" t="str">
            <v>87</v>
          </cell>
          <cell r="C574" t="str">
            <v>3913097</v>
          </cell>
          <cell r="D574" t="str">
            <v>등박스</v>
          </cell>
          <cell r="E574" t="str">
            <v>300*250</v>
          </cell>
          <cell r="F574" t="str">
            <v>M</v>
          </cell>
          <cell r="G574">
            <v>5.61</v>
          </cell>
          <cell r="H574">
            <v>40000</v>
          </cell>
        </row>
        <row r="575">
          <cell r="A575" t="str">
            <v>030103</v>
          </cell>
          <cell r="B575" t="str">
            <v>89</v>
          </cell>
          <cell r="C575" t="str">
            <v>3913099</v>
          </cell>
          <cell r="D575" t="str">
            <v>광천정</v>
          </cell>
          <cell r="E575" t="str">
            <v>H=350</v>
          </cell>
          <cell r="F575" t="str">
            <v>M</v>
          </cell>
          <cell r="G575">
            <v>7</v>
          </cell>
          <cell r="H575">
            <v>63000</v>
          </cell>
        </row>
        <row r="576">
          <cell r="A576" t="str">
            <v>030103</v>
          </cell>
          <cell r="B576" t="str">
            <v>6</v>
          </cell>
          <cell r="C576" t="str">
            <v>4910017</v>
          </cell>
          <cell r="D576" t="str">
            <v>천정메지몰딩</v>
          </cell>
          <cell r="F576" t="str">
            <v>M</v>
          </cell>
          <cell r="G576">
            <v>486.2</v>
          </cell>
          <cell r="H576">
            <v>618</v>
          </cell>
          <cell r="I576">
            <v>6179</v>
          </cell>
          <cell r="J576">
            <v>0</v>
          </cell>
        </row>
        <row r="577">
          <cell r="A577" t="str">
            <v>030103</v>
          </cell>
          <cell r="B577" t="str">
            <v>18</v>
          </cell>
          <cell r="C577" t="str">
            <v>4910039</v>
          </cell>
          <cell r="D577" t="str">
            <v>합판보강띠장</v>
          </cell>
          <cell r="E577" t="str">
            <v>T=9</v>
          </cell>
          <cell r="F577" t="str">
            <v>M2</v>
          </cell>
          <cell r="G577">
            <v>34.86</v>
          </cell>
          <cell r="H577">
            <v>1669</v>
          </cell>
          <cell r="I577">
            <v>6633</v>
          </cell>
          <cell r="J577">
            <v>0</v>
          </cell>
        </row>
        <row r="578">
          <cell r="A578" t="str">
            <v>030103</v>
          </cell>
          <cell r="B578" t="str">
            <v>23</v>
          </cell>
          <cell r="C578" t="str">
            <v>4910067</v>
          </cell>
          <cell r="D578" t="str">
            <v>합판붙임</v>
          </cell>
          <cell r="E578" t="str">
            <v>T=9</v>
          </cell>
          <cell r="F578" t="str">
            <v>M2</v>
          </cell>
          <cell r="G578">
            <v>19.09</v>
          </cell>
          <cell r="H578">
            <v>4000</v>
          </cell>
          <cell r="I578">
            <v>6633</v>
          </cell>
          <cell r="J578">
            <v>0</v>
          </cell>
        </row>
        <row r="579">
          <cell r="A579" t="str">
            <v>030103</v>
          </cell>
          <cell r="B579" t="str">
            <v>2</v>
          </cell>
          <cell r="C579" t="str">
            <v>4910068</v>
          </cell>
          <cell r="D579" t="str">
            <v>석고보드취부(천정,바탕)</v>
          </cell>
          <cell r="E579" t="str">
            <v>T=9*1PLY</v>
          </cell>
          <cell r="F579" t="str">
            <v>M2</v>
          </cell>
          <cell r="G579">
            <v>1446.43</v>
          </cell>
          <cell r="H579">
            <v>1284</v>
          </cell>
          <cell r="I579">
            <v>0</v>
          </cell>
          <cell r="J579">
            <v>0</v>
          </cell>
        </row>
        <row r="580">
          <cell r="A580" t="str">
            <v>030103</v>
          </cell>
          <cell r="B580" t="str">
            <v>3</v>
          </cell>
          <cell r="C580" t="str">
            <v>4910069</v>
          </cell>
          <cell r="D580" t="str">
            <v>석고보드취부(천정,치장)</v>
          </cell>
          <cell r="E580" t="str">
            <v>T=9*1PLY</v>
          </cell>
          <cell r="F580" t="str">
            <v>M2</v>
          </cell>
          <cell r="G580">
            <v>1446.43</v>
          </cell>
          <cell r="H580">
            <v>1284</v>
          </cell>
          <cell r="I580">
            <v>8156</v>
          </cell>
          <cell r="J580">
            <v>0</v>
          </cell>
        </row>
        <row r="581">
          <cell r="A581" t="str">
            <v>030103</v>
          </cell>
          <cell r="B581" t="str">
            <v>20</v>
          </cell>
          <cell r="C581" t="str">
            <v>4910079</v>
          </cell>
          <cell r="D581" t="str">
            <v>WOOD 천정보</v>
          </cell>
          <cell r="E581" t="str">
            <v>WD-3,D=300,H=50</v>
          </cell>
          <cell r="F581" t="str">
            <v>M</v>
          </cell>
          <cell r="G581">
            <v>76.900000000000006</v>
          </cell>
          <cell r="H581">
            <v>8132</v>
          </cell>
          <cell r="I581">
            <v>68127</v>
          </cell>
          <cell r="J581">
            <v>0</v>
          </cell>
        </row>
        <row r="582">
          <cell r="A582" t="str">
            <v>030103</v>
          </cell>
          <cell r="B582" t="str">
            <v>19</v>
          </cell>
          <cell r="C582" t="str">
            <v>4910091</v>
          </cell>
          <cell r="D582" t="str">
            <v>줄눈</v>
          </cell>
          <cell r="F582" t="str">
            <v>M</v>
          </cell>
          <cell r="G582">
            <v>91</v>
          </cell>
          <cell r="H582">
            <v>1277</v>
          </cell>
          <cell r="I582">
            <v>12359</v>
          </cell>
          <cell r="J582">
            <v>0</v>
          </cell>
        </row>
        <row r="583">
          <cell r="A583" t="str">
            <v>030103</v>
          </cell>
          <cell r="B583" t="str">
            <v>14</v>
          </cell>
          <cell r="C583" t="str">
            <v>4910093</v>
          </cell>
          <cell r="D583" t="str">
            <v>람마 (홍송)</v>
          </cell>
          <cell r="E583" t="str">
            <v>WD-3 ,H=300</v>
          </cell>
          <cell r="F583" t="str">
            <v>M</v>
          </cell>
          <cell r="G583">
            <v>3.9</v>
          </cell>
          <cell r="H583">
            <v>17192</v>
          </cell>
          <cell r="I583">
            <v>135639</v>
          </cell>
          <cell r="J583">
            <v>0</v>
          </cell>
        </row>
        <row r="584">
          <cell r="A584" t="str">
            <v>030103</v>
          </cell>
          <cell r="B584" t="str">
            <v>54</v>
          </cell>
          <cell r="C584" t="str">
            <v>4910094</v>
          </cell>
          <cell r="D584" t="str">
            <v>밤라이트취부</v>
          </cell>
          <cell r="F584" t="str">
            <v>M2</v>
          </cell>
          <cell r="G584">
            <v>50</v>
          </cell>
          <cell r="H584">
            <v>1725</v>
          </cell>
          <cell r="I584">
            <v>4182</v>
          </cell>
          <cell r="J584">
            <v>0</v>
          </cell>
        </row>
        <row r="585">
          <cell r="A585" t="str">
            <v>030103</v>
          </cell>
          <cell r="B585" t="str">
            <v>17</v>
          </cell>
          <cell r="C585" t="str">
            <v>4910160</v>
          </cell>
          <cell r="D585" t="str">
            <v>무늬목판넬 (홍송)</v>
          </cell>
          <cell r="E585" t="str">
            <v>WD-3</v>
          </cell>
          <cell r="F585" t="str">
            <v>M2</v>
          </cell>
          <cell r="G585">
            <v>34.86</v>
          </cell>
          <cell r="H585">
            <v>10547</v>
          </cell>
          <cell r="I585">
            <v>116214</v>
          </cell>
          <cell r="J585">
            <v>0</v>
          </cell>
        </row>
        <row r="586">
          <cell r="A586" t="str">
            <v>030103</v>
          </cell>
          <cell r="B586" t="str">
            <v>1</v>
          </cell>
          <cell r="C586" t="str">
            <v>4913001</v>
          </cell>
          <cell r="D586" t="str">
            <v>경량철골천정틀</v>
          </cell>
          <cell r="E586" t="str">
            <v>M-BAR</v>
          </cell>
          <cell r="F586" t="str">
            <v>M2</v>
          </cell>
          <cell r="G586">
            <v>1806.1</v>
          </cell>
          <cell r="H586">
            <v>2341</v>
          </cell>
          <cell r="I586">
            <v>15366</v>
          </cell>
          <cell r="J586">
            <v>0</v>
          </cell>
        </row>
        <row r="587">
          <cell r="A587" t="str">
            <v>030103</v>
          </cell>
          <cell r="B587" t="str">
            <v>12</v>
          </cell>
          <cell r="C587" t="str">
            <v>4913003</v>
          </cell>
          <cell r="D587" t="str">
            <v>경량철골천정틀</v>
          </cell>
          <cell r="E587" t="str">
            <v>T-BAR</v>
          </cell>
          <cell r="F587" t="str">
            <v>M2</v>
          </cell>
          <cell r="G587">
            <v>72.83</v>
          </cell>
          <cell r="H587">
            <v>4329</v>
          </cell>
          <cell r="I587">
            <v>15366</v>
          </cell>
          <cell r="J587">
            <v>0</v>
          </cell>
        </row>
        <row r="588">
          <cell r="A588" t="str">
            <v>030103</v>
          </cell>
          <cell r="B588" t="str">
            <v>57</v>
          </cell>
          <cell r="C588" t="str">
            <v>4913006</v>
          </cell>
          <cell r="D588" t="str">
            <v>AL몰딩설치</v>
          </cell>
          <cell r="F588" t="str">
            <v>M</v>
          </cell>
          <cell r="G588">
            <v>137</v>
          </cell>
          <cell r="H588">
            <v>1085</v>
          </cell>
          <cell r="I588">
            <v>2096</v>
          </cell>
          <cell r="J588">
            <v>0</v>
          </cell>
        </row>
        <row r="589">
          <cell r="A589" t="str">
            <v>030103</v>
          </cell>
          <cell r="B589" t="str">
            <v>11</v>
          </cell>
          <cell r="C589" t="str">
            <v>4913171</v>
          </cell>
          <cell r="D589" t="str">
            <v>점검구</v>
          </cell>
          <cell r="E589" t="str">
            <v>STL 600*600</v>
          </cell>
          <cell r="F589" t="str">
            <v>개소</v>
          </cell>
          <cell r="G589">
            <v>23</v>
          </cell>
          <cell r="H589">
            <v>9228</v>
          </cell>
          <cell r="I589">
            <v>47338</v>
          </cell>
          <cell r="J589">
            <v>163</v>
          </cell>
        </row>
        <row r="590">
          <cell r="A590" t="str">
            <v>030103</v>
          </cell>
          <cell r="B590" t="str">
            <v>58</v>
          </cell>
          <cell r="C590" t="str">
            <v>4913172</v>
          </cell>
          <cell r="D590" t="str">
            <v>점검구</v>
          </cell>
          <cell r="E590" t="str">
            <v>STL 700*700</v>
          </cell>
          <cell r="F590" t="str">
            <v>개소</v>
          </cell>
          <cell r="G590">
            <v>16</v>
          </cell>
          <cell r="H590">
            <v>11643</v>
          </cell>
          <cell r="I590">
            <v>60197</v>
          </cell>
          <cell r="J590">
            <v>206</v>
          </cell>
        </row>
        <row r="591">
          <cell r="A591" t="str">
            <v>030103</v>
          </cell>
          <cell r="B591" t="str">
            <v>4</v>
          </cell>
          <cell r="C591" t="str">
            <v>4916255</v>
          </cell>
          <cell r="D591" t="str">
            <v>ALL PUTTY</v>
          </cell>
          <cell r="F591" t="str">
            <v>M2</v>
          </cell>
          <cell r="G591">
            <v>1912.54</v>
          </cell>
          <cell r="H591">
            <v>1336</v>
          </cell>
          <cell r="I591">
            <v>5426</v>
          </cell>
          <cell r="J591">
            <v>0</v>
          </cell>
        </row>
        <row r="592">
          <cell r="A592" t="str">
            <v>030103</v>
          </cell>
          <cell r="B592" t="str">
            <v>15</v>
          </cell>
          <cell r="C592" t="str">
            <v>4916702</v>
          </cell>
          <cell r="D592" t="str">
            <v>색락카 (철재면)</v>
          </cell>
          <cell r="F592" t="str">
            <v>M2</v>
          </cell>
          <cell r="G592">
            <v>2070.3000000000002</v>
          </cell>
          <cell r="H592">
            <v>2554</v>
          </cell>
          <cell r="I592">
            <v>19898</v>
          </cell>
          <cell r="J592">
            <v>0</v>
          </cell>
        </row>
        <row r="593">
          <cell r="A593" t="str">
            <v>030103</v>
          </cell>
          <cell r="B593" t="str">
            <v>5</v>
          </cell>
          <cell r="C593" t="str">
            <v>4916718</v>
          </cell>
          <cell r="D593" t="str">
            <v>비닐페인트</v>
          </cell>
          <cell r="F593" t="str">
            <v>M2</v>
          </cell>
          <cell r="G593">
            <v>1264.54</v>
          </cell>
          <cell r="H593">
            <v>792</v>
          </cell>
          <cell r="I593">
            <v>4281</v>
          </cell>
          <cell r="J593">
            <v>0</v>
          </cell>
        </row>
        <row r="594">
          <cell r="A594" t="str">
            <v>030103</v>
          </cell>
          <cell r="B594" t="str">
            <v>16</v>
          </cell>
          <cell r="C594" t="str">
            <v>4917131</v>
          </cell>
          <cell r="D594" t="str">
            <v>벽지바름</v>
          </cell>
          <cell r="E594" t="str">
            <v>WC-18</v>
          </cell>
          <cell r="F594" t="str">
            <v>M2</v>
          </cell>
          <cell r="G594">
            <v>88.18</v>
          </cell>
          <cell r="H594">
            <v>6832</v>
          </cell>
          <cell r="I594">
            <v>4337</v>
          </cell>
          <cell r="J594">
            <v>0</v>
          </cell>
        </row>
        <row r="595">
          <cell r="A595" t="str">
            <v>030103</v>
          </cell>
          <cell r="B595" t="str">
            <v>61</v>
          </cell>
          <cell r="C595" t="str">
            <v>4917143</v>
          </cell>
          <cell r="D595" t="str">
            <v>TEX 취부</v>
          </cell>
          <cell r="F595" t="str">
            <v>M2</v>
          </cell>
          <cell r="G595">
            <v>10</v>
          </cell>
          <cell r="H595">
            <v>5500</v>
          </cell>
          <cell r="I595">
            <v>0</v>
          </cell>
          <cell r="J595">
            <v>0</v>
          </cell>
        </row>
        <row r="596">
          <cell r="A596" t="str">
            <v>030103</v>
          </cell>
          <cell r="B596" t="str">
            <v>52</v>
          </cell>
          <cell r="C596" t="str">
            <v>4917538</v>
          </cell>
          <cell r="D596" t="str">
            <v>엑사판</v>
          </cell>
          <cell r="E596" t="str">
            <v>크리스탈 화이트</v>
          </cell>
          <cell r="F596" t="str">
            <v>M2</v>
          </cell>
          <cell r="G596">
            <v>297</v>
          </cell>
          <cell r="H596">
            <v>29700</v>
          </cell>
          <cell r="I596">
            <v>0</v>
          </cell>
          <cell r="J596">
            <v>0</v>
          </cell>
        </row>
        <row r="597">
          <cell r="A597" t="str">
            <v>030103</v>
          </cell>
          <cell r="B597" t="str">
            <v>13</v>
          </cell>
          <cell r="C597" t="str">
            <v>4917539</v>
          </cell>
          <cell r="D597" t="str">
            <v>루마싸이트</v>
          </cell>
          <cell r="F597" t="str">
            <v>M2</v>
          </cell>
          <cell r="G597">
            <v>112.83</v>
          </cell>
          <cell r="H597">
            <v>63800</v>
          </cell>
          <cell r="I597">
            <v>7912</v>
          </cell>
          <cell r="J597">
            <v>0</v>
          </cell>
        </row>
        <row r="598">
          <cell r="A598" t="str">
            <v>030103</v>
          </cell>
          <cell r="B598" t="str">
            <v>53</v>
          </cell>
          <cell r="C598" t="str">
            <v>4918720</v>
          </cell>
          <cell r="D598" t="str">
            <v>암면넣기</v>
          </cell>
          <cell r="E598" t="str">
            <v>#100      T:50</v>
          </cell>
          <cell r="F598" t="str">
            <v>M2</v>
          </cell>
          <cell r="G598">
            <v>98</v>
          </cell>
          <cell r="H598">
            <v>3300</v>
          </cell>
          <cell r="I598">
            <v>2306</v>
          </cell>
          <cell r="J598">
            <v>0</v>
          </cell>
        </row>
        <row r="599">
          <cell r="A599" t="str">
            <v>030104</v>
          </cell>
          <cell r="B599" t="str">
            <v>28</v>
          </cell>
          <cell r="C599" t="str">
            <v>0601113</v>
          </cell>
          <cell r="D599" t="str">
            <v>낮은장</v>
          </cell>
          <cell r="E599" t="str">
            <v>1050*700</v>
          </cell>
          <cell r="F599" t="str">
            <v>개소</v>
          </cell>
          <cell r="G599">
            <v>15</v>
          </cell>
          <cell r="H599">
            <v>600000</v>
          </cell>
          <cell r="I599">
            <v>0</v>
          </cell>
          <cell r="J599">
            <v>0</v>
          </cell>
        </row>
        <row r="600">
          <cell r="A600" t="str">
            <v>030104</v>
          </cell>
          <cell r="B600" t="str">
            <v>29</v>
          </cell>
          <cell r="C600" t="str">
            <v>0601114</v>
          </cell>
          <cell r="D600" t="str">
            <v>붙박이장</v>
          </cell>
          <cell r="E600" t="str">
            <v>750*750*2150</v>
          </cell>
          <cell r="F600" t="str">
            <v>개소</v>
          </cell>
          <cell r="G600">
            <v>1</v>
          </cell>
          <cell r="H600">
            <v>1200000</v>
          </cell>
          <cell r="I600">
            <v>0</v>
          </cell>
          <cell r="J600">
            <v>0</v>
          </cell>
        </row>
        <row r="601">
          <cell r="A601" t="str">
            <v>030104</v>
          </cell>
          <cell r="B601" t="str">
            <v>30</v>
          </cell>
          <cell r="C601" t="str">
            <v>0601115</v>
          </cell>
          <cell r="D601" t="str">
            <v>붙박이장</v>
          </cell>
          <cell r="E601" t="str">
            <v>500*500*2150</v>
          </cell>
          <cell r="F601" t="str">
            <v>개소</v>
          </cell>
          <cell r="G601">
            <v>6</v>
          </cell>
          <cell r="H601">
            <v>1000000</v>
          </cell>
          <cell r="I601">
            <v>0</v>
          </cell>
          <cell r="J601">
            <v>0</v>
          </cell>
        </row>
        <row r="602">
          <cell r="A602" t="str">
            <v>030104</v>
          </cell>
          <cell r="B602" t="str">
            <v>31</v>
          </cell>
          <cell r="C602" t="str">
            <v>0601116</v>
          </cell>
          <cell r="D602" t="str">
            <v>붙박이장</v>
          </cell>
          <cell r="E602" t="str">
            <v>500*750*2150</v>
          </cell>
          <cell r="F602" t="str">
            <v>개소</v>
          </cell>
          <cell r="G602">
            <v>3</v>
          </cell>
          <cell r="H602">
            <v>1200000</v>
          </cell>
          <cell r="I602">
            <v>0</v>
          </cell>
          <cell r="J602">
            <v>0</v>
          </cell>
        </row>
        <row r="603">
          <cell r="A603" t="str">
            <v>030104</v>
          </cell>
          <cell r="B603" t="str">
            <v>32</v>
          </cell>
          <cell r="C603" t="str">
            <v>0601117</v>
          </cell>
          <cell r="D603" t="str">
            <v>붙박이장</v>
          </cell>
          <cell r="E603" t="str">
            <v>900*500*2150</v>
          </cell>
          <cell r="F603" t="str">
            <v>개소</v>
          </cell>
          <cell r="G603">
            <v>1</v>
          </cell>
          <cell r="H603">
            <v>1350000</v>
          </cell>
          <cell r="I603">
            <v>0</v>
          </cell>
          <cell r="J603">
            <v>0</v>
          </cell>
        </row>
        <row r="604">
          <cell r="A604" t="str">
            <v>030104</v>
          </cell>
          <cell r="B604" t="str">
            <v>33</v>
          </cell>
          <cell r="C604" t="str">
            <v>0601118</v>
          </cell>
          <cell r="D604" t="str">
            <v>SNACK BAR COUNTER</v>
          </cell>
          <cell r="E604" t="str">
            <v>5300*1050</v>
          </cell>
          <cell r="F604" t="str">
            <v>개소</v>
          </cell>
          <cell r="G604">
            <v>1</v>
          </cell>
          <cell r="H604">
            <v>5100000</v>
          </cell>
          <cell r="I604">
            <v>0</v>
          </cell>
          <cell r="J604">
            <v>0</v>
          </cell>
        </row>
        <row r="605">
          <cell r="A605" t="str">
            <v>030104</v>
          </cell>
          <cell r="B605" t="str">
            <v>34</v>
          </cell>
          <cell r="C605" t="str">
            <v>0601119</v>
          </cell>
          <cell r="D605" t="str">
            <v>INFORMATION DESK</v>
          </cell>
          <cell r="E605" t="str">
            <v>600*1600*1050</v>
          </cell>
          <cell r="F605" t="str">
            <v>개소</v>
          </cell>
          <cell r="G605">
            <v>1</v>
          </cell>
          <cell r="H605">
            <v>1443000</v>
          </cell>
          <cell r="I605">
            <v>0</v>
          </cell>
          <cell r="J605">
            <v>0</v>
          </cell>
        </row>
        <row r="606">
          <cell r="A606" t="str">
            <v>030104</v>
          </cell>
          <cell r="B606" t="str">
            <v>7</v>
          </cell>
          <cell r="C606" t="str">
            <v>310109B</v>
          </cell>
          <cell r="D606" t="str">
            <v>DOOR/FRAME (일면마감)</v>
          </cell>
          <cell r="E606" t="str">
            <v>ST-2</v>
          </cell>
          <cell r="F606" t="str">
            <v>EA</v>
          </cell>
          <cell r="G606">
            <v>1</v>
          </cell>
          <cell r="H606">
            <v>800000</v>
          </cell>
          <cell r="I606">
            <v>0</v>
          </cell>
          <cell r="J606">
            <v>0</v>
          </cell>
        </row>
        <row r="607">
          <cell r="A607" t="str">
            <v>030104</v>
          </cell>
          <cell r="B607" t="str">
            <v>8</v>
          </cell>
          <cell r="C607" t="str">
            <v>310109C</v>
          </cell>
          <cell r="D607" t="str">
            <v>WOOD DOOR/FRAME</v>
          </cell>
          <cell r="E607" t="str">
            <v>WD-1,1800*2400*40</v>
          </cell>
          <cell r="F607" t="str">
            <v>EA</v>
          </cell>
          <cell r="G607">
            <v>2</v>
          </cell>
          <cell r="H607">
            <v>1500000</v>
          </cell>
          <cell r="I607">
            <v>0</v>
          </cell>
          <cell r="J607">
            <v>0</v>
          </cell>
        </row>
        <row r="608">
          <cell r="A608" t="str">
            <v>030104</v>
          </cell>
          <cell r="B608" t="str">
            <v>9</v>
          </cell>
          <cell r="C608" t="str">
            <v>310109D</v>
          </cell>
          <cell r="D608" t="str">
            <v>WOOD DOOR/FRAME</v>
          </cell>
          <cell r="E608" t="str">
            <v>WD-2,900*2400*40</v>
          </cell>
          <cell r="F608" t="str">
            <v>EA</v>
          </cell>
          <cell r="G608">
            <v>5</v>
          </cell>
          <cell r="H608">
            <v>800000</v>
          </cell>
          <cell r="I608">
            <v>0</v>
          </cell>
          <cell r="J608">
            <v>0</v>
          </cell>
        </row>
        <row r="609">
          <cell r="A609" t="str">
            <v>030104</v>
          </cell>
          <cell r="B609" t="str">
            <v>10</v>
          </cell>
          <cell r="C609" t="str">
            <v>310109E</v>
          </cell>
          <cell r="D609" t="str">
            <v>WOOD DOOR/FRAME</v>
          </cell>
          <cell r="E609" t="str">
            <v>WD-3,750*2000*30</v>
          </cell>
          <cell r="F609" t="str">
            <v>EA</v>
          </cell>
          <cell r="G609">
            <v>1</v>
          </cell>
          <cell r="H609">
            <v>750000</v>
          </cell>
          <cell r="I609">
            <v>0</v>
          </cell>
          <cell r="J609">
            <v>0</v>
          </cell>
        </row>
        <row r="610">
          <cell r="A610" t="str">
            <v>030104</v>
          </cell>
          <cell r="B610" t="str">
            <v>11</v>
          </cell>
          <cell r="C610" t="str">
            <v>310109F</v>
          </cell>
          <cell r="D610" t="str">
            <v>WOOD DOOR/FRAME</v>
          </cell>
          <cell r="E610" t="str">
            <v>WD-4,600*2000*30</v>
          </cell>
          <cell r="F610" t="str">
            <v>EA</v>
          </cell>
          <cell r="G610">
            <v>9</v>
          </cell>
          <cell r="H610">
            <v>700000</v>
          </cell>
          <cell r="I610">
            <v>0</v>
          </cell>
          <cell r="J610">
            <v>0</v>
          </cell>
        </row>
        <row r="611">
          <cell r="A611" t="str">
            <v>030104</v>
          </cell>
          <cell r="B611" t="str">
            <v>12</v>
          </cell>
          <cell r="C611" t="str">
            <v>310109G</v>
          </cell>
          <cell r="D611" t="str">
            <v>WOOD DOOR/FRAME</v>
          </cell>
          <cell r="E611" t="str">
            <v>WD-6,1720*2020*30</v>
          </cell>
          <cell r="F611" t="str">
            <v>EA</v>
          </cell>
          <cell r="G611">
            <v>1</v>
          </cell>
          <cell r="H611">
            <v>1450000</v>
          </cell>
          <cell r="I611">
            <v>0</v>
          </cell>
          <cell r="J611">
            <v>0</v>
          </cell>
        </row>
        <row r="612">
          <cell r="A612" t="str">
            <v>030104</v>
          </cell>
          <cell r="B612" t="str">
            <v>13</v>
          </cell>
          <cell r="C612" t="str">
            <v>310109H</v>
          </cell>
          <cell r="D612" t="str">
            <v>WOOD DOOR/FRAME</v>
          </cell>
          <cell r="E612" t="str">
            <v>WD-7,650*2200*40</v>
          </cell>
          <cell r="F612" t="str">
            <v>EA</v>
          </cell>
          <cell r="G612">
            <v>1</v>
          </cell>
          <cell r="H612">
            <v>700000</v>
          </cell>
          <cell r="I612">
            <v>0</v>
          </cell>
          <cell r="J612">
            <v>0</v>
          </cell>
        </row>
        <row r="613">
          <cell r="A613" t="str">
            <v>030104</v>
          </cell>
          <cell r="B613" t="str">
            <v>14</v>
          </cell>
          <cell r="C613" t="str">
            <v>310109I</v>
          </cell>
          <cell r="D613" t="str">
            <v>WOOD DOOR/FRAME</v>
          </cell>
          <cell r="E613" t="str">
            <v>WD-8,1720*2020*30</v>
          </cell>
          <cell r="F613" t="str">
            <v>EA</v>
          </cell>
          <cell r="G613">
            <v>4</v>
          </cell>
          <cell r="H613">
            <v>1450000</v>
          </cell>
          <cell r="I613">
            <v>0</v>
          </cell>
          <cell r="J613">
            <v>0</v>
          </cell>
        </row>
        <row r="614">
          <cell r="A614" t="str">
            <v>030104</v>
          </cell>
          <cell r="B614" t="str">
            <v>15</v>
          </cell>
          <cell r="C614" t="str">
            <v>310109J</v>
          </cell>
          <cell r="D614" t="str">
            <v>WOOD DOOR/FRAME</v>
          </cell>
          <cell r="E614" t="str">
            <v>WD-9,3800*2020*30</v>
          </cell>
          <cell r="F614" t="str">
            <v>EA</v>
          </cell>
          <cell r="G614">
            <v>3</v>
          </cell>
          <cell r="H614">
            <v>2800000</v>
          </cell>
          <cell r="I614">
            <v>0</v>
          </cell>
          <cell r="J614">
            <v>0</v>
          </cell>
        </row>
        <row r="615">
          <cell r="A615" t="str">
            <v>030104</v>
          </cell>
          <cell r="B615" t="str">
            <v>16</v>
          </cell>
          <cell r="C615" t="str">
            <v>310109K</v>
          </cell>
          <cell r="D615" t="str">
            <v>WOOD DOOR/FRAME</v>
          </cell>
          <cell r="E615" t="str">
            <v>WD-10,1720*2020*30</v>
          </cell>
          <cell r="F615" t="str">
            <v>EA</v>
          </cell>
          <cell r="G615">
            <v>3</v>
          </cell>
          <cell r="H615">
            <v>1450000</v>
          </cell>
          <cell r="I615">
            <v>0</v>
          </cell>
          <cell r="J615">
            <v>0</v>
          </cell>
        </row>
        <row r="616">
          <cell r="A616" t="str">
            <v>030104</v>
          </cell>
          <cell r="B616" t="str">
            <v>17</v>
          </cell>
          <cell r="C616" t="str">
            <v>310109L</v>
          </cell>
          <cell r="D616" t="str">
            <v>WOOD DOOR/FRAME</v>
          </cell>
          <cell r="E616" t="str">
            <v>WD-11,2800*2020*30</v>
          </cell>
          <cell r="F616" t="str">
            <v>EA</v>
          </cell>
          <cell r="G616">
            <v>1</v>
          </cell>
          <cell r="H616">
            <v>2400000</v>
          </cell>
          <cell r="I616">
            <v>0</v>
          </cell>
          <cell r="J616">
            <v>0</v>
          </cell>
        </row>
        <row r="617">
          <cell r="A617" t="str">
            <v>030104</v>
          </cell>
          <cell r="B617" t="str">
            <v>18</v>
          </cell>
          <cell r="C617" t="str">
            <v>310109M</v>
          </cell>
          <cell r="D617" t="str">
            <v>WOOD DOOR/FRAME</v>
          </cell>
          <cell r="E617" t="str">
            <v>WD-12,850*2205*40</v>
          </cell>
          <cell r="F617" t="str">
            <v>EA</v>
          </cell>
          <cell r="G617">
            <v>1</v>
          </cell>
          <cell r="H617">
            <v>750000</v>
          </cell>
          <cell r="I617">
            <v>0</v>
          </cell>
          <cell r="J617">
            <v>0</v>
          </cell>
        </row>
        <row r="618">
          <cell r="A618" t="str">
            <v>030104</v>
          </cell>
          <cell r="B618" t="str">
            <v>19</v>
          </cell>
          <cell r="C618" t="str">
            <v>310109N</v>
          </cell>
          <cell r="D618" t="str">
            <v>WOOD DOOR/FRAME</v>
          </cell>
          <cell r="E618" t="str">
            <v>WD-5,1000*2400*40</v>
          </cell>
          <cell r="F618" t="str">
            <v>EA</v>
          </cell>
          <cell r="G618">
            <v>3</v>
          </cell>
          <cell r="H618">
            <v>800000</v>
          </cell>
          <cell r="I618">
            <v>0</v>
          </cell>
          <cell r="J618">
            <v>0</v>
          </cell>
        </row>
        <row r="619">
          <cell r="A619" t="str">
            <v>030104</v>
          </cell>
          <cell r="B619" t="str">
            <v>2</v>
          </cell>
          <cell r="C619" t="str">
            <v>3910136</v>
          </cell>
          <cell r="D619" t="str">
            <v>BAR COUNTER</v>
          </cell>
          <cell r="E619" t="str">
            <v>ST-13-1,D=500,H=950</v>
          </cell>
          <cell r="F619" t="str">
            <v>M</v>
          </cell>
          <cell r="G619">
            <v>6.1</v>
          </cell>
          <cell r="H619">
            <v>1000000</v>
          </cell>
        </row>
        <row r="620">
          <cell r="A620" t="str">
            <v>030104</v>
          </cell>
          <cell r="B620" t="str">
            <v>4</v>
          </cell>
          <cell r="C620" t="str">
            <v>3910137</v>
          </cell>
          <cell r="D620" t="str">
            <v>붙박이장</v>
          </cell>
          <cell r="E620" t="str">
            <v>WD-3, 2200*2900</v>
          </cell>
          <cell r="F620" t="str">
            <v>개소</v>
          </cell>
          <cell r="G620">
            <v>1</v>
          </cell>
          <cell r="H620">
            <v>2320000</v>
          </cell>
        </row>
        <row r="621">
          <cell r="A621" t="str">
            <v>030104</v>
          </cell>
          <cell r="B621" t="str">
            <v>6</v>
          </cell>
          <cell r="C621" t="str">
            <v>3910138</v>
          </cell>
          <cell r="D621" t="str">
            <v>일식 CASH COUNTER</v>
          </cell>
          <cell r="E621" t="str">
            <v>ROUND</v>
          </cell>
          <cell r="F621" t="str">
            <v>M</v>
          </cell>
          <cell r="G621">
            <v>2.2000000000000002</v>
          </cell>
          <cell r="H621">
            <v>1300000</v>
          </cell>
        </row>
        <row r="622">
          <cell r="A622" t="str">
            <v>030104</v>
          </cell>
          <cell r="B622" t="str">
            <v>23</v>
          </cell>
          <cell r="C622" t="str">
            <v>3915678</v>
          </cell>
          <cell r="D622" t="str">
            <v>WOODDOOR/FRAME</v>
          </cell>
          <cell r="E622" t="str">
            <v>600*2000*30   WD-2</v>
          </cell>
          <cell r="F622" t="str">
            <v>개소</v>
          </cell>
          <cell r="G622">
            <v>1</v>
          </cell>
          <cell r="H622">
            <v>570000</v>
          </cell>
        </row>
        <row r="623">
          <cell r="A623" t="str">
            <v>030104</v>
          </cell>
          <cell r="B623" t="str">
            <v>21</v>
          </cell>
          <cell r="C623" t="str">
            <v>3915683</v>
          </cell>
          <cell r="D623" t="str">
            <v>WOODDOOR/FRAME</v>
          </cell>
          <cell r="E623" t="str">
            <v>850*2205*70   WD-12</v>
          </cell>
          <cell r="F623" t="str">
            <v>개소</v>
          </cell>
          <cell r="G623">
            <v>7</v>
          </cell>
          <cell r="H623">
            <v>712500</v>
          </cell>
        </row>
        <row r="624">
          <cell r="A624" t="str">
            <v>030104</v>
          </cell>
          <cell r="B624" t="str">
            <v>25</v>
          </cell>
          <cell r="C624" t="str">
            <v>3915694</v>
          </cell>
          <cell r="D624" t="str">
            <v>WG-1</v>
          </cell>
          <cell r="E624" t="str">
            <v>1720*2400*30</v>
          </cell>
          <cell r="F624" t="str">
            <v>개소</v>
          </cell>
          <cell r="G624">
            <v>3</v>
          </cell>
          <cell r="H624">
            <v>1170000</v>
          </cell>
        </row>
        <row r="625">
          <cell r="A625" t="str">
            <v>030104</v>
          </cell>
          <cell r="B625" t="str">
            <v>27</v>
          </cell>
          <cell r="C625" t="str">
            <v>3915698</v>
          </cell>
          <cell r="D625" t="str">
            <v>GL-1</v>
          </cell>
          <cell r="E625" t="str">
            <v>2100*2395*10</v>
          </cell>
          <cell r="F625" t="str">
            <v>개소</v>
          </cell>
          <cell r="G625">
            <v>3</v>
          </cell>
          <cell r="H625">
            <v>1140000</v>
          </cell>
        </row>
        <row r="626">
          <cell r="A626" t="str">
            <v>040101</v>
          </cell>
          <cell r="B626" t="str">
            <v>2</v>
          </cell>
          <cell r="C626" t="str">
            <v>4908001</v>
          </cell>
          <cell r="D626" t="str">
            <v>석재붙임(바닥) ST-1</v>
          </cell>
          <cell r="E626" t="str">
            <v>크리마 마필</v>
          </cell>
          <cell r="F626" t="str">
            <v>M2</v>
          </cell>
          <cell r="G626">
            <v>10.973000000000001</v>
          </cell>
          <cell r="H626">
            <v>68200</v>
          </cell>
          <cell r="I626">
            <v>34078</v>
          </cell>
          <cell r="J626">
            <v>0</v>
          </cell>
        </row>
        <row r="627">
          <cell r="A627" t="str">
            <v>040101</v>
          </cell>
          <cell r="B627" t="str">
            <v>4</v>
          </cell>
          <cell r="C627" t="str">
            <v>4908005</v>
          </cell>
          <cell r="D627" t="str">
            <v>석재붙임(바닥) SILL</v>
          </cell>
          <cell r="E627" t="str">
            <v>ST-7</v>
          </cell>
          <cell r="F627" t="str">
            <v>M</v>
          </cell>
          <cell r="G627">
            <v>61.8</v>
          </cell>
          <cell r="H627">
            <v>11850</v>
          </cell>
          <cell r="I627">
            <v>44467</v>
          </cell>
          <cell r="J627">
            <v>0</v>
          </cell>
        </row>
        <row r="628">
          <cell r="A628" t="str">
            <v>040101</v>
          </cell>
          <cell r="B628" t="str">
            <v>3</v>
          </cell>
          <cell r="C628" t="str">
            <v>4908056</v>
          </cell>
          <cell r="D628" t="str">
            <v>석재붙임 (패턴깔기)</v>
          </cell>
          <cell r="E628" t="str">
            <v>ST-7,6,3-1</v>
          </cell>
          <cell r="F628" t="str">
            <v>M2</v>
          </cell>
          <cell r="G628">
            <v>43.616999999999997</v>
          </cell>
          <cell r="H628">
            <v>101168</v>
          </cell>
          <cell r="I628">
            <v>67585</v>
          </cell>
          <cell r="J628">
            <v>0</v>
          </cell>
        </row>
        <row r="629">
          <cell r="A629" t="str">
            <v>040101</v>
          </cell>
          <cell r="B629" t="str">
            <v>9</v>
          </cell>
          <cell r="C629" t="str">
            <v>4909660</v>
          </cell>
          <cell r="D629" t="str">
            <v>타일압착붙임.200*200</v>
          </cell>
          <cell r="E629" t="str">
            <v>24mm.바닥(백)</v>
          </cell>
          <cell r="F629" t="str">
            <v>M2</v>
          </cell>
          <cell r="G629">
            <v>236.25</v>
          </cell>
          <cell r="H629">
            <v>13095</v>
          </cell>
          <cell r="I629">
            <v>19772</v>
          </cell>
          <cell r="J629">
            <v>0</v>
          </cell>
        </row>
        <row r="630">
          <cell r="A630" t="str">
            <v>040101</v>
          </cell>
          <cell r="B630" t="str">
            <v>1</v>
          </cell>
          <cell r="C630" t="str">
            <v>4909662</v>
          </cell>
          <cell r="D630" t="str">
            <v>붙임몰탈</v>
          </cell>
          <cell r="F630" t="str">
            <v>M2</v>
          </cell>
          <cell r="G630">
            <v>54.595999999999997</v>
          </cell>
          <cell r="H630">
            <v>1043</v>
          </cell>
          <cell r="I630">
            <v>851</v>
          </cell>
          <cell r="J630">
            <v>212</v>
          </cell>
        </row>
        <row r="631">
          <cell r="A631" t="str">
            <v>040101</v>
          </cell>
          <cell r="B631" t="str">
            <v>10</v>
          </cell>
          <cell r="C631" t="str">
            <v>4910057</v>
          </cell>
          <cell r="D631" t="str">
            <v>WOOD FLOORING(OAK)</v>
          </cell>
          <cell r="E631" t="str">
            <v>WF-2</v>
          </cell>
          <cell r="F631" t="str">
            <v>M2</v>
          </cell>
          <cell r="G631">
            <v>76.180000000000007</v>
          </cell>
          <cell r="H631">
            <v>56903</v>
          </cell>
          <cell r="I631">
            <v>6992</v>
          </cell>
          <cell r="J631">
            <v>0</v>
          </cell>
        </row>
        <row r="632">
          <cell r="A632" t="str">
            <v>040101</v>
          </cell>
          <cell r="B632" t="str">
            <v>5</v>
          </cell>
          <cell r="C632" t="str">
            <v>4910090</v>
          </cell>
          <cell r="D632" t="str">
            <v>라왕두겁대설치</v>
          </cell>
          <cell r="E632" t="str">
            <v>라왕 200*50</v>
          </cell>
          <cell r="F632" t="str">
            <v>M</v>
          </cell>
          <cell r="G632">
            <v>14</v>
          </cell>
          <cell r="H632">
            <v>10699</v>
          </cell>
          <cell r="I632">
            <v>5177</v>
          </cell>
          <cell r="J632">
            <v>0</v>
          </cell>
        </row>
        <row r="633">
          <cell r="A633" t="str">
            <v>040101</v>
          </cell>
          <cell r="B633" t="str">
            <v>6</v>
          </cell>
          <cell r="C633" t="str">
            <v>4914053</v>
          </cell>
          <cell r="D633" t="str">
            <v>셀프레벨링</v>
          </cell>
          <cell r="E633" t="str">
            <v>T=21</v>
          </cell>
          <cell r="F633" t="str">
            <v>M2</v>
          </cell>
          <cell r="G633">
            <v>4209</v>
          </cell>
          <cell r="H633">
            <v>6562</v>
          </cell>
          <cell r="I633">
            <v>13666</v>
          </cell>
          <cell r="J633">
            <v>0</v>
          </cell>
        </row>
        <row r="634">
          <cell r="A634" t="str">
            <v>040101</v>
          </cell>
          <cell r="B634" t="str">
            <v>7</v>
          </cell>
          <cell r="C634" t="str">
            <v>4917201</v>
          </cell>
          <cell r="D634" t="str">
            <v>비닐쉬트붙임 VS-1</v>
          </cell>
          <cell r="E634" t="str">
            <v>민속장판</v>
          </cell>
          <cell r="F634" t="str">
            <v>M2</v>
          </cell>
          <cell r="G634">
            <v>1780</v>
          </cell>
          <cell r="H634">
            <v>4495</v>
          </cell>
          <cell r="I634">
            <v>2268</v>
          </cell>
          <cell r="J634">
            <v>0</v>
          </cell>
        </row>
        <row r="635">
          <cell r="A635" t="str">
            <v>040101</v>
          </cell>
          <cell r="B635" t="str">
            <v>8</v>
          </cell>
          <cell r="C635" t="str">
            <v>4917272</v>
          </cell>
          <cell r="D635" t="str">
            <v>카펫트깔기</v>
          </cell>
          <cell r="F635" t="str">
            <v>M2</v>
          </cell>
          <cell r="G635">
            <v>2429.9</v>
          </cell>
          <cell r="H635">
            <v>15620</v>
          </cell>
          <cell r="I635">
            <v>4353</v>
          </cell>
          <cell r="J635">
            <v>0</v>
          </cell>
        </row>
        <row r="636">
          <cell r="A636" t="str">
            <v>040102</v>
          </cell>
          <cell r="B636" t="str">
            <v>7</v>
          </cell>
          <cell r="C636" t="str">
            <v>3405081</v>
          </cell>
          <cell r="D636" t="str">
            <v>거울후레임</v>
          </cell>
          <cell r="E636" t="str">
            <v>SUS</v>
          </cell>
          <cell r="F636" t="str">
            <v>M</v>
          </cell>
          <cell r="G636">
            <v>414.76</v>
          </cell>
          <cell r="H636">
            <v>24000</v>
          </cell>
          <cell r="I636">
            <v>0</v>
          </cell>
          <cell r="J636">
            <v>0</v>
          </cell>
        </row>
        <row r="637">
          <cell r="A637" t="str">
            <v>040102</v>
          </cell>
          <cell r="B637" t="str">
            <v>8</v>
          </cell>
          <cell r="C637" t="str">
            <v>3405082</v>
          </cell>
          <cell r="D637" t="str">
            <v>거울후레임</v>
          </cell>
          <cell r="E637" t="str">
            <v>WOOD</v>
          </cell>
          <cell r="F637" t="str">
            <v>M</v>
          </cell>
          <cell r="G637">
            <v>17.46</v>
          </cell>
          <cell r="H637">
            <v>32500</v>
          </cell>
          <cell r="I637">
            <v>0</v>
          </cell>
          <cell r="J637">
            <v>0</v>
          </cell>
        </row>
        <row r="638">
          <cell r="A638" t="str">
            <v>040102</v>
          </cell>
          <cell r="B638" t="str">
            <v>15</v>
          </cell>
          <cell r="C638" t="str">
            <v>3910177</v>
          </cell>
          <cell r="D638" t="str">
            <v>장식기둥</v>
          </cell>
          <cell r="E638" t="str">
            <v>200*200</v>
          </cell>
          <cell r="F638" t="str">
            <v>M</v>
          </cell>
          <cell r="G638">
            <v>13.8</v>
          </cell>
          <cell r="H638">
            <v>90250</v>
          </cell>
        </row>
        <row r="639">
          <cell r="A639" t="str">
            <v>040102</v>
          </cell>
          <cell r="B639" t="str">
            <v>17</v>
          </cell>
          <cell r="C639" t="str">
            <v>3910178</v>
          </cell>
          <cell r="D639" t="str">
            <v>목조창틀설치</v>
          </cell>
          <cell r="E639" t="str">
            <v>500*300</v>
          </cell>
          <cell r="F639" t="str">
            <v>M</v>
          </cell>
          <cell r="G639">
            <v>328.7</v>
          </cell>
          <cell r="H639">
            <v>90000</v>
          </cell>
        </row>
        <row r="640">
          <cell r="A640" t="str">
            <v>040102</v>
          </cell>
          <cell r="B640" t="str">
            <v>19</v>
          </cell>
          <cell r="C640" t="str">
            <v>3910179</v>
          </cell>
          <cell r="D640" t="str">
            <v>목조창틀설치</v>
          </cell>
          <cell r="E640" t="str">
            <v>500*150</v>
          </cell>
          <cell r="F640" t="str">
            <v>M</v>
          </cell>
          <cell r="G640">
            <v>278.60000000000002</v>
          </cell>
          <cell r="H640">
            <v>61750</v>
          </cell>
        </row>
        <row r="641">
          <cell r="A641" t="str">
            <v>040102</v>
          </cell>
          <cell r="B641" t="str">
            <v>21</v>
          </cell>
          <cell r="C641" t="str">
            <v>3910180</v>
          </cell>
          <cell r="D641" t="str">
            <v>PORKET DOOR 점검구</v>
          </cell>
          <cell r="E641" t="str">
            <v>WOOD 200*800</v>
          </cell>
          <cell r="F641" t="str">
            <v>EA</v>
          </cell>
          <cell r="G641">
            <v>43</v>
          </cell>
          <cell r="H641">
            <v>65000</v>
          </cell>
        </row>
        <row r="642">
          <cell r="A642" t="str">
            <v>040102</v>
          </cell>
          <cell r="B642" t="str">
            <v>28</v>
          </cell>
          <cell r="C642" t="str">
            <v>3913034</v>
          </cell>
          <cell r="D642" t="str">
            <v>METAL TRIM 설치</v>
          </cell>
          <cell r="F642" t="str">
            <v>M</v>
          </cell>
          <cell r="G642">
            <v>4241</v>
          </cell>
          <cell r="H642">
            <v>40000</v>
          </cell>
        </row>
        <row r="643">
          <cell r="A643" t="str">
            <v>040102</v>
          </cell>
          <cell r="B643" t="str">
            <v>2</v>
          </cell>
          <cell r="C643" t="str">
            <v>3915037</v>
          </cell>
          <cell r="D643" t="str">
            <v>강화유리파티숀</v>
          </cell>
          <cell r="E643" t="str">
            <v>10mm 투명에칭</v>
          </cell>
          <cell r="F643" t="str">
            <v>M2</v>
          </cell>
          <cell r="G643">
            <v>15.2</v>
          </cell>
          <cell r="H643">
            <v>100000</v>
          </cell>
        </row>
        <row r="644">
          <cell r="A644" t="str">
            <v>040102</v>
          </cell>
          <cell r="B644" t="str">
            <v>4</v>
          </cell>
          <cell r="C644" t="str">
            <v>3915038</v>
          </cell>
          <cell r="D644" t="str">
            <v>강화유리파티숀 후레임</v>
          </cell>
          <cell r="E644" t="str">
            <v>30*30</v>
          </cell>
          <cell r="F644" t="str">
            <v>M</v>
          </cell>
          <cell r="G644">
            <v>42.6</v>
          </cell>
          <cell r="H644">
            <v>32000</v>
          </cell>
        </row>
        <row r="645">
          <cell r="A645" t="str">
            <v>040102</v>
          </cell>
          <cell r="B645" t="str">
            <v>10</v>
          </cell>
          <cell r="C645" t="str">
            <v>4908795</v>
          </cell>
          <cell r="D645" t="str">
            <v>석재붙임(크리마필,벽체)</v>
          </cell>
          <cell r="E645" t="str">
            <v>ST-1 (폴리싱)</v>
          </cell>
          <cell r="F645" t="str">
            <v>M2</v>
          </cell>
          <cell r="G645">
            <v>130.77000000000001</v>
          </cell>
          <cell r="H645">
            <v>87526</v>
          </cell>
          <cell r="I645">
            <v>45040</v>
          </cell>
          <cell r="J645">
            <v>0</v>
          </cell>
        </row>
        <row r="646">
          <cell r="A646" t="str">
            <v>040102</v>
          </cell>
          <cell r="B646" t="str">
            <v>26</v>
          </cell>
          <cell r="C646" t="str">
            <v>4909050</v>
          </cell>
          <cell r="D646" t="str">
            <v>타일붙임(R.A.K CERAMICS 619)</v>
          </cell>
          <cell r="E646" t="str">
            <v>TL-1</v>
          </cell>
          <cell r="F646" t="str">
            <v>M2</v>
          </cell>
          <cell r="G646">
            <v>1087.7</v>
          </cell>
          <cell r="H646">
            <v>15024</v>
          </cell>
          <cell r="I646">
            <v>19902</v>
          </cell>
          <cell r="J646">
            <v>220</v>
          </cell>
        </row>
        <row r="647">
          <cell r="A647" t="str">
            <v>040102</v>
          </cell>
          <cell r="B647" t="str">
            <v>11</v>
          </cell>
          <cell r="C647" t="str">
            <v>4910011</v>
          </cell>
          <cell r="D647" t="str">
            <v>목조벽틀설치(라왕)</v>
          </cell>
          <cell r="E647" t="str">
            <v>30*30 450*450</v>
          </cell>
          <cell r="F647" t="str">
            <v>M2</v>
          </cell>
          <cell r="G647">
            <v>898.77</v>
          </cell>
          <cell r="H647">
            <v>2256</v>
          </cell>
          <cell r="I647">
            <v>2091</v>
          </cell>
          <cell r="J647">
            <v>0</v>
          </cell>
        </row>
        <row r="648">
          <cell r="A648" t="str">
            <v>040102</v>
          </cell>
          <cell r="B648" t="str">
            <v>22</v>
          </cell>
          <cell r="C648" t="str">
            <v>4910053</v>
          </cell>
          <cell r="D648" t="str">
            <v>석고보드 취부(벽체,바탕)</v>
          </cell>
          <cell r="E648" t="str">
            <v>T=9*1PLY</v>
          </cell>
          <cell r="F648" t="str">
            <v>M2</v>
          </cell>
          <cell r="G648">
            <v>12564</v>
          </cell>
          <cell r="H648">
            <v>1284</v>
          </cell>
          <cell r="I648">
            <v>3764</v>
          </cell>
          <cell r="J648">
            <v>0</v>
          </cell>
        </row>
        <row r="649">
          <cell r="A649" t="str">
            <v>040102</v>
          </cell>
          <cell r="B649" t="str">
            <v>23</v>
          </cell>
          <cell r="C649" t="str">
            <v>4910054</v>
          </cell>
          <cell r="D649" t="str">
            <v>석고보드 취부(벽체,치장)</v>
          </cell>
          <cell r="E649" t="str">
            <v>T=9*1PLY</v>
          </cell>
          <cell r="F649" t="str">
            <v>M2</v>
          </cell>
          <cell r="G649">
            <v>10616</v>
          </cell>
          <cell r="H649">
            <v>1284</v>
          </cell>
          <cell r="I649">
            <v>7528</v>
          </cell>
          <cell r="J649">
            <v>0</v>
          </cell>
        </row>
        <row r="650">
          <cell r="A650" t="str">
            <v>040102</v>
          </cell>
          <cell r="B650" t="str">
            <v>12</v>
          </cell>
          <cell r="C650" t="str">
            <v>4910067</v>
          </cell>
          <cell r="D650" t="str">
            <v>합판붙임</v>
          </cell>
          <cell r="E650" t="str">
            <v>T=9</v>
          </cell>
          <cell r="F650" t="str">
            <v>M2</v>
          </cell>
          <cell r="G650">
            <v>1133</v>
          </cell>
          <cell r="H650">
            <v>4000</v>
          </cell>
          <cell r="I650">
            <v>6633</v>
          </cell>
          <cell r="J650">
            <v>0</v>
          </cell>
        </row>
        <row r="651">
          <cell r="A651" t="str">
            <v>040102</v>
          </cell>
          <cell r="B651" t="str">
            <v>9</v>
          </cell>
          <cell r="C651" t="str">
            <v>4910091</v>
          </cell>
          <cell r="D651" t="str">
            <v>줄눈</v>
          </cell>
          <cell r="F651" t="str">
            <v>M</v>
          </cell>
          <cell r="G651">
            <v>3.3</v>
          </cell>
          <cell r="H651">
            <v>1277</v>
          </cell>
          <cell r="I651">
            <v>12359</v>
          </cell>
          <cell r="J651">
            <v>0</v>
          </cell>
        </row>
        <row r="652">
          <cell r="A652" t="str">
            <v>040102</v>
          </cell>
          <cell r="B652" t="str">
            <v>6</v>
          </cell>
          <cell r="C652" t="str">
            <v>4913014</v>
          </cell>
          <cell r="D652" t="str">
            <v>METAL STUD</v>
          </cell>
          <cell r="E652" t="str">
            <v>65*45*0.8</v>
          </cell>
          <cell r="F652" t="str">
            <v>M2</v>
          </cell>
          <cell r="G652">
            <v>12534</v>
          </cell>
          <cell r="H652">
            <v>5670</v>
          </cell>
          <cell r="I652">
            <v>21115</v>
          </cell>
          <cell r="J652">
            <v>0</v>
          </cell>
        </row>
        <row r="653">
          <cell r="A653" t="str">
            <v>040102</v>
          </cell>
          <cell r="B653" t="str">
            <v>13</v>
          </cell>
          <cell r="C653" t="str">
            <v>4913037</v>
          </cell>
          <cell r="D653" t="str">
            <v>걸레받이(홍송)</v>
          </cell>
          <cell r="E653" t="str">
            <v>WD-3</v>
          </cell>
          <cell r="F653" t="str">
            <v>M</v>
          </cell>
          <cell r="G653">
            <v>1241</v>
          </cell>
          <cell r="H653">
            <v>1926</v>
          </cell>
          <cell r="I653">
            <v>14018</v>
          </cell>
          <cell r="J653">
            <v>0</v>
          </cell>
        </row>
        <row r="654">
          <cell r="A654" t="str">
            <v>040102</v>
          </cell>
          <cell r="B654" t="str">
            <v>24</v>
          </cell>
          <cell r="C654" t="str">
            <v>4917107</v>
          </cell>
          <cell r="D654" t="str">
            <v>벽지바름</v>
          </cell>
          <cell r="E654" t="str">
            <v>WC-4</v>
          </cell>
          <cell r="F654" t="str">
            <v>M2</v>
          </cell>
          <cell r="G654">
            <v>10045</v>
          </cell>
          <cell r="H654">
            <v>6232</v>
          </cell>
          <cell r="I654">
            <v>4337</v>
          </cell>
          <cell r="J654">
            <v>0</v>
          </cell>
        </row>
        <row r="655">
          <cell r="A655" t="str">
            <v>040102</v>
          </cell>
          <cell r="B655" t="str">
            <v>25</v>
          </cell>
          <cell r="C655" t="str">
            <v>4918720</v>
          </cell>
          <cell r="D655" t="str">
            <v>암면넣기</v>
          </cell>
          <cell r="E655" t="str">
            <v>#100      T:50</v>
          </cell>
          <cell r="F655" t="str">
            <v>M2</v>
          </cell>
          <cell r="G655">
            <v>12534</v>
          </cell>
          <cell r="H655">
            <v>3300</v>
          </cell>
          <cell r="I655">
            <v>2306</v>
          </cell>
          <cell r="J655">
            <v>0</v>
          </cell>
        </row>
        <row r="656">
          <cell r="A656" t="str">
            <v>040102</v>
          </cell>
          <cell r="B656" t="str">
            <v>5</v>
          </cell>
          <cell r="C656" t="str">
            <v>499F03H</v>
          </cell>
          <cell r="D656" t="str">
            <v>거울붙임</v>
          </cell>
          <cell r="F656" t="str">
            <v>M2</v>
          </cell>
          <cell r="G656">
            <v>136.87</v>
          </cell>
          <cell r="H656">
            <v>14471</v>
          </cell>
          <cell r="I656">
            <v>22680</v>
          </cell>
          <cell r="J656">
            <v>0</v>
          </cell>
        </row>
        <row r="657">
          <cell r="A657" t="str">
            <v>040103</v>
          </cell>
          <cell r="B657" t="str">
            <v>24</v>
          </cell>
          <cell r="C657" t="str">
            <v>3910035</v>
          </cell>
          <cell r="D657" t="str">
            <v>등구멍뚫기및 보강</v>
          </cell>
          <cell r="E657" t="str">
            <v>D/L</v>
          </cell>
          <cell r="F657" t="str">
            <v>EA</v>
          </cell>
          <cell r="G657">
            <v>283</v>
          </cell>
          <cell r="H657">
            <v>3550</v>
          </cell>
        </row>
        <row r="658">
          <cell r="A658" t="str">
            <v>040103</v>
          </cell>
          <cell r="B658" t="str">
            <v>7</v>
          </cell>
          <cell r="C658" t="str">
            <v>3910181</v>
          </cell>
          <cell r="D658" t="str">
            <v>라왕몰딩설치</v>
          </cell>
          <cell r="E658" t="str">
            <v>80*80</v>
          </cell>
          <cell r="F658" t="str">
            <v>M</v>
          </cell>
          <cell r="G658">
            <v>871.1</v>
          </cell>
          <cell r="H658">
            <v>25000</v>
          </cell>
        </row>
        <row r="659">
          <cell r="A659" t="str">
            <v>040103</v>
          </cell>
          <cell r="B659" t="str">
            <v>9</v>
          </cell>
          <cell r="C659" t="str">
            <v>3910182</v>
          </cell>
          <cell r="D659" t="str">
            <v>라왕몰딩설치</v>
          </cell>
          <cell r="E659" t="str">
            <v>20*100</v>
          </cell>
          <cell r="F659" t="str">
            <v>M</v>
          </cell>
          <cell r="G659">
            <v>1394.3</v>
          </cell>
          <cell r="H659">
            <v>20000</v>
          </cell>
        </row>
        <row r="660">
          <cell r="A660" t="str">
            <v>040103</v>
          </cell>
          <cell r="B660" t="str">
            <v>11</v>
          </cell>
          <cell r="C660" t="str">
            <v>3910183</v>
          </cell>
          <cell r="D660" t="str">
            <v>라왕 TRIM</v>
          </cell>
          <cell r="E660" t="str">
            <v>20*50</v>
          </cell>
          <cell r="F660" t="str">
            <v>M</v>
          </cell>
          <cell r="G660">
            <v>28.2</v>
          </cell>
          <cell r="H660">
            <v>12500</v>
          </cell>
        </row>
        <row r="661">
          <cell r="A661" t="str">
            <v>040103</v>
          </cell>
          <cell r="B661" t="str">
            <v>30</v>
          </cell>
          <cell r="C661" t="str">
            <v>3913024</v>
          </cell>
          <cell r="D661" t="str">
            <v>P.V.C 몰딩</v>
          </cell>
          <cell r="F661" t="str">
            <v>M</v>
          </cell>
          <cell r="G661">
            <v>593</v>
          </cell>
          <cell r="H661">
            <v>1425</v>
          </cell>
        </row>
        <row r="662">
          <cell r="A662" t="str">
            <v>040103</v>
          </cell>
          <cell r="B662" t="str">
            <v>14</v>
          </cell>
          <cell r="C662" t="str">
            <v>3913043</v>
          </cell>
          <cell r="D662" t="str">
            <v>단천정</v>
          </cell>
          <cell r="E662" t="str">
            <v>H=100</v>
          </cell>
          <cell r="F662" t="str">
            <v>M</v>
          </cell>
          <cell r="G662">
            <v>2115</v>
          </cell>
          <cell r="H662">
            <v>10000</v>
          </cell>
        </row>
        <row r="663">
          <cell r="A663" t="str">
            <v>040103</v>
          </cell>
          <cell r="B663" t="str">
            <v>28</v>
          </cell>
          <cell r="C663" t="str">
            <v>3913051</v>
          </cell>
          <cell r="D663" t="str">
            <v>커텐박스</v>
          </cell>
          <cell r="E663" t="str">
            <v>250*200</v>
          </cell>
          <cell r="F663" t="str">
            <v>M</v>
          </cell>
          <cell r="G663">
            <v>765.65</v>
          </cell>
          <cell r="H663">
            <v>35000</v>
          </cell>
          <cell r="J663">
            <v>0</v>
          </cell>
        </row>
        <row r="664">
          <cell r="A664" t="str">
            <v>040103</v>
          </cell>
          <cell r="B664" t="str">
            <v>26</v>
          </cell>
          <cell r="C664" t="str">
            <v>3913098</v>
          </cell>
          <cell r="D664" t="str">
            <v>등구멍뚫기및 보강</v>
          </cell>
          <cell r="E664" t="str">
            <v>파라보릭</v>
          </cell>
          <cell r="F664" t="str">
            <v>M</v>
          </cell>
          <cell r="G664">
            <v>5</v>
          </cell>
          <cell r="H664">
            <v>3975</v>
          </cell>
        </row>
        <row r="665">
          <cell r="A665" t="str">
            <v>040103</v>
          </cell>
          <cell r="B665" t="str">
            <v>16</v>
          </cell>
          <cell r="C665" t="str">
            <v>3913099</v>
          </cell>
          <cell r="D665" t="str">
            <v>광천정</v>
          </cell>
          <cell r="E665" t="str">
            <v>H=350</v>
          </cell>
          <cell r="F665" t="str">
            <v>M</v>
          </cell>
          <cell r="G665">
            <v>190.7</v>
          </cell>
          <cell r="H665">
            <v>63000</v>
          </cell>
        </row>
        <row r="666">
          <cell r="A666" t="str">
            <v>040103</v>
          </cell>
          <cell r="B666" t="str">
            <v>19</v>
          </cell>
          <cell r="C666" t="str">
            <v>3913121</v>
          </cell>
          <cell r="D666" t="str">
            <v>라인디퓨저 뚫기및 보강</v>
          </cell>
          <cell r="F666" t="str">
            <v>M</v>
          </cell>
          <cell r="G666">
            <v>48</v>
          </cell>
          <cell r="H666">
            <v>25500</v>
          </cell>
        </row>
        <row r="667">
          <cell r="A667" t="str">
            <v>040103</v>
          </cell>
          <cell r="B667" t="str">
            <v>2</v>
          </cell>
          <cell r="C667" t="str">
            <v>4910068</v>
          </cell>
          <cell r="D667" t="str">
            <v>석고보드취부(천정,바탕)</v>
          </cell>
          <cell r="E667" t="str">
            <v>T=9*1PLY</v>
          </cell>
          <cell r="F667" t="str">
            <v>M2</v>
          </cell>
          <cell r="G667">
            <v>4339.7</v>
          </cell>
          <cell r="H667">
            <v>1284</v>
          </cell>
          <cell r="I667">
            <v>0</v>
          </cell>
          <cell r="J667">
            <v>0</v>
          </cell>
        </row>
        <row r="668">
          <cell r="A668" t="str">
            <v>040103</v>
          </cell>
          <cell r="B668" t="str">
            <v>3</v>
          </cell>
          <cell r="C668" t="str">
            <v>4910069</v>
          </cell>
          <cell r="D668" t="str">
            <v>석고보드취부(천정,치장)</v>
          </cell>
          <cell r="E668" t="str">
            <v>T=9*1PLY</v>
          </cell>
          <cell r="F668" t="str">
            <v>M2</v>
          </cell>
          <cell r="G668">
            <v>4339.7</v>
          </cell>
          <cell r="H668">
            <v>1284</v>
          </cell>
          <cell r="I668">
            <v>8156</v>
          </cell>
          <cell r="J668">
            <v>0</v>
          </cell>
        </row>
        <row r="669">
          <cell r="A669" t="str">
            <v>040103</v>
          </cell>
          <cell r="B669" t="str">
            <v>5</v>
          </cell>
          <cell r="C669" t="str">
            <v>4910084</v>
          </cell>
          <cell r="D669" t="str">
            <v>방수석고보드취부</v>
          </cell>
          <cell r="F669" t="str">
            <v>M2</v>
          </cell>
          <cell r="G669">
            <v>41.16</v>
          </cell>
          <cell r="H669">
            <v>1792</v>
          </cell>
          <cell r="I669">
            <v>4182</v>
          </cell>
          <cell r="J669">
            <v>0</v>
          </cell>
        </row>
        <row r="670">
          <cell r="A670" t="str">
            <v>040103</v>
          </cell>
          <cell r="B670" t="str">
            <v>1</v>
          </cell>
          <cell r="C670" t="str">
            <v>4913001</v>
          </cell>
          <cell r="D670" t="str">
            <v>경량철골천정틀</v>
          </cell>
          <cell r="E670" t="str">
            <v>M-BAR</v>
          </cell>
          <cell r="F670" t="str">
            <v>M2</v>
          </cell>
          <cell r="G670">
            <v>4916</v>
          </cell>
          <cell r="H670">
            <v>2341</v>
          </cell>
          <cell r="I670">
            <v>15366</v>
          </cell>
          <cell r="J670">
            <v>0</v>
          </cell>
        </row>
        <row r="671">
          <cell r="A671" t="str">
            <v>040103</v>
          </cell>
          <cell r="B671" t="str">
            <v>12</v>
          </cell>
          <cell r="C671" t="str">
            <v>4913006</v>
          </cell>
          <cell r="D671" t="str">
            <v>AL몰딩설치</v>
          </cell>
          <cell r="F671" t="str">
            <v>M</v>
          </cell>
          <cell r="G671">
            <v>5024.7</v>
          </cell>
          <cell r="H671">
            <v>1085</v>
          </cell>
          <cell r="I671">
            <v>2096</v>
          </cell>
          <cell r="J671">
            <v>0</v>
          </cell>
        </row>
        <row r="672">
          <cell r="A672" t="str">
            <v>040103</v>
          </cell>
          <cell r="B672" t="str">
            <v>4</v>
          </cell>
          <cell r="C672" t="str">
            <v>4916255</v>
          </cell>
          <cell r="D672" t="str">
            <v>ALL PUTTY</v>
          </cell>
          <cell r="F672" t="str">
            <v>M2</v>
          </cell>
          <cell r="G672">
            <v>4380.8999999999996</v>
          </cell>
          <cell r="H672">
            <v>1336</v>
          </cell>
          <cell r="I672">
            <v>5426</v>
          </cell>
          <cell r="J672">
            <v>0</v>
          </cell>
        </row>
        <row r="673">
          <cell r="A673" t="str">
            <v>040103</v>
          </cell>
          <cell r="B673" t="str">
            <v>20</v>
          </cell>
          <cell r="C673" t="str">
            <v>4916718</v>
          </cell>
          <cell r="D673" t="str">
            <v>비닐페인트</v>
          </cell>
          <cell r="F673" t="str">
            <v>M2</v>
          </cell>
          <cell r="G673">
            <v>162.19999999999999</v>
          </cell>
          <cell r="H673">
            <v>792</v>
          </cell>
          <cell r="I673">
            <v>4281</v>
          </cell>
          <cell r="J673">
            <v>0</v>
          </cell>
        </row>
        <row r="674">
          <cell r="A674" t="str">
            <v>040103</v>
          </cell>
          <cell r="B674" t="str">
            <v>21</v>
          </cell>
          <cell r="C674" t="str">
            <v>4917128</v>
          </cell>
          <cell r="D674" t="str">
            <v>벽지바름</v>
          </cell>
          <cell r="E674" t="str">
            <v>WC-15</v>
          </cell>
          <cell r="F674" t="str">
            <v>M2</v>
          </cell>
          <cell r="G674">
            <v>4217.8999999999996</v>
          </cell>
          <cell r="H674">
            <v>6832</v>
          </cell>
          <cell r="I674">
            <v>4337</v>
          </cell>
          <cell r="J674">
            <v>0</v>
          </cell>
        </row>
        <row r="675">
          <cell r="A675" t="str">
            <v>040103</v>
          </cell>
          <cell r="B675" t="str">
            <v>22</v>
          </cell>
          <cell r="C675" t="str">
            <v>4917538</v>
          </cell>
          <cell r="D675" t="str">
            <v>엑사판</v>
          </cell>
          <cell r="E675" t="str">
            <v>크리스탈 화이트</v>
          </cell>
          <cell r="F675" t="str">
            <v>M2</v>
          </cell>
          <cell r="G675">
            <v>236.24</v>
          </cell>
          <cell r="H675">
            <v>29700</v>
          </cell>
          <cell r="I675">
            <v>0</v>
          </cell>
          <cell r="J675">
            <v>0</v>
          </cell>
        </row>
        <row r="676">
          <cell r="A676" t="str">
            <v>040103</v>
          </cell>
          <cell r="B676" t="str">
            <v>17</v>
          </cell>
          <cell r="C676" t="str">
            <v>4917539</v>
          </cell>
          <cell r="D676" t="str">
            <v>루마싸이트</v>
          </cell>
          <cell r="F676" t="str">
            <v>M2</v>
          </cell>
          <cell r="G676">
            <v>0</v>
          </cell>
          <cell r="H676">
            <v>63800</v>
          </cell>
          <cell r="I676">
            <v>7912</v>
          </cell>
          <cell r="J676">
            <v>0</v>
          </cell>
        </row>
        <row r="677">
          <cell r="A677" t="str">
            <v>040104</v>
          </cell>
          <cell r="B677" t="str">
            <v>30</v>
          </cell>
          <cell r="C677" t="str">
            <v>3908807</v>
          </cell>
          <cell r="D677" t="str">
            <v>대리석세면대카운터</v>
          </cell>
          <cell r="E677" t="str">
            <v>1600*520*40</v>
          </cell>
          <cell r="F677" t="str">
            <v>EA</v>
          </cell>
          <cell r="G677">
            <v>66</v>
          </cell>
          <cell r="H677">
            <v>400000</v>
          </cell>
        </row>
        <row r="678">
          <cell r="A678" t="str">
            <v>040104</v>
          </cell>
          <cell r="B678" t="str">
            <v>32</v>
          </cell>
          <cell r="C678" t="str">
            <v>3908808</v>
          </cell>
          <cell r="D678" t="str">
            <v>대리석세면대카운터</v>
          </cell>
          <cell r="E678" t="str">
            <v>1100*520*40</v>
          </cell>
          <cell r="F678" t="str">
            <v>EA</v>
          </cell>
          <cell r="G678">
            <v>6</v>
          </cell>
          <cell r="H678">
            <v>300000</v>
          </cell>
        </row>
        <row r="679">
          <cell r="A679" t="str">
            <v>040104</v>
          </cell>
          <cell r="B679" t="str">
            <v>24</v>
          </cell>
          <cell r="C679" t="str">
            <v>3908809</v>
          </cell>
          <cell r="D679" t="str">
            <v>대리석세면대상판</v>
          </cell>
          <cell r="E679" t="str">
            <v>600*600</v>
          </cell>
          <cell r="F679" t="str">
            <v>EA</v>
          </cell>
          <cell r="G679">
            <v>1</v>
          </cell>
          <cell r="H679">
            <v>150000</v>
          </cell>
        </row>
        <row r="680">
          <cell r="A680" t="str">
            <v>040104</v>
          </cell>
          <cell r="B680" t="str">
            <v>26</v>
          </cell>
          <cell r="C680" t="str">
            <v>3908810</v>
          </cell>
          <cell r="D680" t="str">
            <v>대리석세면대상판</v>
          </cell>
          <cell r="E680" t="str">
            <v>1350*520*40</v>
          </cell>
          <cell r="F680" t="str">
            <v>EA</v>
          </cell>
          <cell r="G680">
            <v>1</v>
          </cell>
          <cell r="H680">
            <v>300000</v>
          </cell>
        </row>
        <row r="681">
          <cell r="A681" t="str">
            <v>040104</v>
          </cell>
          <cell r="B681" t="str">
            <v>28</v>
          </cell>
          <cell r="C681" t="str">
            <v>3908811</v>
          </cell>
          <cell r="D681" t="str">
            <v>대리석세면대상판</v>
          </cell>
          <cell r="E681" t="str">
            <v>1900*520*40</v>
          </cell>
          <cell r="F681" t="str">
            <v>EA</v>
          </cell>
          <cell r="G681">
            <v>2</v>
          </cell>
          <cell r="H681">
            <v>450000</v>
          </cell>
        </row>
        <row r="682">
          <cell r="A682" t="str">
            <v>040104</v>
          </cell>
          <cell r="B682" t="str">
            <v>34</v>
          </cell>
          <cell r="C682" t="str">
            <v>3908812</v>
          </cell>
          <cell r="D682" t="str">
            <v>대리석창대석</v>
          </cell>
          <cell r="E682" t="str">
            <v>180*20</v>
          </cell>
          <cell r="F682" t="str">
            <v>EA</v>
          </cell>
          <cell r="G682">
            <v>4.92</v>
          </cell>
          <cell r="H682">
            <v>57000</v>
          </cell>
        </row>
        <row r="683">
          <cell r="A683" t="str">
            <v>040104</v>
          </cell>
          <cell r="B683" t="str">
            <v>36</v>
          </cell>
          <cell r="C683" t="str">
            <v>3908813</v>
          </cell>
          <cell r="D683" t="str">
            <v>대리석파티션</v>
          </cell>
          <cell r="E683" t="str">
            <v>700*1800*50</v>
          </cell>
          <cell r="F683" t="str">
            <v>EA</v>
          </cell>
          <cell r="G683">
            <v>2</v>
          </cell>
          <cell r="H683">
            <v>190000</v>
          </cell>
        </row>
        <row r="684">
          <cell r="A684" t="str">
            <v>040104</v>
          </cell>
          <cell r="B684" t="str">
            <v>38</v>
          </cell>
          <cell r="C684" t="str">
            <v>3908814</v>
          </cell>
          <cell r="D684" t="str">
            <v>사우나</v>
          </cell>
          <cell r="E684" t="str">
            <v>1000*1645</v>
          </cell>
          <cell r="F684" t="str">
            <v>EA</v>
          </cell>
          <cell r="G684">
            <v>2</v>
          </cell>
          <cell r="H684">
            <v>285000</v>
          </cell>
        </row>
        <row r="685">
          <cell r="A685" t="str">
            <v>040104</v>
          </cell>
          <cell r="B685" t="str">
            <v>2</v>
          </cell>
          <cell r="C685" t="str">
            <v>3910184</v>
          </cell>
          <cell r="D685" t="str">
            <v>붙박이장</v>
          </cell>
          <cell r="E685" t="str">
            <v>640*2050*640</v>
          </cell>
          <cell r="F685" t="str">
            <v>EA</v>
          </cell>
          <cell r="G685">
            <v>18</v>
          </cell>
          <cell r="H685">
            <v>760000</v>
          </cell>
          <cell r="I685">
            <v>0</v>
          </cell>
        </row>
        <row r="686">
          <cell r="A686" t="str">
            <v>040104</v>
          </cell>
          <cell r="B686" t="str">
            <v>4</v>
          </cell>
          <cell r="C686" t="str">
            <v>3910185</v>
          </cell>
          <cell r="D686" t="str">
            <v>붙박이장</v>
          </cell>
          <cell r="E686" t="str">
            <v>1600*2050*640</v>
          </cell>
          <cell r="F686" t="str">
            <v>EA</v>
          </cell>
          <cell r="G686">
            <v>2</v>
          </cell>
          <cell r="H686">
            <v>1520000</v>
          </cell>
        </row>
        <row r="687">
          <cell r="A687" t="str">
            <v>040104</v>
          </cell>
          <cell r="B687" t="str">
            <v>6</v>
          </cell>
          <cell r="C687" t="str">
            <v>3910186</v>
          </cell>
          <cell r="D687" t="str">
            <v>붙박이장</v>
          </cell>
          <cell r="E687" t="str">
            <v>760*2050*800</v>
          </cell>
          <cell r="F687" t="str">
            <v>EA</v>
          </cell>
          <cell r="G687">
            <v>48</v>
          </cell>
          <cell r="H687">
            <v>807500</v>
          </cell>
        </row>
        <row r="688">
          <cell r="A688" t="str">
            <v>040104</v>
          </cell>
          <cell r="B688" t="str">
            <v>8</v>
          </cell>
          <cell r="C688" t="str">
            <v>3910187</v>
          </cell>
          <cell r="D688" t="str">
            <v>붙박이장</v>
          </cell>
          <cell r="E688" t="str">
            <v>800*2050*800</v>
          </cell>
          <cell r="F688" t="str">
            <v>EA</v>
          </cell>
          <cell r="G688">
            <v>50</v>
          </cell>
          <cell r="H688">
            <v>855000</v>
          </cell>
        </row>
        <row r="689">
          <cell r="A689" t="str">
            <v>040104</v>
          </cell>
          <cell r="B689" t="str">
            <v>10</v>
          </cell>
          <cell r="C689" t="str">
            <v>3910188</v>
          </cell>
          <cell r="D689" t="str">
            <v>붙박이장</v>
          </cell>
          <cell r="E689" t="str">
            <v>1300*2050*800</v>
          </cell>
          <cell r="F689" t="str">
            <v>EA</v>
          </cell>
          <cell r="G689">
            <v>10</v>
          </cell>
          <cell r="H689">
            <v>1330000</v>
          </cell>
        </row>
        <row r="690">
          <cell r="A690" t="str">
            <v>040104</v>
          </cell>
          <cell r="B690" t="str">
            <v>12</v>
          </cell>
          <cell r="C690" t="str">
            <v>3910189</v>
          </cell>
          <cell r="D690" t="str">
            <v>붙박이장</v>
          </cell>
          <cell r="E690" t="str">
            <v>1650*750*400</v>
          </cell>
          <cell r="F690" t="str">
            <v>EA</v>
          </cell>
          <cell r="G690">
            <v>3</v>
          </cell>
          <cell r="H690">
            <v>1481000</v>
          </cell>
        </row>
        <row r="691">
          <cell r="A691" t="str">
            <v>040104</v>
          </cell>
          <cell r="B691" t="str">
            <v>14</v>
          </cell>
          <cell r="C691" t="str">
            <v>3910190</v>
          </cell>
          <cell r="D691" t="str">
            <v>붙박이장</v>
          </cell>
          <cell r="E691" t="str">
            <v>840*2050*800</v>
          </cell>
          <cell r="F691" t="str">
            <v>EA</v>
          </cell>
          <cell r="G691">
            <v>3</v>
          </cell>
          <cell r="H691">
            <v>902500</v>
          </cell>
        </row>
        <row r="692">
          <cell r="A692" t="str">
            <v>040104</v>
          </cell>
          <cell r="B692" t="str">
            <v>18</v>
          </cell>
          <cell r="C692" t="str">
            <v>3910191</v>
          </cell>
          <cell r="D692" t="str">
            <v>붙박이장</v>
          </cell>
          <cell r="E692" t="str">
            <v>780*2050*800</v>
          </cell>
          <cell r="F692" t="str">
            <v>EA</v>
          </cell>
          <cell r="G692">
            <v>20</v>
          </cell>
          <cell r="H692">
            <v>807500</v>
          </cell>
        </row>
        <row r="693">
          <cell r="A693" t="str">
            <v>040104</v>
          </cell>
          <cell r="B693" t="str">
            <v>20</v>
          </cell>
          <cell r="C693" t="str">
            <v>3910192</v>
          </cell>
          <cell r="D693" t="str">
            <v>붙박이장</v>
          </cell>
          <cell r="E693" t="str">
            <v>950*2050*600</v>
          </cell>
          <cell r="F693" t="str">
            <v>EA</v>
          </cell>
          <cell r="G693">
            <v>4</v>
          </cell>
          <cell r="H693">
            <v>950000</v>
          </cell>
        </row>
        <row r="694">
          <cell r="A694" t="str">
            <v>040104</v>
          </cell>
          <cell r="B694" t="str">
            <v>22</v>
          </cell>
          <cell r="C694" t="str">
            <v>3910193</v>
          </cell>
          <cell r="D694" t="str">
            <v>붙박이장</v>
          </cell>
          <cell r="E694" t="str">
            <v>1500*2050*600</v>
          </cell>
          <cell r="F694" t="str">
            <v>EA</v>
          </cell>
          <cell r="G694">
            <v>6</v>
          </cell>
          <cell r="H694">
            <v>1425000</v>
          </cell>
        </row>
        <row r="695">
          <cell r="A695" t="str">
            <v>040104</v>
          </cell>
          <cell r="B695" t="str">
            <v>112</v>
          </cell>
          <cell r="C695" t="str">
            <v>3915606</v>
          </cell>
          <cell r="D695" t="str">
            <v>WOODDOOR/FRAME</v>
          </cell>
          <cell r="E695" t="str">
            <v>WD-1,750*2030</v>
          </cell>
          <cell r="F695" t="str">
            <v>개소</v>
          </cell>
          <cell r="G695">
            <v>1</v>
          </cell>
          <cell r="H695">
            <v>665000</v>
          </cell>
        </row>
        <row r="696">
          <cell r="A696" t="str">
            <v>040104</v>
          </cell>
          <cell r="B696" t="str">
            <v>114</v>
          </cell>
          <cell r="C696" t="str">
            <v>3915607</v>
          </cell>
          <cell r="D696" t="str">
            <v>WOODDOOR/FRAME</v>
          </cell>
          <cell r="E696" t="str">
            <v>WD-10,600*2100</v>
          </cell>
          <cell r="F696" t="str">
            <v>개소</v>
          </cell>
          <cell r="G696">
            <v>1</v>
          </cell>
          <cell r="H696">
            <v>570000</v>
          </cell>
        </row>
        <row r="697">
          <cell r="A697" t="str">
            <v>040104</v>
          </cell>
          <cell r="B697" t="str">
            <v>116</v>
          </cell>
          <cell r="C697" t="str">
            <v>3915608</v>
          </cell>
          <cell r="D697" t="str">
            <v>WOODDOOR/FRAME</v>
          </cell>
          <cell r="E697" t="str">
            <v>WD-10A,2340*2050</v>
          </cell>
          <cell r="F697" t="str">
            <v>개소</v>
          </cell>
          <cell r="G697">
            <v>1</v>
          </cell>
          <cell r="H697">
            <v>2185000</v>
          </cell>
        </row>
        <row r="698">
          <cell r="A698" t="str">
            <v>040104</v>
          </cell>
          <cell r="B698" t="str">
            <v>118</v>
          </cell>
          <cell r="C698" t="str">
            <v>3915609</v>
          </cell>
          <cell r="D698" t="str">
            <v>WOODDOOR/FRAME</v>
          </cell>
          <cell r="E698" t="str">
            <v>WD-10W,2200*1745</v>
          </cell>
          <cell r="F698" t="str">
            <v>개소</v>
          </cell>
          <cell r="G698">
            <v>1</v>
          </cell>
          <cell r="H698">
            <v>1330000</v>
          </cell>
        </row>
        <row r="699">
          <cell r="A699" t="str">
            <v>040104</v>
          </cell>
          <cell r="B699" t="str">
            <v>120</v>
          </cell>
          <cell r="C699" t="str">
            <v>3915610</v>
          </cell>
          <cell r="D699" t="str">
            <v>WOODDOOR/FRAME</v>
          </cell>
          <cell r="E699" t="str">
            <v>WD-11,700*2020</v>
          </cell>
          <cell r="F699" t="str">
            <v>개소</v>
          </cell>
          <cell r="G699">
            <v>1</v>
          </cell>
          <cell r="H699">
            <v>665000</v>
          </cell>
        </row>
        <row r="700">
          <cell r="A700" t="str">
            <v>040104</v>
          </cell>
          <cell r="B700" t="str">
            <v>122</v>
          </cell>
          <cell r="C700" t="str">
            <v>3915611</v>
          </cell>
          <cell r="D700" t="str">
            <v>WOODDOOR/FRAME</v>
          </cell>
          <cell r="E700" t="str">
            <v>WD-11A,950*2050</v>
          </cell>
          <cell r="F700" t="str">
            <v>개소</v>
          </cell>
          <cell r="G700">
            <v>1</v>
          </cell>
          <cell r="H700">
            <v>760000</v>
          </cell>
        </row>
        <row r="701">
          <cell r="A701" t="str">
            <v>040104</v>
          </cell>
          <cell r="B701" t="str">
            <v>124</v>
          </cell>
          <cell r="C701" t="str">
            <v>3915612</v>
          </cell>
          <cell r="D701" t="str">
            <v>WOODDOOR/FRAME</v>
          </cell>
          <cell r="E701" t="str">
            <v>WD-11W,2580*1745</v>
          </cell>
          <cell r="F701" t="str">
            <v>개소</v>
          </cell>
          <cell r="G701">
            <v>1</v>
          </cell>
          <cell r="H701">
            <v>1425000</v>
          </cell>
        </row>
        <row r="702">
          <cell r="A702" t="str">
            <v>040104</v>
          </cell>
          <cell r="B702" t="str">
            <v>126</v>
          </cell>
          <cell r="C702" t="str">
            <v>3915613</v>
          </cell>
          <cell r="D702" t="str">
            <v>WOODDOOR/FRAME</v>
          </cell>
          <cell r="E702" t="str">
            <v>WD-12A,2960*2050</v>
          </cell>
          <cell r="F702" t="str">
            <v>개소</v>
          </cell>
          <cell r="G702">
            <v>1</v>
          </cell>
          <cell r="H702">
            <v>2280000</v>
          </cell>
        </row>
        <row r="703">
          <cell r="A703" t="str">
            <v>040104</v>
          </cell>
          <cell r="B703" t="str">
            <v>128</v>
          </cell>
          <cell r="C703" t="str">
            <v>3915614</v>
          </cell>
          <cell r="D703" t="str">
            <v>WOODDOOR/FRAME</v>
          </cell>
          <cell r="E703" t="str">
            <v>WD-12W,2140*1745</v>
          </cell>
          <cell r="F703" t="str">
            <v>개소</v>
          </cell>
          <cell r="G703">
            <v>1</v>
          </cell>
          <cell r="H703">
            <v>1187500</v>
          </cell>
        </row>
        <row r="704">
          <cell r="A704" t="str">
            <v>040104</v>
          </cell>
          <cell r="B704" t="str">
            <v>130</v>
          </cell>
          <cell r="C704" t="str">
            <v>3915615</v>
          </cell>
          <cell r="D704" t="str">
            <v>WOODDOOR/FRAME</v>
          </cell>
          <cell r="E704" t="str">
            <v>WD-13A,1000*2050</v>
          </cell>
          <cell r="F704" t="str">
            <v>개소</v>
          </cell>
          <cell r="G704">
            <v>1</v>
          </cell>
          <cell r="H704">
            <v>855000</v>
          </cell>
        </row>
        <row r="705">
          <cell r="A705" t="str">
            <v>040104</v>
          </cell>
          <cell r="B705" t="str">
            <v>132</v>
          </cell>
          <cell r="C705" t="str">
            <v>3915616</v>
          </cell>
          <cell r="D705" t="str">
            <v>WOODDOOR/FRAME</v>
          </cell>
          <cell r="E705" t="str">
            <v>WD-13W,2400*1745</v>
          </cell>
          <cell r="F705" t="str">
            <v>개소</v>
          </cell>
          <cell r="G705">
            <v>1</v>
          </cell>
          <cell r="H705">
            <v>1377500</v>
          </cell>
        </row>
        <row r="706">
          <cell r="A706" t="str">
            <v>040104</v>
          </cell>
          <cell r="B706" t="str">
            <v>134</v>
          </cell>
          <cell r="C706" t="str">
            <v>3915617</v>
          </cell>
          <cell r="D706" t="str">
            <v>WOODDOOR/FRAME</v>
          </cell>
          <cell r="E706" t="str">
            <v>WD-14A,2960*2050</v>
          </cell>
          <cell r="F706" t="str">
            <v>개소</v>
          </cell>
          <cell r="G706">
            <v>1</v>
          </cell>
          <cell r="H706">
            <v>2280000</v>
          </cell>
        </row>
        <row r="707">
          <cell r="A707" t="str">
            <v>040104</v>
          </cell>
          <cell r="B707" t="str">
            <v>136</v>
          </cell>
          <cell r="C707" t="str">
            <v>3915618</v>
          </cell>
          <cell r="D707" t="str">
            <v>WOODDOOR/FRAME</v>
          </cell>
          <cell r="E707" t="str">
            <v>WD-14W,4300*1745</v>
          </cell>
          <cell r="F707" t="str">
            <v>개소</v>
          </cell>
          <cell r="G707">
            <v>1</v>
          </cell>
          <cell r="H707">
            <v>2517500</v>
          </cell>
        </row>
        <row r="708">
          <cell r="A708" t="str">
            <v>040104</v>
          </cell>
          <cell r="B708" t="str">
            <v>138</v>
          </cell>
          <cell r="C708" t="str">
            <v>3915619</v>
          </cell>
          <cell r="D708" t="str">
            <v>WOODDOOR/FRAME</v>
          </cell>
          <cell r="E708" t="str">
            <v>WD-15A,1700*2050</v>
          </cell>
          <cell r="F708" t="str">
            <v>개소</v>
          </cell>
          <cell r="G708">
            <v>1</v>
          </cell>
          <cell r="H708">
            <v>1520000</v>
          </cell>
        </row>
        <row r="709">
          <cell r="A709" t="str">
            <v>040104</v>
          </cell>
          <cell r="B709" t="str">
            <v>140</v>
          </cell>
          <cell r="C709" t="str">
            <v>3915620</v>
          </cell>
          <cell r="D709" t="str">
            <v>WOODDOOR/FRAME</v>
          </cell>
          <cell r="E709" t="str">
            <v>WD-15W,1600*1745</v>
          </cell>
          <cell r="F709" t="str">
            <v>개소</v>
          </cell>
          <cell r="G709">
            <v>1</v>
          </cell>
          <cell r="H709">
            <v>1187500</v>
          </cell>
        </row>
        <row r="710">
          <cell r="A710" t="str">
            <v>040104</v>
          </cell>
          <cell r="B710" t="str">
            <v>142</v>
          </cell>
          <cell r="C710" t="str">
            <v>3915621</v>
          </cell>
          <cell r="D710" t="str">
            <v>WOODDOOR/FRAME</v>
          </cell>
          <cell r="E710" t="str">
            <v>WD-16A,2160*2050</v>
          </cell>
          <cell r="F710" t="str">
            <v>개소</v>
          </cell>
          <cell r="G710">
            <v>1</v>
          </cell>
          <cell r="H710">
            <v>1995000</v>
          </cell>
          <cell r="J710">
            <v>0</v>
          </cell>
        </row>
        <row r="711">
          <cell r="A711" t="str">
            <v>040104</v>
          </cell>
          <cell r="B711" t="str">
            <v>144</v>
          </cell>
          <cell r="C711" t="str">
            <v>3915622</v>
          </cell>
          <cell r="D711" t="str">
            <v>WOODDOOR/FRAME</v>
          </cell>
          <cell r="E711" t="str">
            <v>WD-16W,1500*1745</v>
          </cell>
          <cell r="F711" t="str">
            <v>개소</v>
          </cell>
          <cell r="G711">
            <v>1</v>
          </cell>
          <cell r="H711">
            <v>1425000</v>
          </cell>
        </row>
        <row r="712">
          <cell r="A712" t="str">
            <v>040104</v>
          </cell>
          <cell r="B712" t="str">
            <v>146</v>
          </cell>
          <cell r="C712" t="str">
            <v>3915623</v>
          </cell>
          <cell r="D712" t="str">
            <v>WOODDOOR/FRAME</v>
          </cell>
          <cell r="E712" t="str">
            <v>WD-17A,1020*2060</v>
          </cell>
          <cell r="F712" t="str">
            <v>개소</v>
          </cell>
          <cell r="G712">
            <v>1</v>
          </cell>
          <cell r="H712">
            <v>855000</v>
          </cell>
        </row>
        <row r="713">
          <cell r="A713" t="str">
            <v>040104</v>
          </cell>
          <cell r="B713" t="str">
            <v>148</v>
          </cell>
          <cell r="C713" t="str">
            <v>3915624</v>
          </cell>
          <cell r="D713" t="str">
            <v>WOODDOOR/FRAME</v>
          </cell>
          <cell r="E713" t="str">
            <v>WD-17W,1500*1745</v>
          </cell>
          <cell r="F713" t="str">
            <v>개소</v>
          </cell>
          <cell r="G713">
            <v>1</v>
          </cell>
          <cell r="H713">
            <v>950000</v>
          </cell>
        </row>
        <row r="714">
          <cell r="A714" t="str">
            <v>040104</v>
          </cell>
          <cell r="B714" t="str">
            <v>150</v>
          </cell>
          <cell r="C714" t="str">
            <v>3915625</v>
          </cell>
          <cell r="D714" t="str">
            <v>WOODDOOR/FRAME</v>
          </cell>
          <cell r="E714" t="str">
            <v>WD-18A,1040*2060</v>
          </cell>
          <cell r="F714" t="str">
            <v>개소</v>
          </cell>
          <cell r="G714">
            <v>1</v>
          </cell>
          <cell r="H714">
            <v>855000</v>
          </cell>
        </row>
        <row r="715">
          <cell r="A715" t="str">
            <v>040104</v>
          </cell>
          <cell r="B715" t="str">
            <v>152</v>
          </cell>
          <cell r="C715" t="str">
            <v>3915626</v>
          </cell>
          <cell r="D715" t="str">
            <v>WOODDOOR/FRAME</v>
          </cell>
          <cell r="E715" t="str">
            <v>WD-18W,1200*1000</v>
          </cell>
          <cell r="F715" t="str">
            <v>개소</v>
          </cell>
          <cell r="G715">
            <v>1</v>
          </cell>
          <cell r="H715">
            <v>950000</v>
          </cell>
        </row>
        <row r="716">
          <cell r="A716" t="str">
            <v>040104</v>
          </cell>
          <cell r="B716" t="str">
            <v>154</v>
          </cell>
          <cell r="C716" t="str">
            <v>3915627</v>
          </cell>
          <cell r="D716" t="str">
            <v>WOODDOOR/FRAME</v>
          </cell>
          <cell r="E716" t="str">
            <v>WD-19A,1760*2060</v>
          </cell>
          <cell r="F716" t="str">
            <v>개소</v>
          </cell>
          <cell r="G716">
            <v>1</v>
          </cell>
          <cell r="H716">
            <v>1520000</v>
          </cell>
        </row>
        <row r="717">
          <cell r="A717" t="str">
            <v>040104</v>
          </cell>
          <cell r="B717" t="str">
            <v>156</v>
          </cell>
          <cell r="C717" t="str">
            <v>3915628</v>
          </cell>
          <cell r="D717" t="str">
            <v>WOODDOOR/FRAME</v>
          </cell>
          <cell r="E717" t="str">
            <v>WD-1A,1050*2020</v>
          </cell>
          <cell r="F717" t="str">
            <v>개소</v>
          </cell>
          <cell r="G717">
            <v>1</v>
          </cell>
          <cell r="H717">
            <v>950000</v>
          </cell>
        </row>
        <row r="718">
          <cell r="A718" t="str">
            <v>040104</v>
          </cell>
          <cell r="B718" t="str">
            <v>158</v>
          </cell>
          <cell r="C718" t="str">
            <v>3915629</v>
          </cell>
          <cell r="D718" t="str">
            <v>WOODDOOR/FRAME</v>
          </cell>
          <cell r="E718" t="str">
            <v>WD-1B,500*2090</v>
          </cell>
          <cell r="F718" t="str">
            <v>개소</v>
          </cell>
          <cell r="G718">
            <v>1</v>
          </cell>
          <cell r="H718">
            <v>570000</v>
          </cell>
        </row>
        <row r="719">
          <cell r="A719" t="str">
            <v>040104</v>
          </cell>
          <cell r="B719" t="str">
            <v>160</v>
          </cell>
          <cell r="C719" t="str">
            <v>3915630</v>
          </cell>
          <cell r="D719" t="str">
            <v>WOODDOOR/FRAME</v>
          </cell>
          <cell r="E719" t="str">
            <v>WD-1W,2600*1745</v>
          </cell>
          <cell r="F719" t="str">
            <v>개소</v>
          </cell>
          <cell r="G719">
            <v>1</v>
          </cell>
          <cell r="H719">
            <v>1377500</v>
          </cell>
        </row>
        <row r="720">
          <cell r="A720" t="str">
            <v>040104</v>
          </cell>
          <cell r="B720" t="str">
            <v>162</v>
          </cell>
          <cell r="C720" t="str">
            <v>3915631</v>
          </cell>
          <cell r="D720" t="str">
            <v>WOODDOOR/FRAME</v>
          </cell>
          <cell r="E720" t="str">
            <v>WD-2,900*2050</v>
          </cell>
          <cell r="F720" t="str">
            <v>개소</v>
          </cell>
          <cell r="G720">
            <v>1</v>
          </cell>
          <cell r="H720">
            <v>760000</v>
          </cell>
        </row>
        <row r="721">
          <cell r="A721" t="str">
            <v>040104</v>
          </cell>
          <cell r="B721" t="str">
            <v>164</v>
          </cell>
          <cell r="C721" t="str">
            <v>3915632</v>
          </cell>
          <cell r="D721" t="str">
            <v>WOODDOOR/FRAME</v>
          </cell>
          <cell r="E721" t="str">
            <v>WD-21A,1120*2060</v>
          </cell>
          <cell r="F721" t="str">
            <v>개소</v>
          </cell>
          <cell r="G721">
            <v>1</v>
          </cell>
          <cell r="H721">
            <v>950000</v>
          </cell>
        </row>
        <row r="722">
          <cell r="A722" t="str">
            <v>040104</v>
          </cell>
          <cell r="B722" t="str">
            <v>166</v>
          </cell>
          <cell r="C722" t="str">
            <v>3915633</v>
          </cell>
          <cell r="D722" t="str">
            <v>WOODDOOR/FRAME</v>
          </cell>
          <cell r="E722" t="str">
            <v>WD-22A,1500*2060</v>
          </cell>
          <cell r="F722" t="str">
            <v>개소</v>
          </cell>
          <cell r="G722">
            <v>1</v>
          </cell>
          <cell r="H722">
            <v>1425000</v>
          </cell>
        </row>
        <row r="723">
          <cell r="A723" t="str">
            <v>040104</v>
          </cell>
          <cell r="B723" t="str">
            <v>168</v>
          </cell>
          <cell r="C723" t="str">
            <v>3915634</v>
          </cell>
          <cell r="D723" t="str">
            <v>WOODDOOR/FRAME</v>
          </cell>
          <cell r="E723" t="str">
            <v>WD-23A,680*2050</v>
          </cell>
          <cell r="F723" t="str">
            <v>개소</v>
          </cell>
          <cell r="G723">
            <v>1</v>
          </cell>
          <cell r="H723">
            <v>570000</v>
          </cell>
          <cell r="J723">
            <v>0</v>
          </cell>
        </row>
        <row r="724">
          <cell r="A724" t="str">
            <v>040104</v>
          </cell>
          <cell r="B724" t="str">
            <v>40</v>
          </cell>
          <cell r="C724" t="str">
            <v>3915635</v>
          </cell>
          <cell r="D724" t="str">
            <v>강화도어</v>
          </cell>
          <cell r="E724" t="str">
            <v>GL-1,600*1800</v>
          </cell>
          <cell r="F724" t="str">
            <v>개소</v>
          </cell>
          <cell r="G724">
            <v>1</v>
          </cell>
          <cell r="H724">
            <v>285000</v>
          </cell>
        </row>
        <row r="725">
          <cell r="A725" t="str">
            <v>040104</v>
          </cell>
          <cell r="B725" t="str">
            <v>42</v>
          </cell>
          <cell r="C725" t="str">
            <v>3915636</v>
          </cell>
          <cell r="D725" t="str">
            <v>스틸도어</v>
          </cell>
          <cell r="E725" t="str">
            <v>ST-1,900*2050</v>
          </cell>
          <cell r="F725" t="str">
            <v>개소</v>
          </cell>
          <cell r="G725">
            <v>1</v>
          </cell>
          <cell r="H725">
            <v>475000</v>
          </cell>
        </row>
        <row r="726">
          <cell r="A726" t="str">
            <v>040104</v>
          </cell>
          <cell r="B726" t="str">
            <v>44</v>
          </cell>
          <cell r="C726" t="str">
            <v>3915637</v>
          </cell>
          <cell r="D726" t="str">
            <v>WOODDOOR/FRAME</v>
          </cell>
          <cell r="E726" t="str">
            <v>1300*2050</v>
          </cell>
          <cell r="F726" t="str">
            <v>개소</v>
          </cell>
          <cell r="G726">
            <v>22</v>
          </cell>
          <cell r="H726">
            <v>950000</v>
          </cell>
        </row>
        <row r="727">
          <cell r="A727" t="str">
            <v>040104</v>
          </cell>
          <cell r="B727" t="str">
            <v>46</v>
          </cell>
          <cell r="C727" t="str">
            <v>3915638</v>
          </cell>
          <cell r="D727" t="str">
            <v>WOODDOOR/FRAME</v>
          </cell>
          <cell r="E727" t="str">
            <v>830*2050</v>
          </cell>
          <cell r="F727" t="str">
            <v>개소</v>
          </cell>
          <cell r="G727">
            <v>1</v>
          </cell>
          <cell r="H727">
            <v>712500</v>
          </cell>
        </row>
        <row r="728">
          <cell r="A728" t="str">
            <v>040104</v>
          </cell>
          <cell r="B728" t="str">
            <v>48</v>
          </cell>
          <cell r="C728" t="str">
            <v>3915639</v>
          </cell>
          <cell r="D728" t="str">
            <v>WOODDOOR/FRAME</v>
          </cell>
          <cell r="E728" t="str">
            <v>680*2050</v>
          </cell>
          <cell r="F728" t="str">
            <v>개소</v>
          </cell>
          <cell r="G728">
            <v>1</v>
          </cell>
          <cell r="H728">
            <v>570000</v>
          </cell>
        </row>
        <row r="729">
          <cell r="A729" t="str">
            <v>040104</v>
          </cell>
          <cell r="B729" t="str">
            <v>50</v>
          </cell>
          <cell r="C729" t="str">
            <v>3915640</v>
          </cell>
          <cell r="D729" t="str">
            <v>WOODDOOR/FRAME</v>
          </cell>
          <cell r="E729" t="str">
            <v>1000*2050</v>
          </cell>
          <cell r="F729" t="str">
            <v>개소</v>
          </cell>
          <cell r="G729">
            <v>1</v>
          </cell>
          <cell r="H729">
            <v>855000</v>
          </cell>
        </row>
        <row r="730">
          <cell r="A730" t="str">
            <v>040104</v>
          </cell>
          <cell r="B730" t="str">
            <v>52</v>
          </cell>
          <cell r="C730" t="str">
            <v>3915641</v>
          </cell>
          <cell r="D730" t="str">
            <v>1100*2100FRAME</v>
          </cell>
          <cell r="E730" t="str">
            <v>1100*2100</v>
          </cell>
          <cell r="F730" t="str">
            <v>개소</v>
          </cell>
          <cell r="G730">
            <v>1</v>
          </cell>
          <cell r="H730">
            <v>855000</v>
          </cell>
        </row>
        <row r="731">
          <cell r="A731" t="str">
            <v>040104</v>
          </cell>
          <cell r="B731" t="str">
            <v>54</v>
          </cell>
          <cell r="C731" t="str">
            <v>3915642</v>
          </cell>
          <cell r="D731" t="str">
            <v>WOODDOOR/FRAME</v>
          </cell>
          <cell r="E731" t="str">
            <v>1200*2050</v>
          </cell>
          <cell r="F731" t="str">
            <v>개소</v>
          </cell>
          <cell r="G731">
            <v>1</v>
          </cell>
          <cell r="H731">
            <v>950000</v>
          </cell>
        </row>
        <row r="732">
          <cell r="A732" t="str">
            <v>040104</v>
          </cell>
          <cell r="B732" t="str">
            <v>56</v>
          </cell>
          <cell r="C732" t="str">
            <v>3915643</v>
          </cell>
          <cell r="D732" t="str">
            <v>WOODDOOR/FRAME</v>
          </cell>
          <cell r="E732" t="str">
            <v>760*2050</v>
          </cell>
          <cell r="F732" t="str">
            <v>개소</v>
          </cell>
          <cell r="G732">
            <v>1</v>
          </cell>
          <cell r="H732">
            <v>712500</v>
          </cell>
        </row>
        <row r="733">
          <cell r="A733" t="str">
            <v>040104</v>
          </cell>
          <cell r="B733" t="str">
            <v>58</v>
          </cell>
          <cell r="C733" t="str">
            <v>3915644</v>
          </cell>
          <cell r="D733" t="str">
            <v>WOODDOOR/FRAME</v>
          </cell>
          <cell r="E733" t="str">
            <v>2400*1745</v>
          </cell>
          <cell r="F733" t="str">
            <v>개소</v>
          </cell>
          <cell r="G733">
            <v>1</v>
          </cell>
          <cell r="H733">
            <v>1425000</v>
          </cell>
        </row>
        <row r="734">
          <cell r="A734" t="str">
            <v>040104</v>
          </cell>
          <cell r="B734" t="str">
            <v>60</v>
          </cell>
          <cell r="C734" t="str">
            <v>3915645</v>
          </cell>
          <cell r="D734" t="str">
            <v>WOODDOOR/FRAME</v>
          </cell>
          <cell r="E734" t="str">
            <v>900*2050</v>
          </cell>
          <cell r="F734" t="str">
            <v>개소</v>
          </cell>
          <cell r="G734">
            <v>1</v>
          </cell>
          <cell r="H734">
            <v>760000</v>
          </cell>
        </row>
        <row r="735">
          <cell r="A735" t="str">
            <v>040104</v>
          </cell>
          <cell r="B735" t="str">
            <v>62</v>
          </cell>
          <cell r="C735" t="str">
            <v>3915646</v>
          </cell>
          <cell r="D735" t="str">
            <v>WOODDOOR/FRAME</v>
          </cell>
          <cell r="E735" t="str">
            <v>1400*2050</v>
          </cell>
          <cell r="F735" t="str">
            <v>개소</v>
          </cell>
          <cell r="G735">
            <v>1</v>
          </cell>
          <cell r="H735">
            <v>1140000</v>
          </cell>
        </row>
        <row r="736">
          <cell r="A736" t="str">
            <v>040104</v>
          </cell>
          <cell r="B736" t="str">
            <v>64</v>
          </cell>
          <cell r="C736" t="str">
            <v>3915647</v>
          </cell>
          <cell r="D736" t="str">
            <v>WOODDOOR/FRAME</v>
          </cell>
          <cell r="E736" t="str">
            <v>960*2100</v>
          </cell>
          <cell r="F736" t="str">
            <v>개소</v>
          </cell>
          <cell r="G736">
            <v>1</v>
          </cell>
          <cell r="H736">
            <v>760000</v>
          </cell>
        </row>
        <row r="737">
          <cell r="A737" t="str">
            <v>040104</v>
          </cell>
          <cell r="B737" t="str">
            <v>66</v>
          </cell>
          <cell r="C737" t="str">
            <v>3915648</v>
          </cell>
          <cell r="D737" t="str">
            <v>WOODDOOR/FRAME</v>
          </cell>
          <cell r="E737" t="str">
            <v>1100*2050</v>
          </cell>
          <cell r="F737" t="str">
            <v>개소</v>
          </cell>
          <cell r="G737">
            <v>1</v>
          </cell>
          <cell r="H737">
            <v>855000</v>
          </cell>
          <cell r="J737">
            <v>0</v>
          </cell>
        </row>
        <row r="738">
          <cell r="A738" t="str">
            <v>040104</v>
          </cell>
          <cell r="B738" t="str">
            <v>68</v>
          </cell>
          <cell r="C738" t="str">
            <v>3915649</v>
          </cell>
          <cell r="D738" t="str">
            <v>WOODDOOR/FRAME</v>
          </cell>
          <cell r="E738" t="str">
            <v>1100*2050</v>
          </cell>
          <cell r="F738" t="str">
            <v>개소</v>
          </cell>
          <cell r="G738">
            <v>1</v>
          </cell>
          <cell r="H738">
            <v>855000</v>
          </cell>
        </row>
        <row r="739">
          <cell r="A739" t="str">
            <v>040104</v>
          </cell>
          <cell r="B739" t="str">
            <v>70</v>
          </cell>
          <cell r="C739" t="str">
            <v>3915650</v>
          </cell>
          <cell r="D739" t="str">
            <v>WOODDOOR/FRAME</v>
          </cell>
          <cell r="E739" t="str">
            <v>1200*2050</v>
          </cell>
          <cell r="F739" t="str">
            <v>개소</v>
          </cell>
          <cell r="G739">
            <v>1</v>
          </cell>
          <cell r="H739">
            <v>950000</v>
          </cell>
        </row>
        <row r="740">
          <cell r="A740" t="str">
            <v>040104</v>
          </cell>
          <cell r="B740" t="str">
            <v>72</v>
          </cell>
          <cell r="C740" t="str">
            <v>3915651</v>
          </cell>
          <cell r="D740" t="str">
            <v>WOODDOOR/FRAME</v>
          </cell>
          <cell r="E740" t="str">
            <v>1400*2050</v>
          </cell>
          <cell r="F740" t="str">
            <v>개소</v>
          </cell>
          <cell r="G740">
            <v>1</v>
          </cell>
          <cell r="H740">
            <v>1140000</v>
          </cell>
        </row>
        <row r="741">
          <cell r="A741" t="str">
            <v>040104</v>
          </cell>
          <cell r="B741" t="str">
            <v>74</v>
          </cell>
          <cell r="C741" t="str">
            <v>3915652</v>
          </cell>
          <cell r="D741" t="str">
            <v>WOODDOOR/FRAME</v>
          </cell>
          <cell r="E741" t="str">
            <v>1305*2050</v>
          </cell>
          <cell r="F741" t="str">
            <v>개소</v>
          </cell>
          <cell r="G741">
            <v>1</v>
          </cell>
          <cell r="H741">
            <v>1187500</v>
          </cell>
        </row>
        <row r="742">
          <cell r="A742" t="str">
            <v>040104</v>
          </cell>
          <cell r="B742" t="str">
            <v>76</v>
          </cell>
          <cell r="C742" t="str">
            <v>3915653</v>
          </cell>
          <cell r="D742" t="str">
            <v>WOODDOOR/FRAME</v>
          </cell>
          <cell r="E742" t="str">
            <v>2560*1750</v>
          </cell>
          <cell r="F742" t="str">
            <v>개소</v>
          </cell>
          <cell r="G742">
            <v>1</v>
          </cell>
          <cell r="H742">
            <v>1425000</v>
          </cell>
        </row>
        <row r="743">
          <cell r="A743" t="str">
            <v>040104</v>
          </cell>
          <cell r="B743" t="str">
            <v>78</v>
          </cell>
          <cell r="C743" t="str">
            <v>3915654</v>
          </cell>
          <cell r="D743" t="str">
            <v>WOODDOOR/FRAME</v>
          </cell>
          <cell r="E743" t="str">
            <v>820*2050</v>
          </cell>
          <cell r="F743" t="str">
            <v>개소</v>
          </cell>
          <cell r="G743">
            <v>1</v>
          </cell>
          <cell r="H743">
            <v>712500</v>
          </cell>
        </row>
        <row r="744">
          <cell r="A744" t="str">
            <v>040104</v>
          </cell>
          <cell r="B744" t="str">
            <v>80</v>
          </cell>
          <cell r="C744" t="str">
            <v>3915655</v>
          </cell>
          <cell r="D744" t="str">
            <v>WOODDOOR/FRAME</v>
          </cell>
          <cell r="E744" t="str">
            <v>910*2060</v>
          </cell>
          <cell r="F744" t="str">
            <v>개소</v>
          </cell>
          <cell r="G744">
            <v>1</v>
          </cell>
          <cell r="H744">
            <v>855000</v>
          </cell>
        </row>
        <row r="745">
          <cell r="A745" t="str">
            <v>040104</v>
          </cell>
          <cell r="B745" t="str">
            <v>82</v>
          </cell>
          <cell r="C745" t="str">
            <v>3915656</v>
          </cell>
          <cell r="D745" t="str">
            <v>WOODDOOR/FRAME</v>
          </cell>
          <cell r="E745" t="str">
            <v>1900*1750</v>
          </cell>
          <cell r="F745" t="str">
            <v>개소</v>
          </cell>
          <cell r="G745">
            <v>1</v>
          </cell>
          <cell r="H745">
            <v>1567500</v>
          </cell>
        </row>
        <row r="746">
          <cell r="A746" t="str">
            <v>040104</v>
          </cell>
          <cell r="B746" t="str">
            <v>84</v>
          </cell>
          <cell r="C746" t="str">
            <v>3915657</v>
          </cell>
          <cell r="D746" t="str">
            <v>WOODDOOR/FRAME</v>
          </cell>
          <cell r="E746" t="str">
            <v>1400*2100</v>
          </cell>
          <cell r="F746" t="str">
            <v>개소</v>
          </cell>
          <cell r="G746">
            <v>1</v>
          </cell>
          <cell r="H746">
            <v>1140000</v>
          </cell>
        </row>
        <row r="747">
          <cell r="A747" t="str">
            <v>040104</v>
          </cell>
          <cell r="B747" t="str">
            <v>86</v>
          </cell>
          <cell r="C747" t="str">
            <v>3915658</v>
          </cell>
          <cell r="D747" t="str">
            <v>WOODDOOR/FRAME</v>
          </cell>
          <cell r="E747" t="str">
            <v>800*2050</v>
          </cell>
          <cell r="F747" t="str">
            <v>개소</v>
          </cell>
          <cell r="G747">
            <v>1</v>
          </cell>
          <cell r="H747">
            <v>712500</v>
          </cell>
          <cell r="I747">
            <v>0</v>
          </cell>
        </row>
        <row r="748">
          <cell r="A748" t="str">
            <v>040104</v>
          </cell>
          <cell r="B748" t="str">
            <v>88</v>
          </cell>
          <cell r="C748" t="str">
            <v>3915659</v>
          </cell>
          <cell r="D748" t="str">
            <v>WOODDOOR/FRAME</v>
          </cell>
          <cell r="E748" t="str">
            <v>3000*1750</v>
          </cell>
          <cell r="F748" t="str">
            <v>개소</v>
          </cell>
          <cell r="G748">
            <v>1</v>
          </cell>
          <cell r="H748">
            <v>1710000</v>
          </cell>
        </row>
        <row r="749">
          <cell r="A749" t="str">
            <v>040104</v>
          </cell>
          <cell r="B749" t="str">
            <v>90</v>
          </cell>
          <cell r="C749" t="str">
            <v>3915660</v>
          </cell>
          <cell r="D749" t="str">
            <v>WOODDOOR/FRAME</v>
          </cell>
          <cell r="E749" t="str">
            <v>900*2100</v>
          </cell>
          <cell r="F749" t="str">
            <v>개소</v>
          </cell>
          <cell r="G749">
            <v>1</v>
          </cell>
          <cell r="H749">
            <v>760000</v>
          </cell>
        </row>
        <row r="750">
          <cell r="A750" t="str">
            <v>040104</v>
          </cell>
          <cell r="B750" t="str">
            <v>92</v>
          </cell>
          <cell r="C750" t="str">
            <v>3915661</v>
          </cell>
          <cell r="D750" t="str">
            <v>WOODDOOR/FRAME</v>
          </cell>
          <cell r="E750" t="str">
            <v>1600*2050</v>
          </cell>
          <cell r="F750" t="str">
            <v>개소</v>
          </cell>
          <cell r="G750">
            <v>1</v>
          </cell>
          <cell r="H750">
            <v>1330000</v>
          </cell>
        </row>
        <row r="751">
          <cell r="A751" t="str">
            <v>040104</v>
          </cell>
          <cell r="B751" t="str">
            <v>94</v>
          </cell>
          <cell r="C751" t="str">
            <v>3915662</v>
          </cell>
          <cell r="D751" t="str">
            <v>WOODDOOR/FRAME</v>
          </cell>
          <cell r="E751" t="str">
            <v>2300*1750</v>
          </cell>
          <cell r="F751" t="str">
            <v>개소</v>
          </cell>
          <cell r="G751">
            <v>1</v>
          </cell>
          <cell r="H751">
            <v>1282500</v>
          </cell>
        </row>
        <row r="752">
          <cell r="A752" t="str">
            <v>040104</v>
          </cell>
          <cell r="B752" t="str">
            <v>96</v>
          </cell>
          <cell r="C752" t="str">
            <v>3915663</v>
          </cell>
          <cell r="D752" t="str">
            <v>WOODDOOR/FRAME</v>
          </cell>
          <cell r="E752" t="str">
            <v>910*2100</v>
          </cell>
          <cell r="F752" t="str">
            <v>개소</v>
          </cell>
          <cell r="G752">
            <v>1</v>
          </cell>
          <cell r="H752">
            <v>760000</v>
          </cell>
        </row>
        <row r="753">
          <cell r="A753" t="str">
            <v>040104</v>
          </cell>
          <cell r="B753" t="str">
            <v>98</v>
          </cell>
          <cell r="C753" t="str">
            <v>3915664</v>
          </cell>
          <cell r="D753" t="str">
            <v>WOODDOOR/FRAME</v>
          </cell>
          <cell r="E753" t="str">
            <v>980*2050</v>
          </cell>
          <cell r="F753" t="str">
            <v>개소</v>
          </cell>
          <cell r="G753">
            <v>1</v>
          </cell>
          <cell r="H753">
            <v>760000</v>
          </cell>
        </row>
        <row r="754">
          <cell r="A754" t="str">
            <v>040104</v>
          </cell>
          <cell r="B754" t="str">
            <v>100</v>
          </cell>
          <cell r="C754" t="str">
            <v>3915665</v>
          </cell>
          <cell r="D754" t="str">
            <v>WOODDOOR/FRAME</v>
          </cell>
          <cell r="E754" t="str">
            <v>2380*1750</v>
          </cell>
          <cell r="F754" t="str">
            <v>개소</v>
          </cell>
          <cell r="G754">
            <v>1</v>
          </cell>
          <cell r="H754">
            <v>1330000</v>
          </cell>
        </row>
        <row r="755">
          <cell r="A755" t="str">
            <v>040104</v>
          </cell>
          <cell r="B755" t="str">
            <v>102</v>
          </cell>
          <cell r="C755" t="str">
            <v>3915666</v>
          </cell>
          <cell r="D755" t="str">
            <v>WOODDOOR/FRAME</v>
          </cell>
          <cell r="E755" t="str">
            <v>750*2100</v>
          </cell>
          <cell r="F755" t="str">
            <v>개소</v>
          </cell>
          <cell r="G755">
            <v>1</v>
          </cell>
          <cell r="H755">
            <v>665000</v>
          </cell>
          <cell r="I755">
            <v>0</v>
          </cell>
          <cell r="J755">
            <v>0</v>
          </cell>
        </row>
        <row r="756">
          <cell r="A756" t="str">
            <v>040104</v>
          </cell>
          <cell r="B756" t="str">
            <v>104</v>
          </cell>
          <cell r="C756" t="str">
            <v>3915667</v>
          </cell>
          <cell r="D756" t="str">
            <v>WOODDOOR/FRAME</v>
          </cell>
          <cell r="E756" t="str">
            <v>3880*2050</v>
          </cell>
          <cell r="F756" t="str">
            <v>개소</v>
          </cell>
          <cell r="G756">
            <v>1</v>
          </cell>
          <cell r="H756">
            <v>3040000</v>
          </cell>
        </row>
        <row r="757">
          <cell r="A757" t="str">
            <v>040104</v>
          </cell>
          <cell r="B757" t="str">
            <v>106</v>
          </cell>
          <cell r="C757" t="str">
            <v>3915668</v>
          </cell>
          <cell r="D757" t="str">
            <v>WOODDOOR/FRAME</v>
          </cell>
          <cell r="E757" t="str">
            <v>700*2100</v>
          </cell>
          <cell r="F757" t="str">
            <v>개소</v>
          </cell>
          <cell r="G757">
            <v>1</v>
          </cell>
          <cell r="H757">
            <v>665000</v>
          </cell>
        </row>
        <row r="758">
          <cell r="A758" t="str">
            <v>040104</v>
          </cell>
          <cell r="B758" t="str">
            <v>108</v>
          </cell>
          <cell r="C758" t="str">
            <v>3915669</v>
          </cell>
          <cell r="D758" t="str">
            <v>WOODDOOR/FRAME</v>
          </cell>
          <cell r="E758" t="str">
            <v>910*2060</v>
          </cell>
          <cell r="F758" t="str">
            <v>개소</v>
          </cell>
          <cell r="G758">
            <v>1</v>
          </cell>
          <cell r="H758">
            <v>760000</v>
          </cell>
          <cell r="J758">
            <v>0</v>
          </cell>
        </row>
        <row r="759">
          <cell r="A759" t="str">
            <v>040104</v>
          </cell>
          <cell r="B759" t="str">
            <v>110</v>
          </cell>
          <cell r="C759" t="str">
            <v>3915670</v>
          </cell>
          <cell r="D759" t="str">
            <v>WOODDOOR/FRAME</v>
          </cell>
          <cell r="E759" t="str">
            <v>2400*1750</v>
          </cell>
          <cell r="F759" t="str">
            <v>개소</v>
          </cell>
          <cell r="G759">
            <v>1</v>
          </cell>
          <cell r="H759">
            <v>1330000</v>
          </cell>
        </row>
        <row r="760">
          <cell r="A760" t="str">
            <v>040105</v>
          </cell>
          <cell r="B760" t="str">
            <v>7</v>
          </cell>
          <cell r="C760" t="str">
            <v>4203037</v>
          </cell>
          <cell r="D760" t="str">
            <v>휴지걸이 (14,18,23평형)</v>
          </cell>
          <cell r="E760" t="str">
            <v>BP-301</v>
          </cell>
          <cell r="F760" t="str">
            <v>EA</v>
          </cell>
          <cell r="G760">
            <v>69</v>
          </cell>
          <cell r="H760">
            <v>27800</v>
          </cell>
          <cell r="I760">
            <v>0</v>
          </cell>
          <cell r="J760">
            <v>0</v>
          </cell>
        </row>
        <row r="761">
          <cell r="A761" t="str">
            <v>040105</v>
          </cell>
          <cell r="B761" t="str">
            <v>8</v>
          </cell>
          <cell r="C761" t="str">
            <v>4203038</v>
          </cell>
          <cell r="D761" t="str">
            <v>수건선반 (14,18,23평형)</v>
          </cell>
          <cell r="E761" t="str">
            <v>BS-03</v>
          </cell>
          <cell r="F761" t="str">
            <v>EA</v>
          </cell>
          <cell r="G761">
            <v>69</v>
          </cell>
          <cell r="H761">
            <v>15600</v>
          </cell>
          <cell r="I761">
            <v>0</v>
          </cell>
          <cell r="J761">
            <v>0</v>
          </cell>
        </row>
        <row r="762">
          <cell r="A762" t="str">
            <v>040105</v>
          </cell>
          <cell r="B762" t="str">
            <v>9</v>
          </cell>
          <cell r="C762" t="str">
            <v>4203039</v>
          </cell>
          <cell r="D762" t="str">
            <v>샤워커텐 (14,18,23평형)</v>
          </cell>
          <cell r="E762" t="str">
            <v>SR-101</v>
          </cell>
          <cell r="F762" t="str">
            <v>EA</v>
          </cell>
          <cell r="G762">
            <v>42</v>
          </cell>
          <cell r="H762">
            <v>6100</v>
          </cell>
          <cell r="I762">
            <v>0</v>
          </cell>
          <cell r="J762">
            <v>0</v>
          </cell>
        </row>
        <row r="763">
          <cell r="A763" t="str">
            <v>040105</v>
          </cell>
          <cell r="B763" t="str">
            <v>10</v>
          </cell>
          <cell r="C763" t="str">
            <v>4203040</v>
          </cell>
          <cell r="D763" t="str">
            <v>샤워파티션(14,18,23평형)</v>
          </cell>
          <cell r="E763" t="str">
            <v>AJL-01</v>
          </cell>
          <cell r="F763" t="str">
            <v>EA</v>
          </cell>
          <cell r="G763">
            <v>2</v>
          </cell>
          <cell r="H763">
            <v>551000</v>
          </cell>
          <cell r="I763">
            <v>0</v>
          </cell>
          <cell r="J763">
            <v>0</v>
          </cell>
        </row>
        <row r="764">
          <cell r="A764" t="str">
            <v>040105</v>
          </cell>
          <cell r="B764" t="str">
            <v>11</v>
          </cell>
          <cell r="C764" t="str">
            <v>4203041</v>
          </cell>
          <cell r="D764" t="str">
            <v>부스샤워 (14,18,23평형)</v>
          </cell>
          <cell r="E764" t="str">
            <v>RBJ-600C</v>
          </cell>
          <cell r="F764" t="str">
            <v>EA</v>
          </cell>
          <cell r="G764">
            <v>2</v>
          </cell>
          <cell r="H764">
            <v>98700</v>
          </cell>
          <cell r="I764">
            <v>0</v>
          </cell>
          <cell r="J764">
            <v>0</v>
          </cell>
        </row>
        <row r="765">
          <cell r="A765" t="str">
            <v>040105</v>
          </cell>
          <cell r="B765" t="str">
            <v>12</v>
          </cell>
          <cell r="C765" t="str">
            <v>4203042</v>
          </cell>
          <cell r="D765" t="str">
            <v>샤워부스기 (40,50평형)</v>
          </cell>
          <cell r="E765" t="str">
            <v>RBT-200A</v>
          </cell>
          <cell r="F765" t="str">
            <v>EA</v>
          </cell>
          <cell r="G765">
            <v>1</v>
          </cell>
          <cell r="H765">
            <v>75000</v>
          </cell>
          <cell r="I765">
            <v>0</v>
          </cell>
          <cell r="J765">
            <v>0</v>
          </cell>
        </row>
        <row r="766">
          <cell r="A766" t="str">
            <v>040105</v>
          </cell>
          <cell r="B766" t="str">
            <v>13</v>
          </cell>
          <cell r="C766" t="str">
            <v>4203043</v>
          </cell>
          <cell r="D766" t="str">
            <v>휴지걸이   (40,50평형)</v>
          </cell>
          <cell r="E766" t="str">
            <v>BM-4000</v>
          </cell>
          <cell r="F766" t="str">
            <v>EA</v>
          </cell>
          <cell r="G766">
            <v>4</v>
          </cell>
          <cell r="H766">
            <v>13700</v>
          </cell>
          <cell r="I766">
            <v>0</v>
          </cell>
          <cell r="J766">
            <v>0</v>
          </cell>
        </row>
        <row r="767">
          <cell r="A767" t="str">
            <v>040105</v>
          </cell>
          <cell r="B767" t="str">
            <v>14</v>
          </cell>
          <cell r="C767" t="str">
            <v>4203044</v>
          </cell>
          <cell r="D767" t="str">
            <v>수건걸이   (40,50평형)</v>
          </cell>
          <cell r="E767" t="str">
            <v>BM-4000</v>
          </cell>
          <cell r="F767" t="str">
            <v>EA</v>
          </cell>
          <cell r="G767">
            <v>4</v>
          </cell>
          <cell r="H767">
            <v>19000</v>
          </cell>
          <cell r="I767">
            <v>0</v>
          </cell>
          <cell r="J767">
            <v>0</v>
          </cell>
        </row>
        <row r="768">
          <cell r="A768" t="str">
            <v>040105</v>
          </cell>
          <cell r="B768" t="str">
            <v>15</v>
          </cell>
          <cell r="C768" t="str">
            <v>4203045</v>
          </cell>
          <cell r="D768" t="str">
            <v>비누대     (40,50평형)</v>
          </cell>
          <cell r="E768" t="str">
            <v>BM-4000</v>
          </cell>
          <cell r="F768" t="str">
            <v>EA</v>
          </cell>
          <cell r="G768">
            <v>1</v>
          </cell>
          <cell r="H768">
            <v>10000</v>
          </cell>
          <cell r="I768">
            <v>0</v>
          </cell>
          <cell r="J768">
            <v>0</v>
          </cell>
        </row>
        <row r="769">
          <cell r="A769" t="str">
            <v>040105</v>
          </cell>
          <cell r="B769" t="str">
            <v>16</v>
          </cell>
          <cell r="C769" t="str">
            <v>4203046</v>
          </cell>
          <cell r="D769" t="str">
            <v>컵대       (40,50평형)</v>
          </cell>
          <cell r="E769" t="str">
            <v>BM-4000</v>
          </cell>
          <cell r="F769" t="str">
            <v>EA</v>
          </cell>
          <cell r="G769">
            <v>1</v>
          </cell>
          <cell r="H769">
            <v>11000</v>
          </cell>
          <cell r="I769">
            <v>0</v>
          </cell>
          <cell r="J769">
            <v>0</v>
          </cell>
        </row>
        <row r="770">
          <cell r="A770" t="str">
            <v>040105</v>
          </cell>
          <cell r="B770" t="str">
            <v>17</v>
          </cell>
          <cell r="C770" t="str">
            <v>4203047</v>
          </cell>
          <cell r="D770" t="str">
            <v>수건선반   (40,50평형)</v>
          </cell>
          <cell r="E770" t="str">
            <v>BS-03</v>
          </cell>
          <cell r="F770" t="str">
            <v>EA</v>
          </cell>
          <cell r="G770">
            <v>1</v>
          </cell>
          <cell r="H770">
            <v>16000</v>
          </cell>
          <cell r="I770">
            <v>0</v>
          </cell>
          <cell r="J770">
            <v>0</v>
          </cell>
        </row>
        <row r="771">
          <cell r="A771" t="str">
            <v>050101</v>
          </cell>
          <cell r="B771" t="str">
            <v>10</v>
          </cell>
          <cell r="C771" t="str">
            <v>3913167</v>
          </cell>
          <cell r="D771" t="str">
            <v>ST'L 단높임</v>
          </cell>
          <cell r="E771" t="str">
            <v>T=2.0,H=300</v>
          </cell>
          <cell r="F771" t="str">
            <v>M</v>
          </cell>
          <cell r="G771">
            <v>10.99</v>
          </cell>
          <cell r="H771">
            <v>42750</v>
          </cell>
        </row>
        <row r="772">
          <cell r="A772" t="str">
            <v>050101</v>
          </cell>
          <cell r="B772" t="str">
            <v>11</v>
          </cell>
          <cell r="C772" t="str">
            <v>4904152</v>
          </cell>
          <cell r="D772" t="str">
            <v>콘크리트</v>
          </cell>
          <cell r="E772" t="str">
            <v>1:3:6(인력비빔)</v>
          </cell>
          <cell r="F772" t="str">
            <v>M3</v>
          </cell>
          <cell r="G772">
            <v>2.8839999999999999</v>
          </cell>
          <cell r="H772">
            <v>21926</v>
          </cell>
          <cell r="I772">
            <v>88651</v>
          </cell>
          <cell r="J772">
            <v>5461</v>
          </cell>
        </row>
        <row r="773">
          <cell r="A773" t="str">
            <v>050101</v>
          </cell>
          <cell r="B773" t="str">
            <v>3</v>
          </cell>
          <cell r="C773" t="str">
            <v>4908023</v>
          </cell>
          <cell r="D773" t="str">
            <v>석재붙임</v>
          </cell>
          <cell r="E773" t="str">
            <v>ST-1,W=300</v>
          </cell>
          <cell r="F773" t="str">
            <v>M</v>
          </cell>
          <cell r="G773">
            <v>21.68</v>
          </cell>
          <cell r="H773">
            <v>23400</v>
          </cell>
          <cell r="I773">
            <v>10820</v>
          </cell>
          <cell r="J773">
            <v>0</v>
          </cell>
        </row>
        <row r="774">
          <cell r="A774" t="str">
            <v>050101</v>
          </cell>
          <cell r="B774" t="str">
            <v>15</v>
          </cell>
          <cell r="C774" t="str">
            <v>4908040</v>
          </cell>
          <cell r="D774" t="str">
            <v>석재붙임 (ST-2,ROUND)</v>
          </cell>
          <cell r="E774" t="str">
            <v>T=20,W=300</v>
          </cell>
          <cell r="F774" t="str">
            <v>M</v>
          </cell>
          <cell r="G774">
            <v>11</v>
          </cell>
          <cell r="H774">
            <v>35100</v>
          </cell>
          <cell r="I774">
            <v>10280</v>
          </cell>
          <cell r="J774">
            <v>0</v>
          </cell>
        </row>
        <row r="775">
          <cell r="A775" t="str">
            <v>050101</v>
          </cell>
          <cell r="B775" t="str">
            <v>14</v>
          </cell>
          <cell r="C775" t="str">
            <v>4909053</v>
          </cell>
          <cell r="D775" t="str">
            <v>타일붙임(HB-77S 8551)</v>
          </cell>
          <cell r="E775" t="str">
            <v>TL-4</v>
          </cell>
          <cell r="F775" t="str">
            <v>M2</v>
          </cell>
          <cell r="G775">
            <v>12.9</v>
          </cell>
          <cell r="H775">
            <v>18324</v>
          </cell>
          <cell r="I775">
            <v>19902</v>
          </cell>
          <cell r="J775">
            <v>220</v>
          </cell>
        </row>
        <row r="776">
          <cell r="A776" t="str">
            <v>050101</v>
          </cell>
          <cell r="B776" t="str">
            <v>5</v>
          </cell>
          <cell r="C776" t="str">
            <v>4909662</v>
          </cell>
          <cell r="D776" t="str">
            <v>붙임몰탈</v>
          </cell>
          <cell r="F776" t="str">
            <v>M2</v>
          </cell>
          <cell r="G776">
            <v>117.21</v>
          </cell>
          <cell r="H776">
            <v>1043</v>
          </cell>
          <cell r="I776">
            <v>851</v>
          </cell>
          <cell r="J776">
            <v>212</v>
          </cell>
        </row>
        <row r="777">
          <cell r="A777" t="str">
            <v>050101</v>
          </cell>
          <cell r="B777" t="str">
            <v>12</v>
          </cell>
          <cell r="C777" t="str">
            <v>4910002</v>
          </cell>
          <cell r="D777" t="str">
            <v>마루틀설치</v>
          </cell>
          <cell r="E777" t="str">
            <v>90*90 900*900</v>
          </cell>
          <cell r="F777" t="str">
            <v>M2</v>
          </cell>
          <cell r="G777">
            <v>31.58</v>
          </cell>
          <cell r="H777">
            <v>5595</v>
          </cell>
          <cell r="I777">
            <v>4922</v>
          </cell>
          <cell r="J777">
            <v>0</v>
          </cell>
        </row>
        <row r="778">
          <cell r="A778" t="str">
            <v>050101</v>
          </cell>
          <cell r="B778" t="str">
            <v>16</v>
          </cell>
          <cell r="C778" t="str">
            <v>4910059</v>
          </cell>
          <cell r="D778" t="str">
            <v>WOOD FLOORING(체리,중보행용)</v>
          </cell>
          <cell r="E778" t="str">
            <v>WF-4</v>
          </cell>
          <cell r="F778" t="str">
            <v>M2</v>
          </cell>
          <cell r="G778">
            <v>30.78</v>
          </cell>
          <cell r="H778">
            <v>69553</v>
          </cell>
          <cell r="I778">
            <v>6992</v>
          </cell>
          <cell r="J778">
            <v>0</v>
          </cell>
        </row>
        <row r="779">
          <cell r="A779" t="str">
            <v>050101</v>
          </cell>
          <cell r="B779" t="str">
            <v>13</v>
          </cell>
          <cell r="C779" t="str">
            <v>4910067</v>
          </cell>
          <cell r="D779" t="str">
            <v>합판붙임</v>
          </cell>
          <cell r="E779" t="str">
            <v>T=9</v>
          </cell>
          <cell r="F779" t="str">
            <v>M2</v>
          </cell>
          <cell r="G779">
            <v>63.16</v>
          </cell>
          <cell r="H779">
            <v>4000</v>
          </cell>
          <cell r="I779">
            <v>6633</v>
          </cell>
          <cell r="J779">
            <v>0</v>
          </cell>
        </row>
        <row r="780">
          <cell r="A780" t="str">
            <v>050101</v>
          </cell>
          <cell r="B780" t="str">
            <v>4</v>
          </cell>
          <cell r="C780" t="str">
            <v>4913020</v>
          </cell>
          <cell r="D780" t="str">
            <v>황동줄눈대설치</v>
          </cell>
          <cell r="E780" t="str">
            <v>4.5*2.5*12</v>
          </cell>
          <cell r="F780" t="str">
            <v>M</v>
          </cell>
          <cell r="G780">
            <v>61.73</v>
          </cell>
          <cell r="H780">
            <v>315</v>
          </cell>
          <cell r="I780">
            <v>2767</v>
          </cell>
          <cell r="J780">
            <v>0</v>
          </cell>
        </row>
        <row r="781">
          <cell r="A781" t="str">
            <v>050101</v>
          </cell>
          <cell r="B781" t="str">
            <v>1</v>
          </cell>
          <cell r="C781" t="str">
            <v>4917275</v>
          </cell>
          <cell r="D781" t="str">
            <v>카펫트타일붙이기</v>
          </cell>
          <cell r="E781" t="str">
            <v>CT-3 ,500*500</v>
          </cell>
          <cell r="F781" t="str">
            <v>M2</v>
          </cell>
          <cell r="G781">
            <v>191.8</v>
          </cell>
          <cell r="H781">
            <v>42216</v>
          </cell>
          <cell r="I781">
            <v>4912</v>
          </cell>
          <cell r="J781">
            <v>0</v>
          </cell>
        </row>
        <row r="782">
          <cell r="A782" t="str">
            <v>050101</v>
          </cell>
          <cell r="B782" t="str">
            <v>7</v>
          </cell>
          <cell r="C782" t="str">
            <v>9010001</v>
          </cell>
          <cell r="D782" t="str">
            <v>석재붙임30T</v>
          </cell>
          <cell r="E782" t="str">
            <v>ST-1,가평석</v>
          </cell>
          <cell r="F782" t="str">
            <v>M2</v>
          </cell>
          <cell r="G782">
            <v>82.63</v>
          </cell>
          <cell r="H782">
            <v>89870</v>
          </cell>
          <cell r="I782">
            <v>28398</v>
          </cell>
          <cell r="J782">
            <v>0</v>
          </cell>
        </row>
        <row r="783">
          <cell r="A783" t="str">
            <v>050102</v>
          </cell>
          <cell r="B783" t="str">
            <v>12</v>
          </cell>
          <cell r="C783" t="str">
            <v>3908022</v>
          </cell>
          <cell r="D783" t="str">
            <v>석재몰딩</v>
          </cell>
          <cell r="E783" t="str">
            <v>30*30</v>
          </cell>
          <cell r="F783" t="str">
            <v>M</v>
          </cell>
          <cell r="G783">
            <v>51.1</v>
          </cell>
          <cell r="H783">
            <v>61750</v>
          </cell>
        </row>
        <row r="784">
          <cell r="A784" t="str">
            <v>050102</v>
          </cell>
          <cell r="B784" t="str">
            <v>14</v>
          </cell>
          <cell r="C784" t="str">
            <v>3908199</v>
          </cell>
          <cell r="D784" t="str">
            <v>마블세면대상판</v>
          </cell>
          <cell r="E784" t="str">
            <v>W=550</v>
          </cell>
          <cell r="F784" t="str">
            <v>M</v>
          </cell>
          <cell r="G784">
            <v>5.6</v>
          </cell>
          <cell r="H784">
            <v>218500</v>
          </cell>
        </row>
        <row r="785">
          <cell r="A785" t="str">
            <v>050102</v>
          </cell>
          <cell r="B785" t="str">
            <v>7</v>
          </cell>
          <cell r="C785" t="str">
            <v>3910178</v>
          </cell>
          <cell r="D785" t="str">
            <v>목조창틀설치</v>
          </cell>
          <cell r="E785" t="str">
            <v>500*300</v>
          </cell>
          <cell r="F785" t="str">
            <v>M</v>
          </cell>
          <cell r="G785">
            <v>72.5</v>
          </cell>
          <cell r="H785">
            <v>90000</v>
          </cell>
        </row>
        <row r="786">
          <cell r="A786" t="str">
            <v>050102</v>
          </cell>
          <cell r="B786" t="str">
            <v>29</v>
          </cell>
          <cell r="C786" t="str">
            <v>3910194</v>
          </cell>
          <cell r="D786" t="str">
            <v>목조기둥틀설치(원형)</v>
          </cell>
          <cell r="E786" t="str">
            <v>45*45,450*450</v>
          </cell>
          <cell r="F786" t="str">
            <v>M2</v>
          </cell>
          <cell r="G786">
            <v>21.98</v>
          </cell>
          <cell r="H786">
            <v>100000</v>
          </cell>
        </row>
        <row r="787">
          <cell r="A787" t="str">
            <v>050102</v>
          </cell>
          <cell r="B787" t="str">
            <v>26</v>
          </cell>
          <cell r="C787" t="str">
            <v>3910197</v>
          </cell>
          <cell r="D787" t="str">
            <v>WOOD TRIM</v>
          </cell>
          <cell r="E787" t="str">
            <v>120*120</v>
          </cell>
          <cell r="F787" t="str">
            <v>M</v>
          </cell>
          <cell r="G787">
            <v>26.8</v>
          </cell>
          <cell r="H787">
            <v>30000</v>
          </cell>
        </row>
        <row r="788">
          <cell r="A788" t="str">
            <v>050102</v>
          </cell>
          <cell r="B788" t="str">
            <v>35</v>
          </cell>
          <cell r="C788" t="str">
            <v>3913268</v>
          </cell>
          <cell r="D788" t="str">
            <v>SUS FRAME</v>
          </cell>
          <cell r="F788" t="str">
            <v>M</v>
          </cell>
          <cell r="G788">
            <v>11.4</v>
          </cell>
          <cell r="H788">
            <v>32000</v>
          </cell>
        </row>
        <row r="789">
          <cell r="A789" t="str">
            <v>050102</v>
          </cell>
          <cell r="B789" t="str">
            <v>30</v>
          </cell>
          <cell r="C789" t="str">
            <v>4908154</v>
          </cell>
          <cell r="D789" t="str">
            <v>석재칸막이(화장실)</v>
          </cell>
          <cell r="E789" t="str">
            <v>ST-2,T=40</v>
          </cell>
          <cell r="F789" t="str">
            <v>M2</v>
          </cell>
          <cell r="G789">
            <v>1.2</v>
          </cell>
          <cell r="H789">
            <v>157500</v>
          </cell>
          <cell r="I789">
            <v>104244</v>
          </cell>
          <cell r="J789">
            <v>0</v>
          </cell>
        </row>
        <row r="790">
          <cell r="A790" t="str">
            <v>050102</v>
          </cell>
          <cell r="B790" t="str">
            <v>19</v>
          </cell>
          <cell r="C790" t="str">
            <v>4908156</v>
          </cell>
          <cell r="D790" t="str">
            <v>석재붙임</v>
          </cell>
          <cell r="E790" t="str">
            <v>ST-1,T=10</v>
          </cell>
          <cell r="F790" t="str">
            <v>M2</v>
          </cell>
          <cell r="G790">
            <v>12.43</v>
          </cell>
          <cell r="H790">
            <v>68200</v>
          </cell>
          <cell r="I790">
            <v>32892</v>
          </cell>
          <cell r="J790">
            <v>0</v>
          </cell>
        </row>
        <row r="791">
          <cell r="A791" t="str">
            <v>050102</v>
          </cell>
          <cell r="B791" t="str">
            <v>17</v>
          </cell>
          <cell r="C791" t="str">
            <v>4908157</v>
          </cell>
          <cell r="D791" t="str">
            <v>석재붙임</v>
          </cell>
          <cell r="E791" t="str">
            <v>ST-1-1,T=10</v>
          </cell>
          <cell r="F791" t="str">
            <v>M2</v>
          </cell>
          <cell r="G791">
            <v>11.96</v>
          </cell>
          <cell r="H791">
            <v>68200</v>
          </cell>
          <cell r="I791">
            <v>32892</v>
          </cell>
          <cell r="J791">
            <v>0</v>
          </cell>
        </row>
        <row r="792">
          <cell r="A792" t="str">
            <v>050102</v>
          </cell>
          <cell r="B792" t="str">
            <v>10</v>
          </cell>
          <cell r="C792" t="str">
            <v>4908796</v>
          </cell>
          <cell r="D792" t="str">
            <v>석재붙임(레드웨이브 벽체)</v>
          </cell>
          <cell r="E792" t="str">
            <v>ST-2</v>
          </cell>
          <cell r="F792" t="str">
            <v>M2</v>
          </cell>
          <cell r="G792">
            <v>106.2</v>
          </cell>
          <cell r="H792">
            <v>99526</v>
          </cell>
          <cell r="I792">
            <v>45040</v>
          </cell>
          <cell r="J792">
            <v>0</v>
          </cell>
        </row>
        <row r="793">
          <cell r="A793" t="str">
            <v>050102</v>
          </cell>
          <cell r="B793" t="str">
            <v>4</v>
          </cell>
          <cell r="C793" t="str">
            <v>4908800</v>
          </cell>
          <cell r="D793" t="str">
            <v>석재걸레받이(H=100)</v>
          </cell>
          <cell r="E793" t="str">
            <v>ST-2</v>
          </cell>
          <cell r="F793" t="str">
            <v>M</v>
          </cell>
          <cell r="G793">
            <v>215.5</v>
          </cell>
          <cell r="H793">
            <v>18526</v>
          </cell>
          <cell r="I793">
            <v>11789</v>
          </cell>
          <cell r="J793">
            <v>0</v>
          </cell>
        </row>
        <row r="794">
          <cell r="A794" t="str">
            <v>050102</v>
          </cell>
          <cell r="B794" t="str">
            <v>5</v>
          </cell>
          <cell r="C794" t="str">
            <v>4908801</v>
          </cell>
          <cell r="D794" t="str">
            <v>석재걸레받이(H=100)</v>
          </cell>
          <cell r="E794" t="str">
            <v>ST-2 (ROUND)</v>
          </cell>
          <cell r="F794" t="str">
            <v>M</v>
          </cell>
          <cell r="G794">
            <v>11</v>
          </cell>
          <cell r="H794">
            <v>40726</v>
          </cell>
          <cell r="I794">
            <v>19157</v>
          </cell>
          <cell r="J794">
            <v>0</v>
          </cell>
        </row>
        <row r="795">
          <cell r="A795" t="str">
            <v>050102</v>
          </cell>
          <cell r="B795" t="str">
            <v>24</v>
          </cell>
          <cell r="C795" t="str">
            <v>4910018</v>
          </cell>
          <cell r="D795" t="str">
            <v>WOOD TRIM</v>
          </cell>
          <cell r="E795" t="str">
            <v>20*20</v>
          </cell>
          <cell r="F795" t="str">
            <v>M</v>
          </cell>
          <cell r="G795">
            <v>128.25</v>
          </cell>
          <cell r="H795">
            <v>2152</v>
          </cell>
          <cell r="I795">
            <v>5036</v>
          </cell>
          <cell r="J795">
            <v>0</v>
          </cell>
        </row>
        <row r="796">
          <cell r="A796" t="str">
            <v>050102</v>
          </cell>
          <cell r="B796" t="str">
            <v>22</v>
          </cell>
          <cell r="C796" t="str">
            <v>4910039</v>
          </cell>
          <cell r="D796" t="str">
            <v>합판보강띠장</v>
          </cell>
          <cell r="E796" t="str">
            <v>T=9</v>
          </cell>
          <cell r="F796" t="str">
            <v>M2</v>
          </cell>
          <cell r="G796">
            <v>214.46</v>
          </cell>
          <cell r="H796">
            <v>1669</v>
          </cell>
          <cell r="I796">
            <v>6633</v>
          </cell>
          <cell r="J796">
            <v>0</v>
          </cell>
        </row>
        <row r="797">
          <cell r="A797" t="str">
            <v>050102</v>
          </cell>
          <cell r="B797" t="str">
            <v>27</v>
          </cell>
          <cell r="C797" t="str">
            <v>4910040</v>
          </cell>
          <cell r="D797" t="str">
            <v>합판붙이기</v>
          </cell>
          <cell r="E797" t="str">
            <v>벽체 T=5.0MM</v>
          </cell>
          <cell r="F797" t="str">
            <v>M2</v>
          </cell>
          <cell r="G797">
            <v>43.96</v>
          </cell>
          <cell r="H797">
            <v>2409</v>
          </cell>
          <cell r="I797">
            <v>6633</v>
          </cell>
          <cell r="J797">
            <v>0</v>
          </cell>
        </row>
        <row r="798">
          <cell r="A798" t="str">
            <v>050102</v>
          </cell>
          <cell r="B798" t="str">
            <v>18</v>
          </cell>
          <cell r="C798" t="str">
            <v>4910053</v>
          </cell>
          <cell r="D798" t="str">
            <v>석고보드 취부(벽체,바탕)</v>
          </cell>
          <cell r="E798" t="str">
            <v>T=9*1PLY</v>
          </cell>
          <cell r="F798" t="str">
            <v>M2</v>
          </cell>
          <cell r="G798">
            <v>437.49</v>
          </cell>
          <cell r="H798">
            <v>1284</v>
          </cell>
          <cell r="I798">
            <v>3764</v>
          </cell>
          <cell r="J798">
            <v>0</v>
          </cell>
        </row>
        <row r="799">
          <cell r="A799" t="str">
            <v>050102</v>
          </cell>
          <cell r="B799" t="str">
            <v>21</v>
          </cell>
          <cell r="C799" t="str">
            <v>4910054</v>
          </cell>
          <cell r="D799" t="str">
            <v>석고보드 취부(벽체,치장)</v>
          </cell>
          <cell r="E799" t="str">
            <v>T=9*1PLY</v>
          </cell>
          <cell r="F799" t="str">
            <v>M2</v>
          </cell>
          <cell r="G799">
            <v>437.49</v>
          </cell>
          <cell r="H799">
            <v>1284</v>
          </cell>
          <cell r="I799">
            <v>7528</v>
          </cell>
          <cell r="J799">
            <v>0</v>
          </cell>
        </row>
        <row r="800">
          <cell r="A800" t="str">
            <v>050102</v>
          </cell>
          <cell r="B800" t="str">
            <v>20</v>
          </cell>
          <cell r="C800" t="str">
            <v>4910067</v>
          </cell>
          <cell r="D800" t="str">
            <v>합판붙임</v>
          </cell>
          <cell r="E800" t="str">
            <v>T=9</v>
          </cell>
          <cell r="F800" t="str">
            <v>M2</v>
          </cell>
          <cell r="G800">
            <v>252</v>
          </cell>
          <cell r="H800">
            <v>4000</v>
          </cell>
          <cell r="I800">
            <v>6633</v>
          </cell>
          <cell r="J800">
            <v>0</v>
          </cell>
        </row>
        <row r="801">
          <cell r="A801" t="str">
            <v>050102</v>
          </cell>
          <cell r="B801" t="str">
            <v>31</v>
          </cell>
          <cell r="C801" t="str">
            <v>4910078</v>
          </cell>
          <cell r="D801" t="str">
            <v>도장판넬</v>
          </cell>
          <cell r="F801" t="str">
            <v>M2</v>
          </cell>
          <cell r="G801">
            <v>11.1</v>
          </cell>
          <cell r="H801">
            <v>16230</v>
          </cell>
          <cell r="I801">
            <v>54785</v>
          </cell>
          <cell r="J801">
            <v>0</v>
          </cell>
        </row>
        <row r="802">
          <cell r="A802" t="str">
            <v>050102</v>
          </cell>
          <cell r="B802" t="str">
            <v>8</v>
          </cell>
          <cell r="C802" t="str">
            <v>4910158</v>
          </cell>
          <cell r="D802" t="str">
            <v>무늬목판넬 (OAK)</v>
          </cell>
          <cell r="E802" t="str">
            <v>WD-1</v>
          </cell>
          <cell r="F802" t="str">
            <v>M2</v>
          </cell>
          <cell r="G802">
            <v>274.02999999999997</v>
          </cell>
          <cell r="H802">
            <v>11095</v>
          </cell>
          <cell r="I802">
            <v>116214</v>
          </cell>
          <cell r="J802">
            <v>0</v>
          </cell>
        </row>
        <row r="803">
          <cell r="A803" t="str">
            <v>050102</v>
          </cell>
          <cell r="B803" t="str">
            <v>23</v>
          </cell>
          <cell r="C803" t="str">
            <v>4910159</v>
          </cell>
          <cell r="D803" t="str">
            <v>무늬목판넬 (마호가니)</v>
          </cell>
          <cell r="E803" t="str">
            <v>WD-2</v>
          </cell>
          <cell r="F803" t="str">
            <v>M2</v>
          </cell>
          <cell r="G803">
            <v>274</v>
          </cell>
          <cell r="H803">
            <v>9910</v>
          </cell>
          <cell r="I803">
            <v>116214</v>
          </cell>
          <cell r="J803">
            <v>0</v>
          </cell>
        </row>
        <row r="804">
          <cell r="A804" t="str">
            <v>050102</v>
          </cell>
          <cell r="B804" t="str">
            <v>9</v>
          </cell>
          <cell r="C804" t="str">
            <v>4913004</v>
          </cell>
          <cell r="D804" t="str">
            <v>METAL STUD</v>
          </cell>
          <cell r="E804" t="str">
            <v>50*45*0.8</v>
          </cell>
          <cell r="F804" t="str">
            <v>M2</v>
          </cell>
          <cell r="G804">
            <v>407.85</v>
          </cell>
          <cell r="H804">
            <v>5346</v>
          </cell>
          <cell r="I804">
            <v>21115</v>
          </cell>
          <cell r="J804">
            <v>0</v>
          </cell>
        </row>
        <row r="805">
          <cell r="A805" t="str">
            <v>050102</v>
          </cell>
          <cell r="B805" t="str">
            <v>33</v>
          </cell>
          <cell r="C805" t="str">
            <v>4913030</v>
          </cell>
          <cell r="D805" t="str">
            <v>코너비드설치</v>
          </cell>
          <cell r="F805" t="str">
            <v>M</v>
          </cell>
          <cell r="G805">
            <v>213</v>
          </cell>
          <cell r="H805">
            <v>735</v>
          </cell>
          <cell r="I805">
            <v>2421</v>
          </cell>
          <cell r="J805">
            <v>0</v>
          </cell>
        </row>
        <row r="806">
          <cell r="A806" t="str">
            <v>050102</v>
          </cell>
          <cell r="B806" t="str">
            <v>36</v>
          </cell>
          <cell r="C806" t="str">
            <v>4915008</v>
          </cell>
          <cell r="D806" t="str">
            <v>유리끼우기및닦기</v>
          </cell>
          <cell r="E806" t="str">
            <v>10mm이상</v>
          </cell>
          <cell r="F806" t="str">
            <v>M2</v>
          </cell>
          <cell r="G806">
            <v>8.1</v>
          </cell>
          <cell r="H806">
            <v>32589</v>
          </cell>
          <cell r="I806">
            <v>22944</v>
          </cell>
          <cell r="J806">
            <v>0</v>
          </cell>
        </row>
        <row r="807">
          <cell r="A807" t="str">
            <v>050102</v>
          </cell>
          <cell r="B807" t="str">
            <v>32</v>
          </cell>
          <cell r="C807" t="str">
            <v>4917535</v>
          </cell>
          <cell r="D807" t="str">
            <v>천판넬</v>
          </cell>
          <cell r="E807" t="str">
            <v>FP-4</v>
          </cell>
          <cell r="F807" t="str">
            <v>M2</v>
          </cell>
          <cell r="G807">
            <v>10.210000000000001</v>
          </cell>
          <cell r="H807">
            <v>4179</v>
          </cell>
          <cell r="I807">
            <v>32415</v>
          </cell>
          <cell r="J807">
            <v>0</v>
          </cell>
        </row>
        <row r="808">
          <cell r="A808" t="str">
            <v>050102</v>
          </cell>
          <cell r="B808" t="str">
            <v>15</v>
          </cell>
          <cell r="C808" t="str">
            <v>4918720</v>
          </cell>
          <cell r="D808" t="str">
            <v>암면넣기</v>
          </cell>
          <cell r="E808" t="str">
            <v>#100      T:50</v>
          </cell>
          <cell r="F808" t="str">
            <v>M2</v>
          </cell>
          <cell r="G808">
            <v>407.85</v>
          </cell>
          <cell r="H808">
            <v>3300</v>
          </cell>
          <cell r="I808">
            <v>2306</v>
          </cell>
          <cell r="J808">
            <v>0</v>
          </cell>
        </row>
        <row r="809">
          <cell r="A809" t="str">
            <v>050102</v>
          </cell>
          <cell r="B809" t="str">
            <v>16</v>
          </cell>
          <cell r="C809" t="str">
            <v>499F03H</v>
          </cell>
          <cell r="D809" t="str">
            <v>거울붙임</v>
          </cell>
          <cell r="F809" t="str">
            <v>M2</v>
          </cell>
          <cell r="G809">
            <v>7</v>
          </cell>
          <cell r="H809">
            <v>14471</v>
          </cell>
          <cell r="I809">
            <v>22680</v>
          </cell>
          <cell r="J809">
            <v>0</v>
          </cell>
        </row>
        <row r="810">
          <cell r="A810" t="str">
            <v>050103</v>
          </cell>
          <cell r="B810" t="str">
            <v>27</v>
          </cell>
          <cell r="C810" t="str">
            <v>3913025</v>
          </cell>
          <cell r="D810" t="str">
            <v>루바등박스</v>
          </cell>
          <cell r="F810" t="str">
            <v>M2</v>
          </cell>
          <cell r="G810">
            <v>1.68</v>
          </cell>
          <cell r="H810">
            <v>79000</v>
          </cell>
        </row>
        <row r="811">
          <cell r="A811" t="str">
            <v>050103</v>
          </cell>
          <cell r="B811" t="str">
            <v>29</v>
          </cell>
          <cell r="C811" t="str">
            <v>3913047</v>
          </cell>
          <cell r="D811" t="str">
            <v>간접등박스</v>
          </cell>
          <cell r="E811" t="str">
            <v>200*250*120</v>
          </cell>
          <cell r="F811" t="str">
            <v>M</v>
          </cell>
          <cell r="G811">
            <v>90</v>
          </cell>
          <cell r="H811">
            <v>57000</v>
          </cell>
        </row>
        <row r="812">
          <cell r="A812" t="str">
            <v>050103</v>
          </cell>
          <cell r="B812" t="str">
            <v>31</v>
          </cell>
          <cell r="C812" t="str">
            <v>3913129</v>
          </cell>
          <cell r="D812" t="str">
            <v>내림천정</v>
          </cell>
          <cell r="E812" t="str">
            <v>500*150T=1.2</v>
          </cell>
          <cell r="F812" t="str">
            <v>M</v>
          </cell>
          <cell r="G812">
            <v>6.45</v>
          </cell>
          <cell r="H812">
            <v>45000</v>
          </cell>
        </row>
        <row r="813">
          <cell r="A813" t="str">
            <v>050103</v>
          </cell>
          <cell r="B813" t="str">
            <v>33</v>
          </cell>
          <cell r="C813" t="str">
            <v>3913131</v>
          </cell>
          <cell r="D813" t="str">
            <v>간접등박스</v>
          </cell>
          <cell r="E813" t="str">
            <v>1100*150,T=1.2</v>
          </cell>
          <cell r="F813" t="str">
            <v>M</v>
          </cell>
          <cell r="G813">
            <v>58.8</v>
          </cell>
          <cell r="H813">
            <v>90000</v>
          </cell>
        </row>
        <row r="814">
          <cell r="A814" t="str">
            <v>050103</v>
          </cell>
          <cell r="B814" t="str">
            <v>35</v>
          </cell>
          <cell r="C814" t="str">
            <v>3913132</v>
          </cell>
          <cell r="D814" t="str">
            <v>간접등박스(곡면)</v>
          </cell>
          <cell r="E814" t="str">
            <v>1400*400*150,T=1.2</v>
          </cell>
          <cell r="F814" t="str">
            <v>M</v>
          </cell>
          <cell r="G814">
            <v>30</v>
          </cell>
          <cell r="H814">
            <v>160000</v>
          </cell>
        </row>
        <row r="815">
          <cell r="A815" t="str">
            <v>050103</v>
          </cell>
          <cell r="B815" t="str">
            <v>23</v>
          </cell>
          <cell r="C815" t="str">
            <v>3913133</v>
          </cell>
          <cell r="D815" t="str">
            <v>커텐박스</v>
          </cell>
          <cell r="E815" t="str">
            <v>300*100</v>
          </cell>
          <cell r="F815" t="str">
            <v>M</v>
          </cell>
          <cell r="G815">
            <v>8.1</v>
          </cell>
          <cell r="H815">
            <v>30000</v>
          </cell>
        </row>
        <row r="816">
          <cell r="A816" t="str">
            <v>050103</v>
          </cell>
          <cell r="B816" t="str">
            <v>25</v>
          </cell>
          <cell r="C816" t="str">
            <v>3913134</v>
          </cell>
          <cell r="D816" t="str">
            <v>커텐박스</v>
          </cell>
          <cell r="E816" t="str">
            <v>150*100</v>
          </cell>
          <cell r="F816" t="str">
            <v>M</v>
          </cell>
          <cell r="G816">
            <v>51.6</v>
          </cell>
          <cell r="H816">
            <v>19000</v>
          </cell>
        </row>
        <row r="817">
          <cell r="A817" t="str">
            <v>050103</v>
          </cell>
          <cell r="B817" t="str">
            <v>37</v>
          </cell>
          <cell r="C817" t="str">
            <v>3913135</v>
          </cell>
          <cell r="D817" t="str">
            <v>간접등박스</v>
          </cell>
          <cell r="E817" t="str">
            <v>2200*2200</v>
          </cell>
          <cell r="F817" t="str">
            <v>EA</v>
          </cell>
          <cell r="G817">
            <v>1</v>
          </cell>
          <cell r="H817">
            <v>350000</v>
          </cell>
        </row>
        <row r="818">
          <cell r="A818" t="str">
            <v>050103</v>
          </cell>
          <cell r="B818" t="str">
            <v>39</v>
          </cell>
          <cell r="C818" t="str">
            <v>3913136</v>
          </cell>
          <cell r="D818" t="str">
            <v>간접등박스</v>
          </cell>
          <cell r="E818" t="str">
            <v>2400*4250</v>
          </cell>
          <cell r="F818" t="str">
            <v>EA</v>
          </cell>
          <cell r="G818">
            <v>1</v>
          </cell>
          <cell r="H818">
            <v>720000</v>
          </cell>
        </row>
        <row r="819">
          <cell r="A819" t="str">
            <v>050103</v>
          </cell>
          <cell r="B819" t="str">
            <v>16</v>
          </cell>
          <cell r="C819" t="str">
            <v>4910068</v>
          </cell>
          <cell r="D819" t="str">
            <v>석고보드취부(천정,바탕)</v>
          </cell>
          <cell r="E819" t="str">
            <v>T=9*1PLY</v>
          </cell>
          <cell r="F819" t="str">
            <v>M2</v>
          </cell>
          <cell r="G819">
            <v>516.62</v>
          </cell>
          <cell r="H819">
            <v>1284</v>
          </cell>
          <cell r="I819">
            <v>0</v>
          </cell>
          <cell r="J819">
            <v>0</v>
          </cell>
        </row>
        <row r="820">
          <cell r="A820" t="str">
            <v>050103</v>
          </cell>
          <cell r="B820" t="str">
            <v>17</v>
          </cell>
          <cell r="C820" t="str">
            <v>4910069</v>
          </cell>
          <cell r="D820" t="str">
            <v>석고보드취부(천정,치장)</v>
          </cell>
          <cell r="E820" t="str">
            <v>T=9*1PLY</v>
          </cell>
          <cell r="F820" t="str">
            <v>M2</v>
          </cell>
          <cell r="G820">
            <v>516.62</v>
          </cell>
          <cell r="H820">
            <v>1284</v>
          </cell>
          <cell r="I820">
            <v>8156</v>
          </cell>
          <cell r="J820">
            <v>0</v>
          </cell>
        </row>
        <row r="821">
          <cell r="A821" t="str">
            <v>050103</v>
          </cell>
          <cell r="B821" t="str">
            <v>15</v>
          </cell>
          <cell r="C821" t="str">
            <v>4913001</v>
          </cell>
          <cell r="D821" t="str">
            <v>경량철골천정틀</v>
          </cell>
          <cell r="E821" t="str">
            <v>M-BAR</v>
          </cell>
          <cell r="F821" t="str">
            <v>M2</v>
          </cell>
          <cell r="G821">
            <v>346.7</v>
          </cell>
          <cell r="H821">
            <v>2341</v>
          </cell>
          <cell r="I821">
            <v>15366</v>
          </cell>
          <cell r="J821">
            <v>0</v>
          </cell>
        </row>
        <row r="822">
          <cell r="A822" t="str">
            <v>050103</v>
          </cell>
          <cell r="B822" t="str">
            <v>20</v>
          </cell>
          <cell r="C822" t="str">
            <v>4913006</v>
          </cell>
          <cell r="D822" t="str">
            <v>AL몰딩설치</v>
          </cell>
          <cell r="F822" t="str">
            <v>M</v>
          </cell>
          <cell r="G822">
            <v>263.39999999999998</v>
          </cell>
          <cell r="H822">
            <v>1085</v>
          </cell>
          <cell r="I822">
            <v>2096</v>
          </cell>
          <cell r="J822">
            <v>0</v>
          </cell>
        </row>
        <row r="823">
          <cell r="A823" t="str">
            <v>050103</v>
          </cell>
          <cell r="B823" t="str">
            <v>18</v>
          </cell>
          <cell r="C823" t="str">
            <v>4916255</v>
          </cell>
          <cell r="D823" t="str">
            <v>ALL PUTTY</v>
          </cell>
          <cell r="F823" t="str">
            <v>M2</v>
          </cell>
          <cell r="G823">
            <v>516.62</v>
          </cell>
          <cell r="H823">
            <v>1336</v>
          </cell>
          <cell r="I823">
            <v>5426</v>
          </cell>
          <cell r="J823">
            <v>0</v>
          </cell>
        </row>
        <row r="824">
          <cell r="A824" t="str">
            <v>050103</v>
          </cell>
          <cell r="B824" t="str">
            <v>19</v>
          </cell>
          <cell r="C824" t="str">
            <v>4916718</v>
          </cell>
          <cell r="D824" t="str">
            <v>비닐페인트</v>
          </cell>
          <cell r="F824" t="str">
            <v>M2</v>
          </cell>
          <cell r="G824">
            <v>516.62</v>
          </cell>
          <cell r="H824">
            <v>792</v>
          </cell>
          <cell r="I824">
            <v>4281</v>
          </cell>
          <cell r="J824">
            <v>0</v>
          </cell>
        </row>
        <row r="825">
          <cell r="A825" t="str">
            <v>050109</v>
          </cell>
          <cell r="B825" t="str">
            <v>2</v>
          </cell>
          <cell r="C825" t="str">
            <v>3915694</v>
          </cell>
          <cell r="D825" t="str">
            <v>WG-1</v>
          </cell>
          <cell r="E825" t="str">
            <v>1720*2400*30</v>
          </cell>
          <cell r="F825" t="str">
            <v>개소</v>
          </cell>
          <cell r="G825">
            <v>1</v>
          </cell>
          <cell r="H825">
            <v>1170000</v>
          </cell>
        </row>
        <row r="826">
          <cell r="A826" t="str">
            <v>050109</v>
          </cell>
          <cell r="B826" t="str">
            <v>4</v>
          </cell>
          <cell r="C826" t="str">
            <v>3915724</v>
          </cell>
          <cell r="D826" t="str">
            <v>WOODDOOR&amp;FRAME(스카이라운지)</v>
          </cell>
          <cell r="E826" t="str">
            <v>900*2170 /WD-3</v>
          </cell>
          <cell r="F826" t="str">
            <v>개소</v>
          </cell>
          <cell r="G826">
            <v>1</v>
          </cell>
          <cell r="H826">
            <v>760000</v>
          </cell>
        </row>
        <row r="827">
          <cell r="A827" t="str">
            <v>050109</v>
          </cell>
          <cell r="B827" t="str">
            <v>6</v>
          </cell>
          <cell r="C827" t="str">
            <v>3915725</v>
          </cell>
          <cell r="D827" t="str">
            <v>WOODDOOR&amp;FRAME(스카이라운지)</v>
          </cell>
          <cell r="E827" t="str">
            <v>1800*2170 /WD-4</v>
          </cell>
          <cell r="F827" t="str">
            <v>개소</v>
          </cell>
          <cell r="G827">
            <v>1</v>
          </cell>
          <cell r="H827">
            <v>1425000</v>
          </cell>
        </row>
        <row r="828">
          <cell r="A828" t="str">
            <v>050109</v>
          </cell>
          <cell r="B828" t="str">
            <v>8</v>
          </cell>
          <cell r="C828" t="str">
            <v>3915726</v>
          </cell>
          <cell r="D828" t="str">
            <v>WOODDOOR&amp;FRAME(스카이라운지)</v>
          </cell>
          <cell r="E828" t="str">
            <v>3400*2180 /WD-1A</v>
          </cell>
          <cell r="F828" t="str">
            <v>개소</v>
          </cell>
          <cell r="G828">
            <v>1</v>
          </cell>
          <cell r="H828">
            <v>2850000</v>
          </cell>
        </row>
        <row r="829">
          <cell r="A829" t="str">
            <v>050109</v>
          </cell>
          <cell r="B829" t="str">
            <v>10</v>
          </cell>
          <cell r="C829" t="str">
            <v>3915727</v>
          </cell>
          <cell r="D829" t="str">
            <v>WOODDOOR&amp;FRAME(스카이라운지)</v>
          </cell>
          <cell r="E829" t="str">
            <v>800*2150 /WD-2</v>
          </cell>
          <cell r="F829" t="str">
            <v>개소</v>
          </cell>
          <cell r="G829">
            <v>1</v>
          </cell>
          <cell r="H829">
            <v>712500</v>
          </cell>
          <cell r="J829">
            <v>0</v>
          </cell>
        </row>
        <row r="830">
          <cell r="A830" t="str">
            <v>050109</v>
          </cell>
          <cell r="B830" t="str">
            <v>12</v>
          </cell>
          <cell r="C830" t="str">
            <v>3915728</v>
          </cell>
          <cell r="D830" t="str">
            <v>DOOR&amp;FRAME    (스카이라운지)</v>
          </cell>
          <cell r="E830" t="str">
            <v>1600*2280 /WG-1</v>
          </cell>
          <cell r="F830" t="str">
            <v>개소</v>
          </cell>
          <cell r="G830">
            <v>1</v>
          </cell>
          <cell r="H830">
            <v>1170000</v>
          </cell>
        </row>
        <row r="831">
          <cell r="A831" t="str">
            <v>050109</v>
          </cell>
          <cell r="B831" t="str">
            <v>14</v>
          </cell>
          <cell r="C831" t="str">
            <v>3915729</v>
          </cell>
          <cell r="D831" t="str">
            <v>DOOR&amp;FRAME    (스카이라운지)</v>
          </cell>
          <cell r="E831" t="str">
            <v>900*2280 /WG-2</v>
          </cell>
          <cell r="F831" t="str">
            <v>개소</v>
          </cell>
          <cell r="G831">
            <v>1</v>
          </cell>
          <cell r="H831">
            <v>855000</v>
          </cell>
        </row>
        <row r="832">
          <cell r="A832" t="str">
            <v>050109</v>
          </cell>
          <cell r="B832" t="str">
            <v>16</v>
          </cell>
          <cell r="C832" t="str">
            <v>391573</v>
          </cell>
          <cell r="D832" t="str">
            <v>WOODDOOR&amp;FRAME(스카이라운지)</v>
          </cell>
          <cell r="E832" t="str">
            <v>900*2150 /WD-1</v>
          </cell>
          <cell r="F832" t="str">
            <v>개소</v>
          </cell>
          <cell r="G832">
            <v>1</v>
          </cell>
          <cell r="H832">
            <v>760000</v>
          </cell>
        </row>
        <row r="833">
          <cell r="A833" t="str">
            <v>060101</v>
          </cell>
          <cell r="B833" t="str">
            <v>2</v>
          </cell>
          <cell r="C833" t="str">
            <v>4999R07</v>
          </cell>
          <cell r="D833" t="str">
            <v>HARDWARE</v>
          </cell>
          <cell r="F833" t="str">
            <v>식</v>
          </cell>
          <cell r="G833">
            <v>1</v>
          </cell>
          <cell r="H833">
            <v>75000000</v>
          </cell>
          <cell r="I833">
            <v>0</v>
          </cell>
          <cell r="J833">
            <v>0</v>
          </cell>
        </row>
      </sheetData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4"/>
      <sheetName val="Sheet2"/>
      <sheetName val="분전함신설"/>
      <sheetName val="접지1종"/>
      <sheetName val="갑지"/>
      <sheetName val="단위중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서"/>
      <sheetName val="집계"/>
      <sheetName val="예산서"/>
      <sheetName val="일위대가"/>
      <sheetName val="단가비교표"/>
      <sheetName val="사급자재 집계"/>
      <sheetName val="수량산출"/>
      <sheetName val="수량산출 (A3)"/>
      <sheetName val="부대공사집계"/>
      <sheetName val="단위수량"/>
      <sheetName val="단가산출-1"/>
      <sheetName val="되메우기"/>
      <sheetName val="노무비 근거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가로등관급"/>
      <sheetName val="수탁공사비"/>
      <sheetName val="도급제경비"/>
      <sheetName val="설계예산서"/>
      <sheetName val="일위대가"/>
      <sheetName val="단가산출"/>
      <sheetName val="수량집계"/>
      <sheetName val="수량산출서"/>
      <sheetName val="산출근거"/>
      <sheetName val="노임단가"/>
      <sheetName val="총집계표"/>
      <sheetName val="일위대가표"/>
      <sheetName val="Y-WORK"/>
      <sheetName val="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목록"/>
      <sheetName val="강관설치"/>
      <sheetName val="STS관설치"/>
      <sheetName val="HI-3P관접합"/>
      <sheetName val="배관보온"/>
      <sheetName val="신축관설치"/>
      <sheetName val="밸브설치"/>
      <sheetName val="강관플랜지접합"/>
      <sheetName val="STS플랜지접합"/>
      <sheetName val="PVC플랜지접합"/>
      <sheetName val="HI-3P플랜지접합"/>
      <sheetName val="드레인,에어밴트"/>
      <sheetName val="HOSE CONN"/>
      <sheetName val="잡철물,페인트"/>
      <sheetName val="노"/>
      <sheetName val="재"/>
      <sheetName val="PVC관설치"/>
      <sheetName val="DATA-UP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AIN"/>
      <sheetName val="총공사비"/>
      <sheetName val="원가계산서"/>
      <sheetName val="T1"/>
      <sheetName val="san"/>
      <sheetName val="LIST"/>
      <sheetName val="FORM1-P "/>
      <sheetName val="sw1"/>
      <sheetName val="sw2"/>
      <sheetName val="sw3"/>
      <sheetName val="sw4"/>
      <sheetName val="sw5"/>
      <sheetName val="sw6"/>
      <sheetName val="sw7"/>
      <sheetName val="NOMUBI"/>
      <sheetName val="시중노임단가"/>
      <sheetName val="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위대가"/>
      <sheetName val="단가산출"/>
    </sheetNames>
    <sheetDataSet>
      <sheetData sheetId="0" refreshError="1"/>
      <sheetData sheetId="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AGE"/>
      <sheetName val="Y-WORK"/>
      <sheetName val="YES"/>
      <sheetName val="설계예산서"/>
      <sheetName val="수량집계"/>
      <sheetName val="내역서2안"/>
      <sheetName val="단가조사"/>
      <sheetName val="조명율표"/>
      <sheetName val="가로등내역서"/>
      <sheetName val="총괄"/>
      <sheetName val="토목"/>
      <sheetName val="#REF"/>
      <sheetName val="수량산출서"/>
      <sheetName val="DATA"/>
      <sheetName val="일위대가"/>
      <sheetName val="2000.11월설계내역"/>
      <sheetName val="단가"/>
      <sheetName val="총괄표"/>
      <sheetName val="말뚝지지력산정"/>
      <sheetName val="터파기및재료"/>
      <sheetName val="전선 및 전선관"/>
      <sheetName val="집계표"/>
      <sheetName val="실행철강하도"/>
      <sheetName val="내역서"/>
      <sheetName val="단가산출"/>
      <sheetName val="소야공정계획표"/>
      <sheetName val="입찰안"/>
      <sheetName val="하조서"/>
      <sheetName val="내역"/>
      <sheetName val="보증수수료산출"/>
      <sheetName val="준검 내역서"/>
      <sheetName val="봉양~조차장간고하개명(신설)"/>
      <sheetName val="6호기"/>
      <sheetName val="수량산출"/>
      <sheetName val="기계경비"/>
      <sheetName val="bid"/>
      <sheetName val="INPUT"/>
      <sheetName val="JUCK"/>
      <sheetName val="1.수인터널"/>
      <sheetName val="가로등"/>
      <sheetName val="부대내역"/>
      <sheetName val="구조물철거타공정이월"/>
      <sheetName val="참조-(1)"/>
      <sheetName val="일위목록"/>
      <sheetName val="일위대가표"/>
      <sheetName val="신우"/>
      <sheetName val="Sheet1"/>
      <sheetName val="견적대비"/>
      <sheetName val="일위대가표(유단가)"/>
      <sheetName val="교각1"/>
      <sheetName val="수목데이타 "/>
      <sheetName val="변압기 및 발전기 용량"/>
      <sheetName val="공사비예산서(토목분)"/>
      <sheetName val="각형맨홀"/>
      <sheetName val="수목단가"/>
      <sheetName val="시설수량표"/>
      <sheetName val="식재수량표"/>
      <sheetName val="자재단가"/>
      <sheetName val="ASP포장"/>
      <sheetName val="단가산출서(기계)"/>
      <sheetName val="단가 및 재료비"/>
      <sheetName val="XXXXXX"/>
      <sheetName val="표지"/>
      <sheetName val="1.수변전설비공사"/>
      <sheetName val="2. 동력설비 공사"/>
      <sheetName val="3. 조명설비공사"/>
      <sheetName val="4. 접지설비공사"/>
      <sheetName val="5. 통신설비 공사"/>
      <sheetName val="6. 전기방식설비공사"/>
      <sheetName val="6.전기방식 설비공사(2)"/>
      <sheetName val="7.방호설비공사"/>
      <sheetName val="8.가설전기공사"/>
      <sheetName val="산출근거"/>
      <sheetName val="내역서(전기)"/>
      <sheetName val="2000년1차"/>
      <sheetName val="주상도"/>
      <sheetName val="정부노임단가"/>
      <sheetName val="3BL공동구 수량"/>
      <sheetName val="표지 (2)"/>
      <sheetName val="에너지동"/>
      <sheetName val="연습"/>
      <sheetName val="Sheet2"/>
      <sheetName val="Total"/>
      <sheetName val="원가계산"/>
      <sheetName val="점수계산1-2"/>
      <sheetName val="특별교실"/>
      <sheetName val="기숙사"/>
      <sheetName val="화장실"/>
      <sheetName val="총집계-1"/>
      <sheetName val="총집계-2"/>
      <sheetName val="원가-1"/>
      <sheetName val="원가-2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노임단가"/>
      <sheetName val="기안"/>
      <sheetName val="갑지"/>
      <sheetName val="견적서"/>
      <sheetName val="호계"/>
      <sheetName val="제암"/>
      <sheetName val="월마트"/>
      <sheetName val="월드컵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변경사유"/>
      <sheetName val="가옥조명원가계"/>
      <sheetName val="가옥조명내역서"/>
      <sheetName val="산출집계"/>
      <sheetName val="산출근거서"/>
      <sheetName val="신규품목"/>
      <sheetName val="수량표지"/>
      <sheetName val="공구손료"/>
      <sheetName val="4월 실적추정(건축+토목)"/>
      <sheetName val="4월 실적추정(건축)"/>
      <sheetName val="내역(설계)"/>
      <sheetName val="부대공사비"/>
      <sheetName val="현장관리비집계표"/>
      <sheetName val="Macro1"/>
      <sheetName val="예산변경사항"/>
      <sheetName val="일위대가(목록)"/>
      <sheetName val="재료비"/>
      <sheetName val="요율"/>
      <sheetName val="자재대"/>
      <sheetName val="코드표"/>
      <sheetName val="Sheet1 (2)"/>
      <sheetName val="MOTOR"/>
      <sheetName val="¼³°è¿¹»ê¼­"/>
      <sheetName val="¼ö·®Áý°è"/>
      <sheetName val="ÃÑ°ý"/>
      <sheetName val="Åä¸ñ"/>
      <sheetName val="°¡·Îµî³»¿ª¼­"/>
      <sheetName val="¼ö·®»êÃâ¼­"/>
      <sheetName val="2000.11¿ù¼³°è³»¿ª"/>
      <sheetName val="ÀÏÀ§´ë°¡"/>
      <sheetName val="´Ü°¡"/>
      <sheetName val="ÃÑ°ýÇ¥"/>
      <sheetName val="¸»¶ÒÁöÁö·Â»êÁ¤"/>
      <sheetName val="ÅÍÆÄ±â¹×Àç·á"/>
      <sheetName val="Áý°èÇ¥"/>
      <sheetName val="¼ö·®»êÃâ"/>
      <sheetName val="Àü¼± ¹× Àü¼±°ü"/>
      <sheetName val="½ÇÇàÃ¶°­ÇÏµµ"/>
      <sheetName val="³»¿ª¼­2¾È"/>
      <sheetName val="Á¶¸íÀ²Ç¥"/>
      <sheetName val="6È£±â"/>
      <sheetName val="³»¿ª¼­"/>
      <sheetName val="´Ü°¡»êÃâ"/>
      <sheetName val="¼Ò¾ß°øÁ¤°èÈ¹Ç¥"/>
      <sheetName val="ÀÔÂû¾È"/>
      <sheetName val="ÇÏÁ¶¼­"/>
      <sheetName val="³»¿ª"/>
      <sheetName val="º¸Áõ¼ö¼ö·á»êÃâ"/>
      <sheetName val="ÁØ°Ë ³»¿ª¼­"/>
      <sheetName val="ºÀ¾ç~Á¶Â÷Àå°£°íÇÏ°³¸í(½Å¼³)"/>
      <sheetName val="¼ö¸ñµ¥ÀÌÅ¸ "/>
      <sheetName val="º¯¾Ð±â ¹× ¹ßÀü±â ¿ë·®"/>
      <sheetName val="ASPÆ÷Àå"/>
      <sheetName val="±â°è°æºñ"/>
      <sheetName val="1.¼öÀÎÅÍ³Î"/>
      <sheetName val="¿¹»êº¯°æ»çÇ×"/>
      <sheetName val="설계내역서"/>
      <sheetName val="일반공사"/>
      <sheetName val="대비"/>
      <sheetName val="본선차로수량집계표"/>
      <sheetName val="ITEM"/>
      <sheetName val="- INFORMATION -"/>
      <sheetName val="Module1"/>
      <sheetName val="Module2"/>
      <sheetName val="Module3"/>
      <sheetName val="Module4"/>
      <sheetName val="Module5"/>
      <sheetName val="Module6"/>
      <sheetName val="Module8"/>
      <sheetName val="Module9"/>
      <sheetName val="Module7"/>
      <sheetName val="단가비교표"/>
      <sheetName val="Module11"/>
      <sheetName val="공사원가계산서"/>
      <sheetName val="총내역서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t형"/>
      <sheetName val="동력부하(도산)"/>
      <sheetName val="20관리비율"/>
      <sheetName val="총괄집계표"/>
      <sheetName val="Baby일위대가"/>
      <sheetName val="DATA1"/>
      <sheetName val="2006기계경비산출표"/>
      <sheetName val="22단가(철거)"/>
      <sheetName val="49단가"/>
      <sheetName val="49단가(철거)"/>
      <sheetName val="22단가"/>
      <sheetName val="점검총괄"/>
      <sheetName val="대치판정"/>
      <sheetName val="가감수량"/>
      <sheetName val="맨홀수량산출"/>
      <sheetName val="기계경비시간당손료목록"/>
      <sheetName val="을"/>
      <sheetName val="FILE1"/>
      <sheetName val="VXXXX"/>
      <sheetName val="VXXXXX"/>
      <sheetName val="1.수변전설비"/>
      <sheetName val="2.전력간선"/>
      <sheetName val="3.동력"/>
      <sheetName val="4.전등"/>
      <sheetName val="5.전열"/>
      <sheetName val="6.약전"/>
      <sheetName val="7.소방"/>
      <sheetName val="8.방송"/>
      <sheetName val="9.조명제어"/>
      <sheetName val="10.철거공사"/>
      <sheetName val="남양시작동자105노65기1.3화1.2"/>
      <sheetName val="직노"/>
      <sheetName val="실행내역"/>
      <sheetName val="200"/>
      <sheetName val="참고"/>
      <sheetName val="공사개요"/>
      <sheetName val="적용(기계)"/>
      <sheetName val="자재목록"/>
      <sheetName val="옹벽수량집계"/>
      <sheetName val="BASIC (2)"/>
      <sheetName val="자재단가표"/>
      <sheetName val="고창터널(고창방향)"/>
      <sheetName val="터널조도"/>
      <sheetName val="부속동"/>
      <sheetName val="입찰결과(DATA)"/>
      <sheetName val="ETC"/>
      <sheetName val="데이타"/>
      <sheetName val="CABLE SIZE-3"/>
      <sheetName val="EQUIP-H"/>
      <sheetName val="경비_원본"/>
      <sheetName val="공구원가계산"/>
      <sheetName val="기계내역"/>
      <sheetName val="소요자재"/>
      <sheetName val="노무산출서"/>
      <sheetName val="Macro(차단기)"/>
      <sheetName val="토공"/>
      <sheetName val="1차증가원가계산"/>
      <sheetName val="간선계산"/>
      <sheetName val="단가조사서"/>
      <sheetName val="관로"/>
      <sheetName val="A-4"/>
      <sheetName val="AS포장복구 "/>
      <sheetName val="간접1"/>
      <sheetName val="통장출금액"/>
      <sheetName val="기계경비(시간당)"/>
      <sheetName val="램머"/>
      <sheetName val="타공종이기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수입"/>
      <sheetName val="조건표"/>
      <sheetName val="JJ"/>
      <sheetName val="설계"/>
      <sheetName val="설 계"/>
      <sheetName val="부하계산서"/>
      <sheetName val="견적조건"/>
      <sheetName val="견적조건(을지)"/>
      <sheetName val="식생블럭단위수량"/>
      <sheetName val="BQ"/>
      <sheetName val="전기일위대가"/>
      <sheetName val="단면(RW1)"/>
      <sheetName val="WORK"/>
      <sheetName val="시설물일위"/>
      <sheetName val="비교표"/>
      <sheetName val="소비자가"/>
      <sheetName val="ilch"/>
      <sheetName val="예정(3)"/>
      <sheetName val="동원(3)"/>
      <sheetName val="을지"/>
      <sheetName val="1.전차선조정"/>
      <sheetName val="2.조가선조정"/>
      <sheetName val="3.급전선신설"/>
      <sheetName val="4.급전선철거"/>
      <sheetName val="5.고배선철거"/>
      <sheetName val="6.고압케이블신설"/>
      <sheetName val="7.비절연선조정"/>
      <sheetName val="8.가동브래키트이설"/>
      <sheetName val="9.H형강주신설(9m)"/>
      <sheetName val="10.강관주신설(9m)"/>
      <sheetName val="11.H강주철거(11m)"/>
      <sheetName val="11.H형강기초"/>
      <sheetName val="13.강관주기초"/>
      <sheetName val="14.장력조정장치신설"/>
      <sheetName val="15.장력조정장치철거   "/>
      <sheetName val="16.콘주철거(9m)"/>
      <sheetName val="17.지선신설(보통)"/>
      <sheetName val="18.지선신설(v형)"/>
      <sheetName val="19.지선철거"/>
      <sheetName val="20.기중개폐기신설"/>
      <sheetName val="기초단가"/>
      <sheetName val="대구실행"/>
      <sheetName val="0.집계"/>
      <sheetName val="N賃率-職"/>
      <sheetName val="가로등부표"/>
      <sheetName val="조도계산서 (도서)"/>
      <sheetName val="LOPCALC"/>
      <sheetName val="재료"/>
      <sheetName val="매립"/>
      <sheetName val="MAIN_TABLE"/>
      <sheetName val="1.설계조건"/>
      <sheetName val="일위대가목차"/>
      <sheetName val="제경비율"/>
      <sheetName val="아산추가1220"/>
      <sheetName val="3-1.CB"/>
      <sheetName val="XL4Poppy"/>
      <sheetName val="98지급계획"/>
      <sheetName val="당초"/>
      <sheetName val="본공사"/>
      <sheetName val="DANGA"/>
      <sheetName val="IMP(MAIN)"/>
      <sheetName val="IMP (REACTOR)"/>
      <sheetName val="차액보증"/>
      <sheetName val="오산갈곳"/>
      <sheetName val="맨홀수량집계"/>
      <sheetName val="설계조건"/>
      <sheetName val="날개벽(TYPE3)"/>
      <sheetName val="1.설계기준"/>
      <sheetName val="노임"/>
      <sheetName val="현황CODE"/>
      <sheetName val="손익현황"/>
      <sheetName val="3차설계"/>
      <sheetName val="기둥(원형)"/>
      <sheetName val="옹벽"/>
      <sheetName val="ABUT수량-A1"/>
      <sheetName val="주형"/>
      <sheetName val="밸브설치"/>
      <sheetName val="3.바닥판설계"/>
      <sheetName val="안정계산"/>
      <sheetName val="단면검토"/>
      <sheetName val="원가"/>
      <sheetName val="VA_code"/>
      <sheetName val="2000전체분"/>
      <sheetName val="일반수량"/>
      <sheetName val="EACT10"/>
      <sheetName val="돌망태단위수량"/>
      <sheetName val="말뚝물량"/>
      <sheetName val="공종별원가계산"/>
      <sheetName val="말고개터널조명전압강하"/>
      <sheetName val="물가자료"/>
      <sheetName val="품의서"/>
      <sheetName val="물가시세"/>
      <sheetName val="SG"/>
      <sheetName val="전신환매도율"/>
      <sheetName val="산출내역서집계표"/>
      <sheetName val="원가계산서 (총괄)"/>
      <sheetName val="원가계산서 (건축)"/>
      <sheetName val="(총괄집계)"/>
      <sheetName val="건축공사"/>
      <sheetName val="방음벽기초(H=4m)"/>
      <sheetName val="우수맨홀공제단위수량"/>
      <sheetName val="스톱로그내역"/>
      <sheetName val="수주현황2월"/>
      <sheetName val="단면 (2)"/>
      <sheetName val="토공유동표"/>
      <sheetName val="교각계산"/>
      <sheetName val="공사원가계산서)"/>
      <sheetName val="내역집계표"/>
      <sheetName val="전기내역"/>
      <sheetName val="대가집계표"/>
      <sheetName val="대가전기"/>
      <sheetName val="자료"/>
      <sheetName val="집계표(관급)"/>
      <sheetName val="전기내역관급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외주대비-구조물"/>
      <sheetName val="외주대비 -석축"/>
      <sheetName val="외주대비-구조물 (2)"/>
      <sheetName val="견적표지 (3)"/>
      <sheetName val="정태현"/>
      <sheetName val="JUCKEYK"/>
      <sheetName val="예산갑지"/>
      <sheetName val="제수변수량"/>
      <sheetName val="공기변수량"/>
      <sheetName val="포장공"/>
      <sheetName val="상수도토공집계표"/>
      <sheetName val="PO-BOQ"/>
      <sheetName val="인건비"/>
      <sheetName val="일반수량총괄"/>
      <sheetName val="외주"/>
      <sheetName val="의왕내역"/>
      <sheetName val="입출재고현황 (2)"/>
      <sheetName val="변경비교-을"/>
      <sheetName val="노무비단가"/>
      <sheetName val="입찰보고"/>
      <sheetName val=" 상부공통집계(총괄)"/>
      <sheetName val="인건비 "/>
      <sheetName val="9-1차이내역"/>
      <sheetName val="48일위"/>
      <sheetName val="48수량"/>
      <sheetName val="22수량"/>
      <sheetName val="49일위"/>
      <sheetName val="22일위"/>
      <sheetName val="49수량"/>
      <sheetName val="철거산출근거"/>
      <sheetName val="제진기"/>
      <sheetName val="AILC004"/>
      <sheetName val="직공비"/>
      <sheetName val="주관사업"/>
      <sheetName val="수문일1"/>
      <sheetName val="1차설계변경내역"/>
      <sheetName val="발주설계서(당초)"/>
      <sheetName val="노무비"/>
      <sheetName val="가설건물"/>
      <sheetName val="일위집계표"/>
      <sheetName val="관급총괄"/>
      <sheetName val="2007일위 "/>
      <sheetName val="토목일위 (83~)"/>
      <sheetName val="표지판일위(105~"/>
      <sheetName val="장비일위"/>
      <sheetName val="재료1월호"/>
      <sheetName val="노무비 "/>
      <sheetName val="00000000"/>
      <sheetName val="영구청"/>
      <sheetName val="영구청이설"/>
      <sheetName val="사당2"/>
      <sheetName val="사당4"/>
      <sheetName val="사당4이설"/>
      <sheetName val="교대2"/>
      <sheetName val="교대2이설"/>
      <sheetName val="교대3"/>
      <sheetName val="교대3이설"/>
      <sheetName val="수서3"/>
      <sheetName val="수서3이설"/>
      <sheetName val="영구청afc"/>
      <sheetName val="ⴭⴭⴭⴭ"/>
      <sheetName val="토목원가계산서"/>
      <sheetName val="토목원가"/>
      <sheetName val="집계장"/>
      <sheetName val="설계내역"/>
      <sheetName val="제외공종"/>
      <sheetName val="기계원가계산서"/>
      <sheetName val="기계원가"/>
      <sheetName val="집계"/>
      <sheetName val="가설내역"/>
      <sheetName val="갑지(가로)"/>
      <sheetName val="표지목차간지"/>
      <sheetName val="예산조서-총괄"/>
      <sheetName val="예산조서-신공항1"/>
      <sheetName val="가설물"/>
      <sheetName val="K"/>
      <sheetName val="내역구성"/>
      <sheetName val="4원가"/>
      <sheetName val="임시급식"/>
      <sheetName val="옥외가스"/>
      <sheetName val="임시급식 (2)"/>
      <sheetName val="목차"/>
      <sheetName val="구역화물"/>
      <sheetName val="단가일람"/>
      <sheetName val="unit 4"/>
      <sheetName val="Summary Sheets"/>
      <sheetName val="일위목록-기"/>
      <sheetName val="6동"/>
      <sheetName val="부대공Ⅱ"/>
      <sheetName val="Chart1"/>
      <sheetName val="단위내역목록"/>
      <sheetName val="단위내역서"/>
      <sheetName val="원가(1)"/>
      <sheetName val="원가(2)"/>
      <sheetName val="공량산출서"/>
      <sheetName val="기성"/>
      <sheetName val="기성내역 진짜"/>
      <sheetName val="기성갑지"/>
      <sheetName val="2회기성사정"/>
      <sheetName val="3회기성갑지"/>
      <sheetName val="3회총괄"/>
      <sheetName val="3회기성"/>
      <sheetName val="BOX전기내역"/>
      <sheetName val="증감대비"/>
      <sheetName val="공종단가"/>
      <sheetName val="5.정산서"/>
      <sheetName val="연결관산출조서"/>
      <sheetName val="수로교총재료집계"/>
      <sheetName val="°ø»çºñ¿¹»ê¼­(Åä¸ñºÐ)"/>
      <sheetName val="°¢Çü¸ÇÈ¦"/>
      <sheetName val="¼ö¸ñ´Ü°¡"/>
      <sheetName val="½Ã¼³¼ö·®Ç¥"/>
      <sheetName val="½ÄÀç¼ö·®Ç¥"/>
      <sheetName val="ÀÏÀ§¸ñ·Ï"/>
      <sheetName val="ÀÚÀç´Ü°¡"/>
      <sheetName val="°¡·Îµî"/>
      <sheetName val="간접비"/>
      <sheetName val="토량1-1"/>
      <sheetName val="LD일"/>
      <sheetName val="FA설치명세"/>
      <sheetName val="FD"/>
      <sheetName val="설계기준 및 하중계산"/>
      <sheetName val="입력값"/>
      <sheetName val="단면가정"/>
      <sheetName val="하수급견적대비"/>
      <sheetName val="공문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견적의뢰서"/>
      <sheetName val="CTEMCOST"/>
      <sheetName val="아파트기별"/>
      <sheetName val="공리일"/>
      <sheetName val="일위대가목록"/>
      <sheetName val="조경일람"/>
      <sheetName val="LEGEND"/>
      <sheetName val="기본DATA"/>
      <sheetName val="MACRO(MCC)"/>
      <sheetName val="Data&amp;Result"/>
      <sheetName val="일위대가(출입)"/>
      <sheetName val="전차선로 물량표"/>
      <sheetName val="품셈집계표"/>
      <sheetName val="자재조사표"/>
      <sheetName val="일반부표집계표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위대가(가설)"/>
      <sheetName val="예산서"/>
      <sheetName val="노임단가"/>
      <sheetName val="단가산출"/>
      <sheetName val="노임"/>
      <sheetName val="일위대가표"/>
      <sheetName val="총괄내역"/>
      <sheetName val="광양전기"/>
      <sheetName val="코드표"/>
      <sheetName val="45,46"/>
      <sheetName val="입력"/>
      <sheetName val="Y-WORK"/>
      <sheetName val="집계표"/>
      <sheetName val="내역서"/>
      <sheetName val="기초코드"/>
      <sheetName val="99 조정금액"/>
      <sheetName val="관급자재"/>
      <sheetName val="C-노임단가"/>
      <sheetName val="인상효1"/>
      <sheetName val="9GNG운반"/>
      <sheetName val="을지"/>
      <sheetName val="인건비"/>
      <sheetName val="산출내역서집계표"/>
      <sheetName val="밸브설치"/>
      <sheetName val="Total"/>
      <sheetName val="#REF"/>
      <sheetName val="6PILE  (돌출)"/>
      <sheetName val="DATA"/>
      <sheetName val="표지"/>
      <sheetName val="개인별조서"/>
      <sheetName val="일위대가(계측기설치)"/>
      <sheetName val="E총15"/>
      <sheetName val="수자재단위당"/>
      <sheetName val="인건비 "/>
      <sheetName val="기계단가"/>
      <sheetName val="빗물받이(910-510-410)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위대가(가설)"/>
    </sheetNames>
    <sheetDataSet>
      <sheetData sheetId="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등수량산출"/>
      <sheetName val="소방,통신,비상방송수량산출"/>
      <sheetName val="전열및TMTC산출서"/>
      <sheetName val="배관배선 단가조사"/>
      <sheetName val="일위대가"/>
      <sheetName val="일위대가집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1변압기용량"/>
      <sheetName val="2부하집계"/>
      <sheetName val="2부하LIST"/>
      <sheetName val="4MCC용량"/>
      <sheetName val="5직류전원"/>
      <sheetName val="6콘덴서용량"/>
      <sheetName val="7간선케이블"/>
      <sheetName val="7분기케이블"/>
      <sheetName val="8조도계산서"/>
      <sheetName val="PRINTER"/>
      <sheetName val="4차단기선정"/>
      <sheetName val="9정보통신"/>
      <sheetName val="L-LIST"/>
      <sheetName val="CableSchedule"/>
      <sheetName val="CABLE개요"/>
      <sheetName val="9정보통신 (2)"/>
      <sheetName val="sdata"/>
      <sheetName val="Cable Size(설명)"/>
      <sheetName val="콘덴서"/>
      <sheetName val="DATA"/>
      <sheetName val="DATA1"/>
      <sheetName val="CABdata"/>
      <sheetName val="Y-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견적조사표"/>
      <sheetName val="일위대가"/>
      <sheetName val="일위대가(1)"/>
      <sheetName val="단가조사"/>
      <sheetName val="PIPE-MUL"/>
      <sheetName val="약품공급2"/>
      <sheetName val="단가(기자재)"/>
      <sheetName val="일집"/>
      <sheetName val="초기화면"/>
      <sheetName val="프로그램"/>
      <sheetName val="메인메뉴"/>
      <sheetName val="1. 침사지"/>
      <sheetName val="2. 일차침전지"/>
      <sheetName val="3.생물반응조"/>
      <sheetName val="4. 이차침전지"/>
      <sheetName val="5.여과소독방류펌프장"/>
      <sheetName val="6.설비동"/>
      <sheetName val="7.중계펌프장"/>
      <sheetName val="요약&amp;결과"/>
      <sheetName val="단가(1)"/>
      <sheetName val="일용노임단가"/>
      <sheetName val="data"/>
      <sheetName val="자재단가"/>
      <sheetName val="수량산출"/>
      <sheetName val="1단계"/>
      <sheetName val="노임단가"/>
      <sheetName val="일위목록"/>
      <sheetName val="요율"/>
      <sheetName val="내역서2안"/>
      <sheetName val="토사(PE)"/>
      <sheetName val="단위세대"/>
      <sheetName val="허용전류-IEC DATA"/>
      <sheetName val="MCC제원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가공케이블신설(터널)"/>
      <sheetName val="가공케이블신설(터널) (2)"/>
      <sheetName val="자재단가"/>
      <sheetName val="단가"/>
      <sheetName val="여과지동"/>
      <sheetName val="기초자료"/>
      <sheetName val="일위대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위대가표"/>
      <sheetName val="일위대가표 (2)"/>
      <sheetName val="총괄내역"/>
      <sheetName val="내역서"/>
      <sheetName val="공종별 집계표"/>
      <sheetName val="사급,관급자재대"/>
      <sheetName val="원가계산서"/>
      <sheetName val="도급내역서 표지"/>
      <sheetName val="공사구성비"/>
      <sheetName val="목차"/>
      <sheetName val="간지"/>
      <sheetName val="VXXXXX"/>
      <sheetName val="총괄표"/>
      <sheetName val="PMS"/>
      <sheetName val="조경식재"/>
      <sheetName val="조경시설공"/>
      <sheetName val="자재수량산출"/>
      <sheetName val="수량산출서"/>
      <sheetName val="일위대가"/>
      <sheetName val=""/>
      <sheetName val="보할"/>
      <sheetName val="기성총괄"/>
      <sheetName val="기성(단지내)"/>
      <sheetName val="기성(도시기반)"/>
      <sheetName val="기성내역"/>
      <sheetName val="12공구"/>
      <sheetName val="내역표지"/>
      <sheetName val="원가계산서(총괄)"/>
      <sheetName val="산출내역집계"/>
      <sheetName val="건축집계"/>
      <sheetName val="건축내역"/>
      <sheetName val="토목집계"/>
      <sheetName val="토목내역"/>
      <sheetName val="설비집계"/>
      <sheetName val="설비내역"/>
      <sheetName val="단가"/>
      <sheetName val="단가산출"/>
      <sheetName val="데이타"/>
      <sheetName val="골조시행"/>
      <sheetName val="일위_파일"/>
      <sheetName val="토공사"/>
      <sheetName val="내역(~2"/>
      <sheetName val="증감대비"/>
      <sheetName val="CON'C"/>
      <sheetName val="보증수수료산출"/>
      <sheetName val="실행대비"/>
      <sheetName val="공사비총괄표"/>
      <sheetName val="소비자가"/>
      <sheetName val="Sheet1"/>
      <sheetName val="RING WALL"/>
      <sheetName val="99년하반기"/>
      <sheetName val="재료"/>
      <sheetName val="우수받이"/>
      <sheetName val="기본단가표"/>
      <sheetName val="품셈TABLE"/>
      <sheetName val="지질조사"/>
      <sheetName val="실행"/>
      <sheetName val="기성"/>
      <sheetName val="북제주원가"/>
      <sheetName val="단가표"/>
      <sheetName val="집계표"/>
      <sheetName val="BID"/>
      <sheetName val="설변공종별"/>
      <sheetName val="설변조정내역"/>
      <sheetName val="건기토원가"/>
      <sheetName val="건축원가"/>
      <sheetName val="토목원가"/>
      <sheetName val="기계원가"/>
      <sheetName val="기계내역"/>
      <sheetName val="표지"/>
      <sheetName val="계약내역(2)"/>
      <sheetName val="건축2"/>
      <sheetName val="내역"/>
      <sheetName val="1,2공구원가계산서"/>
      <sheetName val="2공구산출내역"/>
      <sheetName val="1공구산출내역서"/>
      <sheetName val="표준건축비"/>
      <sheetName val="Sheet5"/>
      <sheetName val="기결의"/>
      <sheetName val="단"/>
      <sheetName val="실행(ALT1)"/>
      <sheetName val="경비"/>
      <sheetName val="2002하반기노임기준"/>
      <sheetName val="구체"/>
      <sheetName val="좌측날개벽"/>
      <sheetName val="우측날개벽"/>
      <sheetName val="원가"/>
      <sheetName val="식재인부"/>
      <sheetName val="목록"/>
      <sheetName val="단가(자재)"/>
      <sheetName val="단가(노임)"/>
      <sheetName val="기초목록"/>
      <sheetName val="노임"/>
      <sheetName val="단가비교표"/>
      <sheetName val="예산서"/>
      <sheetName val="건축일위"/>
      <sheetName val="그라우팅일위"/>
      <sheetName val="납부서"/>
      <sheetName val="노임단가"/>
      <sheetName val="식재가격"/>
      <sheetName val="식재총괄"/>
      <sheetName val="일위목록"/>
      <sheetName val="#REF"/>
      <sheetName val="입력자료"/>
      <sheetName val="조명시설"/>
      <sheetName val="#3_일위대가목록"/>
      <sheetName val="상반기손익차2총괄"/>
      <sheetName val="노무비단가"/>
      <sheetName val="예산명세서"/>
      <sheetName val="설계명세서"/>
      <sheetName val="자료입력"/>
      <sheetName val="일위대가(건축)"/>
      <sheetName val="식재수량표"/>
      <sheetName val="자재단가"/>
      <sheetName val="토목주소"/>
      <sheetName val="䴝괄내역"/>
      <sheetName val="청주(철골발주의뢰서)"/>
      <sheetName val="정부노임단가"/>
      <sheetName val="Y-WORK"/>
      <sheetName val="세부내역"/>
      <sheetName val="토사(PE)"/>
      <sheetName val="Sheet1 (2)"/>
      <sheetName val="수단"/>
      <sheetName val="산출내역서집계표"/>
      <sheetName val="01AC"/>
      <sheetName val="4차원가계산서"/>
      <sheetName val="기자재수량"/>
      <sheetName val="단가비교표_공통1"/>
      <sheetName val="Sheet6"/>
      <sheetName val="이토변실(A3-LINE)"/>
      <sheetName val="상계견적"/>
      <sheetName val="COVER"/>
      <sheetName val="원가계산"/>
      <sheetName val="설명서 "/>
      <sheetName val="토목"/>
      <sheetName val="공사개요"/>
      <sheetName val="기초일위"/>
      <sheetName val="수목단가"/>
      <sheetName val="시설수량표"/>
      <sheetName val="시설일위"/>
      <sheetName val="식재일위"/>
      <sheetName val="일위대가목차"/>
      <sheetName val="총공사내역서"/>
      <sheetName val="전기"/>
      <sheetName val="대창(함평)"/>
      <sheetName val="대창(장성)"/>
      <sheetName val="대창(함평)-창열"/>
      <sheetName val="DATE"/>
      <sheetName val="부대내역"/>
      <sheetName val="원가계산서 "/>
      <sheetName val="중기"/>
      <sheetName val="수목표준대가"/>
      <sheetName val="JUCKEYK"/>
      <sheetName val="갑지"/>
      <sheetName val="철거산출근거"/>
      <sheetName val="mcc일위대가"/>
      <sheetName val="MOTOR"/>
      <sheetName val="DATA"/>
      <sheetName val="터파기및재료"/>
      <sheetName val="해평견적"/>
      <sheetName val="공문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Sheet3"/>
      <sheetName val="의왕내역"/>
      <sheetName val="2000년1차"/>
      <sheetName val="2000전체분"/>
      <sheetName val="연결임시"/>
      <sheetName val="공량산출서"/>
      <sheetName val="산출근거#2-3"/>
      <sheetName val="자료"/>
      <sheetName val="45,46"/>
      <sheetName val="마감LIST-1"/>
      <sheetName val="Sheet2"/>
      <sheetName val="공사"/>
      <sheetName val="정산내역서"/>
      <sheetName val="조명일위"/>
      <sheetName val="내역서1999.8최종"/>
      <sheetName val="명세서"/>
      <sheetName val="공조기"/>
      <sheetName val="발주내역"/>
      <sheetName val="COST"/>
      <sheetName val="실행예산"/>
      <sheetName val="맨홀수량"/>
      <sheetName val="견적공통"/>
      <sheetName val="시설물일위"/>
      <sheetName val="실행기고및 투입현황(총괄)"/>
      <sheetName val="2000,9월 일위"/>
      <sheetName val="6호기"/>
      <sheetName val="내역서(전기)"/>
      <sheetName val="건축내역서"/>
      <sheetName val="설비내역서"/>
      <sheetName val="전기내역서"/>
      <sheetName val="단가조사"/>
      <sheetName val="수량집계"/>
      <sheetName val="입찰안"/>
      <sheetName val="#2_일위대가목록"/>
      <sheetName val="수량산출"/>
      <sheetName val="을지"/>
      <sheetName val="바닥판"/>
      <sheetName val="입력DATA"/>
      <sheetName val="철근량"/>
      <sheetName val="H-PILE수량집계"/>
      <sheetName val="영창26"/>
      <sheetName val="DAN"/>
      <sheetName val="백호우계수"/>
      <sheetName val="WORK"/>
      <sheetName val="기안"/>
      <sheetName val="신공항A-9(원가수정)"/>
      <sheetName val="총 원가계산"/>
      <sheetName val="간접비계산"/>
      <sheetName val="건축"/>
      <sheetName val="입찰보고"/>
      <sheetName val="ES조서출력하기"/>
      <sheetName val="소일위대가코드표"/>
      <sheetName val="역T형교대(말뚝기초)"/>
      <sheetName val="2.토목공사"/>
      <sheetName val="유리"/>
      <sheetName val="판매시설"/>
      <sheetName val="오동"/>
      <sheetName val="대조"/>
      <sheetName val="나한"/>
      <sheetName val="건축공사"/>
      <sheetName val="1단계"/>
      <sheetName val="주beam"/>
      <sheetName val="인제내역"/>
      <sheetName val="노임,재료비"/>
      <sheetName val="70%"/>
      <sheetName val="수량산출(음암)"/>
      <sheetName val="단가대비표 (2)"/>
      <sheetName val="49단가"/>
      <sheetName val="1차 내역서"/>
      <sheetName val="단가조사서"/>
      <sheetName val="거래처등록"/>
      <sheetName val="밸브설치"/>
      <sheetName val="단가일람"/>
      <sheetName val="단가일람 (2)"/>
      <sheetName val="연동내역"/>
      <sheetName val="아파트"/>
      <sheetName val="unit 4"/>
      <sheetName val="단가대비표"/>
      <sheetName val="일위대가 "/>
      <sheetName val="소방"/>
      <sheetName val="용수량(생활용수)"/>
      <sheetName val="별표 "/>
      <sheetName val="EACT10"/>
      <sheetName val="횡배수관집현황(2공구)"/>
      <sheetName val="개소별수량산출"/>
      <sheetName val="파일의이용"/>
      <sheetName val="확약서"/>
      <sheetName val="조건"/>
      <sheetName val="시설물기초"/>
      <sheetName val="결재갑지"/>
      <sheetName val="내역서 제출"/>
      <sheetName val="101동"/>
      <sheetName val="총 괄 표"/>
      <sheetName val="자재"/>
      <sheetName val="일위대가(가설)"/>
      <sheetName val="유림총괄"/>
      <sheetName val="공정표"/>
      <sheetName val="해외(원화)"/>
      <sheetName val="일반부표"/>
      <sheetName val="구리토평1전기"/>
      <sheetName val="조명율표"/>
      <sheetName val="단위단가"/>
      <sheetName val="시운전연료비"/>
      <sheetName val="교통대책내역"/>
      <sheetName val="정공공사"/>
      <sheetName val="대비2"/>
      <sheetName val="Sheet4"/>
      <sheetName val="남대문빌딩"/>
      <sheetName val="주소록"/>
      <sheetName val="22단가"/>
      <sheetName val="22산출"/>
      <sheetName val="재료비"/>
      <sheetName val="수간보호"/>
      <sheetName val="D"/>
      <sheetName val="00000"/>
      <sheetName val="물가시세"/>
      <sheetName val="제경비"/>
      <sheetName val="차수"/>
      <sheetName val="설계내역"/>
      <sheetName val="Total"/>
      <sheetName val="남양주댠가표"/>
      <sheetName val="금액"/>
      <sheetName val="시중노임"/>
      <sheetName val="실행,원가 최종예상"/>
      <sheetName val="교각1"/>
      <sheetName val="원가집계"/>
      <sheetName val="토목변경"/>
      <sheetName val="분전반계산서(석관)"/>
      <sheetName val="합의경상"/>
      <sheetName val="A2"/>
      <sheetName val="방수"/>
      <sheetName val="101동 "/>
      <sheetName val="구조"/>
      <sheetName val="총괄내역서(설계)"/>
      <sheetName val="AV시스템"/>
      <sheetName val="평가데이터"/>
      <sheetName val="단가(1)"/>
      <sheetName val="기초자료"/>
      <sheetName val="Customer Databas"/>
      <sheetName val="일반수량총괄집계"/>
      <sheetName val="덕전리"/>
      <sheetName val="견적서"/>
      <sheetName val="단중표"/>
      <sheetName val="요율"/>
      <sheetName val="말뚝지지력산정"/>
      <sheetName val="2단지내역서"/>
      <sheetName val="산근"/>
      <sheetName val="HVAC"/>
      <sheetName val="인건비"/>
      <sheetName val="APT"/>
      <sheetName val="주공 갑지"/>
      <sheetName val="제경비율"/>
      <sheetName val="재료값"/>
      <sheetName val="산출내역서"/>
      <sheetName val="기흥하도용"/>
      <sheetName val="데리네이타현황"/>
      <sheetName val="중기 부표"/>
      <sheetName val="도급"/>
      <sheetName val="경상직원"/>
      <sheetName val="48산출"/>
      <sheetName val="산출2-기기동력"/>
      <sheetName val="9-1차이내역"/>
      <sheetName val="설계기준"/>
      <sheetName val="내역1"/>
      <sheetName val="변압기 및 발전기 용량"/>
      <sheetName val="변수값"/>
      <sheetName val="중기상차"/>
      <sheetName val="AS복구"/>
      <sheetName val="중기터파기"/>
      <sheetName val="건축설비"/>
      <sheetName val="일위대가표_(2)"/>
      <sheetName val="공종별_집계표"/>
      <sheetName val="도급내역서_표지"/>
      <sheetName val="RING_WALL"/>
      <sheetName val="Sheet1_(2)"/>
      <sheetName val="설명서_"/>
      <sheetName val="실행기고및_투입현황(총괄)"/>
      <sheetName val="원가계산서_"/>
      <sheetName val="1_노무비명세서(해동)"/>
      <sheetName val="1_노무비명세서(토목)"/>
      <sheetName val="2_노무비명세서(해동)"/>
      <sheetName val="2_노무비명세서(수직보호망)"/>
      <sheetName val="2_노무비명세서(난간대)"/>
      <sheetName val="2_사진대지"/>
      <sheetName val="3_사진대지"/>
      <sheetName val="토공(우물통,기타) "/>
      <sheetName val="대치판정"/>
      <sheetName val="집계"/>
      <sheetName val="복지관 풍화암-평면"/>
      <sheetName val="석축산출서"/>
      <sheetName val="대공종"/>
      <sheetName val="프랜트면허"/>
      <sheetName val="노무비"/>
      <sheetName val="간접"/>
      <sheetName val="설계예산서"/>
      <sheetName val="예산내역서"/>
      <sheetName val="총계"/>
      <sheetName val="원가서"/>
      <sheetName val="을"/>
      <sheetName val="FORM-0"/>
      <sheetName val="기본일위"/>
      <sheetName val="안전시설"/>
      <sheetName val="설계명세"/>
      <sheetName val="c_balju"/>
      <sheetName val="수주현황2월"/>
      <sheetName val="내역서1999_8최종"/>
      <sheetName val="2000,9월_일위"/>
      <sheetName val="unit_4"/>
      <sheetName val="단가일람_(2)"/>
      <sheetName val="총_원가계산"/>
      <sheetName val="2_토목공사"/>
      <sheetName val="일위대가_"/>
      <sheetName val="별표_"/>
      <sheetName val="현장관리비"/>
      <sheetName val="송전재료비"/>
      <sheetName val="견적단가"/>
      <sheetName val="2.대외공문"/>
      <sheetName val="AS포장복구 "/>
      <sheetName val="s.v"/>
      <sheetName val="매입세율"/>
      <sheetName val="대비"/>
      <sheetName val="약품공급2"/>
      <sheetName val="원가계산서(남측)"/>
      <sheetName val="옥외부분합"/>
      <sheetName val="b_babun (2)"/>
      <sheetName val="직공비"/>
      <sheetName val="기계경비(시간당)"/>
      <sheetName val="램머"/>
      <sheetName val="건축공사 집계표"/>
      <sheetName val="골조"/>
      <sheetName val="변경내역서간지"/>
      <sheetName val="단가대비표 (3)"/>
      <sheetName val="견적1"/>
      <sheetName val="NEYOK"/>
      <sheetName val="공사착공계"/>
      <sheetName val="archi(본사)"/>
      <sheetName val="대목"/>
      <sheetName val="적용기준"/>
      <sheetName val="입력"/>
      <sheetName val="공통단가"/>
      <sheetName val="운반비"/>
      <sheetName val="2000양배"/>
      <sheetName val="기본입력"/>
      <sheetName val="인수공규격"/>
      <sheetName val="1.설계조건"/>
      <sheetName val="잡비계산"/>
      <sheetName val="FB25JN"/>
      <sheetName val="내역(원안-대안)"/>
      <sheetName val="사급자재"/>
      <sheetName val="수량산출서-2"/>
      <sheetName val="직노"/>
      <sheetName val="공사비산출내역"/>
      <sheetName val="견적대비표"/>
      <sheetName val="가정조건"/>
      <sheetName val="BSD (2)"/>
      <sheetName val="전체내역"/>
      <sheetName val="시중노임단가"/>
      <sheetName val="4.전기"/>
      <sheetName val="차액보증"/>
      <sheetName val="코드표"/>
      <sheetName val="소화배관"/>
      <sheetName val="공조배관"/>
      <sheetName val="단양 00 아파트-세부내역"/>
      <sheetName val="갑  지"/>
      <sheetName val="PIPE(UG)내역"/>
      <sheetName val="단가기준"/>
      <sheetName val="배수내역"/>
      <sheetName val="I一般比"/>
      <sheetName val="일위"/>
      <sheetName val="2000노임기준"/>
      <sheetName val="코드"/>
      <sheetName val="AL공사(원)"/>
      <sheetName val="단가집"/>
      <sheetName val="설계가"/>
      <sheetName val="조건입력"/>
      <sheetName val="조건입력(2)"/>
      <sheetName val="장비선정"/>
      <sheetName val="표지 (2)"/>
      <sheetName val="주배관TYPE현황"/>
      <sheetName val="본실행경비"/>
      <sheetName val="노임이"/>
      <sheetName val="상하차비용(기계상차)"/>
      <sheetName val="N賃率-職"/>
      <sheetName val="36단가"/>
      <sheetName val="냉천부속동"/>
      <sheetName val="토목수량(공정)"/>
      <sheetName val="토목내역서"/>
      <sheetName val="견"/>
      <sheetName val="값"/>
      <sheetName val="설계서(동안동)"/>
      <sheetName val="내역_ver1.0"/>
      <sheetName val="9GNG운반"/>
      <sheetName val="예정(3)"/>
      <sheetName val="Baby일위대가"/>
      <sheetName val="철골,판넬"/>
      <sheetName val="8.수량산출 (2)"/>
      <sheetName val="보할공정"/>
      <sheetName val="삭제금지단가"/>
      <sheetName val="21301동"/>
      <sheetName val="내역서적용수량"/>
      <sheetName val="시험장S자로가로등공사"/>
      <sheetName val="식재일위대가"/>
      <sheetName val="갑지(추정)"/>
      <sheetName val="횡배수관재료-"/>
      <sheetName val="계산서(직선부)"/>
      <sheetName val="포장재료집계표"/>
      <sheetName val="콘크리트측구연장"/>
      <sheetName val="포장공"/>
      <sheetName val="-몰탈콘크리트"/>
      <sheetName val="-배수구조물공토공"/>
      <sheetName val="운반공사"/>
      <sheetName val="수목일위"/>
      <sheetName val="실행철강하도"/>
      <sheetName val="일위대가목록"/>
      <sheetName val="진흥지역조서(구역밖)"/>
      <sheetName val="단위중량"/>
      <sheetName val="공사수행방안"/>
      <sheetName val="조정율"/>
      <sheetName val="내역서1"/>
      <sheetName val="장비경비"/>
      <sheetName val="PR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내역서"/>
      <sheetName val="일위대가목록"/>
      <sheetName val="일위대가"/>
      <sheetName val="산출근거목록"/>
      <sheetName val="중기사용"/>
      <sheetName val="중기목록"/>
      <sheetName val="중기단가"/>
      <sheetName val="산출근거"/>
      <sheetName val="노임단가"/>
      <sheetName val="자재단가"/>
      <sheetName val="기초일위"/>
      <sheetName val="원가서"/>
      <sheetName val="여과지동"/>
      <sheetName val="기초자료"/>
      <sheetName val="터파기및재료"/>
      <sheetName val="내역서01"/>
      <sheetName val="기계경비(시간당)"/>
      <sheetName val="램머"/>
      <sheetName val="(A)내역서"/>
      <sheetName val="실행철강하도"/>
      <sheetName val="자재비"/>
      <sheetName val="내역서(관사)"/>
      <sheetName val="횡배수관토공수량"/>
      <sheetName val="전기단가조사서"/>
      <sheetName val="토사(PE)"/>
      <sheetName val="Sheet1"/>
      <sheetName val="Total"/>
      <sheetName val="주요측점"/>
      <sheetName val="유림총괄"/>
      <sheetName val="표지 (2)"/>
      <sheetName val="신우"/>
      <sheetName val="9GNG운반"/>
      <sheetName val="기계내역"/>
      <sheetName val="일위대가(1)"/>
      <sheetName val="Y-WORK"/>
      <sheetName val="모래기초"/>
      <sheetName val="식재"/>
      <sheetName val="시설물"/>
      <sheetName val="식재출력용"/>
      <sheetName val="유지관리"/>
      <sheetName val="단가"/>
    </sheetNames>
    <sheetDataSet>
      <sheetData sheetId="0" refreshError="1">
        <row r="1">
          <cell r="A1" t="str">
            <v>공   종   명</v>
          </cell>
          <cell r="B1" t="str">
            <v>규     격</v>
          </cell>
          <cell r="C1" t="str">
            <v>단위</v>
          </cell>
          <cell r="D1" t="str">
            <v>수량</v>
          </cell>
          <cell r="E1" t="str">
            <v>재   료   비</v>
          </cell>
          <cell r="G1" t="str">
            <v>노   무   비</v>
          </cell>
          <cell r="I1" t="str">
            <v>경       비</v>
          </cell>
          <cell r="K1" t="str">
            <v>합     계</v>
          </cell>
          <cell r="M1" t="str">
            <v>비  고</v>
          </cell>
        </row>
        <row r="2">
          <cell r="E2" t="str">
            <v>단     가</v>
          </cell>
          <cell r="F2" t="str">
            <v>금     액</v>
          </cell>
          <cell r="G2" t="str">
            <v>단     가</v>
          </cell>
          <cell r="H2" t="str">
            <v>금     액</v>
          </cell>
          <cell r="I2" t="str">
            <v>단     가</v>
          </cell>
          <cell r="J2" t="str">
            <v>금     액</v>
          </cell>
          <cell r="K2" t="str">
            <v>단     가</v>
          </cell>
          <cell r="L2" t="str">
            <v>금     액</v>
          </cell>
        </row>
        <row r="3">
          <cell r="A3" t="str">
            <v>510사업교육사주거시설이전공사</v>
          </cell>
          <cell r="C3" t="str">
            <v>식</v>
          </cell>
          <cell r="D3">
            <v>1</v>
          </cell>
          <cell r="F3">
            <v>378000370</v>
          </cell>
          <cell r="H3">
            <v>136407189</v>
          </cell>
          <cell r="J3">
            <v>2856915</v>
          </cell>
          <cell r="L3">
            <v>517264474</v>
          </cell>
        </row>
        <row r="4">
          <cell r="A4" t="str">
            <v>1.조경식재공</v>
          </cell>
          <cell r="C4" t="str">
            <v>식</v>
          </cell>
          <cell r="D4">
            <v>1</v>
          </cell>
          <cell r="E4">
            <v>142524735</v>
          </cell>
          <cell r="F4">
            <v>142524735</v>
          </cell>
          <cell r="G4">
            <v>29597013</v>
          </cell>
          <cell r="H4">
            <v>29597013</v>
          </cell>
          <cell r="I4">
            <v>1246293</v>
          </cell>
          <cell r="J4">
            <v>1246293</v>
          </cell>
          <cell r="K4">
            <v>173368041</v>
          </cell>
          <cell r="L4">
            <v>173368041</v>
          </cell>
        </row>
        <row r="5">
          <cell r="A5" t="str">
            <v>2.조경시설물공</v>
          </cell>
          <cell r="C5" t="str">
            <v>식</v>
          </cell>
          <cell r="D5">
            <v>1</v>
          </cell>
          <cell r="E5">
            <v>113481570</v>
          </cell>
          <cell r="F5">
            <v>113481570</v>
          </cell>
          <cell r="G5">
            <v>42160764</v>
          </cell>
          <cell r="H5">
            <v>42160764</v>
          </cell>
          <cell r="I5">
            <v>382596</v>
          </cell>
          <cell r="J5">
            <v>382596</v>
          </cell>
          <cell r="K5">
            <v>156024930</v>
          </cell>
          <cell r="L5">
            <v>156024930</v>
          </cell>
        </row>
        <row r="6">
          <cell r="A6" t="str">
            <v>3.조경포장공</v>
          </cell>
          <cell r="C6" t="str">
            <v>식</v>
          </cell>
          <cell r="D6">
            <v>1</v>
          </cell>
          <cell r="E6">
            <v>120764109</v>
          </cell>
          <cell r="F6">
            <v>120764109</v>
          </cell>
          <cell r="G6">
            <v>63777058</v>
          </cell>
          <cell r="H6">
            <v>63777058</v>
          </cell>
          <cell r="I6">
            <v>267271</v>
          </cell>
          <cell r="J6">
            <v>267271</v>
          </cell>
          <cell r="K6">
            <v>184808438</v>
          </cell>
          <cell r="L6">
            <v>184808438</v>
          </cell>
        </row>
        <row r="7">
          <cell r="A7" t="str">
            <v>4.부 대 공</v>
          </cell>
          <cell r="C7" t="str">
            <v>식</v>
          </cell>
          <cell r="D7">
            <v>1</v>
          </cell>
          <cell r="E7">
            <v>1229956</v>
          </cell>
          <cell r="F7">
            <v>1229956</v>
          </cell>
          <cell r="G7">
            <v>872354</v>
          </cell>
          <cell r="H7">
            <v>872354</v>
          </cell>
          <cell r="I7">
            <v>960755</v>
          </cell>
          <cell r="J7">
            <v>960755</v>
          </cell>
          <cell r="K7">
            <v>3063065</v>
          </cell>
          <cell r="L7">
            <v>3063065</v>
          </cell>
        </row>
        <row r="8">
          <cell r="A8" t="str">
            <v>소   계</v>
          </cell>
          <cell r="E8">
            <v>0</v>
          </cell>
          <cell r="F8">
            <v>378000370</v>
          </cell>
          <cell r="G8">
            <v>0</v>
          </cell>
          <cell r="H8">
            <v>136407189</v>
          </cell>
          <cell r="I8">
            <v>0</v>
          </cell>
          <cell r="J8">
            <v>2856915</v>
          </cell>
          <cell r="K8">
            <v>0</v>
          </cell>
          <cell r="L8">
            <v>517264474</v>
          </cell>
        </row>
        <row r="28">
          <cell r="A28" t="str">
            <v>1.조경식재공</v>
          </cell>
          <cell r="C28" t="str">
            <v>식</v>
          </cell>
          <cell r="D28">
            <v>1</v>
          </cell>
          <cell r="F28">
            <v>142524735</v>
          </cell>
          <cell r="H28">
            <v>29597013</v>
          </cell>
          <cell r="J28">
            <v>1246293</v>
          </cell>
          <cell r="L28">
            <v>173368041</v>
          </cell>
        </row>
        <row r="29">
          <cell r="A29" t="str">
            <v>가.상록교목</v>
          </cell>
          <cell r="D29">
            <v>0</v>
          </cell>
          <cell r="E29">
            <v>0</v>
          </cell>
          <cell r="F29">
            <v>47258923</v>
          </cell>
          <cell r="G29">
            <v>0</v>
          </cell>
          <cell r="H29">
            <v>8238416</v>
          </cell>
          <cell r="I29">
            <v>0</v>
          </cell>
          <cell r="J29">
            <v>517151</v>
          </cell>
          <cell r="K29">
            <v>0</v>
          </cell>
          <cell r="L29">
            <v>56014490</v>
          </cell>
        </row>
        <row r="30">
          <cell r="A30" t="str">
            <v>스트로브잣나무</v>
          </cell>
          <cell r="B30" t="str">
            <v>H3.0XW1.5</v>
          </cell>
          <cell r="C30" t="str">
            <v>주</v>
          </cell>
          <cell r="D30">
            <v>102</v>
          </cell>
          <cell r="E30">
            <v>41700</v>
          </cell>
          <cell r="F30">
            <v>4253400</v>
          </cell>
          <cell r="G30">
            <v>17209</v>
          </cell>
          <cell r="H30">
            <v>1755318</v>
          </cell>
          <cell r="I30">
            <v>0</v>
          </cell>
          <cell r="J30">
            <v>0</v>
          </cell>
          <cell r="K30">
            <v>58909</v>
          </cell>
          <cell r="L30">
            <v>6008718</v>
          </cell>
          <cell r="M30" t="str">
            <v>No.1</v>
          </cell>
        </row>
        <row r="31">
          <cell r="A31" t="str">
            <v>전나무</v>
          </cell>
          <cell r="B31" t="str">
            <v>H3.5XW1.8</v>
          </cell>
          <cell r="C31" t="str">
            <v>주</v>
          </cell>
          <cell r="D31">
            <v>14</v>
          </cell>
          <cell r="E31">
            <v>109809</v>
          </cell>
          <cell r="F31">
            <v>1537326</v>
          </cell>
          <cell r="G31">
            <v>15247</v>
          </cell>
          <cell r="H31">
            <v>213458</v>
          </cell>
          <cell r="I31">
            <v>1312</v>
          </cell>
          <cell r="J31">
            <v>18368</v>
          </cell>
          <cell r="K31">
            <v>126368</v>
          </cell>
          <cell r="L31">
            <v>1769152</v>
          </cell>
          <cell r="M31" t="str">
            <v>No.2</v>
          </cell>
        </row>
        <row r="32">
          <cell r="A32" t="str">
            <v>소나무</v>
          </cell>
          <cell r="B32" t="str">
            <v>H4.0XW2.0XR15</v>
          </cell>
          <cell r="C32" t="str">
            <v>주</v>
          </cell>
          <cell r="D32">
            <v>30</v>
          </cell>
          <cell r="E32">
            <v>323762</v>
          </cell>
          <cell r="F32">
            <v>9712860</v>
          </cell>
          <cell r="G32">
            <v>52764</v>
          </cell>
          <cell r="H32">
            <v>1582920</v>
          </cell>
          <cell r="I32">
            <v>4485</v>
          </cell>
          <cell r="J32">
            <v>134550</v>
          </cell>
          <cell r="K32">
            <v>381011</v>
          </cell>
          <cell r="L32">
            <v>11430330</v>
          </cell>
          <cell r="M32" t="str">
            <v>No.3</v>
          </cell>
        </row>
        <row r="33">
          <cell r="A33" t="str">
            <v>소나무</v>
          </cell>
          <cell r="B33" t="str">
            <v>H5.0XW2.5XR20</v>
          </cell>
          <cell r="C33" t="str">
            <v>주</v>
          </cell>
          <cell r="D33">
            <v>36</v>
          </cell>
          <cell r="E33">
            <v>417042</v>
          </cell>
          <cell r="F33">
            <v>15013512</v>
          </cell>
          <cell r="G33">
            <v>76432</v>
          </cell>
          <cell r="H33">
            <v>2751552</v>
          </cell>
          <cell r="I33">
            <v>6563</v>
          </cell>
          <cell r="J33">
            <v>236268</v>
          </cell>
          <cell r="K33">
            <v>500037</v>
          </cell>
          <cell r="L33">
            <v>18001332</v>
          </cell>
          <cell r="M33" t="str">
            <v>No.4</v>
          </cell>
        </row>
        <row r="34">
          <cell r="A34" t="str">
            <v>소나무</v>
          </cell>
          <cell r="B34" t="str">
            <v>H5.0XW2.5XR30</v>
          </cell>
          <cell r="C34" t="str">
            <v>주</v>
          </cell>
          <cell r="D34">
            <v>15</v>
          </cell>
          <cell r="E34">
            <v>890255</v>
          </cell>
          <cell r="F34">
            <v>13353825</v>
          </cell>
          <cell r="G34">
            <v>113862</v>
          </cell>
          <cell r="H34">
            <v>1707930</v>
          </cell>
          <cell r="I34">
            <v>8531</v>
          </cell>
          <cell r="J34">
            <v>127965</v>
          </cell>
          <cell r="K34">
            <v>1012648</v>
          </cell>
          <cell r="L34">
            <v>15189720</v>
          </cell>
          <cell r="M34" t="str">
            <v>No.5</v>
          </cell>
        </row>
        <row r="35">
          <cell r="A35" t="str">
            <v>주목(선주목)</v>
          </cell>
          <cell r="B35" t="str">
            <v>H2.0XW1.0</v>
          </cell>
          <cell r="C35" t="str">
            <v>주</v>
          </cell>
          <cell r="D35">
            <v>22</v>
          </cell>
          <cell r="E35">
            <v>154000</v>
          </cell>
          <cell r="F35">
            <v>3388000</v>
          </cell>
          <cell r="G35">
            <v>10329</v>
          </cell>
          <cell r="H35">
            <v>227238</v>
          </cell>
          <cell r="I35">
            <v>0</v>
          </cell>
          <cell r="J35">
            <v>0</v>
          </cell>
          <cell r="K35">
            <v>164329</v>
          </cell>
          <cell r="L35">
            <v>3615238</v>
          </cell>
          <cell r="M35" t="str">
            <v>No.6</v>
          </cell>
        </row>
        <row r="36">
          <cell r="A36" t="str">
            <v>나.낙엽교목</v>
          </cell>
          <cell r="D36">
            <v>0</v>
          </cell>
          <cell r="E36">
            <v>0</v>
          </cell>
          <cell r="F36">
            <v>54727486</v>
          </cell>
          <cell r="G36">
            <v>0</v>
          </cell>
          <cell r="H36">
            <v>9643533</v>
          </cell>
          <cell r="I36">
            <v>0</v>
          </cell>
          <cell r="J36">
            <v>729142</v>
          </cell>
          <cell r="K36">
            <v>0</v>
          </cell>
          <cell r="L36">
            <v>65100161</v>
          </cell>
        </row>
        <row r="37">
          <cell r="A37" t="str">
            <v>감나무</v>
          </cell>
          <cell r="B37" t="str">
            <v>H4.0XR15</v>
          </cell>
          <cell r="C37" t="str">
            <v>주</v>
          </cell>
          <cell r="D37">
            <v>10</v>
          </cell>
          <cell r="E37">
            <v>165762</v>
          </cell>
          <cell r="F37">
            <v>1657620</v>
          </cell>
          <cell r="G37">
            <v>52764</v>
          </cell>
          <cell r="H37">
            <v>527640</v>
          </cell>
          <cell r="I37">
            <v>4485</v>
          </cell>
          <cell r="J37">
            <v>44850</v>
          </cell>
          <cell r="K37">
            <v>223011</v>
          </cell>
          <cell r="L37">
            <v>2230110</v>
          </cell>
          <cell r="M37" t="str">
            <v>No.7</v>
          </cell>
        </row>
        <row r="38">
          <cell r="A38" t="str">
            <v>산수유</v>
          </cell>
          <cell r="B38" t="str">
            <v>H3.0XR10</v>
          </cell>
          <cell r="C38" t="str">
            <v>주</v>
          </cell>
          <cell r="D38">
            <v>37</v>
          </cell>
          <cell r="E38">
            <v>70117</v>
          </cell>
          <cell r="F38">
            <v>2594329</v>
          </cell>
          <cell r="G38">
            <v>31098</v>
          </cell>
          <cell r="H38">
            <v>1150626</v>
          </cell>
          <cell r="I38">
            <v>2625</v>
          </cell>
          <cell r="J38">
            <v>97125</v>
          </cell>
          <cell r="K38">
            <v>103840</v>
          </cell>
          <cell r="L38">
            <v>3842080</v>
          </cell>
          <cell r="M38" t="str">
            <v>No.8</v>
          </cell>
        </row>
        <row r="39">
          <cell r="A39" t="str">
            <v>백목련</v>
          </cell>
          <cell r="B39" t="str">
            <v>H3.5XR15</v>
          </cell>
          <cell r="C39" t="str">
            <v>주</v>
          </cell>
          <cell r="D39">
            <v>23</v>
          </cell>
          <cell r="E39">
            <v>381762</v>
          </cell>
          <cell r="F39">
            <v>8780526</v>
          </cell>
          <cell r="G39">
            <v>52764</v>
          </cell>
          <cell r="H39">
            <v>1213572</v>
          </cell>
          <cell r="I39">
            <v>4485</v>
          </cell>
          <cell r="J39">
            <v>103155</v>
          </cell>
          <cell r="K39">
            <v>439011</v>
          </cell>
          <cell r="L39">
            <v>10097253</v>
          </cell>
          <cell r="M39" t="str">
            <v>No.9</v>
          </cell>
        </row>
        <row r="40">
          <cell r="A40" t="str">
            <v>배롱나무</v>
          </cell>
          <cell r="B40" t="str">
            <v>H3.0XR10</v>
          </cell>
          <cell r="C40" t="str">
            <v>주</v>
          </cell>
          <cell r="D40">
            <v>12</v>
          </cell>
          <cell r="E40">
            <v>182617</v>
          </cell>
          <cell r="F40">
            <v>2191404</v>
          </cell>
          <cell r="G40">
            <v>31098</v>
          </cell>
          <cell r="H40">
            <v>373176</v>
          </cell>
          <cell r="I40">
            <v>2625</v>
          </cell>
          <cell r="J40">
            <v>31500</v>
          </cell>
          <cell r="K40">
            <v>216340</v>
          </cell>
          <cell r="L40">
            <v>2596080</v>
          </cell>
          <cell r="M40" t="str">
            <v>No.10</v>
          </cell>
        </row>
        <row r="41">
          <cell r="A41" t="str">
            <v>홍단풍(야촌단풍)</v>
          </cell>
          <cell r="B41" t="str">
            <v>H3.5XR15</v>
          </cell>
          <cell r="C41" t="str">
            <v>주</v>
          </cell>
          <cell r="D41">
            <v>5</v>
          </cell>
          <cell r="E41">
            <v>580762</v>
          </cell>
          <cell r="F41">
            <v>2903810</v>
          </cell>
          <cell r="G41">
            <v>52764</v>
          </cell>
          <cell r="H41">
            <v>263820</v>
          </cell>
          <cell r="I41">
            <v>4485</v>
          </cell>
          <cell r="J41">
            <v>22425</v>
          </cell>
          <cell r="K41">
            <v>638011</v>
          </cell>
          <cell r="L41">
            <v>3190055</v>
          </cell>
          <cell r="M41" t="str">
            <v>No.11</v>
          </cell>
        </row>
        <row r="42">
          <cell r="A42" t="str">
            <v>청단풍</v>
          </cell>
          <cell r="B42" t="str">
            <v>H2.5XR8</v>
          </cell>
          <cell r="C42" t="str">
            <v>주</v>
          </cell>
          <cell r="D42">
            <v>8</v>
          </cell>
          <cell r="E42">
            <v>73300</v>
          </cell>
          <cell r="F42">
            <v>586400</v>
          </cell>
          <cell r="G42">
            <v>31359</v>
          </cell>
          <cell r="H42">
            <v>250872</v>
          </cell>
          <cell r="I42">
            <v>0</v>
          </cell>
          <cell r="J42">
            <v>0</v>
          </cell>
          <cell r="K42">
            <v>104659</v>
          </cell>
          <cell r="L42">
            <v>837272</v>
          </cell>
          <cell r="M42" t="str">
            <v>No.12</v>
          </cell>
        </row>
        <row r="43">
          <cell r="A43" t="str">
            <v>청단풍</v>
          </cell>
          <cell r="B43" t="str">
            <v>H3.5XR15</v>
          </cell>
          <cell r="C43" t="str">
            <v>주</v>
          </cell>
          <cell r="D43">
            <v>11</v>
          </cell>
          <cell r="E43">
            <v>265762</v>
          </cell>
          <cell r="F43">
            <v>2923382</v>
          </cell>
          <cell r="G43">
            <v>52764</v>
          </cell>
          <cell r="H43">
            <v>580404</v>
          </cell>
          <cell r="I43">
            <v>4485</v>
          </cell>
          <cell r="J43">
            <v>49335</v>
          </cell>
          <cell r="K43">
            <v>323011</v>
          </cell>
          <cell r="L43">
            <v>3553121</v>
          </cell>
          <cell r="M43" t="str">
            <v>No.13</v>
          </cell>
        </row>
        <row r="44">
          <cell r="A44" t="str">
            <v>청단풍</v>
          </cell>
          <cell r="B44" t="str">
            <v>H4.0XR20</v>
          </cell>
          <cell r="C44" t="str">
            <v>주</v>
          </cell>
          <cell r="D44">
            <v>30</v>
          </cell>
          <cell r="E44">
            <v>524042</v>
          </cell>
          <cell r="F44">
            <v>15721260</v>
          </cell>
          <cell r="G44">
            <v>76432</v>
          </cell>
          <cell r="H44">
            <v>2292960</v>
          </cell>
          <cell r="I44">
            <v>6563</v>
          </cell>
          <cell r="J44">
            <v>196890</v>
          </cell>
          <cell r="K44">
            <v>607037</v>
          </cell>
          <cell r="L44">
            <v>18211110</v>
          </cell>
          <cell r="M44" t="str">
            <v>No.14</v>
          </cell>
        </row>
        <row r="45">
          <cell r="A45" t="str">
            <v>느티나무</v>
          </cell>
          <cell r="B45" t="str">
            <v>H4.0XR15</v>
          </cell>
          <cell r="C45" t="str">
            <v>주</v>
          </cell>
          <cell r="D45">
            <v>5</v>
          </cell>
          <cell r="E45">
            <v>337762</v>
          </cell>
          <cell r="F45">
            <v>1688810</v>
          </cell>
          <cell r="G45">
            <v>52764</v>
          </cell>
          <cell r="H45">
            <v>263820</v>
          </cell>
          <cell r="I45">
            <v>4485</v>
          </cell>
          <cell r="J45">
            <v>22425</v>
          </cell>
          <cell r="K45">
            <v>395011</v>
          </cell>
          <cell r="L45">
            <v>1975055</v>
          </cell>
          <cell r="M45" t="str">
            <v>No.15</v>
          </cell>
        </row>
        <row r="46">
          <cell r="A46" t="str">
            <v>느티나무</v>
          </cell>
          <cell r="B46" t="str">
            <v>H5.0XR30</v>
          </cell>
          <cell r="C46" t="str">
            <v>주</v>
          </cell>
          <cell r="D46">
            <v>2</v>
          </cell>
          <cell r="E46">
            <v>2185255</v>
          </cell>
          <cell r="F46">
            <v>4370510</v>
          </cell>
          <cell r="G46">
            <v>113862</v>
          </cell>
          <cell r="H46">
            <v>227724</v>
          </cell>
          <cell r="I46">
            <v>8531</v>
          </cell>
          <cell r="J46">
            <v>17062</v>
          </cell>
          <cell r="K46">
            <v>2307648</v>
          </cell>
          <cell r="L46">
            <v>4615296</v>
          </cell>
          <cell r="M46" t="str">
            <v>No.16</v>
          </cell>
        </row>
        <row r="47">
          <cell r="A47" t="str">
            <v>벚나무</v>
          </cell>
          <cell r="B47" t="str">
            <v>H4.0XB12</v>
          </cell>
          <cell r="C47" t="str">
            <v>주</v>
          </cell>
          <cell r="D47">
            <v>33</v>
          </cell>
          <cell r="E47">
            <v>268695</v>
          </cell>
          <cell r="F47">
            <v>8866935</v>
          </cell>
          <cell r="G47">
            <v>51968</v>
          </cell>
          <cell r="H47">
            <v>1714944</v>
          </cell>
          <cell r="I47">
            <v>4375</v>
          </cell>
          <cell r="J47">
            <v>144375</v>
          </cell>
          <cell r="K47">
            <v>325038</v>
          </cell>
          <cell r="L47">
            <v>10726254</v>
          </cell>
          <cell r="M47" t="str">
            <v>No.17</v>
          </cell>
        </row>
        <row r="48">
          <cell r="A48" t="str">
            <v>자작나무</v>
          </cell>
          <cell r="B48" t="str">
            <v>H3.5XR8</v>
          </cell>
          <cell r="C48" t="str">
            <v>주</v>
          </cell>
          <cell r="D48">
            <v>25</v>
          </cell>
          <cell r="E48">
            <v>97700</v>
          </cell>
          <cell r="F48">
            <v>2442500</v>
          </cell>
          <cell r="G48">
            <v>31359</v>
          </cell>
          <cell r="H48">
            <v>783975</v>
          </cell>
          <cell r="I48">
            <v>0</v>
          </cell>
          <cell r="J48">
            <v>0</v>
          </cell>
          <cell r="K48">
            <v>129059</v>
          </cell>
          <cell r="L48">
            <v>3226475</v>
          </cell>
          <cell r="M48" t="str">
            <v>No.18</v>
          </cell>
        </row>
        <row r="49">
          <cell r="A49" t="str">
            <v>다.상록관목</v>
          </cell>
          <cell r="D49">
            <v>0</v>
          </cell>
          <cell r="E49">
            <v>0</v>
          </cell>
          <cell r="F49">
            <v>5724000</v>
          </cell>
          <cell r="G49">
            <v>0</v>
          </cell>
          <cell r="H49">
            <v>2270520</v>
          </cell>
          <cell r="I49">
            <v>0</v>
          </cell>
          <cell r="J49">
            <v>0</v>
          </cell>
          <cell r="K49">
            <v>0</v>
          </cell>
          <cell r="L49">
            <v>7994520</v>
          </cell>
        </row>
        <row r="50">
          <cell r="A50" t="str">
            <v>회양목</v>
          </cell>
          <cell r="B50" t="str">
            <v>H0.3XW0.3</v>
          </cell>
          <cell r="C50" t="str">
            <v>주</v>
          </cell>
          <cell r="D50">
            <v>2120</v>
          </cell>
          <cell r="E50">
            <v>2700</v>
          </cell>
          <cell r="F50">
            <v>5724000</v>
          </cell>
          <cell r="G50">
            <v>1071</v>
          </cell>
          <cell r="H50">
            <v>2270520</v>
          </cell>
          <cell r="I50">
            <v>0</v>
          </cell>
          <cell r="J50">
            <v>0</v>
          </cell>
          <cell r="K50">
            <v>3771</v>
          </cell>
          <cell r="L50">
            <v>7994520</v>
          </cell>
          <cell r="M50" t="str">
            <v>No.19</v>
          </cell>
        </row>
        <row r="51">
          <cell r="A51" t="str">
            <v>라.낙엽관목</v>
          </cell>
          <cell r="D51">
            <v>0</v>
          </cell>
          <cell r="E51">
            <v>0</v>
          </cell>
          <cell r="F51">
            <v>5242000</v>
          </cell>
          <cell r="G51">
            <v>0</v>
          </cell>
          <cell r="H51">
            <v>1974350</v>
          </cell>
          <cell r="I51">
            <v>0</v>
          </cell>
          <cell r="J51">
            <v>0</v>
          </cell>
          <cell r="K51">
            <v>0</v>
          </cell>
          <cell r="L51">
            <v>7216350</v>
          </cell>
        </row>
        <row r="52">
          <cell r="A52" t="str">
            <v>백철쭉</v>
          </cell>
          <cell r="B52" t="str">
            <v>H0.4XW0.5</v>
          </cell>
          <cell r="C52" t="str">
            <v>주</v>
          </cell>
          <cell r="D52">
            <v>530</v>
          </cell>
          <cell r="E52">
            <v>3500</v>
          </cell>
          <cell r="F52">
            <v>1855000</v>
          </cell>
          <cell r="G52">
            <v>1071</v>
          </cell>
          <cell r="H52">
            <v>567630</v>
          </cell>
          <cell r="I52">
            <v>0</v>
          </cell>
          <cell r="J52">
            <v>0</v>
          </cell>
          <cell r="K52">
            <v>4571</v>
          </cell>
          <cell r="L52">
            <v>2422630</v>
          </cell>
          <cell r="M52" t="str">
            <v>No.20</v>
          </cell>
        </row>
        <row r="53">
          <cell r="A53" t="str">
            <v>자산홍</v>
          </cell>
          <cell r="B53" t="str">
            <v>H0.4XW0.5</v>
          </cell>
          <cell r="C53" t="str">
            <v>주</v>
          </cell>
          <cell r="D53">
            <v>630</v>
          </cell>
          <cell r="E53">
            <v>4000</v>
          </cell>
          <cell r="F53">
            <v>2520000</v>
          </cell>
          <cell r="G53">
            <v>1071</v>
          </cell>
          <cell r="H53">
            <v>674730</v>
          </cell>
          <cell r="I53">
            <v>0</v>
          </cell>
          <cell r="J53">
            <v>0</v>
          </cell>
          <cell r="K53">
            <v>5071</v>
          </cell>
          <cell r="L53">
            <v>3194730</v>
          </cell>
          <cell r="M53" t="str">
            <v>No.21</v>
          </cell>
        </row>
        <row r="54">
          <cell r="A54" t="str">
            <v>진달래</v>
          </cell>
          <cell r="B54" t="str">
            <v>H0.5XW0.4</v>
          </cell>
          <cell r="C54" t="str">
            <v>주</v>
          </cell>
          <cell r="D54">
            <v>250</v>
          </cell>
          <cell r="E54">
            <v>1900</v>
          </cell>
          <cell r="F54">
            <v>475000</v>
          </cell>
          <cell r="G54">
            <v>1071</v>
          </cell>
          <cell r="H54">
            <v>267750</v>
          </cell>
          <cell r="I54">
            <v>0</v>
          </cell>
          <cell r="J54">
            <v>0</v>
          </cell>
          <cell r="K54">
            <v>2971</v>
          </cell>
          <cell r="L54">
            <v>742750</v>
          </cell>
          <cell r="M54" t="str">
            <v>No.22</v>
          </cell>
        </row>
        <row r="55">
          <cell r="A55" t="str">
            <v>흰말채나무</v>
          </cell>
          <cell r="B55" t="str">
            <v>H1.0XW0.4</v>
          </cell>
          <cell r="C55" t="str">
            <v>주</v>
          </cell>
          <cell r="D55">
            <v>280</v>
          </cell>
          <cell r="E55">
            <v>1400</v>
          </cell>
          <cell r="F55">
            <v>392000</v>
          </cell>
          <cell r="G55">
            <v>1658</v>
          </cell>
          <cell r="H55">
            <v>464240</v>
          </cell>
          <cell r="I55">
            <v>0</v>
          </cell>
          <cell r="J55">
            <v>0</v>
          </cell>
          <cell r="K55">
            <v>3058</v>
          </cell>
          <cell r="L55">
            <v>856240</v>
          </cell>
          <cell r="M55" t="str">
            <v>No.23</v>
          </cell>
        </row>
        <row r="56">
          <cell r="A56" t="str">
            <v>라.초 화 류</v>
          </cell>
          <cell r="D56">
            <v>0</v>
          </cell>
          <cell r="E56">
            <v>0</v>
          </cell>
          <cell r="F56">
            <v>12935000</v>
          </cell>
          <cell r="G56">
            <v>0</v>
          </cell>
          <cell r="H56">
            <v>1238400</v>
          </cell>
          <cell r="I56">
            <v>0</v>
          </cell>
          <cell r="J56">
            <v>0</v>
          </cell>
          <cell r="K56">
            <v>0</v>
          </cell>
          <cell r="L56">
            <v>14173400</v>
          </cell>
        </row>
        <row r="57">
          <cell r="A57" t="str">
            <v>맥문동</v>
          </cell>
          <cell r="B57" t="str">
            <v>3-5분얼</v>
          </cell>
          <cell r="C57" t="str">
            <v>본</v>
          </cell>
          <cell r="D57">
            <v>500</v>
          </cell>
          <cell r="E57">
            <v>390</v>
          </cell>
          <cell r="F57">
            <v>195000</v>
          </cell>
          <cell r="G57">
            <v>172</v>
          </cell>
          <cell r="H57">
            <v>86000</v>
          </cell>
          <cell r="I57">
            <v>0</v>
          </cell>
          <cell r="J57">
            <v>0</v>
          </cell>
          <cell r="K57">
            <v>562</v>
          </cell>
          <cell r="L57">
            <v>281000</v>
          </cell>
          <cell r="M57" t="str">
            <v>No.24</v>
          </cell>
        </row>
        <row r="58">
          <cell r="A58" t="str">
            <v>바위취</v>
          </cell>
          <cell r="B58" t="str">
            <v>3치포트</v>
          </cell>
          <cell r="C58" t="str">
            <v>본</v>
          </cell>
          <cell r="D58">
            <v>700</v>
          </cell>
          <cell r="E58">
            <v>1000</v>
          </cell>
          <cell r="F58">
            <v>700000</v>
          </cell>
          <cell r="G58">
            <v>172</v>
          </cell>
          <cell r="H58">
            <v>120400</v>
          </cell>
          <cell r="I58">
            <v>0</v>
          </cell>
          <cell r="J58">
            <v>0</v>
          </cell>
          <cell r="K58">
            <v>1172</v>
          </cell>
          <cell r="L58">
            <v>820400</v>
          </cell>
          <cell r="M58" t="str">
            <v>No.25</v>
          </cell>
        </row>
        <row r="59">
          <cell r="A59" t="str">
            <v>상록패랭이</v>
          </cell>
          <cell r="B59" t="str">
            <v>3치포트</v>
          </cell>
          <cell r="C59" t="str">
            <v>본</v>
          </cell>
          <cell r="D59">
            <v>1550</v>
          </cell>
          <cell r="E59">
            <v>2200</v>
          </cell>
          <cell r="F59">
            <v>3410000</v>
          </cell>
          <cell r="G59">
            <v>172</v>
          </cell>
          <cell r="H59">
            <v>266600</v>
          </cell>
          <cell r="I59">
            <v>0</v>
          </cell>
          <cell r="J59">
            <v>0</v>
          </cell>
          <cell r="K59">
            <v>2372</v>
          </cell>
          <cell r="L59">
            <v>3676600</v>
          </cell>
          <cell r="M59" t="str">
            <v>No.26</v>
          </cell>
        </row>
        <row r="60">
          <cell r="A60" t="str">
            <v>줄무늬사사</v>
          </cell>
          <cell r="B60" t="str">
            <v>4치포트</v>
          </cell>
          <cell r="C60" t="str">
            <v>본</v>
          </cell>
          <cell r="D60">
            <v>1500</v>
          </cell>
          <cell r="E60">
            <v>2500</v>
          </cell>
          <cell r="F60">
            <v>3750000</v>
          </cell>
          <cell r="G60">
            <v>172</v>
          </cell>
          <cell r="H60">
            <v>258000</v>
          </cell>
          <cell r="I60">
            <v>0</v>
          </cell>
          <cell r="J60">
            <v>0</v>
          </cell>
          <cell r="K60">
            <v>2672</v>
          </cell>
          <cell r="L60">
            <v>4008000</v>
          </cell>
          <cell r="M60" t="str">
            <v>No.27</v>
          </cell>
        </row>
        <row r="61">
          <cell r="A61" t="str">
            <v>원추리</v>
          </cell>
          <cell r="B61" t="str">
            <v>2-3분얼</v>
          </cell>
          <cell r="C61" t="str">
            <v>본</v>
          </cell>
          <cell r="D61">
            <v>1200</v>
          </cell>
          <cell r="E61">
            <v>2100</v>
          </cell>
          <cell r="F61">
            <v>2520000</v>
          </cell>
          <cell r="G61">
            <v>172</v>
          </cell>
          <cell r="H61">
            <v>206400</v>
          </cell>
          <cell r="I61">
            <v>0</v>
          </cell>
          <cell r="J61">
            <v>0</v>
          </cell>
          <cell r="K61">
            <v>2272</v>
          </cell>
          <cell r="L61">
            <v>2726400</v>
          </cell>
          <cell r="M61" t="str">
            <v>No.28</v>
          </cell>
        </row>
        <row r="62">
          <cell r="A62" t="str">
            <v>구절초</v>
          </cell>
          <cell r="B62" t="str">
            <v>3치포트</v>
          </cell>
          <cell r="C62" t="str">
            <v>본</v>
          </cell>
          <cell r="D62">
            <v>1300</v>
          </cell>
          <cell r="E62">
            <v>1400</v>
          </cell>
          <cell r="F62">
            <v>1820000</v>
          </cell>
          <cell r="G62">
            <v>172</v>
          </cell>
          <cell r="H62">
            <v>223600</v>
          </cell>
          <cell r="I62">
            <v>0</v>
          </cell>
          <cell r="J62">
            <v>0</v>
          </cell>
          <cell r="K62">
            <v>1572</v>
          </cell>
          <cell r="L62">
            <v>2043600</v>
          </cell>
          <cell r="M62" t="str">
            <v>No.29</v>
          </cell>
        </row>
        <row r="63">
          <cell r="A63" t="str">
            <v>허브</v>
          </cell>
          <cell r="B63" t="str">
            <v>3치포트</v>
          </cell>
          <cell r="C63" t="str">
            <v>본</v>
          </cell>
          <cell r="D63">
            <v>450</v>
          </cell>
          <cell r="E63">
            <v>1200</v>
          </cell>
          <cell r="F63">
            <v>540000</v>
          </cell>
          <cell r="G63">
            <v>172</v>
          </cell>
          <cell r="H63">
            <v>77400</v>
          </cell>
          <cell r="I63">
            <v>0</v>
          </cell>
          <cell r="J63">
            <v>0</v>
          </cell>
          <cell r="K63">
            <v>1372</v>
          </cell>
          <cell r="L63">
            <v>617400</v>
          </cell>
          <cell r="M63" t="str">
            <v>No.30</v>
          </cell>
        </row>
        <row r="64">
          <cell r="A64" t="str">
            <v>바.기    타</v>
          </cell>
          <cell r="D64">
            <v>0</v>
          </cell>
          <cell r="E64">
            <v>0</v>
          </cell>
          <cell r="F64">
            <v>16637326</v>
          </cell>
          <cell r="G64">
            <v>0</v>
          </cell>
          <cell r="H64">
            <v>6231794</v>
          </cell>
          <cell r="I64">
            <v>0</v>
          </cell>
          <cell r="J64">
            <v>0</v>
          </cell>
          <cell r="K64">
            <v>0</v>
          </cell>
          <cell r="L64">
            <v>22869120</v>
          </cell>
        </row>
        <row r="65">
          <cell r="A65" t="str">
            <v>줄떼식재(1/2떼)</v>
          </cell>
          <cell r="B65" t="str">
            <v>0.3X0.3X0.03</v>
          </cell>
          <cell r="C65" t="str">
            <v>M2</v>
          </cell>
          <cell r="D65">
            <v>2078.8200000000002</v>
          </cell>
          <cell r="E65">
            <v>1540</v>
          </cell>
          <cell r="F65">
            <v>3201383</v>
          </cell>
          <cell r="G65">
            <v>1841</v>
          </cell>
          <cell r="H65">
            <v>3827107</v>
          </cell>
          <cell r="I65">
            <v>0</v>
          </cell>
          <cell r="J65">
            <v>0</v>
          </cell>
          <cell r="K65">
            <v>3381</v>
          </cell>
          <cell r="L65">
            <v>7028490</v>
          </cell>
          <cell r="M65" t="str">
            <v>#.1</v>
          </cell>
        </row>
        <row r="66">
          <cell r="A66" t="str">
            <v>지주목</v>
          </cell>
          <cell r="B66" t="str">
            <v>삼발이(소형)</v>
          </cell>
          <cell r="C66" t="str">
            <v>조</v>
          </cell>
          <cell r="D66">
            <v>173</v>
          </cell>
          <cell r="E66">
            <v>2347</v>
          </cell>
          <cell r="F66">
            <v>406031</v>
          </cell>
          <cell r="G66">
            <v>1224</v>
          </cell>
          <cell r="H66">
            <v>211752</v>
          </cell>
          <cell r="I66">
            <v>0</v>
          </cell>
          <cell r="J66">
            <v>0</v>
          </cell>
          <cell r="K66">
            <v>3571</v>
          </cell>
          <cell r="L66">
            <v>617783</v>
          </cell>
          <cell r="M66" t="str">
            <v>No.31</v>
          </cell>
        </row>
        <row r="67">
          <cell r="A67" t="str">
            <v>지주목</v>
          </cell>
          <cell r="B67" t="str">
            <v>삼발이(대형)</v>
          </cell>
          <cell r="C67" t="str">
            <v>조</v>
          </cell>
          <cell r="D67">
            <v>225</v>
          </cell>
          <cell r="E67">
            <v>4056</v>
          </cell>
          <cell r="F67">
            <v>912600</v>
          </cell>
          <cell r="G67">
            <v>1713</v>
          </cell>
          <cell r="H67">
            <v>385425</v>
          </cell>
          <cell r="I67">
            <v>0</v>
          </cell>
          <cell r="J67">
            <v>0</v>
          </cell>
          <cell r="K67">
            <v>5769</v>
          </cell>
          <cell r="L67">
            <v>1298025</v>
          </cell>
          <cell r="M67" t="str">
            <v>No.32</v>
          </cell>
        </row>
        <row r="68">
          <cell r="A68" t="str">
            <v>부숙톱밥퇴비</v>
          </cell>
          <cell r="C68" t="str">
            <v>KG</v>
          </cell>
          <cell r="D68">
            <v>12701</v>
          </cell>
          <cell r="E68">
            <v>250</v>
          </cell>
          <cell r="F68">
            <v>3175250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250</v>
          </cell>
          <cell r="L68">
            <v>3175250</v>
          </cell>
        </row>
        <row r="69">
          <cell r="A69" t="str">
            <v>잔디</v>
          </cell>
          <cell r="B69" t="str">
            <v>평떼</v>
          </cell>
          <cell r="C69" t="str">
            <v>㎡</v>
          </cell>
          <cell r="D69">
            <v>640.28</v>
          </cell>
          <cell r="E69">
            <v>3080</v>
          </cell>
          <cell r="F69">
            <v>1972062</v>
          </cell>
          <cell r="G69">
            <v>2823</v>
          </cell>
          <cell r="H69">
            <v>1807510</v>
          </cell>
          <cell r="I69">
            <v>0</v>
          </cell>
          <cell r="J69">
            <v>0</v>
          </cell>
          <cell r="K69">
            <v>5903</v>
          </cell>
          <cell r="L69">
            <v>3779572</v>
          </cell>
          <cell r="M69" t="str">
            <v>No.33</v>
          </cell>
        </row>
        <row r="70">
          <cell r="A70" t="str">
            <v>조경용토</v>
          </cell>
          <cell r="B70" t="str">
            <v>사질양토</v>
          </cell>
          <cell r="C70" t="str">
            <v>M3</v>
          </cell>
          <cell r="D70">
            <v>1394</v>
          </cell>
          <cell r="E70">
            <v>5000</v>
          </cell>
          <cell r="F70">
            <v>6970000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5000</v>
          </cell>
          <cell r="L70">
            <v>6970000</v>
          </cell>
        </row>
        <row r="78">
          <cell r="A78" t="str">
            <v>2.조경시설물공</v>
          </cell>
          <cell r="C78" t="str">
            <v>식</v>
          </cell>
          <cell r="D78">
            <v>1</v>
          </cell>
          <cell r="F78">
            <v>113481570</v>
          </cell>
          <cell r="H78">
            <v>42160764</v>
          </cell>
          <cell r="J78">
            <v>382596</v>
          </cell>
          <cell r="K78">
            <v>0</v>
          </cell>
          <cell r="L78">
            <v>156024930</v>
          </cell>
        </row>
        <row r="79">
          <cell r="A79" t="str">
            <v>사각파고라</v>
          </cell>
          <cell r="B79" t="str">
            <v>4500X4500</v>
          </cell>
          <cell r="C79" t="str">
            <v>개소</v>
          </cell>
          <cell r="D79">
            <v>1</v>
          </cell>
          <cell r="E79">
            <v>5027867</v>
          </cell>
          <cell r="F79">
            <v>5027867</v>
          </cell>
          <cell r="G79">
            <v>52819</v>
          </cell>
          <cell r="H79">
            <v>52819</v>
          </cell>
          <cell r="I79">
            <v>0</v>
          </cell>
          <cell r="J79">
            <v>0</v>
          </cell>
          <cell r="K79">
            <v>5080686</v>
          </cell>
          <cell r="L79">
            <v>5080686</v>
          </cell>
          <cell r="M79" t="str">
            <v>No.34</v>
          </cell>
        </row>
        <row r="80">
          <cell r="A80" t="str">
            <v>평벤치</v>
          </cell>
          <cell r="B80" t="str">
            <v>1800X380</v>
          </cell>
          <cell r="C80" t="str">
            <v>개소</v>
          </cell>
          <cell r="D80">
            <v>3</v>
          </cell>
          <cell r="E80">
            <v>225000</v>
          </cell>
          <cell r="F80">
            <v>675000</v>
          </cell>
          <cell r="G80">
            <v>21484</v>
          </cell>
          <cell r="H80">
            <v>64452</v>
          </cell>
          <cell r="I80">
            <v>0</v>
          </cell>
          <cell r="J80">
            <v>0</v>
          </cell>
          <cell r="K80">
            <v>246484</v>
          </cell>
          <cell r="L80">
            <v>739452</v>
          </cell>
          <cell r="M80" t="str">
            <v>No.35</v>
          </cell>
        </row>
        <row r="81">
          <cell r="A81" t="str">
            <v>화계</v>
          </cell>
          <cell r="C81" t="str">
            <v>M</v>
          </cell>
          <cell r="D81">
            <v>63.3</v>
          </cell>
          <cell r="E81">
            <v>105597</v>
          </cell>
          <cell r="F81">
            <v>6684290</v>
          </cell>
          <cell r="G81">
            <v>223590</v>
          </cell>
          <cell r="H81">
            <v>14153247</v>
          </cell>
          <cell r="I81">
            <v>817</v>
          </cell>
          <cell r="J81">
            <v>51716</v>
          </cell>
          <cell r="K81">
            <v>330004</v>
          </cell>
          <cell r="L81">
            <v>20889253</v>
          </cell>
          <cell r="M81" t="str">
            <v>No.36</v>
          </cell>
        </row>
        <row r="82">
          <cell r="A82" t="str">
            <v>목재데크-1</v>
          </cell>
          <cell r="B82" t="str">
            <v>4600X3600</v>
          </cell>
          <cell r="C82" t="str">
            <v>개소</v>
          </cell>
          <cell r="D82">
            <v>1</v>
          </cell>
          <cell r="E82">
            <v>1248000</v>
          </cell>
          <cell r="F82">
            <v>1248000</v>
          </cell>
          <cell r="G82">
            <v>560921</v>
          </cell>
          <cell r="H82">
            <v>560921</v>
          </cell>
          <cell r="I82">
            <v>0</v>
          </cell>
          <cell r="J82">
            <v>0</v>
          </cell>
          <cell r="K82">
            <v>1808921</v>
          </cell>
          <cell r="L82">
            <v>1808921</v>
          </cell>
          <cell r="M82" t="str">
            <v>No.37</v>
          </cell>
        </row>
        <row r="83">
          <cell r="A83" t="str">
            <v>목재데크-2</v>
          </cell>
          <cell r="B83" t="str">
            <v>5800X5200</v>
          </cell>
          <cell r="C83" t="str">
            <v>개소</v>
          </cell>
          <cell r="D83">
            <v>1</v>
          </cell>
          <cell r="E83">
            <v>2177500</v>
          </cell>
          <cell r="F83">
            <v>2177500</v>
          </cell>
          <cell r="G83">
            <v>1022324</v>
          </cell>
          <cell r="H83">
            <v>1022324</v>
          </cell>
          <cell r="I83">
            <v>0</v>
          </cell>
          <cell r="J83">
            <v>0</v>
          </cell>
          <cell r="K83">
            <v>3199824</v>
          </cell>
          <cell r="L83">
            <v>3199824</v>
          </cell>
          <cell r="M83" t="str">
            <v>No.38</v>
          </cell>
        </row>
        <row r="84">
          <cell r="A84" t="str">
            <v>앉음벽1</v>
          </cell>
          <cell r="B84" t="str">
            <v>H450</v>
          </cell>
          <cell r="C84" t="str">
            <v>개소</v>
          </cell>
          <cell r="D84">
            <v>1</v>
          </cell>
          <cell r="E84">
            <v>333500</v>
          </cell>
          <cell r="F84">
            <v>333500</v>
          </cell>
          <cell r="G84">
            <v>413746</v>
          </cell>
          <cell r="H84">
            <v>413746</v>
          </cell>
          <cell r="I84">
            <v>1343</v>
          </cell>
          <cell r="J84">
            <v>1343</v>
          </cell>
          <cell r="K84">
            <v>748589</v>
          </cell>
          <cell r="L84">
            <v>748589</v>
          </cell>
          <cell r="M84" t="str">
            <v>No.39</v>
          </cell>
        </row>
        <row r="85">
          <cell r="A85" t="str">
            <v>앉음벽2</v>
          </cell>
          <cell r="B85" t="str">
            <v>H450</v>
          </cell>
          <cell r="C85" t="str">
            <v>개소</v>
          </cell>
          <cell r="D85">
            <v>1</v>
          </cell>
          <cell r="E85">
            <v>557389</v>
          </cell>
          <cell r="F85">
            <v>557389</v>
          </cell>
          <cell r="G85">
            <v>693092</v>
          </cell>
          <cell r="H85">
            <v>693092</v>
          </cell>
          <cell r="I85">
            <v>2256</v>
          </cell>
          <cell r="J85">
            <v>2256</v>
          </cell>
          <cell r="K85">
            <v>1252737</v>
          </cell>
          <cell r="L85">
            <v>1252737</v>
          </cell>
          <cell r="M85" t="str">
            <v>No.40</v>
          </cell>
        </row>
        <row r="86">
          <cell r="A86" t="str">
            <v>앉음벽3</v>
          </cell>
          <cell r="B86" t="str">
            <v>H450</v>
          </cell>
          <cell r="C86" t="str">
            <v>개소</v>
          </cell>
          <cell r="D86">
            <v>3</v>
          </cell>
          <cell r="E86">
            <v>218325</v>
          </cell>
          <cell r="F86">
            <v>654975</v>
          </cell>
          <cell r="G86">
            <v>269991</v>
          </cell>
          <cell r="H86">
            <v>809973</v>
          </cell>
          <cell r="I86">
            <v>879</v>
          </cell>
          <cell r="J86">
            <v>2637</v>
          </cell>
          <cell r="K86">
            <v>489195</v>
          </cell>
          <cell r="L86">
            <v>1467585</v>
          </cell>
          <cell r="M86" t="str">
            <v>No.41</v>
          </cell>
        </row>
        <row r="87">
          <cell r="A87" t="str">
            <v>앉음벽4</v>
          </cell>
          <cell r="B87" t="str">
            <v>H450</v>
          </cell>
          <cell r="C87" t="str">
            <v>개소</v>
          </cell>
          <cell r="D87">
            <v>3</v>
          </cell>
          <cell r="E87">
            <v>109826</v>
          </cell>
          <cell r="F87">
            <v>329478</v>
          </cell>
          <cell r="G87">
            <v>134788</v>
          </cell>
          <cell r="H87">
            <v>404364</v>
          </cell>
          <cell r="I87">
            <v>435</v>
          </cell>
          <cell r="J87">
            <v>1305</v>
          </cell>
          <cell r="K87">
            <v>245049</v>
          </cell>
          <cell r="L87">
            <v>735147</v>
          </cell>
          <cell r="M87" t="str">
            <v>No.42</v>
          </cell>
        </row>
        <row r="88">
          <cell r="A88" t="str">
            <v>잔디등</v>
          </cell>
          <cell r="B88" t="str">
            <v>D130XH900</v>
          </cell>
          <cell r="C88" t="str">
            <v>개소</v>
          </cell>
          <cell r="D88">
            <v>28</v>
          </cell>
          <cell r="E88">
            <v>157019</v>
          </cell>
          <cell r="F88">
            <v>4396532</v>
          </cell>
          <cell r="G88">
            <v>10864</v>
          </cell>
          <cell r="H88">
            <v>304192</v>
          </cell>
          <cell r="I88">
            <v>0</v>
          </cell>
          <cell r="J88">
            <v>0</v>
          </cell>
          <cell r="K88">
            <v>167883</v>
          </cell>
          <cell r="L88">
            <v>4700724</v>
          </cell>
          <cell r="M88" t="str">
            <v>No.43</v>
          </cell>
        </row>
        <row r="89">
          <cell r="A89" t="str">
            <v>투사등-1</v>
          </cell>
          <cell r="B89" t="str">
            <v>D130(돌출형)</v>
          </cell>
          <cell r="C89" t="str">
            <v>개소</v>
          </cell>
          <cell r="D89">
            <v>27</v>
          </cell>
          <cell r="E89">
            <v>252000</v>
          </cell>
          <cell r="F89">
            <v>6804000</v>
          </cell>
          <cell r="G89">
            <v>499</v>
          </cell>
          <cell r="H89">
            <v>13473</v>
          </cell>
          <cell r="I89">
            <v>0</v>
          </cell>
          <cell r="J89">
            <v>0</v>
          </cell>
          <cell r="K89">
            <v>252499</v>
          </cell>
          <cell r="L89">
            <v>6817473</v>
          </cell>
          <cell r="M89" t="str">
            <v>No.44</v>
          </cell>
        </row>
        <row r="90">
          <cell r="A90" t="str">
            <v>투사등-2</v>
          </cell>
          <cell r="B90" t="str">
            <v>D295(매립형)</v>
          </cell>
          <cell r="C90" t="str">
            <v>개소</v>
          </cell>
          <cell r="D90">
            <v>4</v>
          </cell>
          <cell r="E90">
            <v>445000</v>
          </cell>
          <cell r="F90">
            <v>1780000</v>
          </cell>
          <cell r="G90">
            <v>4828</v>
          </cell>
          <cell r="H90">
            <v>19312</v>
          </cell>
          <cell r="I90">
            <v>0</v>
          </cell>
          <cell r="J90">
            <v>0</v>
          </cell>
          <cell r="K90">
            <v>449828</v>
          </cell>
          <cell r="L90">
            <v>1799312</v>
          </cell>
          <cell r="M90" t="str">
            <v>No.45</v>
          </cell>
        </row>
        <row r="91">
          <cell r="A91" t="str">
            <v>침목놓기</v>
          </cell>
          <cell r="C91" t="str">
            <v>개소</v>
          </cell>
          <cell r="D91">
            <v>60</v>
          </cell>
          <cell r="E91">
            <v>57589</v>
          </cell>
          <cell r="F91">
            <v>3455340</v>
          </cell>
          <cell r="G91">
            <v>32031</v>
          </cell>
          <cell r="H91">
            <v>1921860</v>
          </cell>
          <cell r="I91">
            <v>0</v>
          </cell>
          <cell r="J91">
            <v>0</v>
          </cell>
          <cell r="K91">
            <v>89620</v>
          </cell>
          <cell r="L91">
            <v>5377200</v>
          </cell>
          <cell r="M91" t="str">
            <v>No.46</v>
          </cell>
        </row>
        <row r="92">
          <cell r="A92" t="str">
            <v>URN</v>
          </cell>
          <cell r="C92" t="str">
            <v>개소</v>
          </cell>
          <cell r="D92">
            <v>15</v>
          </cell>
          <cell r="E92">
            <v>200000</v>
          </cell>
          <cell r="F92">
            <v>3000000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200000</v>
          </cell>
          <cell r="L92">
            <v>3000000</v>
          </cell>
        </row>
        <row r="93">
          <cell r="A93" t="str">
            <v>수목보홀덮개-1</v>
          </cell>
          <cell r="B93" t="str">
            <v>1500X1500</v>
          </cell>
          <cell r="C93" t="str">
            <v>개소</v>
          </cell>
          <cell r="D93">
            <v>4</v>
          </cell>
          <cell r="E93">
            <v>246940</v>
          </cell>
          <cell r="F93">
            <v>987760</v>
          </cell>
          <cell r="G93">
            <v>42090</v>
          </cell>
          <cell r="H93">
            <v>168360</v>
          </cell>
          <cell r="I93">
            <v>0</v>
          </cell>
          <cell r="J93">
            <v>0</v>
          </cell>
          <cell r="K93">
            <v>289030</v>
          </cell>
          <cell r="L93">
            <v>1156120</v>
          </cell>
          <cell r="M93" t="str">
            <v>No.47</v>
          </cell>
        </row>
        <row r="94">
          <cell r="A94" t="str">
            <v>경관석놓기</v>
          </cell>
          <cell r="B94" t="str">
            <v>130X100X70(1.6TON)</v>
          </cell>
          <cell r="C94" t="str">
            <v>개소</v>
          </cell>
          <cell r="D94">
            <v>3</v>
          </cell>
          <cell r="E94">
            <v>464019</v>
          </cell>
          <cell r="F94">
            <v>1392057</v>
          </cell>
          <cell r="G94">
            <v>214837</v>
          </cell>
          <cell r="H94">
            <v>644511</v>
          </cell>
          <cell r="I94">
            <v>29700</v>
          </cell>
          <cell r="J94">
            <v>89100</v>
          </cell>
          <cell r="K94">
            <v>708556</v>
          </cell>
          <cell r="L94">
            <v>2125668</v>
          </cell>
          <cell r="M94" t="str">
            <v>No.48</v>
          </cell>
        </row>
        <row r="95">
          <cell r="A95" t="str">
            <v>경관석놓기</v>
          </cell>
          <cell r="B95" t="str">
            <v>100X90X60(1.0TON)</v>
          </cell>
          <cell r="C95" t="str">
            <v>개소</v>
          </cell>
          <cell r="D95">
            <v>6</v>
          </cell>
          <cell r="E95">
            <v>258324</v>
          </cell>
          <cell r="F95">
            <v>1549944</v>
          </cell>
          <cell r="G95">
            <v>127565</v>
          </cell>
          <cell r="H95">
            <v>765390</v>
          </cell>
          <cell r="I95">
            <v>17635</v>
          </cell>
          <cell r="J95">
            <v>105810</v>
          </cell>
          <cell r="K95">
            <v>403524</v>
          </cell>
          <cell r="L95">
            <v>2421144</v>
          </cell>
          <cell r="M95" t="str">
            <v>No.49</v>
          </cell>
        </row>
        <row r="96">
          <cell r="A96" t="str">
            <v>퍼팅그린-1</v>
          </cell>
          <cell r="C96" t="str">
            <v>M2</v>
          </cell>
          <cell r="D96">
            <v>21.6</v>
          </cell>
          <cell r="E96">
            <v>35731</v>
          </cell>
          <cell r="F96">
            <v>771789</v>
          </cell>
          <cell r="G96">
            <v>9867</v>
          </cell>
          <cell r="H96">
            <v>213127</v>
          </cell>
          <cell r="I96">
            <v>35</v>
          </cell>
          <cell r="J96">
            <v>756</v>
          </cell>
          <cell r="K96">
            <v>45633</v>
          </cell>
          <cell r="L96">
            <v>985672</v>
          </cell>
          <cell r="M96" t="str">
            <v>No.50</v>
          </cell>
        </row>
        <row r="97">
          <cell r="A97" t="str">
            <v>퍼팅그린-2</v>
          </cell>
          <cell r="C97" t="str">
            <v>M2</v>
          </cell>
          <cell r="D97">
            <v>109.6</v>
          </cell>
          <cell r="E97">
            <v>35731</v>
          </cell>
          <cell r="F97">
            <v>3916117</v>
          </cell>
          <cell r="G97">
            <v>9867</v>
          </cell>
          <cell r="H97">
            <v>1081423</v>
          </cell>
          <cell r="I97">
            <v>35</v>
          </cell>
          <cell r="J97">
            <v>3836</v>
          </cell>
          <cell r="K97">
            <v>45633</v>
          </cell>
          <cell r="L97">
            <v>5001376</v>
          </cell>
          <cell r="M97" t="str">
            <v>No.51</v>
          </cell>
        </row>
        <row r="98">
          <cell r="A98" t="str">
            <v>수경시설-1</v>
          </cell>
          <cell r="C98" t="str">
            <v>식</v>
          </cell>
          <cell r="D98">
            <v>1</v>
          </cell>
          <cell r="E98">
            <v>12000000</v>
          </cell>
          <cell r="F98">
            <v>12000000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12000000</v>
          </cell>
          <cell r="L98">
            <v>12000000</v>
          </cell>
          <cell r="M98" t="str">
            <v>No.52</v>
          </cell>
        </row>
        <row r="99">
          <cell r="A99" t="str">
            <v>수경시설-2</v>
          </cell>
          <cell r="C99" t="str">
            <v>식</v>
          </cell>
          <cell r="D99">
            <v>1</v>
          </cell>
          <cell r="E99">
            <v>30000000</v>
          </cell>
          <cell r="F99">
            <v>30000000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30000000</v>
          </cell>
          <cell r="L99">
            <v>30000000</v>
          </cell>
          <cell r="M99" t="str">
            <v>No.53</v>
          </cell>
        </row>
        <row r="100">
          <cell r="A100" t="str">
            <v>계단1</v>
          </cell>
          <cell r="B100" t="str">
            <v>W=2.6M</v>
          </cell>
          <cell r="C100" t="str">
            <v>개소</v>
          </cell>
          <cell r="D100">
            <v>1</v>
          </cell>
          <cell r="E100">
            <v>1261623</v>
          </cell>
          <cell r="F100">
            <v>1261623</v>
          </cell>
          <cell r="G100">
            <v>92138</v>
          </cell>
          <cell r="H100">
            <v>92138</v>
          </cell>
          <cell r="I100">
            <v>1404</v>
          </cell>
          <cell r="J100">
            <v>1404</v>
          </cell>
          <cell r="K100">
            <v>1355165</v>
          </cell>
          <cell r="L100">
            <v>1355165</v>
          </cell>
          <cell r="M100" t="str">
            <v>No.54</v>
          </cell>
        </row>
        <row r="101">
          <cell r="A101" t="str">
            <v>계단2</v>
          </cell>
          <cell r="C101" t="str">
            <v>개소</v>
          </cell>
          <cell r="D101">
            <v>1</v>
          </cell>
          <cell r="E101">
            <v>1261623</v>
          </cell>
          <cell r="F101">
            <v>1261623</v>
          </cell>
          <cell r="G101">
            <v>92138</v>
          </cell>
          <cell r="H101">
            <v>92138</v>
          </cell>
          <cell r="I101">
            <v>1404</v>
          </cell>
          <cell r="J101">
            <v>1404</v>
          </cell>
          <cell r="K101">
            <v>1355165</v>
          </cell>
          <cell r="L101">
            <v>1355165</v>
          </cell>
          <cell r="M101" t="str">
            <v>No.55</v>
          </cell>
        </row>
        <row r="102">
          <cell r="A102" t="str">
            <v>계단3</v>
          </cell>
          <cell r="C102" t="str">
            <v>개소</v>
          </cell>
          <cell r="D102">
            <v>1</v>
          </cell>
          <cell r="E102">
            <v>2030471</v>
          </cell>
          <cell r="F102">
            <v>2030471</v>
          </cell>
          <cell r="G102">
            <v>148067</v>
          </cell>
          <cell r="H102">
            <v>148067</v>
          </cell>
          <cell r="I102">
            <v>2530</v>
          </cell>
          <cell r="J102">
            <v>2530</v>
          </cell>
          <cell r="K102">
            <v>2181068</v>
          </cell>
          <cell r="L102">
            <v>2181068</v>
          </cell>
          <cell r="M102" t="str">
            <v>No.56</v>
          </cell>
        </row>
        <row r="103">
          <cell r="A103" t="str">
            <v>계단4</v>
          </cell>
          <cell r="C103" t="str">
            <v>개소</v>
          </cell>
          <cell r="D103">
            <v>1</v>
          </cell>
          <cell r="E103">
            <v>1011847</v>
          </cell>
          <cell r="F103">
            <v>1011847</v>
          </cell>
          <cell r="G103">
            <v>75827</v>
          </cell>
          <cell r="H103">
            <v>75827</v>
          </cell>
          <cell r="I103">
            <v>1236</v>
          </cell>
          <cell r="J103">
            <v>1236</v>
          </cell>
          <cell r="K103">
            <v>1088910</v>
          </cell>
          <cell r="L103">
            <v>1088910</v>
          </cell>
          <cell r="M103" t="str">
            <v>No.57</v>
          </cell>
        </row>
        <row r="104">
          <cell r="A104" t="str">
            <v>램프</v>
          </cell>
          <cell r="C104" t="str">
            <v>개소</v>
          </cell>
          <cell r="D104">
            <v>1</v>
          </cell>
          <cell r="E104">
            <v>795675</v>
          </cell>
          <cell r="F104">
            <v>795675</v>
          </cell>
          <cell r="G104">
            <v>268345</v>
          </cell>
          <cell r="H104">
            <v>268345</v>
          </cell>
          <cell r="I104">
            <v>2922</v>
          </cell>
          <cell r="J104">
            <v>2922</v>
          </cell>
          <cell r="K104">
            <v>1066942</v>
          </cell>
          <cell r="L104">
            <v>1066942</v>
          </cell>
          <cell r="M104" t="str">
            <v>No.58</v>
          </cell>
        </row>
        <row r="105">
          <cell r="A105" t="str">
            <v>날개벽1</v>
          </cell>
          <cell r="B105" t="str">
            <v>H=1.3M</v>
          </cell>
          <cell r="C105" t="str">
            <v>개소</v>
          </cell>
          <cell r="D105">
            <v>1</v>
          </cell>
          <cell r="E105">
            <v>1509366</v>
          </cell>
          <cell r="F105">
            <v>1509366</v>
          </cell>
          <cell r="G105">
            <v>1264446</v>
          </cell>
          <cell r="H105">
            <v>1264446</v>
          </cell>
          <cell r="I105">
            <v>10947</v>
          </cell>
          <cell r="J105">
            <v>10947</v>
          </cell>
          <cell r="K105">
            <v>2784759</v>
          </cell>
          <cell r="L105">
            <v>2784759</v>
          </cell>
          <cell r="M105" t="str">
            <v>No.59</v>
          </cell>
        </row>
        <row r="106">
          <cell r="A106" t="str">
            <v>날개벽2</v>
          </cell>
          <cell r="B106" t="str">
            <v>H=1.4M</v>
          </cell>
          <cell r="C106" t="str">
            <v>개소</v>
          </cell>
          <cell r="D106">
            <v>1</v>
          </cell>
          <cell r="E106">
            <v>3948080</v>
          </cell>
          <cell r="F106">
            <v>3948080</v>
          </cell>
          <cell r="G106">
            <v>3212534</v>
          </cell>
          <cell r="H106">
            <v>3212534</v>
          </cell>
          <cell r="I106">
            <v>29530</v>
          </cell>
          <cell r="J106">
            <v>29530</v>
          </cell>
          <cell r="K106">
            <v>7190144</v>
          </cell>
          <cell r="L106">
            <v>7190144</v>
          </cell>
          <cell r="M106" t="str">
            <v>No.60</v>
          </cell>
        </row>
        <row r="107">
          <cell r="A107" t="str">
            <v>날개벽3</v>
          </cell>
          <cell r="B107" t="str">
            <v>H=1.3M</v>
          </cell>
          <cell r="C107" t="str">
            <v>개소</v>
          </cell>
          <cell r="D107">
            <v>1</v>
          </cell>
          <cell r="E107">
            <v>776068</v>
          </cell>
          <cell r="F107">
            <v>776068</v>
          </cell>
          <cell r="G107">
            <v>630709</v>
          </cell>
          <cell r="H107">
            <v>630709</v>
          </cell>
          <cell r="I107">
            <v>4206</v>
          </cell>
          <cell r="J107">
            <v>4206</v>
          </cell>
          <cell r="K107">
            <v>1410983</v>
          </cell>
          <cell r="L107">
            <v>1410983</v>
          </cell>
          <cell r="M107" t="str">
            <v>No.61</v>
          </cell>
        </row>
        <row r="108">
          <cell r="A108" t="str">
            <v>날개벽4</v>
          </cell>
          <cell r="B108" t="str">
            <v>H=0.7M</v>
          </cell>
          <cell r="C108" t="str">
            <v>개소</v>
          </cell>
          <cell r="D108">
            <v>1</v>
          </cell>
          <cell r="E108">
            <v>344025</v>
          </cell>
          <cell r="F108">
            <v>344025</v>
          </cell>
          <cell r="G108">
            <v>293310</v>
          </cell>
          <cell r="H108">
            <v>293310</v>
          </cell>
          <cell r="I108">
            <v>1729</v>
          </cell>
          <cell r="J108">
            <v>1729</v>
          </cell>
          <cell r="K108">
            <v>639064</v>
          </cell>
          <cell r="L108">
            <v>639064</v>
          </cell>
          <cell r="M108" t="str">
            <v>No.62</v>
          </cell>
        </row>
        <row r="109">
          <cell r="A109" t="str">
            <v>날개벽5</v>
          </cell>
          <cell r="B109" t="str">
            <v>H=1.1M</v>
          </cell>
          <cell r="C109" t="str">
            <v>개소</v>
          </cell>
          <cell r="D109">
            <v>1</v>
          </cell>
          <cell r="E109">
            <v>2622956</v>
          </cell>
          <cell r="F109">
            <v>2622956</v>
          </cell>
          <cell r="G109">
            <v>2165242</v>
          </cell>
          <cell r="H109">
            <v>2165242</v>
          </cell>
          <cell r="I109">
            <v>17107</v>
          </cell>
          <cell r="J109">
            <v>17107</v>
          </cell>
          <cell r="K109">
            <v>4805305</v>
          </cell>
          <cell r="L109">
            <v>4805305</v>
          </cell>
          <cell r="M109" t="str">
            <v>No.63</v>
          </cell>
        </row>
        <row r="110">
          <cell r="A110" t="str">
            <v>날개벽6</v>
          </cell>
          <cell r="B110" t="str">
            <v>H=1.2M</v>
          </cell>
          <cell r="C110" t="str">
            <v>개소</v>
          </cell>
          <cell r="D110">
            <v>1</v>
          </cell>
          <cell r="E110">
            <v>1118442</v>
          </cell>
          <cell r="F110">
            <v>1118442</v>
          </cell>
          <cell r="G110">
            <v>927069</v>
          </cell>
          <cell r="H110">
            <v>927069</v>
          </cell>
          <cell r="I110">
            <v>7575</v>
          </cell>
          <cell r="J110">
            <v>7575</v>
          </cell>
          <cell r="K110">
            <v>2053086</v>
          </cell>
          <cell r="L110">
            <v>2053086</v>
          </cell>
          <cell r="M110" t="str">
            <v>No.64</v>
          </cell>
        </row>
        <row r="111">
          <cell r="A111" t="str">
            <v>날개벽7</v>
          </cell>
          <cell r="B111" t="str">
            <v>H=1.1M</v>
          </cell>
          <cell r="C111" t="str">
            <v>개소</v>
          </cell>
          <cell r="D111">
            <v>1</v>
          </cell>
          <cell r="E111">
            <v>1502964</v>
          </cell>
          <cell r="F111">
            <v>1502964</v>
          </cell>
          <cell r="G111">
            <v>1238854</v>
          </cell>
          <cell r="H111">
            <v>1238854</v>
          </cell>
          <cell r="I111">
            <v>9783</v>
          </cell>
          <cell r="J111">
            <v>9783</v>
          </cell>
          <cell r="K111">
            <v>2751601</v>
          </cell>
          <cell r="L111">
            <v>2751601</v>
          </cell>
          <cell r="M111" t="str">
            <v>No.65</v>
          </cell>
        </row>
        <row r="112">
          <cell r="A112" t="str">
            <v>날개벽8</v>
          </cell>
          <cell r="B112" t="str">
            <v>H=0.8M</v>
          </cell>
          <cell r="C112" t="str">
            <v>개소</v>
          </cell>
          <cell r="D112">
            <v>1</v>
          </cell>
          <cell r="E112">
            <v>1745431</v>
          </cell>
          <cell r="F112">
            <v>1745431</v>
          </cell>
          <cell r="G112">
            <v>1359185</v>
          </cell>
          <cell r="H112">
            <v>1359185</v>
          </cell>
          <cell r="I112">
            <v>7382</v>
          </cell>
          <cell r="J112">
            <v>7382</v>
          </cell>
          <cell r="K112">
            <v>3111998</v>
          </cell>
          <cell r="L112">
            <v>3111998</v>
          </cell>
          <cell r="M112" t="str">
            <v>No.66</v>
          </cell>
        </row>
        <row r="113">
          <cell r="A113" t="str">
            <v>장식벽쌓기</v>
          </cell>
          <cell r="B113" t="str">
            <v>H450</v>
          </cell>
          <cell r="C113" t="str">
            <v>M</v>
          </cell>
          <cell r="D113">
            <v>58.4</v>
          </cell>
          <cell r="E113">
            <v>71713</v>
          </cell>
          <cell r="F113">
            <v>4188039</v>
          </cell>
          <cell r="G113">
            <v>104858</v>
          </cell>
          <cell r="H113">
            <v>6123707</v>
          </cell>
          <cell r="I113">
            <v>266</v>
          </cell>
          <cell r="J113">
            <v>15534</v>
          </cell>
          <cell r="K113">
            <v>176837</v>
          </cell>
          <cell r="L113">
            <v>10327280</v>
          </cell>
          <cell r="M113" t="str">
            <v>No.67</v>
          </cell>
        </row>
        <row r="114">
          <cell r="A114" t="str">
            <v>맹암거</v>
          </cell>
          <cell r="B114" t="str">
            <v>유공관, 150MM</v>
          </cell>
          <cell r="C114" t="str">
            <v>M</v>
          </cell>
          <cell r="D114">
            <v>34.299999999999997</v>
          </cell>
          <cell r="E114">
            <v>13083</v>
          </cell>
          <cell r="F114">
            <v>448747</v>
          </cell>
          <cell r="G114">
            <v>9474</v>
          </cell>
          <cell r="H114">
            <v>324958</v>
          </cell>
          <cell r="I114">
            <v>114</v>
          </cell>
          <cell r="J114">
            <v>3910</v>
          </cell>
          <cell r="K114">
            <v>22671</v>
          </cell>
          <cell r="L114">
            <v>777615</v>
          </cell>
          <cell r="M114" t="str">
            <v>No.68</v>
          </cell>
        </row>
        <row r="115">
          <cell r="A115" t="str">
            <v>맹암거</v>
          </cell>
          <cell r="B115" t="str">
            <v>유공관, 100MM</v>
          </cell>
          <cell r="C115" t="str">
            <v>M</v>
          </cell>
          <cell r="D115">
            <v>60.9</v>
          </cell>
          <cell r="E115">
            <v>10749</v>
          </cell>
          <cell r="F115">
            <v>654614</v>
          </cell>
          <cell r="G115">
            <v>9333</v>
          </cell>
          <cell r="H115">
            <v>568379</v>
          </cell>
          <cell r="I115">
            <v>109</v>
          </cell>
          <cell r="J115">
            <v>6638</v>
          </cell>
          <cell r="K115">
            <v>20191</v>
          </cell>
          <cell r="L115">
            <v>1229631</v>
          </cell>
          <cell r="M115" t="str">
            <v>No.69</v>
          </cell>
        </row>
        <row r="116">
          <cell r="A116" t="str">
            <v>집 수 정</v>
          </cell>
          <cell r="B116" t="str">
            <v>300X400X500</v>
          </cell>
          <cell r="C116" t="str">
            <v>개소</v>
          </cell>
          <cell r="D116">
            <v>1</v>
          </cell>
          <cell r="E116">
            <v>78330</v>
          </cell>
          <cell r="F116">
            <v>78330</v>
          </cell>
          <cell r="G116">
            <v>38414</v>
          </cell>
          <cell r="H116">
            <v>38414</v>
          </cell>
          <cell r="I116">
            <v>0</v>
          </cell>
          <cell r="J116">
            <v>0</v>
          </cell>
          <cell r="K116">
            <v>116744</v>
          </cell>
          <cell r="L116">
            <v>116744</v>
          </cell>
          <cell r="M116" t="str">
            <v>No.70</v>
          </cell>
        </row>
        <row r="117">
          <cell r="A117" t="str">
            <v>연결관부설</v>
          </cell>
          <cell r="B117" t="str">
            <v>D300MM인력부설</v>
          </cell>
          <cell r="C117" t="str">
            <v>M</v>
          </cell>
          <cell r="D117">
            <v>19</v>
          </cell>
          <cell r="E117">
            <v>23249</v>
          </cell>
          <cell r="F117">
            <v>441731</v>
          </cell>
          <cell r="G117">
            <v>1624</v>
          </cell>
          <cell r="H117">
            <v>30856</v>
          </cell>
          <cell r="I117">
            <v>0</v>
          </cell>
          <cell r="J117">
            <v>0</v>
          </cell>
          <cell r="K117">
            <v>24873</v>
          </cell>
          <cell r="L117">
            <v>472587</v>
          </cell>
          <cell r="M117" t="str">
            <v>No.71</v>
          </cell>
        </row>
        <row r="128">
          <cell r="A128" t="str">
            <v>3.조경포장공</v>
          </cell>
          <cell r="C128" t="str">
            <v>식</v>
          </cell>
          <cell r="D128">
            <v>1</v>
          </cell>
          <cell r="F128">
            <v>120764109</v>
          </cell>
          <cell r="H128">
            <v>63777058</v>
          </cell>
          <cell r="J128">
            <v>267271</v>
          </cell>
          <cell r="K128">
            <v>0</v>
          </cell>
          <cell r="L128">
            <v>184808438</v>
          </cell>
        </row>
        <row r="129">
          <cell r="A129" t="str">
            <v>디딤돌놓기</v>
          </cell>
          <cell r="B129" t="str">
            <v>T30</v>
          </cell>
          <cell r="C129" t="str">
            <v>M2</v>
          </cell>
          <cell r="D129">
            <v>120.1</v>
          </cell>
          <cell r="E129">
            <v>8161</v>
          </cell>
          <cell r="F129">
            <v>980136</v>
          </cell>
          <cell r="G129">
            <v>6491</v>
          </cell>
          <cell r="H129">
            <v>779569</v>
          </cell>
          <cell r="I129">
            <v>28</v>
          </cell>
          <cell r="J129">
            <v>3363</v>
          </cell>
          <cell r="K129">
            <v>14680</v>
          </cell>
          <cell r="L129">
            <v>1763068</v>
          </cell>
          <cell r="M129" t="str">
            <v>No.72</v>
          </cell>
        </row>
        <row r="130">
          <cell r="A130" t="str">
            <v>점토벽돌포장</v>
          </cell>
          <cell r="B130" t="str">
            <v>230X114X50</v>
          </cell>
          <cell r="C130" t="str">
            <v>M2</v>
          </cell>
          <cell r="D130">
            <v>335.8</v>
          </cell>
          <cell r="E130">
            <v>32140</v>
          </cell>
          <cell r="F130">
            <v>10792612</v>
          </cell>
          <cell r="G130">
            <v>15652</v>
          </cell>
          <cell r="H130">
            <v>5255942</v>
          </cell>
          <cell r="I130">
            <v>98</v>
          </cell>
          <cell r="J130">
            <v>32908</v>
          </cell>
          <cell r="K130">
            <v>47890</v>
          </cell>
          <cell r="L130">
            <v>16081462</v>
          </cell>
          <cell r="M130" t="str">
            <v>No.73</v>
          </cell>
        </row>
        <row r="131">
          <cell r="A131" t="str">
            <v>점토벽돌포장(부지내)</v>
          </cell>
          <cell r="B131" t="str">
            <v>230X114X76</v>
          </cell>
          <cell r="C131" t="str">
            <v>M2</v>
          </cell>
          <cell r="D131">
            <v>992.6</v>
          </cell>
          <cell r="E131">
            <v>49293</v>
          </cell>
          <cell r="F131">
            <v>48928232</v>
          </cell>
          <cell r="G131">
            <v>15727</v>
          </cell>
          <cell r="H131">
            <v>15610620</v>
          </cell>
          <cell r="I131">
            <v>108</v>
          </cell>
          <cell r="J131">
            <v>107200</v>
          </cell>
          <cell r="K131">
            <v>65128</v>
          </cell>
          <cell r="L131">
            <v>64646052</v>
          </cell>
          <cell r="M131" t="str">
            <v>No.74</v>
          </cell>
        </row>
        <row r="132">
          <cell r="A132" t="str">
            <v>점토벽돌포장(부지외)</v>
          </cell>
          <cell r="B132" t="str">
            <v>230X114X76</v>
          </cell>
          <cell r="C132" t="str">
            <v>M2</v>
          </cell>
          <cell r="D132">
            <v>419.4</v>
          </cell>
          <cell r="E132">
            <v>49293</v>
          </cell>
          <cell r="F132">
            <v>20673484</v>
          </cell>
          <cell r="G132">
            <v>15727</v>
          </cell>
          <cell r="H132">
            <v>6595904</v>
          </cell>
          <cell r="I132">
            <v>108</v>
          </cell>
          <cell r="J132">
            <v>45295</v>
          </cell>
          <cell r="K132">
            <v>65128</v>
          </cell>
          <cell r="L132">
            <v>27314683</v>
          </cell>
          <cell r="M132" t="str">
            <v>No.75</v>
          </cell>
        </row>
        <row r="133">
          <cell r="A133" t="str">
            <v>피그먼트콘크리트포장</v>
          </cell>
          <cell r="C133" t="str">
            <v>M2</v>
          </cell>
          <cell r="D133">
            <v>63</v>
          </cell>
          <cell r="E133">
            <v>24642</v>
          </cell>
          <cell r="F133">
            <v>1552446</v>
          </cell>
          <cell r="G133">
            <v>21973</v>
          </cell>
          <cell r="H133">
            <v>1384299</v>
          </cell>
          <cell r="I133">
            <v>82</v>
          </cell>
          <cell r="J133">
            <v>5166</v>
          </cell>
          <cell r="K133">
            <v>46697</v>
          </cell>
          <cell r="L133">
            <v>2941911</v>
          </cell>
          <cell r="M133" t="str">
            <v>No.76</v>
          </cell>
        </row>
        <row r="134">
          <cell r="A134" t="str">
            <v>자연석판석포장</v>
          </cell>
          <cell r="B134" t="str">
            <v>T50㎜</v>
          </cell>
          <cell r="C134" t="str">
            <v>㎡</v>
          </cell>
          <cell r="D134">
            <v>137.1</v>
          </cell>
          <cell r="E134">
            <v>38174</v>
          </cell>
          <cell r="F134">
            <v>5233655</v>
          </cell>
          <cell r="G134">
            <v>15091</v>
          </cell>
          <cell r="H134">
            <v>2068976</v>
          </cell>
          <cell r="I134">
            <v>121</v>
          </cell>
          <cell r="J134">
            <v>16589</v>
          </cell>
          <cell r="K134">
            <v>53386</v>
          </cell>
          <cell r="L134">
            <v>7319220</v>
          </cell>
          <cell r="M134" t="str">
            <v>No.77</v>
          </cell>
        </row>
        <row r="135">
          <cell r="A135" t="str">
            <v>화강석판석포장</v>
          </cell>
          <cell r="B135" t="str">
            <v>T30</v>
          </cell>
          <cell r="C135" t="str">
            <v>M2</v>
          </cell>
          <cell r="D135">
            <v>158</v>
          </cell>
          <cell r="E135">
            <v>45273</v>
          </cell>
          <cell r="F135">
            <v>7153134</v>
          </cell>
          <cell r="G135">
            <v>53220</v>
          </cell>
          <cell r="H135">
            <v>8408760</v>
          </cell>
          <cell r="I135">
            <v>114</v>
          </cell>
          <cell r="J135">
            <v>18012</v>
          </cell>
          <cell r="K135">
            <v>98607</v>
          </cell>
          <cell r="L135">
            <v>15579906</v>
          </cell>
          <cell r="M135" t="str">
            <v>No.78</v>
          </cell>
        </row>
        <row r="136">
          <cell r="A136" t="str">
            <v>화강석경계석(직선)</v>
          </cell>
          <cell r="B136" t="str">
            <v>150X150X1000</v>
          </cell>
          <cell r="C136" t="str">
            <v>M</v>
          </cell>
          <cell r="D136">
            <v>460</v>
          </cell>
          <cell r="E136">
            <v>14362</v>
          </cell>
          <cell r="F136">
            <v>6606520</v>
          </cell>
          <cell r="G136">
            <v>20574</v>
          </cell>
          <cell r="H136">
            <v>9464040</v>
          </cell>
          <cell r="I136">
            <v>30</v>
          </cell>
          <cell r="J136">
            <v>13800</v>
          </cell>
          <cell r="K136">
            <v>34966</v>
          </cell>
          <cell r="L136">
            <v>16084360</v>
          </cell>
          <cell r="M136" t="str">
            <v>No.79</v>
          </cell>
        </row>
        <row r="137">
          <cell r="A137" t="str">
            <v>화강석경계석(곡선)</v>
          </cell>
          <cell r="B137" t="str">
            <v>150X150X1000</v>
          </cell>
          <cell r="C137" t="str">
            <v>M</v>
          </cell>
          <cell r="D137">
            <v>81</v>
          </cell>
          <cell r="E137">
            <v>23529</v>
          </cell>
          <cell r="F137">
            <v>1905849</v>
          </cell>
          <cell r="G137">
            <v>20574</v>
          </cell>
          <cell r="H137">
            <v>1666494</v>
          </cell>
          <cell r="I137">
            <v>30</v>
          </cell>
          <cell r="J137">
            <v>2430</v>
          </cell>
          <cell r="K137">
            <v>44133</v>
          </cell>
          <cell r="L137">
            <v>3574773</v>
          </cell>
          <cell r="M137" t="str">
            <v>No.80</v>
          </cell>
        </row>
        <row r="138">
          <cell r="A138" t="str">
            <v>보차도용경계석(직선)</v>
          </cell>
          <cell r="B138" t="str">
            <v>200X250X1000</v>
          </cell>
          <cell r="C138" t="str">
            <v>M</v>
          </cell>
          <cell r="D138">
            <v>420.8</v>
          </cell>
          <cell r="E138">
            <v>29193</v>
          </cell>
          <cell r="F138">
            <v>12284414</v>
          </cell>
          <cell r="G138">
            <v>22846</v>
          </cell>
          <cell r="H138">
            <v>9613597</v>
          </cell>
          <cell r="I138">
            <v>41</v>
          </cell>
          <cell r="J138">
            <v>17253</v>
          </cell>
          <cell r="K138">
            <v>52080</v>
          </cell>
          <cell r="L138">
            <v>21915264</v>
          </cell>
          <cell r="M138" t="str">
            <v>No.81</v>
          </cell>
        </row>
        <row r="139">
          <cell r="A139" t="str">
            <v>보차도용경계석(곡선)</v>
          </cell>
          <cell r="B139" t="str">
            <v>200X250X1000</v>
          </cell>
          <cell r="C139" t="str">
            <v>M</v>
          </cell>
          <cell r="D139">
            <v>46.2</v>
          </cell>
          <cell r="E139">
            <v>44983</v>
          </cell>
          <cell r="F139">
            <v>2078215</v>
          </cell>
          <cell r="G139">
            <v>22846</v>
          </cell>
          <cell r="H139">
            <v>1055485</v>
          </cell>
          <cell r="I139">
            <v>41</v>
          </cell>
          <cell r="J139">
            <v>1894</v>
          </cell>
          <cell r="K139">
            <v>67870</v>
          </cell>
          <cell r="L139">
            <v>3135594</v>
          </cell>
          <cell r="M139" t="str">
            <v>No.82</v>
          </cell>
        </row>
        <row r="140">
          <cell r="A140" t="str">
            <v>보차도용경계석(직선,부지외)</v>
          </cell>
          <cell r="B140" t="str">
            <v>200X250X1000</v>
          </cell>
          <cell r="C140" t="str">
            <v>M</v>
          </cell>
          <cell r="D140">
            <v>70.5</v>
          </cell>
          <cell r="E140">
            <v>29193</v>
          </cell>
          <cell r="F140">
            <v>2058107</v>
          </cell>
          <cell r="G140">
            <v>22846</v>
          </cell>
          <cell r="H140">
            <v>1610643</v>
          </cell>
          <cell r="I140">
            <v>41</v>
          </cell>
          <cell r="J140">
            <v>2890</v>
          </cell>
          <cell r="K140">
            <v>52080</v>
          </cell>
          <cell r="L140">
            <v>3671640</v>
          </cell>
          <cell r="M140" t="str">
            <v>No.81</v>
          </cell>
        </row>
        <row r="141">
          <cell r="A141" t="str">
            <v>보차도용경계석(곡선,부지외)</v>
          </cell>
          <cell r="B141" t="str">
            <v>200X250X1000</v>
          </cell>
          <cell r="C141" t="str">
            <v>M</v>
          </cell>
          <cell r="D141">
            <v>11.5</v>
          </cell>
          <cell r="E141">
            <v>44983</v>
          </cell>
          <cell r="F141">
            <v>517305</v>
          </cell>
          <cell r="G141">
            <v>22846</v>
          </cell>
          <cell r="H141">
            <v>262729</v>
          </cell>
          <cell r="I141">
            <v>41</v>
          </cell>
          <cell r="J141">
            <v>471</v>
          </cell>
          <cell r="K141">
            <v>67870</v>
          </cell>
          <cell r="L141">
            <v>780505</v>
          </cell>
          <cell r="M141" t="str">
            <v>No.82</v>
          </cell>
        </row>
        <row r="153">
          <cell r="A153" t="str">
            <v>4.부 대 공</v>
          </cell>
          <cell r="C153" t="str">
            <v>식</v>
          </cell>
          <cell r="D153">
            <v>1</v>
          </cell>
          <cell r="F153">
            <v>1229956</v>
          </cell>
          <cell r="H153">
            <v>872354</v>
          </cell>
          <cell r="J153">
            <v>960755</v>
          </cell>
          <cell r="K153">
            <v>0</v>
          </cell>
          <cell r="L153">
            <v>3063065</v>
          </cell>
        </row>
        <row r="154">
          <cell r="A154" t="str">
            <v>가.자재운반</v>
          </cell>
          <cell r="D154">
            <v>0</v>
          </cell>
          <cell r="E154">
            <v>0</v>
          </cell>
          <cell r="F154">
            <v>1229956</v>
          </cell>
          <cell r="G154">
            <v>0</v>
          </cell>
          <cell r="H154">
            <v>872354</v>
          </cell>
          <cell r="I154">
            <v>0</v>
          </cell>
          <cell r="J154">
            <v>960755</v>
          </cell>
          <cell r="K154">
            <v>0</v>
          </cell>
          <cell r="L154">
            <v>3063065</v>
          </cell>
        </row>
        <row r="155">
          <cell r="A155" t="str">
            <v>잡석 운반(D.T10.5TON)</v>
          </cell>
          <cell r="B155" t="str">
            <v>L= 25.0KM</v>
          </cell>
          <cell r="C155" t="str">
            <v>M3</v>
          </cell>
          <cell r="D155">
            <v>286.77</v>
          </cell>
          <cell r="E155">
            <v>4289</v>
          </cell>
          <cell r="F155">
            <v>1229956</v>
          </cell>
          <cell r="G155">
            <v>3042</v>
          </cell>
          <cell r="H155">
            <v>872354</v>
          </cell>
          <cell r="I155">
            <v>2222</v>
          </cell>
          <cell r="J155">
            <v>637203</v>
          </cell>
          <cell r="K155">
            <v>9553</v>
          </cell>
          <cell r="L155">
            <v>2739513</v>
          </cell>
          <cell r="M155" t="str">
            <v>#.2</v>
          </cell>
        </row>
        <row r="156">
          <cell r="A156" t="str">
            <v>시멘트 운반</v>
          </cell>
          <cell r="B156" t="str">
            <v>L=25KM</v>
          </cell>
          <cell r="C156" t="str">
            <v>대</v>
          </cell>
          <cell r="D156">
            <v>541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491</v>
          </cell>
          <cell r="J156">
            <v>265631</v>
          </cell>
          <cell r="K156">
            <v>491</v>
          </cell>
          <cell r="L156">
            <v>265631</v>
          </cell>
          <cell r="M156" t="str">
            <v>#.3</v>
          </cell>
        </row>
        <row r="157">
          <cell r="A157" t="str">
            <v>철근 운반</v>
          </cell>
          <cell r="B157" t="str">
            <v>L=25KM</v>
          </cell>
          <cell r="C157" t="str">
            <v>TON</v>
          </cell>
          <cell r="D157">
            <v>4.34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13346</v>
          </cell>
          <cell r="J157">
            <v>57921</v>
          </cell>
          <cell r="K157">
            <v>13346</v>
          </cell>
          <cell r="L157">
            <v>57921</v>
          </cell>
          <cell r="M157" t="str">
            <v>#.4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터널조도"/>
      <sheetName val="전압강하-상행"/>
      <sheetName val="전압강하-하행"/>
      <sheetName val="&quot;u&quot; TYPE 구간 조명"/>
      <sheetName val="&quot;U&quot;TYPE 전압강하"/>
      <sheetName val="TR용량"/>
      <sheetName val="TR용량 (2)"/>
      <sheetName val="GEN"/>
      <sheetName val="UPS"/>
      <sheetName val="간선굵기 설명"/>
      <sheetName val="간선굵기"/>
      <sheetName val="접지"/>
      <sheetName val="IMPEADENCE"/>
      <sheetName val="직류전원"/>
      <sheetName val="Sheet5"/>
      <sheetName val="불평형 계산식"/>
      <sheetName val="계산1"/>
      <sheetName val="계산2"/>
      <sheetName val="laroux"/>
      <sheetName val="LX-CAL"/>
    </sheetNames>
    <definedNames>
      <definedName name="Macro1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개폐기개신"/>
      <sheetName val="개폐기개신 (2)"/>
      <sheetName val="터널조도"/>
      <sheetName val="설비"/>
      <sheetName val="#REF"/>
      <sheetName val="옥외등신설"/>
      <sheetName val="저케CV22신설"/>
      <sheetName val="저케CV38신설"/>
      <sheetName val="저케CV8신설"/>
      <sheetName val="접지3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설계표지 (2)"/>
      <sheetName val="설계표지"/>
      <sheetName val="일반시방"/>
      <sheetName val="기술시방"/>
      <sheetName val="산출내역"/>
      <sheetName val="원가계산"/>
      <sheetName val="일위집계"/>
      <sheetName val="일위대가"/>
      <sheetName val="운반중량"/>
      <sheetName val="수량계산"/>
      <sheetName val="수량계산 (2)"/>
      <sheetName val="자재표"/>
      <sheetName val="동원인원"/>
      <sheetName val="물가대비표"/>
      <sheetName val="예정공정"/>
      <sheetName val="중기사용"/>
      <sheetName val="노임단가"/>
      <sheetName val="결정의견서"/>
      <sheetName val="공사개요"/>
      <sheetName val="설계범위"/>
      <sheetName val="트래쉬랙도장공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원가계산서"/>
      <sheetName val="내역서"/>
      <sheetName val="공내역서"/>
      <sheetName val="일위대가"/>
      <sheetName val="공일위대가"/>
      <sheetName val="인공산출서"/>
      <sheetName val="관급자재"/>
      <sheetName val="자재단가"/>
      <sheetName val="노임"/>
      <sheetName val="업체단가"/>
      <sheetName val="운반비"/>
      <sheetName val="중량산출서(애자류)"/>
      <sheetName val="중량산출서(전선류)"/>
      <sheetName val="중량산출서(철재)"/>
      <sheetName val="가설사무소"/>
      <sheetName val="가설사무소 (공)"/>
      <sheetName val="원가계산서 "/>
      <sheetName val="내역서 (공)"/>
      <sheetName val="일위대가 (공)"/>
      <sheetName val="중량산출서애자류"/>
      <sheetName val="중량산출서전선류"/>
      <sheetName val="중량산출서철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A6" t="str">
            <v>600V 비닐절연전선</v>
          </cell>
          <cell r="B6" t="str">
            <v>IV 2.0mm</v>
          </cell>
          <cell r="C6" t="str">
            <v>m</v>
          </cell>
          <cell r="D6">
            <v>810</v>
          </cell>
          <cell r="E6">
            <v>114</v>
          </cell>
          <cell r="F6">
            <v>857</v>
          </cell>
          <cell r="G6">
            <v>105</v>
          </cell>
          <cell r="L6">
            <v>105</v>
          </cell>
        </row>
        <row r="7">
          <cell r="A7" t="str">
            <v>600V 비닐절연전선</v>
          </cell>
          <cell r="B7" t="str">
            <v>IV 5.5㎟</v>
          </cell>
          <cell r="C7" t="str">
            <v>m</v>
          </cell>
          <cell r="D7">
            <v>810</v>
          </cell>
          <cell r="E7">
            <v>213</v>
          </cell>
          <cell r="F7">
            <v>857</v>
          </cell>
          <cell r="G7">
            <v>201</v>
          </cell>
          <cell r="L7">
            <v>201</v>
          </cell>
        </row>
        <row r="8">
          <cell r="A8" t="str">
            <v>경동연선</v>
          </cell>
          <cell r="B8" t="str">
            <v>BC 14㎟</v>
          </cell>
          <cell r="C8" t="str">
            <v>m</v>
          </cell>
          <cell r="D8">
            <v>825</v>
          </cell>
          <cell r="E8">
            <v>758</v>
          </cell>
          <cell r="F8">
            <v>842</v>
          </cell>
          <cell r="G8">
            <v>159</v>
          </cell>
          <cell r="L8">
            <v>758</v>
          </cell>
        </row>
        <row r="9">
          <cell r="A9" t="str">
            <v>경동연선</v>
          </cell>
          <cell r="B9" t="str">
            <v>BC 38㎟</v>
          </cell>
          <cell r="C9" t="str">
            <v>m</v>
          </cell>
          <cell r="D9">
            <v>825</v>
          </cell>
          <cell r="E9">
            <v>1683</v>
          </cell>
          <cell r="F9">
            <v>842</v>
          </cell>
          <cell r="G9">
            <v>241</v>
          </cell>
          <cell r="L9">
            <v>1683</v>
          </cell>
        </row>
        <row r="10">
          <cell r="A10" t="str">
            <v>경동연선</v>
          </cell>
          <cell r="B10" t="str">
            <v>BC 60㎟</v>
          </cell>
          <cell r="C10" t="str">
            <v>m</v>
          </cell>
          <cell r="D10">
            <v>825</v>
          </cell>
          <cell r="E10">
            <v>2793</v>
          </cell>
          <cell r="F10">
            <v>842</v>
          </cell>
          <cell r="G10">
            <v>132</v>
          </cell>
          <cell r="L10">
            <v>2793</v>
          </cell>
        </row>
        <row r="11">
          <cell r="A11" t="str">
            <v>600V 가교PE 케이블</v>
          </cell>
          <cell r="B11" t="str">
            <v>CV 1Cx60㎟</v>
          </cell>
          <cell r="C11" t="str">
            <v>m</v>
          </cell>
          <cell r="D11">
            <v>814</v>
          </cell>
          <cell r="E11">
            <v>2588</v>
          </cell>
          <cell r="F11">
            <v>866</v>
          </cell>
          <cell r="G11">
            <v>2160</v>
          </cell>
          <cell r="L11">
            <v>2160</v>
          </cell>
        </row>
        <row r="12">
          <cell r="A12" t="str">
            <v>600V 가교PE 케이블</v>
          </cell>
          <cell r="B12" t="str">
            <v>CV 1Cx200㎟</v>
          </cell>
          <cell r="C12" t="str">
            <v>m</v>
          </cell>
          <cell r="D12">
            <v>814</v>
          </cell>
          <cell r="E12">
            <v>9686</v>
          </cell>
          <cell r="F12">
            <v>866</v>
          </cell>
          <cell r="G12">
            <v>8084</v>
          </cell>
          <cell r="L12">
            <v>8084</v>
          </cell>
        </row>
        <row r="13">
          <cell r="A13" t="str">
            <v>600V 가교PE 케이블</v>
          </cell>
          <cell r="B13" t="str">
            <v>CV 2Cx5.5㎟</v>
          </cell>
          <cell r="C13" t="str">
            <v>m</v>
          </cell>
          <cell r="D13">
            <v>814</v>
          </cell>
          <cell r="E13">
            <v>820</v>
          </cell>
          <cell r="F13">
            <v>866</v>
          </cell>
          <cell r="G13">
            <v>685</v>
          </cell>
          <cell r="L13">
            <v>685</v>
          </cell>
        </row>
        <row r="14">
          <cell r="A14" t="str">
            <v>600V 가교PE 케이블</v>
          </cell>
          <cell r="B14" t="str">
            <v>CV 2Cx8㎟</v>
          </cell>
          <cell r="C14" t="str">
            <v>m</v>
          </cell>
          <cell r="D14">
            <v>814</v>
          </cell>
          <cell r="E14">
            <v>1034</v>
          </cell>
          <cell r="F14">
            <v>866</v>
          </cell>
          <cell r="G14">
            <v>863</v>
          </cell>
          <cell r="L14">
            <v>863</v>
          </cell>
        </row>
        <row r="15">
          <cell r="A15" t="str">
            <v>600V 가교PE 케이블</v>
          </cell>
          <cell r="B15" t="str">
            <v>CV 4Cx8㎟</v>
          </cell>
          <cell r="C15" t="str">
            <v>m</v>
          </cell>
          <cell r="D15">
            <v>814</v>
          </cell>
          <cell r="E15">
            <v>1731</v>
          </cell>
          <cell r="F15">
            <v>866</v>
          </cell>
          <cell r="G15">
            <v>1445</v>
          </cell>
          <cell r="L15">
            <v>1445</v>
          </cell>
        </row>
        <row r="16">
          <cell r="A16" t="str">
            <v>600V 가교PE 케이블</v>
          </cell>
          <cell r="B16" t="str">
            <v>CV 4Cx22㎟</v>
          </cell>
          <cell r="C16" t="str">
            <v>m</v>
          </cell>
          <cell r="D16">
            <v>814</v>
          </cell>
          <cell r="E16">
            <v>4199</v>
          </cell>
          <cell r="F16">
            <v>866</v>
          </cell>
          <cell r="G16">
            <v>3504</v>
          </cell>
          <cell r="L16">
            <v>3504</v>
          </cell>
        </row>
        <row r="17">
          <cell r="A17" t="str">
            <v>6.9KV 가교PE케이블</v>
          </cell>
          <cell r="B17" t="str">
            <v>6.9kV CV 1Cx38㎟</v>
          </cell>
          <cell r="C17" t="str">
            <v>m</v>
          </cell>
          <cell r="D17">
            <v>815</v>
          </cell>
          <cell r="E17">
            <v>4058</v>
          </cell>
          <cell r="F17">
            <v>866</v>
          </cell>
          <cell r="G17">
            <v>3324</v>
          </cell>
          <cell r="L17">
            <v>3324</v>
          </cell>
        </row>
        <row r="18">
          <cell r="A18" t="str">
            <v>접지용전선</v>
          </cell>
          <cell r="B18" t="str">
            <v>GV 1.6mm</v>
          </cell>
          <cell r="C18" t="str">
            <v>m</v>
          </cell>
          <cell r="D18">
            <v>811</v>
          </cell>
          <cell r="E18">
            <v>167</v>
          </cell>
          <cell r="F18">
            <v>858</v>
          </cell>
          <cell r="G18">
            <v>155</v>
          </cell>
          <cell r="L18">
            <v>155</v>
          </cell>
        </row>
        <row r="19">
          <cell r="A19" t="str">
            <v>접지용전선</v>
          </cell>
          <cell r="B19" t="str">
            <v>GV 2.0mm</v>
          </cell>
          <cell r="C19" t="str">
            <v>m</v>
          </cell>
          <cell r="D19">
            <v>811</v>
          </cell>
          <cell r="E19">
            <v>221</v>
          </cell>
          <cell r="F19">
            <v>858</v>
          </cell>
          <cell r="G19">
            <v>206</v>
          </cell>
          <cell r="L19">
            <v>206</v>
          </cell>
        </row>
        <row r="20">
          <cell r="A20" t="str">
            <v>접지용전선</v>
          </cell>
          <cell r="B20" t="str">
            <v>GV 3.5㎟</v>
          </cell>
          <cell r="C20" t="str">
            <v>m</v>
          </cell>
          <cell r="D20">
            <v>811</v>
          </cell>
          <cell r="E20">
            <v>270</v>
          </cell>
          <cell r="F20">
            <v>858</v>
          </cell>
          <cell r="G20">
            <v>251</v>
          </cell>
          <cell r="L20">
            <v>251</v>
          </cell>
        </row>
        <row r="21">
          <cell r="A21" t="str">
            <v>접지용전선</v>
          </cell>
          <cell r="B21" t="str">
            <v>GV 5.5㎟</v>
          </cell>
          <cell r="C21" t="str">
            <v>m</v>
          </cell>
          <cell r="D21">
            <v>811</v>
          </cell>
          <cell r="E21">
            <v>367</v>
          </cell>
          <cell r="F21">
            <v>858</v>
          </cell>
          <cell r="G21">
            <v>342</v>
          </cell>
          <cell r="L21">
            <v>342</v>
          </cell>
        </row>
        <row r="22">
          <cell r="A22" t="str">
            <v>접지용전선</v>
          </cell>
          <cell r="B22" t="str">
            <v>GV 14㎟</v>
          </cell>
          <cell r="C22" t="str">
            <v>m</v>
          </cell>
          <cell r="D22">
            <v>811</v>
          </cell>
          <cell r="E22">
            <v>946</v>
          </cell>
          <cell r="F22">
            <v>858</v>
          </cell>
          <cell r="G22">
            <v>881</v>
          </cell>
          <cell r="L22">
            <v>881</v>
          </cell>
        </row>
        <row r="23">
          <cell r="A23" t="str">
            <v>접지용전선</v>
          </cell>
          <cell r="B23" t="str">
            <v>GV 22㎟</v>
          </cell>
          <cell r="C23" t="str">
            <v>m</v>
          </cell>
          <cell r="D23">
            <v>811</v>
          </cell>
          <cell r="E23">
            <v>1313</v>
          </cell>
          <cell r="F23">
            <v>858</v>
          </cell>
          <cell r="G23">
            <v>1223</v>
          </cell>
          <cell r="L23">
            <v>1223</v>
          </cell>
        </row>
        <row r="24">
          <cell r="A24" t="str">
            <v>접지용전선</v>
          </cell>
          <cell r="B24" t="str">
            <v>GV 38㎟</v>
          </cell>
          <cell r="C24" t="str">
            <v>m</v>
          </cell>
          <cell r="D24">
            <v>811</v>
          </cell>
          <cell r="E24">
            <v>1978</v>
          </cell>
          <cell r="F24">
            <v>858</v>
          </cell>
          <cell r="G24">
            <v>1843</v>
          </cell>
          <cell r="L24">
            <v>1843</v>
          </cell>
        </row>
        <row r="25">
          <cell r="A25" t="str">
            <v>접지용전선</v>
          </cell>
          <cell r="B25" t="str">
            <v>GV 60㎟</v>
          </cell>
          <cell r="C25" t="str">
            <v>m</v>
          </cell>
          <cell r="D25">
            <v>811</v>
          </cell>
          <cell r="E25">
            <v>3128</v>
          </cell>
          <cell r="F25">
            <v>858</v>
          </cell>
          <cell r="G25">
            <v>2913</v>
          </cell>
          <cell r="L25">
            <v>2913</v>
          </cell>
        </row>
        <row r="26">
          <cell r="A26" t="str">
            <v>600V 내화전선 FR-8</v>
          </cell>
          <cell r="B26" t="str">
            <v>FR-8 2Cx14㎟</v>
          </cell>
          <cell r="C26" t="str">
            <v>m</v>
          </cell>
          <cell r="D26">
            <v>814</v>
          </cell>
          <cell r="E26">
            <v>3641</v>
          </cell>
          <cell r="F26">
            <v>864</v>
          </cell>
          <cell r="G26">
            <v>2947</v>
          </cell>
          <cell r="L26">
            <v>2947</v>
          </cell>
        </row>
        <row r="27">
          <cell r="A27" t="str">
            <v>600V 내화전선 FR-8</v>
          </cell>
          <cell r="B27" t="str">
            <v>FR-8 2Cx8㎟</v>
          </cell>
          <cell r="C27" t="str">
            <v>m</v>
          </cell>
          <cell r="D27">
            <v>814</v>
          </cell>
          <cell r="E27">
            <v>2709</v>
          </cell>
          <cell r="F27">
            <v>864</v>
          </cell>
          <cell r="G27">
            <v>2193</v>
          </cell>
          <cell r="L27">
            <v>2193</v>
          </cell>
        </row>
        <row r="28">
          <cell r="A28" t="str">
            <v>제어용비닐케이블</v>
          </cell>
          <cell r="B28" t="str">
            <v>CVV-SB 2Cx2.0㎟</v>
          </cell>
          <cell r="C28" t="str">
            <v>m</v>
          </cell>
          <cell r="D28">
            <v>813</v>
          </cell>
          <cell r="E28">
            <v>837</v>
          </cell>
          <cell r="F28">
            <v>860</v>
          </cell>
          <cell r="G28">
            <v>711</v>
          </cell>
          <cell r="L28">
            <v>711</v>
          </cell>
        </row>
        <row r="29">
          <cell r="A29" t="str">
            <v>CABLE HAED</v>
          </cell>
          <cell r="B29" t="str">
            <v>6.9kV 1Cx38㎟</v>
          </cell>
          <cell r="C29" t="str">
            <v>EA</v>
          </cell>
          <cell r="D29">
            <v>832</v>
          </cell>
          <cell r="E29">
            <v>103800</v>
          </cell>
          <cell r="F29">
            <v>879</v>
          </cell>
          <cell r="G29">
            <v>103800</v>
          </cell>
          <cell r="L29">
            <v>103800</v>
          </cell>
        </row>
        <row r="30">
          <cell r="A30" t="str">
            <v>압착터미날</v>
          </cell>
          <cell r="B30" t="str">
            <v>8 ㎟</v>
          </cell>
          <cell r="C30" t="str">
            <v>EA</v>
          </cell>
          <cell r="D30">
            <v>830</v>
          </cell>
          <cell r="E30">
            <v>77</v>
          </cell>
          <cell r="F30">
            <v>877</v>
          </cell>
          <cell r="G30">
            <v>39</v>
          </cell>
          <cell r="L30">
            <v>39</v>
          </cell>
        </row>
        <row r="31">
          <cell r="A31" t="str">
            <v>압착터미날</v>
          </cell>
          <cell r="B31" t="str">
            <v>14 ㎟</v>
          </cell>
          <cell r="C31" t="str">
            <v>EA</v>
          </cell>
          <cell r="D31">
            <v>830</v>
          </cell>
          <cell r="E31">
            <v>107</v>
          </cell>
          <cell r="F31">
            <v>877</v>
          </cell>
          <cell r="G31">
            <v>91</v>
          </cell>
          <cell r="L31">
            <v>91</v>
          </cell>
        </row>
        <row r="32">
          <cell r="A32" t="str">
            <v>압착터미날</v>
          </cell>
          <cell r="B32" t="str">
            <v>22 ㎟</v>
          </cell>
          <cell r="C32" t="str">
            <v>EA</v>
          </cell>
          <cell r="D32">
            <v>830</v>
          </cell>
          <cell r="E32">
            <v>137</v>
          </cell>
          <cell r="F32">
            <v>877</v>
          </cell>
          <cell r="G32">
            <v>117</v>
          </cell>
          <cell r="L32">
            <v>117</v>
          </cell>
        </row>
        <row r="33">
          <cell r="A33" t="str">
            <v>압착터미날</v>
          </cell>
          <cell r="B33" t="str">
            <v>60 ㎟</v>
          </cell>
          <cell r="C33" t="str">
            <v>EA</v>
          </cell>
          <cell r="D33">
            <v>830</v>
          </cell>
          <cell r="E33">
            <v>350</v>
          </cell>
          <cell r="F33">
            <v>877</v>
          </cell>
          <cell r="G33">
            <v>403</v>
          </cell>
          <cell r="L33">
            <v>350</v>
          </cell>
        </row>
        <row r="34">
          <cell r="A34" t="str">
            <v>압착터미날</v>
          </cell>
          <cell r="B34" t="str">
            <v>100 ㎟</v>
          </cell>
          <cell r="C34" t="str">
            <v>EA</v>
          </cell>
          <cell r="D34">
            <v>830</v>
          </cell>
          <cell r="E34">
            <v>540</v>
          </cell>
          <cell r="F34">
            <v>877</v>
          </cell>
          <cell r="G34">
            <v>455</v>
          </cell>
          <cell r="L34">
            <v>455</v>
          </cell>
        </row>
        <row r="35">
          <cell r="A35" t="str">
            <v>동 관 단 자</v>
          </cell>
          <cell r="B35" t="str">
            <v>2H0LE 200㎟</v>
          </cell>
          <cell r="C35" t="str">
            <v>EA</v>
          </cell>
          <cell r="D35">
            <v>830</v>
          </cell>
          <cell r="E35">
            <v>5350</v>
          </cell>
          <cell r="F35">
            <v>877</v>
          </cell>
          <cell r="G35">
            <v>4090</v>
          </cell>
          <cell r="L35">
            <v>4090</v>
          </cell>
        </row>
        <row r="36">
          <cell r="A36" t="str">
            <v>터미널캡</v>
          </cell>
          <cell r="B36" t="str">
            <v>60㎟</v>
          </cell>
          <cell r="C36" t="str">
            <v>EA</v>
          </cell>
          <cell r="D36">
            <v>830</v>
          </cell>
          <cell r="E36">
            <v>32</v>
          </cell>
          <cell r="F36">
            <v>877</v>
          </cell>
          <cell r="G36">
            <v>22</v>
          </cell>
          <cell r="L36">
            <v>22</v>
          </cell>
        </row>
        <row r="37">
          <cell r="A37" t="str">
            <v>접지슬리브</v>
          </cell>
          <cell r="B37" t="str">
            <v>60-60 38㎟</v>
          </cell>
          <cell r="C37" t="str">
            <v>EA</v>
          </cell>
          <cell r="D37">
            <v>903</v>
          </cell>
          <cell r="E37">
            <v>1500</v>
          </cell>
          <cell r="F37">
            <v>946</v>
          </cell>
          <cell r="G37">
            <v>1500</v>
          </cell>
          <cell r="L37">
            <v>1500</v>
          </cell>
        </row>
        <row r="38">
          <cell r="A38" t="str">
            <v>강제전선관</v>
          </cell>
          <cell r="B38" t="str">
            <v>ST 16C</v>
          </cell>
          <cell r="C38" t="str">
            <v>m</v>
          </cell>
          <cell r="D38">
            <v>835</v>
          </cell>
          <cell r="E38">
            <v>1100</v>
          </cell>
          <cell r="F38">
            <v>887</v>
          </cell>
          <cell r="G38">
            <v>1040</v>
          </cell>
          <cell r="H38">
            <v>419</v>
          </cell>
          <cell r="I38">
            <v>932</v>
          </cell>
          <cell r="L38">
            <v>932</v>
          </cell>
        </row>
        <row r="39">
          <cell r="A39" t="str">
            <v>강제전선관</v>
          </cell>
          <cell r="B39" t="str">
            <v>ST 22C</v>
          </cell>
          <cell r="C39" t="str">
            <v>m</v>
          </cell>
          <cell r="D39">
            <v>835</v>
          </cell>
          <cell r="E39">
            <v>1400</v>
          </cell>
          <cell r="F39">
            <v>887</v>
          </cell>
          <cell r="G39">
            <v>1332</v>
          </cell>
          <cell r="H39">
            <v>419</v>
          </cell>
          <cell r="I39">
            <v>1192</v>
          </cell>
          <cell r="L39">
            <v>1192</v>
          </cell>
        </row>
        <row r="40">
          <cell r="A40" t="str">
            <v>강제전선관</v>
          </cell>
          <cell r="B40" t="str">
            <v>ST 28C</v>
          </cell>
          <cell r="C40" t="str">
            <v>m</v>
          </cell>
          <cell r="D40">
            <v>835</v>
          </cell>
          <cell r="E40">
            <v>1825</v>
          </cell>
          <cell r="F40">
            <v>887</v>
          </cell>
          <cell r="G40">
            <v>1739</v>
          </cell>
          <cell r="H40">
            <v>419</v>
          </cell>
          <cell r="I40">
            <v>1566</v>
          </cell>
          <cell r="L40">
            <v>1566</v>
          </cell>
        </row>
        <row r="41">
          <cell r="A41" t="str">
            <v>강제전선관</v>
          </cell>
          <cell r="B41" t="str">
            <v>ST 36C</v>
          </cell>
          <cell r="C41" t="str">
            <v>m</v>
          </cell>
          <cell r="D41">
            <v>835</v>
          </cell>
          <cell r="E41">
            <v>2225</v>
          </cell>
          <cell r="F41">
            <v>887</v>
          </cell>
          <cell r="G41">
            <v>2135</v>
          </cell>
          <cell r="H41">
            <v>419</v>
          </cell>
          <cell r="I41">
            <v>1921</v>
          </cell>
          <cell r="L41">
            <v>1921</v>
          </cell>
        </row>
        <row r="42">
          <cell r="A42" t="str">
            <v>강제전선관</v>
          </cell>
          <cell r="B42" t="str">
            <v>ST 42C</v>
          </cell>
          <cell r="C42" t="str">
            <v>m</v>
          </cell>
          <cell r="D42">
            <v>835</v>
          </cell>
          <cell r="E42">
            <v>2575</v>
          </cell>
          <cell r="F42">
            <v>887</v>
          </cell>
          <cell r="G42">
            <v>2474</v>
          </cell>
          <cell r="H42">
            <v>419</v>
          </cell>
          <cell r="I42">
            <v>2224</v>
          </cell>
          <cell r="L42">
            <v>2224</v>
          </cell>
        </row>
        <row r="43">
          <cell r="A43" t="str">
            <v>강제전선관</v>
          </cell>
          <cell r="B43" t="str">
            <v>ST 54C</v>
          </cell>
          <cell r="C43" t="str">
            <v>m</v>
          </cell>
          <cell r="D43">
            <v>835</v>
          </cell>
          <cell r="E43">
            <v>3600</v>
          </cell>
          <cell r="F43">
            <v>887</v>
          </cell>
          <cell r="G43">
            <v>3450</v>
          </cell>
          <cell r="H43">
            <v>419</v>
          </cell>
          <cell r="I43">
            <v>3104</v>
          </cell>
          <cell r="L43">
            <v>3104</v>
          </cell>
        </row>
        <row r="44">
          <cell r="A44" t="str">
            <v>경질비닐 전선관</v>
          </cell>
          <cell r="B44" t="str">
            <v>HI-PVC 16C</v>
          </cell>
          <cell r="C44" t="str">
            <v>m</v>
          </cell>
          <cell r="D44">
            <v>839</v>
          </cell>
          <cell r="E44">
            <v>460</v>
          </cell>
          <cell r="F44">
            <v>882</v>
          </cell>
          <cell r="G44">
            <v>268</v>
          </cell>
          <cell r="L44">
            <v>268</v>
          </cell>
        </row>
        <row r="45">
          <cell r="A45" t="str">
            <v>경질비닐 전선관</v>
          </cell>
          <cell r="B45" t="str">
            <v>HI-PVC 22C</v>
          </cell>
          <cell r="C45" t="str">
            <v>m</v>
          </cell>
          <cell r="D45">
            <v>839</v>
          </cell>
          <cell r="E45">
            <v>555</v>
          </cell>
          <cell r="F45">
            <v>882</v>
          </cell>
          <cell r="G45">
            <v>322</v>
          </cell>
          <cell r="L45">
            <v>322</v>
          </cell>
        </row>
        <row r="46">
          <cell r="A46" t="str">
            <v>파상형경질PE전선관</v>
          </cell>
          <cell r="B46" t="str">
            <v>30mm</v>
          </cell>
          <cell r="C46" t="str">
            <v>m</v>
          </cell>
          <cell r="D46">
            <v>840</v>
          </cell>
          <cell r="E46">
            <v>470</v>
          </cell>
          <cell r="F46">
            <v>883</v>
          </cell>
          <cell r="G46">
            <v>270</v>
          </cell>
          <cell r="L46">
            <v>270</v>
          </cell>
        </row>
        <row r="47">
          <cell r="A47" t="str">
            <v>파상형경질PE전선관</v>
          </cell>
          <cell r="B47" t="str">
            <v>40mm</v>
          </cell>
          <cell r="C47" t="str">
            <v>m</v>
          </cell>
          <cell r="D47">
            <v>840</v>
          </cell>
          <cell r="E47">
            <v>690</v>
          </cell>
          <cell r="F47">
            <v>883</v>
          </cell>
          <cell r="G47">
            <v>410</v>
          </cell>
          <cell r="L47">
            <v>410</v>
          </cell>
        </row>
        <row r="48">
          <cell r="A48" t="str">
            <v>FLX 전선관</v>
          </cell>
          <cell r="B48" t="str">
            <v>16C</v>
          </cell>
          <cell r="C48" t="str">
            <v>m</v>
          </cell>
          <cell r="D48">
            <v>836</v>
          </cell>
          <cell r="E48">
            <v>700</v>
          </cell>
          <cell r="F48">
            <v>885</v>
          </cell>
          <cell r="G48">
            <v>930</v>
          </cell>
          <cell r="H48">
            <v>418</v>
          </cell>
          <cell r="I48">
            <v>630</v>
          </cell>
          <cell r="L48">
            <v>630</v>
          </cell>
        </row>
        <row r="49">
          <cell r="A49" t="str">
            <v>노말밴드</v>
          </cell>
          <cell r="B49" t="str">
            <v>아연도 36C</v>
          </cell>
          <cell r="C49" t="str">
            <v>EA</v>
          </cell>
          <cell r="D49">
            <v>835</v>
          </cell>
          <cell r="E49">
            <v>2500</v>
          </cell>
          <cell r="F49">
            <v>888</v>
          </cell>
          <cell r="G49">
            <v>2250</v>
          </cell>
          <cell r="L49">
            <v>2250</v>
          </cell>
        </row>
        <row r="50">
          <cell r="A50" t="str">
            <v>노말밴드</v>
          </cell>
          <cell r="B50" t="str">
            <v>아연도 42C</v>
          </cell>
          <cell r="C50" t="str">
            <v>EA</v>
          </cell>
          <cell r="D50">
            <v>835</v>
          </cell>
          <cell r="E50">
            <v>3250</v>
          </cell>
          <cell r="F50">
            <v>888</v>
          </cell>
          <cell r="G50">
            <v>2925</v>
          </cell>
          <cell r="L50">
            <v>2925</v>
          </cell>
        </row>
        <row r="51">
          <cell r="A51" t="str">
            <v>노말밴드</v>
          </cell>
          <cell r="B51" t="str">
            <v>아연도 54C</v>
          </cell>
          <cell r="C51" t="str">
            <v>EA</v>
          </cell>
          <cell r="D51">
            <v>835</v>
          </cell>
          <cell r="E51">
            <v>4625</v>
          </cell>
          <cell r="F51">
            <v>888</v>
          </cell>
          <cell r="G51">
            <v>4160</v>
          </cell>
          <cell r="L51">
            <v>4160</v>
          </cell>
        </row>
        <row r="52">
          <cell r="A52" t="str">
            <v>파이프크램프</v>
          </cell>
          <cell r="B52" t="str">
            <v>16C</v>
          </cell>
          <cell r="C52" t="str">
            <v>EA</v>
          </cell>
          <cell r="D52">
            <v>835</v>
          </cell>
          <cell r="E52">
            <v>270</v>
          </cell>
          <cell r="F52">
            <v>882</v>
          </cell>
          <cell r="G52">
            <v>250</v>
          </cell>
          <cell r="L52">
            <v>250</v>
          </cell>
        </row>
        <row r="53">
          <cell r="A53" t="str">
            <v>파이프크램프</v>
          </cell>
          <cell r="B53" t="str">
            <v>22C</v>
          </cell>
          <cell r="C53" t="str">
            <v>EA</v>
          </cell>
          <cell r="D53">
            <v>835</v>
          </cell>
          <cell r="E53">
            <v>300</v>
          </cell>
          <cell r="F53">
            <v>882</v>
          </cell>
          <cell r="G53">
            <v>285</v>
          </cell>
          <cell r="L53">
            <v>285</v>
          </cell>
        </row>
        <row r="54">
          <cell r="A54" t="str">
            <v>파이프크램프</v>
          </cell>
          <cell r="B54" t="str">
            <v>36C</v>
          </cell>
          <cell r="C54" t="str">
            <v>EA</v>
          </cell>
          <cell r="D54">
            <v>835</v>
          </cell>
          <cell r="E54">
            <v>420</v>
          </cell>
          <cell r="F54">
            <v>882</v>
          </cell>
          <cell r="G54">
            <v>405</v>
          </cell>
          <cell r="L54">
            <v>405</v>
          </cell>
        </row>
        <row r="55">
          <cell r="A55" t="str">
            <v>파이프크램프</v>
          </cell>
          <cell r="B55" t="str">
            <v>42C</v>
          </cell>
          <cell r="C55" t="str">
            <v>EA</v>
          </cell>
          <cell r="D55">
            <v>835</v>
          </cell>
          <cell r="E55">
            <v>460</v>
          </cell>
          <cell r="F55">
            <v>882</v>
          </cell>
          <cell r="G55">
            <v>530</v>
          </cell>
          <cell r="L55">
            <v>460</v>
          </cell>
        </row>
        <row r="56">
          <cell r="A56" t="str">
            <v>파이프크램프</v>
          </cell>
          <cell r="B56" t="str">
            <v>54C</v>
          </cell>
          <cell r="C56" t="str">
            <v>EA</v>
          </cell>
          <cell r="D56">
            <v>835</v>
          </cell>
          <cell r="E56">
            <v>550</v>
          </cell>
          <cell r="F56">
            <v>882</v>
          </cell>
          <cell r="G56">
            <v>540</v>
          </cell>
          <cell r="L56">
            <v>540</v>
          </cell>
        </row>
        <row r="57">
          <cell r="A57" t="str">
            <v>파이프행거</v>
          </cell>
          <cell r="B57" t="str">
            <v>36 C</v>
          </cell>
          <cell r="C57" t="str">
            <v>EA</v>
          </cell>
          <cell r="D57">
            <v>835</v>
          </cell>
          <cell r="E57">
            <v>660</v>
          </cell>
          <cell r="F57">
            <v>882</v>
          </cell>
          <cell r="G57">
            <v>640</v>
          </cell>
          <cell r="L57">
            <v>640</v>
          </cell>
        </row>
        <row r="58">
          <cell r="A58" t="str">
            <v>아우트레트박스</v>
          </cell>
          <cell r="B58" t="str">
            <v>8각 54mm</v>
          </cell>
          <cell r="C58" t="str">
            <v>EA</v>
          </cell>
          <cell r="D58">
            <v>841</v>
          </cell>
          <cell r="E58">
            <v>714</v>
          </cell>
          <cell r="F58">
            <v>899</v>
          </cell>
          <cell r="G58">
            <v>480</v>
          </cell>
          <cell r="L58">
            <v>480</v>
          </cell>
        </row>
        <row r="59">
          <cell r="A59" t="str">
            <v>아우트레트박스</v>
          </cell>
          <cell r="B59" t="str">
            <v>중형 4각 54mm</v>
          </cell>
          <cell r="C59" t="str">
            <v>EA</v>
          </cell>
          <cell r="D59">
            <v>841</v>
          </cell>
          <cell r="E59">
            <v>832</v>
          </cell>
          <cell r="F59">
            <v>861</v>
          </cell>
          <cell r="G59">
            <v>1170</v>
          </cell>
          <cell r="L59">
            <v>832</v>
          </cell>
        </row>
        <row r="60">
          <cell r="A60" t="str">
            <v>스위치박스</v>
          </cell>
          <cell r="B60" t="str">
            <v>1 개용 54 mm</v>
          </cell>
          <cell r="C60" t="str">
            <v>EA</v>
          </cell>
          <cell r="D60">
            <v>841</v>
          </cell>
          <cell r="E60">
            <v>668</v>
          </cell>
          <cell r="F60">
            <v>899</v>
          </cell>
          <cell r="G60">
            <v>440</v>
          </cell>
          <cell r="L60">
            <v>440</v>
          </cell>
        </row>
        <row r="61">
          <cell r="A61" t="str">
            <v>스위치박스</v>
          </cell>
          <cell r="B61" t="str">
            <v>2 개용 54 mm</v>
          </cell>
          <cell r="C61" t="str">
            <v>EA</v>
          </cell>
          <cell r="D61">
            <v>841</v>
          </cell>
          <cell r="E61">
            <v>701</v>
          </cell>
          <cell r="F61">
            <v>899</v>
          </cell>
          <cell r="G61">
            <v>560</v>
          </cell>
          <cell r="H61">
            <v>391</v>
          </cell>
          <cell r="I61">
            <v>932</v>
          </cell>
          <cell r="L61">
            <v>560</v>
          </cell>
        </row>
        <row r="62">
          <cell r="A62" t="str">
            <v>박스커버-8 각</v>
          </cell>
          <cell r="B62" t="str">
            <v>둥근구멍 (오목)</v>
          </cell>
          <cell r="C62" t="str">
            <v>EA</v>
          </cell>
          <cell r="D62">
            <v>843</v>
          </cell>
          <cell r="E62">
            <v>400</v>
          </cell>
          <cell r="F62">
            <v>899</v>
          </cell>
          <cell r="G62">
            <v>200</v>
          </cell>
          <cell r="H62">
            <v>391</v>
          </cell>
          <cell r="I62">
            <v>1192</v>
          </cell>
          <cell r="L62">
            <v>200</v>
          </cell>
        </row>
        <row r="63">
          <cell r="A63" t="str">
            <v>박스커버-8 각</v>
          </cell>
          <cell r="B63" t="str">
            <v>둥근구멍 (평)</v>
          </cell>
          <cell r="C63" t="str">
            <v>EA</v>
          </cell>
          <cell r="D63">
            <v>843</v>
          </cell>
          <cell r="E63">
            <v>350</v>
          </cell>
          <cell r="F63">
            <v>899</v>
          </cell>
          <cell r="G63">
            <v>160</v>
          </cell>
          <cell r="H63">
            <v>391</v>
          </cell>
          <cell r="I63">
            <v>1566</v>
          </cell>
          <cell r="L63">
            <v>160</v>
          </cell>
        </row>
        <row r="64">
          <cell r="A64" t="str">
            <v>박스커버-4 각</v>
          </cell>
          <cell r="B64" t="str">
            <v>둥근구멍 (오목)</v>
          </cell>
          <cell r="C64" t="str">
            <v>EA</v>
          </cell>
          <cell r="D64">
            <v>843</v>
          </cell>
          <cell r="E64">
            <v>400</v>
          </cell>
          <cell r="F64">
            <v>899</v>
          </cell>
          <cell r="G64">
            <v>200</v>
          </cell>
          <cell r="H64">
            <v>391</v>
          </cell>
          <cell r="I64">
            <v>1921</v>
          </cell>
          <cell r="L64">
            <v>200</v>
          </cell>
        </row>
        <row r="65">
          <cell r="A65" t="str">
            <v>박스커버-4 각</v>
          </cell>
          <cell r="B65" t="str">
            <v>둥근구멍 (평)</v>
          </cell>
          <cell r="C65" t="str">
            <v>EA</v>
          </cell>
          <cell r="D65">
            <v>843</v>
          </cell>
          <cell r="E65">
            <v>350</v>
          </cell>
          <cell r="F65">
            <v>866</v>
          </cell>
          <cell r="G65">
            <v>2431</v>
          </cell>
          <cell r="H65">
            <v>391</v>
          </cell>
          <cell r="I65">
            <v>2224</v>
          </cell>
          <cell r="L65">
            <v>350</v>
          </cell>
        </row>
        <row r="66">
          <cell r="A66" t="str">
            <v>풀박스</v>
          </cell>
          <cell r="B66" t="str">
            <v>150 x 150 x 100</v>
          </cell>
          <cell r="C66" t="str">
            <v>EA</v>
          </cell>
          <cell r="D66">
            <v>840</v>
          </cell>
          <cell r="E66">
            <v>2353</v>
          </cell>
          <cell r="F66">
            <v>899</v>
          </cell>
          <cell r="G66">
            <v>2330</v>
          </cell>
          <cell r="H66">
            <v>391</v>
          </cell>
          <cell r="I66">
            <v>3104</v>
          </cell>
          <cell r="L66">
            <v>2330</v>
          </cell>
        </row>
        <row r="67">
          <cell r="A67" t="str">
            <v>풀박스</v>
          </cell>
          <cell r="B67" t="str">
            <v>200 x 200 x 100</v>
          </cell>
          <cell r="C67" t="str">
            <v>EA</v>
          </cell>
          <cell r="D67">
            <v>840</v>
          </cell>
          <cell r="E67">
            <v>3647</v>
          </cell>
          <cell r="F67">
            <v>899</v>
          </cell>
          <cell r="G67">
            <v>3230</v>
          </cell>
          <cell r="H67">
            <v>391</v>
          </cell>
          <cell r="I67">
            <v>3950</v>
          </cell>
          <cell r="L67">
            <v>3230</v>
          </cell>
        </row>
        <row r="68">
          <cell r="A68" t="str">
            <v>풀박스</v>
          </cell>
          <cell r="B68" t="str">
            <v>300 x 300 x 200</v>
          </cell>
          <cell r="C68" t="str">
            <v>EA</v>
          </cell>
          <cell r="D68">
            <v>840</v>
          </cell>
          <cell r="E68">
            <v>7647</v>
          </cell>
          <cell r="F68">
            <v>899</v>
          </cell>
          <cell r="G68">
            <v>6800</v>
          </cell>
          <cell r="H68">
            <v>391</v>
          </cell>
          <cell r="I68">
            <v>307</v>
          </cell>
          <cell r="L68">
            <v>6800</v>
          </cell>
        </row>
        <row r="69">
          <cell r="A69" t="str">
            <v>풀박스</v>
          </cell>
          <cell r="B69" t="str">
            <v>400 x 400 x 200</v>
          </cell>
          <cell r="C69" t="str">
            <v>EA</v>
          </cell>
          <cell r="D69">
            <v>840</v>
          </cell>
          <cell r="E69">
            <v>12000</v>
          </cell>
          <cell r="F69">
            <v>899</v>
          </cell>
          <cell r="G69">
            <v>10540</v>
          </cell>
          <cell r="H69">
            <v>391</v>
          </cell>
          <cell r="I69">
            <v>368</v>
          </cell>
          <cell r="L69">
            <v>10540</v>
          </cell>
        </row>
        <row r="70">
          <cell r="A70" t="str">
            <v>레이스웨이-BODY</v>
          </cell>
          <cell r="B70" t="str">
            <v>BODY 70 x 40</v>
          </cell>
          <cell r="C70" t="str">
            <v>m</v>
          </cell>
          <cell r="D70">
            <v>845</v>
          </cell>
          <cell r="E70">
            <v>2940</v>
          </cell>
          <cell r="F70">
            <v>898</v>
          </cell>
          <cell r="G70">
            <v>2500</v>
          </cell>
          <cell r="H70">
            <v>391</v>
          </cell>
          <cell r="I70">
            <v>710</v>
          </cell>
          <cell r="L70">
            <v>2500</v>
          </cell>
        </row>
        <row r="71">
          <cell r="A71" t="str">
            <v>레이스웨이-COVER</v>
          </cell>
          <cell r="B71" t="str">
            <v>COVER 70 x 40</v>
          </cell>
          <cell r="C71" t="str">
            <v>m</v>
          </cell>
          <cell r="D71">
            <v>845</v>
          </cell>
          <cell r="E71">
            <v>1350</v>
          </cell>
          <cell r="F71">
            <v>898</v>
          </cell>
          <cell r="G71">
            <v>1150</v>
          </cell>
          <cell r="L71">
            <v>1150</v>
          </cell>
        </row>
        <row r="72">
          <cell r="A72" t="str">
            <v>레이스웨이-JOINER</v>
          </cell>
          <cell r="B72" t="str">
            <v>JOINER 70 x 40</v>
          </cell>
          <cell r="C72" t="str">
            <v>개</v>
          </cell>
          <cell r="D72">
            <v>845</v>
          </cell>
          <cell r="E72">
            <v>1650</v>
          </cell>
          <cell r="F72">
            <v>898</v>
          </cell>
          <cell r="G72">
            <v>940</v>
          </cell>
          <cell r="L72">
            <v>940</v>
          </cell>
        </row>
        <row r="73">
          <cell r="A73" t="str">
            <v>레이스웨이-END CAP</v>
          </cell>
          <cell r="B73" t="str">
            <v>END CAP 70 x 40</v>
          </cell>
          <cell r="C73" t="str">
            <v>개</v>
          </cell>
          <cell r="D73">
            <v>845</v>
          </cell>
          <cell r="E73">
            <v>740</v>
          </cell>
          <cell r="F73">
            <v>898</v>
          </cell>
          <cell r="G73">
            <v>680</v>
          </cell>
          <cell r="L73">
            <v>680</v>
          </cell>
        </row>
        <row r="74">
          <cell r="A74" t="str">
            <v>기구용금구</v>
          </cell>
          <cell r="B74" t="str">
            <v>70 x 40</v>
          </cell>
          <cell r="C74" t="str">
            <v>개</v>
          </cell>
          <cell r="D74">
            <v>845</v>
          </cell>
          <cell r="E74">
            <v>500</v>
          </cell>
          <cell r="F74">
            <v>898</v>
          </cell>
          <cell r="G74">
            <v>430</v>
          </cell>
          <cell r="H74">
            <v>390</v>
          </cell>
          <cell r="I74">
            <v>630</v>
          </cell>
          <cell r="L74">
            <v>430</v>
          </cell>
        </row>
        <row r="75">
          <cell r="A75" t="str">
            <v>HANGER</v>
          </cell>
          <cell r="B75" t="str">
            <v>"C"형</v>
          </cell>
          <cell r="C75" t="str">
            <v>개</v>
          </cell>
          <cell r="D75">
            <v>845</v>
          </cell>
          <cell r="E75">
            <v>1960</v>
          </cell>
          <cell r="F75">
            <v>898</v>
          </cell>
          <cell r="G75">
            <v>1800</v>
          </cell>
          <cell r="H75">
            <v>390</v>
          </cell>
          <cell r="I75">
            <v>820</v>
          </cell>
          <cell r="L75">
            <v>1800</v>
          </cell>
        </row>
        <row r="76">
          <cell r="A76" t="str">
            <v>CABLE TRAY</v>
          </cell>
          <cell r="B76" t="str">
            <v>W300x100Hx2.3t</v>
          </cell>
          <cell r="C76" t="str">
            <v>m</v>
          </cell>
          <cell r="D76">
            <v>847</v>
          </cell>
          <cell r="E76">
            <v>9500</v>
          </cell>
          <cell r="F76">
            <v>895</v>
          </cell>
          <cell r="G76">
            <v>9000</v>
          </cell>
          <cell r="H76">
            <v>390</v>
          </cell>
          <cell r="I76">
            <v>1360</v>
          </cell>
          <cell r="L76">
            <v>9000</v>
          </cell>
        </row>
        <row r="77">
          <cell r="A77" t="str">
            <v>CABLE TRAY</v>
          </cell>
          <cell r="B77" t="str">
            <v>W600x100Hx2.3t</v>
          </cell>
          <cell r="C77" t="str">
            <v>m</v>
          </cell>
          <cell r="D77">
            <v>847</v>
          </cell>
          <cell r="E77">
            <v>11350</v>
          </cell>
          <cell r="F77">
            <v>895</v>
          </cell>
          <cell r="G77">
            <v>10300</v>
          </cell>
          <cell r="L77">
            <v>10300</v>
          </cell>
        </row>
        <row r="78">
          <cell r="A78" t="str">
            <v>CABLE TRAY COVER</v>
          </cell>
          <cell r="B78" t="str">
            <v>W600</v>
          </cell>
          <cell r="C78" t="str">
            <v>m</v>
          </cell>
          <cell r="D78">
            <v>847</v>
          </cell>
          <cell r="E78">
            <v>19700</v>
          </cell>
          <cell r="F78">
            <v>871</v>
          </cell>
          <cell r="G78">
            <v>2625</v>
          </cell>
          <cell r="L78">
            <v>19700</v>
          </cell>
        </row>
        <row r="79">
          <cell r="A79" t="str">
            <v>HORIZONTAL ELBOW</v>
          </cell>
          <cell r="B79" t="str">
            <v>W300x100H x2.3t</v>
          </cell>
          <cell r="C79" t="str">
            <v>EA</v>
          </cell>
          <cell r="D79">
            <v>847</v>
          </cell>
          <cell r="E79">
            <v>12100</v>
          </cell>
          <cell r="F79">
            <v>895</v>
          </cell>
          <cell r="G79">
            <v>13500</v>
          </cell>
          <cell r="L79">
            <v>12100</v>
          </cell>
        </row>
        <row r="80">
          <cell r="A80" t="str">
            <v>VERTICAL ELBOW</v>
          </cell>
          <cell r="B80" t="str">
            <v>W600 x100Hx2.3t</v>
          </cell>
          <cell r="C80" t="str">
            <v>EA</v>
          </cell>
          <cell r="D80">
            <v>847</v>
          </cell>
          <cell r="E80">
            <v>14100</v>
          </cell>
          <cell r="F80">
            <v>895</v>
          </cell>
          <cell r="G80">
            <v>16000</v>
          </cell>
          <cell r="L80">
            <v>14100</v>
          </cell>
        </row>
        <row r="81">
          <cell r="A81" t="str">
            <v>HORIZOTAL TEE</v>
          </cell>
          <cell r="B81" t="str">
            <v>W300x 100Hx2.3t</v>
          </cell>
          <cell r="C81" t="str">
            <v>EA</v>
          </cell>
          <cell r="D81">
            <v>847</v>
          </cell>
          <cell r="E81">
            <v>20100</v>
          </cell>
          <cell r="F81">
            <v>895</v>
          </cell>
          <cell r="G81">
            <v>16200</v>
          </cell>
          <cell r="L81">
            <v>16200</v>
          </cell>
        </row>
        <row r="82">
          <cell r="A82" t="str">
            <v>HORIZOTAL TEE</v>
          </cell>
          <cell r="B82" t="str">
            <v>W600x 100Hx2.3t</v>
          </cell>
          <cell r="C82" t="str">
            <v>EA</v>
          </cell>
          <cell r="D82">
            <v>847</v>
          </cell>
          <cell r="E82">
            <v>26900</v>
          </cell>
          <cell r="F82">
            <v>895</v>
          </cell>
          <cell r="G82">
            <v>20600</v>
          </cell>
          <cell r="L82">
            <v>20600</v>
          </cell>
        </row>
        <row r="83">
          <cell r="A83" t="str">
            <v>JOINT CONNECTOR</v>
          </cell>
          <cell r="B83" t="str">
            <v>100H</v>
          </cell>
          <cell r="C83" t="str">
            <v>EA</v>
          </cell>
          <cell r="D83">
            <v>847</v>
          </cell>
          <cell r="E83">
            <v>1100</v>
          </cell>
          <cell r="F83">
            <v>895</v>
          </cell>
          <cell r="G83">
            <v>1000</v>
          </cell>
          <cell r="L83">
            <v>1000</v>
          </cell>
        </row>
        <row r="84">
          <cell r="A84" t="str">
            <v>SHANK BOLT &amp; NUT</v>
          </cell>
          <cell r="B84" t="str">
            <v>아연도</v>
          </cell>
          <cell r="C84" t="str">
            <v>EA</v>
          </cell>
          <cell r="D84">
            <v>847</v>
          </cell>
          <cell r="E84">
            <v>110</v>
          </cell>
          <cell r="F84">
            <v>895</v>
          </cell>
          <cell r="G84">
            <v>100</v>
          </cell>
          <cell r="L84">
            <v>100</v>
          </cell>
        </row>
        <row r="85">
          <cell r="A85" t="str">
            <v>BOINDING JUMPER</v>
          </cell>
          <cell r="B85" t="str">
            <v>38mm2</v>
          </cell>
          <cell r="C85" t="str">
            <v>EA</v>
          </cell>
          <cell r="D85">
            <v>847</v>
          </cell>
          <cell r="E85">
            <v>2750</v>
          </cell>
          <cell r="F85">
            <v>871</v>
          </cell>
          <cell r="G85">
            <v>445</v>
          </cell>
          <cell r="L85">
            <v>2750</v>
          </cell>
        </row>
        <row r="86">
          <cell r="A86" t="str">
            <v>HOLD DOWN CLAMP</v>
          </cell>
          <cell r="B86" t="str">
            <v>STEEL 2.3t</v>
          </cell>
          <cell r="C86" t="str">
            <v>EA</v>
          </cell>
          <cell r="D86">
            <v>847</v>
          </cell>
          <cell r="E86">
            <v>350</v>
          </cell>
          <cell r="F86">
            <v>895</v>
          </cell>
          <cell r="G86">
            <v>150</v>
          </cell>
          <cell r="L86">
            <v>150</v>
          </cell>
        </row>
        <row r="87">
          <cell r="A87" t="str">
            <v>U-CHANNEL</v>
          </cell>
          <cell r="B87" t="str">
            <v>41x41x2.6T</v>
          </cell>
          <cell r="C87" t="str">
            <v>m</v>
          </cell>
          <cell r="D87">
            <v>847</v>
          </cell>
          <cell r="E87">
            <v>2800</v>
          </cell>
          <cell r="F87">
            <v>894</v>
          </cell>
          <cell r="G87">
            <v>2800</v>
          </cell>
          <cell r="L87">
            <v>2800</v>
          </cell>
        </row>
        <row r="88">
          <cell r="A88" t="str">
            <v>매입콘센트-접지</v>
          </cell>
          <cell r="B88" t="str">
            <v>15A 250V-2구</v>
          </cell>
          <cell r="C88" t="str">
            <v>EA</v>
          </cell>
          <cell r="D88">
            <v>820</v>
          </cell>
          <cell r="E88">
            <v>550</v>
          </cell>
          <cell r="F88">
            <v>948</v>
          </cell>
          <cell r="G88">
            <v>1140</v>
          </cell>
          <cell r="H88">
            <v>417</v>
          </cell>
          <cell r="I88">
            <v>1258</v>
          </cell>
          <cell r="L88">
            <v>1140</v>
          </cell>
        </row>
        <row r="89">
          <cell r="A89" t="str">
            <v>방수콘센트</v>
          </cell>
          <cell r="B89" t="str">
            <v>15A-250V-2구</v>
          </cell>
          <cell r="C89" t="str">
            <v>EA</v>
          </cell>
          <cell r="D89">
            <v>820</v>
          </cell>
          <cell r="E89">
            <v>999</v>
          </cell>
          <cell r="F89">
            <v>950</v>
          </cell>
          <cell r="G89">
            <v>2510</v>
          </cell>
          <cell r="L89">
            <v>2510</v>
          </cell>
        </row>
        <row r="90">
          <cell r="A90" t="str">
            <v>매입1로스위치</v>
          </cell>
          <cell r="B90" t="str">
            <v>15A 250V 1구</v>
          </cell>
          <cell r="C90" t="str">
            <v>EA</v>
          </cell>
          <cell r="D90">
            <v>907</v>
          </cell>
          <cell r="E90">
            <v>2082</v>
          </cell>
          <cell r="F90">
            <v>950</v>
          </cell>
          <cell r="G90">
            <v>1260</v>
          </cell>
          <cell r="L90">
            <v>1260</v>
          </cell>
        </row>
        <row r="91">
          <cell r="A91" t="str">
            <v>매입1로스위치</v>
          </cell>
          <cell r="B91" t="str">
            <v>15A 250V 2구</v>
          </cell>
          <cell r="C91" t="str">
            <v>EA</v>
          </cell>
          <cell r="D91">
            <v>907</v>
          </cell>
          <cell r="E91">
            <v>2931</v>
          </cell>
          <cell r="F91">
            <v>950</v>
          </cell>
          <cell r="G91">
            <v>1980</v>
          </cell>
          <cell r="L91">
            <v>1980</v>
          </cell>
        </row>
        <row r="92">
          <cell r="A92" t="str">
            <v>매입3로스위치</v>
          </cell>
          <cell r="B92" t="str">
            <v>15A 250V  1구</v>
          </cell>
          <cell r="C92" t="str">
            <v>EA</v>
          </cell>
          <cell r="D92">
            <v>907</v>
          </cell>
          <cell r="E92">
            <v>2313</v>
          </cell>
          <cell r="F92">
            <v>950</v>
          </cell>
          <cell r="G92">
            <v>1440</v>
          </cell>
          <cell r="L92">
            <v>1440</v>
          </cell>
        </row>
        <row r="93">
          <cell r="A93" t="str">
            <v>접지봉</v>
          </cell>
          <cell r="B93" t="str">
            <v>φ16 x 1800mm</v>
          </cell>
          <cell r="C93" t="str">
            <v>본</v>
          </cell>
          <cell r="D93">
            <v>903</v>
          </cell>
          <cell r="E93">
            <v>4900</v>
          </cell>
          <cell r="F93">
            <v>946</v>
          </cell>
          <cell r="G93">
            <v>4500</v>
          </cell>
          <cell r="L93">
            <v>4500</v>
          </cell>
        </row>
        <row r="94">
          <cell r="A94" t="str">
            <v>접지봉</v>
          </cell>
          <cell r="B94" t="str">
            <v>φ18 x 2400mm</v>
          </cell>
          <cell r="C94" t="str">
            <v>본</v>
          </cell>
          <cell r="D94">
            <v>903</v>
          </cell>
          <cell r="E94">
            <v>7300</v>
          </cell>
          <cell r="F94">
            <v>946</v>
          </cell>
          <cell r="G94">
            <v>6500</v>
          </cell>
          <cell r="H94">
            <v>388</v>
          </cell>
          <cell r="I94">
            <v>1540</v>
          </cell>
          <cell r="L94">
            <v>6500</v>
          </cell>
        </row>
        <row r="95">
          <cell r="A95" t="str">
            <v>접지봉 콘넥터</v>
          </cell>
          <cell r="B95" t="str">
            <v>Φ16(U-BOLT형)</v>
          </cell>
          <cell r="C95" t="str">
            <v>EA</v>
          </cell>
          <cell r="D95">
            <v>903</v>
          </cell>
          <cell r="E95">
            <v>3500</v>
          </cell>
          <cell r="F95">
            <v>946</v>
          </cell>
          <cell r="G95">
            <v>3000</v>
          </cell>
          <cell r="L95">
            <v>3000</v>
          </cell>
        </row>
        <row r="96">
          <cell r="A96" t="str">
            <v>접지봉 콘넥터</v>
          </cell>
          <cell r="B96" t="str">
            <v>Φ19(U-BOLT형)</v>
          </cell>
          <cell r="C96" t="str">
            <v>EA</v>
          </cell>
          <cell r="D96">
            <v>903</v>
          </cell>
          <cell r="E96">
            <v>4000</v>
          </cell>
          <cell r="F96">
            <v>946</v>
          </cell>
          <cell r="G96">
            <v>3500</v>
          </cell>
          <cell r="L96">
            <v>3500</v>
          </cell>
        </row>
        <row r="97">
          <cell r="A97" t="str">
            <v>접지단자함</v>
          </cell>
          <cell r="B97" t="str">
            <v>7 회로용</v>
          </cell>
          <cell r="C97" t="str">
            <v>면</v>
          </cell>
          <cell r="D97">
            <v>903</v>
          </cell>
          <cell r="E97">
            <v>72000</v>
          </cell>
          <cell r="F97">
            <v>946</v>
          </cell>
          <cell r="G97">
            <v>65000</v>
          </cell>
          <cell r="L97">
            <v>65000</v>
          </cell>
        </row>
        <row r="98">
          <cell r="A98" t="str">
            <v>접지저항저감제</v>
          </cell>
          <cell r="B98" t="str">
            <v>아스판 10 Kg</v>
          </cell>
          <cell r="C98" t="str">
            <v>포</v>
          </cell>
          <cell r="D98">
            <v>827</v>
          </cell>
          <cell r="E98">
            <v>714</v>
          </cell>
          <cell r="F98">
            <v>946</v>
          </cell>
          <cell r="G98">
            <v>20000</v>
          </cell>
          <cell r="L98">
            <v>20000</v>
          </cell>
        </row>
        <row r="99">
          <cell r="A99" t="str">
            <v>달대볼트(SST'L)</v>
          </cell>
          <cell r="B99" t="str">
            <v>φ9x1000mm</v>
          </cell>
          <cell r="C99" t="str">
            <v>EA</v>
          </cell>
          <cell r="D99">
            <v>364</v>
          </cell>
          <cell r="E99">
            <v>482</v>
          </cell>
          <cell r="F99">
            <v>882</v>
          </cell>
          <cell r="G99">
            <v>630</v>
          </cell>
          <cell r="L99">
            <v>482</v>
          </cell>
        </row>
        <row r="100">
          <cell r="A100" t="str">
            <v>인써트</v>
          </cell>
          <cell r="B100" t="str">
            <v>φ9mm(주물)</v>
          </cell>
          <cell r="C100" t="str">
            <v>EA</v>
          </cell>
          <cell r="D100">
            <v>98</v>
          </cell>
          <cell r="E100">
            <v>40</v>
          </cell>
          <cell r="F100">
            <v>80</v>
          </cell>
          <cell r="G100">
            <v>180</v>
          </cell>
          <cell r="L100">
            <v>40</v>
          </cell>
        </row>
        <row r="101">
          <cell r="A101" t="str">
            <v>형광등기구 보강대</v>
          </cell>
          <cell r="B101" t="str">
            <v>스프링형 M BAR</v>
          </cell>
          <cell r="C101" t="str">
            <v>SET</v>
          </cell>
          <cell r="D101">
            <v>827</v>
          </cell>
          <cell r="E101">
            <v>701</v>
          </cell>
          <cell r="F101">
            <v>956</v>
          </cell>
          <cell r="G101">
            <v>5500</v>
          </cell>
          <cell r="L101">
            <v>5500</v>
          </cell>
        </row>
        <row r="102">
          <cell r="A102" t="str">
            <v>다운라이트 보강대</v>
          </cell>
          <cell r="B102" t="str">
            <v>스프링형 M-BAR</v>
          </cell>
          <cell r="C102" t="str">
            <v>SET</v>
          </cell>
          <cell r="D102">
            <v>828</v>
          </cell>
          <cell r="E102">
            <v>400</v>
          </cell>
          <cell r="F102">
            <v>956</v>
          </cell>
          <cell r="G102">
            <v>4000</v>
          </cell>
          <cell r="L102">
            <v>4000</v>
          </cell>
        </row>
        <row r="103">
          <cell r="A103" t="str">
            <v>박스커버-8 각</v>
          </cell>
          <cell r="B103" t="str">
            <v>둥근구멍 (평)</v>
          </cell>
          <cell r="C103" t="str">
            <v>EA</v>
          </cell>
          <cell r="D103">
            <v>828</v>
          </cell>
          <cell r="E103">
            <v>350</v>
          </cell>
          <cell r="F103">
            <v>883</v>
          </cell>
          <cell r="G103">
            <v>180</v>
          </cell>
          <cell r="L103">
            <v>180</v>
          </cell>
        </row>
        <row r="104">
          <cell r="A104" t="str">
            <v>박스커버-4 각</v>
          </cell>
          <cell r="B104" t="str">
            <v>둥근구멍 (오목)</v>
          </cell>
          <cell r="C104" t="str">
            <v>EA</v>
          </cell>
          <cell r="D104">
            <v>828</v>
          </cell>
          <cell r="E104">
            <v>400</v>
          </cell>
          <cell r="F104">
            <v>883</v>
          </cell>
          <cell r="G104">
            <v>220</v>
          </cell>
          <cell r="L104">
            <v>220</v>
          </cell>
        </row>
        <row r="105">
          <cell r="A105" t="str">
            <v>박스커버-4 각</v>
          </cell>
          <cell r="B105" t="str">
            <v>둥근구멍 (평)</v>
          </cell>
          <cell r="C105" t="str">
            <v>EA</v>
          </cell>
          <cell r="D105">
            <v>828</v>
          </cell>
          <cell r="E105">
            <v>350</v>
          </cell>
          <cell r="L105">
            <v>350</v>
          </cell>
        </row>
        <row r="106">
          <cell r="A106" t="str">
            <v>풀박스</v>
          </cell>
          <cell r="B106" t="str">
            <v>100 x 100 x 50</v>
          </cell>
          <cell r="C106" t="str">
            <v>EA</v>
          </cell>
          <cell r="D106">
            <v>825</v>
          </cell>
          <cell r="E106">
            <v>1411</v>
          </cell>
          <cell r="F106">
            <v>883</v>
          </cell>
          <cell r="G106">
            <v>1480</v>
          </cell>
          <cell r="H106">
            <v>388</v>
          </cell>
          <cell r="I106">
            <v>1370</v>
          </cell>
          <cell r="L106">
            <v>1370</v>
          </cell>
        </row>
        <row r="107">
          <cell r="A107" t="str">
            <v>풀박스</v>
          </cell>
          <cell r="B107" t="str">
            <v>100 x 100 x 100</v>
          </cell>
          <cell r="C107" t="str">
            <v>EA</v>
          </cell>
          <cell r="D107">
            <v>825</v>
          </cell>
          <cell r="E107">
            <v>1882</v>
          </cell>
          <cell r="F107">
            <v>883</v>
          </cell>
          <cell r="G107">
            <v>1750</v>
          </cell>
          <cell r="H107">
            <v>388</v>
          </cell>
          <cell r="I107">
            <v>1830</v>
          </cell>
          <cell r="L107">
            <v>1750</v>
          </cell>
        </row>
        <row r="108">
          <cell r="A108" t="str">
            <v>풀박스</v>
          </cell>
          <cell r="B108" t="str">
            <v>150 x 150 x 100</v>
          </cell>
          <cell r="C108" t="str">
            <v>EA</v>
          </cell>
          <cell r="D108">
            <v>825</v>
          </cell>
          <cell r="E108">
            <v>2353</v>
          </cell>
          <cell r="F108">
            <v>883</v>
          </cell>
          <cell r="G108">
            <v>2470</v>
          </cell>
          <cell r="H108">
            <v>388</v>
          </cell>
          <cell r="I108">
            <v>2290</v>
          </cell>
          <cell r="L108">
            <v>2290</v>
          </cell>
        </row>
        <row r="109">
          <cell r="A109" t="str">
            <v>풀박스</v>
          </cell>
          <cell r="B109" t="str">
            <v>150 x 150 x 150</v>
          </cell>
          <cell r="C109" t="str">
            <v>EA</v>
          </cell>
          <cell r="D109">
            <v>825</v>
          </cell>
          <cell r="E109">
            <v>2765</v>
          </cell>
          <cell r="F109">
            <v>883</v>
          </cell>
          <cell r="G109">
            <v>2740</v>
          </cell>
          <cell r="H109">
            <v>388</v>
          </cell>
          <cell r="I109">
            <v>2690</v>
          </cell>
          <cell r="L109">
            <v>2690</v>
          </cell>
        </row>
        <row r="110">
          <cell r="A110" t="str">
            <v>풀박스</v>
          </cell>
          <cell r="B110" t="str">
            <v>200 x 200 x 150</v>
          </cell>
          <cell r="C110" t="str">
            <v>EA</v>
          </cell>
          <cell r="D110">
            <v>825</v>
          </cell>
          <cell r="E110">
            <v>4588</v>
          </cell>
          <cell r="F110">
            <v>883</v>
          </cell>
          <cell r="G110">
            <v>4050</v>
          </cell>
          <cell r="H110">
            <v>388</v>
          </cell>
          <cell r="I110">
            <v>4460</v>
          </cell>
          <cell r="L110">
            <v>4050</v>
          </cell>
        </row>
        <row r="111">
          <cell r="A111" t="str">
            <v>풀박스</v>
          </cell>
          <cell r="B111" t="str">
            <v>300 x 300 x 150</v>
          </cell>
          <cell r="C111" t="str">
            <v>EA</v>
          </cell>
          <cell r="D111">
            <v>825</v>
          </cell>
          <cell r="E111">
            <v>6765</v>
          </cell>
          <cell r="F111">
            <v>883</v>
          </cell>
          <cell r="G111">
            <v>6390</v>
          </cell>
          <cell r="H111">
            <v>388</v>
          </cell>
          <cell r="I111">
            <v>6570</v>
          </cell>
          <cell r="L111">
            <v>6390</v>
          </cell>
        </row>
        <row r="112">
          <cell r="A112" t="str">
            <v>풀박스</v>
          </cell>
          <cell r="B112" t="str">
            <v>500 x 500 x 300</v>
          </cell>
          <cell r="C112" t="str">
            <v>EA</v>
          </cell>
          <cell r="D112">
            <v>825</v>
          </cell>
          <cell r="E112">
            <v>25882</v>
          </cell>
          <cell r="F112">
            <v>883</v>
          </cell>
          <cell r="G112">
            <v>22500</v>
          </cell>
          <cell r="H112">
            <v>388</v>
          </cell>
          <cell r="I112">
            <v>25150</v>
          </cell>
          <cell r="L112">
            <v>22500</v>
          </cell>
        </row>
        <row r="113">
          <cell r="A113" t="str">
            <v>FLOOR BOX</v>
          </cell>
          <cell r="B113" t="str">
            <v>300 x 200 x 150</v>
          </cell>
          <cell r="C113" t="str">
            <v>EA</v>
          </cell>
          <cell r="D113">
            <v>836</v>
          </cell>
          <cell r="E113">
            <v>65000</v>
          </cell>
          <cell r="F113">
            <v>875</v>
          </cell>
          <cell r="G113">
            <v>65000</v>
          </cell>
          <cell r="L113">
            <v>65000</v>
          </cell>
        </row>
        <row r="114">
          <cell r="A114" t="str">
            <v>레이스웨이-BODY</v>
          </cell>
          <cell r="B114" t="str">
            <v>BODY 70 x 40</v>
          </cell>
          <cell r="C114" t="str">
            <v>m</v>
          </cell>
          <cell r="D114">
            <v>830</v>
          </cell>
          <cell r="E114">
            <v>2940</v>
          </cell>
          <cell r="F114">
            <v>881</v>
          </cell>
          <cell r="G114">
            <v>2940</v>
          </cell>
          <cell r="L114">
            <v>2940</v>
          </cell>
        </row>
        <row r="115">
          <cell r="A115" t="str">
            <v>레이스웨이-COVER</v>
          </cell>
          <cell r="B115" t="str">
            <v>COVER 70 x 40</v>
          </cell>
          <cell r="C115" t="str">
            <v>m</v>
          </cell>
          <cell r="D115">
            <v>830</v>
          </cell>
          <cell r="E115">
            <v>1350</v>
          </cell>
          <cell r="F115">
            <v>881</v>
          </cell>
          <cell r="G115">
            <v>1350</v>
          </cell>
          <cell r="L115">
            <v>1350</v>
          </cell>
        </row>
        <row r="116">
          <cell r="A116" t="str">
            <v>VERTICAL ELBOW</v>
          </cell>
          <cell r="B116" t="str">
            <v>W600x150Hx2.6t</v>
          </cell>
          <cell r="C116" t="str">
            <v>EA</v>
          </cell>
          <cell r="D116">
            <v>833</v>
          </cell>
          <cell r="E116">
            <v>25560</v>
          </cell>
          <cell r="F116">
            <v>879</v>
          </cell>
          <cell r="G116">
            <v>48200</v>
          </cell>
          <cell r="L116">
            <v>25560</v>
          </cell>
        </row>
        <row r="117">
          <cell r="A117" t="str">
            <v>레이스웨이-JOINER</v>
          </cell>
          <cell r="B117" t="str">
            <v>JOINER 70 x 40</v>
          </cell>
          <cell r="C117" t="str">
            <v>개</v>
          </cell>
          <cell r="D117">
            <v>830</v>
          </cell>
          <cell r="E117">
            <v>1650</v>
          </cell>
          <cell r="F117">
            <v>881</v>
          </cell>
          <cell r="G117">
            <v>1650</v>
          </cell>
          <cell r="L117">
            <v>1650</v>
          </cell>
        </row>
        <row r="118">
          <cell r="A118" t="str">
            <v>레이스웨이-END CAP</v>
          </cell>
          <cell r="B118" t="str">
            <v>END CAP 70 x 40</v>
          </cell>
          <cell r="C118" t="str">
            <v>개</v>
          </cell>
          <cell r="D118">
            <v>830</v>
          </cell>
          <cell r="E118">
            <v>740</v>
          </cell>
          <cell r="F118">
            <v>881</v>
          </cell>
          <cell r="G118">
            <v>740</v>
          </cell>
          <cell r="L118">
            <v>740</v>
          </cell>
        </row>
        <row r="119">
          <cell r="A119" t="str">
            <v>기구용금구</v>
          </cell>
          <cell r="B119" t="str">
            <v>70 x 40</v>
          </cell>
          <cell r="C119" t="str">
            <v>개</v>
          </cell>
          <cell r="D119">
            <v>830</v>
          </cell>
          <cell r="E119">
            <v>500</v>
          </cell>
          <cell r="F119">
            <v>881</v>
          </cell>
          <cell r="G119">
            <v>500</v>
          </cell>
          <cell r="L119">
            <v>500</v>
          </cell>
        </row>
        <row r="120">
          <cell r="A120" t="str">
            <v>HANGER</v>
          </cell>
          <cell r="B120" t="str">
            <v>HANGER-"A"형</v>
          </cell>
          <cell r="C120" t="str">
            <v>개</v>
          </cell>
          <cell r="D120">
            <v>830</v>
          </cell>
          <cell r="E120">
            <v>960</v>
          </cell>
          <cell r="F120">
            <v>881</v>
          </cell>
          <cell r="G120">
            <v>960</v>
          </cell>
          <cell r="L120">
            <v>960</v>
          </cell>
        </row>
        <row r="121">
          <cell r="A121" t="str">
            <v>HANGER</v>
          </cell>
          <cell r="B121" t="str">
            <v>HANGER-"C"형</v>
          </cell>
          <cell r="C121" t="str">
            <v>개</v>
          </cell>
          <cell r="D121">
            <v>830</v>
          </cell>
          <cell r="E121">
            <v>1960</v>
          </cell>
          <cell r="F121">
            <v>881</v>
          </cell>
          <cell r="G121">
            <v>1960</v>
          </cell>
          <cell r="L121">
            <v>1960</v>
          </cell>
        </row>
        <row r="122">
          <cell r="A122" t="str">
            <v>BOX CONNECTOR</v>
          </cell>
          <cell r="B122" t="str">
            <v>70 x 40</v>
          </cell>
          <cell r="C122" t="str">
            <v>개</v>
          </cell>
          <cell r="D122">
            <v>830</v>
          </cell>
          <cell r="E122">
            <v>1560</v>
          </cell>
          <cell r="F122">
            <v>881</v>
          </cell>
          <cell r="G122">
            <v>1560</v>
          </cell>
          <cell r="L122">
            <v>1560</v>
          </cell>
        </row>
        <row r="123">
          <cell r="A123" t="str">
            <v>CABLE TRAY</v>
          </cell>
          <cell r="B123" t="str">
            <v>W450x150Hx2.6t</v>
          </cell>
          <cell r="C123" t="str">
            <v>m</v>
          </cell>
          <cell r="D123">
            <v>833</v>
          </cell>
          <cell r="E123">
            <v>15150</v>
          </cell>
          <cell r="L123">
            <v>15150</v>
          </cell>
        </row>
        <row r="124">
          <cell r="A124" t="str">
            <v>CABLE TRAY</v>
          </cell>
          <cell r="B124" t="str">
            <v>W600x150Hx2.6t</v>
          </cell>
          <cell r="C124" t="str">
            <v>m</v>
          </cell>
          <cell r="D124">
            <v>833</v>
          </cell>
          <cell r="E124">
            <v>16950</v>
          </cell>
          <cell r="F124">
            <v>879</v>
          </cell>
          <cell r="G124">
            <v>55600</v>
          </cell>
          <cell r="L124">
            <v>16950</v>
          </cell>
        </row>
        <row r="125">
          <cell r="A125" t="str">
            <v>HORIZONTAL ELBOW</v>
          </cell>
          <cell r="B125" t="str">
            <v>W450x150Hx2.6t</v>
          </cell>
          <cell r="C125" t="str">
            <v>EA</v>
          </cell>
          <cell r="D125">
            <v>833</v>
          </cell>
          <cell r="E125">
            <v>28950</v>
          </cell>
          <cell r="L125">
            <v>28950</v>
          </cell>
        </row>
        <row r="126">
          <cell r="A126" t="str">
            <v>HORIZONTAL ELBOW</v>
          </cell>
          <cell r="B126" t="str">
            <v>W600x150Hx2.6t</v>
          </cell>
          <cell r="C126" t="str">
            <v>EA</v>
          </cell>
          <cell r="D126">
            <v>833</v>
          </cell>
          <cell r="E126">
            <v>44390</v>
          </cell>
          <cell r="F126">
            <v>879</v>
          </cell>
          <cell r="G126">
            <v>65200</v>
          </cell>
          <cell r="L126">
            <v>44390</v>
          </cell>
        </row>
        <row r="127">
          <cell r="A127" t="str">
            <v>VERTICAL ELBOW</v>
          </cell>
          <cell r="B127" t="str">
            <v>W450x150Hx2.6t</v>
          </cell>
          <cell r="C127" t="str">
            <v>EA</v>
          </cell>
          <cell r="D127">
            <v>833</v>
          </cell>
          <cell r="E127">
            <v>21050</v>
          </cell>
          <cell r="L127">
            <v>21050</v>
          </cell>
        </row>
        <row r="128">
          <cell r="A128" t="str">
            <v>HORIZOTAL TEE</v>
          </cell>
          <cell r="B128" t="str">
            <v>W450x150Hx2.6t</v>
          </cell>
          <cell r="C128" t="str">
            <v>EA</v>
          </cell>
          <cell r="D128">
            <v>833</v>
          </cell>
          <cell r="E128">
            <v>39450</v>
          </cell>
          <cell r="L128">
            <v>39450</v>
          </cell>
        </row>
        <row r="129">
          <cell r="A129" t="str">
            <v>HORIZOTAL TEE</v>
          </cell>
          <cell r="B129" t="str">
            <v>W600x150Hx2.6t</v>
          </cell>
          <cell r="C129" t="str">
            <v>EA</v>
          </cell>
          <cell r="D129">
            <v>833</v>
          </cell>
          <cell r="E129">
            <v>51120</v>
          </cell>
          <cell r="F129">
            <v>879</v>
          </cell>
          <cell r="G129">
            <v>89600</v>
          </cell>
          <cell r="L129">
            <v>51120</v>
          </cell>
        </row>
        <row r="130">
          <cell r="A130" t="str">
            <v>RIGHT HAND REDUCER</v>
          </cell>
          <cell r="B130" t="str">
            <v>W600-W450</v>
          </cell>
          <cell r="C130" t="str">
            <v>EA</v>
          </cell>
          <cell r="D130">
            <v>833</v>
          </cell>
          <cell r="E130">
            <v>10100</v>
          </cell>
          <cell r="L130">
            <v>10100</v>
          </cell>
        </row>
        <row r="131">
          <cell r="A131" t="str">
            <v>JOINT CONNECTOR</v>
          </cell>
          <cell r="B131" t="str">
            <v>150H</v>
          </cell>
          <cell r="C131" t="str">
            <v>EA</v>
          </cell>
          <cell r="D131">
            <v>833</v>
          </cell>
          <cell r="E131">
            <v>1300</v>
          </cell>
          <cell r="F131">
            <v>880</v>
          </cell>
          <cell r="G131">
            <v>1500</v>
          </cell>
          <cell r="L131">
            <v>1300</v>
          </cell>
        </row>
        <row r="132">
          <cell r="A132" t="str">
            <v>SHANK BOLT &amp; NUT</v>
          </cell>
          <cell r="B132" t="str">
            <v>아연도</v>
          </cell>
          <cell r="C132" t="str">
            <v>EA</v>
          </cell>
          <cell r="D132">
            <v>833</v>
          </cell>
          <cell r="E132">
            <v>100</v>
          </cell>
          <cell r="F132">
            <v>880</v>
          </cell>
          <cell r="G132">
            <v>120</v>
          </cell>
          <cell r="L132">
            <v>100</v>
          </cell>
        </row>
        <row r="133">
          <cell r="A133" t="str">
            <v>SHANK BOLT &amp; NUT</v>
          </cell>
          <cell r="B133" t="str">
            <v>SUS</v>
          </cell>
          <cell r="C133" t="str">
            <v>EA</v>
          </cell>
          <cell r="F133">
            <v>880</v>
          </cell>
          <cell r="G133">
            <v>700</v>
          </cell>
          <cell r="L133">
            <v>700</v>
          </cell>
        </row>
        <row r="134">
          <cell r="A134" t="str">
            <v>BOINDING JUMPER</v>
          </cell>
          <cell r="B134" t="str">
            <v>38mm2</v>
          </cell>
          <cell r="C134" t="str">
            <v>EA</v>
          </cell>
          <cell r="D134">
            <v>833</v>
          </cell>
          <cell r="E134">
            <v>2800</v>
          </cell>
          <cell r="F134">
            <v>880</v>
          </cell>
          <cell r="G134">
            <v>1950</v>
          </cell>
          <cell r="L134">
            <v>1950</v>
          </cell>
        </row>
        <row r="135">
          <cell r="A135" t="str">
            <v>HOLD DOWN CLAMP</v>
          </cell>
          <cell r="B135" t="str">
            <v>STEEL 2.6t</v>
          </cell>
          <cell r="C135" t="str">
            <v>EA</v>
          </cell>
          <cell r="D135">
            <v>833</v>
          </cell>
          <cell r="E135">
            <v>300</v>
          </cell>
          <cell r="F135">
            <v>879</v>
          </cell>
          <cell r="G135">
            <v>350</v>
          </cell>
          <cell r="L135">
            <v>300</v>
          </cell>
        </row>
        <row r="136">
          <cell r="A136" t="str">
            <v>TRAY TO BOX CONNECT</v>
          </cell>
          <cell r="B136" t="str">
            <v>W450x100Hx2.3t</v>
          </cell>
          <cell r="C136" t="str">
            <v>EA</v>
          </cell>
          <cell r="D136">
            <v>833</v>
          </cell>
          <cell r="E136">
            <v>28000</v>
          </cell>
          <cell r="F136">
            <v>879</v>
          </cell>
          <cell r="G136">
            <v>27500</v>
          </cell>
          <cell r="L136">
            <v>27500</v>
          </cell>
        </row>
        <row r="137">
          <cell r="A137" t="str">
            <v>CHANNEL</v>
          </cell>
          <cell r="B137" t="str">
            <v>41x41x2.6t</v>
          </cell>
          <cell r="C137" t="str">
            <v>m</v>
          </cell>
          <cell r="D137">
            <v>833</v>
          </cell>
          <cell r="E137">
            <v>3000</v>
          </cell>
          <cell r="F137">
            <v>878</v>
          </cell>
          <cell r="G137">
            <v>3000</v>
          </cell>
          <cell r="L137">
            <v>3000</v>
          </cell>
        </row>
        <row r="138">
          <cell r="A138" t="str">
            <v>접지봉</v>
          </cell>
          <cell r="B138" t="str">
            <v>φ18 x 2400mm</v>
          </cell>
          <cell r="C138" t="str">
            <v>본</v>
          </cell>
          <cell r="D138">
            <v>887</v>
          </cell>
          <cell r="E138">
            <v>7300</v>
          </cell>
          <cell r="F138">
            <v>930</v>
          </cell>
          <cell r="G138">
            <v>6500</v>
          </cell>
          <cell r="H138">
            <v>370</v>
          </cell>
          <cell r="I138">
            <v>7000</v>
          </cell>
          <cell r="L138">
            <v>6500</v>
          </cell>
        </row>
        <row r="139">
          <cell r="A139" t="str">
            <v>CABLE DUCT</v>
          </cell>
          <cell r="B139" t="str">
            <v>W600</v>
          </cell>
          <cell r="C139" t="str">
            <v>EA</v>
          </cell>
          <cell r="F139">
            <v>878</v>
          </cell>
          <cell r="G139">
            <v>36200</v>
          </cell>
          <cell r="L139">
            <v>36200</v>
          </cell>
        </row>
        <row r="140">
          <cell r="A140" t="str">
            <v>매입콘센트-접지</v>
          </cell>
          <cell r="B140" t="str">
            <v>15A 250V 1구</v>
          </cell>
          <cell r="C140" t="str">
            <v>EA</v>
          </cell>
          <cell r="D140">
            <v>892</v>
          </cell>
          <cell r="E140">
            <v>1600</v>
          </cell>
          <cell r="F140">
            <v>934</v>
          </cell>
          <cell r="G140">
            <v>1440</v>
          </cell>
          <cell r="H140">
            <v>387</v>
          </cell>
          <cell r="I140">
            <v>1000</v>
          </cell>
          <cell r="L140">
            <v>1000</v>
          </cell>
        </row>
        <row r="141">
          <cell r="A141" t="str">
            <v>매입콘센트-접지</v>
          </cell>
          <cell r="B141" t="str">
            <v>15A 250V 2구</v>
          </cell>
          <cell r="C141" t="str">
            <v>EA</v>
          </cell>
          <cell r="D141">
            <v>892</v>
          </cell>
          <cell r="E141">
            <v>2030</v>
          </cell>
          <cell r="F141">
            <v>934</v>
          </cell>
          <cell r="G141">
            <v>1820</v>
          </cell>
          <cell r="H141">
            <v>387</v>
          </cell>
          <cell r="I141">
            <v>1258</v>
          </cell>
          <cell r="L141">
            <v>1258</v>
          </cell>
        </row>
        <row r="142">
          <cell r="A142" t="str">
            <v>방수콘센트</v>
          </cell>
          <cell r="B142" t="str">
            <v>15A 250V 2구</v>
          </cell>
          <cell r="C142" t="str">
            <v>EA</v>
          </cell>
          <cell r="D142">
            <v>892</v>
          </cell>
          <cell r="E142">
            <v>2790</v>
          </cell>
          <cell r="F142">
            <v>934</v>
          </cell>
          <cell r="G142">
            <v>2510</v>
          </cell>
          <cell r="L142">
            <v>2510</v>
          </cell>
        </row>
        <row r="143">
          <cell r="A143" t="str">
            <v>매입1로스위치</v>
          </cell>
          <cell r="B143" t="str">
            <v>250V 15A 1로 1련</v>
          </cell>
          <cell r="C143" t="str">
            <v>EA</v>
          </cell>
          <cell r="D143">
            <v>890</v>
          </cell>
          <cell r="E143">
            <v>1357</v>
          </cell>
          <cell r="F143">
            <v>935</v>
          </cell>
          <cell r="G143">
            <v>1921</v>
          </cell>
          <cell r="L143">
            <v>1357</v>
          </cell>
        </row>
        <row r="144">
          <cell r="A144" t="str">
            <v>매입1로스위치</v>
          </cell>
          <cell r="B144" t="str">
            <v>250V 15A 1로 2련</v>
          </cell>
          <cell r="C144" t="str">
            <v>EA</v>
          </cell>
          <cell r="D144">
            <v>890</v>
          </cell>
          <cell r="E144">
            <v>2329</v>
          </cell>
          <cell r="F144">
            <v>935</v>
          </cell>
          <cell r="G144">
            <v>2857</v>
          </cell>
          <cell r="L144">
            <v>2329</v>
          </cell>
        </row>
        <row r="145">
          <cell r="A145" t="str">
            <v>매입1로스위치</v>
          </cell>
          <cell r="B145" t="str">
            <v>250V 15A 1로 3련</v>
          </cell>
          <cell r="C145" t="str">
            <v>EA</v>
          </cell>
          <cell r="D145">
            <v>890</v>
          </cell>
          <cell r="E145">
            <v>3301</v>
          </cell>
          <cell r="F145">
            <v>935</v>
          </cell>
          <cell r="G145">
            <v>3793</v>
          </cell>
          <cell r="H145">
            <v>385</v>
          </cell>
          <cell r="I145">
            <v>3358</v>
          </cell>
          <cell r="L145">
            <v>3301</v>
          </cell>
        </row>
        <row r="146">
          <cell r="A146" t="str">
            <v>매입3로스위치</v>
          </cell>
          <cell r="B146" t="str">
            <v>250V 15A 3로 1련</v>
          </cell>
          <cell r="C146" t="str">
            <v>EA</v>
          </cell>
          <cell r="D146">
            <v>890</v>
          </cell>
          <cell r="E146">
            <v>1542</v>
          </cell>
          <cell r="F146">
            <v>935</v>
          </cell>
          <cell r="G146">
            <v>2345</v>
          </cell>
          <cell r="H146">
            <v>386</v>
          </cell>
          <cell r="I146">
            <v>1530</v>
          </cell>
          <cell r="L146">
            <v>1530</v>
          </cell>
        </row>
        <row r="147">
          <cell r="A147" t="str">
            <v>매입3로스위치</v>
          </cell>
          <cell r="B147" t="str">
            <v>250V 15A 3로 2련</v>
          </cell>
          <cell r="C147" t="str">
            <v>EA</v>
          </cell>
          <cell r="D147">
            <v>890</v>
          </cell>
          <cell r="E147">
            <v>2700</v>
          </cell>
          <cell r="F147">
            <v>935</v>
          </cell>
          <cell r="G147">
            <v>2700</v>
          </cell>
          <cell r="H147">
            <v>386</v>
          </cell>
          <cell r="I147">
            <v>2702</v>
          </cell>
          <cell r="L147">
            <v>2700</v>
          </cell>
        </row>
        <row r="148">
          <cell r="A148" t="str">
            <v>접지봉</v>
          </cell>
          <cell r="B148" t="str">
            <v>φ16 x 1800mm</v>
          </cell>
          <cell r="C148" t="str">
            <v>본</v>
          </cell>
          <cell r="D148">
            <v>887</v>
          </cell>
          <cell r="E148">
            <v>4900</v>
          </cell>
          <cell r="F148">
            <v>930</v>
          </cell>
          <cell r="G148">
            <v>4500</v>
          </cell>
          <cell r="H148">
            <v>370</v>
          </cell>
          <cell r="I148">
            <v>5000</v>
          </cell>
          <cell r="L148">
            <v>4500</v>
          </cell>
        </row>
        <row r="149">
          <cell r="A149" t="str">
            <v>접지단자함</v>
          </cell>
          <cell r="B149" t="str">
            <v>5 회로용</v>
          </cell>
          <cell r="C149" t="str">
            <v>면</v>
          </cell>
          <cell r="D149">
            <v>887</v>
          </cell>
          <cell r="E149">
            <v>72000</v>
          </cell>
          <cell r="F149">
            <v>930</v>
          </cell>
          <cell r="G149">
            <v>65000</v>
          </cell>
          <cell r="L149">
            <v>65000</v>
          </cell>
        </row>
        <row r="150">
          <cell r="A150" t="str">
            <v>접지저항저감제</v>
          </cell>
          <cell r="B150" t="str">
            <v>아스판 10 Kg</v>
          </cell>
          <cell r="C150" t="str">
            <v>포</v>
          </cell>
          <cell r="F150">
            <v>930</v>
          </cell>
          <cell r="G150">
            <v>22000</v>
          </cell>
          <cell r="L150">
            <v>22000</v>
          </cell>
        </row>
        <row r="151">
          <cell r="A151" t="str">
            <v>달대볼트(SST'L)</v>
          </cell>
          <cell r="B151" t="str">
            <v>φ9x1000mm</v>
          </cell>
          <cell r="C151" t="str">
            <v>EA</v>
          </cell>
          <cell r="D151">
            <v>97</v>
          </cell>
          <cell r="E151">
            <v>280</v>
          </cell>
          <cell r="L151">
            <v>280</v>
          </cell>
        </row>
        <row r="152">
          <cell r="A152" t="str">
            <v>GROUND CONNECTOR</v>
          </cell>
          <cell r="B152" t="str">
            <v>60㎟</v>
          </cell>
          <cell r="C152" t="str">
            <v>EA</v>
          </cell>
          <cell r="F152">
            <v>930</v>
          </cell>
          <cell r="G152">
            <v>1900</v>
          </cell>
          <cell r="L152">
            <v>1900</v>
          </cell>
        </row>
        <row r="153">
          <cell r="A153" t="str">
            <v>인써트</v>
          </cell>
          <cell r="B153" t="str">
            <v>φ9mm(주물)</v>
          </cell>
          <cell r="C153" t="str">
            <v>EA</v>
          </cell>
          <cell r="D153">
            <v>98</v>
          </cell>
          <cell r="E153">
            <v>40</v>
          </cell>
          <cell r="F153">
            <v>80</v>
          </cell>
          <cell r="G153">
            <v>180</v>
          </cell>
          <cell r="L153">
            <v>40</v>
          </cell>
        </row>
        <row r="154">
          <cell r="A154" t="str">
            <v>형광등기구 보강대</v>
          </cell>
          <cell r="B154" t="str">
            <v>스프링형 M BAR</v>
          </cell>
          <cell r="C154" t="str">
            <v>SET</v>
          </cell>
          <cell r="F154">
            <v>923</v>
          </cell>
          <cell r="G154">
            <v>5100</v>
          </cell>
          <cell r="L154">
            <v>5100</v>
          </cell>
        </row>
        <row r="155">
          <cell r="A155" t="str">
            <v>다운라이트 보강대</v>
          </cell>
          <cell r="B155" t="str">
            <v>스프링형 M BAR</v>
          </cell>
          <cell r="C155" t="str">
            <v>SET</v>
          </cell>
          <cell r="F155">
            <v>923</v>
          </cell>
          <cell r="G155">
            <v>3800</v>
          </cell>
          <cell r="L155">
            <v>3800</v>
          </cell>
        </row>
        <row r="156">
          <cell r="A156" t="str">
            <v>피뢰침</v>
          </cell>
          <cell r="B156" t="str">
            <v>D14 x 485mm</v>
          </cell>
          <cell r="C156" t="str">
            <v>개</v>
          </cell>
          <cell r="D156">
            <v>887</v>
          </cell>
          <cell r="E156">
            <v>15000</v>
          </cell>
          <cell r="F156">
            <v>930</v>
          </cell>
          <cell r="G156">
            <v>13500</v>
          </cell>
          <cell r="H156">
            <v>384</v>
          </cell>
          <cell r="I156">
            <v>12000</v>
          </cell>
          <cell r="L156">
            <v>12000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기공사원가"/>
      <sheetName val="원가계산서(역곡)"/>
      <sheetName val="도급총공사비"/>
      <sheetName val="공사비집계표"/>
      <sheetName val="공사비총괄표"/>
      <sheetName val="한전위탁공사비"/>
      <sheetName val="인입선로공사"/>
      <sheetName val="수배전반 설비공사"/>
      <sheetName val="케이블 포설공사"/>
      <sheetName val="전선로 설치공사"/>
      <sheetName val="전등 및 전열설비"/>
      <sheetName val="접지 및 피뢰설비"/>
      <sheetName val="방송 설비"/>
      <sheetName val="전화 설비"/>
      <sheetName val="시계설비"/>
      <sheetName val="TV 설비"/>
      <sheetName val="화재 탐지 설비"/>
      <sheetName val="옥외통신설비공사"/>
      <sheetName val="옥외보안등공사"/>
      <sheetName val="일위집계"/>
      <sheetName val="일위대가"/>
      <sheetName val="자재"/>
      <sheetName val="자재(일위대가)"/>
      <sheetName val="등주설치(5~7M)"/>
      <sheetName val="등주설치(8M)"/>
      <sheetName val="견적"/>
      <sheetName val="산출서 "/>
      <sheetName val="노무비"/>
      <sheetName val="인공산출"/>
      <sheetName val="예비품 "/>
      <sheetName val="특수공구"/>
      <sheetName val="관급"/>
      <sheetName val="자재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설계표지"/>
      <sheetName val="산출내역"/>
      <sheetName val="산출내역 (2)"/>
      <sheetName val="원가계산"/>
      <sheetName val="일반시방"/>
      <sheetName val="기술시방"/>
      <sheetName val="운반중량"/>
      <sheetName val="반입자재"/>
      <sheetName val="동원인원"/>
      <sheetName val="예정공정"/>
      <sheetName val="일위집계"/>
      <sheetName val="일위대가1"/>
      <sheetName val="수량계산서"/>
      <sheetName val="물가대비표"/>
      <sheetName val="노임단가"/>
      <sheetName val="결정의견서"/>
      <sheetName val="공사개요"/>
      <sheetName val="3.고용보험료산출근거"/>
      <sheetName val="4.고용보험"/>
      <sheetName val="관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명전자"/>
      <sheetName val="오성"/>
      <sheetName val="한국켐슨"/>
      <sheetName val="견적사양비교표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"/>
      <sheetName val="안전"/>
      <sheetName val="기타경비"/>
      <sheetName val="원가"/>
      <sheetName val="제경비"/>
      <sheetName val="직영비"/>
      <sheetName val="운반비"/>
      <sheetName val="산출집계"/>
      <sheetName val="총물량"/>
      <sheetName val="교차"/>
      <sheetName val="교차 (2)"/>
      <sheetName val="보행"/>
      <sheetName val="내역"/>
      <sheetName val="물가대비"/>
      <sheetName val="일위집계"/>
      <sheetName val="일위"/>
      <sheetName val="단가집계"/>
      <sheetName val="단가산출"/>
      <sheetName val="수량산출"/>
      <sheetName val="수량산출 (2)"/>
      <sheetName val="토목수량"/>
      <sheetName val="Sheet16"/>
      <sheetName val="화재 탐지 설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1.변압기용량"/>
      <sheetName val="6.발전기용량"/>
      <sheetName val="7.UPS용량"/>
      <sheetName val="8.관로및케이블굵기"/>
      <sheetName val="12.터널접속도로"/>
      <sheetName val="13.터널조도기준"/>
      <sheetName val="14.터널조도계산"/>
      <sheetName val="15.터널조명부하계산"/>
      <sheetName val="16.연수원측전압강하"/>
      <sheetName val="17.삼막곡측전압강하"/>
      <sheetName val="18.실조도계산"/>
      <sheetName val="19.가로등조도계산"/>
      <sheetName val="20.가로등전압강하"/>
      <sheetName val="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기계획"/>
      <sheetName val="통신계획"/>
      <sheetName val="관리동계획"/>
      <sheetName val="전시관계획"/>
      <sheetName val="Sheet3 (2)"/>
      <sheetName val="Sheet1"/>
      <sheetName val="Sheet3"/>
      <sheetName val="단가산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-가"/>
      <sheetName val="설명서(총괄)"/>
      <sheetName val="목차"/>
      <sheetName val="예정공정표"/>
      <sheetName val="설계서갑지"/>
      <sheetName val="원가계산"/>
      <sheetName val="총공사비"/>
      <sheetName val="내역서"/>
      <sheetName val="일위대가목록"/>
      <sheetName val="일위대가_호표"/>
      <sheetName val="일위대가_산근"/>
      <sheetName val="중기사용료목록"/>
      <sheetName val="중기사용료"/>
      <sheetName val="중기기초자료"/>
      <sheetName val="자재"/>
      <sheetName val="노임"/>
      <sheetName val="경비"/>
      <sheetName val="가로등기초"/>
      <sheetName val="PAD TR보호대기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수탁공사비"/>
      <sheetName val="단가조사"/>
      <sheetName val="수량집계"/>
      <sheetName val="backdata"/>
      <sheetName val="설계예산서"/>
      <sheetName val="일위대가"/>
      <sheetName val="갑지"/>
      <sheetName val="도급제경비"/>
      <sheetName val="합계"/>
      <sheetName val="일위대가(가설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도급갑지"/>
      <sheetName val="총괄집계표"/>
      <sheetName val="실적공사비(세로)"/>
      <sheetName val="사급자재비"/>
      <sheetName val="공통공사비"/>
      <sheetName val="순공사원가계산서"/>
      <sheetName val="순공사비산출서"/>
      <sheetName val="전등,전열설비 수량집계표"/>
      <sheetName val="전등,전열설비 수량산출서"/>
      <sheetName val="약전,접지설비 수량집계표"/>
      <sheetName val="약전,접지설비 수량산출서"/>
      <sheetName val="소방설비 수량집계표"/>
      <sheetName val="소방설비 수량산출서"/>
      <sheetName val="직영비"/>
      <sheetName val="철거자재처분비"/>
      <sheetName val="수변전철거분집계"/>
      <sheetName val="수변전철거분산출"/>
      <sheetName val="수변전집계"/>
      <sheetName val="수변전산출"/>
      <sheetName val="일위대가집계"/>
      <sheetName val="일위대가"/>
      <sheetName val="단가견적조사표"/>
      <sheetName val="일위대가산출근거"/>
      <sheetName val="각종기초산출"/>
      <sheetName val="노무비"/>
      <sheetName val="NOMUBI"/>
      <sheetName val="WORK"/>
      <sheetName val="일위대가표 O"/>
      <sheetName val="list"/>
      <sheetName val="단가비교표"/>
      <sheetName val="Sheet1"/>
      <sheetName val="Module1"/>
      <sheetName val="Module3"/>
      <sheetName val="Module5"/>
      <sheetName val="제경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C RIAL접지"/>
      <sheetName val="전선관부설(1)"/>
      <sheetName val="전선관부설(2)"/>
      <sheetName val="조명TOWER보호대기초"/>
      <sheetName val="울타리기둥기초"/>
      <sheetName val="PAD TR보호대기초"/>
      <sheetName val="울타리출입문기초"/>
      <sheetName val="조명탑기초-32m용"/>
      <sheetName val="조명탑기초-20m용"/>
      <sheetName val="PAD TR 기초"/>
      <sheetName val="CCTV POLE기초"/>
      <sheetName val="가로등기초"/>
      <sheetName val="차량신호등철주기초"/>
      <sheetName val="보행신호등기초"/>
      <sheetName val="조명제어반기초"/>
      <sheetName val="맨홀(&quot;A&quot; TYPE)"/>
      <sheetName val="맨홀(&quot;B&quot; TYPE)"/>
      <sheetName val="맨홀(&quot;C&quot; TYPE)"/>
      <sheetName val="HANDHOLE"/>
      <sheetName val="HANDHOLE(2)"/>
      <sheetName val="가도공"/>
      <sheetName val="제경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비교견적 (2)"/>
      <sheetName val="비교견적"/>
      <sheetName val="1단계"/>
      <sheetName val="2단계"/>
      <sheetName val="견적리스트"/>
      <sheetName val="견적가"/>
      <sheetName val="기본"/>
      <sheetName val="요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원가계산"/>
      <sheetName val="내역집계표"/>
      <sheetName val="내역서"/>
      <sheetName val="수량집계표"/>
      <sheetName val="수량산출서"/>
      <sheetName val="일위대가"/>
      <sheetName val="단가비교표"/>
      <sheetName val="노임"/>
      <sheetName val="조명율표"/>
      <sheetName val="데이타"/>
      <sheetName val="DATA"/>
      <sheetName val="참조"/>
      <sheetName val="노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위대가"/>
      <sheetName val="일위-1"/>
    </sheetNames>
    <sheetDataSet>
      <sheetData sheetId="0" refreshError="1"/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위대가"/>
      <sheetName val="간선계산"/>
    </sheetNames>
    <sheetDataSet>
      <sheetData sheetId="0" refreshError="1"/>
      <sheetData sheetId="1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재경비(전)"/>
      <sheetName val="재경비(전) (2)"/>
      <sheetName val="재경비(방송)"/>
      <sheetName val="한전수탁"/>
      <sheetName val="통신수탁"/>
      <sheetName val="관급"/>
      <sheetName val="관급 (2)"/>
      <sheetName val="갑지"/>
      <sheetName val="갑지 (2)"/>
      <sheetName val="가설공사"/>
      <sheetName val="재경비(김포)"/>
      <sheetName val="김포(LOP 설치비)"/>
      <sheetName val="laroux"/>
      <sheetName val="가설공사 (2)"/>
      <sheetName val="갑지 (3)"/>
      <sheetName val="가설공사(전기)"/>
      <sheetName val="가설공사 (방송,통신)"/>
      <sheetName val="갑지 (건축전기)"/>
      <sheetName val="한전수탁 "/>
      <sheetName val="갑지 (건축전기) (2)"/>
      <sheetName val="자재단가"/>
      <sheetName val="시중노임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1"/>
      <sheetName val="표지2"/>
      <sheetName val="산출내역서"/>
      <sheetName val="원가계산서"/>
      <sheetName val="일위대가바로가기"/>
      <sheetName val="일위대가표"/>
      <sheetName val="수량계산서 "/>
      <sheetName val="물가대비표"/>
      <sheetName val="시중노임단가"/>
      <sheetName val="도면   "/>
      <sheetName val="점검사항"/>
      <sheetName val="배움터"/>
      <sheetName val="노임단가"/>
      <sheetName val="sw1"/>
      <sheetName val="단가"/>
      <sheetName val="단가산출"/>
      <sheetName val="가정급수관"/>
      <sheetName val="램머"/>
      <sheetName val="정렬"/>
      <sheetName val="전기단가조사서"/>
      <sheetName val="노임"/>
      <sheetName val="조내역"/>
      <sheetName val="단가비교표_공통1"/>
      <sheetName val="손익분석"/>
      <sheetName val="인건비 "/>
      <sheetName val="합천내역"/>
      <sheetName val="오억미만"/>
      <sheetName val="개요"/>
      <sheetName val="직노"/>
      <sheetName val="실행내역"/>
      <sheetName val="인건-측정"/>
      <sheetName val="토공총괄표"/>
      <sheetName val="5(철거수량)"/>
      <sheetName val="배수통관(좌)"/>
      <sheetName val="총괄"/>
      <sheetName val="입찰안"/>
      <sheetName val="준검 내역서"/>
      <sheetName val="DANGA"/>
      <sheetName val="설계명세서"/>
      <sheetName val="일위대가"/>
      <sheetName val="제품목록"/>
      <sheetName val="노무비 "/>
      <sheetName val="200"/>
      <sheetName val="토목단가"/>
      <sheetName val="집계표"/>
      <sheetName val="본사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*"/>
      <sheetName val="공원가"/>
      <sheetName val="공내역"/>
      <sheetName val="원가"/>
      <sheetName val="내역"/>
      <sheetName val="일위목록"/>
      <sheetName val="일위대가"/>
      <sheetName val="지급"/>
      <sheetName val="할증"/>
      <sheetName val="단가산출"/>
      <sheetName val="수량산출"/>
      <sheetName val="단가대비"/>
      <sheetName val="도급수목"/>
      <sheetName val="지급수목"/>
      <sheetName val="시설수량"/>
      <sheetName val="품셈"/>
      <sheetName val="Module1"/>
      <sheetName val="설 계"/>
      <sheetName val="품셈TABLE"/>
      <sheetName val="단가 및 재료비"/>
      <sheetName val="단가산출1"/>
      <sheetName val="sw1"/>
      <sheetName val="실행예산"/>
      <sheetName val="일위대가표"/>
      <sheetName val="조명율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-WORK"/>
      <sheetName val="YES"/>
    </sheetNames>
    <definedNames>
      <definedName name="Macro12"/>
    </defined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부하"/>
      <sheetName val="TR용량"/>
      <sheetName val="BATT"/>
      <sheetName val="GENCALC"/>
      <sheetName val="CABLE SIZE CALCULATION SHEET"/>
      <sheetName val="IMPEADENCE MAP "/>
      <sheetName val="IMPEADENCE "/>
      <sheetName val="등가거리"/>
      <sheetName val="MCCCALC"/>
      <sheetName val="CABLECALC"/>
      <sheetName val="DATA"/>
      <sheetName val="DATA1"/>
      <sheetName val="MOTOR"/>
      <sheetName val="표지"/>
      <sheetName val="원가계산"/>
      <sheetName val="원가계산기준"/>
      <sheetName val="집계표"/>
      <sheetName val="단가산출서"/>
      <sheetName val="수량산출-재료"/>
      <sheetName val="수량산출-노무"/>
      <sheetName val="산출1-전력"/>
      <sheetName val="산출1-분전반"/>
      <sheetName val="산출2-기기동력"/>
      <sheetName val="산출3-동력"/>
      <sheetName val="산출4-접지"/>
      <sheetName val="산출5-피뢰침"/>
      <sheetName val="산출6-전등"/>
      <sheetName val="산출-전등(TRAY)"/>
      <sheetName val="산출7-전열"/>
      <sheetName val="산출8-조명제어"/>
      <sheetName val="산출9-TRAY"/>
      <sheetName val="단가조사-1"/>
      <sheetName val="단가조사-2"/>
      <sheetName val="일위집계"/>
      <sheetName val="일위대가"/>
      <sheetName val="노임단가"/>
      <sheetName val="단가비교표"/>
      <sheetName val="Chart1"/>
      <sheetName val="내역서"/>
      <sheetName val="단위내역목록"/>
      <sheetName val="단위내역서"/>
      <sheetName val="총괄표"/>
      <sheetName val="원가(1)"/>
      <sheetName val="원가(2)"/>
      <sheetName val="공량산출서"/>
      <sheetName val="000000"/>
      <sheetName val="조명율표"/>
      <sheetName val="CABLE"/>
      <sheetName val="전동기수정"/>
      <sheetName val="전동기적용"/>
      <sheetName val="전동기"/>
      <sheetName val="PACKAGE"/>
      <sheetName val="전선"/>
      <sheetName val="전선관"/>
      <sheetName val="허용전류"/>
      <sheetName val="선로정수"/>
      <sheetName val="전선관(1)"/>
      <sheetName val="부하산정"/>
      <sheetName val="케이블선정"/>
      <sheetName val="Sheet9"/>
      <sheetName val="Sheet10"/>
      <sheetName val="Sheet12"/>
      <sheetName val="Sheet11"/>
      <sheetName val="Sheet13"/>
      <sheetName val="Sheet14"/>
      <sheetName val="Sheet15"/>
      <sheetName val="Sheet16"/>
      <sheetName val="설계참고목차"/>
      <sheetName val="수량조서"/>
      <sheetName val="1.철주신설"/>
      <sheetName val="2.철주신설"/>
      <sheetName val="3.철주신설"/>
      <sheetName val="4.비임신설"/>
      <sheetName val="5.기기가대"/>
      <sheetName val="6.철주기초"/>
      <sheetName val="7.기기기초"/>
      <sheetName val="8.기기기초"/>
      <sheetName val="9.기기기초"/>
      <sheetName val="10.단권변압기"/>
      <sheetName val="11.가스절연"/>
      <sheetName val="12.전자식제어반"/>
      <sheetName val="13.고장점표정반"/>
      <sheetName val="14.GP"/>
      <sheetName val="15.전철용RTU"/>
      <sheetName val="16.R-C BANK"/>
      <sheetName val="17.모선배선"/>
      <sheetName val="18.제어및전력케이블"/>
      <sheetName val="19.핏트"/>
      <sheetName val="20.배수로"/>
      <sheetName val="21.스틸그레이팅"/>
      <sheetName val="22.접지장치"/>
      <sheetName val="23.옥외전선관"/>
      <sheetName val="24.옥외외등"/>
      <sheetName val="25.무인화설비"/>
      <sheetName val="26.콘크리트포장"/>
      <sheetName val="27.자갈부설"/>
      <sheetName val="28.휀스"/>
      <sheetName val="29.소내용TR"/>
      <sheetName val="30.고배용VCB"/>
      <sheetName val="31.고배용RTU"/>
      <sheetName val="32.기기기초"/>
      <sheetName val="33.지중케이블"/>
      <sheetName val="34.전력용관로"/>
      <sheetName val="35.장주신설"/>
      <sheetName val="36.맨홀"/>
      <sheetName val="37.운반비"/>
      <sheetName val="운반비(철재류)"/>
      <sheetName val="운반비(전선관)"/>
      <sheetName val="운반비(전선류)"/>
      <sheetName val="호표"/>
      <sheetName val="시중노임표"/>
      <sheetName val="견적단가"/>
      <sheetName val="재료단가"/>
      <sheetName val="견적갑지"/>
      <sheetName val="입찰참가보고 (2)"/>
      <sheetName val="내역"/>
      <sheetName val="부대공II"/>
      <sheetName val="가설사무실"/>
      <sheetName val="조직도"/>
      <sheetName val="카메라"/>
      <sheetName val="토목원가계산서"/>
      <sheetName val="토목원가"/>
      <sheetName val="집계장"/>
      <sheetName val="설계내역"/>
      <sheetName val="제외공종"/>
      <sheetName val="공정현황보고(3.20) (2)"/>
      <sheetName val="추진공정(법인)3.20"/>
      <sheetName val="공정현황보고(3.27) (2)"/>
      <sheetName val="추진공정(법인)3.27"/>
      <sheetName val="공정현황보고(4.2)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Sheet1"/>
      <sheetName val="공사비"/>
      <sheetName val="단가산출"/>
      <sheetName val="가드레일산근"/>
      <sheetName val="수량집계표"/>
      <sheetName val="수량"/>
      <sheetName val="단가비교"/>
      <sheetName val="적용2002"/>
      <sheetName val="중기"/>
      <sheetName val="목차"/>
      <sheetName val="도급내역서"/>
      <sheetName val="1.공사집행계획서"/>
      <sheetName val="2.예산내역검토서"/>
      <sheetName val="3.실행원가내역서"/>
      <sheetName val="4.실행예산단가산출서(단가)"/>
      <sheetName val="4.실행예산단가산출서(금액)"/>
      <sheetName val="5.현장관리비"/>
      <sheetName val="6.공사예정공정표"/>
      <sheetName val="7.인원동원현황"/>
      <sheetName val="8.장비투입현황"/>
      <sheetName val="9.문제점 및 대책"/>
      <sheetName val="10.설계변경 및 추가공사"/>
      <sheetName val="공사수행범위"/>
      <sheetName val="자재투입계획"/>
      <sheetName val="사급자재구입량"/>
      <sheetName val="산출근거"/>
      <sheetName val="사급자재재료표"/>
      <sheetName val="Module1"/>
      <sheetName val="DS-LOAD"/>
      <sheetName val="ITEM"/>
      <sheetName val="적쒩2002"/>
      <sheetName val="단위내엍목록"/>
      <sheetName val="원가계산서"/>
      <sheetName val="설계내역서"/>
      <sheetName val="제어반공량"/>
      <sheetName val="가격조사"/>
      <sheetName val="제어반견적"/>
      <sheetName val="주요물량"/>
      <sheetName val="전기일위대가"/>
      <sheetName val="Y-WORK"/>
      <sheetName val="일반공사"/>
      <sheetName val="WORK"/>
      <sheetName val="안영판암원가계산서"/>
      <sheetName val="안영-판암간집계표"/>
      <sheetName val="안영복개집계표"/>
      <sheetName val="안영복개터널옥외변전"/>
      <sheetName val="안영복개터널가로등"/>
      <sheetName val="안영복개터널케이블(할증제외)"/>
      <sheetName val="안영복개터널케이블(할증)"/>
      <sheetName val="안영복개터널조명(할증제외)"/>
      <sheetName val="안영복개터널조명(할증)"/>
      <sheetName val="안영복개터널방재(할증제외)"/>
      <sheetName val="안영복개터널방재(할증)"/>
      <sheetName val="안영복개터널소화기(할증제외)"/>
      <sheetName val="안영복개터널소화기(할증)"/>
      <sheetName val="구완집계표"/>
      <sheetName val="구완터널옥외변전"/>
      <sheetName val="구완터널가로등"/>
      <sheetName val="구완터널케이블(할증제외)"/>
      <sheetName val="구완터널케이블(할증)"/>
      <sheetName val="구완터널조명(할증제외)"/>
      <sheetName val="구완터널조명(할증)"/>
      <sheetName val="구완터널방재(할증제외)"/>
      <sheetName val="구완터널방재(할증)"/>
      <sheetName val="구완터널소화기(할증제외)"/>
      <sheetName val="구완터널소화기(할증)"/>
      <sheetName val="안영영업소집계표"/>
      <sheetName val="안영옥외전기"/>
      <sheetName val="안영옥내전기"/>
      <sheetName val="안영옥내약전설비공사"/>
      <sheetName val="안영소방"/>
      <sheetName val="안영TG설비공사"/>
      <sheetName val="안영지명표지판총괄"/>
      <sheetName val="안영지명표지판"/>
      <sheetName val="안영지명표지판2"/>
      <sheetName val="안영IC집계표"/>
      <sheetName val="안영IC"/>
      <sheetName val="안영IC신호등집계표"/>
      <sheetName val="안영IC신호등"/>
      <sheetName val="남대전JC집계표"/>
      <sheetName val="남대전JC"/>
      <sheetName val="교량집계표(안영-판암감)"/>
      <sheetName val="교량점검등(안영-판암간)"/>
      <sheetName val="지급자재집계표"/>
      <sheetName val="안영복개터널지급자재"/>
      <sheetName val="구완터널지급자재"/>
      <sheetName val="안영영업소지급자재"/>
      <sheetName val="안영IC가로등지급자재"/>
      <sheetName val="남대전JC가로등지급자재"/>
      <sheetName val="공구손료 산출내역"/>
      <sheetName val="대비"/>
      <sheetName val="정부노임단가"/>
      <sheetName val="2F 회의실견적(5_14 일대)"/>
      <sheetName val="CONCRETE"/>
      <sheetName val="D-3503"/>
      <sheetName val="P礔CKAGE"/>
      <sheetName val="운반비(전선륐)"/>
      <sheetName val="A-4"/>
      <sheetName val="토공계산서(부체도로)"/>
      <sheetName val="ilch"/>
      <sheetName val="Sheet1 (2)"/>
      <sheetName val="터널조도"/>
      <sheetName val="공문"/>
      <sheetName val="갑지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Sheet3"/>
      <sheetName val="경비"/>
      <sheetName val="남양시작동자105노65기1.3화1.2"/>
      <sheetName val="자재단가"/>
      <sheetName val="지급자재"/>
      <sheetName val="차액보증"/>
      <sheetName val="출근부"/>
      <sheetName val="타공종이기"/>
      <sheetName val="SG"/>
      <sheetName val="내역분기"/>
      <sheetName val="노원열병합  건축공사기성내역서"/>
      <sheetName val="공통가설"/>
      <sheetName val="소비자가"/>
      <sheetName val="결과조달"/>
      <sheetName val="공통비"/>
      <sheetName val="날개벽"/>
      <sheetName val="건축내역"/>
      <sheetName val="BLOCK(1)"/>
      <sheetName val="투찰"/>
      <sheetName val="CTEMCOST"/>
      <sheetName val="간선계산"/>
      <sheetName val="노무비"/>
      <sheetName val="코드"/>
      <sheetName val="CODE"/>
      <sheetName val="데이타"/>
      <sheetName val="부대내역"/>
      <sheetName val="일위대가서"/>
      <sheetName val="MCC,분전반"/>
      <sheetName val="PANEL"/>
      <sheetName val="신규단가-00.11.30"/>
      <sheetName val="원가계산서-계약"/>
      <sheetName val="계약내역서"/>
      <sheetName val="단가조서"/>
      <sheetName val="견적단가(조명제어)"/>
      <sheetName val="견적단가(등기구)"/>
      <sheetName val="견적단가(수배전반)"/>
      <sheetName val="VXXXXX"/>
      <sheetName val="전도금청구서"/>
      <sheetName val="전도금청구서 (2)"/>
      <sheetName val="자금분계"/>
      <sheetName val="미지급"/>
      <sheetName val="직영노"/>
      <sheetName val="금전출납 "/>
      <sheetName val="현금출납부"/>
      <sheetName val="식대 "/>
      <sheetName val="장비사용료"/>
      <sheetName val="장비대"/>
      <sheetName val="유류대"/>
      <sheetName val="자재대"/>
      <sheetName val="기성고조서(폐기물) (2)"/>
      <sheetName val="기성고조서(순성토)"/>
      <sheetName val="기성고조서(배수)"/>
      <sheetName val="배수외주내역서"/>
      <sheetName val="Sheet3 (5)"/>
      <sheetName val="Sheet3 (6)"/>
      <sheetName val="c_balju"/>
      <sheetName val="토공"/>
      <sheetName val="001"/>
      <sheetName val="금액내역서"/>
      <sheetName val="공사비집계"/>
      <sheetName val="전차선로 물량표"/>
      <sheetName val="TEL"/>
      <sheetName val="연결임시"/>
      <sheetName val="현금"/>
      <sheetName val="sw1"/>
      <sheetName val="NOMUBI"/>
      <sheetName val="I.설계조건"/>
      <sheetName val="단위중량"/>
      <sheetName val="31.고_x0000_RTU"/>
      <sheetName val="98지급계획"/>
      <sheetName val="집1"/>
      <sheetName val="8.PILE  (돌출)"/>
      <sheetName val="설계예산내역서"/>
      <sheetName val="토공(완충)"/>
      <sheetName val="#REF"/>
      <sheetName val="품목"/>
      <sheetName val="11.자재단가"/>
      <sheetName val="자재집계"/>
      <sheetName val="중기일위대가"/>
      <sheetName val="BQ"/>
      <sheetName val="입력DATA"/>
      <sheetName val="바닥판"/>
      <sheetName val="수량산출"/>
      <sheetName val="인건비"/>
      <sheetName val="견적시담(송포2공구)"/>
      <sheetName val="환률"/>
      <sheetName val="중기사용료"/>
      <sheetName val="L형옹벽(key)"/>
      <sheetName val="기초공"/>
      <sheetName val="기둥(원형)"/>
      <sheetName val="한강운반비"/>
      <sheetName val="단가조사서"/>
      <sheetName val="DATE"/>
      <sheetName val="구조물철거타공정이월"/>
      <sheetName val="백호우계수"/>
      <sheetName val="관람석제출"/>
      <sheetName val="내역서(총)"/>
      <sheetName val="횡배위치"/>
      <sheetName val="공사개요"/>
      <sheetName val="수목단가"/>
      <sheetName val="시설수량표"/>
      <sheetName val="식재수량표"/>
      <sheetName val="일위목록"/>
      <sheetName val="BID"/>
      <sheetName val="Sheet4"/>
      <sheetName val="6호기"/>
      <sheetName val="BJJIN"/>
      <sheetName val="단가"/>
      <sheetName val="시설물일위"/>
      <sheetName val="계획"/>
      <sheetName val="계획세부"/>
      <sheetName val="사용내역서"/>
      <sheetName val="항목별내역서"/>
      <sheetName val="안전담당자"/>
      <sheetName val="유도원"/>
      <sheetName val="안전사진"/>
      <sheetName val="원형맨홀수량"/>
      <sheetName val="기계내역"/>
      <sheetName val="판"/>
      <sheetName val="실행예산"/>
      <sheetName val="일위대가목차"/>
      <sheetName val="실행내역"/>
      <sheetName val="겉장"/>
      <sheetName val="기성검사원"/>
      <sheetName val="원가"/>
      <sheetName val="건축"/>
      <sheetName val="토목"/>
      <sheetName val="손익분석"/>
      <sheetName val="FACTOR"/>
      <sheetName val="ABUT수량-A1"/>
      <sheetName val="공통부대비"/>
      <sheetName val="K1자재(3차등)"/>
      <sheetName val="정렬"/>
      <sheetName val="danga"/>
      <sheetName val="설계조건"/>
      <sheetName val="안정계산"/>
      <sheetName val="단면검토"/>
      <sheetName val="토목주소"/>
      <sheetName val="프랜트면허"/>
      <sheetName val="조경"/>
      <sheetName val="맨홀수량집계"/>
      <sheetName val="화재 탐지 설비"/>
      <sheetName val="건축원가계산서"/>
      <sheetName val="일위대가표"/>
      <sheetName val="내역총괄표"/>
      <sheetName val="계산근거"/>
      <sheetName val="산거각호표"/>
      <sheetName val="B"/>
      <sheetName val="총계"/>
      <sheetName val="내역서 "/>
      <sheetName val="준검 내역서"/>
      <sheetName val="TOTAL"/>
      <sheetName val="몰탈재료산출"/>
      <sheetName val="최초침전지집계표"/>
      <sheetName val="총집계표"/>
      <sheetName val="을"/>
      <sheetName val="수량집계"/>
      <sheetName val="총괄집계표"/>
      <sheetName val="March"/>
      <sheetName val="회사99"/>
      <sheetName val="교각1"/>
      <sheetName val="Site Expenses"/>
      <sheetName val="NEWDRAW"/>
      <sheetName val="조도계산서 (도서)"/>
      <sheetName val="소업1교"/>
      <sheetName val="JUCK"/>
      <sheetName val="토공총괄집계"/>
      <sheetName val="현장지지물물량"/>
      <sheetName val="보합"/>
      <sheetName val="노임"/>
      <sheetName val="3BL공동구 수량"/>
      <sheetName val="fitting"/>
      <sheetName val="신공"/>
      <sheetName val="난방열교"/>
      <sheetName val="급탕열교"/>
      <sheetName val="31.고"/>
      <sheetName val="Customer Databas"/>
      <sheetName val="골조시행"/>
      <sheetName val="단면가정"/>
      <sheetName val="(2)"/>
      <sheetName val="가공비"/>
      <sheetName val="32.銅기기초"/>
      <sheetName val="여흥"/>
      <sheetName val="기계실"/>
      <sheetName val="설변물량"/>
      <sheetName val="말뚝물량"/>
      <sheetName val="Explanation for Page 17"/>
      <sheetName val="STORAGE"/>
      <sheetName val="UNIT"/>
      <sheetName val="DATA(BAC)"/>
      <sheetName val="TYPE-B 평균H"/>
      <sheetName val="내역1"/>
      <sheetName val="2000년1차"/>
      <sheetName val="2000전체분"/>
      <sheetName val="7.1유효폭"/>
      <sheetName val="단가산출2"/>
      <sheetName val="8.자재단가"/>
      <sheetName val="GIS재"/>
      <sheetName val="MTR재(한기)"/>
      <sheetName val="GIS.Ry재"/>
      <sheetName val="비대칭계수"/>
      <sheetName val="전동기 SPEC"/>
      <sheetName val="품질 및 특성 보정계수"/>
      <sheetName val="실행철강하도"/>
      <sheetName val="전신환매도율"/>
      <sheetName val="일위대가목록"/>
      <sheetName val="토 적 표"/>
      <sheetName val="실시설계"/>
      <sheetName val="1.수인터널"/>
      <sheetName val="견적서"/>
      <sheetName val="공틀공사"/>
      <sheetName val="45,46"/>
      <sheetName val="년"/>
      <sheetName val="unit 4"/>
      <sheetName val="2.예산냴역검토서"/>
      <sheetName val="일위대가 (목록)"/>
      <sheetName val="교각계산"/>
      <sheetName val="입찰"/>
      <sheetName val="현경"/>
      <sheetName val="경비2내역"/>
      <sheetName val="내역전기"/>
      <sheetName val="단가대비표"/>
      <sheetName val="설계산출표지"/>
      <sheetName val="공사원가계산서"/>
      <sheetName val="설계산출기초"/>
      <sheetName val="도급예산내역서총괄표"/>
      <sheetName val="을부담운반비"/>
      <sheetName val="운반비산출"/>
      <sheetName val=" 견적서"/>
      <sheetName val="철거수량"/>
      <sheetName val="9GNG운반"/>
      <sheetName val="부하계산서"/>
      <sheetName val="eq_data"/>
      <sheetName val="단중표"/>
      <sheetName val="한전고리-을"/>
      <sheetName val="dtxl"/>
      <sheetName val="35_x000e_장주신설"/>
      <sheetName val="점수계산1-2"/>
      <sheetName val="수량산출서"/>
      <sheetName val="woo(mac)"/>
      <sheetName val="총투자비산정"/>
      <sheetName val="ROE(FI)"/>
      <sheetName val="Sens&amp;Anal"/>
      <sheetName val="장문교(대전)"/>
      <sheetName val="건축(충일분)"/>
      <sheetName val="단면(RW1)"/>
      <sheetName val="현장"/>
      <sheetName val="Sheet2"/>
      <sheetName val="EUPDAT2"/>
      <sheetName val="설계예산서"/>
      <sheetName val="Dae_Jiju"/>
      <sheetName val="Sikje_ingun"/>
      <sheetName val="TREE_D"/>
      <sheetName val="금액집계"/>
      <sheetName val="Sheet5"/>
      <sheetName val="토목내역"/>
      <sheetName val="TABLE"/>
      <sheetName val="FRP배관단가(만수)"/>
      <sheetName val="만수배관단가"/>
      <sheetName val="산업개발안내서"/>
      <sheetName val="귀래 설계 공내역서"/>
      <sheetName val="대비표"/>
      <sheetName val="자재단가표"/>
      <sheetName val="5. COST SCHEDULE PER EXPENSE"/>
      <sheetName val="공종별 집계"/>
      <sheetName val="단위세대"/>
      <sheetName val="관리비"/>
      <sheetName val="터파기및재료"/>
      <sheetName val="연수동"/>
      <sheetName val="사용성검토"/>
      <sheetName val="기계경비"/>
      <sheetName val="제경비"/>
      <sheetName val="TYPE1"/>
      <sheetName val="단면 (2)"/>
      <sheetName val="Macro1"/>
      <sheetName val="조건표"/>
      <sheetName val="#230,#235"/>
      <sheetName val="장비집계"/>
      <sheetName val="2.대외공문"/>
      <sheetName val="C &amp; G RHS"/>
      <sheetName val="현장관리비집계표"/>
      <sheetName val="hvac(제어동)"/>
      <sheetName val="하수급견적대비"/>
      <sheetName val="자료"/>
      <sheetName val="전체총괄표"/>
      <sheetName val="요소별"/>
      <sheetName val="전기요금"/>
      <sheetName val="도급대비"/>
      <sheetName val="조건"/>
      <sheetName val="한전위탁공사비2"/>
      <sheetName val="예산서"/>
      <sheetName val="06-BATCH "/>
      <sheetName val="예산변경사항"/>
      <sheetName val="dg"/>
      <sheetName val="5공철탑검토표"/>
      <sheetName val="4공철탑검토"/>
      <sheetName val="부대대비"/>
      <sheetName val="냉연집계"/>
      <sheetName val="SE-611"/>
      <sheetName val="구왤집계표"/>
      <sheetName val="Ⅴ-2.공종별내역"/>
      <sheetName val="공사설명서"/>
      <sheetName val="전기일위목록"/>
      <sheetName val="초"/>
      <sheetName val="총괄내역서"/>
      <sheetName val="오산갈곳"/>
      <sheetName val="아파트건축"/>
      <sheetName val="CS2"/>
      <sheetName val="변화치수"/>
      <sheetName val="플랜트 설치"/>
      <sheetName val="구리토평1전기"/>
      <sheetName val="P.M 별"/>
      <sheetName val="1을"/>
      <sheetName val="U-TYPE(1)"/>
      <sheetName val="단위수량"/>
      <sheetName val="을지"/>
      <sheetName val="실행내역서"/>
      <sheetName val="major"/>
      <sheetName val="검색"/>
    </sheetNames>
    <definedNames>
      <definedName name="Macro12"/>
      <definedName name="Macro13"/>
      <definedName name="Macro7"/>
      <definedName name="Macro8"/>
      <definedName name="Macro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1.TR용량-P"/>
      <sheetName val="1.LOAD-SUM-P"/>
      <sheetName val="1.LOAD-LIST-P"/>
      <sheetName val="2.CABLE-간선"/>
      <sheetName val="2.CABLE-부하"/>
      <sheetName val="3.단락전류"/>
      <sheetName val="4.차단기정격"/>
      <sheetName val="4.MCCCALC"/>
      <sheetName val="5.Battery"/>
      <sheetName val="7. 접지계산"/>
      <sheetName val="PRINT"/>
      <sheetName val="CABLE개요"/>
      <sheetName val="L-LIST"/>
      <sheetName val="콘덴서"/>
      <sheetName val="DATA"/>
      <sheetName val="DATA1"/>
      <sheetName val="sdata"/>
      <sheetName val="CAB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데이타"/>
      <sheetName val="조도"/>
      <sheetName val="DATA"/>
      <sheetName val="Sheet1"/>
      <sheetName val="Sheet2"/>
      <sheetName val="수목표준대가"/>
      <sheetName val="노임단가"/>
      <sheetName val="단가조사"/>
      <sheetName val="노임"/>
      <sheetName val="단가 "/>
      <sheetName val="일위대가"/>
      <sheetName val="노무비"/>
      <sheetName val="터널조도"/>
      <sheetName val="일위목록"/>
      <sheetName val="요율"/>
      <sheetName val="4-7.중앙전기실(노임단가)"/>
      <sheetName val="ILLU"/>
      <sheetName val="G.R300경비"/>
      <sheetName val="코드표"/>
      <sheetName val="경산"/>
      <sheetName val="증감대비"/>
      <sheetName val="BQ(실행)"/>
      <sheetName val="7단가"/>
      <sheetName val="건축"/>
      <sheetName val="식재가격"/>
      <sheetName val="식재총괄"/>
      <sheetName val="9509"/>
      <sheetName val="비탈면보호공수량산출"/>
      <sheetName val="BID"/>
      <sheetName val="토사(PE)"/>
      <sheetName val="EQ-R1"/>
      <sheetName val="기성내역서표지"/>
      <sheetName val="건축내역"/>
      <sheetName val="EACT10"/>
      <sheetName val="Y-WORK"/>
      <sheetName val="설비"/>
      <sheetName val="사급자재"/>
      <sheetName val="단위일위"/>
      <sheetName val="조도계산"/>
      <sheetName val="A갑지"/>
      <sheetName val="COST"/>
      <sheetName val="종배수관면벽신"/>
      <sheetName val="적용단위길이"/>
      <sheetName val="내역서"/>
      <sheetName val="자재단가"/>
      <sheetName val="토목"/>
      <sheetName val="#REF"/>
      <sheetName val="단락전류-A"/>
      <sheetName val="공종구간"/>
      <sheetName val="냉천부속동"/>
      <sheetName val="COPING"/>
      <sheetName val="포장복구집계"/>
      <sheetName val="TEL"/>
      <sheetName val="전기"/>
      <sheetName val="I一般比"/>
      <sheetName val="N賃率-職"/>
      <sheetName val="COVER"/>
      <sheetName val="NEGO"/>
      <sheetName val="???"/>
      <sheetName val="DATE"/>
      <sheetName val="담장산출"/>
      <sheetName val="File_관급"/>
      <sheetName val="공정집계"/>
      <sheetName val="인건비 "/>
      <sheetName val="점수계산1-2"/>
      <sheetName val="설계조건"/>
      <sheetName val="안정계산"/>
      <sheetName val="단면검토"/>
      <sheetName val="을"/>
      <sheetName val="비교1"/>
      <sheetName val="첨부1"/>
      <sheetName val="노임9월"/>
      <sheetName val="무산소조"/>
      <sheetName val="내역"/>
      <sheetName val="1-1"/>
      <sheetName val="내역서(기계)"/>
      <sheetName val="전산망"/>
      <sheetName val="자재"/>
      <sheetName val="Customer Databas"/>
      <sheetName val="01상노임"/>
      <sheetName val="입찰안"/>
      <sheetName val="대비"/>
      <sheetName val="데리네이타현황"/>
      <sheetName val="일위대가목차"/>
      <sheetName val="소비자가"/>
      <sheetName val="ⴭⴭⴭⴭⴭ"/>
      <sheetName val="INFO"/>
      <sheetName val="2.냉난방설비공사"/>
      <sheetName val="7.자동제어공사"/>
      <sheetName val="기계경비(시간당)"/>
      <sheetName val="램머"/>
      <sheetName val="전기일위대가"/>
      <sheetName val="Sheet3"/>
      <sheetName val="직노"/>
      <sheetName val="2000년1차"/>
      <sheetName val="6공구(당초)"/>
      <sheetName val="개요"/>
      <sheetName val="수안보-MBR1"/>
      <sheetName val="자료"/>
      <sheetName val="µ¥ÀÌÅ¸"/>
      <sheetName val="Á¶µµ"/>
      <sheetName val="³ëÀÓ"/>
      <sheetName val="G.R300°æºñ"/>
      <sheetName val="ºñÅ»¸éº¸È£°ø¼ö·®»êÃâ"/>
      <sheetName val="³ëÀÓ´Ü°¡"/>
      <sheetName val="ÀÏÀ§¸ñ·Ï"/>
      <sheetName val="¿äÀ²"/>
      <sheetName val="ÀÏÀ§´ë°¡"/>
      <sheetName val="ÅÍ³ÎÁ¶µµ"/>
      <sheetName val="ÄÚµåÇ¥"/>
      <sheetName val="´Ü°¡Á¶»ç"/>
      <sheetName val="11.1 단면hwp"/>
      <sheetName val="기계경비"/>
      <sheetName val="일반자재"/>
      <sheetName val="배수공"/>
      <sheetName val="MOTOR"/>
      <sheetName val="CABdata"/>
      <sheetName val="진주방향"/>
      <sheetName val="공주-교대(A1)"/>
      <sheetName val="일위총괄표"/>
      <sheetName val="NEYOK"/>
      <sheetName val="°æ»ê"/>
      <sheetName val="단가"/>
      <sheetName val="calculation"/>
      <sheetName val="공통가설"/>
      <sheetName val="1단계"/>
      <sheetName val="터파기및재료"/>
      <sheetName val="인건비"/>
      <sheetName val="수량-가로등"/>
      <sheetName val="세부내역"/>
      <sheetName val="노단"/>
      <sheetName val="수량인공"/>
      <sheetName val="수량산출"/>
      <sheetName val="중기사용료산출근거"/>
      <sheetName val="단가 및 재료비"/>
      <sheetName val="변압기 및 발전기 용량"/>
      <sheetName val="단 box"/>
      <sheetName val="LIST"/>
      <sheetName val="WORK"/>
      <sheetName val="경비_원본"/>
      <sheetName val="출력-내역서"/>
      <sheetName val="견적서세부내용"/>
      <sheetName val="견적내용입력"/>
      <sheetName val="발신정보"/>
      <sheetName val="토공계산서(부체도로)"/>
      <sheetName val="상반기손익차2총괄"/>
      <sheetName val="산업"/>
      <sheetName val="집계표"/>
      <sheetName val="설비내역서"/>
      <sheetName val="건축내역서"/>
      <sheetName val="전기내역서"/>
      <sheetName val="남양주부대"/>
      <sheetName val="DATA 입력부"/>
      <sheetName val="내역서(총)"/>
      <sheetName val="wall"/>
      <sheetName val="일위대가(가설)"/>
      <sheetName val="교각1"/>
      <sheetName val="시중노임(공사)"/>
      <sheetName val="Sheet1 (2)"/>
      <sheetName val="손익분석"/>
      <sheetName val="단가산출2"/>
      <sheetName val="단가산출1"/>
      <sheetName val="1.설계조건"/>
      <sheetName val="제잡비 산출내역(실적공사비)"/>
      <sheetName val="AS복구"/>
      <sheetName val="중기터파기"/>
      <sheetName val="변수값"/>
      <sheetName val="중기상차"/>
      <sheetName val="제잡비1"/>
      <sheetName val="단가비교"/>
      <sheetName val="b_balju_cho"/>
      <sheetName val="도급"/>
      <sheetName val="일위집계(기존)"/>
      <sheetName val="산출근거"/>
      <sheetName val="옹벽"/>
      <sheetName val="날개벽"/>
      <sheetName val="단가산출"/>
      <sheetName val="Front"/>
      <sheetName val="수량산출서"/>
      <sheetName val="인부노임"/>
      <sheetName val="b_balju"/>
      <sheetName val="전기산출"/>
      <sheetName val="주공기준"/>
      <sheetName val="조명율표"/>
      <sheetName val="CATCH BASIN"/>
      <sheetName val="노무"/>
      <sheetName val="내역서(갑)"/>
      <sheetName val="단위중량"/>
      <sheetName val="6호기"/>
      <sheetName val="노원열병합  건축공사기성내역서"/>
      <sheetName val="TRE TABLE"/>
      <sheetName val="ASEM내역"/>
      <sheetName val="2경간"/>
      <sheetName val="산수배수"/>
      <sheetName val="부하계산서"/>
      <sheetName val="기본일위"/>
      <sheetName val="사용성검토"/>
      <sheetName val="공종목록표"/>
      <sheetName val="WEIGHT LIST"/>
      <sheetName val="POL6차-PIPING"/>
      <sheetName val="산#2-1 (2)"/>
      <sheetName val="산#3-1"/>
      <sheetName val="MATERIAL"/>
      <sheetName val="유류사용"/>
      <sheetName val="SLAB&quot;1&quot;"/>
      <sheetName val="횡배수관"/>
      <sheetName val="CODE"/>
      <sheetName val="총괄표"/>
      <sheetName val="인공산출"/>
      <sheetName val="대로근거"/>
      <sheetName val="중간부"/>
      <sheetName val="1차 내역서"/>
      <sheetName val="노임이"/>
      <sheetName val="부표총괄"/>
      <sheetName val="부대내역"/>
      <sheetName val="말고개터널조명전압강하"/>
      <sheetName val="공통가설비"/>
      <sheetName val="장비"/>
      <sheetName val="건축(충일분)"/>
      <sheetName val="Sheet15"/>
      <sheetName val="제품"/>
      <sheetName val="예산명세서"/>
      <sheetName val="설계명세서"/>
      <sheetName val="자료입력"/>
      <sheetName val="금융비용"/>
      <sheetName val="단가코드"/>
      <sheetName val="CIVIL"/>
      <sheetName val="예산변경사항"/>
      <sheetName val="기둥(원형)"/>
      <sheetName val="단면 (2)"/>
      <sheetName val="노무비 "/>
      <sheetName val="원가계산서"/>
      <sheetName val="시설물"/>
      <sheetName val="식재출력용"/>
      <sheetName val="식재"/>
      <sheetName val="유지관리"/>
      <sheetName val="단가비교표"/>
      <sheetName val="3.하중산정4.지지력"/>
      <sheetName val="자재단가-1"/>
      <sheetName val="설계산출기초"/>
      <sheetName val="설계산출표지"/>
      <sheetName val="도급예산내역서총괄표"/>
      <sheetName val="을부담운반비"/>
      <sheetName val="운반비산출"/>
      <sheetName val="직공비"/>
      <sheetName val="건축집계표"/>
      <sheetName val="맨홀수량산출"/>
      <sheetName val="하수급견적대비"/>
      <sheetName val="일위집계"/>
      <sheetName val="조건표"/>
      <sheetName val="2001년 건설노임"/>
      <sheetName val="예정(3)"/>
      <sheetName val="동원(3)"/>
      <sheetName val="전장품(관리용)"/>
      <sheetName val="갑지(추정)"/>
      <sheetName val="일위대가(건축)"/>
      <sheetName val="대운반(신설-관급)"/>
      <sheetName val="일위대가표"/>
      <sheetName val="자동차폐수처리장"/>
      <sheetName val="(A)내역서"/>
      <sheetName val="첨부파일"/>
      <sheetName val="Sheet5"/>
      <sheetName val="설변물량"/>
      <sheetName val="960318-1"/>
      <sheetName val="AC포장수량"/>
      <sheetName val="난간벽단위"/>
      <sheetName val="교각별수량"/>
      <sheetName val="말뚝지지력산정"/>
      <sheetName val="102역사"/>
      <sheetName val="DATA1"/>
      <sheetName val="1"/>
      <sheetName val="일위"/>
      <sheetName val="9811"/>
      <sheetName val="원형1호맨홀토공수량"/>
      <sheetName val="2.가정단면"/>
      <sheetName val="실행내역"/>
      <sheetName val="옹벽기초자료"/>
      <sheetName val="현황산출서"/>
      <sheetName val="방송일위대가"/>
      <sheetName val="토 적 표"/>
      <sheetName val="교통대책내역"/>
      <sheetName val="내역분기"/>
      <sheetName val="자재단가표"/>
      <sheetName val="Macro(전선)"/>
      <sheetName val="계수시트"/>
      <sheetName val="XL4Poppy"/>
      <sheetName val="비목군단가비교표"/>
      <sheetName val="INPUT(덕도방향-시점)"/>
      <sheetName val="2009노임(공사)"/>
      <sheetName val="공문"/>
      <sheetName val="견적서"/>
      <sheetName val="기자재대비표"/>
      <sheetName val="2004,상노임"/>
      <sheetName val="96노임기준"/>
      <sheetName val="시설물일위"/>
      <sheetName val="플랜트 설치"/>
      <sheetName val="내부부하"/>
      <sheetName val="input"/>
      <sheetName val="DATA(광속)"/>
      <sheetName val="교각계산"/>
      <sheetName val="6PILE  (돌출)"/>
      <sheetName val="일위목차"/>
      <sheetName val="G_R300경비"/>
      <sheetName val="단가_"/>
      <sheetName val="4-7_중앙전기실(노임단가)"/>
      <sheetName val="성곽내역서"/>
      <sheetName val="간선계산"/>
      <sheetName val="수량명세서"/>
      <sheetName val="토공수량산출"/>
      <sheetName val="토적계산서"/>
      <sheetName val="전선 및 전선관"/>
      <sheetName val="관리비"/>
      <sheetName val="내역(2000년)"/>
      <sheetName val="일위노임단가"/>
      <sheetName val="Mc1"/>
      <sheetName val="7´Ü°¡"/>
      <sheetName val="¼ö¸ñÇ¥ÁØ´ë°¡"/>
      <sheetName val="IìéÚõÝï"/>
      <sheetName val="NìüëÒ-òÅ"/>
      <sheetName val="°ÇÃà³»¿ª"/>
      <sheetName val="Áõ°¨´ëºñ"/>
      <sheetName val="³»¿ª¼­"/>
      <sheetName val="A°©Áö"/>
      <sheetName val="4-7.Áß¾ÓÀü±â½Ç(³ëÀÓ´Ü°¡)"/>
      <sheetName val="°ÇÃà"/>
      <sheetName val="½ÄÀç°¡°Ý"/>
      <sheetName val="½ÄÀçÃÑ°ý"/>
      <sheetName val="Àü±â"/>
      <sheetName val="´ãÀå»êÃâ"/>
      <sheetName val="Åä»ç(PE)"/>
      <sheetName val="11.1 ´Ü¸éhwp"/>
      <sheetName val="6È£±â"/>
      <sheetName val="ÀÎ°Çºñ "/>
      <sheetName val="´ëºñ"/>
      <sheetName val="BQ(½ÇÇà)"/>
      <sheetName val="Á¡¼ö°è»ê1-2"/>
      <sheetName val="³ë¹«ºñ"/>
      <sheetName val="±â°è°æºñ(½Ã°£´ç)"/>
      <sheetName val="·¥¸Ó"/>
      <sheetName val="Àü±âÀÏÀ§´ë°¡"/>
      <sheetName val="File_°ü±Þ"/>
      <sheetName val="°øÁ¤Áý°è"/>
      <sheetName val="ÀÔÂû¾È"/>
      <sheetName val="³»¿ª"/>
      <sheetName val="Æ÷Àåº¹±¸Áý°è"/>
      <sheetName val="1Â÷ ³»¿ª¼­"/>
      <sheetName val="°øÅë°¡¼³"/>
      <sheetName val="01»ó³ëÀÓ"/>
      <sheetName val="½ÃÁß³ëÀÓ(°ø»ç)"/>
      <sheetName val="³ëÀÓ9¿ù"/>
      <sheetName val="¹«»ê¼ÒÁ¶"/>
      <sheetName val="¼³°èÁ¶°Ç"/>
      <sheetName val="¾ÈÁ¤°è»ê"/>
      <sheetName val="´Ü¸é°ËÅä"/>
      <sheetName val="ÅÍÆÄ±â¹×Àç·á"/>
      <sheetName val="Àü»ê¸Á"/>
      <sheetName val="µ¥¸®³×ÀÌÅ¸ÇöÈ²"/>
      <sheetName val="Á÷³ë"/>
      <sheetName val="Á¾¹è¼ö°ü¸éº®½Å"/>
      <sheetName val="Àû¿ë´ÜÀ§±æÀÌ"/>
      <sheetName val="2000³â1Â÷"/>
      <sheetName val="6°ø±¸(´çÃÊ)"/>
      <sheetName val="°³¿ä"/>
      <sheetName val="ÀÚ·á"/>
      <sheetName val="´Ü¶ôÀü·ù-A"/>
      <sheetName val="±â°è°æºñ"/>
      <sheetName val="ÀÏ¹ÝÀÚÀç"/>
      <sheetName val="¹è¼ö°ø"/>
      <sheetName val="ÁøÁÖ¹æÇâ"/>
      <sheetName val="¼ö¾Èº¸-MBR1"/>
      <sheetName val="°øÁÖ-±³´ë(A1)"/>
      <sheetName val="³ÃÃµºÎ¼Óµ¿"/>
      <sheetName val="´Ü°¡"/>
      <sheetName val="ÀÎ°Çºñ"/>
      <sheetName val="¿¹»ê¸í¼¼¼­"/>
      <sheetName val="¼³°è¸í¼¼¼­"/>
      <sheetName val="ÀÚ·áÀÔ·Â"/>
      <sheetName val="À»"/>
      <sheetName val="´Ü°¡ºñ±³"/>
      <sheetName val="°æºñ_¿øº»"/>
      <sheetName val="¼ö·®-°¡·Îµî"/>
      <sheetName val="´ÜÀ§ÀÏÀ§"/>
      <sheetName val="¿ø°¡°è»ê¼­"/>
      <sheetName val="¼³ºñ"/>
      <sheetName val="°ÇÃàÁý°èÇ¥"/>
      <sheetName val="»ê¾÷"/>
      <sheetName val="ÀÚÀç´Ü°¡"/>
      <sheetName val="¼ÒºñÀÚ°¡"/>
      <sheetName val="´Ü°¡ "/>
      <sheetName val="ÀÏÀ§ÃÑ°ýÇ¥"/>
      <sheetName val="1´Ü°è"/>
      <sheetName val="¼ö·®»êÃâ¼­"/>
      <sheetName val="³ë¹«"/>
      <sheetName val="Åä¸ñ"/>
      <sheetName val="건축내역(도급)"/>
      <sheetName val="공조기"/>
      <sheetName val="경  비 "/>
      <sheetName val="재료비"/>
      <sheetName val="4동급수"/>
      <sheetName val="차수"/>
      <sheetName val="신규 수주분(사용자 정의)"/>
      <sheetName val="비용"/>
      <sheetName val="과천MAIN"/>
      <sheetName val="h-013211-2"/>
      <sheetName val="3련 BOX"/>
      <sheetName val="실행대비"/>
      <sheetName val="남대문빌딩"/>
      <sheetName val="지급자재"/>
      <sheetName val="안정검토"/>
      <sheetName val="NEWDRAW"/>
      <sheetName val="TB-내역서"/>
      <sheetName val="을지"/>
      <sheetName val="금액집계"/>
      <sheetName val="현장관리비"/>
      <sheetName val="고창터널(고창방향)"/>
      <sheetName val="아스.노면절삭"/>
      <sheetName val="평가데이터"/>
      <sheetName val="토공유동표"/>
      <sheetName val="발주설계서(당초)"/>
      <sheetName val="기초자료"/>
      <sheetName val="도급정산"/>
      <sheetName val="배선DATA"/>
      <sheetName val="전동기DATA"/>
      <sheetName val="type-F"/>
      <sheetName val="문산방향-교대(A2)"/>
      <sheetName val="우수토적(진입도로)"/>
      <sheetName val="연결임시"/>
      <sheetName val="비용display"/>
      <sheetName val="기초일위"/>
      <sheetName val="시설일위"/>
      <sheetName val="조명일위"/>
      <sheetName val="2000,9월 일위"/>
      <sheetName val="관로내역원"/>
      <sheetName val="갑지"/>
      <sheetName val="쌍송교"/>
      <sheetName val="토공1"/>
      <sheetName val="재집"/>
      <sheetName val="직재"/>
      <sheetName val="Total"/>
      <sheetName val="guard(mac)"/>
      <sheetName val="부대대비"/>
      <sheetName val="냉연집계"/>
      <sheetName val="관기성공.내"/>
      <sheetName val="실행내역서 "/>
      <sheetName val="차도조도계산"/>
      <sheetName val="DESIGN CRITERIA"/>
      <sheetName val="부하계산"/>
      <sheetName val="sheets"/>
      <sheetName val="중기조종사 단위단가"/>
      <sheetName val="정부노임단가"/>
      <sheetName val="Manual Valve List"/>
      <sheetName val="가격조사"/>
      <sheetName val="물가"/>
      <sheetName val="각종장비전압강하계산"/>
      <sheetName val="철근단면적"/>
      <sheetName val="말뚝기초"/>
      <sheetName val="진접"/>
      <sheetName val="6. 직접경비"/>
      <sheetName val="TOTAL3"/>
      <sheetName val="본사업"/>
      <sheetName val="SG"/>
      <sheetName val="본부소개"/>
      <sheetName val="2. 공원조도(전통공원)"/>
      <sheetName val="투찰(하수)"/>
      <sheetName val="개소별수량산출"/>
      <sheetName val="일위대가 (100%)"/>
      <sheetName val="공내역서"/>
      <sheetName val="dt0301"/>
      <sheetName val="dtt0301"/>
      <sheetName val="TYPE-A"/>
      <sheetName val="품셈표"/>
      <sheetName val="수목데이타 "/>
      <sheetName val="실행내역 "/>
      <sheetName val="관급"/>
      <sheetName val="JUCKEYK"/>
    </sheetNames>
    <sheetDataSet>
      <sheetData sheetId="0" refreshError="1"/>
      <sheetData sheetId="1" refreshError="1"/>
      <sheetData sheetId="2" refreshError="1"/>
      <sheetData sheetId="3" refreshError="1">
        <row r="6">
          <cell r="E6" t="str">
            <v>A</v>
          </cell>
          <cell r="F6">
            <v>0.82</v>
          </cell>
        </row>
        <row r="7">
          <cell r="F7">
            <v>0.79</v>
          </cell>
        </row>
        <row r="8">
          <cell r="F8">
            <v>0.76</v>
          </cell>
        </row>
        <row r="9">
          <cell r="F9">
            <v>0.72</v>
          </cell>
        </row>
        <row r="10">
          <cell r="F10">
            <v>0.68</v>
          </cell>
        </row>
        <row r="11">
          <cell r="F11">
            <v>0.62</v>
          </cell>
        </row>
        <row r="12">
          <cell r="F12">
            <v>0.56999999999999995</v>
          </cell>
        </row>
        <row r="13">
          <cell r="F13">
            <v>0.49</v>
          </cell>
        </row>
        <row r="14">
          <cell r="F14">
            <v>0.42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/>
      <sheetData sheetId="305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포대"/>
      <sheetName val="자재"/>
      <sheetName val="CON'C "/>
      <sheetName val="단가"/>
      <sheetName val="내역"/>
      <sheetName val="2-1. 경관조명 내역총괄표"/>
      <sheetName val="2-2. 경관조명 내역서"/>
      <sheetName val="3-1. 방송,CCTV 내역총괄표"/>
      <sheetName val="3-2. 방송,CCTV 내역서"/>
      <sheetName val="단가조사서"/>
      <sheetName val="한전수탁비"/>
      <sheetName val="사용전 검사"/>
      <sheetName val="일위대가 집계표"/>
      <sheetName val="일위대가표"/>
      <sheetName val="1. 가로등 집계"/>
      <sheetName val="2. 임시가로등 집계"/>
      <sheetName val="3.동력부하 집계"/>
      <sheetName val="4. 변경 경관조명 집계"/>
      <sheetName val="5. 방송 및 CCTV 설비 집계"/>
      <sheetName val="기초"/>
      <sheetName val="맨홀"/>
      <sheetName val="단가산출-1"/>
      <sheetName val="단가산출-2"/>
      <sheetName val="가로등건주"/>
      <sheetName val="전기일위대가"/>
      <sheetName val="2"/>
      <sheetName val="하조서"/>
      <sheetName val="WORK"/>
      <sheetName val="Sheet1"/>
      <sheetName val="3련 BOX"/>
      <sheetName val="일대-1"/>
      <sheetName val="전체원가계산"/>
      <sheetName val="전체집계표"/>
      <sheetName val="원가계산-국고"/>
      <sheetName val="3"/>
      <sheetName val="조명율표"/>
      <sheetName val="준검 내역서"/>
      <sheetName val="공정코드"/>
      <sheetName val="일위대가"/>
      <sheetName val="정렬"/>
      <sheetName val="전기단가조사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UBI"/>
      <sheetName val="일위대가표 O"/>
      <sheetName val="WORK"/>
      <sheetName val="Module1"/>
      <sheetName val="Module3"/>
      <sheetName val="Module5"/>
      <sheetName val="단가비교표"/>
      <sheetName val="CAB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Y-WORK"/>
      <sheetName val="ITEM"/>
      <sheetName val="ITEL"/>
      <sheetName val="단가비교표"/>
      <sheetName val="Sheet5"/>
      <sheetName val="Sheet6"/>
      <sheetName val="Sheet7"/>
      <sheetName val="Sheet8"/>
      <sheetName val="Sheet9"/>
      <sheetName val="Sheet10"/>
      <sheetName val="0000000"/>
      <sheetName val="00000000"/>
      <sheetName val="10000000"/>
      <sheetName val="1000000"/>
      <sheetName val="2000000"/>
      <sheetName val="3000000"/>
      <sheetName val="4000000"/>
      <sheetName val="20000000"/>
      <sheetName val="30000000"/>
      <sheetName val="5000000"/>
      <sheetName val="6000000"/>
      <sheetName val="7000000"/>
      <sheetName val="8000000"/>
      <sheetName val="40000000"/>
      <sheetName val="CABdata"/>
      <sheetName val="NAI"/>
    </sheetNames>
    <sheetDataSet>
      <sheetData sheetId="0" refreshError="1"/>
      <sheetData sheetId="1" refreshError="1">
        <row r="22">
          <cell r="G22">
            <v>0</v>
          </cell>
          <cell r="H22">
            <v>0</v>
          </cell>
          <cell r="J22">
            <v>149</v>
          </cell>
          <cell r="K22">
            <v>0</v>
          </cell>
          <cell r="L22">
            <v>0</v>
          </cell>
        </row>
        <row r="23">
          <cell r="G23">
            <v>0</v>
          </cell>
          <cell r="H23">
            <v>0</v>
          </cell>
          <cell r="J23">
            <v>342</v>
          </cell>
          <cell r="K23">
            <v>0</v>
          </cell>
          <cell r="L23">
            <v>0</v>
          </cell>
        </row>
        <row r="24">
          <cell r="G24">
            <v>0</v>
          </cell>
          <cell r="H24">
            <v>0</v>
          </cell>
          <cell r="J24">
            <v>522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J25">
            <v>971</v>
          </cell>
          <cell r="K25">
            <v>0</v>
          </cell>
          <cell r="L25">
            <v>0</v>
          </cell>
        </row>
        <row r="26">
          <cell r="G26">
            <v>0</v>
          </cell>
          <cell r="H26">
            <v>0</v>
          </cell>
          <cell r="J26">
            <v>1348</v>
          </cell>
          <cell r="K26">
            <v>0</v>
          </cell>
          <cell r="L26">
            <v>0</v>
          </cell>
        </row>
        <row r="27">
          <cell r="G27">
            <v>0</v>
          </cell>
          <cell r="H27">
            <v>0</v>
          </cell>
          <cell r="J27">
            <v>1843</v>
          </cell>
          <cell r="K27">
            <v>0</v>
          </cell>
          <cell r="L27">
            <v>0</v>
          </cell>
        </row>
        <row r="28">
          <cell r="G28">
            <v>0</v>
          </cell>
          <cell r="H28">
            <v>0</v>
          </cell>
          <cell r="J28">
            <v>4099</v>
          </cell>
          <cell r="K28">
            <v>0</v>
          </cell>
          <cell r="L28">
            <v>0</v>
          </cell>
        </row>
        <row r="29">
          <cell r="G29">
            <v>0</v>
          </cell>
          <cell r="H29">
            <v>0</v>
          </cell>
          <cell r="J29">
            <v>4785</v>
          </cell>
          <cell r="K29">
            <v>0</v>
          </cell>
          <cell r="L29">
            <v>0</v>
          </cell>
        </row>
        <row r="30">
          <cell r="G30">
            <v>0</v>
          </cell>
          <cell r="H30">
            <v>0</v>
          </cell>
          <cell r="J30">
            <v>4790</v>
          </cell>
          <cell r="K30">
            <v>0</v>
          </cell>
          <cell r="L30">
            <v>0</v>
          </cell>
        </row>
        <row r="31">
          <cell r="G31">
            <v>0</v>
          </cell>
          <cell r="H31">
            <v>0</v>
          </cell>
          <cell r="J31">
            <v>90</v>
          </cell>
          <cell r="K31">
            <v>0</v>
          </cell>
          <cell r="L31">
            <v>0</v>
          </cell>
        </row>
        <row r="32">
          <cell r="G32">
            <v>0</v>
          </cell>
          <cell r="H32">
            <v>0</v>
          </cell>
          <cell r="J32">
            <v>134</v>
          </cell>
          <cell r="K32">
            <v>0</v>
          </cell>
          <cell r="L32">
            <v>0</v>
          </cell>
        </row>
        <row r="33">
          <cell r="G33">
            <v>0</v>
          </cell>
          <cell r="H33">
            <v>0</v>
          </cell>
          <cell r="J33">
            <v>238</v>
          </cell>
          <cell r="K33">
            <v>0</v>
          </cell>
          <cell r="L33">
            <v>0</v>
          </cell>
        </row>
        <row r="34">
          <cell r="G34">
            <v>0</v>
          </cell>
          <cell r="H34">
            <v>0</v>
          </cell>
          <cell r="J34">
            <v>95</v>
          </cell>
          <cell r="K34">
            <v>0</v>
          </cell>
          <cell r="L34">
            <v>0</v>
          </cell>
        </row>
        <row r="35">
          <cell r="G35">
            <v>0</v>
          </cell>
          <cell r="H35">
            <v>0</v>
          </cell>
          <cell r="J35">
            <v>140</v>
          </cell>
          <cell r="K35">
            <v>0</v>
          </cell>
          <cell r="L35">
            <v>0</v>
          </cell>
        </row>
        <row r="36">
          <cell r="G36">
            <v>0</v>
          </cell>
          <cell r="H36">
            <v>0</v>
          </cell>
          <cell r="J36">
            <v>80</v>
          </cell>
          <cell r="K36">
            <v>0</v>
          </cell>
          <cell r="L36">
            <v>0</v>
          </cell>
        </row>
        <row r="37">
          <cell r="G37">
            <v>0</v>
          </cell>
          <cell r="H37">
            <v>0</v>
          </cell>
          <cell r="J37">
            <v>2520</v>
          </cell>
          <cell r="K37">
            <v>0</v>
          </cell>
          <cell r="L37">
            <v>0</v>
          </cell>
        </row>
        <row r="38">
          <cell r="G38">
            <v>0</v>
          </cell>
          <cell r="H38">
            <v>0</v>
          </cell>
          <cell r="J38">
            <v>3893</v>
          </cell>
          <cell r="K38">
            <v>0</v>
          </cell>
          <cell r="L38">
            <v>0</v>
          </cell>
        </row>
        <row r="39">
          <cell r="G39">
            <v>0</v>
          </cell>
          <cell r="H39">
            <v>0</v>
          </cell>
          <cell r="J39">
            <v>4140</v>
          </cell>
          <cell r="K39">
            <v>0</v>
          </cell>
          <cell r="L39">
            <v>0</v>
          </cell>
        </row>
        <row r="40">
          <cell r="G40">
            <v>0</v>
          </cell>
          <cell r="H40">
            <v>0</v>
          </cell>
          <cell r="J40">
            <v>5702</v>
          </cell>
          <cell r="K40">
            <v>0</v>
          </cell>
          <cell r="L40">
            <v>0</v>
          </cell>
        </row>
        <row r="41">
          <cell r="G41">
            <v>0</v>
          </cell>
          <cell r="H41">
            <v>0</v>
          </cell>
          <cell r="J41">
            <v>6030</v>
          </cell>
          <cell r="K41">
            <v>0</v>
          </cell>
          <cell r="L41">
            <v>0</v>
          </cell>
        </row>
        <row r="42">
          <cell r="G42">
            <v>0</v>
          </cell>
          <cell r="H42">
            <v>0</v>
          </cell>
          <cell r="J42">
            <v>6030</v>
          </cell>
          <cell r="K42">
            <v>0</v>
          </cell>
          <cell r="L42">
            <v>0</v>
          </cell>
        </row>
        <row r="43">
          <cell r="G43">
            <v>0</v>
          </cell>
          <cell r="H43">
            <v>0</v>
          </cell>
          <cell r="J43">
            <v>9495</v>
          </cell>
          <cell r="K43">
            <v>0</v>
          </cell>
          <cell r="L43">
            <v>0</v>
          </cell>
        </row>
        <row r="44">
          <cell r="G44">
            <v>0</v>
          </cell>
          <cell r="H44">
            <v>0</v>
          </cell>
          <cell r="J44">
            <v>603</v>
          </cell>
          <cell r="K44">
            <v>0</v>
          </cell>
          <cell r="L44">
            <v>0</v>
          </cell>
        </row>
        <row r="45">
          <cell r="G45">
            <v>0</v>
          </cell>
          <cell r="H45">
            <v>0</v>
          </cell>
          <cell r="J45">
            <v>685</v>
          </cell>
          <cell r="K45">
            <v>0</v>
          </cell>
          <cell r="L45">
            <v>0</v>
          </cell>
        </row>
        <row r="46">
          <cell r="G46">
            <v>0</v>
          </cell>
          <cell r="H46">
            <v>0</v>
          </cell>
          <cell r="J46">
            <v>863</v>
          </cell>
          <cell r="K46">
            <v>0</v>
          </cell>
          <cell r="L46">
            <v>0</v>
          </cell>
        </row>
        <row r="47">
          <cell r="G47">
            <v>0</v>
          </cell>
          <cell r="H47">
            <v>0</v>
          </cell>
          <cell r="J47">
            <v>1541</v>
          </cell>
          <cell r="K47">
            <v>0</v>
          </cell>
          <cell r="L47">
            <v>0</v>
          </cell>
        </row>
        <row r="48">
          <cell r="G48">
            <v>0</v>
          </cell>
          <cell r="H48">
            <v>0</v>
          </cell>
          <cell r="J48">
            <v>2040</v>
          </cell>
          <cell r="K48">
            <v>0</v>
          </cell>
          <cell r="L48">
            <v>0</v>
          </cell>
        </row>
        <row r="49">
          <cell r="G49">
            <v>0</v>
          </cell>
          <cell r="H49">
            <v>0</v>
          </cell>
          <cell r="J49">
            <v>3142</v>
          </cell>
          <cell r="K49">
            <v>0</v>
          </cell>
          <cell r="L49">
            <v>0</v>
          </cell>
        </row>
        <row r="50">
          <cell r="G50">
            <v>0</v>
          </cell>
          <cell r="H50">
            <v>0</v>
          </cell>
          <cell r="J50">
            <v>646</v>
          </cell>
          <cell r="K50">
            <v>0</v>
          </cell>
          <cell r="L50">
            <v>0</v>
          </cell>
        </row>
        <row r="51">
          <cell r="G51">
            <v>0</v>
          </cell>
          <cell r="H51">
            <v>0</v>
          </cell>
          <cell r="J51">
            <v>1055</v>
          </cell>
          <cell r="K51">
            <v>0</v>
          </cell>
          <cell r="L51">
            <v>0</v>
          </cell>
        </row>
        <row r="52">
          <cell r="G52">
            <v>0</v>
          </cell>
          <cell r="H52">
            <v>0</v>
          </cell>
          <cell r="J52">
            <v>1338</v>
          </cell>
          <cell r="K52">
            <v>0</v>
          </cell>
          <cell r="L52">
            <v>0</v>
          </cell>
        </row>
        <row r="53">
          <cell r="G53">
            <v>0</v>
          </cell>
          <cell r="H53">
            <v>0</v>
          </cell>
          <cell r="J53">
            <v>2400</v>
          </cell>
          <cell r="K53">
            <v>0</v>
          </cell>
          <cell r="L53">
            <v>0</v>
          </cell>
        </row>
        <row r="54">
          <cell r="G54">
            <v>0</v>
          </cell>
          <cell r="H54">
            <v>0</v>
          </cell>
          <cell r="J54">
            <v>5202</v>
          </cell>
          <cell r="K54">
            <v>0</v>
          </cell>
          <cell r="L54">
            <v>0</v>
          </cell>
        </row>
        <row r="55">
          <cell r="G55">
            <v>0</v>
          </cell>
          <cell r="H55">
            <v>0</v>
          </cell>
          <cell r="J55">
            <v>1109</v>
          </cell>
          <cell r="K55">
            <v>0</v>
          </cell>
          <cell r="L55">
            <v>0</v>
          </cell>
        </row>
        <row r="56">
          <cell r="G56">
            <v>0</v>
          </cell>
          <cell r="H56">
            <v>0</v>
          </cell>
          <cell r="J56">
            <v>1701</v>
          </cell>
          <cell r="K56">
            <v>0</v>
          </cell>
          <cell r="L56">
            <v>0</v>
          </cell>
        </row>
        <row r="57">
          <cell r="G57">
            <v>0</v>
          </cell>
          <cell r="H57">
            <v>0</v>
          </cell>
          <cell r="J57">
            <v>3060</v>
          </cell>
          <cell r="K57">
            <v>0</v>
          </cell>
          <cell r="L57">
            <v>0</v>
          </cell>
        </row>
        <row r="58">
          <cell r="G58">
            <v>0</v>
          </cell>
          <cell r="H58">
            <v>0</v>
          </cell>
          <cell r="J58">
            <v>4086</v>
          </cell>
          <cell r="K58">
            <v>0</v>
          </cell>
          <cell r="L58">
            <v>0</v>
          </cell>
        </row>
        <row r="59">
          <cell r="G59">
            <v>0</v>
          </cell>
          <cell r="H59">
            <v>0</v>
          </cell>
          <cell r="J59">
            <v>6660</v>
          </cell>
          <cell r="K59">
            <v>0</v>
          </cell>
          <cell r="L59">
            <v>0</v>
          </cell>
        </row>
        <row r="60">
          <cell r="G60">
            <v>0</v>
          </cell>
          <cell r="H60">
            <v>0</v>
          </cell>
          <cell r="J60">
            <v>5760</v>
          </cell>
          <cell r="K60">
            <v>0</v>
          </cell>
          <cell r="L60">
            <v>0</v>
          </cell>
        </row>
        <row r="61">
          <cell r="G61">
            <v>0</v>
          </cell>
          <cell r="H61">
            <v>0</v>
          </cell>
          <cell r="J61">
            <v>8730</v>
          </cell>
          <cell r="K61">
            <v>0</v>
          </cell>
          <cell r="L61">
            <v>0</v>
          </cell>
        </row>
        <row r="62">
          <cell r="G62">
            <v>0</v>
          </cell>
          <cell r="H62">
            <v>0</v>
          </cell>
          <cell r="J62">
            <v>489</v>
          </cell>
          <cell r="K62">
            <v>0</v>
          </cell>
          <cell r="L62">
            <v>0</v>
          </cell>
        </row>
        <row r="63">
          <cell r="G63">
            <v>0</v>
          </cell>
          <cell r="H63">
            <v>0</v>
          </cell>
          <cell r="J63">
            <v>728</v>
          </cell>
          <cell r="K63">
            <v>0</v>
          </cell>
          <cell r="L63">
            <v>0</v>
          </cell>
        </row>
        <row r="64">
          <cell r="G64">
            <v>0</v>
          </cell>
          <cell r="H64">
            <v>0</v>
          </cell>
          <cell r="J64">
            <v>732</v>
          </cell>
          <cell r="K64">
            <v>0</v>
          </cell>
          <cell r="L64">
            <v>0</v>
          </cell>
        </row>
        <row r="65">
          <cell r="G65">
            <v>0</v>
          </cell>
          <cell r="H65">
            <v>0</v>
          </cell>
          <cell r="J65">
            <v>783</v>
          </cell>
          <cell r="K65">
            <v>0</v>
          </cell>
          <cell r="L65">
            <v>0</v>
          </cell>
        </row>
        <row r="66">
          <cell r="G66">
            <v>0</v>
          </cell>
          <cell r="H66">
            <v>0</v>
          </cell>
          <cell r="J66">
            <v>1158</v>
          </cell>
          <cell r="K66">
            <v>0</v>
          </cell>
          <cell r="L66">
            <v>0</v>
          </cell>
        </row>
        <row r="67">
          <cell r="G67">
            <v>0</v>
          </cell>
          <cell r="H67">
            <v>0</v>
          </cell>
          <cell r="J67">
            <v>1049</v>
          </cell>
          <cell r="K67">
            <v>0</v>
          </cell>
          <cell r="L67">
            <v>0</v>
          </cell>
        </row>
        <row r="68">
          <cell r="G68">
            <v>0</v>
          </cell>
          <cell r="H68">
            <v>0</v>
          </cell>
          <cell r="J68">
            <v>1344</v>
          </cell>
          <cell r="K68">
            <v>0</v>
          </cell>
          <cell r="L68">
            <v>0</v>
          </cell>
        </row>
        <row r="69">
          <cell r="G69">
            <v>0</v>
          </cell>
          <cell r="H69">
            <v>0</v>
          </cell>
          <cell r="J69">
            <v>1690</v>
          </cell>
          <cell r="K69">
            <v>0</v>
          </cell>
          <cell r="L69">
            <v>0</v>
          </cell>
        </row>
        <row r="70">
          <cell r="G70">
            <v>0</v>
          </cell>
          <cell r="H70">
            <v>0</v>
          </cell>
          <cell r="J70">
            <v>2068</v>
          </cell>
          <cell r="K70">
            <v>0</v>
          </cell>
          <cell r="L70">
            <v>0</v>
          </cell>
        </row>
        <row r="71">
          <cell r="G71">
            <v>0</v>
          </cell>
          <cell r="H71">
            <v>0</v>
          </cell>
          <cell r="J71">
            <v>2400</v>
          </cell>
          <cell r="K71">
            <v>0</v>
          </cell>
          <cell r="L71">
            <v>0</v>
          </cell>
        </row>
        <row r="72">
          <cell r="G72">
            <v>0</v>
          </cell>
          <cell r="H72">
            <v>0</v>
          </cell>
          <cell r="J72">
            <v>3350</v>
          </cell>
          <cell r="K72">
            <v>0</v>
          </cell>
          <cell r="L72">
            <v>0</v>
          </cell>
        </row>
        <row r="73">
          <cell r="G73">
            <v>0</v>
          </cell>
          <cell r="H73">
            <v>0</v>
          </cell>
          <cell r="J73">
            <v>4900</v>
          </cell>
          <cell r="K73">
            <v>0</v>
          </cell>
          <cell r="L73">
            <v>0</v>
          </cell>
        </row>
        <row r="74">
          <cell r="G74">
            <v>0</v>
          </cell>
          <cell r="H74">
            <v>0</v>
          </cell>
          <cell r="J74">
            <v>6400</v>
          </cell>
          <cell r="K74">
            <v>0</v>
          </cell>
          <cell r="L74">
            <v>0</v>
          </cell>
        </row>
        <row r="75">
          <cell r="G75">
            <v>0</v>
          </cell>
          <cell r="H75">
            <v>0</v>
          </cell>
          <cell r="J75">
            <v>7800</v>
          </cell>
          <cell r="K75">
            <v>0</v>
          </cell>
          <cell r="L75">
            <v>0</v>
          </cell>
        </row>
        <row r="76">
          <cell r="G76">
            <v>0</v>
          </cell>
          <cell r="H76">
            <v>0</v>
          </cell>
          <cell r="J76">
            <v>220</v>
          </cell>
          <cell r="K76">
            <v>0</v>
          </cell>
          <cell r="L76">
            <v>0</v>
          </cell>
        </row>
        <row r="77">
          <cell r="G77">
            <v>0</v>
          </cell>
          <cell r="H77">
            <v>0</v>
          </cell>
          <cell r="J77">
            <v>332</v>
          </cell>
          <cell r="K77">
            <v>0</v>
          </cell>
          <cell r="L77">
            <v>0</v>
          </cell>
        </row>
        <row r="78">
          <cell r="G78">
            <v>0</v>
          </cell>
          <cell r="H78">
            <v>0</v>
          </cell>
          <cell r="J78">
            <v>400</v>
          </cell>
          <cell r="K78">
            <v>0</v>
          </cell>
          <cell r="L78">
            <v>0</v>
          </cell>
        </row>
        <row r="79">
          <cell r="G79">
            <v>0</v>
          </cell>
          <cell r="H79">
            <v>0</v>
          </cell>
          <cell r="J79">
            <v>773</v>
          </cell>
          <cell r="K79">
            <v>0</v>
          </cell>
          <cell r="L79">
            <v>0</v>
          </cell>
        </row>
        <row r="80">
          <cell r="G80">
            <v>0</v>
          </cell>
          <cell r="H80">
            <v>0</v>
          </cell>
          <cell r="J80">
            <v>1081</v>
          </cell>
          <cell r="K80">
            <v>0</v>
          </cell>
          <cell r="L80">
            <v>0</v>
          </cell>
        </row>
        <row r="81">
          <cell r="G81">
            <v>0</v>
          </cell>
          <cell r="H81">
            <v>0</v>
          </cell>
          <cell r="J81">
            <v>1414</v>
          </cell>
          <cell r="K81">
            <v>0</v>
          </cell>
          <cell r="L81">
            <v>0</v>
          </cell>
        </row>
        <row r="82">
          <cell r="G82">
            <v>0</v>
          </cell>
          <cell r="H82">
            <v>0</v>
          </cell>
          <cell r="J82">
            <v>2007</v>
          </cell>
          <cell r="K82">
            <v>0</v>
          </cell>
          <cell r="L82">
            <v>0</v>
          </cell>
        </row>
        <row r="83">
          <cell r="G83">
            <v>0</v>
          </cell>
          <cell r="H83">
            <v>0</v>
          </cell>
          <cell r="J83">
            <v>400</v>
          </cell>
          <cell r="K83">
            <v>0</v>
          </cell>
          <cell r="L83">
            <v>0</v>
          </cell>
        </row>
        <row r="84">
          <cell r="G84">
            <v>0</v>
          </cell>
          <cell r="H84">
            <v>0</v>
          </cell>
          <cell r="J84">
            <v>820</v>
          </cell>
          <cell r="K84">
            <v>0</v>
          </cell>
          <cell r="L84">
            <v>0</v>
          </cell>
        </row>
        <row r="85">
          <cell r="G85">
            <v>0</v>
          </cell>
          <cell r="H85">
            <v>0</v>
          </cell>
          <cell r="J85">
            <v>1580</v>
          </cell>
          <cell r="K85">
            <v>0</v>
          </cell>
          <cell r="L85">
            <v>0</v>
          </cell>
        </row>
        <row r="86">
          <cell r="G86">
            <v>0</v>
          </cell>
          <cell r="H86">
            <v>0</v>
          </cell>
          <cell r="J86">
            <v>2110</v>
          </cell>
          <cell r="K86">
            <v>0</v>
          </cell>
          <cell r="L86">
            <v>0</v>
          </cell>
        </row>
        <row r="87">
          <cell r="G87">
            <v>0</v>
          </cell>
          <cell r="H87">
            <v>0</v>
          </cell>
          <cell r="J87">
            <v>3380</v>
          </cell>
          <cell r="K87">
            <v>0</v>
          </cell>
          <cell r="L87">
            <v>0</v>
          </cell>
        </row>
        <row r="88">
          <cell r="G88">
            <v>0</v>
          </cell>
          <cell r="H88">
            <v>0</v>
          </cell>
          <cell r="J88">
            <v>195</v>
          </cell>
          <cell r="K88">
            <v>0</v>
          </cell>
          <cell r="L88">
            <v>0</v>
          </cell>
        </row>
        <row r="89">
          <cell r="G89">
            <v>0</v>
          </cell>
          <cell r="H89">
            <v>0</v>
          </cell>
          <cell r="J89">
            <v>285</v>
          </cell>
          <cell r="K89">
            <v>0</v>
          </cell>
          <cell r="L89">
            <v>0</v>
          </cell>
        </row>
        <row r="90">
          <cell r="G90">
            <v>0</v>
          </cell>
          <cell r="H90">
            <v>0</v>
          </cell>
          <cell r="J90">
            <v>470</v>
          </cell>
          <cell r="K90">
            <v>0</v>
          </cell>
          <cell r="L90">
            <v>0</v>
          </cell>
        </row>
        <row r="91">
          <cell r="G91">
            <v>0</v>
          </cell>
          <cell r="H91">
            <v>0</v>
          </cell>
          <cell r="J91">
            <v>700</v>
          </cell>
          <cell r="K91">
            <v>0</v>
          </cell>
          <cell r="L91">
            <v>0</v>
          </cell>
        </row>
        <row r="92">
          <cell r="G92">
            <v>0</v>
          </cell>
          <cell r="H92">
            <v>0</v>
          </cell>
          <cell r="J92">
            <v>820</v>
          </cell>
          <cell r="K92">
            <v>0</v>
          </cell>
          <cell r="L92">
            <v>0</v>
          </cell>
        </row>
        <row r="93">
          <cell r="G93">
            <v>0</v>
          </cell>
          <cell r="H93">
            <v>0</v>
          </cell>
          <cell r="J93">
            <v>1235</v>
          </cell>
          <cell r="K93">
            <v>0</v>
          </cell>
          <cell r="L93">
            <v>0</v>
          </cell>
        </row>
        <row r="94">
          <cell r="G94">
            <v>0</v>
          </cell>
          <cell r="H94">
            <v>0</v>
          </cell>
          <cell r="J94">
            <v>1715</v>
          </cell>
          <cell r="K94">
            <v>0</v>
          </cell>
          <cell r="L94">
            <v>0</v>
          </cell>
        </row>
        <row r="95">
          <cell r="G95">
            <v>0</v>
          </cell>
          <cell r="H95">
            <v>0</v>
          </cell>
          <cell r="J95">
            <v>20000</v>
          </cell>
          <cell r="K95">
            <v>0</v>
          </cell>
          <cell r="L95">
            <v>0</v>
          </cell>
        </row>
        <row r="96">
          <cell r="G96">
            <v>0</v>
          </cell>
          <cell r="H96">
            <v>0</v>
          </cell>
          <cell r="J96">
            <v>913</v>
          </cell>
          <cell r="K96">
            <v>0</v>
          </cell>
          <cell r="L96">
            <v>0</v>
          </cell>
        </row>
        <row r="97">
          <cell r="G97">
            <v>0</v>
          </cell>
          <cell r="H97">
            <v>0</v>
          </cell>
          <cell r="J97">
            <v>1169</v>
          </cell>
          <cell r="K97">
            <v>0</v>
          </cell>
          <cell r="L97">
            <v>0</v>
          </cell>
        </row>
        <row r="98">
          <cell r="G98">
            <v>0</v>
          </cell>
          <cell r="H98">
            <v>0</v>
          </cell>
          <cell r="J98">
            <v>1526</v>
          </cell>
          <cell r="K98">
            <v>0</v>
          </cell>
          <cell r="L98">
            <v>0</v>
          </cell>
        </row>
        <row r="99">
          <cell r="G99">
            <v>0</v>
          </cell>
          <cell r="H99">
            <v>0</v>
          </cell>
          <cell r="J99">
            <v>1873</v>
          </cell>
          <cell r="K99">
            <v>0</v>
          </cell>
          <cell r="L99">
            <v>0</v>
          </cell>
        </row>
        <row r="100">
          <cell r="G100">
            <v>0</v>
          </cell>
          <cell r="H100">
            <v>0</v>
          </cell>
          <cell r="J100">
            <v>2171</v>
          </cell>
          <cell r="K100">
            <v>0</v>
          </cell>
          <cell r="L100">
            <v>0</v>
          </cell>
        </row>
        <row r="101">
          <cell r="G101">
            <v>0</v>
          </cell>
          <cell r="H101">
            <v>0</v>
          </cell>
          <cell r="J101">
            <v>3027</v>
          </cell>
          <cell r="K101">
            <v>0</v>
          </cell>
          <cell r="L101">
            <v>0</v>
          </cell>
        </row>
        <row r="102">
          <cell r="G102">
            <v>0</v>
          </cell>
          <cell r="H102">
            <v>0</v>
          </cell>
          <cell r="J102">
            <v>332</v>
          </cell>
          <cell r="K102">
            <v>0</v>
          </cell>
          <cell r="L102">
            <v>0</v>
          </cell>
        </row>
        <row r="103">
          <cell r="G103">
            <v>0</v>
          </cell>
          <cell r="H103">
            <v>0</v>
          </cell>
          <cell r="J103">
            <v>400</v>
          </cell>
          <cell r="K103">
            <v>0</v>
          </cell>
          <cell r="L103">
            <v>0</v>
          </cell>
        </row>
        <row r="104">
          <cell r="G104">
            <v>0</v>
          </cell>
          <cell r="H104">
            <v>0</v>
          </cell>
          <cell r="J104">
            <v>773</v>
          </cell>
          <cell r="K104">
            <v>0</v>
          </cell>
          <cell r="L104">
            <v>0</v>
          </cell>
        </row>
        <row r="105">
          <cell r="G105">
            <v>0</v>
          </cell>
          <cell r="H105">
            <v>0</v>
          </cell>
          <cell r="J105">
            <v>285</v>
          </cell>
          <cell r="K105">
            <v>0</v>
          </cell>
          <cell r="L105">
            <v>0</v>
          </cell>
        </row>
        <row r="106">
          <cell r="G106">
            <v>0</v>
          </cell>
          <cell r="H106">
            <v>0</v>
          </cell>
          <cell r="J106">
            <v>470</v>
          </cell>
          <cell r="K106">
            <v>0</v>
          </cell>
          <cell r="L106">
            <v>0</v>
          </cell>
        </row>
        <row r="107">
          <cell r="G107">
            <v>0</v>
          </cell>
          <cell r="H107">
            <v>0</v>
          </cell>
          <cell r="J107">
            <v>700</v>
          </cell>
          <cell r="K107">
            <v>0</v>
          </cell>
          <cell r="L107">
            <v>0</v>
          </cell>
        </row>
        <row r="108">
          <cell r="G108">
            <v>0</v>
          </cell>
          <cell r="H108">
            <v>0</v>
          </cell>
          <cell r="J108">
            <v>1235</v>
          </cell>
          <cell r="K108">
            <v>0</v>
          </cell>
          <cell r="L108">
            <v>0</v>
          </cell>
        </row>
        <row r="109">
          <cell r="G109">
            <v>0</v>
          </cell>
          <cell r="H109">
            <v>0</v>
          </cell>
          <cell r="J109">
            <v>107</v>
          </cell>
          <cell r="K109">
            <v>0</v>
          </cell>
          <cell r="L109">
            <v>0</v>
          </cell>
        </row>
        <row r="110">
          <cell r="G110">
            <v>0</v>
          </cell>
          <cell r="H110">
            <v>0</v>
          </cell>
          <cell r="J110">
            <v>137</v>
          </cell>
          <cell r="K110">
            <v>0</v>
          </cell>
          <cell r="L110">
            <v>0</v>
          </cell>
        </row>
        <row r="111">
          <cell r="G111">
            <v>0</v>
          </cell>
          <cell r="H111">
            <v>0</v>
          </cell>
          <cell r="J111">
            <v>156</v>
          </cell>
          <cell r="K111">
            <v>0</v>
          </cell>
          <cell r="L111">
            <v>0</v>
          </cell>
        </row>
        <row r="112">
          <cell r="G112">
            <v>0</v>
          </cell>
          <cell r="H112">
            <v>0</v>
          </cell>
          <cell r="J112">
            <v>350</v>
          </cell>
          <cell r="K112">
            <v>0</v>
          </cell>
          <cell r="L112">
            <v>0</v>
          </cell>
        </row>
        <row r="113">
          <cell r="G113">
            <v>0</v>
          </cell>
          <cell r="H113">
            <v>0</v>
          </cell>
          <cell r="J113">
            <v>455</v>
          </cell>
          <cell r="K113">
            <v>0</v>
          </cell>
          <cell r="L113">
            <v>0</v>
          </cell>
        </row>
        <row r="114">
          <cell r="G114">
            <v>0</v>
          </cell>
          <cell r="H114">
            <v>0</v>
          </cell>
          <cell r="J114">
            <v>455</v>
          </cell>
          <cell r="K114">
            <v>0</v>
          </cell>
          <cell r="L114">
            <v>0</v>
          </cell>
        </row>
        <row r="115">
          <cell r="G115">
            <v>0</v>
          </cell>
          <cell r="H115">
            <v>0</v>
          </cell>
          <cell r="J115">
            <v>510</v>
          </cell>
          <cell r="K115">
            <v>0</v>
          </cell>
          <cell r="L115">
            <v>0</v>
          </cell>
        </row>
        <row r="116">
          <cell r="G116">
            <v>0</v>
          </cell>
          <cell r="H116">
            <v>0</v>
          </cell>
          <cell r="J116">
            <v>715</v>
          </cell>
          <cell r="K116">
            <v>0</v>
          </cell>
          <cell r="L116">
            <v>0</v>
          </cell>
        </row>
        <row r="117">
          <cell r="G117">
            <v>0</v>
          </cell>
          <cell r="H117">
            <v>0</v>
          </cell>
          <cell r="J117">
            <v>4550</v>
          </cell>
          <cell r="K117">
            <v>0</v>
          </cell>
          <cell r="L117">
            <v>0</v>
          </cell>
        </row>
        <row r="118">
          <cell r="G118">
            <v>0</v>
          </cell>
          <cell r="H118">
            <v>0</v>
          </cell>
          <cell r="J118">
            <v>139900</v>
          </cell>
          <cell r="K118">
            <v>0</v>
          </cell>
          <cell r="L118">
            <v>0</v>
          </cell>
        </row>
        <row r="119">
          <cell r="G119">
            <v>0</v>
          </cell>
          <cell r="H119">
            <v>0</v>
          </cell>
          <cell r="J119">
            <v>85800</v>
          </cell>
          <cell r="K119">
            <v>0</v>
          </cell>
          <cell r="L119">
            <v>0</v>
          </cell>
        </row>
        <row r="120">
          <cell r="G120">
            <v>0</v>
          </cell>
          <cell r="H120">
            <v>0</v>
          </cell>
          <cell r="J120">
            <v>760</v>
          </cell>
          <cell r="K120">
            <v>0</v>
          </cell>
          <cell r="L120">
            <v>0</v>
          </cell>
        </row>
        <row r="121">
          <cell r="G121">
            <v>0</v>
          </cell>
          <cell r="H121">
            <v>0</v>
          </cell>
          <cell r="J121">
            <v>890</v>
          </cell>
          <cell r="K121">
            <v>0</v>
          </cell>
          <cell r="L121">
            <v>0</v>
          </cell>
        </row>
        <row r="122">
          <cell r="G122">
            <v>0</v>
          </cell>
          <cell r="H122">
            <v>0</v>
          </cell>
          <cell r="J122">
            <v>770</v>
          </cell>
          <cell r="K122">
            <v>0</v>
          </cell>
          <cell r="L122">
            <v>0</v>
          </cell>
        </row>
        <row r="123">
          <cell r="G123">
            <v>0</v>
          </cell>
          <cell r="H123">
            <v>0</v>
          </cell>
          <cell r="J123">
            <v>1530</v>
          </cell>
          <cell r="K123">
            <v>0</v>
          </cell>
          <cell r="L123">
            <v>0</v>
          </cell>
        </row>
        <row r="124">
          <cell r="G124">
            <v>0</v>
          </cell>
          <cell r="H124">
            <v>0</v>
          </cell>
          <cell r="J124">
            <v>2290</v>
          </cell>
          <cell r="K124">
            <v>0</v>
          </cell>
          <cell r="L124">
            <v>0</v>
          </cell>
        </row>
        <row r="125">
          <cell r="G125">
            <v>0</v>
          </cell>
          <cell r="H125">
            <v>0</v>
          </cell>
          <cell r="J125">
            <v>4050</v>
          </cell>
          <cell r="K125">
            <v>0</v>
          </cell>
          <cell r="L125">
            <v>0</v>
          </cell>
        </row>
        <row r="126">
          <cell r="G126">
            <v>0</v>
          </cell>
          <cell r="H126">
            <v>0</v>
          </cell>
          <cell r="J126">
            <v>7200</v>
          </cell>
          <cell r="K126">
            <v>0</v>
          </cell>
          <cell r="L126">
            <v>0</v>
          </cell>
        </row>
        <row r="127">
          <cell r="G127">
            <v>0</v>
          </cell>
          <cell r="H127">
            <v>0</v>
          </cell>
          <cell r="J127">
            <v>890</v>
          </cell>
          <cell r="K127">
            <v>0</v>
          </cell>
          <cell r="L127">
            <v>0</v>
          </cell>
        </row>
        <row r="128">
          <cell r="G128">
            <v>0</v>
          </cell>
          <cell r="H128">
            <v>0</v>
          </cell>
          <cell r="J128">
            <v>26000</v>
          </cell>
          <cell r="K128">
            <v>0</v>
          </cell>
          <cell r="L128">
            <v>0</v>
          </cell>
        </row>
        <row r="129">
          <cell r="G129">
            <v>0</v>
          </cell>
          <cell r="H129">
            <v>0</v>
          </cell>
          <cell r="J129">
            <v>35000</v>
          </cell>
          <cell r="K129">
            <v>0</v>
          </cell>
          <cell r="L129">
            <v>0</v>
          </cell>
        </row>
        <row r="130">
          <cell r="G130">
            <v>0</v>
          </cell>
          <cell r="H130">
            <v>0</v>
          </cell>
          <cell r="J130">
            <v>72000</v>
          </cell>
          <cell r="K130">
            <v>0</v>
          </cell>
          <cell r="L130">
            <v>0</v>
          </cell>
        </row>
        <row r="131">
          <cell r="G131">
            <v>0</v>
          </cell>
          <cell r="H131">
            <v>0</v>
          </cell>
          <cell r="J131">
            <v>1000</v>
          </cell>
          <cell r="K131">
            <v>0</v>
          </cell>
          <cell r="L131">
            <v>0</v>
          </cell>
        </row>
        <row r="132">
          <cell r="G132">
            <v>0</v>
          </cell>
          <cell r="H132">
            <v>0</v>
          </cell>
          <cell r="J132">
            <v>1258</v>
          </cell>
          <cell r="K132">
            <v>0</v>
          </cell>
          <cell r="L132">
            <v>0</v>
          </cell>
        </row>
        <row r="133">
          <cell r="G133">
            <v>0</v>
          </cell>
          <cell r="H133">
            <v>0</v>
          </cell>
          <cell r="J133">
            <v>560</v>
          </cell>
          <cell r="K133">
            <v>0</v>
          </cell>
          <cell r="L133">
            <v>0</v>
          </cell>
        </row>
        <row r="134">
          <cell r="G134">
            <v>0</v>
          </cell>
          <cell r="H134">
            <v>0</v>
          </cell>
          <cell r="J134">
            <v>1357</v>
          </cell>
          <cell r="K134">
            <v>0</v>
          </cell>
          <cell r="L134">
            <v>0</v>
          </cell>
        </row>
        <row r="135">
          <cell r="G135">
            <v>0</v>
          </cell>
          <cell r="H135">
            <v>0</v>
          </cell>
          <cell r="J135">
            <v>2329</v>
          </cell>
          <cell r="K135">
            <v>0</v>
          </cell>
          <cell r="L135">
            <v>0</v>
          </cell>
        </row>
        <row r="136">
          <cell r="G136">
            <v>0</v>
          </cell>
          <cell r="H136">
            <v>0</v>
          </cell>
          <cell r="J136">
            <v>3301</v>
          </cell>
          <cell r="K136">
            <v>0</v>
          </cell>
          <cell r="L136">
            <v>0</v>
          </cell>
        </row>
        <row r="137">
          <cell r="G137">
            <v>0</v>
          </cell>
          <cell r="H137">
            <v>0</v>
          </cell>
          <cell r="J137">
            <v>1542</v>
          </cell>
          <cell r="K137">
            <v>0</v>
          </cell>
          <cell r="L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77000</v>
          </cell>
          <cell r="K138">
            <v>0</v>
          </cell>
          <cell r="L138">
            <v>0</v>
          </cell>
          <cell r="M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25500</v>
          </cell>
          <cell r="K139">
            <v>0</v>
          </cell>
          <cell r="L139">
            <v>0</v>
          </cell>
          <cell r="M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35000</v>
          </cell>
          <cell r="K140">
            <v>0</v>
          </cell>
          <cell r="L140">
            <v>0</v>
          </cell>
          <cell r="M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135000</v>
          </cell>
          <cell r="K141">
            <v>0</v>
          </cell>
          <cell r="L141">
            <v>0</v>
          </cell>
          <cell r="M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125000</v>
          </cell>
          <cell r="K142">
            <v>0</v>
          </cell>
          <cell r="L142">
            <v>0</v>
          </cell>
          <cell r="M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80000</v>
          </cell>
          <cell r="K143">
            <v>0</v>
          </cell>
          <cell r="L143">
            <v>0</v>
          </cell>
          <cell r="M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60000</v>
          </cell>
          <cell r="K144">
            <v>0</v>
          </cell>
          <cell r="L144">
            <v>0</v>
          </cell>
          <cell r="M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60000</v>
          </cell>
          <cell r="K145">
            <v>0</v>
          </cell>
          <cell r="L145">
            <v>0</v>
          </cell>
          <cell r="M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42000</v>
          </cell>
          <cell r="K146">
            <v>0</v>
          </cell>
          <cell r="L146">
            <v>0</v>
          </cell>
          <cell r="M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18000</v>
          </cell>
          <cell r="K147">
            <v>0</v>
          </cell>
          <cell r="L147">
            <v>0</v>
          </cell>
          <cell r="M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16000</v>
          </cell>
          <cell r="K148">
            <v>0</v>
          </cell>
          <cell r="L148">
            <v>0</v>
          </cell>
          <cell r="M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5000</v>
          </cell>
          <cell r="K149">
            <v>0</v>
          </cell>
          <cell r="L149">
            <v>0</v>
          </cell>
          <cell r="M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5000</v>
          </cell>
          <cell r="K150">
            <v>0</v>
          </cell>
          <cell r="L150">
            <v>0</v>
          </cell>
          <cell r="M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17000</v>
          </cell>
          <cell r="K151">
            <v>0</v>
          </cell>
          <cell r="L151">
            <v>0</v>
          </cell>
          <cell r="M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17000</v>
          </cell>
          <cell r="K152">
            <v>0</v>
          </cell>
          <cell r="L152">
            <v>0</v>
          </cell>
          <cell r="M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60000</v>
          </cell>
          <cell r="K153">
            <v>0</v>
          </cell>
          <cell r="L153">
            <v>0</v>
          </cell>
          <cell r="M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52000</v>
          </cell>
          <cell r="K164">
            <v>0</v>
          </cell>
          <cell r="L164">
            <v>0</v>
          </cell>
          <cell r="M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13600</v>
          </cell>
          <cell r="K165">
            <v>0</v>
          </cell>
          <cell r="L165">
            <v>0</v>
          </cell>
          <cell r="M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8750</v>
          </cell>
          <cell r="K166">
            <v>0</v>
          </cell>
          <cell r="L166">
            <v>0</v>
          </cell>
          <cell r="M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27000</v>
          </cell>
          <cell r="K167">
            <v>0</v>
          </cell>
          <cell r="L167">
            <v>0</v>
          </cell>
          <cell r="M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7300</v>
          </cell>
          <cell r="K168">
            <v>0</v>
          </cell>
          <cell r="L168">
            <v>0</v>
          </cell>
          <cell r="M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6000</v>
          </cell>
          <cell r="K169">
            <v>0</v>
          </cell>
          <cell r="L169">
            <v>0</v>
          </cell>
          <cell r="M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634000</v>
          </cell>
          <cell r="K170">
            <v>0</v>
          </cell>
          <cell r="L170">
            <v>0</v>
          </cell>
          <cell r="M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556693</v>
          </cell>
          <cell r="K171">
            <v>0</v>
          </cell>
          <cell r="L171">
            <v>0</v>
          </cell>
          <cell r="M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31500</v>
          </cell>
          <cell r="K172">
            <v>0</v>
          </cell>
          <cell r="L172">
            <v>0</v>
          </cell>
          <cell r="M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31500</v>
          </cell>
          <cell r="K173">
            <v>0</v>
          </cell>
          <cell r="L173">
            <v>0</v>
          </cell>
          <cell r="M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1222000</v>
          </cell>
          <cell r="K174">
            <v>0</v>
          </cell>
          <cell r="L174">
            <v>0</v>
          </cell>
          <cell r="M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9000</v>
          </cell>
          <cell r="K192">
            <v>0</v>
          </cell>
          <cell r="L192">
            <v>0</v>
          </cell>
          <cell r="M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17000</v>
          </cell>
          <cell r="K193">
            <v>0</v>
          </cell>
          <cell r="L193">
            <v>0</v>
          </cell>
          <cell r="M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35000</v>
          </cell>
          <cell r="K194">
            <v>0</v>
          </cell>
          <cell r="L194">
            <v>0</v>
          </cell>
          <cell r="M194">
            <v>0</v>
          </cell>
        </row>
        <row r="195">
          <cell r="G195">
            <v>60000</v>
          </cell>
          <cell r="H195">
            <v>0</v>
          </cell>
          <cell r="I195">
            <v>0</v>
          </cell>
          <cell r="J195">
            <v>60000</v>
          </cell>
          <cell r="K195">
            <v>60000</v>
          </cell>
          <cell r="L195">
            <v>0</v>
          </cell>
          <cell r="M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</row>
        <row r="257">
          <cell r="G257">
            <v>0</v>
          </cell>
          <cell r="H257">
            <v>47799</v>
          </cell>
          <cell r="I257">
            <v>0</v>
          </cell>
          <cell r="J257">
            <v>72220</v>
          </cell>
          <cell r="K257">
            <v>0</v>
          </cell>
          <cell r="L257">
            <v>1433</v>
          </cell>
          <cell r="M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174000</v>
          </cell>
          <cell r="K266">
            <v>0</v>
          </cell>
          <cell r="L266">
            <v>0</v>
          </cell>
          <cell r="M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70000</v>
          </cell>
          <cell r="K273">
            <v>0</v>
          </cell>
          <cell r="L273">
            <v>0</v>
          </cell>
          <cell r="M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12863</v>
          </cell>
          <cell r="K278">
            <v>0</v>
          </cell>
          <cell r="L278">
            <v>0</v>
          </cell>
          <cell r="M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21000</v>
          </cell>
          <cell r="K279">
            <v>0</v>
          </cell>
          <cell r="L279">
            <v>0</v>
          </cell>
          <cell r="M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110000</v>
          </cell>
          <cell r="K280">
            <v>0</v>
          </cell>
          <cell r="L280">
            <v>0</v>
          </cell>
          <cell r="M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16709</v>
          </cell>
          <cell r="K282">
            <v>0</v>
          </cell>
          <cell r="L282">
            <v>0</v>
          </cell>
          <cell r="M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26000</v>
          </cell>
          <cell r="K283">
            <v>0</v>
          </cell>
          <cell r="L283">
            <v>0</v>
          </cell>
          <cell r="M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68000</v>
          </cell>
          <cell r="K284">
            <v>0</v>
          </cell>
          <cell r="L284">
            <v>0</v>
          </cell>
          <cell r="M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660</v>
          </cell>
          <cell r="K285">
            <v>0</v>
          </cell>
          <cell r="L285">
            <v>0</v>
          </cell>
          <cell r="M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680</v>
          </cell>
          <cell r="K286">
            <v>0</v>
          </cell>
          <cell r="L286">
            <v>0</v>
          </cell>
          <cell r="M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1400</v>
          </cell>
          <cell r="K287">
            <v>0</v>
          </cell>
          <cell r="L287">
            <v>0</v>
          </cell>
          <cell r="M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7000</v>
          </cell>
          <cell r="K288">
            <v>0</v>
          </cell>
          <cell r="L288">
            <v>0</v>
          </cell>
          <cell r="M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G290">
            <v>0</v>
          </cell>
          <cell r="H290">
            <v>38379</v>
          </cell>
          <cell r="I290">
            <v>0</v>
          </cell>
          <cell r="J290">
            <v>3801</v>
          </cell>
          <cell r="K290">
            <v>0</v>
          </cell>
          <cell r="L290">
            <v>7041</v>
          </cell>
          <cell r="M290">
            <v>0</v>
          </cell>
        </row>
        <row r="291">
          <cell r="G291">
            <v>0</v>
          </cell>
          <cell r="H291">
            <v>43056</v>
          </cell>
          <cell r="I291">
            <v>0</v>
          </cell>
          <cell r="J291">
            <v>4117</v>
          </cell>
          <cell r="K291">
            <v>0</v>
          </cell>
          <cell r="L291">
            <v>7671</v>
          </cell>
          <cell r="M291">
            <v>0</v>
          </cell>
        </row>
        <row r="292">
          <cell r="G292">
            <v>0</v>
          </cell>
          <cell r="H292">
            <v>20633</v>
          </cell>
          <cell r="I292">
            <v>0</v>
          </cell>
          <cell r="J292">
            <v>3801</v>
          </cell>
          <cell r="K292">
            <v>0</v>
          </cell>
          <cell r="L292">
            <v>5890</v>
          </cell>
          <cell r="M292">
            <v>0</v>
          </cell>
        </row>
        <row r="293">
          <cell r="G293">
            <v>0</v>
          </cell>
          <cell r="H293">
            <v>22352</v>
          </cell>
          <cell r="I293">
            <v>0</v>
          </cell>
          <cell r="J293">
            <v>4117</v>
          </cell>
          <cell r="K293">
            <v>0</v>
          </cell>
          <cell r="L293">
            <v>6380</v>
          </cell>
          <cell r="M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5890</v>
          </cell>
          <cell r="M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503</v>
          </cell>
          <cell r="K295">
            <v>0</v>
          </cell>
          <cell r="L295">
            <v>0</v>
          </cell>
          <cell r="M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503</v>
          </cell>
          <cell r="K296">
            <v>0</v>
          </cell>
          <cell r="L296">
            <v>0</v>
          </cell>
          <cell r="M296">
            <v>0</v>
          </cell>
        </row>
        <row r="297">
          <cell r="G297">
            <v>0</v>
          </cell>
          <cell r="H297">
            <v>56517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</row>
        <row r="298">
          <cell r="G298">
            <v>0</v>
          </cell>
          <cell r="H298">
            <v>42524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400</v>
          </cell>
          <cell r="K301">
            <v>0</v>
          </cell>
          <cell r="L301">
            <v>0</v>
          </cell>
          <cell r="M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400</v>
          </cell>
          <cell r="K302">
            <v>0</v>
          </cell>
          <cell r="L302">
            <v>0</v>
          </cell>
          <cell r="M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2800</v>
          </cell>
          <cell r="K303">
            <v>0</v>
          </cell>
          <cell r="L303">
            <v>0</v>
          </cell>
          <cell r="M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1100</v>
          </cell>
          <cell r="K304">
            <v>0</v>
          </cell>
          <cell r="L304">
            <v>0</v>
          </cell>
          <cell r="M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110</v>
          </cell>
          <cell r="K305">
            <v>0</v>
          </cell>
          <cell r="L305">
            <v>0</v>
          </cell>
          <cell r="M305">
            <v>0</v>
          </cell>
        </row>
        <row r="306">
          <cell r="G306">
            <v>0</v>
          </cell>
          <cell r="H306">
            <v>13295</v>
          </cell>
          <cell r="I306">
            <v>0</v>
          </cell>
          <cell r="J306">
            <v>3350</v>
          </cell>
          <cell r="K306">
            <v>0</v>
          </cell>
          <cell r="L306">
            <v>398</v>
          </cell>
          <cell r="M306">
            <v>0</v>
          </cell>
        </row>
        <row r="307">
          <cell r="G307">
            <v>0</v>
          </cell>
          <cell r="H307">
            <v>30085</v>
          </cell>
          <cell r="I307">
            <v>0</v>
          </cell>
          <cell r="J307">
            <v>10050</v>
          </cell>
          <cell r="K307">
            <v>0</v>
          </cell>
          <cell r="L307">
            <v>902</v>
          </cell>
          <cell r="M307">
            <v>0</v>
          </cell>
        </row>
        <row r="308">
          <cell r="G308">
            <v>0</v>
          </cell>
          <cell r="H308">
            <v>12947</v>
          </cell>
          <cell r="I308">
            <v>0</v>
          </cell>
          <cell r="J308">
            <v>5100</v>
          </cell>
          <cell r="K308">
            <v>0</v>
          </cell>
          <cell r="L308">
            <v>0</v>
          </cell>
          <cell r="M308">
            <v>0</v>
          </cell>
        </row>
        <row r="309">
          <cell r="G309">
            <v>0</v>
          </cell>
          <cell r="H309">
            <v>46040</v>
          </cell>
          <cell r="I309">
            <v>0</v>
          </cell>
          <cell r="J309">
            <v>25500</v>
          </cell>
          <cell r="K309">
            <v>0</v>
          </cell>
          <cell r="L309">
            <v>1381</v>
          </cell>
          <cell r="M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2750</v>
          </cell>
          <cell r="K310">
            <v>0</v>
          </cell>
          <cell r="L310">
            <v>0</v>
          </cell>
          <cell r="M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4500</v>
          </cell>
          <cell r="K311">
            <v>0</v>
          </cell>
          <cell r="L311">
            <v>0</v>
          </cell>
          <cell r="M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5300</v>
          </cell>
          <cell r="K312">
            <v>0</v>
          </cell>
          <cell r="L312">
            <v>0</v>
          </cell>
          <cell r="M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600</v>
          </cell>
          <cell r="K313">
            <v>0</v>
          </cell>
          <cell r="L313">
            <v>0</v>
          </cell>
          <cell r="M313">
            <v>0</v>
          </cell>
        </row>
        <row r="314">
          <cell r="G314">
            <v>0</v>
          </cell>
          <cell r="H314">
            <v>492</v>
          </cell>
          <cell r="I314">
            <v>0</v>
          </cell>
          <cell r="J314">
            <v>366</v>
          </cell>
          <cell r="K314">
            <v>0</v>
          </cell>
          <cell r="L314">
            <v>14</v>
          </cell>
          <cell r="M314">
            <v>0</v>
          </cell>
        </row>
        <row r="315">
          <cell r="G315">
            <v>0</v>
          </cell>
          <cell r="H315">
            <v>492</v>
          </cell>
          <cell r="I315">
            <v>0</v>
          </cell>
          <cell r="J315">
            <v>558</v>
          </cell>
          <cell r="K315">
            <v>0</v>
          </cell>
          <cell r="L315">
            <v>14</v>
          </cell>
          <cell r="M315">
            <v>0</v>
          </cell>
        </row>
        <row r="316">
          <cell r="G316">
            <v>0</v>
          </cell>
          <cell r="H316">
            <v>591</v>
          </cell>
          <cell r="I316">
            <v>0</v>
          </cell>
          <cell r="J316">
            <v>1973</v>
          </cell>
          <cell r="K316">
            <v>0</v>
          </cell>
          <cell r="L316">
            <v>17</v>
          </cell>
          <cell r="M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2640</v>
          </cell>
          <cell r="K317">
            <v>0</v>
          </cell>
          <cell r="L317">
            <v>0</v>
          </cell>
          <cell r="M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365</v>
          </cell>
          <cell r="K318">
            <v>0</v>
          </cell>
          <cell r="L318">
            <v>0</v>
          </cell>
          <cell r="M318">
            <v>0</v>
          </cell>
        </row>
        <row r="319">
          <cell r="G319">
            <v>0</v>
          </cell>
          <cell r="H319">
            <v>1971</v>
          </cell>
          <cell r="I319">
            <v>0</v>
          </cell>
          <cell r="J319">
            <v>250</v>
          </cell>
          <cell r="K319">
            <v>0</v>
          </cell>
          <cell r="L319">
            <v>59</v>
          </cell>
          <cell r="M319">
            <v>0</v>
          </cell>
        </row>
        <row r="320">
          <cell r="G320">
            <v>0</v>
          </cell>
          <cell r="H320">
            <v>6154</v>
          </cell>
          <cell r="I320">
            <v>0</v>
          </cell>
          <cell r="J320">
            <v>604</v>
          </cell>
          <cell r="K320">
            <v>0</v>
          </cell>
          <cell r="L320">
            <v>94</v>
          </cell>
          <cell r="M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900</v>
          </cell>
          <cell r="K321">
            <v>0</v>
          </cell>
          <cell r="L321">
            <v>0</v>
          </cell>
          <cell r="M321">
            <v>0</v>
          </cell>
        </row>
        <row r="322">
          <cell r="G322">
            <v>0</v>
          </cell>
          <cell r="H322">
            <v>969</v>
          </cell>
          <cell r="I322">
            <v>0</v>
          </cell>
          <cell r="J322">
            <v>140</v>
          </cell>
          <cell r="K322">
            <v>0</v>
          </cell>
          <cell r="L322">
            <v>457</v>
          </cell>
          <cell r="M322">
            <v>0</v>
          </cell>
        </row>
        <row r="323">
          <cell r="G323">
            <v>0</v>
          </cell>
          <cell r="H323">
            <v>6872</v>
          </cell>
          <cell r="I323">
            <v>0</v>
          </cell>
          <cell r="J323">
            <v>0</v>
          </cell>
          <cell r="K323">
            <v>0</v>
          </cell>
          <cell r="L323">
            <v>206</v>
          </cell>
          <cell r="M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8000</v>
          </cell>
          <cell r="K324">
            <v>0</v>
          </cell>
          <cell r="L324">
            <v>0</v>
          </cell>
          <cell r="M324">
            <v>0</v>
          </cell>
        </row>
        <row r="325">
          <cell r="G325">
            <v>0</v>
          </cell>
          <cell r="H325">
            <v>1617</v>
          </cell>
          <cell r="I325">
            <v>0</v>
          </cell>
          <cell r="J325">
            <v>149</v>
          </cell>
          <cell r="K325">
            <v>0</v>
          </cell>
          <cell r="L325">
            <v>328</v>
          </cell>
          <cell r="M325">
            <v>0</v>
          </cell>
        </row>
        <row r="326">
          <cell r="G326">
            <v>0</v>
          </cell>
          <cell r="H326">
            <v>7215</v>
          </cell>
          <cell r="I326">
            <v>0</v>
          </cell>
          <cell r="J326">
            <v>0</v>
          </cell>
          <cell r="K326">
            <v>0</v>
          </cell>
          <cell r="L326">
            <v>216</v>
          </cell>
          <cell r="M326">
            <v>0</v>
          </cell>
        </row>
        <row r="327">
          <cell r="G327">
            <v>0</v>
          </cell>
          <cell r="H327">
            <v>6872</v>
          </cell>
          <cell r="I327">
            <v>0</v>
          </cell>
          <cell r="J327">
            <v>0</v>
          </cell>
          <cell r="K327">
            <v>0</v>
          </cell>
          <cell r="L327">
            <v>206</v>
          </cell>
          <cell r="M327">
            <v>0</v>
          </cell>
        </row>
        <row r="328">
          <cell r="G328">
            <v>0</v>
          </cell>
          <cell r="H328">
            <v>72</v>
          </cell>
          <cell r="I328">
            <v>0</v>
          </cell>
          <cell r="J328">
            <v>170</v>
          </cell>
          <cell r="K328">
            <v>0</v>
          </cell>
          <cell r="L328">
            <v>2</v>
          </cell>
          <cell r="M328">
            <v>0</v>
          </cell>
        </row>
        <row r="329">
          <cell r="G329">
            <v>0</v>
          </cell>
          <cell r="H329">
            <v>20552</v>
          </cell>
          <cell r="I329">
            <v>0</v>
          </cell>
          <cell r="J329">
            <v>37864</v>
          </cell>
          <cell r="K329">
            <v>0</v>
          </cell>
          <cell r="L329">
            <v>30</v>
          </cell>
          <cell r="M329">
            <v>0</v>
          </cell>
        </row>
        <row r="330">
          <cell r="G330">
            <v>0</v>
          </cell>
          <cell r="H330">
            <v>18619</v>
          </cell>
          <cell r="I330">
            <v>0</v>
          </cell>
          <cell r="J330">
            <v>34968</v>
          </cell>
          <cell r="K330">
            <v>0</v>
          </cell>
          <cell r="L330">
            <v>0</v>
          </cell>
          <cell r="M330">
            <v>0</v>
          </cell>
        </row>
        <row r="331">
          <cell r="G331">
            <v>0</v>
          </cell>
          <cell r="H331">
            <v>2524</v>
          </cell>
          <cell r="I331">
            <v>0</v>
          </cell>
          <cell r="J331">
            <v>315</v>
          </cell>
          <cell r="K331">
            <v>0</v>
          </cell>
          <cell r="L331">
            <v>412</v>
          </cell>
          <cell r="M331">
            <v>0</v>
          </cell>
        </row>
        <row r="332">
          <cell r="G332">
            <v>0</v>
          </cell>
          <cell r="H332">
            <v>10052</v>
          </cell>
          <cell r="I332">
            <v>0</v>
          </cell>
          <cell r="J332">
            <v>4258</v>
          </cell>
          <cell r="K332">
            <v>0</v>
          </cell>
          <cell r="L332">
            <v>0</v>
          </cell>
          <cell r="M332">
            <v>0</v>
          </cell>
        </row>
        <row r="333">
          <cell r="G333">
            <v>0</v>
          </cell>
          <cell r="H333">
            <v>8041</v>
          </cell>
          <cell r="I333">
            <v>0</v>
          </cell>
          <cell r="J333">
            <v>3684</v>
          </cell>
          <cell r="K333">
            <v>0</v>
          </cell>
          <cell r="L333">
            <v>0</v>
          </cell>
          <cell r="M333">
            <v>0</v>
          </cell>
        </row>
        <row r="334">
          <cell r="G334">
            <v>0</v>
          </cell>
          <cell r="H334">
            <v>346177</v>
          </cell>
          <cell r="I334">
            <v>0</v>
          </cell>
          <cell r="J334">
            <v>5456</v>
          </cell>
          <cell r="K334">
            <v>0</v>
          </cell>
          <cell r="L334">
            <v>8889</v>
          </cell>
          <cell r="M334">
            <v>0</v>
          </cell>
        </row>
        <row r="335">
          <cell r="G335">
            <v>0</v>
          </cell>
          <cell r="H335">
            <v>1829878</v>
          </cell>
          <cell r="I335">
            <v>0</v>
          </cell>
          <cell r="J335">
            <v>47493</v>
          </cell>
          <cell r="K335">
            <v>0</v>
          </cell>
          <cell r="L335">
            <v>70953</v>
          </cell>
          <cell r="M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410</v>
          </cell>
          <cell r="K336">
            <v>0</v>
          </cell>
          <cell r="L336">
            <v>0</v>
          </cell>
          <cell r="M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440</v>
          </cell>
          <cell r="K337">
            <v>0</v>
          </cell>
          <cell r="L337">
            <v>0</v>
          </cell>
          <cell r="M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355</v>
          </cell>
          <cell r="K338">
            <v>0</v>
          </cell>
          <cell r="L338">
            <v>0</v>
          </cell>
          <cell r="M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420</v>
          </cell>
          <cell r="K339">
            <v>0</v>
          </cell>
          <cell r="L339">
            <v>0</v>
          </cell>
          <cell r="M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348</v>
          </cell>
          <cell r="K340">
            <v>0</v>
          </cell>
          <cell r="L340">
            <v>0</v>
          </cell>
          <cell r="M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90000</v>
          </cell>
          <cell r="K341">
            <v>0</v>
          </cell>
          <cell r="L341">
            <v>0</v>
          </cell>
          <cell r="M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1575</v>
          </cell>
          <cell r="K342">
            <v>0</v>
          </cell>
          <cell r="L342">
            <v>0</v>
          </cell>
          <cell r="M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271</v>
          </cell>
          <cell r="K349">
            <v>0</v>
          </cell>
          <cell r="L349">
            <v>0</v>
          </cell>
          <cell r="M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265</v>
          </cell>
          <cell r="K350">
            <v>0</v>
          </cell>
          <cell r="L350">
            <v>0</v>
          </cell>
          <cell r="M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260</v>
          </cell>
          <cell r="K352">
            <v>0</v>
          </cell>
          <cell r="L352">
            <v>0</v>
          </cell>
          <cell r="M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180</v>
          </cell>
          <cell r="K353">
            <v>0</v>
          </cell>
          <cell r="L353">
            <v>0</v>
          </cell>
          <cell r="M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638</v>
          </cell>
          <cell r="K354">
            <v>0</v>
          </cell>
          <cell r="L354">
            <v>0</v>
          </cell>
          <cell r="M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1340</v>
          </cell>
          <cell r="K355">
            <v>0</v>
          </cell>
          <cell r="L355">
            <v>0</v>
          </cell>
          <cell r="M355">
            <v>0</v>
          </cell>
        </row>
        <row r="356">
          <cell r="G356">
            <v>0</v>
          </cell>
          <cell r="H356">
            <v>5915</v>
          </cell>
          <cell r="I356">
            <v>0</v>
          </cell>
          <cell r="J356">
            <v>9000</v>
          </cell>
          <cell r="K356">
            <v>0</v>
          </cell>
          <cell r="L356">
            <v>177</v>
          </cell>
          <cell r="M356">
            <v>0</v>
          </cell>
        </row>
        <row r="357">
          <cell r="G357">
            <v>0</v>
          </cell>
          <cell r="H357">
            <v>11338</v>
          </cell>
          <cell r="I357">
            <v>0</v>
          </cell>
          <cell r="J357">
            <v>17000</v>
          </cell>
          <cell r="K357">
            <v>0</v>
          </cell>
          <cell r="L357">
            <v>340</v>
          </cell>
          <cell r="M357">
            <v>0</v>
          </cell>
        </row>
        <row r="358">
          <cell r="G358">
            <v>0</v>
          </cell>
          <cell r="H358">
            <v>14788</v>
          </cell>
          <cell r="I358">
            <v>0</v>
          </cell>
          <cell r="J358">
            <v>35000</v>
          </cell>
          <cell r="K358">
            <v>0</v>
          </cell>
          <cell r="L358">
            <v>443</v>
          </cell>
          <cell r="M358">
            <v>0</v>
          </cell>
        </row>
        <row r="359">
          <cell r="G359">
            <v>0</v>
          </cell>
          <cell r="H359">
            <v>1801</v>
          </cell>
          <cell r="I359">
            <v>0</v>
          </cell>
          <cell r="J359">
            <v>714</v>
          </cell>
          <cell r="K359">
            <v>0</v>
          </cell>
          <cell r="L359">
            <v>260</v>
          </cell>
          <cell r="M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93000</v>
          </cell>
          <cell r="K360">
            <v>0</v>
          </cell>
          <cell r="L360">
            <v>0</v>
          </cell>
          <cell r="M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240000</v>
          </cell>
          <cell r="K361">
            <v>0</v>
          </cell>
          <cell r="L361">
            <v>0</v>
          </cell>
          <cell r="M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269000</v>
          </cell>
          <cell r="K362">
            <v>0</v>
          </cell>
          <cell r="L362">
            <v>0</v>
          </cell>
          <cell r="M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46560</v>
          </cell>
          <cell r="K363">
            <v>0</v>
          </cell>
          <cell r="L363">
            <v>0</v>
          </cell>
          <cell r="M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43630</v>
          </cell>
          <cell r="K364">
            <v>0</v>
          </cell>
          <cell r="L364">
            <v>0</v>
          </cell>
          <cell r="M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5588</v>
          </cell>
          <cell r="K365">
            <v>0</v>
          </cell>
          <cell r="L365">
            <v>0</v>
          </cell>
          <cell r="M365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93</v>
          </cell>
          <cell r="M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55.9</v>
          </cell>
          <cell r="K376">
            <v>0</v>
          </cell>
          <cell r="L376">
            <v>0</v>
          </cell>
          <cell r="M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320000</v>
          </cell>
          <cell r="K384">
            <v>0</v>
          </cell>
          <cell r="L384">
            <v>0</v>
          </cell>
          <cell r="M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250000</v>
          </cell>
          <cell r="K385">
            <v>0</v>
          </cell>
          <cell r="L385">
            <v>0</v>
          </cell>
          <cell r="M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21000</v>
          </cell>
          <cell r="K389">
            <v>0</v>
          </cell>
          <cell r="L389">
            <v>0</v>
          </cell>
          <cell r="M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3800</v>
          </cell>
          <cell r="K390">
            <v>0</v>
          </cell>
          <cell r="L390">
            <v>0</v>
          </cell>
          <cell r="M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5500</v>
          </cell>
          <cell r="K391">
            <v>0</v>
          </cell>
          <cell r="L391">
            <v>0</v>
          </cell>
          <cell r="M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2000</v>
          </cell>
          <cell r="K392">
            <v>0</v>
          </cell>
          <cell r="L392">
            <v>0</v>
          </cell>
          <cell r="M392">
            <v>0</v>
          </cell>
        </row>
        <row r="393">
          <cell r="G393">
            <v>0</v>
          </cell>
          <cell r="H393">
            <v>969</v>
          </cell>
          <cell r="I393">
            <v>0</v>
          </cell>
          <cell r="J393">
            <v>140</v>
          </cell>
          <cell r="K393">
            <v>0</v>
          </cell>
          <cell r="L393">
            <v>428</v>
          </cell>
          <cell r="M393">
            <v>0</v>
          </cell>
        </row>
        <row r="394">
          <cell r="G394">
            <v>0</v>
          </cell>
          <cell r="H394">
            <v>507</v>
          </cell>
          <cell r="I394">
            <v>0</v>
          </cell>
          <cell r="J394">
            <v>73</v>
          </cell>
          <cell r="K394">
            <v>0</v>
          </cell>
          <cell r="L394">
            <v>224</v>
          </cell>
          <cell r="M394">
            <v>0</v>
          </cell>
        </row>
        <row r="395">
          <cell r="G395">
            <v>0</v>
          </cell>
          <cell r="H395">
            <v>1110</v>
          </cell>
          <cell r="I395">
            <v>0</v>
          </cell>
          <cell r="J395">
            <v>76</v>
          </cell>
          <cell r="K395">
            <v>0</v>
          </cell>
          <cell r="L395">
            <v>56</v>
          </cell>
          <cell r="M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920</v>
          </cell>
          <cell r="K396">
            <v>0</v>
          </cell>
          <cell r="L396">
            <v>0</v>
          </cell>
          <cell r="M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1210</v>
          </cell>
          <cell r="K397">
            <v>0</v>
          </cell>
          <cell r="L397">
            <v>0</v>
          </cell>
          <cell r="M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1620</v>
          </cell>
          <cell r="K398">
            <v>0</v>
          </cell>
          <cell r="L398">
            <v>0</v>
          </cell>
          <cell r="M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3005</v>
          </cell>
          <cell r="K399">
            <v>0</v>
          </cell>
          <cell r="L399">
            <v>0</v>
          </cell>
          <cell r="M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"/>
      <sheetName val="원가계산"/>
      <sheetName val="내역서"/>
      <sheetName val="단가비교표"/>
      <sheetName val="ILWI"/>
      <sheetName val="일위대가"/>
      <sheetName val="가로등건주"/>
      <sheetName val="한전부담금"/>
      <sheetName val="산출 (가로등)"/>
      <sheetName val="산출기초"/>
      <sheetName val="조도계산"/>
      <sheetName val="인건비"/>
      <sheetName val="EACT10"/>
      <sheetName val="일위대가(계측기설치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원가계산서"/>
      <sheetName val="제경비"/>
      <sheetName val="갑지"/>
      <sheetName val="단가조사서"/>
      <sheetName val="단가조사서 (2)"/>
      <sheetName val="일위대가"/>
      <sheetName val="단가비교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data"/>
      <sheetName val="조도기준"/>
      <sheetName val="Macro1"/>
      <sheetName val="Macro2"/>
      <sheetName val="Macro3"/>
      <sheetName val="Macro4"/>
      <sheetName val="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AGE"/>
      <sheetName val="Y-WORK"/>
      <sheetName val="ITEM"/>
      <sheetName val="- INFORMATION -"/>
      <sheetName val="Module1"/>
      <sheetName val="Module2"/>
      <sheetName val="Module3"/>
      <sheetName val="Module4"/>
      <sheetName val="Module5"/>
      <sheetName val="Module6"/>
      <sheetName val="Module8"/>
      <sheetName val="Module9"/>
      <sheetName val="Module7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MCC순서"/>
      <sheetName val="기계 부하표"/>
      <sheetName val="부하표LIST"/>
      <sheetName val="TR용량"/>
      <sheetName val="CABLE SIZE CALCULATION SHEET"/>
      <sheetName val="CABLECALC"/>
      <sheetName val="IMPEADENCE MAP "/>
      <sheetName val="IMPEADENCE "/>
      <sheetName val="MCCCALC"/>
      <sheetName val="LOPCALC"/>
      <sheetName val="Macro2"/>
      <sheetName val="1단계"/>
      <sheetName val="Y-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*"/>
      <sheetName val="VXXXX"/>
      <sheetName val="총괄표"/>
      <sheetName val="내역서"/>
      <sheetName val="공간별식재내역"/>
      <sheetName val="단가대비표"/>
      <sheetName val="지급자재"/>
      <sheetName val="수목할증"/>
      <sheetName val="노임단가"/>
      <sheetName val="일위대가목록"/>
      <sheetName val="일위대가"/>
      <sheetName val="수목수량총괄"/>
      <sheetName val="당간지주"/>
      <sheetName val="비료단가"/>
      <sheetName val="공총괄표"/>
      <sheetName val="공내역서"/>
      <sheetName val="견적대비표"/>
      <sheetName val="Sheet11"/>
      <sheetName val="Sheet12"/>
      <sheetName val="Sheet13"/>
      <sheetName val="Sheet14"/>
      <sheetName val="Sheet15"/>
      <sheetName val="Sheet16"/>
      <sheetName val="데이타"/>
      <sheetName val="99노임기준"/>
      <sheetName val="DATE"/>
      <sheetName val="금액"/>
      <sheetName val="공구원가계산"/>
      <sheetName val="공사비예산서(토목분)"/>
      <sheetName val="공사개요"/>
      <sheetName val="안동-영주"/>
      <sheetName val="단위단가"/>
      <sheetName val="일위대가표"/>
      <sheetName val="집계표"/>
      <sheetName val="설계명세서"/>
      <sheetName val="노무비"/>
      <sheetName val="수목표준대가"/>
      <sheetName val="자료입력"/>
      <sheetName val="#REF"/>
      <sheetName val="00노임기준"/>
      <sheetName val="주요자재집계표"/>
      <sheetName val="주요재료집계표"/>
      <sheetName val="토공집계"/>
      <sheetName val="수목"/>
      <sheetName val="시설물"/>
      <sheetName val="포장"/>
      <sheetName val="시설물집계"/>
      <sheetName val="포장집계 "/>
      <sheetName val="을"/>
      <sheetName val="FB25JN"/>
      <sheetName val="말뚝지지력산정"/>
      <sheetName val="건축"/>
      <sheetName val="회사기본자료"/>
      <sheetName val="상호참고자료"/>
      <sheetName val="공사기본내용입력"/>
      <sheetName val="발주처자료입력"/>
      <sheetName val="하자보증자료"/>
      <sheetName val="기술자자료입력"/>
      <sheetName val="노임"/>
      <sheetName val="Sheet1"/>
      <sheetName val="변수값"/>
      <sheetName val="중기상차"/>
      <sheetName val="AS복구"/>
      <sheetName val="중기터파기"/>
      <sheetName val="램프"/>
      <sheetName val="MOTOR"/>
      <sheetName val="간지"/>
      <sheetName val="기계경비"/>
      <sheetName val="터파기및재료"/>
      <sheetName val="인건-측정"/>
      <sheetName val="기본단가표"/>
      <sheetName val="전기혼잡제경비(45)"/>
      <sheetName val="진주방향"/>
      <sheetName val="일위(토목)"/>
      <sheetName val="부대경비산출서"/>
      <sheetName val="용수량(생활용수)"/>
      <sheetName val="전기"/>
      <sheetName val="식재인부"/>
      <sheetName val="대비"/>
      <sheetName val="품셈"/>
      <sheetName val="조명시설"/>
      <sheetName val="물가대비표"/>
      <sheetName val="6-1. 관개량조서"/>
      <sheetName val="포장집계_"/>
      <sheetName val="plan&amp;section of foundation"/>
      <sheetName val="design criteria"/>
      <sheetName val="공사원가계산서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목록"/>
      <sheetName val="강관설치"/>
      <sheetName val="STS관설치"/>
      <sheetName val="HI-3P관접합"/>
      <sheetName val="배관보온"/>
      <sheetName val="신축관설치"/>
      <sheetName val="밸브설치"/>
      <sheetName val="강관플랜지접합"/>
      <sheetName val="STS플랜지접합"/>
      <sheetName val="PVC플랜지접합"/>
      <sheetName val="HI-3P플랜지접합"/>
      <sheetName val="드레인,에어밴트"/>
      <sheetName val="HOSE CONN"/>
      <sheetName val="잡철물,페인트"/>
      <sheetName val="노"/>
      <sheetName val="재"/>
      <sheetName val="PVC관설치"/>
      <sheetName val="Y-WORK"/>
      <sheetName val="1단계"/>
      <sheetName val="일위대가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보행자로"/>
      <sheetName val="일반구간"/>
      <sheetName val="DATA"/>
      <sheetName val="조명율표"/>
      <sheetName val="Sheet2"/>
      <sheetName val="체감식 "/>
      <sheetName val="데이타"/>
      <sheetName val="간접1"/>
      <sheetName val="1,2공구원가계산서"/>
      <sheetName val="1공구산출내역서"/>
      <sheetName val="설계서"/>
      <sheetName val="자재단가"/>
      <sheetName val="#REF"/>
      <sheetName val="내역"/>
      <sheetName val="N賃率_職"/>
      <sheetName val="전기2005"/>
      <sheetName val="BID"/>
      <sheetName val="2000년1차"/>
      <sheetName val="2000전체분"/>
      <sheetName val="공사비증감"/>
      <sheetName val="sheet1"/>
      <sheetName val="약품공급2"/>
      <sheetName val="99총공사내역서"/>
      <sheetName val="계산서4"/>
      <sheetName val="내역서(전기)"/>
      <sheetName val="조경일람"/>
      <sheetName val="조명일위"/>
      <sheetName val="접지수량"/>
      <sheetName val="산근"/>
      <sheetName val="산출근거"/>
      <sheetName val="단가일람"/>
      <sheetName val="DATE"/>
      <sheetName val="표  지"/>
      <sheetName val="기성내역"/>
      <sheetName val="원가계산서"/>
      <sheetName val="DB"/>
      <sheetName val="내역서"/>
      <sheetName val="문학간접"/>
      <sheetName val="일위대가"/>
      <sheetName val="b_balju"/>
      <sheetName val="신호등일위대가"/>
      <sheetName val="G.R300경비"/>
      <sheetName val="건축내역"/>
      <sheetName val="분전반"/>
      <sheetName val="노임"/>
      <sheetName val="Macro(차단기)"/>
      <sheetName val="전기일위대가"/>
      <sheetName val="13LPMCC"/>
      <sheetName val="교통대책내역"/>
      <sheetName val="앉음벽 (2)"/>
      <sheetName val="갑지"/>
      <sheetName val="인부노임"/>
      <sheetName val="건축2"/>
      <sheetName val="자재일람"/>
      <sheetName val="전체"/>
      <sheetName val="전체제잡비"/>
      <sheetName val="설계예산서"/>
      <sheetName val="예산내역서"/>
      <sheetName val="49단가"/>
      <sheetName val="준검 내역서"/>
      <sheetName val="2.1  노무비 평균단가산출"/>
      <sheetName val="주안3차A-A"/>
      <sheetName val="견적조건"/>
      <sheetName val="단가조사-2"/>
      <sheetName val="수목표준대가"/>
      <sheetName val="교각1"/>
      <sheetName val="4.전기"/>
      <sheetName val="제조노임"/>
      <sheetName val="당진1,2호기전선관설치및접지4차공사내역서-을지"/>
      <sheetName val="N賃率-職"/>
      <sheetName val="노임단가"/>
      <sheetName val="식재가격"/>
      <sheetName val="식재총괄"/>
      <sheetName val="일위목록"/>
      <sheetName val="내   역"/>
      <sheetName val="검암내역"/>
      <sheetName val="조도계산"/>
      <sheetName val="자재단가비교표"/>
      <sheetName val="총괄표"/>
      <sheetName val="봉양~조차장간고하개명(신설)"/>
      <sheetName val="ELEC"/>
      <sheetName val="총괄내역서"/>
      <sheetName val="수량산출서"/>
      <sheetName val="실행철강하도"/>
      <sheetName val="EBSDATA"/>
      <sheetName val="현장설명"/>
      <sheetName val="전체_1설계"/>
      <sheetName val="도급"/>
      <sheetName val="상-교대(A1-A2)"/>
      <sheetName val="기준정보"/>
      <sheetName val="단위단가"/>
      <sheetName val="공사비총괄"/>
      <sheetName val="자재단가표"/>
      <sheetName val="수량(금호)"/>
      <sheetName val="품셈TABLE"/>
      <sheetName val="도담구내 개소별 명세"/>
      <sheetName val="요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표지"/>
      <sheetName val="계산서 목차"/>
      <sheetName val="부하집계표"/>
      <sheetName val="부하집계표(외동)"/>
      <sheetName val="TR용량"/>
      <sheetName val="건천부하 LIST"/>
      <sheetName val="건천 건축부하계산서"/>
      <sheetName val="양남부하 LIST"/>
      <sheetName val="양남 건축부하계산서"/>
      <sheetName val="외동부하 LIST"/>
      <sheetName val="외동 건축부하계산서"/>
      <sheetName val="1.2단락전류"/>
      <sheetName val="건천단락계산"/>
      <sheetName val="양남단락계산"/>
      <sheetName val="외동단락계산"/>
      <sheetName val="3. 차단기"/>
      <sheetName val="4. Battery"/>
      <sheetName val="5. 역율개선용 콘덴서"/>
      <sheetName val="6. Cable Size-1(설명)"/>
      <sheetName val="건천간선케이블"/>
      <sheetName val="건천CABLECALC"/>
      <sheetName val="양남간선케이블"/>
      <sheetName val="양남CABLECALC"/>
      <sheetName val="외동간선케이블"/>
      <sheetName val="외동CABLECALC"/>
      <sheetName val="7.접지계산"/>
      <sheetName val="PRINTER"/>
      <sheetName val="Sheet4"/>
      <sheetName val="Sheet5"/>
      <sheetName val="Sheet6"/>
      <sheetName val="전류"/>
      <sheetName val="DATA"/>
      <sheetName val="DATA1"/>
      <sheetName val="DATA-UPS"/>
      <sheetName val="MOTOR"/>
      <sheetName val="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"/>
      <sheetName val="DATA"/>
    </sheetNames>
    <sheetDataSet>
      <sheetData sheetId="0" refreshError="1"/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위대가집계"/>
      <sheetName val="일위대가"/>
      <sheetName val="단가비교표"/>
      <sheetName val="각종기초산출"/>
      <sheetName val="일위대가산출근거-1"/>
      <sheetName val="기계경비산출"/>
      <sheetName val="부록단가"/>
      <sheetName val="노임단가"/>
      <sheetName val="2공구산출내역"/>
      <sheetName val="단가견적조사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금액내역서"/>
      <sheetName val="현장관리비 산출내역"/>
      <sheetName val="총괄"/>
      <sheetName val="을"/>
      <sheetName val="원내역"/>
      <sheetName val="상 부"/>
      <sheetName val="내역서01"/>
      <sheetName val="입찰안"/>
      <sheetName val="수목표준대가"/>
      <sheetName val="설계개요"/>
      <sheetName val="시설일위"/>
      <sheetName val="집수정(600-700)"/>
      <sheetName val="일위대가(가설)"/>
      <sheetName val="노무"/>
      <sheetName val="토공사"/>
      <sheetName val="woo(mac)"/>
      <sheetName val="DATA"/>
      <sheetName val="계정"/>
      <sheetName val="1.설계조건"/>
      <sheetName val="수목데이타 "/>
      <sheetName val="교각계산"/>
      <sheetName val="PRICE"/>
      <sheetName val="001"/>
      <sheetName val="cable-data"/>
      <sheetName val="토공집계표"/>
      <sheetName val="SG"/>
      <sheetName val="하수급견적대비"/>
      <sheetName val="현장관리비_산출내역"/>
      <sheetName val="상_부"/>
      <sheetName val="현장관리비_산출내역1"/>
      <sheetName val="상_부1"/>
      <sheetName val="S0"/>
      <sheetName val="0226"/>
      <sheetName val="결과조달"/>
      <sheetName val="Sheet1"/>
      <sheetName val="기기리스트"/>
      <sheetName val="일위대가목차"/>
      <sheetName val="ExcelObject"/>
    </sheetNames>
    <sheetDataSet>
      <sheetData sheetId="0" refreshError="1">
        <row r="4">
          <cell r="D4" t="str">
            <v>대</v>
          </cell>
        </row>
        <row r="5">
          <cell r="D5" t="str">
            <v>대</v>
          </cell>
        </row>
        <row r="7">
          <cell r="D7" t="str">
            <v>대</v>
          </cell>
        </row>
        <row r="8">
          <cell r="D8" t="str">
            <v>대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PCALC"/>
      <sheetName val="MCC순서"/>
      <sheetName val="기계 부하표"/>
      <sheetName val="부하표LIST"/>
      <sheetName val="TR용량"/>
      <sheetName val="TR용량 (1)"/>
      <sheetName val="TR용량 (2)"/>
      <sheetName val="CABLE SIZE CALCULATION SHEET"/>
      <sheetName val="CABLECALC"/>
      <sheetName val="IMPEADENCE MAP "/>
      <sheetName val="IMPEADENCE "/>
      <sheetName val="MCCCALC"/>
      <sheetName val="Macro2"/>
      <sheetName val="DATA"/>
      <sheetName val="DATA1"/>
      <sheetName val="CABLE"/>
      <sheetName val="MOTOR"/>
      <sheetName val="Sheet8"/>
      <sheetName val="Sheet9"/>
      <sheetName val="Sheet10"/>
      <sheetName val="Macro1"/>
      <sheetName val="TABLE"/>
      <sheetName val="TR용량 (3)"/>
      <sheetName val="------LOPCALC-----"/>
      <sheetName val="IO-LIST"/>
      <sheetName val="IO-TOT"/>
      <sheetName val="계측기기 LIST"/>
      <sheetName val="Sheet1 (2)"/>
      <sheetName val="Sheet7"/>
      <sheetName val="일위대가(원본)"/>
      <sheetName val="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mid"/>
      <sheetName val="단가조사"/>
      <sheetName val="용산1(해보)"/>
      <sheetName val="교대(A1)"/>
      <sheetName val="Baby일위대가"/>
      <sheetName val="노무비단가"/>
    </sheetNames>
    <definedNames>
      <definedName name="ISO_정렬"/>
      <definedName name="등록_시작"/>
      <definedName name="등록_취소"/>
      <definedName name="메인_시작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TEM"/>
      <sheetName val="UNIT-QT"/>
      <sheetName val="MOTOR"/>
      <sheetName val="JUCK"/>
      <sheetName val="부하계산서"/>
      <sheetName val="내역서"/>
      <sheetName val="DATA"/>
      <sheetName val="부하(성남)"/>
      <sheetName val="2공구수량"/>
      <sheetName val="합의경상"/>
      <sheetName val="1.설계조건"/>
      <sheetName val="MEXICO-C"/>
      <sheetName val="FOOTING단면력"/>
      <sheetName val="장비내역서"/>
      <sheetName val="BID"/>
      <sheetName val="명세서"/>
      <sheetName val="부대내역"/>
      <sheetName val="전차선로 물량표"/>
      <sheetName val="송장"/>
      <sheetName val="노임단가"/>
      <sheetName val="정부노임단가"/>
      <sheetName val="COPING"/>
      <sheetName val="간접비"/>
      <sheetName val="바닥판"/>
      <sheetName val="노원열병합  건축공사기성내역서"/>
      <sheetName val="#REF"/>
      <sheetName val="일반공사"/>
      <sheetName val="INPUT"/>
      <sheetName val="청구내역(9807)"/>
      <sheetName val="업체별기성내역"/>
      <sheetName val="부하LOAD"/>
      <sheetName val="봉양~조차장간고하개명(신설)"/>
      <sheetName val="ⴭⴭⴭⴭ"/>
      <sheetName val="Sheet2"/>
      <sheetName val="Total"/>
      <sheetName val="CONCRETE"/>
      <sheetName val="WORK"/>
      <sheetName val="부하(반월)"/>
      <sheetName val="동력부하(도산)"/>
      <sheetName val="MACRO(MCC)"/>
      <sheetName val="Macro2"/>
      <sheetName val="Sheet3"/>
      <sheetName val="품의서"/>
      <sheetName val="개요"/>
      <sheetName val="전기"/>
      <sheetName val="가설건물"/>
      <sheetName val="플랜트 설치"/>
      <sheetName val="유동표(변경)"/>
      <sheetName val="FEXS"/>
      <sheetName val="토공A"/>
      <sheetName val="설계조건"/>
      <sheetName val="중기일위대가"/>
      <sheetName val="견적서"/>
      <sheetName val="7.1유효폭"/>
      <sheetName val="Sheet17"/>
      <sheetName val="날개벽(시점좌측)"/>
      <sheetName val="노무비"/>
      <sheetName val="TRE TABLE"/>
      <sheetName val="CA지입"/>
      <sheetName val="자재수량"/>
      <sheetName val="공통(20-91)"/>
      <sheetName val="수량산출"/>
      <sheetName val="외천교"/>
      <sheetName val="내역"/>
      <sheetName val="터널조도"/>
      <sheetName val="인건비"/>
      <sheetName val="데이타"/>
      <sheetName val="5. 차단기 용량계산"/>
      <sheetName val="배수공 주요자재 집계표"/>
      <sheetName val="BLOCK(1)"/>
      <sheetName val="지진시"/>
      <sheetName val="배수관공"/>
      <sheetName val="우각부보강"/>
      <sheetName val="4)유동표"/>
      <sheetName val="I.설계조건"/>
      <sheetName val="변경실행(2차) "/>
      <sheetName val="날개벽(TYPE3)"/>
      <sheetName val="공용시설내역"/>
      <sheetName val="L-type"/>
      <sheetName val="A-4"/>
      <sheetName val="비교표"/>
      <sheetName val="Macro(차단기)"/>
      <sheetName val="3BL공동구 수량"/>
      <sheetName val="노임"/>
      <sheetName val="다이꾸"/>
      <sheetName val="Macro(AT)"/>
      <sheetName val="cost"/>
      <sheetName val="경비2내역"/>
      <sheetName val="001"/>
      <sheetName val="일위대가"/>
      <sheetName val="기계실"/>
      <sheetName val="입고장부 (4)"/>
      <sheetName val="포장공"/>
      <sheetName val="XL4Poppy"/>
      <sheetName val="EJ"/>
      <sheetName val="W-현원가"/>
      <sheetName val="인건-측정"/>
      <sheetName val="수량산출서"/>
      <sheetName val="wall"/>
      <sheetName val="차액보증"/>
      <sheetName val="MBR9"/>
      <sheetName val="Macro1"/>
      <sheetName val="기계경비일람"/>
      <sheetName val="전력구구조물산근"/>
      <sheetName val="Y-WORK"/>
      <sheetName val="Sheet4"/>
      <sheetName val="쌍송교"/>
      <sheetName val="DATE"/>
      <sheetName val="전력구구조물산근2구간"/>
      <sheetName val="자재단가"/>
      <sheetName val="3련 BOX"/>
      <sheetName val="2000년1차"/>
      <sheetName val="ABUT수량-A1"/>
      <sheetName val="LOPCALC"/>
      <sheetName val="Site Expenses"/>
      <sheetName val="유동표"/>
      <sheetName val="기초공"/>
      <sheetName val="기둥(원형)"/>
      <sheetName val="bearing"/>
      <sheetName val="일위대가목록"/>
      <sheetName val="일위대가(계측기설치)"/>
      <sheetName val="Cost bd-&quot;A&quot;"/>
      <sheetName val="BQ(실행)"/>
      <sheetName val="프랜트면허"/>
      <sheetName val="조도계산서 (도서)"/>
      <sheetName val="200"/>
      <sheetName val="대구실행"/>
      <sheetName val="현장지지물물량"/>
      <sheetName val="L_RPTA05_목록"/>
      <sheetName val="IMP(MAIN)"/>
      <sheetName val="IMP (REACTOR)"/>
      <sheetName val="c_balju"/>
      <sheetName val="J"/>
      <sheetName val="협조전"/>
      <sheetName val="맨홀수량집계"/>
      <sheetName val="TABLE"/>
      <sheetName val="을"/>
      <sheetName val="22-2M단"/>
      <sheetName val="22-1소단"/>
      <sheetName val="조명율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일반시방"/>
      <sheetName val="특기시방"/>
      <sheetName val="간지"/>
      <sheetName val="원가계산서"/>
      <sheetName val="예산서"/>
      <sheetName val="관급자재LIST"/>
      <sheetName val="한전외선공사비"/>
      <sheetName val="간지 (2)"/>
      <sheetName val="일위대가-1"/>
      <sheetName val="일위대가-2"/>
      <sheetName val="간지 (3)"/>
      <sheetName val="산출근거"/>
      <sheetName val="간지 (4)"/>
      <sheetName val="단가조사"/>
      <sheetName val="제어반부표"/>
      <sheetName val="공원등부표"/>
      <sheetName val="가로등부표"/>
      <sheetName val="일위대가서(종)"/>
      <sheetName val="산출집계"/>
      <sheetName val="등가거리"/>
      <sheetName val="전압강하"/>
      <sheetName val="노무비 근거"/>
      <sheetName val="간선계산"/>
      <sheetName val="MO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경비"/>
      <sheetName val="원가계산서"/>
      <sheetName val="내역서"/>
      <sheetName val="일위(전기)"/>
      <sheetName val="단가"/>
      <sheetName val="목록"/>
      <sheetName val="기계경비2"/>
      <sheetName val="직영비"/>
      <sheetName val="인건비"/>
      <sheetName val="산근"/>
      <sheetName val="기계경비1"/>
      <sheetName val="일위(발전)"/>
      <sheetName val="단가(발전)"/>
      <sheetName val="일위대가(원본)"/>
      <sheetName val="노임"/>
      <sheetName val="22-1소단"/>
      <sheetName val="22-2M단"/>
      <sheetName val="Sheet1"/>
      <sheetName val="설계예산서(2_소천우회토목)"/>
      <sheetName val="대운반(철재)"/>
      <sheetName val="세부내역"/>
      <sheetName val="일위대가"/>
      <sheetName val="노임단가"/>
      <sheetName val="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공구산출"/>
      <sheetName val="일위대가(공원,광장)"/>
      <sheetName val="공원.광장집계"/>
      <sheetName val="일위대가(가로등1공구)"/>
      <sheetName val="1공구집계"/>
      <sheetName val="일위대가(가로등지구외공구)"/>
      <sheetName val="지구외집계"/>
      <sheetName val="일위대가산출근거-1"/>
      <sheetName val="부하계산서"/>
      <sheetName val="LOPCALC"/>
      <sheetName val="전력구구조물산근"/>
      <sheetName val="철거산출근거"/>
      <sheetName val="수량산출"/>
      <sheetName val="부하LOAD"/>
      <sheetName val="Y-WORK"/>
      <sheetName val="cost"/>
      <sheetName val="11.자재단가"/>
      <sheetName val="말뚝물량"/>
      <sheetName val="MOTOR"/>
      <sheetName val="BID"/>
      <sheetName val="ITEM"/>
      <sheetName val="일위대가(계측기설치)"/>
      <sheetName val="토사(PE)"/>
      <sheetName val="2공구수량"/>
      <sheetName val="CA지입"/>
      <sheetName val="WORK"/>
      <sheetName val="참조"/>
      <sheetName val="Macro1"/>
      <sheetName val="Macro2"/>
      <sheetName val="001"/>
      <sheetName val="공통(20-9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"/>
      <sheetName val="Sheet3"/>
      <sheetName val="LX-JU"/>
      <sheetName val="F갑지"/>
      <sheetName val="F라인"/>
      <sheetName val="관공"/>
      <sheetName val="추진검토"/>
      <sheetName val="나관"/>
      <sheetName val="Sheet4"/>
      <sheetName val="삼보"/>
      <sheetName val="추진"/>
      <sheetName val="쉬트파일"/>
      <sheetName val="하천횡단"/>
      <sheetName val="실행"/>
      <sheetName val="대비"/>
      <sheetName val="관외주"/>
      <sheetName val="Sheet2"/>
      <sheetName val="Sheet5"/>
      <sheetName val="설계도급하도"/>
      <sheetName val="GRP"/>
      <sheetName val="사급자재"/>
      <sheetName val="m당대비"/>
      <sheetName val="동해title"/>
      <sheetName val="수입"/>
      <sheetName val="ITEM"/>
      <sheetName val="집수정(600-700)"/>
      <sheetName val="우수공"/>
      <sheetName val="자재단가"/>
      <sheetName val="내역서"/>
      <sheetName val="토공집계표"/>
      <sheetName val="터널조도"/>
      <sheetName val="기기리스트"/>
      <sheetName val="본체"/>
      <sheetName val="계수시트"/>
      <sheetName val="원가계산서"/>
      <sheetName val="BID"/>
      <sheetName val="EQT-ESTN"/>
      <sheetName val="SG"/>
      <sheetName val="tggwan(mac)"/>
      <sheetName val="S0"/>
      <sheetName val="cable-data"/>
      <sheetName val="DATE"/>
      <sheetName val="JUCKEYK"/>
      <sheetName val="횡배수공토공집계"/>
      <sheetName val="CAL"/>
      <sheetName val="배수내역"/>
      <sheetName val="G.R300경비"/>
      <sheetName val="하수급견적대비"/>
      <sheetName val="적격"/>
      <sheetName val="입찰내역서"/>
      <sheetName val="견적대비"/>
      <sheetName val="일위대가목차"/>
      <sheetName val="bm(CIcable)"/>
      <sheetName val="부하LOAD"/>
      <sheetName val="C3"/>
      <sheetName val="가도공"/>
      <sheetName val="실행내역서 "/>
      <sheetName val="1.설계조건"/>
      <sheetName val="#REF"/>
      <sheetName val="EP0618"/>
      <sheetName val="7.PILE  (돌출)"/>
      <sheetName val="설계가"/>
      <sheetName val="BID-도로"/>
      <sheetName val="예정(3)"/>
      <sheetName val="동원(3)"/>
      <sheetName val="견적조건"/>
      <sheetName val="집계표"/>
      <sheetName val="전기일위대가"/>
      <sheetName val="견적서"/>
      <sheetName val="부하계산서"/>
      <sheetName val="부하(성남)"/>
      <sheetName val="조도계산서 (도서)"/>
      <sheetName val="유동표"/>
      <sheetName val="A"/>
      <sheetName val="단가비교표"/>
      <sheetName val="Sensitivity and GC Value"/>
      <sheetName val="단가대비표"/>
      <sheetName val="단중표-ST"/>
      <sheetName val="비교표"/>
      <sheetName val="차액보증"/>
      <sheetName val="F°©Áö"/>
      <sheetName val="F¶óÀÎ"/>
      <sheetName val="°ü°ø"/>
      <sheetName val="ÃßÁø°ËÅä"/>
      <sheetName val="³ª°ü"/>
      <sheetName val="»ïº¸"/>
      <sheetName val="ÃßÁø"/>
      <sheetName val="½¬Æ®ÆÄÀÏ"/>
      <sheetName val="ÇÏÃµÈ¾´Ü"/>
      <sheetName val="½ÇÇà"/>
      <sheetName val="´ëºñ"/>
      <sheetName val="°ü¿ÜÁÖ"/>
      <sheetName val="¼³°èµµ±ÞÇÏµµ"/>
      <sheetName val="»ç±ÞÀÚÀç"/>
      <sheetName val="m´ç´ëºñ"/>
      <sheetName val="µ¿ÇØtitle"/>
      <sheetName val="º»Ã¼"/>
      <sheetName val="2.손익계산서"/>
      <sheetName val="MOTOR"/>
      <sheetName val="CA"/>
      <sheetName val="N賃率-職"/>
      <sheetName val="일위대가"/>
      <sheetName val="지수"/>
      <sheetName val="교대시점"/>
      <sheetName val="제출내역 (2)"/>
      <sheetName val="수량산출"/>
      <sheetName val="설계조건"/>
      <sheetName val="내역(정지)"/>
      <sheetName val="시설일위"/>
      <sheetName val="슬래브"/>
      <sheetName val="전체철근집계"/>
      <sheetName val="대치판정"/>
      <sheetName val="INPUT"/>
      <sheetName val="교대"/>
      <sheetName val="증감대비"/>
      <sheetName val="Baby일위대가"/>
      <sheetName val="총괄집계표"/>
      <sheetName val="TARGET"/>
      <sheetName val="TDTKP"/>
      <sheetName val="DK-KH"/>
      <sheetName val="Factor"/>
      <sheetName val="3차설계"/>
      <sheetName val="토목"/>
      <sheetName val="충주"/>
      <sheetName val="1경간당 상부수량"/>
      <sheetName val="3련 BOX"/>
      <sheetName val="왕십리방향"/>
      <sheetName val="UNIT"/>
      <sheetName val="일위대가표"/>
      <sheetName val="22수량"/>
      <sheetName val="Price List"/>
      <sheetName val="명세서"/>
      <sheetName val="2.대외공문"/>
      <sheetName val="우각부보강"/>
      <sheetName val="견적을"/>
      <sheetName val="노무비 근거"/>
      <sheetName val="공량산출서"/>
      <sheetName val="JUCK"/>
      <sheetName val="Áý¼öÁ¤(600-700)"/>
      <sheetName val="Åä°øÁý°èÇ¥"/>
      <sheetName val="°è¼ö½ÃÆ®"/>
      <sheetName val="¿ø°¡°è»ê¼­"/>
      <sheetName val="연결관산출조서"/>
      <sheetName val="원형1호맨홀토공수량"/>
      <sheetName val="총괄"/>
      <sheetName val="음봉방향"/>
      <sheetName val="단면 (2)"/>
      <sheetName val="도면자료제출일정"/>
      <sheetName val="울산시산표"/>
      <sheetName val="1NYS(당)"/>
      <sheetName val="COPING"/>
      <sheetName val="LOPCALC"/>
      <sheetName val="인건-측정"/>
      <sheetName val="기계경비(시간당)"/>
      <sheetName val="램머"/>
      <sheetName val="설계내역(2000)"/>
      <sheetName val="내역"/>
      <sheetName val="잡철물"/>
      <sheetName val="ABUT수량-A1"/>
      <sheetName val="품셈TABLE"/>
      <sheetName val="단가"/>
      <sheetName val="WORK"/>
      <sheetName val="COVER"/>
      <sheetName val="내역1"/>
      <sheetName val="건축공사"/>
      <sheetName val="부대내역"/>
      <sheetName val="입찰안"/>
      <sheetName val="토공A"/>
      <sheetName val="가설공사내역"/>
      <sheetName val="401"/>
      <sheetName val="b t mong"/>
      <sheetName val="화재 탐지 설비"/>
      <sheetName val="노임"/>
      <sheetName val="갑지(추정)"/>
      <sheetName val="수량산출(수평맹암거)"/>
      <sheetName val="Total"/>
      <sheetName val="가설건물"/>
      <sheetName val="RFP002"/>
      <sheetName val="MatchCode"/>
      <sheetName val="suk(mac)"/>
      <sheetName val="빌딩 안내"/>
      <sheetName val="산출근거"/>
      <sheetName val="중갑지"/>
      <sheetName val="UPDATA"/>
      <sheetName val="단중표"/>
      <sheetName val="품셈(기초)"/>
      <sheetName val="청하배수"/>
      <sheetName val="2F 회의실견적(5_14 일대)"/>
      <sheetName val="Macro(차단기)"/>
    </sheetNames>
    <definedNames>
      <definedName name="Macro1"/>
      <definedName name="Macro10"/>
      <definedName name="Macro11"/>
      <definedName name="Macro12"/>
      <definedName name="Macro13"/>
      <definedName name="Macro14"/>
      <definedName name="Macro2"/>
      <definedName name="Macro3"/>
      <definedName name="Macro4"/>
      <definedName name="Macro5"/>
      <definedName name="Macro6"/>
      <definedName name="Macro7"/>
      <definedName name="Macro8"/>
      <definedName name="Macro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AIN"/>
      <sheetName val="총공사비"/>
      <sheetName val="원가계산서"/>
      <sheetName val="T1"/>
      <sheetName val="san"/>
      <sheetName val="LIST"/>
      <sheetName val="FORM1-P "/>
      <sheetName val="sw1"/>
      <sheetName val="sw2"/>
      <sheetName val="sw3"/>
      <sheetName val="sw4"/>
      <sheetName val="sw5"/>
      <sheetName val="sw6"/>
      <sheetName val="sw7"/>
      <sheetName val="NOMUBI"/>
      <sheetName val="터널조도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보행자로"/>
      <sheetName val="진입로"/>
      <sheetName val="체감식(합정로) "/>
      <sheetName val="DATA"/>
      <sheetName val="등가거리"/>
      <sheetName val="조명율표"/>
      <sheetName val="Sheet2"/>
      <sheetName val="체감식  (원본)"/>
      <sheetName val="진입로 (원본)"/>
      <sheetName val="터널조도"/>
      <sheetName val="ITEM"/>
      <sheetName val="포장복구집계"/>
      <sheetName val="COPING"/>
      <sheetName val="INPUT"/>
      <sheetName val="전기"/>
      <sheetName val="MOTOR"/>
      <sheetName val="전선"/>
      <sheetName val="CABLE SIZE-3"/>
      <sheetName val="과천MAIN"/>
      <sheetName val="Macro(전선)"/>
      <sheetName val="11.1 단면hwp"/>
      <sheetName val="11.자재단가"/>
      <sheetName val="건축내역"/>
      <sheetName val="내역서"/>
      <sheetName val="SLAB&quot;1&quot;"/>
      <sheetName val="자판실행"/>
      <sheetName val="기별(종합)"/>
      <sheetName val="설계조건"/>
      <sheetName val="정부노임단가"/>
      <sheetName val="공사비예산서(토목분)"/>
      <sheetName val="조도계산서"/>
      <sheetName val="손익분석"/>
      <sheetName val="공통가설"/>
      <sheetName val="단가비교표"/>
      <sheetName val="교량전기"/>
      <sheetName val="11.우각부 보강"/>
      <sheetName val="INPUT(덕도방향-시점)"/>
      <sheetName val="내역"/>
      <sheetName val="조건표"/>
      <sheetName val="9GNG운반"/>
      <sheetName val="동원(3)"/>
      <sheetName val="예정(3)"/>
      <sheetName val="DATE"/>
      <sheetName val="당초수량"/>
      <sheetName val="CODE"/>
      <sheetName val="직공비"/>
      <sheetName val="송라터널총괄"/>
      <sheetName val="견적"/>
      <sheetName val="Sheet1 (2)"/>
      <sheetName val="북방3터널"/>
      <sheetName val="단면 (2)"/>
      <sheetName val="말뚝물량"/>
      <sheetName val="guard(mac)"/>
      <sheetName val="입출재고현황 (2)"/>
      <sheetName val="노임단가"/>
      <sheetName val="단가산출"/>
      <sheetName val="3.일반설비"/>
      <sheetName val="#REF"/>
      <sheetName val="Macro(차단기)"/>
      <sheetName val="工완성공사율"/>
      <sheetName val="간선계산"/>
      <sheetName val="일위대가(계측기설치)"/>
      <sheetName val="단가"/>
      <sheetName val="ABUT수량-A1"/>
      <sheetName val="3련 BOX"/>
      <sheetName val="Sheet1"/>
      <sheetName val="CAT_5"/>
      <sheetName val="표지"/>
      <sheetName val="비용"/>
      <sheetName val="sum1 (2)"/>
      <sheetName val="공량산출서"/>
      <sheetName val="현장관리비"/>
      <sheetName val="실행철강하도"/>
      <sheetName val="BID"/>
      <sheetName val="산출근거"/>
      <sheetName val="식생블럭단위수량"/>
      <sheetName val="Sheet5"/>
      <sheetName val="3CHBDC"/>
      <sheetName val="입찰안"/>
      <sheetName val="내역표지"/>
      <sheetName val="예산서"/>
      <sheetName val="사용성검토"/>
      <sheetName val="PARAMETER"/>
      <sheetName val="LEGEND"/>
      <sheetName val="CIVIL"/>
      <sheetName val="전단면보수"/>
      <sheetName val="반단면보수"/>
      <sheetName val="콘크리트패칭"/>
      <sheetName val="아스.노면팻칭"/>
      <sheetName val="아스.노면절삭"/>
      <sheetName val="노임"/>
      <sheetName val="2000년1차"/>
      <sheetName val="설 계"/>
      <sheetName val="성남여성복지내역"/>
      <sheetName val=" 견적서"/>
      <sheetName val="I一般比"/>
      <sheetName val="부하계산서"/>
      <sheetName val="단가 및 재료비"/>
      <sheetName val="중기사용료산출근거"/>
      <sheetName val="Sheet3"/>
      <sheetName val="전차선로 물량표"/>
      <sheetName val="기계내역"/>
      <sheetName val="재료집계"/>
      <sheetName val="FORM-0"/>
      <sheetName val="PART_DISCOUNT"/>
      <sheetName val="케이블및전선관규격표"/>
      <sheetName val="안정검토"/>
      <sheetName val="단면설계"/>
      <sheetName val="교각1"/>
      <sheetName val="설계변경원가계산총괄표"/>
      <sheetName val="집수정"/>
      <sheetName val="KMT물량"/>
      <sheetName val="차도조도계산"/>
      <sheetName val="사급자재"/>
      <sheetName val="플랜트 설치"/>
      <sheetName val="작성기준"/>
      <sheetName val="제품"/>
      <sheetName val="기본DATA"/>
      <sheetName val="원가계산서"/>
      <sheetName val="일위대가(목록)"/>
      <sheetName val="재료비"/>
      <sheetName val="001"/>
      <sheetName val="1월"/>
      <sheetName val="삼성전기"/>
      <sheetName val="Manual Valve List"/>
      <sheetName val="표지 (2)"/>
      <sheetName val="교각계산"/>
      <sheetName val="LABTOTAL"/>
      <sheetName val="단면가정"/>
      <sheetName val="1.설계조건"/>
      <sheetName val="Sikje_ingun"/>
      <sheetName val="TREE_D"/>
      <sheetName val="시멘트"/>
      <sheetName val="부표총괄"/>
      <sheetName val="ilch"/>
      <sheetName val="4)유동표"/>
      <sheetName val="수안보-MBR1"/>
      <sheetName val="수습"/>
      <sheetName val="1-1"/>
      <sheetName val="내촌육교방음벽수량집계표"/>
      <sheetName val="신규(07년01월)"/>
      <sheetName val="A-4"/>
      <sheetName val="열린교실"/>
      <sheetName val="BSD (2)"/>
      <sheetName val="갑지1"/>
      <sheetName val="봉양~조차장간고하개명(신설)"/>
      <sheetName val="BASIC (2)"/>
      <sheetName val="5.모델링"/>
      <sheetName val="sw1"/>
      <sheetName val="일위대가목록"/>
      <sheetName val="01"/>
      <sheetName val="품셈1-17"/>
      <sheetName val="일반전기"/>
      <sheetName val="원가입력"/>
      <sheetName val="SILICATE"/>
      <sheetName val="EACT10"/>
      <sheetName val="점수계산1-2"/>
      <sheetName val="CTDG"/>
      <sheetName val="THVT"/>
      <sheetName val="단면치수"/>
      <sheetName val="TEST1"/>
      <sheetName val="gvl"/>
      <sheetName val="DAN"/>
      <sheetName val="GAEYO"/>
      <sheetName val="眞비상(진주)"/>
      <sheetName val="역T형"/>
      <sheetName val="일위대가시트"/>
      <sheetName val="물가자료"/>
      <sheetName val="COST"/>
      <sheetName val="순공사비산출내역"/>
      <sheetName val="일위대가표1"/>
      <sheetName val="단가산출서 "/>
      <sheetName val="MAIN"/>
      <sheetName val="JUCK"/>
      <sheetName val="조명시설"/>
      <sheetName val="단가표"/>
      <sheetName val="TB-내역서"/>
      <sheetName val="기둥(하중)"/>
      <sheetName val="하중계산"/>
      <sheetName val="명세서"/>
      <sheetName val="옹벽기초자료"/>
      <sheetName val="현황산출서"/>
      <sheetName val="현장관리비집계표"/>
      <sheetName val="단가조사서"/>
      <sheetName val="기둥"/>
      <sheetName val="저판(버림100)"/>
      <sheetName val="개요"/>
      <sheetName val="부속동"/>
      <sheetName val="(포장)BOQ-실적공사"/>
      <sheetName val="입력DATA"/>
      <sheetName val="수원역(전체분)설계서"/>
      <sheetName val="날개벽(시점좌측)"/>
      <sheetName val="공정코드"/>
      <sheetName val="대로근거"/>
      <sheetName val="중로근거"/>
      <sheetName val="MAT"/>
      <sheetName val="백암비스타내역"/>
      <sheetName val="설계"/>
      <sheetName val="가점"/>
      <sheetName val="index"/>
      <sheetName val="etc"/>
      <sheetName val="노무비"/>
      <sheetName val="중기일위대가"/>
      <sheetName val="70%"/>
      <sheetName val="취수탑"/>
      <sheetName val="청산공사"/>
      <sheetName val="기둥(원형)"/>
      <sheetName val="당초"/>
      <sheetName val="통합"/>
      <sheetName val="공사개요"/>
      <sheetName val="진주방향"/>
      <sheetName val="투찰"/>
      <sheetName val="깨기"/>
      <sheetName val="원형1호맨홀토공수량"/>
      <sheetName val="Y-WORK"/>
      <sheetName val="조경일람"/>
      <sheetName val="예가표"/>
      <sheetName val="CATCH BASIN"/>
      <sheetName val="기본 상수"/>
      <sheetName val="배수공"/>
      <sheetName val="bearing"/>
      <sheetName val="설비"/>
      <sheetName val="결재판"/>
      <sheetName val="Total"/>
      <sheetName val="표준건축비"/>
      <sheetName val="DANGA"/>
      <sheetName val="계산근거"/>
      <sheetName val="General Data"/>
      <sheetName val="L_RPTB02_01"/>
      <sheetName val="포장직선구간"/>
      <sheetName val="인건비"/>
      <sheetName val="적용률"/>
      <sheetName val="PS-2A구조물방수"/>
      <sheetName val="제수"/>
      <sheetName val="공기"/>
      <sheetName val="방송일위대가"/>
      <sheetName val="선로정수계산"/>
      <sheetName val="CLAUSE"/>
      <sheetName val="현황CODE"/>
      <sheetName val="손익현황"/>
      <sheetName val="공사비집계"/>
      <sheetName val="WORK"/>
      <sheetName val="Cost bd-&quot;A&quot;"/>
      <sheetName val="시추주상도"/>
      <sheetName val="산1"/>
      <sheetName val="copy"/>
      <sheetName val="서식"/>
      <sheetName val="일반공사"/>
      <sheetName val="경비"/>
      <sheetName val="공사비 내역"/>
      <sheetName val="자재단가비교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VXXXXXXXXXXXXXXXXXXXXXXXX"/>
      <sheetName val="찬재♥정희2"/>
      <sheetName val="실세 및 우대금리"/>
      <sheetName val="산출"/>
      <sheetName val="타행실세"/>
      <sheetName val="타행MM"/>
      <sheetName val="전화"/>
      <sheetName val="Sheet8"/>
      <sheetName val="Sheet10"/>
      <sheetName val="Sheet11"/>
      <sheetName val="Sheet12"/>
      <sheetName val="Sheet13"/>
      <sheetName val="Sheet14"/>
      <sheetName val="Sheet15"/>
      <sheetName val="-------"/>
      <sheetName val="품의"/>
      <sheetName val="공문"/>
      <sheetName val="공문2"/>
      <sheetName val="게시안내문"/>
      <sheetName val="Sheet4"/>
      <sheetName val="Sheet5"/>
      <sheetName val="Sheet6"/>
      <sheetName val="Sheet7"/>
      <sheetName val="Sheet9"/>
      <sheetName val="Sheet16"/>
      <sheetName val="0000000"/>
      <sheetName val="1년제비교"/>
      <sheetName val="우대금리"/>
      <sheetName val="찬재♥정희3"/>
      <sheetName val="여수신금리체계"/>
      <sheetName val="Sheet1 (2)"/>
      <sheetName val="Sheet7 (2)"/>
      <sheetName val="전기공사원가"/>
      <sheetName val="원가계산서(금구)"/>
      <sheetName val="도급총공사비"/>
      <sheetName val="공사비총괄표"/>
      <sheetName val="공사비집계표"/>
      <sheetName val="한전위탁공사비"/>
      <sheetName val="인입선로공사"/>
      <sheetName val="수배전반 설비공사"/>
      <sheetName val="케이블 포설공사"/>
      <sheetName val="전선로 설치공사"/>
      <sheetName val="전등 및 전열설비"/>
      <sheetName val="접지 및 피뢰설비"/>
      <sheetName val="방송 설비"/>
      <sheetName val="전화 설비"/>
      <sheetName val="TV 설비"/>
      <sheetName val="시계설비"/>
      <sheetName val="화재 탐지 설비"/>
      <sheetName val="옥외통신설비공사"/>
      <sheetName val="옥외보안등공사"/>
      <sheetName val="일위집계"/>
      <sheetName val="일위대가"/>
      <sheetName val="자재"/>
      <sheetName val="자재(일위대가)"/>
      <sheetName val="등주설치(5~7M)"/>
      <sheetName val="등주설치(8M)"/>
      <sheetName val="견적"/>
      <sheetName val="노무비"/>
      <sheetName val="산출서 "/>
      <sheetName val="예비품 "/>
      <sheetName val="특수공구"/>
      <sheetName val="중계펌프장"/>
      <sheetName val="설계예산내역서"/>
      <sheetName val="공사원가"/>
      <sheetName val="총괄표"/>
      <sheetName val="가설공사비"/>
      <sheetName val="한전인입"/>
      <sheetName val="일위대가(옥외전력인입공사)"/>
      <sheetName val="일위대가(옥내전력간선공사)"/>
      <sheetName val="일위대가(옥외보안등)"/>
      <sheetName val="일위대가(약전설비)"/>
      <sheetName val="기초일위대가집계"/>
      <sheetName val="일위대가(통신설비)"/>
      <sheetName val="간지"/>
      <sheetName val="옥외전력인입공사"/>
      <sheetName val="옥내전력간선공사(갑)"/>
      <sheetName val="1.옥외전기설비"/>
      <sheetName val="옥외전시설비(갑)"/>
      <sheetName val="2.전등설비"/>
      <sheetName val="3.전열설비"/>
      <sheetName val="4.배수지동력설비"/>
      <sheetName val="기계경비산출"/>
      <sheetName val="단가비교표"/>
      <sheetName val="견적비교표"/>
      <sheetName val="노임단가"/>
      <sheetName val="기초일위대가"/>
      <sheetName val="각종기초산출"/>
      <sheetName val="일위대가산출근거-1"/>
      <sheetName val="부록단가"/>
      <sheetName val="자재단가비교표"/>
      <sheetName val="목차,표지"/>
      <sheetName val="신설토사"/>
      <sheetName val="토사다짐물량"/>
      <sheetName val="자갈신설물량"/>
      <sheetName val="수량집계"/>
      <sheetName val="수량총집계"/>
      <sheetName val="일위산출"/>
      <sheetName val="기초일위"/>
      <sheetName val="기초총괄"/>
      <sheetName val="전기공사(팔)"/>
      <sheetName val="토목공사내역서"/>
      <sheetName val="중량산출표"/>
      <sheetName val="신설노무총괄"/>
      <sheetName val="신설경총괄"/>
      <sheetName val="운반비"/>
      <sheetName val="일반관리비"/>
      <sheetName val="이윤명세서"/>
      <sheetName val="도급분내역서"/>
      <sheetName val="iV,ih"/>
      <sheetName val="참고"/>
      <sheetName val="분야별환경분석(INV)"/>
      <sheetName val="별첨.분야별환경분석CHART"/>
      <sheetName val="별첨.전체시장규모(INV)"/>
      <sheetName val="1.SPEC별환경분석"/>
      <sheetName val="마케팅전략(INV)"/>
      <sheetName val="활동실적"/>
      <sheetName val="분야별"/>
      <sheetName val="박용필"/>
      <sheetName val="윤형식"/>
      <sheetName val="김현"/>
      <sheetName val="조현환"/>
      <sheetName val="허명"/>
      <sheetName val="이진규"/>
      <sheetName val="이춘복"/>
      <sheetName val="백현진"/>
      <sheetName val="Chart2"/>
      <sheetName val="전체(특약점별4월누계)"/>
      <sheetName val="전체(분야별4월누계)"/>
      <sheetName val="전체(등급별4월누계) (2)"/>
      <sheetName val="영업활동계획"/>
      <sheetName val="고정거래처"/>
      <sheetName val="6월상담"/>
      <sheetName val="7월상담"/>
      <sheetName val="구매정보(5월)"/>
      <sheetName val="구매정보(6,7월)"/>
      <sheetName val="구매정보 전체"/>
      <sheetName val="실행계획"/>
      <sheetName val="6월 중점추진계획"/>
      <sheetName val="promotion"/>
      <sheetName val="5월 실적"/>
      <sheetName val="3-1영업활동"/>
      <sheetName val="3-2영업활동"/>
      <sheetName val="물량산출서(고재처리)"/>
      <sheetName val="순공사비산출서"/>
      <sheetName val="제조부문"/>
      <sheetName val="내역 (2)"/>
      <sheetName val="단가표 (2)"/>
      <sheetName val="단가"/>
      <sheetName val="단가 (2)"/>
      <sheetName val="단가 (3)"/>
      <sheetName val="단가 (4)"/>
      <sheetName val="단가 (5)"/>
      <sheetName val="인테리어 (2)"/>
      <sheetName val="총괄"/>
      <sheetName val="집계"/>
      <sheetName val="내역"/>
      <sheetName val="소요"/>
      <sheetName val="목록"/>
      <sheetName val="일위"/>
      <sheetName val="간노비"/>
      <sheetName val="경비"/>
      <sheetName val="배부율"/>
      <sheetName val="완성1"/>
      <sheetName val="완성2"/>
      <sheetName val="산재"/>
      <sheetName val="산재비율"/>
      <sheetName val="안전"/>
      <sheetName val="안전비율"/>
      <sheetName val="일반"/>
      <sheetName val="일반비율"/>
      <sheetName val="이윤"/>
      <sheetName val="이윤비율"/>
      <sheetName val="노임"/>
      <sheetName val="표지"/>
      <sheetName val="총괄집계"/>
      <sheetName val="공량집"/>
      <sheetName val="공량"/>
      <sheetName val="고용"/>
      <sheetName val="전체공정 (3)"/>
      <sheetName val="전체공정 (2)"/>
      <sheetName val="MCR부분"/>
      <sheetName val="전체공정"/>
      <sheetName val="영광공정표"/>
      <sheetName val="내역서"/>
      <sheetName val="의장"/>
      <sheetName val="총(의장)"/>
      <sheetName val="전기"/>
      <sheetName val="사인"/>
      <sheetName val="모형"/>
      <sheetName val="영상hw"/>
      <sheetName val="영상sw"/>
      <sheetName val="정보HW"/>
      <sheetName val="정보sw1"/>
      <sheetName val="정보sw2"/>
      <sheetName val="정보sw3"/>
      <sheetName val="수장고 (2)"/>
      <sheetName val="CCTV 노무비산출내역"/>
      <sheetName val="#REF"/>
      <sheetName val="공설"/>
      <sheetName val="예공"/>
      <sheetName val="공계"/>
      <sheetName val="공총"/>
      <sheetName val="원가계산서"/>
      <sheetName val="예산내역서"/>
      <sheetName val="단가표"/>
      <sheetName val="기별총괄표"/>
      <sheetName val="요율"/>
      <sheetName val="가설사무소비"/>
      <sheetName val="작업설"/>
      <sheetName val="VXXXXXX"/>
      <sheetName val="foxz"/>
      <sheetName val="이현동SKT~명석면우수리SKT"/>
      <sheetName val="1(사)"/>
      <sheetName val="1(지)"/>
      <sheetName val="2(사)"/>
      <sheetName val="2(지) "/>
      <sheetName val="3(사)"/>
      <sheetName val="3(지)"/>
      <sheetName val="종합기별(사)"/>
      <sheetName val="종합기별(지)"/>
      <sheetName val="설계명세서"/>
      <sheetName val="정산내역서"/>
      <sheetName val="지입자재단가"/>
      <sheetName val="사급자재단가"/>
      <sheetName val="시공통보서"/>
      <sheetName val="접속기별"/>
      <sheetName val="공사비예산서"/>
      <sheetName val="준공검사양식"/>
      <sheetName val="준공계"/>
      <sheetName val="단가공사기준단가"/>
      <sheetName val="옥산금정(사)"/>
      <sheetName val="옥산금정(지)"/>
      <sheetName val="강서우정(사)"/>
      <sheetName val="강서우정(지)"/>
      <sheetName val="기본설계 "/>
      <sheetName val="자재검수"/>
      <sheetName val="경부선"/>
      <sheetName val="중부선"/>
      <sheetName val="영동선"/>
      <sheetName val="서해안선"/>
      <sheetName val="업무분장"/>
      <sheetName val="년간업무"/>
      <sheetName val="설계변경세부계획서1"/>
      <sheetName val="계약FLOW"/>
      <sheetName val="내역표지"/>
      <sheetName val="내역(기산)"/>
      <sheetName val="내역 (전산)"/>
      <sheetName val="일위1"/>
      <sheetName val="일위2"/>
      <sheetName val="물가"/>
      <sheetName val="기산"/>
      <sheetName val="전산"/>
      <sheetName val="명갑"/>
      <sheetName val="명1"/>
      <sheetName val="대아갑지"/>
      <sheetName val="대1"/>
      <sheetName val="경성기업"/>
      <sheetName val="경1"/>
      <sheetName val="명갑-내역가"/>
      <sheetName val="원가분류"/>
      <sheetName val="Ⅲ공정표"/>
      <sheetName val="INDEX"/>
      <sheetName val="Ⅰ현장배치도"/>
      <sheetName val="개요"/>
      <sheetName val="Ⅱ사업계획"/>
      <sheetName val="1차공정분"/>
      <sheetName val="하도급현황"/>
      <sheetName val="Ⅳ발주처.감리"/>
      <sheetName val="현장조직표"/>
      <sheetName val="Ⅴ문제점 및 대책"/>
      <sheetName val="부자재정산보고"/>
      <sheetName val="안전관리비사용"/>
      <sheetName val="재해발생현황"/>
      <sheetName val="중기가동내역서"/>
      <sheetName val="외주품떼기계약의뢰서"/>
      <sheetName val="외주기성내역서"/>
      <sheetName val="외주산출내역서"/>
      <sheetName val="작업일보"/>
      <sheetName val="주간공정보고"/>
      <sheetName val="WEEKLY SCHEDULE"/>
      <sheetName val="기성"/>
      <sheetName val="외주비총괄표"/>
      <sheetName val="기성대외주기성"/>
      <sheetName val="일일투입관리"/>
      <sheetName val="미지급관리대장"/>
      <sheetName val="수량산출서13"/>
      <sheetName val="일위대가(조경1)"/>
      <sheetName val="1.간지(해창교)"/>
      <sheetName val="3.교대집계표"/>
      <sheetName val="철근총괄수량"/>
      <sheetName val="철근수량"/>
      <sheetName val="철근수량 (2)"/>
      <sheetName val="4.교대수량산출"/>
      <sheetName val="ㅇㅇ"/>
      <sheetName val="겉장"/>
      <sheetName val="당초"/>
      <sheetName val="수정"/>
      <sheetName val="도면삽입"/>
      <sheetName val="수목"/>
      <sheetName val="이식목"/>
      <sheetName val="설계내역"/>
      <sheetName val="00000"/>
      <sheetName val="회원록"/>
      <sheetName val="회비"/>
      <sheetName val="토적계산"/>
      <sheetName val="말뚝지지력산정"/>
      <sheetName val="각종 잡철물 제작설치"/>
      <sheetName val="굴삭기(타이어)"/>
      <sheetName val="Chart1"/>
      <sheetName val="내역서(총괄)"/>
      <sheetName val="내역서(통신)"/>
      <sheetName val="최종비교표"/>
      <sheetName val="산출근거"/>
      <sheetName val="수량및단가(1,2안)"/>
      <sheetName val="수량및단가(3안)"/>
      <sheetName val="수량(통신)"/>
      <sheetName val="일위대가(통신)"/>
      <sheetName val="工총괄"/>
      <sheetName val="설치부문"/>
      <sheetName val="工총괄-신설만"/>
      <sheetName val="工총괄-북상주"/>
      <sheetName val="집계표"/>
      <sheetName val="신설만"/>
      <sheetName val="중부"/>
      <sheetName val="강원"/>
      <sheetName val="충청"/>
      <sheetName val="경북"/>
      <sheetName val="경남"/>
      <sheetName val="노후설비교체"/>
      <sheetName val="유형합계"/>
      <sheetName val="차선유형"/>
      <sheetName val="설치단가data"/>
      <sheetName val="설노임단가"/>
      <sheetName val="설간노-북상주"/>
      <sheetName val="설간노-신설만"/>
      <sheetName val="설간노"/>
      <sheetName val="03간노율 (2)"/>
      <sheetName val="경비-북상주"/>
      <sheetName val="경비-신설만"/>
      <sheetName val="03경비율 (2)"/>
      <sheetName val="03완성공사율 (2)"/>
      <sheetName val="03완성공사율(3)"/>
      <sheetName val="차량운영비"/>
      <sheetName val="자동차보험료data"/>
      <sheetName val="03산재율 (2)"/>
      <sheetName val="03안전관리율 (2)"/>
      <sheetName val="03관리비율 (2)"/>
      <sheetName val="총괄내역"/>
      <sheetName val="CCTV 세부내역"/>
      <sheetName val="VMS 세부내역"/>
      <sheetName val="루프검지기"/>
      <sheetName val="영상검지기 세부내역"/>
      <sheetName val="광통신 세부내역"/>
      <sheetName val="센터설비"/>
      <sheetName val="비상전화기"/>
      <sheetName val="산정기준"/>
      <sheetName val="단가산출"/>
      <sheetName val="CCTV일위대가"/>
      <sheetName val="CCTV 철주 설치 일위대가"/>
      <sheetName val="영상검지일위대가"/>
      <sheetName val="광케이블 및 부대설비 일위대가"/>
      <sheetName val="센터 설비 일위대가"/>
      <sheetName val="비상전화 일위대가"/>
      <sheetName val="단가대비표"/>
      <sheetName val="사업예산 검토 보고서"/>
      <sheetName val="B. 재료비"/>
      <sheetName val="C. 인건비"/>
      <sheetName val="D. 외주비"/>
      <sheetName val="증감요약"/>
      <sheetName val="품적용률"/>
      <sheetName val="원가(전)"/>
      <sheetName val="내역(전)1안"/>
      <sheetName val="내역(전)2안"/>
      <sheetName val="신규품목(전)"/>
      <sheetName val="인입-변경1안"/>
      <sheetName val="인입-변경2안"/>
      <sheetName val="전등-변경"/>
      <sheetName val="전열-변경"/>
      <sheetName val="간선-변경"/>
      <sheetName val="동력-변경"/>
      <sheetName val="자탐-변경"/>
      <sheetName val="원가(통)"/>
      <sheetName val="내역(통)"/>
      <sheetName val="전화-변경"/>
      <sheetName val="신규품목(통)"/>
      <sheetName val="간선굵기"/>
      <sheetName val="내역(전)"/>
      <sheetName val="인입-변경1"/>
      <sheetName val="TRAY-변경"/>
      <sheetName val="공수적용"/>
      <sheetName val="공수적용(전체)"/>
      <sheetName val="전등-당초"/>
      <sheetName val="간선-당초"/>
      <sheetName val="TRAY-당초"/>
      <sheetName val="FCR"/>
      <sheetName val="변경사유"/>
      <sheetName val="원가"/>
      <sheetName val="물량비교"/>
      <sheetName val="산출서"/>
      <sheetName val="신규단가비교표"/>
      <sheetName val="일위목록"/>
      <sheetName val="산출서표지"/>
      <sheetName val="증감내역"/>
      <sheetName val="산출근거(당초)전등"/>
      <sheetName val="산출근거(당초)방송"/>
      <sheetName val="산출근거(당초)화재경보"/>
      <sheetName val="산출근거(변경)전등"/>
      <sheetName val="산출근거(변경)방송"/>
      <sheetName val="산출근거(변경)화재경보"/>
      <sheetName val="인공산출"/>
      <sheetName val="공사원가계산서"/>
      <sheetName val="증설예산내역서"/>
      <sheetName val="증설재료비노무비"/>
      <sheetName val="증설운반비"/>
      <sheetName val="14.일반관리비율"/>
      <sheetName val="간지 (6)"/>
      <sheetName val="이윤율"/>
      <sheetName val="참고자료"/>
      <sheetName val="손익계산"/>
      <sheetName val="제조원가"/>
      <sheetName val="Chart6"/>
      <sheetName val="원가계산서 (2)"/>
      <sheetName val="타시비교"/>
      <sheetName val="재정자립도"/>
      <sheetName val="추정인구수"/>
      <sheetName val="등차급수법"/>
      <sheetName val="등비급수법"/>
      <sheetName val="과거인구현황"/>
      <sheetName val="추정발생량"/>
      <sheetName val="인원차량집계"/>
      <sheetName val="적정규모산정"/>
      <sheetName val="원가적용폐기물"/>
      <sheetName val="폐기물산출"/>
      <sheetName val="폐기물산출(2)"/>
      <sheetName val="수거량집계"/>
      <sheetName val="수집운반인원"/>
      <sheetName val="현행.적정장비비교"/>
      <sheetName val="잉여인력"/>
      <sheetName val="인력배분"/>
      <sheetName val="현행.적정장비비교 (2)"/>
      <sheetName val="출력하면 안됨."/>
      <sheetName val="간지(원가계산서)"/>
      <sheetName val="종합원가"/>
      <sheetName val="현체제직접노무비"/>
      <sheetName val="현체제간접노무비율"/>
      <sheetName val="현체제복리후생비집계표"/>
      <sheetName val="적정노임"/>
      <sheetName val="현체제단위당노임"/>
      <sheetName val="현체제단위당복리후생비"/>
      <sheetName val="업체적정단위당노임"/>
      <sheetName val="업체적정단위당복리후생비"/>
      <sheetName val="피복비"/>
      <sheetName val="업체평균노무비"/>
      <sheetName val="실적노무비"/>
      <sheetName val="행자부집계"/>
      <sheetName val="행자부임금(2004운전원)"/>
      <sheetName val="행자부임금(2004미화원)"/>
      <sheetName val="작업감독"/>
      <sheetName val="재활용운전원"/>
      <sheetName val="재활용인부"/>
      <sheetName val="행자부복리후생비"/>
      <sheetName val="시중(공사)"/>
      <sheetName val="현체제차량경비집계"/>
      <sheetName val="현체제유류비"/>
      <sheetName val="단위당유류비"/>
      <sheetName val="현체제차량규격별산출"/>
      <sheetName val="현체제수리수선비"/>
      <sheetName val="단위당수리수선비"/>
      <sheetName val="현체제감가상각비"/>
      <sheetName val="차량수선감가"/>
      <sheetName val="단위당감가상각비"/>
      <sheetName val="현체제세금과공과"/>
      <sheetName val="기타경비율"/>
      <sheetName val="기타경비(완성공사)"/>
      <sheetName val="기타경비명세(완성공사)"/>
      <sheetName val="기타경비(기업경영)"/>
      <sheetName val="제조원가명세"/>
      <sheetName val="간지(적정규모)"/>
      <sheetName val="적정현체제원가"/>
      <sheetName val="적정동별원가(덕진구)"/>
      <sheetName val="적정동별원가(완산구)"/>
      <sheetName val="적정동별원가(덕진구)세대수"/>
      <sheetName val="적정동별원가(완산구)세대수"/>
      <sheetName val="적정직접노무비"/>
      <sheetName val="적정간접노무비율 (2)"/>
      <sheetName val="적정복리후생비집계표"/>
      <sheetName val="현행단위당노임(1)"/>
      <sheetName val="적정단위당복리후생비"/>
      <sheetName val="적정차량경비집"/>
      <sheetName val="적정유류비"/>
      <sheetName val="적정차량규격별산출"/>
      <sheetName val="적정수리수선비"/>
      <sheetName val="적정감가상각비"/>
      <sheetName val="적정세금과공과"/>
      <sheetName val="차량경비(실적)"/>
      <sheetName val="적정적정노임원가"/>
      <sheetName val="적정적정노임직접노무비"/>
      <sheetName val="적정적정노임간접노무비율"/>
      <sheetName val="적정적정노임복리후생비집계표"/>
      <sheetName val="적정시중노임원가"/>
      <sheetName val="적정노임직접노무비"/>
      <sheetName val="적정노임간접노무비율"/>
      <sheetName val="적정노임복리후생비집계표"/>
      <sheetName val="간지(가로청소)"/>
      <sheetName val="가로원가"/>
      <sheetName val="재료비"/>
      <sheetName val="가로단위재료비"/>
      <sheetName val="가로단위재료수량"/>
      <sheetName val="노무비(가로청소)"/>
      <sheetName val="복리후생비(가로청소)"/>
      <sheetName val="가로인원"/>
      <sheetName val="가로인원(타시군)"/>
      <sheetName val="간지(노면청소)"/>
      <sheetName val="노면청소원가"/>
      <sheetName val="노면청소현황"/>
      <sheetName val="노무비(노면) (2)"/>
      <sheetName val="복리후생비(노면)"/>
      <sheetName val="유류비(노면)"/>
      <sheetName val="단위당유류비(노면)"/>
      <sheetName val="수리수선비(노면)"/>
      <sheetName val="단위당수리수선비(노면)"/>
      <sheetName val="감가상각비(노면)"/>
      <sheetName val="세금과공과(노면)"/>
      <sheetName val="단위당세금과공과 (3)"/>
      <sheetName val="단위당세금과공과"/>
      <sheetName val="소모품비(노면)"/>
      <sheetName val="간지(종량제봉투)"/>
      <sheetName val="봉투단가"/>
      <sheetName val="매립장반입료"/>
      <sheetName val="대행업체봉투단가"/>
      <sheetName val="매립장반입료 (2)"/>
      <sheetName val="종량제봉투판매현황"/>
      <sheetName val="종량제봉투대행업체수입"/>
      <sheetName val="간지(대형폐기물수수료)"/>
      <sheetName val="대형폐기물원가"/>
      <sheetName val="민간수수료(대형)"/>
      <sheetName val="직영수수료(대형)"/>
      <sheetName val="03년수거량"/>
      <sheetName val="재활용품매각현황"/>
      <sheetName val="대형폐기물수거현황"/>
      <sheetName val="전주시인구"/>
      <sheetName val="상가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/>
      <sheetData sheetId="331"/>
      <sheetData sheetId="332"/>
      <sheetData sheetId="333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계경비(시간당)"/>
      <sheetName val="램머"/>
      <sheetName val="일위대가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4"/>
      <sheetName val="Sheet2"/>
      <sheetName val="NOMUBI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단가 및 재료비"/>
      <sheetName val="중기사용료"/>
      <sheetName val="중기사용료산출근거"/>
      <sheetName val="단가산출1"/>
      <sheetName val="단가산출2"/>
      <sheetName val="일위대가"/>
      <sheetName val="일위대가data"/>
      <sheetName val="이름표"/>
      <sheetName val="일위대가 (2)"/>
      <sheetName val="laroux"/>
      <sheetName val="1.관로"/>
      <sheetName val="2.케이블"/>
      <sheetName val="3.맨홀"/>
      <sheetName val="4.활주로등"/>
      <sheetName val="5.활주로종,말단등"/>
      <sheetName val="6.진입등신설"/>
      <sheetName val="7.섬광등신설"/>
      <sheetName val="8.말단식별등신설"/>
      <sheetName val="9.유도로등 및 유도안내등신설"/>
      <sheetName val="10.거리등"/>
      <sheetName val="11.PAPI이설"/>
      <sheetName val="12.풍향등 신설"/>
      <sheetName val="13.신호등"/>
      <sheetName val="14.PAD TR신설"/>
      <sheetName val="15.배수펌프장 및 수문전력"/>
      <sheetName val="16.기존 항공등화 철거공사"/>
      <sheetName val="17.MA-1A"/>
      <sheetName val="일위대가(최종)"/>
      <sheetName val="산출근거(최종)"/>
      <sheetName val="안내등"/>
      <sheetName val="5.활주로 종,말단등"/>
      <sheetName val="6.진입등 신설"/>
      <sheetName val="9.유도등 및 안내등"/>
      <sheetName val="10. 거리등 및 표시등 신설"/>
      <sheetName val="14.PAD TR 신설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기공사원가"/>
      <sheetName val="원가계산서(역곡)"/>
      <sheetName val="도급총공사비"/>
      <sheetName val="공사비집계표"/>
      <sheetName val="공사비총괄표"/>
      <sheetName val="한전위탁공사비"/>
      <sheetName val="인입선로공사"/>
      <sheetName val="수배전반 설비공사"/>
      <sheetName val="케이블 포설공사"/>
      <sheetName val="전선로 설치공사"/>
      <sheetName val="전등 및 전열설비"/>
      <sheetName val="접지 및 피뢰설비"/>
      <sheetName val="방송 설비"/>
      <sheetName val="전화 설비"/>
      <sheetName val="시계설비"/>
      <sheetName val="TV 설비"/>
      <sheetName val="화재 탐지 설비"/>
      <sheetName val="옥외통신설비공사"/>
      <sheetName val="옥외보안등공사"/>
      <sheetName val="일위집계"/>
      <sheetName val="일위대가"/>
      <sheetName val="자재"/>
      <sheetName val="자재(일위대가)"/>
      <sheetName val="등주설치(5~7M)"/>
      <sheetName val="등주설치(8M)"/>
      <sheetName val="견적"/>
      <sheetName val="산출서 "/>
      <sheetName val="노무비"/>
      <sheetName val="인공산출"/>
      <sheetName val="예비품 "/>
      <sheetName val="특수공구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량산출서"/>
      <sheetName val="수량산출서"/>
      <sheetName val="공량산출서약전"/>
      <sheetName val="수량산출서약전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산출내역서"/>
      <sheetName val="원가계산"/>
      <sheetName val="1.소수력 발전소"/>
      <sheetName val="전기일위대가목록"/>
      <sheetName val="일위대가표(발전설비)"/>
      <sheetName val="전기일위대가"/>
      <sheetName val="단가비교표(발전설비)"/>
      <sheetName val="단가비교표"/>
      <sheetName val="도장산출"/>
      <sheetName val="요율"/>
      <sheetName val="단가산출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본계획(집계)"/>
      <sheetName val="기본계획(비포장구간)"/>
      <sheetName val="기본계획(포장구간)"/>
      <sheetName val="철거산출근거"/>
      <sheetName val="가도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터널조도"/>
      <sheetName val="전압강하-상행"/>
      <sheetName val="전압강하-하행"/>
      <sheetName val="&quot;u&quot; TYPE 구간 조명"/>
      <sheetName val="&quot;U&quot;TYPE 전압강하"/>
      <sheetName val="TR용량"/>
      <sheetName val="TR용량 (2)"/>
      <sheetName val="GEN"/>
      <sheetName val="UPS"/>
      <sheetName val="간선굵기 설명"/>
      <sheetName val="간선굵기"/>
      <sheetName val="접지"/>
      <sheetName val="IMPEADENCE"/>
      <sheetName val="직류전원"/>
      <sheetName val="Sheet5"/>
      <sheetName val="불평형 계산식"/>
      <sheetName val="계산1"/>
      <sheetName val="계산2"/>
      <sheetName val="laroux"/>
      <sheetName val="DATA"/>
      <sheetName val="LX-CAL"/>
      <sheetName val="우각부보강"/>
      <sheetName val="공종단가"/>
      <sheetName val="수안보-MBR1"/>
      <sheetName val="Sheet1"/>
      <sheetName val="Macro(차단기)"/>
      <sheetName val="사용성검토"/>
      <sheetName val="단면치수"/>
      <sheetName val="공사비집계"/>
      <sheetName val="BQ(실행)"/>
      <sheetName val="실행철강하도"/>
      <sheetName val="설계"/>
      <sheetName val="흥양2교토공집계표"/>
      <sheetName val="계수시트"/>
      <sheetName val="원가계산서"/>
      <sheetName val="내역서"/>
      <sheetName val="LOPCALC"/>
      <sheetName val="COPING"/>
      <sheetName val="????"/>
      <sheetName val="Macro1"/>
      <sheetName val="Graph (LGEN)"/>
      <sheetName val="out_prog"/>
      <sheetName val="선적schedule (2)"/>
      <sheetName val="동해title"/>
      <sheetName val="5.모델링"/>
      <sheetName val="외천교"/>
      <sheetName val="Cost bd-&quot;A&quot;"/>
      <sheetName val="UNIT"/>
      <sheetName val="세부내역서"/>
      <sheetName val="기기리스트"/>
      <sheetName val="Total"/>
      <sheetName val="ELECTRIC"/>
      <sheetName val="2.단면가정"/>
      <sheetName val="자압"/>
      <sheetName val="약품설비"/>
      <sheetName val="Pjny"/>
      <sheetName val="CONCRETE"/>
      <sheetName val="1.설계조건"/>
      <sheetName val="#REF"/>
      <sheetName val="가설건물"/>
      <sheetName val="ÅÍ³ÎÁ¶µµ"/>
      <sheetName val="Àü¾Ð°­ÇÏ-»óÇà"/>
      <sheetName val="Àü¾Ð°­ÇÏ-ÇÏÇà"/>
      <sheetName val="&quot;u&quot; TYPE ±¸°£ Á¶¸í"/>
      <sheetName val="&quot;U&quot;TYPE Àü¾Ð°­ÇÏ"/>
      <sheetName val="TR¿ë·®"/>
      <sheetName val="TR¿ë·® (2)"/>
      <sheetName val="°£¼±±½±â ¼³¸í"/>
      <sheetName val="°£¼±±½±â"/>
      <sheetName val="Á¢Áö"/>
      <sheetName val="Á÷·ùÀü¿ø"/>
      <sheetName val="ºÒÆòÇü °è»ê½Ä"/>
      <sheetName val="°è»ê1"/>
      <sheetName val="°è»ê2"/>
      <sheetName val="»ç¿ë¼º°ËÅä"/>
      <sheetName val="준검 내역서"/>
      <sheetName val="감가상각"/>
      <sheetName val="MOTOR"/>
      <sheetName val="유동표(변경)"/>
      <sheetName val="현금"/>
      <sheetName val="기계내역"/>
      <sheetName val="플랜트 설치"/>
      <sheetName val="c_balju"/>
      <sheetName val="DATE"/>
      <sheetName val="POOM_MOTO"/>
      <sheetName val="JUCK"/>
      <sheetName val="소상 &quot;1&quot;"/>
      <sheetName val="Sheet7"/>
      <sheetName val="6PILE  (돌출)"/>
      <sheetName val="교대"/>
      <sheetName val="내역"/>
      <sheetName val="일반공사"/>
      <sheetName val="회로내역(승인)"/>
      <sheetName val="부대내역"/>
      <sheetName val="노임"/>
      <sheetName val="Dae_Jiju"/>
      <sheetName val="Sikje_ingun"/>
      <sheetName val="TREE_D"/>
      <sheetName val="PIPE내역(FCN)"/>
      <sheetName val="JUCKEYK"/>
      <sheetName val="A-4"/>
      <sheetName val="공사기본자료"/>
      <sheetName val="상세내역,전력산출서"/>
      <sheetName val="가도공"/>
      <sheetName val="일위대가목차"/>
      <sheetName val="10.1"/>
      <sheetName val="대치판정"/>
      <sheetName val="SELTDATA"/>
      <sheetName val="S0"/>
      <sheetName val="Sheet3"/>
      <sheetName val="배수내역"/>
      <sheetName val="명세서"/>
      <sheetName val="입력DATA"/>
      <sheetName val="h-013211-2"/>
      <sheetName val="VESSEL Sh. 1"/>
      <sheetName val="¼³°è"/>
      <sheetName val="¼ö¾Èº¸-MBR1"/>
      <sheetName val="´Ü¸éÄ¡¼ö"/>
      <sheetName val="°ø»çºñÁý°è"/>
      <sheetName val="BQ(½ÇÇà)"/>
      <sheetName val="¿ì°¢ºÎº¸°­"/>
      <sheetName val="½ÇÇàÃ¶°­ÇÏµµ"/>
      <sheetName val="환율적용표"/>
      <sheetName val="표지 (2)"/>
      <sheetName val="와동25-3(변경)"/>
      <sheetName val="매입세"/>
      <sheetName val="Macro2"/>
      <sheetName val="BID"/>
      <sheetName val="공사개요"/>
      <sheetName val="특별교실"/>
      <sheetName val="동원(3)"/>
      <sheetName val="예정(3)"/>
      <sheetName val="지급자재"/>
      <sheetName val="Data&amp;Result"/>
      <sheetName val="ABUT수량-A1"/>
      <sheetName val="입찰보고"/>
      <sheetName val="PROJECT BRIEF(EX.NEW)"/>
      <sheetName val="Parem"/>
      <sheetName val="2.손익계산서"/>
      <sheetName val="부하(반월)"/>
      <sheetName val="TARGET"/>
      <sheetName val="Factor"/>
      <sheetName val="Sheet17"/>
      <sheetName val="MOTOR3"/>
      <sheetName val="공용시설내역"/>
      <sheetName val="교각계산"/>
      <sheetName val="G.R300경비"/>
      <sheetName val="b_balju_cho"/>
      <sheetName val="ITEM"/>
      <sheetName val="경상비"/>
      <sheetName val="말뚝지지력산정"/>
      <sheetName val="NA"/>
      <sheetName val="부하LOAD"/>
      <sheetName val="정부노임단가"/>
      <sheetName val="INPUT"/>
      <sheetName val="본선 토공 분배표"/>
      <sheetName val="입찰내역서"/>
      <sheetName val="차액보증"/>
      <sheetName val="배수공 주요자재 집계표"/>
      <sheetName val="포설list원본"/>
      <sheetName val="집수정(600-700)"/>
      <sheetName val="MFAB"/>
      <sheetName val="MFRT"/>
      <sheetName val="MPKG"/>
      <sheetName val="MPRD"/>
      <sheetName val="설계조건"/>
      <sheetName val="1공구(을)"/>
      <sheetName val="6호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가설건물"/>
      <sheetName val="시추조사비"/>
      <sheetName val="측량조사수량산출근거"/>
      <sheetName val="측량수량집계"/>
      <sheetName val="가도공"/>
      <sheetName val="precast"/>
      <sheetName val="감독차량비"/>
      <sheetName val="시험비(선정)"/>
      <sheetName val="시험비(관리)"/>
      <sheetName val="교통관리비"/>
      <sheetName val="가도표지판"/>
      <sheetName val="#REF"/>
      <sheetName val="DATA-UPS"/>
      <sheetName val="내역서"/>
      <sheetName val="토공유동표-순성토"/>
      <sheetName val="타공종이기수량집계"/>
      <sheetName val="공종별이월수량"/>
      <sheetName val="토적집계표-1"/>
      <sheetName val="토적집계표-2"/>
      <sheetName val="흙운반집계표"/>
      <sheetName val="흙운반"/>
      <sheetName val="순성토및사토집계표"/>
      <sheetName val="규준틀설치집계표"/>
      <sheetName val="규준틀설치"/>
      <sheetName val="EPS수량집계"/>
      <sheetName val="EPS계산서"/>
      <sheetName val="법면보호공집계표"/>
      <sheetName val="가보호망"/>
      <sheetName val="총괄자재집계"/>
      <sheetName val="건설폐기물처리"/>
      <sheetName val="구조물철거집계"/>
      <sheetName val="기존구조물 깨기"/>
      <sheetName val="측구철거"/>
      <sheetName val="기존포장(ASP)깨기 집계"/>
      <sheetName val="기존포장(ASP)절단"/>
      <sheetName val="보도철거"/>
      <sheetName val="표지판철거"/>
      <sheetName val="가로등,가로수이설"/>
      <sheetName val="가옥철거"/>
      <sheetName val="간지"/>
      <sheetName val="BOQ"/>
      <sheetName val="토공유동표"/>
      <sheetName val="토공집계표"/>
      <sheetName val="순성토"/>
      <sheetName val="흙운반(1)"/>
      <sheetName val="흙운반(2)"/>
      <sheetName val="흙운반(도쟈,덤프)"/>
      <sheetName val="타공종이기수량"/>
      <sheetName val="규준틀집계표"/>
      <sheetName val="토공내역서적용수량"/>
      <sheetName val="법면보호공수량집계"/>
      <sheetName val="깨기수량집계 )"/>
      <sheetName val="xxxxxx"/>
      <sheetName val="Ⅰ.수량명세서"/>
      <sheetName val="Ⅱ.자재집계표"/>
      <sheetName val="구입(레미콘)"/>
      <sheetName val="배수공철근집계표"/>
      <sheetName val="몰   탈"/>
      <sheetName val="타공종 이월수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일위대가1"/>
      <sheetName val="일위대가2"/>
      <sheetName val="감독차량비"/>
      <sheetName val="단가조사서"/>
      <sheetName val="노무단가 (할증제외)"/>
      <sheetName val="노무단가(15%할증) "/>
      <sheetName val="안영(지명표지판일위대가)"/>
      <sheetName val="공종별집계표"/>
      <sheetName val="외부산출서"/>
      <sheetName val="단가대비표"/>
      <sheetName val="노무비(참고)"/>
      <sheetName val="터파기및재료"/>
      <sheetName val="품셈"/>
      <sheetName val="2공구(안영)단가산출-1"/>
      <sheetName val="데이타"/>
      <sheetName val="입출재고현황 (2)"/>
      <sheetName val="건축"/>
    </sheetNames>
    <definedNames>
      <definedName name="Macro10"/>
      <definedName name="Macro14"/>
      <definedName name="Macro7"/>
      <definedName name="Macro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표"/>
      <sheetName val="산출내역서"/>
      <sheetName val="일위대가목록"/>
      <sheetName val="일위대가표(급수)"/>
      <sheetName val="일위대가표(배수)"/>
      <sheetName val="일위대가표(급기)"/>
      <sheetName val="단가산출서"/>
      <sheetName val="손료수량산출"/>
      <sheetName val="노무"/>
      <sheetName val="밸브설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일위,한전"/>
      <sheetName val="원가계산서"/>
      <sheetName val="단가조사서"/>
      <sheetName val="1. 가로등 설치공사(2공구)"/>
      <sheetName val="일위대가"/>
      <sheetName val="내역서 (2)"/>
      <sheetName val="전기"/>
      <sheetName val="부하계산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중기사용료"/>
      <sheetName val="기계단가"/>
      <sheetName val="단가비교표"/>
      <sheetName val="노임단가"/>
      <sheetName val="T6-2"/>
      <sheetName val="시설일위"/>
      <sheetName val="약품공급2"/>
      <sheetName val="단가 및 재료비"/>
      <sheetName val="약품설비"/>
      <sheetName val="INPUT"/>
      <sheetName val="수목표준대가"/>
      <sheetName val="일위대가목록"/>
      <sheetName val="날1"/>
      <sheetName val="ABUT수량-A1"/>
      <sheetName val="금액내역서"/>
      <sheetName val="실행철강하도"/>
      <sheetName val="01"/>
      <sheetName val="단가_및_재료비"/>
      <sheetName val="단가_및_재료비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갱부</v>
          </cell>
          <cell r="C1">
            <v>56352</v>
          </cell>
        </row>
        <row r="2">
          <cell r="B2" t="str">
            <v>도목수</v>
          </cell>
          <cell r="C2">
            <v>81068</v>
          </cell>
        </row>
        <row r="3">
          <cell r="B3" t="str">
            <v>건축목공</v>
          </cell>
          <cell r="C3">
            <v>71803</v>
          </cell>
        </row>
        <row r="4">
          <cell r="B4" t="str">
            <v>형틀목공</v>
          </cell>
          <cell r="C4">
            <v>75306</v>
          </cell>
        </row>
        <row r="5">
          <cell r="B5" t="str">
            <v>창호목공</v>
          </cell>
          <cell r="C5">
            <v>66162</v>
          </cell>
        </row>
        <row r="6">
          <cell r="B6" t="str">
            <v>철골공</v>
          </cell>
          <cell r="C6">
            <v>73514</v>
          </cell>
        </row>
        <row r="7">
          <cell r="B7" t="str">
            <v>철공</v>
          </cell>
          <cell r="C7">
            <v>72430</v>
          </cell>
        </row>
        <row r="8">
          <cell r="B8" t="str">
            <v>철근공</v>
          </cell>
          <cell r="C8">
            <v>77839</v>
          </cell>
        </row>
        <row r="9">
          <cell r="B9" t="str">
            <v>철판공</v>
          </cell>
          <cell r="C9">
            <v>73217</v>
          </cell>
        </row>
        <row r="10">
          <cell r="B10" t="str">
            <v>셧터공</v>
          </cell>
          <cell r="C10">
            <v>64659</v>
          </cell>
        </row>
        <row r="11">
          <cell r="B11" t="str">
            <v>샷쉬공</v>
          </cell>
          <cell r="C11">
            <v>65647</v>
          </cell>
        </row>
        <row r="12">
          <cell r="B12" t="str">
            <v>절단공</v>
          </cell>
          <cell r="C12">
            <v>65881</v>
          </cell>
        </row>
        <row r="13">
          <cell r="B13" t="str">
            <v>석공</v>
          </cell>
          <cell r="C13">
            <v>77005</v>
          </cell>
        </row>
        <row r="14">
          <cell r="B14" t="str">
            <v>특수비계공</v>
          </cell>
          <cell r="C14">
            <v>85884</v>
          </cell>
        </row>
        <row r="15">
          <cell r="B15" t="str">
            <v>비계공</v>
          </cell>
          <cell r="C15">
            <v>79467</v>
          </cell>
        </row>
        <row r="16">
          <cell r="B16" t="str">
            <v>동발공</v>
          </cell>
          <cell r="C16">
            <v>65485</v>
          </cell>
        </row>
        <row r="17">
          <cell r="B17" t="str">
            <v>조적공</v>
          </cell>
          <cell r="C17">
            <v>67986</v>
          </cell>
        </row>
        <row r="18">
          <cell r="B18" t="str">
            <v>치장벽돌공</v>
          </cell>
          <cell r="C18">
            <v>73288</v>
          </cell>
        </row>
        <row r="19">
          <cell r="B19" t="str">
            <v>벽돌제작공</v>
          </cell>
          <cell r="C19">
            <v>61291</v>
          </cell>
        </row>
        <row r="20">
          <cell r="B20" t="str">
            <v>연돌공</v>
          </cell>
          <cell r="C20">
            <v>72745</v>
          </cell>
        </row>
        <row r="21">
          <cell r="B21" t="str">
            <v>미장공</v>
          </cell>
          <cell r="C21">
            <v>71283</v>
          </cell>
        </row>
        <row r="22">
          <cell r="B22" t="str">
            <v>방수공</v>
          </cell>
          <cell r="C22">
            <v>57701</v>
          </cell>
        </row>
        <row r="23">
          <cell r="B23" t="str">
            <v>타일공</v>
          </cell>
          <cell r="C23">
            <v>68147</v>
          </cell>
        </row>
        <row r="24">
          <cell r="B24" t="str">
            <v>줄눈공</v>
          </cell>
          <cell r="C24">
            <v>63589</v>
          </cell>
        </row>
        <row r="25">
          <cell r="B25" t="str">
            <v>연마공</v>
          </cell>
          <cell r="C25">
            <v>67289</v>
          </cell>
        </row>
        <row r="26">
          <cell r="B26" t="str">
            <v>콘크리트공</v>
          </cell>
          <cell r="C26">
            <v>71184</v>
          </cell>
        </row>
        <row r="27">
          <cell r="B27" t="str">
            <v>바이브테타공</v>
          </cell>
          <cell r="C27">
            <v>69081</v>
          </cell>
        </row>
        <row r="28">
          <cell r="B28" t="str">
            <v>보일러공</v>
          </cell>
          <cell r="C28">
            <v>56787</v>
          </cell>
        </row>
        <row r="29">
          <cell r="B29" t="str">
            <v>배관공</v>
          </cell>
          <cell r="C29">
            <v>58907</v>
          </cell>
        </row>
        <row r="30">
          <cell r="B30" t="str">
            <v>온돌공</v>
          </cell>
          <cell r="C30">
            <v>54720</v>
          </cell>
        </row>
        <row r="31">
          <cell r="B31" t="str">
            <v>위생공</v>
          </cell>
          <cell r="C31">
            <v>59212</v>
          </cell>
        </row>
        <row r="32">
          <cell r="B32" t="str">
            <v>보온공</v>
          </cell>
          <cell r="C32">
            <v>63143</v>
          </cell>
        </row>
        <row r="33">
          <cell r="B33" t="str">
            <v>도장공</v>
          </cell>
          <cell r="C33">
            <v>63038</v>
          </cell>
        </row>
        <row r="34">
          <cell r="B34" t="str">
            <v>내장공</v>
          </cell>
          <cell r="C34">
            <v>72244</v>
          </cell>
        </row>
        <row r="35">
          <cell r="B35" t="str">
            <v>도배공</v>
          </cell>
          <cell r="C35">
            <v>58443</v>
          </cell>
        </row>
        <row r="36">
          <cell r="B36" t="str">
            <v>아스타일공</v>
          </cell>
          <cell r="C36">
            <v>71686</v>
          </cell>
        </row>
        <row r="37">
          <cell r="B37" t="str">
            <v>기와공</v>
          </cell>
          <cell r="C37">
            <v>69476</v>
          </cell>
        </row>
        <row r="38">
          <cell r="B38" t="str">
            <v>슬레이트공</v>
          </cell>
          <cell r="C38">
            <v>72727</v>
          </cell>
        </row>
        <row r="39">
          <cell r="B39" t="str">
            <v>화약취급공</v>
          </cell>
          <cell r="C39">
            <v>69595</v>
          </cell>
        </row>
        <row r="40">
          <cell r="B40" t="str">
            <v>착암공</v>
          </cell>
          <cell r="C40">
            <v>57292</v>
          </cell>
        </row>
        <row r="41">
          <cell r="B41" t="str">
            <v>보안공</v>
          </cell>
          <cell r="C41">
            <v>41290</v>
          </cell>
        </row>
        <row r="42">
          <cell r="B42" t="str">
            <v>포장공</v>
          </cell>
          <cell r="C42">
            <v>65494</v>
          </cell>
        </row>
        <row r="43">
          <cell r="B43" t="str">
            <v>포설공</v>
          </cell>
          <cell r="C43">
            <v>65082</v>
          </cell>
        </row>
        <row r="44">
          <cell r="B44" t="str">
            <v>궤도공</v>
          </cell>
          <cell r="C44">
            <v>60000</v>
          </cell>
        </row>
        <row r="45">
          <cell r="B45" t="str">
            <v>철도용접공</v>
          </cell>
          <cell r="C45">
            <v>67201</v>
          </cell>
        </row>
        <row r="46">
          <cell r="B46" t="str">
            <v>잠수부</v>
          </cell>
          <cell r="C46">
            <v>81832</v>
          </cell>
        </row>
        <row r="47">
          <cell r="B47" t="str">
            <v>잠함공</v>
          </cell>
        </row>
        <row r="48">
          <cell r="B48" t="str">
            <v>보링공</v>
          </cell>
          <cell r="C48">
            <v>58626</v>
          </cell>
        </row>
        <row r="49">
          <cell r="B49" t="str">
            <v>우물공</v>
          </cell>
          <cell r="C49">
            <v>50558</v>
          </cell>
        </row>
        <row r="50">
          <cell r="B50" t="str">
            <v>영림기사</v>
          </cell>
          <cell r="C50">
            <v>72675</v>
          </cell>
        </row>
        <row r="51">
          <cell r="B51" t="str">
            <v>조경공</v>
          </cell>
          <cell r="C51">
            <v>60207</v>
          </cell>
        </row>
        <row r="52">
          <cell r="B52" t="str">
            <v>벌목공</v>
          </cell>
          <cell r="C52">
            <v>66433</v>
          </cell>
        </row>
        <row r="53">
          <cell r="B53" t="str">
            <v>조림인부</v>
          </cell>
          <cell r="C53">
            <v>53688</v>
          </cell>
        </row>
        <row r="54">
          <cell r="B54" t="str">
            <v>기계설치공</v>
          </cell>
          <cell r="C54">
            <v>80805</v>
          </cell>
        </row>
        <row r="55">
          <cell r="B55" t="str">
            <v>특수용접공</v>
          </cell>
          <cell r="C55">
            <v>141421</v>
          </cell>
        </row>
        <row r="56">
          <cell r="B56" t="str">
            <v>플랜용접공</v>
          </cell>
          <cell r="C56">
            <v>95379</v>
          </cell>
        </row>
        <row r="57">
          <cell r="B57" t="str">
            <v>플랜배관공</v>
          </cell>
          <cell r="C57">
            <v>97219</v>
          </cell>
        </row>
        <row r="58">
          <cell r="B58" t="str">
            <v>플랜제관공</v>
          </cell>
          <cell r="C58">
            <v>81966</v>
          </cell>
        </row>
        <row r="59">
          <cell r="B59" t="str">
            <v>시공측량사</v>
          </cell>
          <cell r="C59">
            <v>58506</v>
          </cell>
        </row>
        <row r="60">
          <cell r="B60" t="str">
            <v>측량사조수</v>
          </cell>
          <cell r="C60">
            <v>38777</v>
          </cell>
        </row>
        <row r="61">
          <cell r="B61" t="str">
            <v>측부</v>
          </cell>
          <cell r="C61">
            <v>32725</v>
          </cell>
        </row>
        <row r="62">
          <cell r="B62" t="str">
            <v>검조부</v>
          </cell>
          <cell r="C62">
            <v>32800</v>
          </cell>
        </row>
        <row r="63">
          <cell r="B63" t="str">
            <v>송전전공</v>
          </cell>
          <cell r="C63">
            <v>234733</v>
          </cell>
        </row>
        <row r="64">
          <cell r="B64" t="str">
            <v>활선전공</v>
          </cell>
        </row>
        <row r="65">
          <cell r="B65" t="str">
            <v>배전전공</v>
          </cell>
          <cell r="C65">
            <v>192603</v>
          </cell>
        </row>
        <row r="66">
          <cell r="B66" t="str">
            <v>배전활선전공</v>
          </cell>
          <cell r="C66">
            <v>215055</v>
          </cell>
        </row>
        <row r="67">
          <cell r="B67" t="str">
            <v>플랜트전공</v>
          </cell>
          <cell r="C67">
            <v>64285</v>
          </cell>
        </row>
        <row r="68">
          <cell r="B68" t="str">
            <v>내선전공</v>
          </cell>
          <cell r="C68">
            <v>57286</v>
          </cell>
        </row>
        <row r="69">
          <cell r="B69" t="str">
            <v>특고압케이블전공</v>
          </cell>
          <cell r="C69">
            <v>98463</v>
          </cell>
        </row>
        <row r="70">
          <cell r="B70" t="str">
            <v>고압케이블전공</v>
          </cell>
          <cell r="C70">
            <v>74584</v>
          </cell>
        </row>
        <row r="71">
          <cell r="B71" t="str">
            <v>저압케이블전공</v>
          </cell>
          <cell r="C71">
            <v>61877</v>
          </cell>
        </row>
        <row r="72">
          <cell r="B72" t="str">
            <v>철도신호공</v>
          </cell>
          <cell r="C72">
            <v>88167</v>
          </cell>
        </row>
        <row r="73">
          <cell r="B73" t="str">
            <v>계장공</v>
          </cell>
          <cell r="C73">
            <v>60822</v>
          </cell>
        </row>
        <row r="74">
          <cell r="B74" t="str">
            <v>통신외선공</v>
          </cell>
          <cell r="C74">
            <v>89013</v>
          </cell>
        </row>
        <row r="75">
          <cell r="B75" t="str">
            <v>통신설비공</v>
          </cell>
          <cell r="C75">
            <v>76852</v>
          </cell>
        </row>
        <row r="76">
          <cell r="B76" t="str">
            <v>통신내선공</v>
          </cell>
          <cell r="C76">
            <v>72591</v>
          </cell>
        </row>
        <row r="77">
          <cell r="B77" t="str">
            <v>통신케이블공</v>
          </cell>
          <cell r="C77">
            <v>90455</v>
          </cell>
        </row>
        <row r="78">
          <cell r="B78" t="str">
            <v>무선안테나공</v>
          </cell>
          <cell r="C78">
            <v>110956</v>
          </cell>
        </row>
        <row r="79">
          <cell r="B79" t="str">
            <v>수작업반장</v>
          </cell>
          <cell r="C79">
            <v>74369</v>
          </cell>
        </row>
        <row r="80">
          <cell r="B80" t="str">
            <v>작업반장</v>
          </cell>
          <cell r="C80">
            <v>60326</v>
          </cell>
        </row>
        <row r="81">
          <cell r="B81" t="str">
            <v>목도</v>
          </cell>
          <cell r="C81">
            <v>64758</v>
          </cell>
        </row>
        <row r="82">
          <cell r="B82" t="str">
            <v>조력공</v>
          </cell>
          <cell r="C82">
            <v>48912</v>
          </cell>
        </row>
        <row r="83">
          <cell r="B83" t="str">
            <v>특별인부</v>
          </cell>
          <cell r="C83">
            <v>57379</v>
          </cell>
        </row>
        <row r="84">
          <cell r="B84" t="str">
            <v>보통인부</v>
          </cell>
          <cell r="C84">
            <v>37736</v>
          </cell>
        </row>
        <row r="85">
          <cell r="B85" t="str">
            <v>중기운전기사</v>
          </cell>
          <cell r="C85">
            <v>56951</v>
          </cell>
        </row>
        <row r="86">
          <cell r="B86" t="str">
            <v>중기조장</v>
          </cell>
          <cell r="C86">
            <v>55484</v>
          </cell>
        </row>
        <row r="87">
          <cell r="B87" t="str">
            <v>운반차운전사</v>
          </cell>
          <cell r="C87">
            <v>51077</v>
          </cell>
        </row>
        <row r="88">
          <cell r="B88" t="str">
            <v>기계운전사</v>
          </cell>
          <cell r="C88">
            <v>54325</v>
          </cell>
        </row>
        <row r="89">
          <cell r="B89" t="str">
            <v>중기운전조수</v>
          </cell>
          <cell r="C89">
            <v>42762</v>
          </cell>
        </row>
        <row r="90">
          <cell r="B90" t="str">
            <v>고급선원</v>
          </cell>
          <cell r="C90">
            <v>63950</v>
          </cell>
        </row>
        <row r="91">
          <cell r="B91" t="str">
            <v>보통선원</v>
          </cell>
          <cell r="C91">
            <v>49346</v>
          </cell>
        </row>
        <row r="92">
          <cell r="B92" t="str">
            <v>선부</v>
          </cell>
          <cell r="C92">
            <v>40088</v>
          </cell>
        </row>
        <row r="93">
          <cell r="B93" t="str">
            <v>준설선선장</v>
          </cell>
          <cell r="C93">
            <v>79532</v>
          </cell>
        </row>
        <row r="94">
          <cell r="B94" t="str">
            <v>준설기관장</v>
          </cell>
          <cell r="C94">
            <v>70637</v>
          </cell>
        </row>
        <row r="95">
          <cell r="B95" t="str">
            <v>준설기관사</v>
          </cell>
          <cell r="C95">
            <v>56955</v>
          </cell>
        </row>
        <row r="96">
          <cell r="B96" t="str">
            <v>준설운전사</v>
          </cell>
          <cell r="C96">
            <v>66688</v>
          </cell>
        </row>
        <row r="97">
          <cell r="B97" t="str">
            <v>준설전기사</v>
          </cell>
          <cell r="C97">
            <v>63631</v>
          </cell>
        </row>
        <row r="98">
          <cell r="B98" t="str">
            <v>기계설치공</v>
          </cell>
          <cell r="C98">
            <v>67415</v>
          </cell>
        </row>
        <row r="99">
          <cell r="B99" t="str">
            <v>기계공</v>
          </cell>
          <cell r="C99">
            <v>58906</v>
          </cell>
        </row>
        <row r="100">
          <cell r="B100" t="str">
            <v>선반공</v>
          </cell>
          <cell r="C100">
            <v>78752</v>
          </cell>
        </row>
        <row r="101">
          <cell r="B101" t="str">
            <v>정비공</v>
          </cell>
          <cell r="C101">
            <v>52502</v>
          </cell>
        </row>
        <row r="102">
          <cell r="B102" t="str">
            <v>벨트콘베어작업공</v>
          </cell>
        </row>
        <row r="103">
          <cell r="B103" t="str">
            <v>현도사</v>
          </cell>
        </row>
        <row r="104">
          <cell r="B104" t="str">
            <v>제도사</v>
          </cell>
          <cell r="C104">
            <v>46978</v>
          </cell>
        </row>
        <row r="105">
          <cell r="B105" t="str">
            <v>시험사1급</v>
          </cell>
          <cell r="C105">
            <v>47867</v>
          </cell>
        </row>
        <row r="106">
          <cell r="B106" t="str">
            <v>시험사2급</v>
          </cell>
          <cell r="C106">
            <v>42272</v>
          </cell>
        </row>
        <row r="107">
          <cell r="B107" t="str">
            <v>시험사3급</v>
          </cell>
          <cell r="C107">
            <v>36667</v>
          </cell>
        </row>
        <row r="108">
          <cell r="B108" t="str">
            <v>시험사4급</v>
          </cell>
          <cell r="C108">
            <v>30223</v>
          </cell>
        </row>
        <row r="109">
          <cell r="B109" t="str">
            <v>시험보조사</v>
          </cell>
          <cell r="C109">
            <v>31003</v>
          </cell>
        </row>
        <row r="110">
          <cell r="B110" t="str">
            <v>유리공</v>
          </cell>
          <cell r="C110">
            <v>63783</v>
          </cell>
        </row>
        <row r="111">
          <cell r="B111" t="str">
            <v>함석공</v>
          </cell>
          <cell r="C111">
            <v>68943</v>
          </cell>
        </row>
        <row r="112">
          <cell r="B112" t="str">
            <v>일반용접공</v>
          </cell>
          <cell r="C112">
            <v>74016</v>
          </cell>
        </row>
        <row r="113">
          <cell r="B113" t="str">
            <v>리벳공</v>
          </cell>
          <cell r="C113">
            <v>71579</v>
          </cell>
        </row>
        <row r="114">
          <cell r="B114" t="str">
            <v>루우핑공</v>
          </cell>
        </row>
        <row r="115">
          <cell r="B115" t="str">
            <v>닥트공</v>
          </cell>
          <cell r="C115">
            <v>58041</v>
          </cell>
        </row>
        <row r="116">
          <cell r="B116" t="str">
            <v>대장공</v>
          </cell>
        </row>
        <row r="117">
          <cell r="B117" t="str">
            <v>할석공</v>
          </cell>
          <cell r="C117">
            <v>77728</v>
          </cell>
        </row>
        <row r="118">
          <cell r="B118" t="str">
            <v>제철축로공</v>
          </cell>
          <cell r="C118">
            <v>93345</v>
          </cell>
        </row>
        <row r="119">
          <cell r="B119" t="str">
            <v>양생공</v>
          </cell>
          <cell r="C119">
            <v>42244</v>
          </cell>
        </row>
        <row r="120">
          <cell r="B120" t="str">
            <v>계령공</v>
          </cell>
        </row>
        <row r="121">
          <cell r="B121" t="str">
            <v>모래분사공</v>
          </cell>
          <cell r="C121">
            <v>49962</v>
          </cell>
        </row>
        <row r="122">
          <cell r="B122" t="str">
            <v>사공(배포함)</v>
          </cell>
        </row>
        <row r="123">
          <cell r="B123" t="str">
            <v>마부(우마차포함)</v>
          </cell>
        </row>
        <row r="124">
          <cell r="B124" t="str">
            <v>제재공</v>
          </cell>
        </row>
        <row r="125">
          <cell r="B125" t="str">
            <v>철도궤도공</v>
          </cell>
          <cell r="C125">
            <v>65636</v>
          </cell>
        </row>
        <row r="126">
          <cell r="B126" t="str">
            <v>지적기사1급</v>
          </cell>
          <cell r="C126">
            <v>93540</v>
          </cell>
        </row>
        <row r="127">
          <cell r="B127" t="str">
            <v>지적기사2급</v>
          </cell>
          <cell r="C127">
            <v>72183</v>
          </cell>
        </row>
        <row r="128">
          <cell r="B128" t="str">
            <v>지적기능사1급</v>
          </cell>
          <cell r="C128">
            <v>53062</v>
          </cell>
        </row>
        <row r="129">
          <cell r="B129" t="str">
            <v>지적기능사2급</v>
          </cell>
          <cell r="C129">
            <v>32715</v>
          </cell>
        </row>
        <row r="130">
          <cell r="B130" t="str">
            <v>H/W설치기사</v>
          </cell>
          <cell r="C130">
            <v>82913</v>
          </cell>
        </row>
        <row r="131">
          <cell r="B131" t="str">
            <v>H/W시험기사</v>
          </cell>
          <cell r="C131">
            <v>84088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점검등집계"/>
      <sheetName val="점검등산출"/>
      <sheetName val="일위집계표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목(가-마)"/>
      <sheetName val="수목(바-주목)"/>
      <sheetName val="수목(중국단풍-)"/>
      <sheetName val="식재인부"/>
      <sheetName val="지주목수"/>
      <sheetName val="데이타"/>
      <sheetName val="갑지"/>
      <sheetName val="목차"/>
      <sheetName val="1표지-공사시방서"/>
      <sheetName val="2표지-설계내역서"/>
      <sheetName val="원가계산서"/>
      <sheetName val="관급내역서"/>
      <sheetName val="내역서"/>
      <sheetName val="일위대가표"/>
      <sheetName val="aiming(일위대가표)"/>
      <sheetName val="산출서"/>
      <sheetName val="F단가비교표"/>
      <sheetName val="3표지-설계도면"/>
      <sheetName val="노임"/>
      <sheetName val="____"/>
      <sheetName val="___"/>
      <sheetName val="炷舅?XLS]데이타'!$E$124"/>
      <sheetName val="ls]노임"/>
      <sheetName val="설변공종별"/>
      <sheetName val="설변조정내역"/>
      <sheetName val="건기토원가"/>
      <sheetName val="집계표"/>
      <sheetName val="건축원가"/>
      <sheetName val="토목원가"/>
      <sheetName val="기계원가"/>
      <sheetName val="건축집계"/>
      <sheetName val="건축내역"/>
      <sheetName val="토목내역"/>
      <sheetName val="기계내역"/>
      <sheetName val="표지"/>
      <sheetName val="소일위대가코드표"/>
      <sheetName val="炷舅?XLS"/>
      <sheetName val="ls"/>
      <sheetName val="토공사"/>
      <sheetName val="간접"/>
      <sheetName val="품셈집계표"/>
      <sheetName val="자재조사표(참고용)"/>
      <sheetName val="일반부표집계표"/>
      <sheetName val="수목일위"/>
      <sheetName val="원가계산"/>
      <sheetName val="수목데이타"/>
      <sheetName val="설명"/>
      <sheetName val="노임단가"/>
      <sheetName val="단가조사"/>
      <sheetName val="건축2"/>
      <sheetName val=""/>
      <sheetName val="기타 정보통신공사"/>
      <sheetName val="수목표준대가"/>
      <sheetName val="단가대비표"/>
      <sheetName val="시설물일위"/>
      <sheetName val="가설공사"/>
      <sheetName val="단가결정"/>
      <sheetName val="내역아"/>
      <sheetName val="울타리"/>
      <sheetName val="문학간접"/>
      <sheetName val="원내역"/>
      <sheetName val="6호기"/>
      <sheetName val="Sheet1"/>
      <sheetName val="Customer Databas"/>
      <sheetName val="AS포장복구 "/>
      <sheetName val="2000.11월설계내역"/>
      <sheetName val="품셈TABLE"/>
      <sheetName val="공종단가"/>
      <sheetName val="참고"/>
      <sheetName val="공사개요"/>
      <sheetName val="표지 (2)"/>
      <sheetName val="장비별표(오거보링)(Ø400)(12M)"/>
      <sheetName val="䈘목(중국단풍-)"/>
      <sheetName val="갑  지"/>
      <sheetName val="접속도로1"/>
      <sheetName val="평가데이터"/>
      <sheetName val="unit 4"/>
      <sheetName val="1"/>
      <sheetName val="2"/>
      <sheetName val="3"/>
      <sheetName val="4"/>
      <sheetName val="5"/>
      <sheetName val="화재 탐지 설비"/>
      <sheetName val="Total"/>
      <sheetName val="횡배수관재료-"/>
      <sheetName val="계산서(직선부)"/>
      <sheetName val="포장재료집계표"/>
      <sheetName val="콘크리트측구연장"/>
      <sheetName val="포장공"/>
      <sheetName val="-몰탈콘크리트"/>
      <sheetName val="-배수구조물공토공"/>
      <sheetName val="수량산출서"/>
      <sheetName val="간선계산"/>
      <sheetName val="전익자재"/>
      <sheetName val="기초일위"/>
      <sheetName val="시설일위"/>
      <sheetName val="조명일위"/>
      <sheetName val="직재"/>
      <sheetName val="재집"/>
      <sheetName val="일위대가(가설)"/>
      <sheetName val="1차증가원가계산"/>
      <sheetName val="Sheet2"/>
      <sheetName val="철근총괄집계표"/>
      <sheetName val="#REF"/>
      <sheetName val="집수정(600-700)"/>
      <sheetName val="토사(PE)"/>
      <sheetName val="DATE"/>
      <sheetName val="Sheet3"/>
      <sheetName val="터파기및재료"/>
      <sheetName val="빗물받이(910-510-410)"/>
      <sheetName val="우수"/>
      <sheetName val="가설공사비"/>
      <sheetName val="도로구조공사비"/>
      <sheetName val="도로토공공사비"/>
      <sheetName val="여수토공사비"/>
      <sheetName val="49"/>
      <sheetName val="데리네이타현황"/>
      <sheetName val="골조시행"/>
      <sheetName val="이름표지정"/>
      <sheetName val="건축-물가변동"/>
      <sheetName val="현장관리비"/>
      <sheetName val="금액"/>
      <sheetName val="Sheet1 (2)"/>
      <sheetName val="자재단가조사표-수목"/>
      <sheetName val="금액내역서"/>
      <sheetName val="총괄내역"/>
      <sheetName val="일위대가"/>
      <sheetName val="data"/>
      <sheetName val="직접경비"/>
      <sheetName val="직접인건비"/>
      <sheetName val="교사기준면적(초등)"/>
      <sheetName val="단가 및 재료비"/>
      <sheetName val="단가산출2"/>
      <sheetName val="준검 내역서"/>
      <sheetName val="9811"/>
      <sheetName val="견적시담(송포2공구)"/>
      <sheetName val="노임이"/>
      <sheetName val="노무,재료"/>
      <sheetName val="별표집계"/>
      <sheetName val="조명시설"/>
      <sheetName val="1.설계조건"/>
      <sheetName val="금융비용"/>
      <sheetName val="2000년1차"/>
      <sheetName val="2000전체분"/>
      <sheetName val="내역"/>
      <sheetName val="총괄내역서"/>
      <sheetName val="정렬"/>
      <sheetName val="기본단가표"/>
      <sheetName val="INPUT"/>
      <sheetName val="전주2本1"/>
      <sheetName val="공종별원가계산"/>
      <sheetName val="가감수량"/>
      <sheetName val="맨홀수량산출"/>
      <sheetName val="단가산출"/>
      <sheetName val="공종목록표"/>
      <sheetName val="5 일위목록"/>
      <sheetName val="7 단가조사"/>
      <sheetName val="6 일위대가"/>
      <sheetName val="산출내역서집계표"/>
      <sheetName val="DC-O-4-S(설명서)"/>
      <sheetName val="E.P.T수량산출서"/>
      <sheetName val="토공산출(주차장)"/>
      <sheetName val="현장관리"/>
      <sheetName val="공통가설"/>
      <sheetName val="매입"/>
      <sheetName val="토공산출 (아파트)"/>
      <sheetName val="DANGA"/>
      <sheetName val="남양내역"/>
      <sheetName val="Sheet4"/>
      <sheetName val="파일의이용"/>
      <sheetName val="참조"/>
      <sheetName val="참조M"/>
      <sheetName val="연습"/>
      <sheetName val="2공구산출내역"/>
      <sheetName val="전기"/>
      <sheetName val="9509"/>
      <sheetName val="전체"/>
      <sheetName val="EACT10"/>
      <sheetName val="횡배수관토공수량"/>
      <sheetName val="전기혼잡제경비(45)"/>
      <sheetName val="현장"/>
      <sheetName val="개인"/>
      <sheetName val="자재단가"/>
      <sheetName val="Mc1"/>
      <sheetName val="기계경비적용기준"/>
      <sheetName val="배수내역"/>
      <sheetName val="단가"/>
      <sheetName val="DT"/>
      <sheetName val="롤러"/>
      <sheetName val="펌프차타설"/>
      <sheetName val="A"/>
      <sheetName val="ABUT수량-A1"/>
      <sheetName val="품셈"/>
      <sheetName val="시설물기초"/>
      <sheetName val="Ⅶ-2.현장경비산출"/>
      <sheetName val="년도별시공"/>
      <sheetName val="10공구일위"/>
      <sheetName val="시멘트"/>
      <sheetName val="입찰"/>
      <sheetName val="현경"/>
      <sheetName val="수목단가"/>
      <sheetName val="식재수량표"/>
      <sheetName val="식재일위"/>
      <sheetName val="철콘"/>
      <sheetName val="비목군분류일위"/>
      <sheetName val="세부내역"/>
      <sheetName val="단가산출1"/>
      <sheetName val="기초자료입력"/>
      <sheetName val="물가자료"/>
      <sheetName val="BID"/>
      <sheetName val="대가표(품셈)"/>
      <sheetName val="간접비"/>
      <sheetName val="123"/>
      <sheetName val="평가내역"/>
      <sheetName val="공내역"/>
      <sheetName val="내역(APT)"/>
      <sheetName val="골조대비내역"/>
      <sheetName val="노임(1차)"/>
      <sheetName val="일위대가-1"/>
      <sheetName val="귀래 설계 공내역서"/>
      <sheetName val="일위목록"/>
      <sheetName val="예산명세서"/>
      <sheetName val="설계명세서"/>
      <sheetName val="자료입력"/>
      <sheetName val="설계내역일위"/>
      <sheetName val="MOTOR"/>
      <sheetName val="중기사용료산출근거"/>
      <sheetName val="공사별 가중치 산출근거(토목)"/>
      <sheetName val="가중치근거(조경)"/>
      <sheetName val="기계설비-물가변동"/>
      <sheetName val="말고개터널조명전압강하"/>
      <sheetName val="자재 집계표"/>
      <sheetName val="토목주소"/>
      <sheetName val="공사비예산서(토목분)"/>
      <sheetName val="시설수량표"/>
      <sheetName val="일위"/>
      <sheetName val="실행간접비용"/>
      <sheetName val="合成単価作成表-BLDG"/>
      <sheetName val="카렌스센터계량기설치공사"/>
      <sheetName val="수량산출"/>
      <sheetName val="삭제금지단가"/>
      <sheetName val="설계서"/>
      <sheetName val="공사기본내용입력"/>
      <sheetName val="공통"/>
      <sheetName val="GAS"/>
      <sheetName val="기초자료"/>
      <sheetName val="1차 내역서"/>
      <sheetName val="주요항목별"/>
      <sheetName val="예가표"/>
      <sheetName val="4-10"/>
      <sheetName val="노무비단가"/>
      <sheetName val="공구원가계산"/>
      <sheetName val="단가표 (2)"/>
      <sheetName val="조건"/>
      <sheetName val="충주"/>
      <sheetName val="개소별수량산출"/>
      <sheetName val="부하계산서"/>
      <sheetName val="계수시트"/>
      <sheetName val="식재"/>
      <sheetName val="시설물"/>
      <sheetName val="식재출력용"/>
      <sheetName val="유지관리"/>
      <sheetName val="총괄표"/>
      <sheetName val="2.대외공문"/>
      <sheetName val="수안보-MBR1"/>
      <sheetName val="JUCKEYK"/>
      <sheetName val="준공정산"/>
      <sheetName val="경산"/>
      <sheetName val="공사요율산출표"/>
      <sheetName val="에너지동"/>
      <sheetName val="관공일위대가"/>
      <sheetName val="단위단가"/>
      <sheetName val="설계예산서"/>
      <sheetName val="상 부"/>
      <sheetName val="견적"/>
      <sheetName val="전선 및 전선관"/>
      <sheetName val="금융"/>
      <sheetName val="동해title"/>
      <sheetName val="부대공Ⅱ"/>
      <sheetName val="교육종류"/>
      <sheetName val="가도공"/>
      <sheetName val="현관"/>
      <sheetName val="인원"/>
      <sheetName val="일위대가목차"/>
      <sheetName val="기타_정보통신공사"/>
      <sheetName val="2000_11월설계내역"/>
      <sheetName val="Customer_Databas"/>
      <sheetName val="AS포장복구_"/>
      <sheetName val="표지_(2)"/>
      <sheetName val="갑__지"/>
      <sheetName val="unit_4"/>
      <sheetName val="화재_탐지_설비"/>
      <sheetName val="준검_내역서"/>
      <sheetName val="Sheet1_(2)"/>
      <sheetName val="단가_및_재료비"/>
      <sheetName val="1_설계조건"/>
      <sheetName val="토공산출_(아파트)"/>
      <sheetName val="Ⅶ-2_현장경비산출"/>
      <sheetName val="단가표_(2)"/>
      <sheetName val="5_일위목록"/>
      <sheetName val="7_단가조사"/>
      <sheetName val="6_일위대가"/>
      <sheetName val="E_P_T수량산출서"/>
      <sheetName val="약품설비"/>
      <sheetName val="기기리스트"/>
      <sheetName val="자단"/>
      <sheetName val="인공산출"/>
      <sheetName val="중기일위대가"/>
      <sheetName val="내역서01"/>
      <sheetName val="지주목시비량산출서"/>
      <sheetName val="조명율표"/>
      <sheetName val="시공"/>
      <sheetName val="간지"/>
      <sheetName val="배수공"/>
      <sheetName val="견적율"/>
      <sheetName val="입력자료"/>
      <sheetName val="부하계산"/>
      <sheetName val="예산갑지"/>
      <sheetName val="DB@Acess"/>
      <sheetName val="Civil"/>
      <sheetName val="입찰안"/>
      <sheetName val="토공수량"/>
      <sheetName val="설계내"/>
      <sheetName val="SG"/>
      <sheetName val="운동장 (2)"/>
      <sheetName val="전기일위대가"/>
      <sheetName val="소야공정계획표"/>
      <sheetName val="EQT-ESTN"/>
      <sheetName val="퍼스트"/>
      <sheetName val="토공집계"/>
      <sheetName val="BH"/>
      <sheetName val="기성청구"/>
      <sheetName val="퇴직금(울산천상)"/>
      <sheetName val="밸브설치"/>
      <sheetName val="설계내역서"/>
      <sheetName val="총괄표1"/>
      <sheetName val="공종집계"/>
      <sheetName val="일반부표"/>
      <sheetName val="지수"/>
      <sheetName val="대치판정"/>
      <sheetName val="일위집계표"/>
      <sheetName val="제수"/>
      <sheetName val="공기"/>
      <sheetName val="자료"/>
      <sheetName val="간선"/>
      <sheetName val="전압"/>
      <sheetName val="조도"/>
      <sheetName val="동력"/>
      <sheetName val="D&amp;P특기사항"/>
      <sheetName val="날개벽(좌,우=60도-4개)"/>
      <sheetName val="사급자재"/>
      <sheetName val="1안"/>
      <sheetName val="공통비총괄표"/>
      <sheetName val="내역서2안"/>
      <sheetName val="단가비교"/>
      <sheetName val="JUCK"/>
      <sheetName val="정화조방수미장"/>
      <sheetName val="코드"/>
      <sheetName val="인건비"/>
      <sheetName val="설계내역"/>
      <sheetName val="03하반기내역서"/>
      <sheetName val="04상반기"/>
      <sheetName val="약품공급2"/>
      <sheetName val="공작물조직표(용배수)"/>
      <sheetName val="부대공1(65-77,93-95)"/>
      <sheetName val="부대공2(78-"/>
      <sheetName val="배수및구조물공1"/>
      <sheetName val="구조물토공"/>
      <sheetName val="토공2(11~19)"/>
      <sheetName val="배수및구조물공2"/>
      <sheetName val="토공1(1~10,92)"/>
      <sheetName val="토공3(20~31)"/>
      <sheetName val="날개벽수량표"/>
      <sheetName val="산출근거"/>
      <sheetName val="1호인버트수량"/>
      <sheetName val="석축설면"/>
      <sheetName val="법면단"/>
      <sheetName val="설계조건"/>
      <sheetName val="안정계산"/>
      <sheetName val="단면검토"/>
      <sheetName val="SCHE"/>
      <sheetName val="평교-내역"/>
      <sheetName val="bearing"/>
      <sheetName val="WORK"/>
      <sheetName val="11월"/>
      <sheetName val="잡비"/>
      <sheetName val="투찰금액"/>
      <sheetName val="건축내역서"/>
      <sheetName val="설비내역서"/>
      <sheetName val="전기내역서"/>
      <sheetName val="정부노임단가"/>
      <sheetName val="담장산출"/>
      <sheetName val="지급자재"/>
      <sheetName val=" 견적서"/>
      <sheetName val="기타_정보통신공사1"/>
      <sheetName val="Customer_Databas1"/>
      <sheetName val="AS포장복구_1"/>
      <sheetName val="2000_11월설계내역1"/>
      <sheetName val="표지_(2)1"/>
      <sheetName val="갑__지1"/>
      <sheetName val="unit_41"/>
      <sheetName val="화재_탐지_설비1"/>
      <sheetName val="준검_내역서1"/>
      <sheetName val="Sheet1_(2)1"/>
      <sheetName val="단가_및_재료비1"/>
      <sheetName val="1_설계조건1"/>
      <sheetName val="Ⅶ-2_현장경비산출1"/>
      <sheetName val="토공산출_(아파트)1"/>
      <sheetName val="5_일위목록1"/>
      <sheetName val="7_단가조사1"/>
      <sheetName val="6_일위대가1"/>
      <sheetName val="E_P_T수량산출서1"/>
      <sheetName val="노무비"/>
      <sheetName val="3.바닥판  "/>
      <sheetName val="구조물공1(51~56)"/>
      <sheetName val="시추주상도"/>
      <sheetName val="주관사업"/>
      <sheetName val="평형별수량표"/>
      <sheetName val="가설개략"/>
      <sheetName val="을지"/>
      <sheetName val="평당"/>
      <sheetName val="매입세"/>
      <sheetName val="창호"/>
      <sheetName val="PW3"/>
      <sheetName val="PW4"/>
      <sheetName val="SC1"/>
      <sheetName val="PE"/>
      <sheetName val="PM"/>
      <sheetName val="TR"/>
      <sheetName val="기성내역"/>
      <sheetName val="설계"/>
      <sheetName val="총괄"/>
      <sheetName val="Sheet6"/>
      <sheetName val="설계예시"/>
      <sheetName val="귀래_설계_공내역서"/>
      <sheetName val="자재_집계표"/>
      <sheetName val="전선_및_전선관"/>
      <sheetName val="전계가"/>
      <sheetName val="전기공사"/>
      <sheetName val="참조(2)"/>
      <sheetName val="炷舅_XLS_데이타'!$E$124"/>
      <sheetName val="ls_노임"/>
      <sheetName val="炷舅_XLS"/>
      <sheetName val="가격비"/>
      <sheetName val="수량계산서 집계표(가설 신설 및 철거-을지로3가 3호선)"/>
      <sheetName val="수량계산서 집계표(신설-을지로3가 3호선)"/>
      <sheetName val="수량계산서 집계표(철거-을지로3가 3호선)"/>
      <sheetName val="1차_내역서"/>
      <sheetName val="가로등"/>
      <sheetName val="PAINT"/>
      <sheetName val="TEL"/>
      <sheetName val="실행"/>
      <sheetName val="신표지1"/>
      <sheetName val="천방교접속"/>
      <sheetName val="배수판"/>
      <sheetName val="GAS저장소"/>
      <sheetName val="라인마킹"/>
      <sheetName val="위험물저장소"/>
      <sheetName val="일반창고동"/>
      <sheetName val="공정코드"/>
      <sheetName val="을"/>
      <sheetName val="목차 "/>
      <sheetName val="계획서"/>
      <sheetName val="연장"/>
      <sheetName val="위치도(점용허가용)"/>
      <sheetName val="신청서"/>
      <sheetName val="품셈표"/>
      <sheetName val="계산내역(설비)"/>
      <sheetName val="공사발의서"/>
      <sheetName val="S0"/>
      <sheetName val="공사비집계표"/>
      <sheetName val="cable-data"/>
      <sheetName val="기계경비일람"/>
      <sheetName val="제잡비"/>
      <sheetName val="토집"/>
      <sheetName val="기초1"/>
      <sheetName val="수목데이타 "/>
      <sheetName val="실행철강하도"/>
      <sheetName val="EJ"/>
      <sheetName val="설계가"/>
      <sheetName val="관리,공감"/>
      <sheetName val="1.가설"/>
      <sheetName val="4.목공사"/>
      <sheetName val="덕소내역"/>
      <sheetName val="근거(기밀댐퍼)"/>
      <sheetName val="9GNG운반"/>
      <sheetName val="당초내역서"/>
      <sheetName val="가설"/>
      <sheetName val="구조포설"/>
      <sheetName val="복구"/>
      <sheetName val="부대"/>
      <sheetName val="부호표"/>
      <sheetName val="토공"/>
      <sheetName val="부안일위"/>
      <sheetName val="위치조서"/>
      <sheetName val="과세내역(세부)"/>
      <sheetName val="6PILE  (돌출)"/>
      <sheetName val="DATA1"/>
      <sheetName val="타견적(을)"/>
      <sheetName val="부시수량"/>
      <sheetName val="절감계산"/>
      <sheetName val="동력부하계산"/>
      <sheetName val="적용기준"/>
      <sheetName val="재료단가"/>
      <sheetName val="FB25JN"/>
      <sheetName val="사전공사"/>
      <sheetName val="가스내역"/>
      <sheetName val="이름정의"/>
      <sheetName val="초기화면"/>
      <sheetName val="기계실 D200"/>
      <sheetName val="말뚝지지력산정"/>
      <sheetName val="건축(을)"/>
      <sheetName val="단목"/>
      <sheetName val="토목수량"/>
      <sheetName val="내역서(기성청구)"/>
      <sheetName val="날개벽"/>
      <sheetName val="암거단위"/>
      <sheetName val="횡 연장"/>
      <sheetName val="수량집계표"/>
      <sheetName val="공종별수량집계"/>
      <sheetName val="01"/>
      <sheetName val="COVER"/>
      <sheetName val="자판실행"/>
      <sheetName val="우배수"/>
      <sheetName val="원형맨홀수량"/>
      <sheetName val="3.공통공사대비"/>
      <sheetName val="전차선로 물량표"/>
      <sheetName val="한강운반비"/>
      <sheetName val="자재"/>
      <sheetName val="공통(20-91)"/>
      <sheetName val="2000,9월 일위"/>
      <sheetName val="품의서(0217)"/>
      <sheetName val="토목"/>
      <sheetName val="Y-WORK"/>
      <sheetName val="가스(내역)"/>
      <sheetName val="와동25-3(변경)"/>
      <sheetName val="토공집계표"/>
      <sheetName val="EQUIP-H"/>
      <sheetName val="7단가"/>
      <sheetName val="우수공"/>
      <sheetName val="邅☳"/>
      <sheetName val="교대시점"/>
      <sheetName val="인사자료총집계"/>
      <sheetName val="표  지"/>
      <sheetName val="98지급계획"/>
      <sheetName val="진주방향"/>
      <sheetName val="실행(표지,갑,을)"/>
      <sheetName val="-배수구조물⳵토공"/>
      <sheetName val="경상비"/>
      <sheetName val="각종단가"/>
      <sheetName val="2호맨홀공제수량"/>
      <sheetName val="인부신상자료"/>
      <sheetName val="단면가정"/>
      <sheetName val="신우"/>
      <sheetName val="차수"/>
      <sheetName val="직접공사비집계표_7"/>
      <sheetName val="공통가설_8"/>
      <sheetName val="기타시설"/>
      <sheetName val="아파트_9"/>
      <sheetName val="주민복지관"/>
      <sheetName val="지하주차장"/>
      <sheetName val="수로단위수량"/>
      <sheetName val="변경일위"/>
      <sheetName val="Book1"/>
      <sheetName val="기성내역서표지"/>
      <sheetName val="용산1(해보)"/>
      <sheetName val="기초공"/>
      <sheetName val="기둥(원형)"/>
      <sheetName val="부대내역"/>
      <sheetName val="제잡비집계"/>
      <sheetName val="가설건물"/>
      <sheetName val="70%"/>
      <sheetName val="ITEM"/>
      <sheetName val="터널조도"/>
      <sheetName val="소요자재"/>
      <sheetName val="노무산출서"/>
      <sheetName val="횡배수관수량집계"/>
      <sheetName val="횡배수관기초"/>
      <sheetName val="원가"/>
      <sheetName val="List"/>
      <sheetName val="10"/>
      <sheetName val="11"/>
      <sheetName val="6"/>
      <sheetName val="7"/>
      <sheetName val="8"/>
      <sheetName val="9"/>
      <sheetName val="개요"/>
      <sheetName val="수량"/>
      <sheetName val="발생토"/>
      <sheetName val="N賃率-職"/>
      <sheetName val="sub"/>
      <sheetName val="통합내역"/>
      <sheetName val="재정비직인"/>
      <sheetName val="하수급견적대비"/>
      <sheetName val="G.R300경비"/>
      <sheetName val="수량집계"/>
      <sheetName val="대공종"/>
      <sheetName val="A-4"/>
      <sheetName val="설계기준"/>
      <sheetName val="2.2.10.샤시등"/>
      <sheetName val="내역1"/>
      <sheetName val="일반문틀 설치"/>
      <sheetName val="샌딩 에폭시 도장"/>
      <sheetName val="스텐문틀설치"/>
      <sheetName val="현장관리비 산출내역"/>
      <sheetName val="22인공"/>
      <sheetName val="GAEYO"/>
      <sheetName val="일위대가목록"/>
      <sheetName val="3차준공"/>
      <sheetName val="MAIN"/>
      <sheetName val="철거산출근거"/>
      <sheetName val="FAB별"/>
      <sheetName val="참고자료"/>
      <sheetName val="원형1호맨홀토공수량"/>
      <sheetName val="간선토공재집"/>
      <sheetName val="지선토공재집"/>
      <sheetName val="영창26"/>
      <sheetName val="Front"/>
      <sheetName val="wall"/>
      <sheetName val="예정(3)"/>
      <sheetName val="설명서"/>
      <sheetName val="예정공정표"/>
      <sheetName val="표지1"/>
      <sheetName val="부하(성남)"/>
      <sheetName val="설계서(본관)"/>
      <sheetName val="투자효율분석"/>
      <sheetName val="오억미만"/>
    </sheetNames>
    <sheetDataSet>
      <sheetData sheetId="0"/>
      <sheetData sheetId="1"/>
      <sheetData sheetId="2"/>
      <sheetData sheetId="3" refreshError="1">
        <row r="5">
          <cell r="B5">
            <v>0.09</v>
          </cell>
        </row>
        <row r="18">
          <cell r="B18">
            <v>0.14000000000000001</v>
          </cell>
          <cell r="C18">
            <v>0.09</v>
          </cell>
        </row>
        <row r="19">
          <cell r="B19">
            <v>0.23</v>
          </cell>
          <cell r="C19">
            <v>0.14000000000000001</v>
          </cell>
        </row>
        <row r="20">
          <cell r="B20">
            <v>0.32</v>
          </cell>
          <cell r="C20">
            <v>0.19</v>
          </cell>
        </row>
        <row r="22">
          <cell r="B22">
            <v>0.5</v>
          </cell>
          <cell r="C22">
            <v>0.28999999999999998</v>
          </cell>
        </row>
        <row r="24">
          <cell r="B24">
            <v>0.68</v>
          </cell>
          <cell r="C24">
            <v>0.39</v>
          </cell>
        </row>
        <row r="48">
          <cell r="B48">
            <v>0.11</v>
          </cell>
          <cell r="C48">
            <v>7.0000000000000007E-2</v>
          </cell>
        </row>
        <row r="49">
          <cell r="B49">
            <v>0.17</v>
          </cell>
          <cell r="C49">
            <v>0.1</v>
          </cell>
        </row>
        <row r="50">
          <cell r="B50">
            <v>0.23</v>
          </cell>
          <cell r="C50">
            <v>0.14000000000000001</v>
          </cell>
        </row>
        <row r="51">
          <cell r="B51">
            <v>0.3</v>
          </cell>
          <cell r="C51">
            <v>0.18</v>
          </cell>
        </row>
        <row r="52">
          <cell r="B52">
            <v>0.37</v>
          </cell>
          <cell r="C52">
            <v>0.22</v>
          </cell>
        </row>
        <row r="54">
          <cell r="B54">
            <v>0.51</v>
          </cell>
          <cell r="C54">
            <v>0.3</v>
          </cell>
        </row>
        <row r="56">
          <cell r="B56">
            <v>0.65</v>
          </cell>
          <cell r="C56">
            <v>0.39</v>
          </cell>
        </row>
        <row r="59">
          <cell r="B59">
            <v>0.87</v>
          </cell>
          <cell r="C59">
            <v>0.52</v>
          </cell>
        </row>
      </sheetData>
      <sheetData sheetId="4"/>
      <sheetData sheetId="5" refreshError="1">
        <row r="2">
          <cell r="E2">
            <v>23200</v>
          </cell>
        </row>
        <row r="3">
          <cell r="E3">
            <v>44600</v>
          </cell>
        </row>
        <row r="4">
          <cell r="E4">
            <v>66500</v>
          </cell>
        </row>
        <row r="5">
          <cell r="E5">
            <v>123000</v>
          </cell>
        </row>
        <row r="6">
          <cell r="E6">
            <v>3600</v>
          </cell>
        </row>
        <row r="7">
          <cell r="E7">
            <v>6400</v>
          </cell>
        </row>
        <row r="8">
          <cell r="E8">
            <v>13000</v>
          </cell>
        </row>
        <row r="9">
          <cell r="E9">
            <v>22300</v>
          </cell>
        </row>
        <row r="10">
          <cell r="E10">
            <v>47700</v>
          </cell>
        </row>
        <row r="11">
          <cell r="E11">
            <v>203800</v>
          </cell>
        </row>
        <row r="12">
          <cell r="E12">
            <v>407710</v>
          </cell>
        </row>
        <row r="13">
          <cell r="E13">
            <v>815430</v>
          </cell>
        </row>
        <row r="14">
          <cell r="E14">
            <v>1630860</v>
          </cell>
        </row>
        <row r="15">
          <cell r="E15">
            <v>6100</v>
          </cell>
        </row>
        <row r="16">
          <cell r="E16">
            <v>9700</v>
          </cell>
        </row>
        <row r="17">
          <cell r="E17">
            <v>13500</v>
          </cell>
        </row>
        <row r="18">
          <cell r="E18">
            <v>20800</v>
          </cell>
        </row>
        <row r="19">
          <cell r="E19">
            <v>37500</v>
          </cell>
        </row>
        <row r="20">
          <cell r="E20">
            <v>18600</v>
          </cell>
        </row>
        <row r="21">
          <cell r="E21">
            <v>42000</v>
          </cell>
        </row>
        <row r="22">
          <cell r="E22">
            <v>41500</v>
          </cell>
        </row>
        <row r="23">
          <cell r="E23">
            <v>68250</v>
          </cell>
        </row>
        <row r="24">
          <cell r="E24">
            <v>76100</v>
          </cell>
        </row>
        <row r="25">
          <cell r="E25">
            <v>157500</v>
          </cell>
        </row>
        <row r="26">
          <cell r="E26">
            <v>127000</v>
          </cell>
        </row>
        <row r="27">
          <cell r="E27">
            <v>380</v>
          </cell>
        </row>
        <row r="28">
          <cell r="E28">
            <v>910</v>
          </cell>
        </row>
        <row r="29">
          <cell r="E29">
            <v>1400</v>
          </cell>
        </row>
        <row r="30">
          <cell r="E30">
            <v>3460</v>
          </cell>
        </row>
        <row r="31">
          <cell r="E31">
            <v>3100</v>
          </cell>
        </row>
        <row r="32">
          <cell r="E32">
            <v>5300</v>
          </cell>
        </row>
        <row r="33">
          <cell r="E33">
            <v>8500</v>
          </cell>
        </row>
        <row r="34">
          <cell r="E34">
            <v>23700</v>
          </cell>
        </row>
        <row r="35">
          <cell r="E35">
            <v>71170</v>
          </cell>
        </row>
        <row r="36">
          <cell r="E36">
            <v>4070</v>
          </cell>
        </row>
        <row r="37">
          <cell r="E37">
            <v>5100</v>
          </cell>
        </row>
        <row r="38">
          <cell r="E38">
            <v>10000</v>
          </cell>
        </row>
        <row r="39">
          <cell r="E39">
            <v>23500</v>
          </cell>
        </row>
        <row r="40">
          <cell r="E40">
            <v>45600</v>
          </cell>
        </row>
        <row r="42">
          <cell r="E42">
            <v>27000</v>
          </cell>
        </row>
        <row r="44">
          <cell r="E44">
            <v>2200</v>
          </cell>
        </row>
        <row r="45">
          <cell r="E45">
            <v>3200</v>
          </cell>
        </row>
        <row r="47">
          <cell r="E47">
            <v>22400</v>
          </cell>
        </row>
        <row r="48">
          <cell r="E48">
            <v>271810</v>
          </cell>
        </row>
        <row r="49">
          <cell r="E49">
            <v>327470</v>
          </cell>
        </row>
        <row r="50">
          <cell r="E50">
            <v>427240</v>
          </cell>
        </row>
        <row r="51">
          <cell r="E51">
            <v>1500</v>
          </cell>
        </row>
        <row r="52">
          <cell r="E52">
            <v>2200</v>
          </cell>
        </row>
        <row r="53">
          <cell r="E53">
            <v>5800</v>
          </cell>
        </row>
        <row r="54">
          <cell r="E54">
            <v>14000</v>
          </cell>
        </row>
        <row r="55">
          <cell r="E55">
            <v>20000</v>
          </cell>
        </row>
        <row r="56">
          <cell r="E56">
            <v>30100</v>
          </cell>
        </row>
        <row r="57">
          <cell r="E57">
            <v>45200</v>
          </cell>
        </row>
        <row r="58">
          <cell r="E58">
            <v>13500</v>
          </cell>
        </row>
        <row r="59">
          <cell r="E59">
            <v>25600</v>
          </cell>
        </row>
        <row r="60">
          <cell r="E60">
            <v>55600</v>
          </cell>
        </row>
        <row r="61">
          <cell r="E61">
            <v>13600</v>
          </cell>
        </row>
        <row r="62">
          <cell r="E62">
            <v>42500</v>
          </cell>
        </row>
        <row r="63">
          <cell r="E63">
            <v>50400</v>
          </cell>
        </row>
        <row r="64">
          <cell r="E64">
            <v>82000</v>
          </cell>
        </row>
        <row r="65">
          <cell r="E65">
            <v>18900</v>
          </cell>
        </row>
        <row r="66">
          <cell r="E66">
            <v>52600</v>
          </cell>
        </row>
        <row r="67">
          <cell r="E67">
            <v>98600</v>
          </cell>
        </row>
        <row r="68">
          <cell r="E68">
            <v>148200</v>
          </cell>
        </row>
        <row r="69">
          <cell r="E69">
            <v>48200</v>
          </cell>
        </row>
        <row r="70">
          <cell r="E70">
            <v>164700</v>
          </cell>
        </row>
        <row r="71">
          <cell r="E71">
            <v>294200</v>
          </cell>
        </row>
        <row r="72">
          <cell r="E72">
            <v>411900</v>
          </cell>
        </row>
        <row r="73">
          <cell r="E73">
            <v>258900</v>
          </cell>
        </row>
        <row r="74">
          <cell r="E74">
            <v>482500</v>
          </cell>
        </row>
        <row r="75">
          <cell r="E75">
            <v>765000</v>
          </cell>
        </row>
        <row r="76">
          <cell r="E76">
            <v>5800</v>
          </cell>
        </row>
        <row r="77">
          <cell r="E77">
            <v>12900</v>
          </cell>
        </row>
        <row r="78">
          <cell r="E78">
            <v>29400</v>
          </cell>
        </row>
        <row r="79">
          <cell r="E79">
            <v>52000</v>
          </cell>
        </row>
        <row r="80">
          <cell r="E80">
            <v>91700</v>
          </cell>
        </row>
        <row r="81">
          <cell r="E81">
            <v>12000</v>
          </cell>
        </row>
        <row r="82">
          <cell r="E82">
            <v>18600</v>
          </cell>
        </row>
        <row r="83">
          <cell r="E83">
            <v>33600</v>
          </cell>
        </row>
        <row r="84">
          <cell r="E84">
            <v>61800</v>
          </cell>
        </row>
        <row r="85">
          <cell r="E85">
            <v>244540</v>
          </cell>
        </row>
        <row r="86">
          <cell r="E86">
            <v>24800</v>
          </cell>
        </row>
        <row r="87">
          <cell r="E87">
            <v>36600</v>
          </cell>
        </row>
        <row r="88">
          <cell r="E88">
            <v>54300</v>
          </cell>
        </row>
        <row r="89">
          <cell r="E89">
            <v>85200</v>
          </cell>
        </row>
        <row r="90">
          <cell r="E90">
            <v>220600</v>
          </cell>
        </row>
        <row r="91">
          <cell r="E91">
            <v>367400</v>
          </cell>
        </row>
        <row r="92">
          <cell r="E92">
            <v>4600</v>
          </cell>
        </row>
        <row r="93">
          <cell r="E93">
            <v>7200</v>
          </cell>
        </row>
        <row r="94">
          <cell r="E94">
            <v>13200</v>
          </cell>
        </row>
        <row r="95">
          <cell r="E95">
            <v>30300</v>
          </cell>
        </row>
        <row r="96">
          <cell r="E96">
            <v>164700</v>
          </cell>
        </row>
        <row r="97">
          <cell r="E97">
            <v>12000</v>
          </cell>
        </row>
        <row r="98">
          <cell r="E98">
            <v>19600</v>
          </cell>
        </row>
        <row r="100">
          <cell r="E100">
            <v>64400</v>
          </cell>
        </row>
        <row r="101">
          <cell r="E101">
            <v>20100</v>
          </cell>
        </row>
        <row r="102">
          <cell r="E102">
            <v>30500</v>
          </cell>
        </row>
        <row r="103">
          <cell r="E103">
            <v>63000</v>
          </cell>
        </row>
        <row r="105">
          <cell r="E105">
            <v>173000</v>
          </cell>
        </row>
        <row r="106">
          <cell r="E106">
            <v>361000</v>
          </cell>
        </row>
        <row r="107">
          <cell r="E107">
            <v>476170</v>
          </cell>
        </row>
        <row r="108">
          <cell r="E108">
            <v>663000</v>
          </cell>
        </row>
        <row r="109">
          <cell r="E109">
            <v>998000</v>
          </cell>
        </row>
        <row r="110">
          <cell r="E110">
            <v>2224530</v>
          </cell>
        </row>
        <row r="111">
          <cell r="E111">
            <v>23600</v>
          </cell>
        </row>
        <row r="112">
          <cell r="E112">
            <v>72600</v>
          </cell>
        </row>
        <row r="113">
          <cell r="E113">
            <v>175300</v>
          </cell>
        </row>
        <row r="114">
          <cell r="E114">
            <v>600</v>
          </cell>
        </row>
        <row r="115">
          <cell r="E115">
            <v>29300</v>
          </cell>
        </row>
        <row r="116">
          <cell r="E116">
            <v>82300</v>
          </cell>
        </row>
        <row r="117">
          <cell r="E117">
            <v>120000</v>
          </cell>
        </row>
        <row r="118">
          <cell r="E118">
            <v>180000</v>
          </cell>
        </row>
        <row r="119">
          <cell r="E119">
            <v>8300</v>
          </cell>
        </row>
        <row r="120">
          <cell r="E120">
            <v>25200</v>
          </cell>
        </row>
        <row r="121">
          <cell r="E121">
            <v>25500</v>
          </cell>
        </row>
        <row r="122">
          <cell r="E122">
            <v>49100</v>
          </cell>
        </row>
        <row r="123">
          <cell r="E123">
            <v>81700</v>
          </cell>
        </row>
        <row r="124">
          <cell r="E124">
            <v>25100</v>
          </cell>
        </row>
        <row r="125">
          <cell r="E125">
            <v>40000</v>
          </cell>
        </row>
        <row r="126">
          <cell r="E126">
            <v>77200</v>
          </cell>
        </row>
        <row r="127">
          <cell r="E127">
            <v>136000</v>
          </cell>
        </row>
        <row r="128">
          <cell r="E128">
            <v>2600</v>
          </cell>
        </row>
        <row r="129">
          <cell r="E129">
            <v>8030</v>
          </cell>
        </row>
        <row r="130">
          <cell r="E130">
            <v>12650</v>
          </cell>
        </row>
        <row r="131">
          <cell r="E131">
            <v>10000</v>
          </cell>
        </row>
        <row r="132">
          <cell r="E132">
            <v>18000</v>
          </cell>
        </row>
        <row r="133">
          <cell r="E133">
            <v>36000</v>
          </cell>
        </row>
        <row r="134">
          <cell r="E134">
            <v>54700</v>
          </cell>
        </row>
        <row r="135">
          <cell r="E135">
            <v>97500</v>
          </cell>
        </row>
        <row r="136">
          <cell r="E136">
            <v>289060</v>
          </cell>
        </row>
        <row r="137">
          <cell r="E137">
            <v>12500</v>
          </cell>
        </row>
        <row r="138">
          <cell r="E138">
            <v>23600</v>
          </cell>
        </row>
        <row r="139">
          <cell r="E139">
            <v>43800</v>
          </cell>
        </row>
        <row r="140">
          <cell r="E140">
            <v>81100</v>
          </cell>
        </row>
        <row r="141">
          <cell r="E141">
            <v>2300</v>
          </cell>
        </row>
        <row r="142">
          <cell r="E142">
            <v>10500</v>
          </cell>
        </row>
        <row r="143">
          <cell r="E143">
            <v>16100</v>
          </cell>
        </row>
        <row r="144">
          <cell r="E144">
            <v>33500</v>
          </cell>
        </row>
        <row r="145">
          <cell r="E145">
            <v>4800</v>
          </cell>
        </row>
        <row r="146">
          <cell r="E146">
            <v>11200</v>
          </cell>
        </row>
        <row r="147">
          <cell r="E147">
            <v>21000</v>
          </cell>
        </row>
        <row r="148">
          <cell r="E148">
            <v>180000</v>
          </cell>
        </row>
        <row r="149">
          <cell r="E149">
            <v>308700</v>
          </cell>
        </row>
        <row r="150">
          <cell r="E150">
            <v>372960</v>
          </cell>
        </row>
        <row r="151">
          <cell r="E151">
            <v>406000</v>
          </cell>
        </row>
        <row r="152">
          <cell r="E152">
            <v>1662040</v>
          </cell>
        </row>
        <row r="153">
          <cell r="E153">
            <v>11000</v>
          </cell>
        </row>
        <row r="154">
          <cell r="E154">
            <v>23500</v>
          </cell>
        </row>
        <row r="155">
          <cell r="E155">
            <v>36700</v>
          </cell>
        </row>
        <row r="156">
          <cell r="E156">
            <v>7300</v>
          </cell>
        </row>
        <row r="157">
          <cell r="E157">
            <v>21900</v>
          </cell>
        </row>
        <row r="158">
          <cell r="E158">
            <v>61000</v>
          </cell>
        </row>
        <row r="159">
          <cell r="E159">
            <v>99900</v>
          </cell>
        </row>
        <row r="160">
          <cell r="E160">
            <v>14800</v>
          </cell>
        </row>
        <row r="161">
          <cell r="E161">
            <v>33100</v>
          </cell>
        </row>
        <row r="162">
          <cell r="E162">
            <v>131040</v>
          </cell>
        </row>
        <row r="163">
          <cell r="E163">
            <v>1300</v>
          </cell>
        </row>
        <row r="164">
          <cell r="E164">
            <v>2000</v>
          </cell>
        </row>
        <row r="165">
          <cell r="E165">
            <v>3900</v>
          </cell>
        </row>
        <row r="166">
          <cell r="E166">
            <v>2400</v>
          </cell>
        </row>
        <row r="168">
          <cell r="E168">
            <v>3670</v>
          </cell>
        </row>
        <row r="169">
          <cell r="E169">
            <v>8820</v>
          </cell>
        </row>
        <row r="170">
          <cell r="E170">
            <v>11760</v>
          </cell>
        </row>
        <row r="171">
          <cell r="E171">
            <v>10100</v>
          </cell>
        </row>
        <row r="172">
          <cell r="E172">
            <v>17100</v>
          </cell>
        </row>
        <row r="173">
          <cell r="E173">
            <v>31100</v>
          </cell>
        </row>
        <row r="174">
          <cell r="E174">
            <v>162500</v>
          </cell>
        </row>
        <row r="176">
          <cell r="E176">
            <v>21000</v>
          </cell>
        </row>
        <row r="177">
          <cell r="E177">
            <v>30100</v>
          </cell>
        </row>
        <row r="178">
          <cell r="E178">
            <v>98800</v>
          </cell>
        </row>
        <row r="179">
          <cell r="E179">
            <v>158000</v>
          </cell>
        </row>
        <row r="180">
          <cell r="E180">
            <v>202000</v>
          </cell>
        </row>
        <row r="183">
          <cell r="E183">
            <v>1300</v>
          </cell>
        </row>
        <row r="184">
          <cell r="E184">
            <v>2800</v>
          </cell>
        </row>
        <row r="185">
          <cell r="E185">
            <v>4000</v>
          </cell>
        </row>
        <row r="186">
          <cell r="E186">
            <v>10500</v>
          </cell>
        </row>
        <row r="187">
          <cell r="E187">
            <v>24700</v>
          </cell>
        </row>
        <row r="188">
          <cell r="E188">
            <v>50600</v>
          </cell>
        </row>
        <row r="189">
          <cell r="E189">
            <v>88000</v>
          </cell>
        </row>
        <row r="190">
          <cell r="E190">
            <v>176500</v>
          </cell>
        </row>
        <row r="191">
          <cell r="E191">
            <v>8100</v>
          </cell>
        </row>
        <row r="192">
          <cell r="E192">
            <v>10900</v>
          </cell>
        </row>
        <row r="193">
          <cell r="E193">
            <v>18600</v>
          </cell>
        </row>
        <row r="194">
          <cell r="E194">
            <v>76120</v>
          </cell>
        </row>
        <row r="195">
          <cell r="E195">
            <v>101000</v>
          </cell>
        </row>
        <row r="196">
          <cell r="E196">
            <v>149000</v>
          </cell>
        </row>
        <row r="197">
          <cell r="E197">
            <v>290000</v>
          </cell>
        </row>
        <row r="198">
          <cell r="E198">
            <v>466000</v>
          </cell>
        </row>
        <row r="199">
          <cell r="E199">
            <v>1544760</v>
          </cell>
        </row>
        <row r="200">
          <cell r="E200">
            <v>5600</v>
          </cell>
        </row>
        <row r="201">
          <cell r="E201">
            <v>17200</v>
          </cell>
        </row>
        <row r="202">
          <cell r="E202">
            <v>9200</v>
          </cell>
        </row>
        <row r="203">
          <cell r="E203">
            <v>18200</v>
          </cell>
        </row>
        <row r="204">
          <cell r="E204">
            <v>34700</v>
          </cell>
        </row>
        <row r="205">
          <cell r="E205">
            <v>65100</v>
          </cell>
        </row>
        <row r="206">
          <cell r="E206">
            <v>108000</v>
          </cell>
        </row>
        <row r="207">
          <cell r="E207">
            <v>150000</v>
          </cell>
        </row>
        <row r="210">
          <cell r="E210">
            <v>9500</v>
          </cell>
        </row>
        <row r="211">
          <cell r="E211">
            <v>16000</v>
          </cell>
        </row>
        <row r="212">
          <cell r="E212">
            <v>26400</v>
          </cell>
        </row>
        <row r="213">
          <cell r="E213">
            <v>47700</v>
          </cell>
        </row>
        <row r="214">
          <cell r="E214">
            <v>70600</v>
          </cell>
        </row>
        <row r="215">
          <cell r="E215">
            <v>154700</v>
          </cell>
        </row>
        <row r="216">
          <cell r="E216">
            <v>430</v>
          </cell>
        </row>
        <row r="217">
          <cell r="E217">
            <v>1100</v>
          </cell>
        </row>
        <row r="218">
          <cell r="E218">
            <v>1000</v>
          </cell>
        </row>
        <row r="219">
          <cell r="E219">
            <v>1500</v>
          </cell>
        </row>
        <row r="220">
          <cell r="E220">
            <v>4700</v>
          </cell>
        </row>
        <row r="221">
          <cell r="E221">
            <v>22300</v>
          </cell>
        </row>
        <row r="222">
          <cell r="E222">
            <v>36400</v>
          </cell>
        </row>
        <row r="223">
          <cell r="E223">
            <v>52900</v>
          </cell>
        </row>
        <row r="224">
          <cell r="E224">
            <v>4000</v>
          </cell>
        </row>
        <row r="225">
          <cell r="E225">
            <v>8200</v>
          </cell>
        </row>
        <row r="552">
          <cell r="E552">
            <v>48300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 refreshError="1"/>
      <sheetData sheetId="299"/>
      <sheetData sheetId="300"/>
      <sheetData sheetId="30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/>
      <sheetData sheetId="365"/>
      <sheetData sheetId="366"/>
      <sheetData sheetId="367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원가계산서"/>
      <sheetName val="내역서"/>
      <sheetName val="일위대가총괄"/>
      <sheetName val="일위대가"/>
      <sheetName val="단가대비표"/>
      <sheetName val="단가산출"/>
      <sheetName val="00노임기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간지"/>
      <sheetName val="설계예산서-2단계"/>
      <sheetName val="공사원가-2단계"/>
      <sheetName val="관급총괄표-2단계"/>
      <sheetName val="총괄표-2단계"/>
      <sheetName val="인입간선-중심시설"/>
      <sheetName val="방송-중심시설"/>
      <sheetName val="수량집계표 (인입간선)"/>
      <sheetName val="수량산출서(인입外)"/>
      <sheetName val="수량집계표 (방송)"/>
      <sheetName val="수량산출서 (방송)"/>
      <sheetName val="기초일위대가집계"/>
      <sheetName val="기초일위대가"/>
      <sheetName val="각종기초산출"/>
      <sheetName val="단가비교표"/>
      <sheetName val="부록단가"/>
      <sheetName val="기계경비산출"/>
      <sheetName val="노임단가"/>
      <sheetName val="설명서"/>
      <sheetName val="전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위대가"/>
      <sheetName val="내역서"/>
      <sheetName val="단가대비표"/>
      <sheetName val="수량산출서"/>
      <sheetName val="Sheet3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설계서"/>
      <sheetName val="원가계산서"/>
      <sheetName val="총괄내역서"/>
      <sheetName val="기타경비"/>
      <sheetName val="관급내역"/>
      <sheetName val="내역서"/>
      <sheetName val="일위대가목록"/>
      <sheetName val="일위대가표"/>
      <sheetName val="노무"/>
      <sheetName val="토공기초"/>
      <sheetName val="기계경비-1"/>
      <sheetName val="기계경비-2"/>
      <sheetName val="절연바켓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C RIAL접지"/>
      <sheetName val="전선관부설(1)"/>
      <sheetName val="전선관부설(2)"/>
      <sheetName val="조명TOWER보호대기초"/>
      <sheetName val="울타리기둥기초"/>
      <sheetName val="PAD TR보호대기초"/>
      <sheetName val="울타리출입문기초"/>
      <sheetName val="조명탑기초-32m용"/>
      <sheetName val="조명탑기초-20m용"/>
      <sheetName val="PAD TR 기초"/>
      <sheetName val="CCTV POLE기초"/>
      <sheetName val="가로등기초"/>
      <sheetName val="차량신호등철주기초"/>
      <sheetName val="보행신호등기초"/>
      <sheetName val="조명제어반기초"/>
      <sheetName val="맨홀(&quot;A&quot; TYPE)"/>
      <sheetName val="맨홀(&quot;B&quot; TYPE)"/>
      <sheetName val="맨홀(&quot;C&quot; TYPE)"/>
      <sheetName val="HANDHOLE"/>
      <sheetName val="HANDHOLE(2)"/>
      <sheetName val="3.고용보험료산출근거"/>
      <sheetName val="4.고용보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설계표지 (2)"/>
      <sheetName val="설계표지"/>
      <sheetName val="일반시방"/>
      <sheetName val="기술시방"/>
      <sheetName val="산출내역"/>
      <sheetName val="원가계산"/>
      <sheetName val="일위집계"/>
      <sheetName val="일위대가"/>
      <sheetName val="운반중량"/>
      <sheetName val="수량계산"/>
      <sheetName val="수량계산 (2)"/>
      <sheetName val="자재표"/>
      <sheetName val="동원인원"/>
      <sheetName val="물가대비표"/>
      <sheetName val="예정공정"/>
      <sheetName val="중기사용"/>
      <sheetName val="노임단가"/>
      <sheetName val="결정의견서"/>
      <sheetName val="공사개요"/>
      <sheetName val="설계범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목(가-마)"/>
      <sheetName val="수목(바-주목)"/>
      <sheetName val="수목(중국단풍-)"/>
      <sheetName val="식재인부"/>
      <sheetName val="지주목수"/>
      <sheetName val="데이타"/>
      <sheetName val="VXXXXX"/>
      <sheetName val="일위대가"/>
      <sheetName val="일위대가(내역)"/>
      <sheetName val="foxz"/>
      <sheetName val="표지"/>
      <sheetName val="실행집계"/>
      <sheetName val="원실행"/>
      <sheetName val="공통가설계"/>
      <sheetName val="공통가설비"/>
      <sheetName val="현관계"/>
      <sheetName val="현관"/>
      <sheetName val="원가LIST"/>
      <sheetName val="월별투입계획"/>
      <sheetName val="___"/>
      <sheetName val="el\설계서\수목일위.XLS]데이타"/>
      <sheetName val="현황"/>
      <sheetName val="현황(1공구)"/>
      <sheetName val="현황(2공구)"/>
      <sheetName val="현황(3공구)"/>
      <sheetName val="간지"/>
      <sheetName val="1공구 단가 (정원)"/>
      <sheetName val="1공구 단가 (산광)"/>
      <sheetName val="1공구 단가 (용호)"/>
      <sheetName val="간지 (2)"/>
      <sheetName val="2공구 단가(인성)"/>
      <sheetName val="2공구 단가(대동)"/>
      <sheetName val="2공구 단가(산광)"/>
      <sheetName val="Sheet3"/>
      <sheetName val="터널구조물산근"/>
      <sheetName val="도로구조물산근"/>
      <sheetName val="Sheet1"/>
      <sheetName val="Sheet2"/>
      <sheetName val="터널굴착단산"/>
      <sheetName val="장약패턴90M2"/>
      <sheetName val="토공산근"/>
      <sheetName val="단가산출근거"/>
      <sheetName val="설계가"/>
      <sheetName val="실행내역서"/>
      <sheetName val="1.토공"/>
      <sheetName val="2.배수공"/>
      <sheetName val="3.구조물공"/>
      <sheetName val="4.포장공"/>
      <sheetName val="5부대공"/>
      <sheetName val="6사급자재대"/>
      <sheetName val="공통가설공"/>
      <sheetName val="BASIC1"/>
      <sheetName val="재료비"/>
      <sheetName val="노무비"/>
      <sheetName val="중기비"/>
      <sheetName val="Sheet4"/>
      <sheetName val="구조물공수량명세서"/>
      <sheetName val="공사비"/>
      <sheetName val="단가산출"/>
      <sheetName val="가드레일산근"/>
      <sheetName val="수량집계표"/>
      <sheetName val="수량"/>
      <sheetName val="단가비교"/>
      <sheetName val="적용2002"/>
      <sheetName val="중기"/>
      <sheetName val="조경공사(총괄)"/>
      <sheetName val="내역"/>
      <sheetName val="수목일위"/>
      <sheetName val="기초일위"/>
      <sheetName val="시설일위"/>
      <sheetName val="지주목 및 비료산출기준"/>
      <sheetName val="지주목및비료산출"/>
      <sheetName val="시설물수량산출서"/>
      <sheetName val="노임"/>
      <sheetName val="설변공종별"/>
      <sheetName val="설변조정내역"/>
      <sheetName val="건기토원가"/>
      <sheetName val="집계표"/>
      <sheetName val="건축원가"/>
      <sheetName val="토목원가"/>
      <sheetName val="기계원가"/>
      <sheetName val="건축집계"/>
      <sheetName val="건축내역"/>
      <sheetName val="토목내역"/>
      <sheetName val="기계내역"/>
      <sheetName val="PACKING LIST"/>
      <sheetName val="DATE"/>
      <sheetName val="요율"/>
      <sheetName val="노임단가"/>
      <sheetName val="갑지"/>
      <sheetName val="원가"/>
      <sheetName val="전기일위목록"/>
      <sheetName val="전기대가"/>
      <sheetName val="산출조서표지"/>
      <sheetName val="수량산출"/>
      <sheetName val="공량산출"/>
      <sheetName val="단가산출_목록"/>
      <sheetName val="전차선로 물량표"/>
      <sheetName val="한강운반비"/>
      <sheetName val="#REF"/>
      <sheetName val="자재"/>
      <sheetName val="공통(20-91)"/>
      <sheetName val="el\설계서\수목일위.XLS"/>
      <sheetName val="진주방향"/>
      <sheetName val="1. 설계예산서"/>
      <sheetName val="2. 목차"/>
      <sheetName val="3.설계설명서"/>
      <sheetName val="4.시방서갑지"/>
      <sheetName val="5.시방서(일반시방서)"/>
      <sheetName val="6.시방서갑지(특기)"/>
      <sheetName val="7.예정공정표"/>
      <sheetName val="예정공정표"/>
      <sheetName val="8. 설계예산서"/>
      <sheetName val="16.설계서용지(갑)"/>
      <sheetName val="17. 내역서갑지"/>
      <sheetName val="원가계산서"/>
      <sheetName val="공종별집계표"/>
      <sheetName val="내 역 서"/>
      <sheetName val="일 위 대 가 표"/>
      <sheetName val="일위대가표(자동제어반제작)"/>
      <sheetName val="수 량 산 출 서"/>
      <sheetName val="계통도갑지"/>
      <sheetName val="수량집계A"/>
      <sheetName val="철근집계A"/>
      <sheetName val="일위대가표"/>
      <sheetName val="원가서"/>
      <sheetName val="총괄내역서"/>
      <sheetName val="물가시세"/>
      <sheetName val="일위대가 "/>
      <sheetName val="건축2"/>
      <sheetName val="AS포장복구 "/>
      <sheetName val="수목데이타"/>
      <sheetName val="1,2공구원가계산서"/>
      <sheetName val="2공구산출내역"/>
      <sheetName val="1공구산출내역서"/>
      <sheetName val="준검 내역서"/>
      <sheetName val="투찰"/>
      <sheetName val="수량산출서"/>
      <sheetName val="장비집계"/>
      <sheetName val="문학간접"/>
      <sheetName val="간접"/>
      <sheetName val="b_balju_cho"/>
      <sheetName val="토공"/>
      <sheetName val="기계경비산출기준"/>
      <sheetName val="노무"/>
      <sheetName val="가설공사비"/>
      <sheetName val="도로구조공사비"/>
      <sheetName val="도로토공공사비"/>
      <sheetName val="여수토공사비"/>
      <sheetName val="조건"/>
      <sheetName val="계산서(곡선부)"/>
      <sheetName val="포장재료집계표"/>
      <sheetName val="1차증가원가계산"/>
      <sheetName val="제출내역 (2)"/>
      <sheetName val="계정"/>
      <sheetName val="관급자재"/>
      <sheetName val="폐기물"/>
      <sheetName val="관접합및부설"/>
      <sheetName val="단가"/>
      <sheetName val="기본단가표"/>
      <sheetName val="내역서"/>
      <sheetName val="nys"/>
      <sheetName val="공사비산출내역"/>
      <sheetName val="Total"/>
      <sheetName val="2003상반기노임기준"/>
      <sheetName val="자재단가조사표-수목"/>
      <sheetName val="견적"/>
      <sheetName val="별표집계"/>
      <sheetName val="실행(ALT1)"/>
      <sheetName val="변수값"/>
      <sheetName val="중기상차"/>
      <sheetName val="AS복구"/>
      <sheetName val="중기터파기"/>
      <sheetName val="단가대비표"/>
      <sheetName val="BOJUNGGM"/>
      <sheetName val="연습"/>
      <sheetName val="실행(표지,갑,을)"/>
      <sheetName val="금액"/>
      <sheetName val="공사요율산출표"/>
      <sheetName val="변경내역"/>
      <sheetName val="기준액"/>
      <sheetName val="기초단가"/>
      <sheetName val="공사개요"/>
      <sheetName val="6호기"/>
      <sheetName val="FB25JN"/>
      <sheetName val="공사설명서"/>
      <sheetName val="일위목록"/>
      <sheetName val="토공총괄표"/>
      <sheetName val="가시설"/>
      <sheetName val="카렌스센터계량기설치공사"/>
      <sheetName val="결재판"/>
      <sheetName val="수목표준대가"/>
      <sheetName val="16-1"/>
      <sheetName val="설계서(본관)"/>
      <sheetName val="골재집계"/>
      <sheetName val="-레미콘집계"/>
      <sheetName val="-몰탈콘크리트"/>
      <sheetName val="자갈,시멘트,모래산출"/>
      <sheetName val="-철근집계"/>
      <sheetName val="포장재료(1)"/>
      <sheetName val="-흄관집계"/>
      <sheetName val="계획금액"/>
      <sheetName val="을지"/>
      <sheetName val="COVER"/>
      <sheetName val="다공관8"/>
      <sheetName val="다공관12"/>
      <sheetName val="다공관20"/>
      <sheetName val="다공관22"/>
      <sheetName val="영구ANCHOR(1사면)"/>
      <sheetName val="영구ANCHOR(8-2사면)"/>
      <sheetName val="격자블럭공"/>
      <sheetName val="격자블럭호표"/>
      <sheetName val="기초자료"/>
      <sheetName val="장비손료"/>
      <sheetName val="데리네이타현황"/>
      <sheetName val="시설물일위"/>
      <sheetName val="가설공사"/>
      <sheetName val="단가결정"/>
      <sheetName val="내역아"/>
      <sheetName val="울타리"/>
      <sheetName val="2000.11월설계내역"/>
      <sheetName val="자료"/>
      <sheetName val="공구원가계산"/>
      <sheetName val="중기조종사 단위단가"/>
      <sheetName val="-치수표(곡선부)"/>
      <sheetName val="단위단가"/>
      <sheetName val="버스운행안내"/>
      <sheetName val="근태계획서"/>
      <sheetName val="예방접종계획"/>
      <sheetName val="부대내역"/>
      <sheetName val="일위산출"/>
      <sheetName val="단가산출서"/>
      <sheetName val="전체"/>
      <sheetName val="삭제금지단가"/>
      <sheetName val="70%"/>
      <sheetName val="설명"/>
      <sheetName val="원가계산"/>
      <sheetName val="원가계산 (2)"/>
      <sheetName val="설계예산서"/>
      <sheetName val="예산내역서"/>
      <sheetName val="제잡비계산"/>
      <sheetName val="2호맨홀공제수량"/>
      <sheetName val="값"/>
      <sheetName val="전익자재"/>
      <sheetName val="소비자가"/>
      <sheetName val="Sheet1 (2)"/>
      <sheetName val="용역비내역-진짜"/>
      <sheetName val="자판실행"/>
      <sheetName val="WORK"/>
      <sheetName val="참조 (2)"/>
      <sheetName val="대비표"/>
      <sheetName val="기준비용"/>
      <sheetName val="A-4"/>
      <sheetName val="실행대비"/>
      <sheetName val="세부내역"/>
      <sheetName val="금액내역서"/>
      <sheetName val="경영"/>
      <sheetName val="98년"/>
      <sheetName val="실적"/>
      <sheetName val="신청서"/>
      <sheetName val="수목단가"/>
      <sheetName val="시설수량표"/>
      <sheetName val="식재수량표"/>
      <sheetName val="자재단가"/>
      <sheetName val="도급기성"/>
      <sheetName val="코드"/>
      <sheetName val="콘크스"/>
      <sheetName val="산출기초"/>
      <sheetName val="건축-물가변동"/>
      <sheetName val="노임이"/>
      <sheetName val="Recovered_Sheet1"/>
      <sheetName val="수량계표"/>
      <sheetName val="건축"/>
      <sheetName val="기초입력 DATA"/>
      <sheetName val="배수장토목공사비"/>
      <sheetName val="증감내역서"/>
      <sheetName val="갈현동"/>
      <sheetName val="내역서생태통로"/>
      <sheetName val="원가계산(생태통로)"/>
      <sheetName val="생태통로"/>
      <sheetName val="내역서(석산부지)"/>
      <sheetName val="원가계산(석산부지)"/>
      <sheetName val="석산부지녹화"/>
      <sheetName val="일위대가목록(식재)"/>
      <sheetName val="일위대가 (식재)"/>
      <sheetName val="자재단가(식재)"/>
      <sheetName val="노임단가(식재)"/>
      <sheetName val="LP-S"/>
      <sheetName val="식재"/>
      <sheetName val="시설물"/>
      <sheetName val="식재출력용"/>
      <sheetName val="유지관리"/>
      <sheetName val="입찰견적보고서"/>
      <sheetName val="인건비"/>
      <sheetName val="설계"/>
      <sheetName val="월간관리비"/>
      <sheetName val="산출근거"/>
      <sheetName val="재료단가"/>
      <sheetName val="임금단가"/>
      <sheetName val="장비목록표"/>
      <sheetName val="장비운전경비"/>
      <sheetName val="골조-APT 갑지"/>
      <sheetName val="토사(PE)"/>
      <sheetName val="직재"/>
      <sheetName val="재집"/>
      <sheetName val="기타 정보통신공사"/>
      <sheetName val="이름표지정"/>
      <sheetName val="표지 (2)"/>
      <sheetName val="지급자재"/>
      <sheetName val="기초코드"/>
      <sheetName val="집계(공통)"/>
      <sheetName val="집계(건축-총괄)"/>
      <sheetName val="집계(건축-공동주택)"/>
      <sheetName val="집계(건축-업무)"/>
      <sheetName val="집계(건축-지하)"/>
      <sheetName val="집계(건축-근생)"/>
      <sheetName val="내역(건축-공동주택)"/>
      <sheetName val="집계(기계-총괄)"/>
      <sheetName val="집계(기계-공동주택)"/>
      <sheetName val="집계(기계-업무)"/>
      <sheetName val="집계(기계-지하)"/>
      <sheetName val="집계(기계-근생)"/>
      <sheetName val="집계(기계-복리)"/>
      <sheetName val="집계(토목)"/>
      <sheetName val="표_재료"/>
      <sheetName val="가설건물"/>
      <sheetName val="팔당터널(1공구)"/>
      <sheetName val="30집계표"/>
      <sheetName val="iec"/>
      <sheetName val="ks"/>
      <sheetName val="DATA"/>
      <sheetName val="선로정수"/>
      <sheetName val="9811"/>
      <sheetName val="총괄"/>
      <sheetName val="전등설비"/>
      <sheetName val="년도별노임표"/>
      <sheetName val="중기목록표"/>
      <sheetName val="설명서 "/>
      <sheetName val="토목"/>
      <sheetName val="BID"/>
      <sheetName val="적용공정"/>
      <sheetName val="제경비적용기준"/>
      <sheetName val="공사자료입력"/>
      <sheetName val="구조물5월기성내역"/>
      <sheetName val="1공구원가계산"/>
      <sheetName val="1공구원가계산서"/>
      <sheetName val="골조시행"/>
      <sheetName val="입력"/>
      <sheetName val="안내"/>
      <sheetName val="자재단가2007.10"/>
      <sheetName val="자재단가2008.4"/>
      <sheetName val="106C0300"/>
      <sheetName val="입찰"/>
      <sheetName val="현경"/>
      <sheetName val="중기사용료산출근거"/>
      <sheetName val="단가산출2"/>
      <sheetName val="단가 및 재료비"/>
      <sheetName val="FOB발"/>
      <sheetName val="시멘트"/>
      <sheetName val="기계경비"/>
      <sheetName val="빙장비사양"/>
      <sheetName val="장비사양"/>
      <sheetName val="제경비율"/>
      <sheetName val="11-2.아파트내역"/>
      <sheetName val="CON'C"/>
      <sheetName val="부대tu"/>
      <sheetName val="총계"/>
      <sheetName val="터파기및재료"/>
      <sheetName val="3.바닥판  "/>
      <sheetName val="해외(원화)"/>
      <sheetName val="소요자재"/>
      <sheetName val="노무산출서"/>
      <sheetName val="경비"/>
      <sheetName val="일위대가목록표(1)"/>
      <sheetName val="일위대가표(1)"/>
      <sheetName val="일위대가목록표(2)"/>
      <sheetName val="일위대가표(2)"/>
      <sheetName val="자재단가조사서"/>
      <sheetName val="노임단가조사서"/>
      <sheetName val="산근1"/>
      <sheetName val="산근2"/>
      <sheetName val="산근3"/>
      <sheetName val="산근4"/>
      <sheetName val="산근5"/>
      <sheetName val="산근6"/>
      <sheetName val="산근7"/>
      <sheetName val="산근8"/>
      <sheetName val="산근9"/>
      <sheetName val="산근10"/>
      <sheetName val="산근11"/>
      <sheetName val="산근12"/>
      <sheetName val="산근13"/>
      <sheetName val="CC16-내역서"/>
      <sheetName val="을-ATYPE"/>
      <sheetName val="재료값"/>
      <sheetName val="Sheet5"/>
      <sheetName val="노임,재료비"/>
      <sheetName val="기계경비(시간당)"/>
      <sheetName val="램머"/>
      <sheetName val="인건비 "/>
      <sheetName val="포장수량단위"/>
      <sheetName val="경비_원본"/>
      <sheetName val="장비경비"/>
      <sheetName val="CTEMCOST"/>
      <sheetName val="참조(2)"/>
      <sheetName val="참조"/>
      <sheetName val="건축내역서"/>
      <sheetName val="공정표"/>
      <sheetName val="결재갑지"/>
      <sheetName val="L_RPTB02_01"/>
      <sheetName val="설계예산"/>
      <sheetName val="정부노임단가"/>
      <sheetName val="토목검측서"/>
      <sheetName val="가감수량"/>
      <sheetName val="맨홀수량산출"/>
      <sheetName val="조명시설"/>
      <sheetName val="물가대비표"/>
      <sheetName val="6-1. 관개량조서"/>
      <sheetName val="설계총괄표"/>
      <sheetName val="LOOKUP"/>
      <sheetName val="인제내역"/>
      <sheetName val="판매시설"/>
      <sheetName val="1안"/>
      <sheetName val="우수받이"/>
      <sheetName val="공통가설"/>
      <sheetName val="INDEX  LIST"/>
      <sheetName val="타공종이기"/>
      <sheetName val="표  지"/>
      <sheetName val="화성태안9공구내역(실행)"/>
      <sheetName val="적용기준"/>
      <sheetName val="화장실"/>
      <sheetName val="플랜트 설치"/>
      <sheetName val="2000년1차"/>
      <sheetName val="2000전체분"/>
      <sheetName val="기초1"/>
      <sheetName val="토목내역서"/>
      <sheetName val="아파트"/>
      <sheetName val="평당공사비산정"/>
      <sheetName val="아파트 내역"/>
      <sheetName val="목차"/>
      <sheetName val="산출내역서"/>
      <sheetName val="조경집계표"/>
      <sheetName val="7.원가계산서(품셈)"/>
      <sheetName val="조경내역서"/>
      <sheetName val="수량집계"/>
      <sheetName val="일위대가목록"/>
      <sheetName val="일위대가1"/>
      <sheetName val="단가산출근거 목록표"/>
      <sheetName val="단 가 산 출 근 거"/>
      <sheetName val="중기 목록표"/>
      <sheetName val="시간당 중기사용료"/>
      <sheetName val="노임단가목록"/>
      <sheetName val="환율및 기초자료"/>
      <sheetName val="순공사비내역서"/>
      <sheetName val="일위대가목록표"/>
      <sheetName val="기계경비목록"/>
      <sheetName val="단가산출목록"/>
      <sheetName val="노무비단가"/>
      <sheetName val="단목객토단위수량산출"/>
      <sheetName val="단위수량산출"/>
      <sheetName val="맹암거,초지"/>
      <sheetName val="대상수목수량"/>
      <sheetName val="전기"/>
      <sheetName val="토목(대안)"/>
      <sheetName val="설계명세서"/>
      <sheetName val="말뚝지지력산정"/>
      <sheetName val="매채조회"/>
      <sheetName val="내역(APT)"/>
      <sheetName val="01"/>
      <sheetName val="총괄표"/>
      <sheetName val="고유코드_설계"/>
      <sheetName val="노임단가표"/>
      <sheetName val="설계내역서"/>
      <sheetName val="설계내역"/>
      <sheetName val="토공수량"/>
      <sheetName val="00노임기준"/>
      <sheetName val="평가데이터"/>
      <sheetName val="연결임시"/>
      <sheetName val="세금자료"/>
      <sheetName val="실행,원가 최종예상"/>
      <sheetName val="시중노임단가"/>
      <sheetName val="Tool"/>
      <sheetName val="일위"/>
      <sheetName val="그림"/>
      <sheetName val="산출(부하간선)"/>
      <sheetName val="원가data"/>
      <sheetName val="AL공사(원)"/>
      <sheetName val="산출근거(복구)"/>
      <sheetName val="단가표"/>
      <sheetName val="월별수입"/>
      <sheetName val="21301동"/>
      <sheetName val="전기공사"/>
      <sheetName val="지질조사"/>
      <sheetName val="JOIN(2span)"/>
      <sheetName val="바닥판"/>
      <sheetName val="주빔의 설계"/>
      <sheetName val="철근량산정및사용성검토"/>
      <sheetName val="입력DATA"/>
      <sheetName val="도급"/>
      <sheetName val="건설기계"/>
      <sheetName val="사급자재"/>
      <sheetName val="케이블트레이"/>
      <sheetName val="Sheet15"/>
      <sheetName val="상부공철근집계(ABC)"/>
      <sheetName val="신표지1"/>
      <sheetName val="el\설계서\수목일위_XLS]데이타"/>
      <sheetName val="1공구_단가_(정원)"/>
      <sheetName val="1공구_단가_(산광)"/>
      <sheetName val="1공구_단가_(용호)"/>
      <sheetName val="간지_(2)"/>
      <sheetName val="2공구_단가(인성)"/>
      <sheetName val="2공구_단가(대동)"/>
      <sheetName val="2공구_단가(산광)"/>
      <sheetName val="1_토공"/>
      <sheetName val="2_배수공"/>
      <sheetName val="3_구조물공"/>
      <sheetName val="4_포장공"/>
      <sheetName val="지주목_및_비료산출기준"/>
      <sheetName val="PACKING_LIST"/>
      <sheetName val="el\설계서\수목일위_XLS"/>
      <sheetName val="1__설계예산서"/>
      <sheetName val="2__목차"/>
      <sheetName val="3_설계설명서"/>
      <sheetName val="4_시방서갑지"/>
      <sheetName val="5_시방서(일반시방서)"/>
      <sheetName val="6_시방서갑지(특기)"/>
      <sheetName val="7_예정공정표"/>
      <sheetName val="8__설계예산서"/>
      <sheetName val="16_설계서용지(갑)"/>
      <sheetName val="17__내역서갑지"/>
      <sheetName val="내_역_서"/>
      <sheetName val="일_위_대_가_표"/>
      <sheetName val="수_량_산_출_서"/>
      <sheetName val="AS포장복구_"/>
      <sheetName val="전차선로_물량표"/>
      <sheetName val="일위대가_"/>
      <sheetName val="준검_내역서"/>
      <sheetName val="제출내역_(2)"/>
      <sheetName val="참조_(2)"/>
      <sheetName val="2000_11월설계내역"/>
      <sheetName val="Sheet1_(2)"/>
      <sheetName val="중기조종사_단위단가"/>
      <sheetName val="원가계산_(2)"/>
      <sheetName val="적점"/>
      <sheetName val="심사물량"/>
      <sheetName val="심사계산"/>
      <sheetName val="내역갑지"/>
      <sheetName val="2공구하도급내역서"/>
      <sheetName val="날개벽"/>
      <sheetName val="암거단위"/>
      <sheetName val="횡 연장"/>
      <sheetName val="참고사항"/>
      <sheetName val="근로자자료입력"/>
      <sheetName val="말고개터널조명전압강하"/>
      <sheetName val="투자비"/>
      <sheetName val="조성원가DATA"/>
      <sheetName val="사업비"/>
      <sheetName val="장비투입계획"/>
      <sheetName val="직원투입계획"/>
      <sheetName val="BSD (2)"/>
      <sheetName val="배수장공사비명세서"/>
      <sheetName val="산출내역서집계표"/>
      <sheetName val="pier(각형)"/>
      <sheetName val="기구조직"/>
      <sheetName val="원가계산하도"/>
      <sheetName val="본사공가현황"/>
      <sheetName val="1-4-2.관(약)"/>
      <sheetName val="공사비증감"/>
      <sheetName val="TABLE DB"/>
      <sheetName val="쌍용 data base"/>
      <sheetName val="LD"/>
      <sheetName val="1-최종안"/>
      <sheetName val="사업분석-분양가결정"/>
      <sheetName val="자재 집계표"/>
      <sheetName val="H-PILE수량집계"/>
      <sheetName val="입찰안"/>
      <sheetName val="Macro2"/>
      <sheetName val="Macro1"/>
      <sheetName val="정화조방수미장"/>
      <sheetName val="7.계측제어"/>
      <sheetName val="6.동력"/>
      <sheetName val="토목주소"/>
      <sheetName val="프랜트면허"/>
      <sheetName val="화설내"/>
      <sheetName val="13.방송공사"/>
      <sheetName val="15.소방공사"/>
      <sheetName val="12.옥외 방송공사"/>
      <sheetName val="8.옥외 보안등공사"/>
      <sheetName val="9.전등공사"/>
      <sheetName val="4.전력간선공사"/>
      <sheetName val="1.전력인입"/>
      <sheetName val="10.전열 공사"/>
      <sheetName val="11.전화공사"/>
      <sheetName val="5.CABLE TRAY"/>
      <sheetName val="3.피뢰공사"/>
      <sheetName val="14.TV공사"/>
      <sheetName val="기기리스트"/>
      <sheetName val="1.2 동력(철거)"/>
      <sheetName val="1.접지공사"/>
      <sheetName val="약품설비"/>
      <sheetName val="원가계산서구조조정"/>
      <sheetName val="98수문일위"/>
      <sheetName val="48일위(기존)"/>
      <sheetName val="구체"/>
      <sheetName val="좌측날개벽"/>
      <sheetName val="우측날개벽"/>
      <sheetName val="맨홀수량집계"/>
      <sheetName val="중기집계"/>
      <sheetName val="EARTH"/>
      <sheetName val="재료"/>
      <sheetName val="내역서1999.8최종"/>
      <sheetName val="계정code"/>
      <sheetName val="램프"/>
      <sheetName val="계측제어설비"/>
      <sheetName val="입력란"/>
      <sheetName val="97노임단가"/>
      <sheetName val="기본단가"/>
      <sheetName val="골조물량"/>
      <sheetName val="철콘"/>
      <sheetName val="직접경비호표"/>
      <sheetName val="G.R300경비"/>
      <sheetName val="99노임기준"/>
      <sheetName val="총괄내역서(설계)"/>
      <sheetName val="안양동교 1안"/>
      <sheetName val="1"/>
      <sheetName val="2"/>
      <sheetName val="3"/>
      <sheetName val="4"/>
      <sheetName val="5"/>
      <sheetName val="단가(자재)"/>
      <sheetName val="단가(노임)"/>
      <sheetName val="기초목록"/>
      <sheetName val="가로등"/>
      <sheetName val="단가목록"/>
      <sheetName val="자재목록"/>
      <sheetName val="노임목록"/>
      <sheetName val="에너지동"/>
      <sheetName val="수목_바_주목_"/>
      <sheetName val="DATA1"/>
      <sheetName val="CABLE SIZE-1"/>
      <sheetName val="구조물공"/>
      <sheetName val="부대공"/>
      <sheetName val="배수공"/>
      <sheetName val="포장공"/>
      <sheetName val="예가표"/>
      <sheetName val="협력업체"/>
      <sheetName val="설계변경내역 98"/>
      <sheetName val="7월11일"/>
      <sheetName val="코드표"/>
      <sheetName val="여과지동"/>
      <sheetName val="부표총괄"/>
      <sheetName val="9509"/>
      <sheetName val="★도급내역(2공구)"/>
      <sheetName val="밸브설치"/>
      <sheetName val="날개벽(시점좌측)"/>
      <sheetName val="단가일람"/>
      <sheetName val="자재일람"/>
      <sheetName val="MOTOR"/>
      <sheetName val="견적율"/>
      <sheetName val="조경일람"/>
      <sheetName val="공사별 가중치 산출근거(토목)"/>
      <sheetName val="가중치근거(조경)"/>
      <sheetName val="공사별 가중치 산출근거(건축)"/>
      <sheetName val="단위수량"/>
      <sheetName val="건설산출"/>
      <sheetName val="00상노임"/>
      <sheetName val="시공"/>
      <sheetName val="COST"/>
      <sheetName val="기본정보입력"/>
      <sheetName val="주공 갑지"/>
      <sheetName val="상호참고자료"/>
      <sheetName val="발주처자료입력"/>
      <sheetName val="회사기본자료"/>
      <sheetName val="하자보증자료"/>
      <sheetName val="기술자자료입력"/>
      <sheetName val="해평견적"/>
      <sheetName val="조내역"/>
      <sheetName val="배수내역"/>
      <sheetName val="공사진행"/>
      <sheetName val="현장관리비 산출내역"/>
      <sheetName val="설계산출기초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세부내역서"/>
      <sheetName val="1단계"/>
      <sheetName val="조건표"/>
      <sheetName val="직접노무비"/>
      <sheetName val="2.고용보험료산출근거"/>
      <sheetName val="D-철근총괄"/>
      <sheetName val="현장관리비"/>
      <sheetName val="기술자관련자료"/>
      <sheetName val="차액보증"/>
      <sheetName val="경비내역(을)-1"/>
      <sheetName val="설비내역서"/>
      <sheetName val="전기내역서"/>
      <sheetName val="일위집계(기존)"/>
      <sheetName val="DANGA"/>
      <sheetName val="ABUT수량-A1"/>
      <sheetName val="6PILE  (돌출)"/>
      <sheetName val="토공사(흙막이)"/>
      <sheetName val="E.P.T수량산출서"/>
      <sheetName val="매립"/>
      <sheetName val="법면단"/>
      <sheetName val="석축설면"/>
      <sheetName val="법면설면"/>
      <sheetName val="석축단"/>
      <sheetName val="법면수집"/>
      <sheetName val="설계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E2">
            <v>23200</v>
          </cell>
        </row>
        <row r="46">
          <cell r="E46">
            <v>16300</v>
          </cell>
        </row>
        <row r="99">
          <cell r="E99">
            <v>35900</v>
          </cell>
        </row>
        <row r="104">
          <cell r="E104">
            <v>114000</v>
          </cell>
        </row>
        <row r="658">
          <cell r="E658">
            <v>51060</v>
          </cell>
        </row>
        <row r="659">
          <cell r="E659">
            <v>29933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/>
      <sheetData sheetId="297"/>
      <sheetData sheetId="298"/>
      <sheetData sheetId="299"/>
      <sheetData sheetId="300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(승달문예회관)"/>
      <sheetName val="변압기용량"/>
      <sheetName val="발전기"/>
      <sheetName val="발전기부하"/>
      <sheetName val="축전지"/>
      <sheetName val="전압조건"/>
      <sheetName val="전압강하계산서"/>
      <sheetName val="부하조건"/>
      <sheetName val="부하계산서"/>
      <sheetName val="부하(성남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주요자재총괄표"/>
      <sheetName val="관급"/>
      <sheetName val="원가계산서 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례공사명령"/>
      <sheetName val="설계산출기초"/>
      <sheetName val="공사원가계산서"/>
      <sheetName val="도급예산내역서총괄표"/>
      <sheetName val="적산전력계신설"/>
      <sheetName val="전선철거"/>
      <sheetName val="케이블신설"/>
      <sheetName val="#REF"/>
      <sheetName val="도급예산내역서봉투"/>
      <sheetName val="설계산출표지"/>
      <sheetName val="을부담운반비"/>
      <sheetName val="운반비산출"/>
      <sheetName val="효성CB 1P기초"/>
      <sheetName val="동원인원"/>
      <sheetName val="원가계산서 "/>
      <sheetName val="청천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by일위대가"/>
      <sheetName val="기계경비(시간당)"/>
      <sheetName val="램머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자재물량"/>
      <sheetName val="내역서01"/>
      <sheetName val="효성CB 1P기초"/>
      <sheetName val="노임"/>
      <sheetName val="시설물"/>
      <sheetName val="식재출력용"/>
      <sheetName val="유지관리"/>
      <sheetName val="자재단가"/>
      <sheetName val="Total"/>
      <sheetName val="조도계산서 (도서)"/>
      <sheetName val="CTEMCOST"/>
      <sheetName val="기계경비(시간당)"/>
      <sheetName val="램머"/>
      <sheetName val="1호인버트수량"/>
      <sheetName val="단가조사"/>
      <sheetName val="관로토공"/>
      <sheetName val="내역"/>
      <sheetName val="공량산출서"/>
      <sheetName val="2000년1차"/>
      <sheetName val="2000전체분"/>
      <sheetName val="관급_File"/>
      <sheetName val="DATE"/>
      <sheetName val="관로부문"/>
      <sheetName val="교사기준면적(초등)"/>
      <sheetName val="관급총괄"/>
      <sheetName val="총괄집계표"/>
      <sheetName val="부하계산서"/>
      <sheetName val="Customer Databas"/>
      <sheetName val="임대견적서"/>
      <sheetName val="당사"/>
      <sheetName val="22신설수량"/>
      <sheetName val="견적의뢰"/>
      <sheetName val="설계명세서"/>
      <sheetName val="일위목록"/>
      <sheetName val="공종"/>
      <sheetName val="토사(PE)"/>
      <sheetName val="토목공사일반"/>
      <sheetName val="프랜트면허"/>
      <sheetName val="전기"/>
      <sheetName val="평가데이터"/>
      <sheetName val="단가"/>
      <sheetName val="내역서관로"/>
      <sheetName val="내역서설비"/>
      <sheetName val="내역서케이블"/>
      <sheetName val="6.관급자재조서"/>
      <sheetName val="계수시트"/>
      <sheetName val="공사비산출서"/>
      <sheetName val="#REF"/>
      <sheetName val="성곽내역서"/>
      <sheetName val="내역서"/>
      <sheetName val="원가+내역"/>
      <sheetName val="수량산출"/>
      <sheetName val="자재"/>
      <sheetName val="예비"/>
      <sheetName val="옥외외등집계표"/>
      <sheetName val="Y-WORK"/>
      <sheetName val="조명율표"/>
      <sheetName val="투찰금액"/>
      <sheetName val="내역(토목)"/>
      <sheetName val="관급자재"/>
      <sheetName val="변경관급자재"/>
      <sheetName val="빌딩 안내"/>
      <sheetName val="경상"/>
      <sheetName val="가설"/>
      <sheetName val="단위수량"/>
      <sheetName val="홍보비디오"/>
      <sheetName val="내역서2안"/>
      <sheetName val="직노"/>
      <sheetName val="원가계산서"/>
      <sheetName val="전선 및 전선관"/>
      <sheetName val="노임단가"/>
      <sheetName val="단가비교표"/>
      <sheetName val="노무비"/>
      <sheetName val="데이타"/>
      <sheetName val="21301동"/>
      <sheetName val="오수토공"/>
      <sheetName val="도급내역"/>
      <sheetName val="일산실행내역"/>
      <sheetName val="공사개요"/>
      <sheetName val="설명"/>
      <sheetName val="전력구구조물산근"/>
      <sheetName val="공정집계"/>
      <sheetName val="수량집계"/>
      <sheetName val="예산조서"/>
      <sheetName val="물품구매"/>
      <sheetName val="XL4Poppy"/>
      <sheetName val="일위대가"/>
      <sheetName val="재료"/>
      <sheetName val="wall"/>
      <sheetName val="파일의이용"/>
      <sheetName val="작성"/>
      <sheetName val="단가산출"/>
      <sheetName val="정부노임단가"/>
      <sheetName val="Baby일위대가"/>
      <sheetName val="2.고용보험료산출근거"/>
      <sheetName val="한일양산"/>
      <sheetName val="일위대가 "/>
      <sheetName val="한전일위"/>
      <sheetName val="총괄내역서"/>
      <sheetName val="관급자재내역서"/>
      <sheetName val="설계예산내역서"/>
      <sheetName val="일 위 대 가 표"/>
      <sheetName val="data"/>
      <sheetName val="공통가설"/>
      <sheetName val="단가 및 재료비"/>
      <sheetName val="중기사용료산출근거"/>
      <sheetName val="도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내역서01"/>
      <sheetName val="기계경비(시간당)"/>
      <sheetName val="램머"/>
      <sheetName val="설비"/>
      <sheetName val="경산"/>
      <sheetName val="효성CB 1P기초"/>
      <sheetName val="원가계산서"/>
      <sheetName val="일위대가"/>
      <sheetName val="총괄내역서"/>
      <sheetName val="공종목록표"/>
      <sheetName val="파일의이용"/>
      <sheetName val="기성내역서표지"/>
      <sheetName val="변경내역서간지"/>
      <sheetName val="노임단가"/>
      <sheetName val="부대집계"/>
      <sheetName val="조명시설"/>
      <sheetName val="노무"/>
      <sheetName val="일위대가표"/>
      <sheetName val="수량집계"/>
      <sheetName val="내역서"/>
    </sheetNames>
    <sheetDataSet>
      <sheetData sheetId="0" refreshError="1">
        <row r="6">
          <cell r="A6" t="str">
            <v>2 . 포   장   공</v>
          </cell>
          <cell r="C6">
            <v>1</v>
          </cell>
          <cell r="D6" t="str">
            <v>식</v>
          </cell>
          <cell r="F6">
            <v>3428460</v>
          </cell>
          <cell r="H6">
            <v>14662810</v>
          </cell>
          <cell r="J6">
            <v>784145</v>
          </cell>
          <cell r="K6">
            <v>18875415</v>
          </cell>
        </row>
        <row r="7">
          <cell r="A7" t="str">
            <v>3 . 부   설   공</v>
          </cell>
          <cell r="C7">
            <v>1</v>
          </cell>
          <cell r="D7" t="str">
            <v>식</v>
          </cell>
          <cell r="F7">
            <v>1517065</v>
          </cell>
          <cell r="H7">
            <v>44681923</v>
          </cell>
          <cell r="J7">
            <v>1191944</v>
          </cell>
          <cell r="K7">
            <v>47390932</v>
          </cell>
        </row>
        <row r="8">
          <cell r="A8" t="str">
            <v>4 . 부   대   공</v>
          </cell>
          <cell r="C8">
            <v>1</v>
          </cell>
          <cell r="D8" t="str">
            <v>식</v>
          </cell>
          <cell r="F8">
            <v>10188123</v>
          </cell>
          <cell r="H8">
            <v>7352814</v>
          </cell>
          <cell r="J8">
            <v>14889575</v>
          </cell>
          <cell r="K8">
            <v>32430512</v>
          </cell>
        </row>
        <row r="9">
          <cell r="A9" t="str">
            <v>계</v>
          </cell>
          <cell r="F9">
            <v>17966172</v>
          </cell>
          <cell r="H9">
            <v>343311748</v>
          </cell>
          <cell r="J9">
            <v>23834383</v>
          </cell>
          <cell r="K9">
            <v>385112303</v>
          </cell>
        </row>
        <row r="10">
          <cell r="A10" t="str">
            <v>5 . 간접 노무비</v>
          </cell>
          <cell r="C10">
            <v>1</v>
          </cell>
          <cell r="D10" t="str">
            <v>식</v>
          </cell>
          <cell r="K10">
            <v>48060000</v>
          </cell>
        </row>
        <row r="11">
          <cell r="A11" t="str">
            <v>6 . 산재 보험료</v>
          </cell>
          <cell r="C11">
            <v>1</v>
          </cell>
          <cell r="D11" t="str">
            <v>식</v>
          </cell>
          <cell r="K11">
            <v>0</v>
          </cell>
        </row>
        <row r="12">
          <cell r="A12" t="str">
            <v>7 . 안전 관리비</v>
          </cell>
          <cell r="C12">
            <v>1</v>
          </cell>
          <cell r="D12" t="str">
            <v>식</v>
          </cell>
          <cell r="K12">
            <v>0</v>
          </cell>
        </row>
        <row r="13">
          <cell r="A13" t="str">
            <v>8 . 기 타 경 비</v>
          </cell>
          <cell r="C13">
            <v>1</v>
          </cell>
          <cell r="D13" t="str">
            <v>식</v>
          </cell>
          <cell r="K13">
            <v>14730000</v>
          </cell>
        </row>
        <row r="14">
          <cell r="A14" t="str">
            <v xml:space="preserve">   순 공 사 비</v>
          </cell>
          <cell r="K14">
            <v>447902303</v>
          </cell>
        </row>
        <row r="15">
          <cell r="A15" t="str">
            <v>9 . 일반 관리비</v>
          </cell>
          <cell r="C15">
            <v>1</v>
          </cell>
          <cell r="D15" t="str">
            <v>식</v>
          </cell>
          <cell r="K15">
            <v>24630000</v>
          </cell>
        </row>
        <row r="16">
          <cell r="A16" t="str">
            <v>10. 이       윤</v>
          </cell>
          <cell r="C16">
            <v>1</v>
          </cell>
          <cell r="D16" t="str">
            <v>식</v>
          </cell>
          <cell r="K16">
            <v>68146709.649999991</v>
          </cell>
        </row>
        <row r="17">
          <cell r="A17" t="str">
            <v>11. 사급 자재비</v>
          </cell>
          <cell r="C17">
            <v>1</v>
          </cell>
          <cell r="D17" t="str">
            <v>식</v>
          </cell>
          <cell r="K17">
            <v>4956951</v>
          </cell>
        </row>
        <row r="18">
          <cell r="A18" t="str">
            <v xml:space="preserve">   공 급 가 액</v>
          </cell>
          <cell r="K18">
            <v>545635963.64999998</v>
          </cell>
        </row>
        <row r="19">
          <cell r="A19" t="str">
            <v>12. 부가 가치세</v>
          </cell>
          <cell r="C19">
            <v>1</v>
          </cell>
          <cell r="D19" t="str">
            <v>식</v>
          </cell>
          <cell r="K19">
            <v>54563597</v>
          </cell>
        </row>
        <row r="20">
          <cell r="A20" t="str">
            <v>13.폐기물처리비</v>
          </cell>
          <cell r="C20">
            <v>1</v>
          </cell>
          <cell r="D20" t="str">
            <v>식</v>
          </cell>
          <cell r="K20">
            <v>5956800</v>
          </cell>
        </row>
        <row r="21">
          <cell r="A21" t="str">
            <v>도   급   비</v>
          </cell>
          <cell r="K21">
            <v>606156360.64999998</v>
          </cell>
        </row>
        <row r="22">
          <cell r="A22" t="str">
            <v>14.관급 자재비</v>
          </cell>
          <cell r="C22">
            <v>1</v>
          </cell>
          <cell r="D22" t="str">
            <v>식</v>
          </cell>
          <cell r="K22">
            <v>46500000</v>
          </cell>
        </row>
        <row r="23">
          <cell r="A23" t="str">
            <v>15.도로 복구비</v>
          </cell>
          <cell r="C23">
            <v>1</v>
          </cell>
          <cell r="D23" t="str">
            <v>식</v>
          </cell>
          <cell r="K23">
            <v>46500000</v>
          </cell>
        </row>
        <row r="24">
          <cell r="A24" t="str">
            <v>16.기타 이설비</v>
          </cell>
          <cell r="C24">
            <v>1</v>
          </cell>
          <cell r="D24" t="str">
            <v>식</v>
          </cell>
          <cell r="K24">
            <v>46500000</v>
          </cell>
        </row>
        <row r="25">
          <cell r="A25" t="str">
            <v>총 공 사 비</v>
          </cell>
          <cell r="K25">
            <v>652656360.64999998</v>
          </cell>
        </row>
        <row r="26">
          <cell r="E26" t="str">
            <v>내          역          서</v>
          </cell>
        </row>
        <row r="27">
          <cell r="A27" t="str">
            <v>1. 토      공</v>
          </cell>
        </row>
        <row r="28">
          <cell r="A28" t="str">
            <v>ASP 포장자르기</v>
          </cell>
          <cell r="B28" t="str">
            <v>기  계</v>
          </cell>
          <cell r="C28">
            <v>380</v>
          </cell>
          <cell r="D28" t="str">
            <v>M</v>
          </cell>
          <cell r="E28">
            <v>386</v>
          </cell>
          <cell r="F28">
            <v>146680</v>
          </cell>
          <cell r="G28">
            <v>707</v>
          </cell>
          <cell r="H28">
            <v>268660</v>
          </cell>
          <cell r="I28">
            <v>116</v>
          </cell>
          <cell r="J28">
            <v>44080</v>
          </cell>
          <cell r="K28">
            <v>459420</v>
          </cell>
        </row>
        <row r="29">
          <cell r="A29" t="str">
            <v>CON 포장자르기</v>
          </cell>
          <cell r="B29" t="str">
            <v>기  계</v>
          </cell>
          <cell r="C29">
            <v>1200</v>
          </cell>
          <cell r="D29" t="str">
            <v>M</v>
          </cell>
          <cell r="E29">
            <v>406</v>
          </cell>
          <cell r="F29">
            <v>487200</v>
          </cell>
          <cell r="G29">
            <v>732</v>
          </cell>
          <cell r="H29">
            <v>878400</v>
          </cell>
          <cell r="I29">
            <v>117</v>
          </cell>
          <cell r="J29">
            <v>140400</v>
          </cell>
          <cell r="K29">
            <v>1506000</v>
          </cell>
        </row>
        <row r="30">
          <cell r="A30" t="str">
            <v>ASP 포장 깨기</v>
          </cell>
          <cell r="B30" t="str">
            <v>인  력</v>
          </cell>
          <cell r="C30">
            <v>30</v>
          </cell>
          <cell r="D30" t="str">
            <v>M^3</v>
          </cell>
          <cell r="F30">
            <v>0</v>
          </cell>
          <cell r="G30">
            <v>75354</v>
          </cell>
          <cell r="H30">
            <v>2260620</v>
          </cell>
          <cell r="I30">
            <v>3768</v>
          </cell>
          <cell r="J30">
            <v>113040</v>
          </cell>
          <cell r="K30">
            <v>2373660</v>
          </cell>
        </row>
        <row r="31">
          <cell r="A31" t="str">
            <v>ASP 포장 깨기</v>
          </cell>
          <cell r="B31" t="str">
            <v>핸드브레카</v>
          </cell>
          <cell r="C31">
            <v>0</v>
          </cell>
          <cell r="D31" t="str">
            <v>M^3</v>
          </cell>
          <cell r="E31">
            <v>450</v>
          </cell>
          <cell r="F31">
            <v>0</v>
          </cell>
          <cell r="G31">
            <v>7100</v>
          </cell>
          <cell r="H31">
            <v>0</v>
          </cell>
          <cell r="I31">
            <v>2500</v>
          </cell>
          <cell r="J31">
            <v>0</v>
          </cell>
          <cell r="K31">
            <v>0</v>
          </cell>
        </row>
        <row r="32">
          <cell r="A32" t="str">
            <v>ASP 포장 깨기</v>
          </cell>
          <cell r="B32" t="str">
            <v>B.H0.2</v>
          </cell>
          <cell r="C32">
            <v>0</v>
          </cell>
          <cell r="D32" t="str">
            <v>M^3</v>
          </cell>
          <cell r="E32">
            <v>450</v>
          </cell>
          <cell r="F32">
            <v>0</v>
          </cell>
          <cell r="G32">
            <v>7100</v>
          </cell>
          <cell r="H32">
            <v>0</v>
          </cell>
          <cell r="I32">
            <v>2500</v>
          </cell>
          <cell r="J32">
            <v>0</v>
          </cell>
          <cell r="K32">
            <v>0</v>
          </cell>
        </row>
        <row r="33">
          <cell r="A33" t="str">
            <v>ASP 포장 깨기</v>
          </cell>
          <cell r="B33" t="str">
            <v>B.H0.4</v>
          </cell>
          <cell r="C33">
            <v>0</v>
          </cell>
          <cell r="D33" t="str">
            <v>M^3</v>
          </cell>
          <cell r="E33">
            <v>450</v>
          </cell>
          <cell r="F33">
            <v>0</v>
          </cell>
          <cell r="G33">
            <v>7100</v>
          </cell>
          <cell r="H33">
            <v>0</v>
          </cell>
          <cell r="I33">
            <v>2500</v>
          </cell>
          <cell r="J33">
            <v>0</v>
          </cell>
          <cell r="K33">
            <v>0</v>
          </cell>
        </row>
        <row r="34">
          <cell r="A34" t="str">
            <v>CON 포장깨기</v>
          </cell>
          <cell r="B34" t="str">
            <v>인  력</v>
          </cell>
          <cell r="C34">
            <v>120</v>
          </cell>
          <cell r="D34" t="str">
            <v>M^3</v>
          </cell>
          <cell r="F34">
            <v>0</v>
          </cell>
          <cell r="G34">
            <v>89235</v>
          </cell>
          <cell r="H34">
            <v>10708200</v>
          </cell>
          <cell r="I34">
            <v>4462</v>
          </cell>
          <cell r="J34">
            <v>535440</v>
          </cell>
          <cell r="K34">
            <v>11243640</v>
          </cell>
        </row>
        <row r="35">
          <cell r="A35" t="str">
            <v>CON 포장깨기</v>
          </cell>
          <cell r="B35" t="str">
            <v>핸드브레카</v>
          </cell>
          <cell r="C35">
            <v>0</v>
          </cell>
          <cell r="D35" t="str">
            <v>M^3</v>
          </cell>
          <cell r="E35">
            <v>530</v>
          </cell>
          <cell r="F35">
            <v>0</v>
          </cell>
          <cell r="G35">
            <v>8400</v>
          </cell>
          <cell r="H35">
            <v>0</v>
          </cell>
          <cell r="I35">
            <v>2900</v>
          </cell>
          <cell r="J35">
            <v>0</v>
          </cell>
          <cell r="K35">
            <v>0</v>
          </cell>
        </row>
        <row r="36">
          <cell r="A36" t="str">
            <v>CON 포장깨기</v>
          </cell>
          <cell r="B36" t="str">
            <v>B.H0.2</v>
          </cell>
          <cell r="C36">
            <v>0</v>
          </cell>
          <cell r="D36" t="str">
            <v>M^3</v>
          </cell>
          <cell r="E36">
            <v>530</v>
          </cell>
          <cell r="F36">
            <v>0</v>
          </cell>
          <cell r="G36">
            <v>8400</v>
          </cell>
          <cell r="H36">
            <v>0</v>
          </cell>
          <cell r="I36">
            <v>2900</v>
          </cell>
          <cell r="J36">
            <v>0</v>
          </cell>
          <cell r="K36">
            <v>0</v>
          </cell>
        </row>
        <row r="37">
          <cell r="A37" t="str">
            <v>CON 포장깨기</v>
          </cell>
          <cell r="B37" t="str">
            <v>B.H0.4</v>
          </cell>
          <cell r="C37">
            <v>0</v>
          </cell>
          <cell r="D37" t="str">
            <v>M^3</v>
          </cell>
          <cell r="E37">
            <v>530</v>
          </cell>
          <cell r="F37">
            <v>0</v>
          </cell>
          <cell r="G37">
            <v>8400</v>
          </cell>
          <cell r="H37">
            <v>0</v>
          </cell>
          <cell r="I37">
            <v>2900</v>
          </cell>
          <cell r="J37">
            <v>0</v>
          </cell>
          <cell r="K37">
            <v>0</v>
          </cell>
        </row>
        <row r="38">
          <cell r="A38" t="str">
            <v>인력 터파기(0 ~ 1)</v>
          </cell>
          <cell r="B38" t="str">
            <v>보통토사</v>
          </cell>
          <cell r="C38">
            <v>810</v>
          </cell>
          <cell r="D38" t="str">
            <v>M^3</v>
          </cell>
          <cell r="E38">
            <v>0</v>
          </cell>
          <cell r="F38">
            <v>0</v>
          </cell>
          <cell r="G38">
            <v>9559.5</v>
          </cell>
          <cell r="H38">
            <v>7743195</v>
          </cell>
          <cell r="I38">
            <v>0</v>
          </cell>
          <cell r="J38">
            <v>0</v>
          </cell>
          <cell r="K38">
            <v>7743195</v>
          </cell>
        </row>
        <row r="39">
          <cell r="A39" t="str">
            <v>인력 터파기(0 ~ 1)</v>
          </cell>
          <cell r="B39" t="str">
            <v>견질토사</v>
          </cell>
          <cell r="C39">
            <v>810</v>
          </cell>
          <cell r="D39" t="str">
            <v>M^3</v>
          </cell>
          <cell r="E39">
            <v>0</v>
          </cell>
          <cell r="F39">
            <v>0</v>
          </cell>
          <cell r="G39">
            <v>12427.5</v>
          </cell>
          <cell r="H39">
            <v>10066275</v>
          </cell>
          <cell r="I39">
            <v>0</v>
          </cell>
          <cell r="J39">
            <v>0</v>
          </cell>
          <cell r="K39">
            <v>10066275</v>
          </cell>
        </row>
        <row r="40">
          <cell r="A40" t="str">
            <v>인력 터파기(0 ~ 1)</v>
          </cell>
          <cell r="B40" t="str">
            <v>자갈섞임</v>
          </cell>
          <cell r="C40">
            <v>810</v>
          </cell>
          <cell r="D40" t="str">
            <v>M^3</v>
          </cell>
          <cell r="E40">
            <v>0</v>
          </cell>
          <cell r="F40">
            <v>0</v>
          </cell>
          <cell r="G40">
            <v>15295.5</v>
          </cell>
          <cell r="H40">
            <v>12389355</v>
          </cell>
          <cell r="I40">
            <v>0</v>
          </cell>
          <cell r="J40">
            <v>0</v>
          </cell>
          <cell r="K40">
            <v>12389355</v>
          </cell>
        </row>
        <row r="41">
          <cell r="A41" t="str">
            <v>인력 터파기(0 ~ 1)</v>
          </cell>
          <cell r="B41" t="str">
            <v>호박돌섞임</v>
          </cell>
          <cell r="C41">
            <v>810</v>
          </cell>
          <cell r="D41" t="str">
            <v>M^3</v>
          </cell>
          <cell r="E41">
            <v>0</v>
          </cell>
          <cell r="F41">
            <v>0</v>
          </cell>
          <cell r="G41">
            <v>27244.5</v>
          </cell>
          <cell r="H41">
            <v>22068045</v>
          </cell>
          <cell r="I41">
            <v>0</v>
          </cell>
          <cell r="J41">
            <v>0</v>
          </cell>
          <cell r="K41">
            <v>22068045</v>
          </cell>
        </row>
        <row r="42">
          <cell r="A42" t="str">
            <v>인력 터파기(0 ~ 1)</v>
          </cell>
          <cell r="B42" t="str">
            <v>연암</v>
          </cell>
          <cell r="C42">
            <v>10</v>
          </cell>
          <cell r="D42" t="str">
            <v>M^3</v>
          </cell>
          <cell r="E42">
            <v>0</v>
          </cell>
          <cell r="F42">
            <v>0</v>
          </cell>
          <cell r="G42">
            <v>201510</v>
          </cell>
          <cell r="H42">
            <v>2015100</v>
          </cell>
          <cell r="I42">
            <v>0</v>
          </cell>
          <cell r="J42">
            <v>0</v>
          </cell>
          <cell r="K42">
            <v>2015100</v>
          </cell>
        </row>
        <row r="43">
          <cell r="A43" t="str">
            <v>인력 터파기(0 ~ 1)</v>
          </cell>
          <cell r="B43" t="str">
            <v>보통암</v>
          </cell>
          <cell r="C43">
            <v>10</v>
          </cell>
          <cell r="D43" t="str">
            <v>M^3</v>
          </cell>
          <cell r="E43">
            <v>0</v>
          </cell>
          <cell r="F43">
            <v>0</v>
          </cell>
          <cell r="G43">
            <v>302266.5</v>
          </cell>
          <cell r="H43">
            <v>3022665</v>
          </cell>
          <cell r="I43">
            <v>0</v>
          </cell>
          <cell r="J43">
            <v>0</v>
          </cell>
          <cell r="K43">
            <v>3022665</v>
          </cell>
        </row>
        <row r="44">
          <cell r="A44" t="str">
            <v>인력 터파기(1 ~ 2)</v>
          </cell>
          <cell r="B44" t="str">
            <v>보통토사</v>
          </cell>
          <cell r="C44">
            <v>810</v>
          </cell>
          <cell r="D44" t="str">
            <v>M^3</v>
          </cell>
          <cell r="E44">
            <v>0</v>
          </cell>
          <cell r="F44">
            <v>0</v>
          </cell>
          <cell r="G44">
            <v>12904.5</v>
          </cell>
          <cell r="H44">
            <v>10452645</v>
          </cell>
          <cell r="I44">
            <v>0</v>
          </cell>
          <cell r="J44">
            <v>0</v>
          </cell>
          <cell r="K44">
            <v>10452645</v>
          </cell>
        </row>
        <row r="45">
          <cell r="A45" t="str">
            <v>인력 터파기(1 ~ 2)</v>
          </cell>
          <cell r="B45" t="str">
            <v>견질토사</v>
          </cell>
          <cell r="C45">
            <v>810</v>
          </cell>
          <cell r="D45" t="str">
            <v>M^3</v>
          </cell>
          <cell r="E45">
            <v>0</v>
          </cell>
          <cell r="F45">
            <v>0</v>
          </cell>
          <cell r="G45">
            <v>16729.5</v>
          </cell>
          <cell r="H45">
            <v>13550895</v>
          </cell>
          <cell r="I45">
            <v>0</v>
          </cell>
          <cell r="J45">
            <v>0</v>
          </cell>
          <cell r="K45">
            <v>13550895</v>
          </cell>
        </row>
        <row r="46">
          <cell r="A46" t="str">
            <v>인력 터파기(1 ~ 2)</v>
          </cell>
          <cell r="B46" t="str">
            <v>자갈섞임</v>
          </cell>
          <cell r="C46">
            <v>810</v>
          </cell>
          <cell r="D46" t="str">
            <v>M^3</v>
          </cell>
          <cell r="E46">
            <v>0</v>
          </cell>
          <cell r="F46">
            <v>0</v>
          </cell>
          <cell r="G46">
            <v>20553</v>
          </cell>
          <cell r="H46">
            <v>16647930</v>
          </cell>
          <cell r="I46">
            <v>0</v>
          </cell>
          <cell r="J46">
            <v>0</v>
          </cell>
          <cell r="K46">
            <v>16647930</v>
          </cell>
        </row>
        <row r="47">
          <cell r="A47" t="str">
            <v>인력 터파기(1 ~ 2)</v>
          </cell>
          <cell r="B47" t="str">
            <v>호박돌섞임</v>
          </cell>
          <cell r="C47">
            <v>810</v>
          </cell>
          <cell r="D47" t="str">
            <v>M^3</v>
          </cell>
          <cell r="E47">
            <v>0</v>
          </cell>
          <cell r="F47">
            <v>0</v>
          </cell>
          <cell r="G47">
            <v>36804</v>
          </cell>
          <cell r="H47">
            <v>29811240</v>
          </cell>
          <cell r="I47">
            <v>0</v>
          </cell>
          <cell r="J47">
            <v>0</v>
          </cell>
          <cell r="K47">
            <v>29811240</v>
          </cell>
        </row>
        <row r="48">
          <cell r="A48" t="str">
            <v>인력 터파기(1 ~ 2)</v>
          </cell>
          <cell r="B48" t="str">
            <v>연암</v>
          </cell>
          <cell r="C48">
            <v>10</v>
          </cell>
          <cell r="D48" t="str">
            <v>M^3</v>
          </cell>
          <cell r="E48">
            <v>0</v>
          </cell>
          <cell r="F48">
            <v>0</v>
          </cell>
          <cell r="G48">
            <v>226699</v>
          </cell>
          <cell r="H48">
            <v>2266990</v>
          </cell>
          <cell r="I48">
            <v>0</v>
          </cell>
          <cell r="J48">
            <v>0</v>
          </cell>
          <cell r="K48">
            <v>2266990</v>
          </cell>
        </row>
        <row r="49">
          <cell r="A49" t="str">
            <v>인력 터파기(1 ~ 2)</v>
          </cell>
          <cell r="B49" t="str">
            <v>보통암</v>
          </cell>
          <cell r="C49">
            <v>10</v>
          </cell>
          <cell r="D49" t="str">
            <v>M^3</v>
          </cell>
          <cell r="E49">
            <v>0</v>
          </cell>
          <cell r="F49">
            <v>0</v>
          </cell>
          <cell r="G49">
            <v>327454</v>
          </cell>
          <cell r="H49">
            <v>3274540</v>
          </cell>
          <cell r="I49">
            <v>0</v>
          </cell>
          <cell r="J49">
            <v>0</v>
          </cell>
          <cell r="K49">
            <v>3274540</v>
          </cell>
        </row>
        <row r="50">
          <cell r="A50" t="str">
            <v>인력 터파기(2 ~ 3)</v>
          </cell>
          <cell r="B50" t="str">
            <v>보통토사</v>
          </cell>
          <cell r="C50">
            <v>810</v>
          </cell>
          <cell r="D50" t="str">
            <v>M^3</v>
          </cell>
          <cell r="E50">
            <v>0</v>
          </cell>
          <cell r="F50">
            <v>0</v>
          </cell>
          <cell r="G50">
            <v>16251</v>
          </cell>
          <cell r="H50">
            <v>13163310</v>
          </cell>
          <cell r="I50">
            <v>0</v>
          </cell>
          <cell r="J50">
            <v>0</v>
          </cell>
          <cell r="K50">
            <v>13163310</v>
          </cell>
        </row>
        <row r="51">
          <cell r="A51" t="str">
            <v>인력 터파기(2 ~ 3)</v>
          </cell>
          <cell r="B51" t="str">
            <v>견질토사</v>
          </cell>
          <cell r="C51">
            <v>810</v>
          </cell>
          <cell r="D51" t="str">
            <v>M^3</v>
          </cell>
          <cell r="E51">
            <v>0</v>
          </cell>
          <cell r="F51">
            <v>0</v>
          </cell>
          <cell r="G51">
            <v>21031</v>
          </cell>
          <cell r="H51">
            <v>17035110</v>
          </cell>
          <cell r="I51">
            <v>0</v>
          </cell>
          <cell r="J51">
            <v>0</v>
          </cell>
          <cell r="K51">
            <v>17035110</v>
          </cell>
        </row>
        <row r="52">
          <cell r="A52" t="str">
            <v>인력 터파기(2 ~ 3)</v>
          </cell>
          <cell r="B52" t="str">
            <v>자갈섞임</v>
          </cell>
          <cell r="C52">
            <v>810</v>
          </cell>
          <cell r="D52" t="str">
            <v>M^3</v>
          </cell>
          <cell r="E52">
            <v>0</v>
          </cell>
          <cell r="F52">
            <v>0</v>
          </cell>
          <cell r="G52">
            <v>25810</v>
          </cell>
          <cell r="H52">
            <v>20906100</v>
          </cell>
          <cell r="I52">
            <v>0</v>
          </cell>
          <cell r="J52">
            <v>0</v>
          </cell>
          <cell r="K52">
            <v>20906100</v>
          </cell>
        </row>
        <row r="53">
          <cell r="A53" t="str">
            <v>인력 터파기(2 ~ 3)</v>
          </cell>
          <cell r="B53" t="str">
            <v>호박돌섞임</v>
          </cell>
          <cell r="C53">
            <v>810</v>
          </cell>
          <cell r="D53" t="str">
            <v>M^3</v>
          </cell>
          <cell r="E53">
            <v>0</v>
          </cell>
          <cell r="F53">
            <v>0</v>
          </cell>
          <cell r="G53">
            <v>46365</v>
          </cell>
          <cell r="H53">
            <v>37555650</v>
          </cell>
          <cell r="I53">
            <v>0</v>
          </cell>
          <cell r="J53">
            <v>0</v>
          </cell>
          <cell r="K53">
            <v>37555650</v>
          </cell>
        </row>
        <row r="54">
          <cell r="A54" t="str">
            <v>인력 터파기(2 ~ 3)</v>
          </cell>
          <cell r="B54" t="str">
            <v>연암</v>
          </cell>
          <cell r="C54">
            <v>10</v>
          </cell>
          <cell r="D54" t="str">
            <v>M^3</v>
          </cell>
          <cell r="E54">
            <v>0</v>
          </cell>
          <cell r="F54">
            <v>0</v>
          </cell>
          <cell r="G54">
            <v>251889</v>
          </cell>
          <cell r="H54">
            <v>2518890</v>
          </cell>
          <cell r="I54">
            <v>0</v>
          </cell>
          <cell r="J54">
            <v>0</v>
          </cell>
          <cell r="K54">
            <v>2518890</v>
          </cell>
        </row>
        <row r="55">
          <cell r="A55" t="str">
            <v>인력 터파기(2 ~ 3)</v>
          </cell>
          <cell r="B55" t="str">
            <v>보통암</v>
          </cell>
          <cell r="C55">
            <v>10</v>
          </cell>
          <cell r="D55" t="str">
            <v>M^3</v>
          </cell>
          <cell r="E55">
            <v>0</v>
          </cell>
          <cell r="F55">
            <v>0</v>
          </cell>
          <cell r="G55">
            <v>352644</v>
          </cell>
          <cell r="H55">
            <v>3526440</v>
          </cell>
          <cell r="I55">
            <v>0</v>
          </cell>
          <cell r="J55">
            <v>0</v>
          </cell>
          <cell r="K55">
            <v>3526440</v>
          </cell>
        </row>
        <row r="56">
          <cell r="A56" t="str">
            <v>기계 터파기(불량)</v>
          </cell>
          <cell r="B56" t="str">
            <v>B.H 0.12T</v>
          </cell>
          <cell r="C56">
            <v>0</v>
          </cell>
          <cell r="D56" t="str">
            <v>M^3</v>
          </cell>
          <cell r="E56">
            <v>142</v>
          </cell>
          <cell r="F56">
            <v>0</v>
          </cell>
          <cell r="G56">
            <v>6647</v>
          </cell>
          <cell r="H56">
            <v>0</v>
          </cell>
          <cell r="I56">
            <v>601</v>
          </cell>
          <cell r="J56">
            <v>0</v>
          </cell>
          <cell r="K56">
            <v>0</v>
          </cell>
        </row>
        <row r="57">
          <cell r="A57" t="str">
            <v>기계 터파기(불량)</v>
          </cell>
          <cell r="B57" t="str">
            <v>B.H 0.2T</v>
          </cell>
          <cell r="C57">
            <v>0</v>
          </cell>
          <cell r="D57" t="str">
            <v>M^3</v>
          </cell>
          <cell r="E57">
            <v>133</v>
          </cell>
          <cell r="F57">
            <v>0</v>
          </cell>
          <cell r="G57">
            <v>5580</v>
          </cell>
          <cell r="H57">
            <v>0</v>
          </cell>
          <cell r="I57">
            <v>447</v>
          </cell>
          <cell r="J57">
            <v>0</v>
          </cell>
          <cell r="K57">
            <v>0</v>
          </cell>
        </row>
        <row r="58">
          <cell r="A58" t="str">
            <v>기계 터파기(불량)</v>
          </cell>
          <cell r="B58" t="str">
            <v>B.H 0.4T</v>
          </cell>
          <cell r="C58">
            <v>0</v>
          </cell>
          <cell r="D58" t="str">
            <v>M^3</v>
          </cell>
          <cell r="E58">
            <v>156</v>
          </cell>
          <cell r="F58">
            <v>0</v>
          </cell>
          <cell r="G58">
            <v>4781</v>
          </cell>
          <cell r="H58">
            <v>0</v>
          </cell>
          <cell r="I58">
            <v>494</v>
          </cell>
          <cell r="J58">
            <v>0</v>
          </cell>
          <cell r="K58">
            <v>0</v>
          </cell>
        </row>
        <row r="59">
          <cell r="A59" t="str">
            <v>기계 터파기(불량)</v>
          </cell>
          <cell r="B59" t="str">
            <v>B.H 0.7T</v>
          </cell>
          <cell r="C59">
            <v>0</v>
          </cell>
          <cell r="D59" t="str">
            <v>M^3</v>
          </cell>
          <cell r="E59">
            <v>115</v>
          </cell>
          <cell r="F59">
            <v>0</v>
          </cell>
          <cell r="G59">
            <v>4483</v>
          </cell>
          <cell r="H59">
            <v>0</v>
          </cell>
          <cell r="I59">
            <v>471</v>
          </cell>
          <cell r="J59">
            <v>0</v>
          </cell>
          <cell r="K59">
            <v>0</v>
          </cell>
        </row>
        <row r="60">
          <cell r="A60" t="str">
            <v xml:space="preserve"> 다짐</v>
          </cell>
          <cell r="B60" t="str">
            <v>인력</v>
          </cell>
          <cell r="C60">
            <v>0</v>
          </cell>
          <cell r="D60" t="str">
            <v>M^3</v>
          </cell>
          <cell r="E60">
            <v>0</v>
          </cell>
          <cell r="F60">
            <v>0</v>
          </cell>
          <cell r="G60">
            <v>6200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 xml:space="preserve"> 다짐</v>
          </cell>
          <cell r="B61" t="str">
            <v>람마</v>
          </cell>
          <cell r="C61">
            <v>0</v>
          </cell>
          <cell r="D61" t="str">
            <v>M^3</v>
          </cell>
          <cell r="E61">
            <v>0</v>
          </cell>
          <cell r="F61">
            <v>0</v>
          </cell>
          <cell r="G61">
            <v>6200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되메우고 다짐</v>
          </cell>
          <cell r="B62" t="str">
            <v>인력+인력</v>
          </cell>
          <cell r="C62">
            <v>0</v>
          </cell>
          <cell r="D62" t="str">
            <v>M^3</v>
          </cell>
          <cell r="E62">
            <v>0</v>
          </cell>
          <cell r="F62">
            <v>0</v>
          </cell>
          <cell r="G62">
            <v>6691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되메우고 다짐</v>
          </cell>
          <cell r="B63" t="str">
            <v>인력+람마</v>
          </cell>
          <cell r="C63">
            <v>0</v>
          </cell>
          <cell r="D63" t="str">
            <v>M^3</v>
          </cell>
          <cell r="E63">
            <v>0</v>
          </cell>
          <cell r="F63">
            <v>0</v>
          </cell>
          <cell r="G63">
            <v>6200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기계 되메우기(불량)</v>
          </cell>
          <cell r="B64" t="str">
            <v>B.H 0.12T</v>
          </cell>
          <cell r="C64">
            <v>0</v>
          </cell>
          <cell r="D64" t="str">
            <v>M^3</v>
          </cell>
          <cell r="E64">
            <v>97</v>
          </cell>
          <cell r="F64">
            <v>0</v>
          </cell>
          <cell r="G64">
            <v>1825</v>
          </cell>
          <cell r="H64">
            <v>0</v>
          </cell>
          <cell r="I64">
            <v>411</v>
          </cell>
          <cell r="J64">
            <v>0</v>
          </cell>
          <cell r="K64">
            <v>0</v>
          </cell>
        </row>
        <row r="65">
          <cell r="A65" t="str">
            <v>기계 되메우기(불량)</v>
          </cell>
          <cell r="B65" t="str">
            <v>B.H 0.2T</v>
          </cell>
          <cell r="C65">
            <v>5</v>
          </cell>
          <cell r="D65" t="str">
            <v>M^3</v>
          </cell>
          <cell r="E65">
            <v>91</v>
          </cell>
          <cell r="F65">
            <v>455</v>
          </cell>
          <cell r="G65">
            <v>1095</v>
          </cell>
          <cell r="H65">
            <v>5475</v>
          </cell>
          <cell r="I65">
            <v>306</v>
          </cell>
          <cell r="J65">
            <v>1530</v>
          </cell>
          <cell r="K65">
            <v>7460</v>
          </cell>
        </row>
        <row r="66">
          <cell r="A66" t="str">
            <v>기계 되메우기(불량)</v>
          </cell>
          <cell r="B66" t="str">
            <v>B.H 0.4T</v>
          </cell>
          <cell r="C66">
            <v>5</v>
          </cell>
          <cell r="D66" t="str">
            <v>M^3</v>
          </cell>
          <cell r="E66">
            <v>107</v>
          </cell>
          <cell r="F66">
            <v>535</v>
          </cell>
          <cell r="G66">
            <v>547</v>
          </cell>
          <cell r="H66">
            <v>2735</v>
          </cell>
          <cell r="I66">
            <v>339</v>
          </cell>
          <cell r="J66">
            <v>1695</v>
          </cell>
          <cell r="K66">
            <v>4965</v>
          </cell>
        </row>
        <row r="67">
          <cell r="A67" t="str">
            <v>기계 되메우기(불량)</v>
          </cell>
          <cell r="B67" t="str">
            <v>B.H 0.7T</v>
          </cell>
          <cell r="C67">
            <v>5</v>
          </cell>
          <cell r="D67" t="str">
            <v>M^3</v>
          </cell>
          <cell r="E67">
            <v>85</v>
          </cell>
          <cell r="F67">
            <v>425</v>
          </cell>
          <cell r="G67">
            <v>371</v>
          </cell>
          <cell r="H67">
            <v>1855</v>
          </cell>
          <cell r="I67">
            <v>350</v>
          </cell>
          <cell r="J67">
            <v>1750</v>
          </cell>
          <cell r="K67">
            <v>4030</v>
          </cell>
        </row>
        <row r="68">
          <cell r="A68" t="str">
            <v>환토공(되메우기포함)</v>
          </cell>
          <cell r="B68" t="str">
            <v>인력</v>
          </cell>
          <cell r="D68" t="str">
            <v>M^3</v>
          </cell>
        </row>
        <row r="69">
          <cell r="A69" t="str">
            <v>환토공(되메우기포함)</v>
          </cell>
          <cell r="B69" t="str">
            <v>B.H 0.12T</v>
          </cell>
          <cell r="D69" t="str">
            <v>M^3</v>
          </cell>
        </row>
        <row r="70">
          <cell r="A70" t="str">
            <v>환토공(되메우기포함)</v>
          </cell>
          <cell r="B70" t="str">
            <v>B.H 0.2T</v>
          </cell>
          <cell r="D70" t="str">
            <v>M^3</v>
          </cell>
        </row>
        <row r="71">
          <cell r="A71" t="str">
            <v>환토공(되메우기포함)</v>
          </cell>
          <cell r="B71" t="str">
            <v>B.H 0.4T</v>
          </cell>
          <cell r="D71" t="str">
            <v>M^3</v>
          </cell>
        </row>
        <row r="72">
          <cell r="A72" t="str">
            <v>환토공(되메우기포함)</v>
          </cell>
          <cell r="B72" t="str">
            <v>B.H 0.7T</v>
          </cell>
          <cell r="D72" t="str">
            <v>M^3</v>
          </cell>
        </row>
        <row r="73">
          <cell r="A73" t="str">
            <v>잔토처리(현장처리)</v>
          </cell>
          <cell r="B73" t="str">
            <v>인력</v>
          </cell>
          <cell r="C73">
            <v>1</v>
          </cell>
          <cell r="D73" t="str">
            <v>M^3</v>
          </cell>
          <cell r="E73">
            <v>0</v>
          </cell>
          <cell r="F73">
            <v>0</v>
          </cell>
          <cell r="G73">
            <v>6373</v>
          </cell>
          <cell r="H73">
            <v>6373</v>
          </cell>
          <cell r="I73">
            <v>0</v>
          </cell>
          <cell r="J73">
            <v>0</v>
          </cell>
          <cell r="K73">
            <v>6373</v>
          </cell>
        </row>
        <row r="74">
          <cell r="A74" t="str">
            <v>잔토처리(현장~김포)</v>
          </cell>
          <cell r="B74" t="str">
            <v>기계상차</v>
          </cell>
          <cell r="C74">
            <v>10</v>
          </cell>
          <cell r="D74" t="str">
            <v>M^3</v>
          </cell>
          <cell r="E74">
            <v>884</v>
          </cell>
          <cell r="F74">
            <v>8840</v>
          </cell>
          <cell r="G74">
            <v>1060</v>
          </cell>
          <cell r="H74">
            <v>10600</v>
          </cell>
          <cell r="I74">
            <v>1557</v>
          </cell>
          <cell r="J74">
            <v>15570</v>
          </cell>
          <cell r="K74">
            <v>35010</v>
          </cell>
        </row>
        <row r="75">
          <cell r="A75" t="str">
            <v>잔토처리(현장~김포)</v>
          </cell>
          <cell r="B75" t="str">
            <v>인력상차</v>
          </cell>
          <cell r="C75">
            <v>18</v>
          </cell>
          <cell r="D75" t="str">
            <v>M^3</v>
          </cell>
          <cell r="E75">
            <v>2500</v>
          </cell>
          <cell r="F75">
            <v>45000</v>
          </cell>
          <cell r="G75">
            <v>3500</v>
          </cell>
          <cell r="H75">
            <v>63000</v>
          </cell>
          <cell r="I75">
            <v>3000</v>
          </cell>
          <cell r="J75">
            <v>54000</v>
          </cell>
          <cell r="K75">
            <v>162000</v>
          </cell>
        </row>
        <row r="76">
          <cell r="A76" t="str">
            <v>잔토처리(집하~김포)</v>
          </cell>
          <cell r="B76" t="str">
            <v>기계상차</v>
          </cell>
          <cell r="C76">
            <v>15</v>
          </cell>
          <cell r="D76" t="str">
            <v>M^3</v>
          </cell>
          <cell r="E76">
            <v>2500</v>
          </cell>
          <cell r="F76">
            <v>37500</v>
          </cell>
          <cell r="G76">
            <v>3000</v>
          </cell>
          <cell r="H76">
            <v>45000</v>
          </cell>
          <cell r="I76">
            <v>2500</v>
          </cell>
          <cell r="J76">
            <v>37500</v>
          </cell>
          <cell r="K76">
            <v>120000</v>
          </cell>
        </row>
        <row r="77">
          <cell r="A77" t="str">
            <v>잔토처리(현장~집하)</v>
          </cell>
          <cell r="B77" t="str">
            <v>인력상차</v>
          </cell>
          <cell r="C77">
            <v>177</v>
          </cell>
          <cell r="D77" t="str">
            <v>M^3</v>
          </cell>
          <cell r="E77">
            <v>260</v>
          </cell>
          <cell r="F77">
            <v>46020</v>
          </cell>
          <cell r="G77">
            <v>5770</v>
          </cell>
          <cell r="H77">
            <v>1021290</v>
          </cell>
          <cell r="I77">
            <v>1450</v>
          </cell>
          <cell r="J77">
            <v>256650</v>
          </cell>
          <cell r="K77">
            <v>1323960</v>
          </cell>
        </row>
        <row r="78">
          <cell r="A78" t="str">
            <v>무근C'ONC파괴(인력)</v>
          </cell>
          <cell r="B78" t="str">
            <v>구조물</v>
          </cell>
          <cell r="C78">
            <v>2</v>
          </cell>
          <cell r="D78" t="str">
            <v>M^3</v>
          </cell>
          <cell r="E78">
            <v>0</v>
          </cell>
          <cell r="F78">
            <v>0</v>
          </cell>
          <cell r="G78">
            <v>65400</v>
          </cell>
          <cell r="H78">
            <v>130800</v>
          </cell>
          <cell r="I78">
            <v>1542</v>
          </cell>
          <cell r="J78">
            <v>3084</v>
          </cell>
          <cell r="K78">
            <v>133884</v>
          </cell>
        </row>
        <row r="79">
          <cell r="A79" t="str">
            <v>철근C'ONC파괴(인력)</v>
          </cell>
          <cell r="B79" t="str">
            <v>구조물</v>
          </cell>
          <cell r="C79">
            <v>2</v>
          </cell>
          <cell r="D79" t="str">
            <v>M^3</v>
          </cell>
          <cell r="E79">
            <v>0</v>
          </cell>
          <cell r="F79">
            <v>0</v>
          </cell>
          <cell r="G79">
            <v>75600</v>
          </cell>
          <cell r="H79">
            <v>151200</v>
          </cell>
          <cell r="I79">
            <v>2540</v>
          </cell>
          <cell r="J79">
            <v>5080</v>
          </cell>
          <cell r="K79">
            <v>156280</v>
          </cell>
        </row>
        <row r="80">
          <cell r="A80" t="str">
            <v>벽돌 부수기</v>
          </cell>
          <cell r="B80" t="str">
            <v>인력</v>
          </cell>
          <cell r="C80">
            <v>3</v>
          </cell>
          <cell r="D80" t="str">
            <v>㎥</v>
          </cell>
          <cell r="E80">
            <v>0</v>
          </cell>
          <cell r="F80">
            <v>0</v>
          </cell>
          <cell r="G80">
            <v>21300</v>
          </cell>
          <cell r="H80">
            <v>63900</v>
          </cell>
          <cell r="I80">
            <v>1553</v>
          </cell>
          <cell r="J80">
            <v>4659</v>
          </cell>
          <cell r="K80">
            <v>68559</v>
          </cell>
        </row>
        <row r="81">
          <cell r="A81" t="str">
            <v>급수관 연결 토공</v>
          </cell>
          <cell r="B81" t="str">
            <v>D=50</v>
          </cell>
          <cell r="C81">
            <v>3</v>
          </cell>
          <cell r="D81" t="str">
            <v>개소</v>
          </cell>
          <cell r="E81">
            <v>0</v>
          </cell>
          <cell r="F81">
            <v>0</v>
          </cell>
          <cell r="G81">
            <v>14194</v>
          </cell>
          <cell r="H81">
            <v>42582</v>
          </cell>
          <cell r="I81">
            <v>0</v>
          </cell>
          <cell r="J81">
            <v>0</v>
          </cell>
          <cell r="K81">
            <v>42582</v>
          </cell>
        </row>
        <row r="82">
          <cell r="A82" t="str">
            <v>급수관 연결 토공</v>
          </cell>
          <cell r="B82" t="str">
            <v>D=80</v>
          </cell>
          <cell r="C82">
            <v>6</v>
          </cell>
          <cell r="D82" t="str">
            <v>개소</v>
          </cell>
          <cell r="E82">
            <v>0</v>
          </cell>
          <cell r="F82">
            <v>0</v>
          </cell>
          <cell r="G82">
            <v>20216</v>
          </cell>
          <cell r="H82">
            <v>121296</v>
          </cell>
          <cell r="I82">
            <v>0</v>
          </cell>
          <cell r="J82">
            <v>0</v>
          </cell>
          <cell r="K82">
            <v>121296</v>
          </cell>
        </row>
        <row r="83">
          <cell r="A83" t="str">
            <v>급수관 연결 토공</v>
          </cell>
          <cell r="B83" t="str">
            <v>D=100</v>
          </cell>
          <cell r="C83">
            <v>4</v>
          </cell>
          <cell r="D83" t="str">
            <v>개소</v>
          </cell>
          <cell r="E83">
            <v>0</v>
          </cell>
          <cell r="F83">
            <v>0</v>
          </cell>
          <cell r="G83">
            <v>20216</v>
          </cell>
          <cell r="H83">
            <v>80864</v>
          </cell>
          <cell r="I83">
            <v>0</v>
          </cell>
          <cell r="J83">
            <v>0</v>
          </cell>
          <cell r="K83">
            <v>80864</v>
          </cell>
        </row>
        <row r="84">
          <cell r="A84" t="str">
            <v>급수관 연결 토공</v>
          </cell>
          <cell r="B84" t="str">
            <v>D=150</v>
          </cell>
          <cell r="C84">
            <v>2</v>
          </cell>
          <cell r="D84" t="str">
            <v>개소</v>
          </cell>
          <cell r="E84">
            <v>0</v>
          </cell>
          <cell r="F84">
            <v>0</v>
          </cell>
          <cell r="G84">
            <v>27467</v>
          </cell>
          <cell r="H84">
            <v>54934</v>
          </cell>
          <cell r="I84">
            <v>0</v>
          </cell>
          <cell r="J84">
            <v>0</v>
          </cell>
          <cell r="K84">
            <v>54934</v>
          </cell>
        </row>
        <row r="85">
          <cell r="A85" t="str">
            <v>급수관 연결 토공</v>
          </cell>
          <cell r="B85" t="str">
            <v>D=200</v>
          </cell>
          <cell r="C85">
            <v>1</v>
          </cell>
          <cell r="D85" t="str">
            <v>개소</v>
          </cell>
          <cell r="E85">
            <v>0</v>
          </cell>
          <cell r="F85">
            <v>0</v>
          </cell>
          <cell r="G85">
            <v>33084</v>
          </cell>
          <cell r="H85">
            <v>33084</v>
          </cell>
          <cell r="I85">
            <v>0</v>
          </cell>
          <cell r="J85">
            <v>0</v>
          </cell>
          <cell r="K85">
            <v>33084</v>
          </cell>
        </row>
        <row r="86">
          <cell r="A86" t="str">
            <v>급수관 연결 토공</v>
          </cell>
          <cell r="B86" t="str">
            <v>D=250</v>
          </cell>
          <cell r="C86">
            <v>1</v>
          </cell>
          <cell r="D86" t="str">
            <v>개소</v>
          </cell>
          <cell r="E86">
            <v>0</v>
          </cell>
          <cell r="F86">
            <v>0</v>
          </cell>
          <cell r="G86">
            <v>37017</v>
          </cell>
          <cell r="H86">
            <v>37017</v>
          </cell>
          <cell r="I86">
            <v>0</v>
          </cell>
          <cell r="J86">
            <v>0</v>
          </cell>
          <cell r="K86">
            <v>37017</v>
          </cell>
        </row>
        <row r="87">
          <cell r="A87" t="str">
            <v>급수관 연결 토공</v>
          </cell>
          <cell r="B87" t="str">
            <v>D=300</v>
          </cell>
          <cell r="C87">
            <v>1</v>
          </cell>
          <cell r="D87" t="str">
            <v>개소</v>
          </cell>
          <cell r="E87">
            <v>0</v>
          </cell>
          <cell r="F87">
            <v>0</v>
          </cell>
          <cell r="G87">
            <v>49162</v>
          </cell>
          <cell r="H87">
            <v>49162</v>
          </cell>
          <cell r="I87">
            <v>0</v>
          </cell>
          <cell r="J87">
            <v>0</v>
          </cell>
          <cell r="K87">
            <v>49162</v>
          </cell>
        </row>
        <row r="88">
          <cell r="A88" t="str">
            <v>계량기보호통토공</v>
          </cell>
          <cell r="B88" t="str">
            <v>D=13</v>
          </cell>
          <cell r="C88">
            <v>210</v>
          </cell>
          <cell r="D88" t="str">
            <v>개소</v>
          </cell>
          <cell r="E88">
            <v>0</v>
          </cell>
          <cell r="F88">
            <v>0</v>
          </cell>
          <cell r="G88">
            <v>9541</v>
          </cell>
          <cell r="H88">
            <v>2003610</v>
          </cell>
          <cell r="I88">
            <v>0</v>
          </cell>
          <cell r="J88">
            <v>0</v>
          </cell>
          <cell r="K88">
            <v>2003610</v>
          </cell>
        </row>
        <row r="89">
          <cell r="A89" t="str">
            <v>계량기보호통토공</v>
          </cell>
          <cell r="B89" t="str">
            <v>D=20~25</v>
          </cell>
          <cell r="C89">
            <v>40</v>
          </cell>
          <cell r="D89" t="str">
            <v>개소</v>
          </cell>
          <cell r="E89">
            <v>0</v>
          </cell>
          <cell r="F89">
            <v>0</v>
          </cell>
          <cell r="G89">
            <v>19336</v>
          </cell>
          <cell r="H89">
            <v>773440</v>
          </cell>
          <cell r="I89">
            <v>0</v>
          </cell>
          <cell r="J89">
            <v>0</v>
          </cell>
          <cell r="K89">
            <v>773440</v>
          </cell>
        </row>
        <row r="90">
          <cell r="A90" t="str">
            <v>계량기보호통토공</v>
          </cell>
          <cell r="B90" t="str">
            <v>D=40~50</v>
          </cell>
          <cell r="C90">
            <v>5</v>
          </cell>
          <cell r="D90" t="str">
            <v>개소</v>
          </cell>
          <cell r="E90">
            <v>0</v>
          </cell>
          <cell r="F90">
            <v>0</v>
          </cell>
          <cell r="G90">
            <v>38345</v>
          </cell>
          <cell r="H90">
            <v>191725</v>
          </cell>
          <cell r="I90">
            <v>0</v>
          </cell>
          <cell r="J90">
            <v>0</v>
          </cell>
          <cell r="K90">
            <v>191725</v>
          </cell>
        </row>
        <row r="91">
          <cell r="A91" t="str">
            <v>대형계량기실 토공</v>
          </cell>
          <cell r="B91" t="str">
            <v>D=80</v>
          </cell>
          <cell r="C91">
            <v>1</v>
          </cell>
          <cell r="D91" t="str">
            <v>개소</v>
          </cell>
          <cell r="E91">
            <v>27763</v>
          </cell>
          <cell r="F91">
            <v>27763</v>
          </cell>
          <cell r="G91">
            <v>384635</v>
          </cell>
          <cell r="H91">
            <v>384635</v>
          </cell>
          <cell r="I91">
            <v>55385</v>
          </cell>
          <cell r="J91">
            <v>55385</v>
          </cell>
          <cell r="K91">
            <v>467783</v>
          </cell>
        </row>
        <row r="92">
          <cell r="A92" t="str">
            <v>대형계량기실 토공</v>
          </cell>
          <cell r="B92" t="str">
            <v>D=100</v>
          </cell>
          <cell r="C92">
            <v>1</v>
          </cell>
          <cell r="D92" t="str">
            <v>개소</v>
          </cell>
          <cell r="E92">
            <v>34314</v>
          </cell>
          <cell r="F92">
            <v>34314</v>
          </cell>
          <cell r="G92">
            <v>417695</v>
          </cell>
          <cell r="H92">
            <v>417695</v>
          </cell>
          <cell r="I92">
            <v>68452</v>
          </cell>
          <cell r="J92">
            <v>68452</v>
          </cell>
          <cell r="K92">
            <v>520461</v>
          </cell>
        </row>
        <row r="93">
          <cell r="A93" t="str">
            <v>대형계량기실 토공</v>
          </cell>
          <cell r="B93" t="str">
            <v>D=150</v>
          </cell>
          <cell r="C93">
            <v>1</v>
          </cell>
          <cell r="D93" t="str">
            <v>개소</v>
          </cell>
          <cell r="E93">
            <v>41496</v>
          </cell>
          <cell r="F93">
            <v>41496</v>
          </cell>
          <cell r="G93">
            <v>525897</v>
          </cell>
          <cell r="H93">
            <v>525897</v>
          </cell>
          <cell r="I93">
            <v>82779</v>
          </cell>
          <cell r="J93">
            <v>82779</v>
          </cell>
          <cell r="K93">
            <v>650172</v>
          </cell>
        </row>
        <row r="94">
          <cell r="A94" t="str">
            <v>대형계량기실 토공</v>
          </cell>
          <cell r="B94" t="str">
            <v>D=200</v>
          </cell>
          <cell r="C94">
            <v>1</v>
          </cell>
          <cell r="D94" t="str">
            <v>개소</v>
          </cell>
          <cell r="E94">
            <v>46816</v>
          </cell>
          <cell r="F94">
            <v>46816</v>
          </cell>
          <cell r="G94">
            <v>580083</v>
          </cell>
          <cell r="H94">
            <v>580083</v>
          </cell>
          <cell r="I94">
            <v>93392</v>
          </cell>
          <cell r="J94">
            <v>93392</v>
          </cell>
          <cell r="K94">
            <v>720291</v>
          </cell>
        </row>
        <row r="95">
          <cell r="A95" t="str">
            <v>대형계량기실 토공</v>
          </cell>
          <cell r="B95" t="str">
            <v>D=250</v>
          </cell>
          <cell r="C95">
            <v>1</v>
          </cell>
          <cell r="D95" t="str">
            <v>개소</v>
          </cell>
          <cell r="E95">
            <v>61612</v>
          </cell>
          <cell r="F95">
            <v>61612</v>
          </cell>
          <cell r="G95">
            <v>723209</v>
          </cell>
          <cell r="H95">
            <v>723209</v>
          </cell>
          <cell r="I95">
            <v>122909</v>
          </cell>
          <cell r="J95">
            <v>122909</v>
          </cell>
          <cell r="K95">
            <v>907730</v>
          </cell>
        </row>
        <row r="96">
          <cell r="A96" t="str">
            <v>원형제수변실 토공</v>
          </cell>
          <cell r="B96" t="str">
            <v>ASP 구간</v>
          </cell>
          <cell r="C96">
            <v>2</v>
          </cell>
          <cell r="D96" t="str">
            <v>개소</v>
          </cell>
          <cell r="E96">
            <v>9168</v>
          </cell>
          <cell r="F96">
            <v>18336</v>
          </cell>
          <cell r="G96">
            <v>177810</v>
          </cell>
          <cell r="H96">
            <v>355620</v>
          </cell>
          <cell r="I96">
            <v>14383</v>
          </cell>
          <cell r="J96">
            <v>28766</v>
          </cell>
          <cell r="K96">
            <v>402722</v>
          </cell>
        </row>
        <row r="97">
          <cell r="A97" t="str">
            <v>원형제수변실 토공</v>
          </cell>
          <cell r="B97" t="str">
            <v>CON 구간</v>
          </cell>
          <cell r="C97">
            <v>4</v>
          </cell>
          <cell r="D97" t="str">
            <v>개소</v>
          </cell>
          <cell r="E97">
            <v>9325</v>
          </cell>
          <cell r="F97">
            <v>37300</v>
          </cell>
          <cell r="G97">
            <v>217933</v>
          </cell>
          <cell r="H97">
            <v>871732</v>
          </cell>
          <cell r="I97">
            <v>16766</v>
          </cell>
          <cell r="J97">
            <v>67064</v>
          </cell>
          <cell r="K97">
            <v>976096</v>
          </cell>
        </row>
        <row r="98">
          <cell r="A98" t="str">
            <v>원형제수변실 토공</v>
          </cell>
          <cell r="B98" t="str">
            <v>B/L 구간</v>
          </cell>
          <cell r="C98">
            <v>1</v>
          </cell>
          <cell r="D98" t="str">
            <v>개소</v>
          </cell>
          <cell r="E98">
            <v>55680</v>
          </cell>
          <cell r="F98">
            <v>55680</v>
          </cell>
          <cell r="G98">
            <v>174043</v>
          </cell>
          <cell r="H98">
            <v>174043</v>
          </cell>
          <cell r="I98">
            <v>14151</v>
          </cell>
          <cell r="J98">
            <v>14151</v>
          </cell>
          <cell r="K98">
            <v>243874</v>
          </cell>
        </row>
        <row r="99">
          <cell r="A99" t="str">
            <v>원형제수변실 토공</v>
          </cell>
          <cell r="B99" t="str">
            <v>토사구간</v>
          </cell>
          <cell r="C99">
            <v>1</v>
          </cell>
          <cell r="D99" t="str">
            <v>개소</v>
          </cell>
          <cell r="E99">
            <v>5818</v>
          </cell>
          <cell r="F99">
            <v>5818</v>
          </cell>
          <cell r="G99">
            <v>144045</v>
          </cell>
          <cell r="H99">
            <v>144045</v>
          </cell>
          <cell r="I99">
            <v>11607</v>
          </cell>
          <cell r="J99">
            <v>11607</v>
          </cell>
          <cell r="K99">
            <v>161470</v>
          </cell>
        </row>
        <row r="100">
          <cell r="A100" t="str">
            <v>구형제수변실 토공</v>
          </cell>
          <cell r="B100" t="str">
            <v>ASP 구간</v>
          </cell>
          <cell r="C100">
            <v>2</v>
          </cell>
          <cell r="D100" t="str">
            <v>개소</v>
          </cell>
          <cell r="E100">
            <v>30920</v>
          </cell>
          <cell r="F100">
            <v>61840</v>
          </cell>
          <cell r="G100">
            <v>404068</v>
          </cell>
          <cell r="H100">
            <v>808136</v>
          </cell>
          <cell r="I100">
            <v>57152</v>
          </cell>
          <cell r="J100">
            <v>114304</v>
          </cell>
          <cell r="K100">
            <v>984280</v>
          </cell>
        </row>
        <row r="101">
          <cell r="A101" t="str">
            <v>200~250mm</v>
          </cell>
          <cell r="B101" t="str">
            <v>CON 구간</v>
          </cell>
          <cell r="C101">
            <v>4</v>
          </cell>
          <cell r="D101" t="str">
            <v>개소</v>
          </cell>
          <cell r="E101">
            <v>34194</v>
          </cell>
          <cell r="F101">
            <v>136776</v>
          </cell>
          <cell r="G101">
            <v>496294</v>
          </cell>
          <cell r="H101">
            <v>1985176</v>
          </cell>
          <cell r="I101">
            <v>68021</v>
          </cell>
          <cell r="J101">
            <v>272084</v>
          </cell>
          <cell r="K101">
            <v>2394036</v>
          </cell>
        </row>
        <row r="102">
          <cell r="A102" t="str">
            <v>"</v>
          </cell>
          <cell r="B102" t="str">
            <v>B/L 구간</v>
          </cell>
          <cell r="C102">
            <v>1</v>
          </cell>
          <cell r="D102" t="str">
            <v>개소</v>
          </cell>
          <cell r="E102">
            <v>124178</v>
          </cell>
          <cell r="F102">
            <v>124178</v>
          </cell>
          <cell r="G102">
            <v>388590</v>
          </cell>
          <cell r="H102">
            <v>388590</v>
          </cell>
          <cell r="I102">
            <v>50997</v>
          </cell>
          <cell r="J102">
            <v>50997</v>
          </cell>
          <cell r="K102">
            <v>563765</v>
          </cell>
        </row>
        <row r="103">
          <cell r="A103" t="str">
            <v>"</v>
          </cell>
          <cell r="B103" t="str">
            <v>토사구간</v>
          </cell>
          <cell r="C103">
            <v>1</v>
          </cell>
          <cell r="D103" t="str">
            <v>개소</v>
          </cell>
          <cell r="E103">
            <v>22975</v>
          </cell>
          <cell r="F103">
            <v>22975</v>
          </cell>
          <cell r="G103">
            <v>326820</v>
          </cell>
          <cell r="H103">
            <v>326820</v>
          </cell>
          <cell r="I103">
            <v>45834</v>
          </cell>
          <cell r="J103">
            <v>45834</v>
          </cell>
          <cell r="K103">
            <v>395629</v>
          </cell>
        </row>
        <row r="104">
          <cell r="A104" t="str">
            <v>구형제수변실 토공</v>
          </cell>
          <cell r="B104" t="str">
            <v>ASP 구간</v>
          </cell>
          <cell r="C104">
            <v>2</v>
          </cell>
          <cell r="D104" t="str">
            <v>개소</v>
          </cell>
          <cell r="E104">
            <v>51300</v>
          </cell>
          <cell r="F104">
            <v>102600</v>
          </cell>
          <cell r="G104">
            <v>624632</v>
          </cell>
          <cell r="H104">
            <v>1249264</v>
          </cell>
          <cell r="I104">
            <v>97759</v>
          </cell>
          <cell r="J104">
            <v>195518</v>
          </cell>
          <cell r="K104">
            <v>1547382</v>
          </cell>
        </row>
        <row r="105">
          <cell r="A105" t="str">
            <v>300mm</v>
          </cell>
          <cell r="B105" t="str">
            <v>CON 구간</v>
          </cell>
          <cell r="C105">
            <v>4</v>
          </cell>
          <cell r="D105" t="str">
            <v>개소</v>
          </cell>
          <cell r="E105">
            <v>55951</v>
          </cell>
          <cell r="F105">
            <v>223804</v>
          </cell>
          <cell r="G105">
            <v>756779</v>
          </cell>
          <cell r="H105">
            <v>3027116</v>
          </cell>
          <cell r="I105">
            <v>113340</v>
          </cell>
          <cell r="J105">
            <v>453360</v>
          </cell>
          <cell r="K105">
            <v>3704280</v>
          </cell>
        </row>
        <row r="106">
          <cell r="A106" t="str">
            <v>"</v>
          </cell>
          <cell r="B106" t="str">
            <v>B/L 구간</v>
          </cell>
          <cell r="C106">
            <v>1</v>
          </cell>
          <cell r="D106" t="str">
            <v>개소</v>
          </cell>
          <cell r="E106">
            <v>184305</v>
          </cell>
          <cell r="F106">
            <v>184305</v>
          </cell>
          <cell r="G106">
            <v>604879</v>
          </cell>
          <cell r="H106">
            <v>604879</v>
          </cell>
          <cell r="I106">
            <v>89419</v>
          </cell>
          <cell r="J106">
            <v>89419</v>
          </cell>
          <cell r="K106">
            <v>878603</v>
          </cell>
        </row>
        <row r="107">
          <cell r="A107" t="str">
            <v>"</v>
          </cell>
          <cell r="B107" t="str">
            <v>토사구간</v>
          </cell>
          <cell r="C107">
            <v>1</v>
          </cell>
          <cell r="D107" t="str">
            <v>개소</v>
          </cell>
          <cell r="E107">
            <v>41163</v>
          </cell>
          <cell r="F107">
            <v>41163</v>
          </cell>
          <cell r="G107">
            <v>517566</v>
          </cell>
          <cell r="H107">
            <v>517566</v>
          </cell>
          <cell r="I107">
            <v>82116</v>
          </cell>
          <cell r="J107">
            <v>82116</v>
          </cell>
          <cell r="K107">
            <v>640845</v>
          </cell>
        </row>
        <row r="108">
          <cell r="A108" t="str">
            <v>조립식맨홀설치토공</v>
          </cell>
          <cell r="B108" t="str">
            <v>ASP 구간</v>
          </cell>
          <cell r="C108">
            <v>2</v>
          </cell>
          <cell r="D108" t="str">
            <v>개소</v>
          </cell>
          <cell r="E108">
            <v>11265</v>
          </cell>
          <cell r="F108">
            <v>22530</v>
          </cell>
          <cell r="G108">
            <v>273378</v>
          </cell>
          <cell r="H108">
            <v>546756</v>
          </cell>
          <cell r="I108">
            <v>18941</v>
          </cell>
          <cell r="J108">
            <v>37882</v>
          </cell>
          <cell r="K108">
            <v>607168</v>
          </cell>
        </row>
        <row r="109">
          <cell r="A109" t="str">
            <v>80~100mm</v>
          </cell>
          <cell r="B109" t="str">
            <v>C=15 구간</v>
          </cell>
          <cell r="C109">
            <v>4</v>
          </cell>
          <cell r="D109" t="str">
            <v>개소</v>
          </cell>
          <cell r="E109">
            <v>11016</v>
          </cell>
          <cell r="F109">
            <v>44064</v>
          </cell>
          <cell r="G109">
            <v>292635</v>
          </cell>
          <cell r="H109">
            <v>1170540</v>
          </cell>
          <cell r="I109">
            <v>19126</v>
          </cell>
          <cell r="J109">
            <v>76504</v>
          </cell>
          <cell r="K109">
            <v>1291108</v>
          </cell>
        </row>
        <row r="110">
          <cell r="A110" t="str">
            <v>"</v>
          </cell>
          <cell r="B110" t="str">
            <v>C=20 구간</v>
          </cell>
          <cell r="C110">
            <v>4</v>
          </cell>
          <cell r="D110" t="str">
            <v>개소</v>
          </cell>
          <cell r="E110">
            <v>10111</v>
          </cell>
          <cell r="F110">
            <v>40444</v>
          </cell>
          <cell r="G110">
            <v>311913</v>
          </cell>
          <cell r="H110">
            <v>1247652</v>
          </cell>
          <cell r="I110">
            <v>18549</v>
          </cell>
          <cell r="J110">
            <v>74196</v>
          </cell>
          <cell r="K110">
            <v>1362292</v>
          </cell>
        </row>
        <row r="111">
          <cell r="A111" t="str">
            <v>"</v>
          </cell>
          <cell r="B111" t="str">
            <v>B/L 구간</v>
          </cell>
          <cell r="C111">
            <v>1</v>
          </cell>
          <cell r="D111" t="str">
            <v>개소</v>
          </cell>
          <cell r="E111">
            <v>17631</v>
          </cell>
          <cell r="F111">
            <v>17631</v>
          </cell>
          <cell r="G111">
            <v>245067</v>
          </cell>
          <cell r="H111">
            <v>245067</v>
          </cell>
          <cell r="I111">
            <v>20792</v>
          </cell>
          <cell r="J111">
            <v>20792</v>
          </cell>
          <cell r="K111">
            <v>283490</v>
          </cell>
        </row>
        <row r="112">
          <cell r="A112" t="str">
            <v>"</v>
          </cell>
          <cell r="B112" t="str">
            <v>토사구간</v>
          </cell>
          <cell r="C112">
            <v>1</v>
          </cell>
          <cell r="D112" t="str">
            <v>개소</v>
          </cell>
          <cell r="E112">
            <v>9908</v>
          </cell>
          <cell r="F112">
            <v>9908</v>
          </cell>
          <cell r="G112">
            <v>225163</v>
          </cell>
          <cell r="H112">
            <v>225163</v>
          </cell>
          <cell r="I112">
            <v>19766</v>
          </cell>
          <cell r="J112">
            <v>19766</v>
          </cell>
          <cell r="K112">
            <v>254837</v>
          </cell>
        </row>
        <row r="113">
          <cell r="A113" t="str">
            <v>조립식맨홀설치토공</v>
          </cell>
          <cell r="B113" t="str">
            <v>ASP 구간</v>
          </cell>
          <cell r="C113">
            <v>2</v>
          </cell>
          <cell r="D113" t="str">
            <v>개소</v>
          </cell>
          <cell r="E113">
            <v>11635</v>
          </cell>
          <cell r="F113">
            <v>23270</v>
          </cell>
          <cell r="G113">
            <v>288782</v>
          </cell>
          <cell r="H113">
            <v>577564</v>
          </cell>
          <cell r="I113">
            <v>19653</v>
          </cell>
          <cell r="J113">
            <v>39306</v>
          </cell>
          <cell r="K113">
            <v>640140</v>
          </cell>
        </row>
        <row r="114">
          <cell r="A114" t="str">
            <v>150mm</v>
          </cell>
          <cell r="B114" t="str">
            <v>C=15 구간</v>
          </cell>
          <cell r="C114">
            <v>4</v>
          </cell>
          <cell r="D114" t="str">
            <v>개소</v>
          </cell>
          <cell r="E114">
            <v>11316</v>
          </cell>
          <cell r="F114">
            <v>45264</v>
          </cell>
          <cell r="G114">
            <v>308881</v>
          </cell>
          <cell r="H114">
            <v>1235524</v>
          </cell>
          <cell r="I114">
            <v>19813</v>
          </cell>
          <cell r="J114">
            <v>79252</v>
          </cell>
          <cell r="K114">
            <v>1360040</v>
          </cell>
        </row>
        <row r="115">
          <cell r="A115" t="str">
            <v>"</v>
          </cell>
          <cell r="B115" t="str">
            <v>C=20 구간</v>
          </cell>
          <cell r="C115">
            <v>4</v>
          </cell>
          <cell r="D115" t="str">
            <v>개소</v>
          </cell>
          <cell r="E115">
            <v>10451</v>
          </cell>
          <cell r="F115">
            <v>41804</v>
          </cell>
          <cell r="G115">
            <v>328806</v>
          </cell>
          <cell r="H115">
            <v>1315224</v>
          </cell>
          <cell r="I115">
            <v>19248</v>
          </cell>
          <cell r="J115">
            <v>76992</v>
          </cell>
          <cell r="K115">
            <v>1434020</v>
          </cell>
        </row>
        <row r="116">
          <cell r="A116" t="str">
            <v>"</v>
          </cell>
          <cell r="B116" t="str">
            <v>B/L 구간</v>
          </cell>
          <cell r="C116">
            <v>1</v>
          </cell>
          <cell r="D116" t="str">
            <v>개소</v>
          </cell>
          <cell r="E116">
            <v>17997</v>
          </cell>
          <cell r="F116">
            <v>17997</v>
          </cell>
          <cell r="G116">
            <v>259765</v>
          </cell>
          <cell r="H116">
            <v>259765</v>
          </cell>
          <cell r="I116">
            <v>21521</v>
          </cell>
          <cell r="J116">
            <v>21521</v>
          </cell>
          <cell r="K116">
            <v>299283</v>
          </cell>
        </row>
        <row r="117">
          <cell r="A117" t="str">
            <v>"</v>
          </cell>
          <cell r="B117" t="str">
            <v>토사구간</v>
          </cell>
          <cell r="C117">
            <v>1</v>
          </cell>
          <cell r="D117" t="str">
            <v>개소</v>
          </cell>
          <cell r="E117">
            <v>10274</v>
          </cell>
          <cell r="F117">
            <v>10274</v>
          </cell>
          <cell r="G117">
            <v>239862</v>
          </cell>
          <cell r="H117">
            <v>239862</v>
          </cell>
          <cell r="I117">
            <v>20495</v>
          </cell>
          <cell r="J117">
            <v>20495</v>
          </cell>
          <cell r="K117">
            <v>270631</v>
          </cell>
        </row>
        <row r="118">
          <cell r="A118" t="str">
            <v>조립식맨홀설치토공</v>
          </cell>
          <cell r="B118" t="str">
            <v>ASP 구간</v>
          </cell>
          <cell r="C118">
            <v>2</v>
          </cell>
          <cell r="D118" t="str">
            <v>개소</v>
          </cell>
          <cell r="E118">
            <v>18437</v>
          </cell>
          <cell r="F118">
            <v>36874</v>
          </cell>
          <cell r="G118">
            <v>253422</v>
          </cell>
          <cell r="H118">
            <v>506844</v>
          </cell>
          <cell r="I118">
            <v>253422</v>
          </cell>
          <cell r="J118">
            <v>506844</v>
          </cell>
          <cell r="K118">
            <v>1050562</v>
          </cell>
        </row>
        <row r="119">
          <cell r="A119" t="str">
            <v>200~250mm</v>
          </cell>
          <cell r="B119" t="str">
            <v>C=15 구간</v>
          </cell>
          <cell r="C119">
            <v>4</v>
          </cell>
          <cell r="D119" t="str">
            <v>개소</v>
          </cell>
          <cell r="E119">
            <v>19626</v>
          </cell>
          <cell r="F119">
            <v>78504</v>
          </cell>
          <cell r="G119">
            <v>270323</v>
          </cell>
          <cell r="H119">
            <v>1081292</v>
          </cell>
          <cell r="I119">
            <v>270323</v>
          </cell>
          <cell r="J119">
            <v>1081292</v>
          </cell>
          <cell r="K119">
            <v>2241088</v>
          </cell>
        </row>
        <row r="120">
          <cell r="A120" t="str">
            <v>"</v>
          </cell>
          <cell r="B120" t="str">
            <v>C=20 구간</v>
          </cell>
          <cell r="C120">
            <v>4</v>
          </cell>
          <cell r="D120" t="str">
            <v>개소</v>
          </cell>
          <cell r="E120">
            <v>19002</v>
          </cell>
          <cell r="F120">
            <v>76008</v>
          </cell>
          <cell r="G120">
            <v>285684</v>
          </cell>
          <cell r="H120">
            <v>1142736</v>
          </cell>
          <cell r="I120">
            <v>285684</v>
          </cell>
          <cell r="J120">
            <v>1142736</v>
          </cell>
          <cell r="K120">
            <v>2361480</v>
          </cell>
        </row>
        <row r="121">
          <cell r="A121" t="str">
            <v>"</v>
          </cell>
          <cell r="B121" t="str">
            <v>B/L 구간</v>
          </cell>
          <cell r="C121">
            <v>1</v>
          </cell>
          <cell r="D121" t="str">
            <v>개소</v>
          </cell>
          <cell r="E121">
            <v>16044</v>
          </cell>
          <cell r="F121">
            <v>16044</v>
          </cell>
          <cell r="G121">
            <v>231583</v>
          </cell>
          <cell r="H121">
            <v>231583</v>
          </cell>
          <cell r="I121">
            <v>231583</v>
          </cell>
          <cell r="J121">
            <v>231583</v>
          </cell>
          <cell r="K121">
            <v>479210</v>
          </cell>
        </row>
        <row r="122">
          <cell r="A122" t="str">
            <v>"</v>
          </cell>
          <cell r="B122" t="str">
            <v>토사구간</v>
          </cell>
          <cell r="C122">
            <v>1</v>
          </cell>
          <cell r="D122" t="str">
            <v>개소</v>
          </cell>
          <cell r="E122">
            <v>7683</v>
          </cell>
          <cell r="F122">
            <v>7683</v>
          </cell>
          <cell r="G122">
            <v>215776</v>
          </cell>
          <cell r="H122">
            <v>215776</v>
          </cell>
          <cell r="I122">
            <v>215776</v>
          </cell>
          <cell r="J122">
            <v>215776</v>
          </cell>
          <cell r="K122">
            <v>439235</v>
          </cell>
        </row>
        <row r="123">
          <cell r="A123" t="str">
            <v>조립식맨홀설치토공</v>
          </cell>
          <cell r="B123" t="str">
            <v>ASP 구간</v>
          </cell>
          <cell r="C123">
            <v>2</v>
          </cell>
          <cell r="D123" t="str">
            <v>개소</v>
          </cell>
          <cell r="E123">
            <v>18762</v>
          </cell>
          <cell r="F123">
            <v>37524</v>
          </cell>
          <cell r="G123">
            <v>268555</v>
          </cell>
          <cell r="H123">
            <v>537110</v>
          </cell>
          <cell r="I123">
            <v>17471</v>
          </cell>
          <cell r="J123">
            <v>34942</v>
          </cell>
          <cell r="K123">
            <v>609576</v>
          </cell>
        </row>
        <row r="124">
          <cell r="A124" t="str">
            <v>300mm</v>
          </cell>
          <cell r="B124" t="str">
            <v>C=15 구간</v>
          </cell>
          <cell r="C124">
            <v>4</v>
          </cell>
          <cell r="D124" t="str">
            <v>개소</v>
          </cell>
          <cell r="E124">
            <v>19992</v>
          </cell>
          <cell r="F124">
            <v>79968</v>
          </cell>
          <cell r="G124">
            <v>283907</v>
          </cell>
          <cell r="H124">
            <v>1135628</v>
          </cell>
          <cell r="I124">
            <v>17588</v>
          </cell>
          <cell r="J124">
            <v>70352</v>
          </cell>
          <cell r="K124">
            <v>1285948</v>
          </cell>
        </row>
        <row r="125">
          <cell r="A125" t="str">
            <v>"</v>
          </cell>
          <cell r="B125" t="str">
            <v>C=20 구간</v>
          </cell>
          <cell r="C125">
            <v>4</v>
          </cell>
          <cell r="D125" t="str">
            <v>개소</v>
          </cell>
          <cell r="E125">
            <v>19344</v>
          </cell>
          <cell r="F125">
            <v>77376</v>
          </cell>
          <cell r="G125">
            <v>299864</v>
          </cell>
          <cell r="H125">
            <v>1199456</v>
          </cell>
          <cell r="I125">
            <v>17031</v>
          </cell>
          <cell r="J125">
            <v>68124</v>
          </cell>
          <cell r="K125">
            <v>1344956</v>
          </cell>
        </row>
        <row r="126">
          <cell r="A126" t="str">
            <v>"</v>
          </cell>
          <cell r="B126" t="str">
            <v>B/L 구간</v>
          </cell>
          <cell r="C126">
            <v>1</v>
          </cell>
          <cell r="D126" t="str">
            <v>개소</v>
          </cell>
          <cell r="E126">
            <v>16284</v>
          </cell>
          <cell r="F126">
            <v>16284</v>
          </cell>
          <cell r="G126">
            <v>244506</v>
          </cell>
          <cell r="H126">
            <v>244506</v>
          </cell>
          <cell r="I126">
            <v>19084</v>
          </cell>
          <cell r="J126">
            <v>19084</v>
          </cell>
          <cell r="K126">
            <v>279874</v>
          </cell>
        </row>
        <row r="127">
          <cell r="A127" t="str">
            <v>"</v>
          </cell>
          <cell r="B127" t="str">
            <v>토사구간</v>
          </cell>
          <cell r="C127">
            <v>1</v>
          </cell>
          <cell r="D127" t="str">
            <v>개소</v>
          </cell>
          <cell r="E127">
            <v>7923</v>
          </cell>
          <cell r="F127">
            <v>7923</v>
          </cell>
          <cell r="G127">
            <v>228698</v>
          </cell>
          <cell r="H127">
            <v>228698</v>
          </cell>
          <cell r="I127">
            <v>18252</v>
          </cell>
          <cell r="J127">
            <v>18252</v>
          </cell>
          <cell r="K127">
            <v>254873</v>
          </cell>
        </row>
        <row r="128">
          <cell r="A128" t="str">
            <v>맨홀굴상및교체토공</v>
          </cell>
          <cell r="B128" t="str">
            <v>ASP</v>
          </cell>
          <cell r="C128">
            <v>2</v>
          </cell>
          <cell r="D128" t="str">
            <v>개소</v>
          </cell>
          <cell r="E128">
            <v>9590</v>
          </cell>
          <cell r="F128">
            <v>19180</v>
          </cell>
          <cell r="G128">
            <v>40870</v>
          </cell>
          <cell r="H128">
            <v>81740</v>
          </cell>
          <cell r="I128">
            <v>1580</v>
          </cell>
          <cell r="J128">
            <v>3160</v>
          </cell>
          <cell r="K128">
            <v>104080</v>
          </cell>
        </row>
        <row r="129">
          <cell r="A129" t="str">
            <v>맨홀굴상및교체토공</v>
          </cell>
          <cell r="B129" t="str">
            <v>C'ONC</v>
          </cell>
          <cell r="C129">
            <v>3</v>
          </cell>
          <cell r="D129" t="str">
            <v>개소</v>
          </cell>
          <cell r="E129">
            <v>10770</v>
          </cell>
          <cell r="F129">
            <v>32310</v>
          </cell>
          <cell r="G129">
            <v>61110</v>
          </cell>
          <cell r="H129">
            <v>183330</v>
          </cell>
          <cell r="I129">
            <v>2670</v>
          </cell>
          <cell r="J129">
            <v>8010</v>
          </cell>
          <cell r="K129">
            <v>223650</v>
          </cell>
        </row>
        <row r="130">
          <cell r="A130" t="str">
            <v>맨홀굴상및교체토공</v>
          </cell>
          <cell r="B130" t="str">
            <v>보도</v>
          </cell>
          <cell r="C130">
            <v>2</v>
          </cell>
          <cell r="D130" t="str">
            <v>개소</v>
          </cell>
          <cell r="E130">
            <v>4010</v>
          </cell>
          <cell r="F130">
            <v>8020</v>
          </cell>
          <cell r="G130">
            <v>29840</v>
          </cell>
          <cell r="H130">
            <v>59680</v>
          </cell>
          <cell r="I130">
            <v>390</v>
          </cell>
          <cell r="J130">
            <v>780</v>
          </cell>
          <cell r="K130">
            <v>68480</v>
          </cell>
        </row>
        <row r="131">
          <cell r="A131" t="str">
            <v>원형변실철거토공(A)</v>
          </cell>
          <cell r="B131" t="str">
            <v>D=80~100</v>
          </cell>
          <cell r="C131">
            <v>1</v>
          </cell>
          <cell r="D131" t="str">
            <v>개소</v>
          </cell>
          <cell r="E131">
            <v>3591</v>
          </cell>
          <cell r="F131">
            <v>3591</v>
          </cell>
          <cell r="G131">
            <v>170777</v>
          </cell>
          <cell r="H131">
            <v>170777</v>
          </cell>
          <cell r="I131">
            <v>2588</v>
          </cell>
          <cell r="J131">
            <v>2588</v>
          </cell>
          <cell r="K131">
            <v>176956</v>
          </cell>
        </row>
        <row r="132">
          <cell r="A132" t="str">
            <v>원형변실철거토공(A)</v>
          </cell>
          <cell r="B132" t="str">
            <v>D=150MM</v>
          </cell>
          <cell r="C132">
            <v>1</v>
          </cell>
          <cell r="D132" t="str">
            <v>개소</v>
          </cell>
          <cell r="E132">
            <v>3757</v>
          </cell>
          <cell r="F132">
            <v>3757</v>
          </cell>
          <cell r="G132">
            <v>189514</v>
          </cell>
          <cell r="H132">
            <v>189514</v>
          </cell>
          <cell r="I132">
            <v>2588</v>
          </cell>
          <cell r="J132">
            <v>2588</v>
          </cell>
          <cell r="K132">
            <v>195859</v>
          </cell>
        </row>
        <row r="133">
          <cell r="A133" t="str">
            <v>원형변실철거토공(A)</v>
          </cell>
          <cell r="B133" t="str">
            <v>D=200~250</v>
          </cell>
          <cell r="C133">
            <v>1</v>
          </cell>
          <cell r="D133" t="str">
            <v>개소</v>
          </cell>
          <cell r="E133">
            <v>3890</v>
          </cell>
          <cell r="F133">
            <v>3890</v>
          </cell>
          <cell r="G133">
            <v>198719</v>
          </cell>
          <cell r="H133">
            <v>198719</v>
          </cell>
          <cell r="I133">
            <v>2588</v>
          </cell>
          <cell r="J133">
            <v>2588</v>
          </cell>
          <cell r="K133">
            <v>205197</v>
          </cell>
        </row>
        <row r="134">
          <cell r="A134" t="str">
            <v>원형변실철거토공(A)</v>
          </cell>
          <cell r="B134" t="str">
            <v>D=300MM</v>
          </cell>
          <cell r="C134">
            <v>1</v>
          </cell>
          <cell r="D134" t="str">
            <v>개소</v>
          </cell>
          <cell r="E134">
            <v>4023</v>
          </cell>
          <cell r="F134">
            <v>4023</v>
          </cell>
          <cell r="G134">
            <v>197476</v>
          </cell>
          <cell r="H134">
            <v>197476</v>
          </cell>
          <cell r="I134">
            <v>2588</v>
          </cell>
          <cell r="J134">
            <v>2588</v>
          </cell>
          <cell r="K134">
            <v>204087</v>
          </cell>
        </row>
        <row r="135">
          <cell r="A135" t="str">
            <v>원형변실철거토공(C)</v>
          </cell>
          <cell r="B135" t="str">
            <v>D=80~100</v>
          </cell>
          <cell r="C135">
            <v>1</v>
          </cell>
          <cell r="D135" t="str">
            <v>개소</v>
          </cell>
          <cell r="E135">
            <v>3350</v>
          </cell>
          <cell r="F135">
            <v>3350</v>
          </cell>
          <cell r="G135">
            <v>208727</v>
          </cell>
          <cell r="H135">
            <v>208727</v>
          </cell>
          <cell r="I135">
            <v>4713</v>
          </cell>
          <cell r="J135">
            <v>4713</v>
          </cell>
          <cell r="K135">
            <v>216790</v>
          </cell>
        </row>
        <row r="136">
          <cell r="A136" t="str">
            <v>원형변실철거토공(C)</v>
          </cell>
          <cell r="B136" t="str">
            <v>D=150MM</v>
          </cell>
          <cell r="C136">
            <v>1</v>
          </cell>
          <cell r="D136" t="str">
            <v>개소</v>
          </cell>
          <cell r="E136">
            <v>3350</v>
          </cell>
          <cell r="F136">
            <v>3350</v>
          </cell>
          <cell r="G136">
            <v>227463</v>
          </cell>
          <cell r="H136">
            <v>227463</v>
          </cell>
          <cell r="I136">
            <v>4713</v>
          </cell>
          <cell r="J136">
            <v>4713</v>
          </cell>
          <cell r="K136">
            <v>235526</v>
          </cell>
        </row>
        <row r="137">
          <cell r="A137" t="str">
            <v>원형변실철거토공(C)</v>
          </cell>
          <cell r="B137" t="str">
            <v>D=200~250</v>
          </cell>
          <cell r="C137">
            <v>1</v>
          </cell>
          <cell r="D137" t="str">
            <v>개소</v>
          </cell>
          <cell r="E137">
            <v>3350</v>
          </cell>
          <cell r="F137">
            <v>3350</v>
          </cell>
          <cell r="G137">
            <v>236668</v>
          </cell>
          <cell r="H137">
            <v>236668</v>
          </cell>
          <cell r="I137">
            <v>4713</v>
          </cell>
          <cell r="J137">
            <v>4713</v>
          </cell>
          <cell r="K137">
            <v>244731</v>
          </cell>
        </row>
        <row r="138">
          <cell r="A138" t="str">
            <v>원형변실철거토공(C)</v>
          </cell>
          <cell r="B138" t="str">
            <v>D=300</v>
          </cell>
          <cell r="C138">
            <v>1</v>
          </cell>
          <cell r="D138" t="str">
            <v>개소</v>
          </cell>
          <cell r="E138">
            <v>3350</v>
          </cell>
          <cell r="F138">
            <v>3350</v>
          </cell>
          <cell r="G138">
            <v>247203</v>
          </cell>
          <cell r="H138">
            <v>247203</v>
          </cell>
          <cell r="I138">
            <v>4713</v>
          </cell>
          <cell r="J138">
            <v>4713</v>
          </cell>
          <cell r="K138">
            <v>255266</v>
          </cell>
        </row>
        <row r="139">
          <cell r="A139" t="str">
            <v>원형변실철거토공(BL)</v>
          </cell>
          <cell r="B139" t="str">
            <v>D=80~100</v>
          </cell>
          <cell r="C139">
            <v>1</v>
          </cell>
          <cell r="D139" t="str">
            <v>개소</v>
          </cell>
          <cell r="E139">
            <v>3507</v>
          </cell>
          <cell r="F139">
            <v>3507</v>
          </cell>
          <cell r="G139">
            <v>151995</v>
          </cell>
          <cell r="H139">
            <v>151995</v>
          </cell>
          <cell r="I139">
            <v>781</v>
          </cell>
          <cell r="J139">
            <v>781</v>
          </cell>
          <cell r="K139">
            <v>156283</v>
          </cell>
        </row>
        <row r="140">
          <cell r="A140" t="str">
            <v>원형변실철거토공(BL)</v>
          </cell>
          <cell r="B140" t="str">
            <v>D=150MM</v>
          </cell>
          <cell r="C140">
            <v>1</v>
          </cell>
          <cell r="D140" t="str">
            <v>개소</v>
          </cell>
          <cell r="E140">
            <v>3507</v>
          </cell>
          <cell r="F140">
            <v>3507</v>
          </cell>
          <cell r="G140">
            <v>170732</v>
          </cell>
          <cell r="H140">
            <v>170732</v>
          </cell>
          <cell r="I140">
            <v>781</v>
          </cell>
          <cell r="J140">
            <v>781</v>
          </cell>
          <cell r="K140">
            <v>175020</v>
          </cell>
        </row>
        <row r="141">
          <cell r="A141" t="str">
            <v>원형변실철거토공(BL)</v>
          </cell>
          <cell r="B141" t="str">
            <v>D=200~250</v>
          </cell>
          <cell r="C141">
            <v>1</v>
          </cell>
          <cell r="D141" t="str">
            <v>개소</v>
          </cell>
          <cell r="E141">
            <v>3507</v>
          </cell>
          <cell r="F141">
            <v>3507</v>
          </cell>
          <cell r="G141">
            <v>179937</v>
          </cell>
          <cell r="H141">
            <v>179937</v>
          </cell>
          <cell r="I141">
            <v>781</v>
          </cell>
          <cell r="J141">
            <v>781</v>
          </cell>
          <cell r="K141">
            <v>184225</v>
          </cell>
        </row>
        <row r="142">
          <cell r="A142" t="str">
            <v>원형변실철거토공(BL)</v>
          </cell>
          <cell r="B142" t="str">
            <v>D=300</v>
          </cell>
          <cell r="C142">
            <v>1</v>
          </cell>
          <cell r="D142" t="str">
            <v>개소</v>
          </cell>
          <cell r="E142">
            <v>3507</v>
          </cell>
          <cell r="F142">
            <v>3507</v>
          </cell>
          <cell r="G142">
            <v>190471</v>
          </cell>
          <cell r="H142">
            <v>190471</v>
          </cell>
          <cell r="I142">
            <v>781</v>
          </cell>
          <cell r="J142">
            <v>781</v>
          </cell>
          <cell r="K142">
            <v>194759</v>
          </cell>
        </row>
        <row r="143">
          <cell r="A143" t="str">
            <v>원형변실철거토공(토)</v>
          </cell>
          <cell r="B143" t="str">
            <v>D=80~100</v>
          </cell>
          <cell r="C143">
            <v>1</v>
          </cell>
          <cell r="D143" t="str">
            <v>개소</v>
          </cell>
          <cell r="E143">
            <v>5880</v>
          </cell>
          <cell r="F143">
            <v>5880</v>
          </cell>
          <cell r="G143">
            <v>137714</v>
          </cell>
          <cell r="H143">
            <v>3560</v>
          </cell>
          <cell r="I143">
            <v>0</v>
          </cell>
          <cell r="J143">
            <v>0</v>
          </cell>
          <cell r="K143">
            <v>9440</v>
          </cell>
        </row>
        <row r="144">
          <cell r="A144" t="str">
            <v>원형변실철거토공(토)</v>
          </cell>
          <cell r="B144" t="str">
            <v>D=150MM</v>
          </cell>
          <cell r="C144">
            <v>1</v>
          </cell>
          <cell r="D144" t="str">
            <v>개소</v>
          </cell>
          <cell r="E144">
            <v>5880</v>
          </cell>
          <cell r="F144">
            <v>5880</v>
          </cell>
          <cell r="G144">
            <v>156451</v>
          </cell>
          <cell r="H144">
            <v>3840</v>
          </cell>
          <cell r="I144">
            <v>0</v>
          </cell>
          <cell r="J144">
            <v>0</v>
          </cell>
          <cell r="K144">
            <v>9720</v>
          </cell>
        </row>
        <row r="145">
          <cell r="A145" t="str">
            <v>원형변실철거토공(토)</v>
          </cell>
          <cell r="B145" t="str">
            <v>D=200~250</v>
          </cell>
          <cell r="C145">
            <v>1</v>
          </cell>
          <cell r="D145" t="str">
            <v>개소</v>
          </cell>
          <cell r="E145">
            <v>5880</v>
          </cell>
          <cell r="F145">
            <v>5880</v>
          </cell>
          <cell r="G145">
            <v>165656</v>
          </cell>
          <cell r="H145">
            <v>4120</v>
          </cell>
          <cell r="I145">
            <v>0</v>
          </cell>
          <cell r="J145">
            <v>0</v>
          </cell>
          <cell r="K145">
            <v>10000</v>
          </cell>
        </row>
        <row r="146">
          <cell r="A146" t="str">
            <v>원형변실철거토공(토)</v>
          </cell>
          <cell r="B146" t="str">
            <v>D=300</v>
          </cell>
          <cell r="C146">
            <v>1</v>
          </cell>
          <cell r="D146" t="str">
            <v>개소</v>
          </cell>
          <cell r="E146">
            <v>5880</v>
          </cell>
          <cell r="F146">
            <v>5880</v>
          </cell>
          <cell r="G146">
            <v>176190</v>
          </cell>
          <cell r="H146">
            <v>4120</v>
          </cell>
          <cell r="I146">
            <v>0</v>
          </cell>
          <cell r="J146">
            <v>0</v>
          </cell>
          <cell r="K146">
            <v>10000</v>
          </cell>
        </row>
        <row r="147">
          <cell r="A147" t="str">
            <v>보도브럭 걷기</v>
          </cell>
          <cell r="B147" t="str">
            <v>일반보도</v>
          </cell>
          <cell r="C147">
            <v>40</v>
          </cell>
          <cell r="D147" t="str">
            <v>M^2</v>
          </cell>
          <cell r="E147">
            <v>0</v>
          </cell>
          <cell r="F147">
            <v>0</v>
          </cell>
          <cell r="G147">
            <v>1115</v>
          </cell>
          <cell r="H147">
            <v>44600</v>
          </cell>
          <cell r="J147">
            <v>0</v>
          </cell>
          <cell r="K147">
            <v>44600</v>
          </cell>
        </row>
        <row r="148">
          <cell r="A148" t="str">
            <v>보도브럭 걷기</v>
          </cell>
          <cell r="B148" t="str">
            <v>소형보도</v>
          </cell>
          <cell r="C148">
            <v>20</v>
          </cell>
          <cell r="D148" t="str">
            <v>M^2</v>
          </cell>
          <cell r="E148">
            <v>0</v>
          </cell>
          <cell r="F148">
            <v>0</v>
          </cell>
          <cell r="G148">
            <v>2135</v>
          </cell>
          <cell r="H148">
            <v>42700</v>
          </cell>
          <cell r="J148">
            <v>0</v>
          </cell>
          <cell r="K148">
            <v>42700</v>
          </cell>
        </row>
        <row r="149">
          <cell r="A149" t="str">
            <v>보도브럭 걷기</v>
          </cell>
          <cell r="B149" t="str">
            <v>대형보도</v>
          </cell>
          <cell r="C149">
            <v>5</v>
          </cell>
          <cell r="D149" t="str">
            <v>M^2</v>
          </cell>
          <cell r="E149">
            <v>0</v>
          </cell>
          <cell r="F149">
            <v>0</v>
          </cell>
          <cell r="G149">
            <v>471</v>
          </cell>
          <cell r="H149">
            <v>2355</v>
          </cell>
          <cell r="J149">
            <v>0</v>
          </cell>
          <cell r="K149">
            <v>2355</v>
          </cell>
        </row>
        <row r="150">
          <cell r="A150" t="str">
            <v>보도브럭 가복구</v>
          </cell>
          <cell r="B150" t="str">
            <v>일반보도</v>
          </cell>
          <cell r="C150">
            <v>40</v>
          </cell>
          <cell r="D150" t="str">
            <v>M^2</v>
          </cell>
          <cell r="E150">
            <v>0</v>
          </cell>
          <cell r="F150">
            <v>0</v>
          </cell>
          <cell r="G150">
            <v>1640</v>
          </cell>
          <cell r="H150">
            <v>65600</v>
          </cell>
          <cell r="I150">
            <v>82</v>
          </cell>
          <cell r="J150">
            <v>3280</v>
          </cell>
          <cell r="K150">
            <v>68880</v>
          </cell>
        </row>
        <row r="151">
          <cell r="A151" t="str">
            <v>소형고압브럭가복구</v>
          </cell>
          <cell r="B151" t="str">
            <v>소형보도</v>
          </cell>
          <cell r="C151">
            <v>20</v>
          </cell>
          <cell r="D151" t="str">
            <v>M^2</v>
          </cell>
          <cell r="E151">
            <v>0</v>
          </cell>
          <cell r="F151">
            <v>0</v>
          </cell>
          <cell r="G151">
            <v>2234</v>
          </cell>
          <cell r="H151">
            <v>44680</v>
          </cell>
          <cell r="I151">
            <v>111</v>
          </cell>
          <cell r="J151">
            <v>2220</v>
          </cell>
          <cell r="K151">
            <v>46900</v>
          </cell>
        </row>
        <row r="152">
          <cell r="A152" t="str">
            <v>대형고압브럭가복구</v>
          </cell>
          <cell r="B152" t="str">
            <v>대형보도</v>
          </cell>
          <cell r="C152">
            <v>5</v>
          </cell>
          <cell r="D152" t="str">
            <v>M^2</v>
          </cell>
          <cell r="E152">
            <v>0</v>
          </cell>
          <cell r="F152">
            <v>0</v>
          </cell>
          <cell r="G152">
            <v>2549</v>
          </cell>
          <cell r="H152">
            <v>12745</v>
          </cell>
          <cell r="I152">
            <v>127</v>
          </cell>
          <cell r="J152">
            <v>635</v>
          </cell>
          <cell r="K152">
            <v>13380</v>
          </cell>
        </row>
        <row r="153">
          <cell r="A153" t="str">
            <v>소      계</v>
          </cell>
          <cell r="B153" t="str">
            <v/>
          </cell>
          <cell r="E153" t="str">
            <v/>
          </cell>
          <cell r="F153">
            <v>2832524</v>
          </cell>
          <cell r="G153" t="str">
            <v/>
          </cell>
          <cell r="H153">
            <v>276614201</v>
          </cell>
          <cell r="I153" t="str">
            <v/>
          </cell>
          <cell r="J153">
            <v>6968719</v>
          </cell>
          <cell r="K153">
            <v>286415444</v>
          </cell>
        </row>
        <row r="154">
          <cell r="A154" t="str">
            <v>2. 포   장   공</v>
          </cell>
        </row>
        <row r="155">
          <cell r="A155" t="str">
            <v>콘크리트포장(10cm)</v>
          </cell>
          <cell r="B155" t="str">
            <v>인력</v>
          </cell>
          <cell r="C155">
            <v>60</v>
          </cell>
          <cell r="D155" t="str">
            <v>M^2</v>
          </cell>
          <cell r="E155">
            <v>2870</v>
          </cell>
          <cell r="F155">
            <v>172200</v>
          </cell>
          <cell r="G155">
            <v>12390</v>
          </cell>
          <cell r="H155">
            <v>743400</v>
          </cell>
          <cell r="I155">
            <v>670</v>
          </cell>
          <cell r="J155">
            <v>40200</v>
          </cell>
          <cell r="K155">
            <v>955800</v>
          </cell>
        </row>
        <row r="156">
          <cell r="A156" t="str">
            <v>콘크리트포장(15cm)</v>
          </cell>
          <cell r="B156" t="str">
            <v>인력</v>
          </cell>
          <cell r="C156">
            <v>700</v>
          </cell>
          <cell r="D156" t="str">
            <v>M^2</v>
          </cell>
          <cell r="E156">
            <v>4140</v>
          </cell>
          <cell r="F156">
            <v>2898000</v>
          </cell>
          <cell r="G156">
            <v>18260</v>
          </cell>
          <cell r="H156">
            <v>12782000</v>
          </cell>
          <cell r="I156">
            <v>970</v>
          </cell>
          <cell r="J156">
            <v>679000</v>
          </cell>
          <cell r="K156">
            <v>16359000</v>
          </cell>
        </row>
        <row r="157">
          <cell r="A157" t="str">
            <v>콘크리트포장(20cm)</v>
          </cell>
          <cell r="B157" t="str">
            <v>인력</v>
          </cell>
          <cell r="C157">
            <v>30</v>
          </cell>
          <cell r="D157" t="str">
            <v>M^2</v>
          </cell>
          <cell r="E157">
            <v>5420</v>
          </cell>
          <cell r="F157">
            <v>162600</v>
          </cell>
          <cell r="G157">
            <v>24130</v>
          </cell>
          <cell r="H157">
            <v>723900</v>
          </cell>
          <cell r="I157">
            <v>1270</v>
          </cell>
          <cell r="J157">
            <v>38100</v>
          </cell>
          <cell r="K157">
            <v>924600</v>
          </cell>
        </row>
        <row r="158">
          <cell r="A158" t="str">
            <v>보조기층공(t=15cm)</v>
          </cell>
          <cell r="B158" t="str">
            <v>인력</v>
          </cell>
          <cell r="C158">
            <v>10</v>
          </cell>
          <cell r="D158" t="str">
            <v>M^2</v>
          </cell>
          <cell r="E158">
            <v>1721</v>
          </cell>
          <cell r="F158">
            <v>17210</v>
          </cell>
          <cell r="G158">
            <v>6473</v>
          </cell>
          <cell r="H158">
            <v>64730</v>
          </cell>
          <cell r="I158">
            <v>413</v>
          </cell>
          <cell r="J158">
            <v>4130</v>
          </cell>
          <cell r="K158">
            <v>86070</v>
          </cell>
        </row>
        <row r="159">
          <cell r="A159" t="str">
            <v>보조기층공(t=20cm)</v>
          </cell>
          <cell r="B159" t="str">
            <v>인력</v>
          </cell>
          <cell r="C159">
            <v>10</v>
          </cell>
          <cell r="D159" t="str">
            <v>M^2</v>
          </cell>
          <cell r="E159">
            <v>2261</v>
          </cell>
          <cell r="F159">
            <v>22610</v>
          </cell>
          <cell r="G159">
            <v>8552</v>
          </cell>
          <cell r="H159">
            <v>85520</v>
          </cell>
          <cell r="I159">
            <v>542</v>
          </cell>
          <cell r="J159">
            <v>5420</v>
          </cell>
          <cell r="K159">
            <v>113550</v>
          </cell>
        </row>
        <row r="160">
          <cell r="A160" t="str">
            <v>보도브럭 복구</v>
          </cell>
          <cell r="B160" t="str">
            <v>30% 손실</v>
          </cell>
          <cell r="C160">
            <v>40</v>
          </cell>
          <cell r="D160" t="str">
            <v>M^2</v>
          </cell>
          <cell r="E160">
            <v>1355</v>
          </cell>
          <cell r="F160">
            <v>54200</v>
          </cell>
          <cell r="G160">
            <v>3484</v>
          </cell>
          <cell r="H160">
            <v>139360</v>
          </cell>
          <cell r="I160">
            <v>180</v>
          </cell>
          <cell r="J160">
            <v>7200</v>
          </cell>
          <cell r="K160">
            <v>200760</v>
          </cell>
        </row>
        <row r="161">
          <cell r="A161" t="str">
            <v>소형고압브럭 복구</v>
          </cell>
          <cell r="B161" t="str">
            <v>30% 손실</v>
          </cell>
          <cell r="C161">
            <v>20</v>
          </cell>
          <cell r="D161" t="str">
            <v>M^2</v>
          </cell>
          <cell r="E161">
            <v>2441</v>
          </cell>
          <cell r="F161">
            <v>48820</v>
          </cell>
          <cell r="G161">
            <v>4639</v>
          </cell>
          <cell r="H161">
            <v>92780</v>
          </cell>
          <cell r="I161">
            <v>370</v>
          </cell>
          <cell r="J161">
            <v>7400</v>
          </cell>
          <cell r="K161">
            <v>149000</v>
          </cell>
        </row>
        <row r="162">
          <cell r="A162" t="str">
            <v>대형고압브럭 복구</v>
          </cell>
          <cell r="B162" t="str">
            <v>30% 손실</v>
          </cell>
          <cell r="C162">
            <v>5</v>
          </cell>
          <cell r="D162" t="str">
            <v>M^2</v>
          </cell>
          <cell r="E162">
            <v>10564</v>
          </cell>
          <cell r="F162">
            <v>52820</v>
          </cell>
          <cell r="G162">
            <v>6224</v>
          </cell>
          <cell r="H162">
            <v>31120</v>
          </cell>
          <cell r="I162">
            <v>539</v>
          </cell>
          <cell r="J162">
            <v>2695</v>
          </cell>
          <cell r="K162">
            <v>86635</v>
          </cell>
        </row>
        <row r="163">
          <cell r="A163" t="str">
            <v>소      계</v>
          </cell>
          <cell r="B163" t="str">
            <v/>
          </cell>
          <cell r="D163" t="str">
            <v/>
          </cell>
          <cell r="E163" t="str">
            <v/>
          </cell>
          <cell r="F163">
            <v>3428460</v>
          </cell>
          <cell r="G163" t="str">
            <v/>
          </cell>
          <cell r="H163">
            <v>14662810</v>
          </cell>
          <cell r="I163" t="str">
            <v/>
          </cell>
          <cell r="J163">
            <v>784145</v>
          </cell>
          <cell r="K163">
            <v>18875415</v>
          </cell>
        </row>
        <row r="164">
          <cell r="A164" t="str">
            <v>3. 부   설   공</v>
          </cell>
          <cell r="K164">
            <v>0</v>
          </cell>
        </row>
        <row r="165">
          <cell r="A165" t="str">
            <v>S.T.S 관 부설공</v>
          </cell>
          <cell r="B165" t="str">
            <v>D =13</v>
          </cell>
          <cell r="C165">
            <v>40</v>
          </cell>
          <cell r="D165" t="str">
            <v>M</v>
          </cell>
          <cell r="E165">
            <v>0</v>
          </cell>
          <cell r="F165">
            <v>0</v>
          </cell>
          <cell r="G165">
            <v>1900</v>
          </cell>
          <cell r="H165">
            <v>76000</v>
          </cell>
          <cell r="I165">
            <v>50</v>
          </cell>
          <cell r="J165">
            <v>2000</v>
          </cell>
          <cell r="K165">
            <v>78000</v>
          </cell>
        </row>
        <row r="166">
          <cell r="A166" t="str">
            <v>S.T.S 관 부설공</v>
          </cell>
          <cell r="B166" t="str">
            <v>D =20</v>
          </cell>
          <cell r="C166">
            <v>1400</v>
          </cell>
          <cell r="D166" t="str">
            <v>M</v>
          </cell>
          <cell r="E166">
            <v>0</v>
          </cell>
          <cell r="F166">
            <v>0</v>
          </cell>
          <cell r="G166">
            <v>2010</v>
          </cell>
          <cell r="H166">
            <v>2814000</v>
          </cell>
          <cell r="I166">
            <v>60</v>
          </cell>
          <cell r="J166">
            <v>84000</v>
          </cell>
          <cell r="K166">
            <v>2898000</v>
          </cell>
        </row>
        <row r="167">
          <cell r="A167" t="str">
            <v>S.T.S 관 부설공</v>
          </cell>
          <cell r="B167" t="str">
            <v>D =25</v>
          </cell>
          <cell r="C167">
            <v>150</v>
          </cell>
          <cell r="D167" t="str">
            <v>M</v>
          </cell>
          <cell r="E167">
            <v>0</v>
          </cell>
          <cell r="F167">
            <v>0</v>
          </cell>
          <cell r="G167">
            <v>2400</v>
          </cell>
          <cell r="H167">
            <v>360000</v>
          </cell>
          <cell r="I167">
            <v>70</v>
          </cell>
          <cell r="J167">
            <v>10500</v>
          </cell>
          <cell r="K167">
            <v>370500</v>
          </cell>
        </row>
        <row r="168">
          <cell r="A168" t="str">
            <v>S.T.S 관 부설공</v>
          </cell>
          <cell r="B168" t="str">
            <v>D =30</v>
          </cell>
          <cell r="C168">
            <v>10</v>
          </cell>
          <cell r="D168" t="str">
            <v>M</v>
          </cell>
          <cell r="E168">
            <v>0</v>
          </cell>
          <cell r="F168">
            <v>0</v>
          </cell>
          <cell r="G168">
            <v>3420</v>
          </cell>
          <cell r="H168">
            <v>34200</v>
          </cell>
          <cell r="I168">
            <v>100</v>
          </cell>
          <cell r="J168">
            <v>1000</v>
          </cell>
          <cell r="K168">
            <v>35200</v>
          </cell>
        </row>
        <row r="169">
          <cell r="A169" t="str">
            <v>S.T.S 관 부설공</v>
          </cell>
          <cell r="B169" t="str">
            <v>D =40</v>
          </cell>
          <cell r="C169">
            <v>150</v>
          </cell>
          <cell r="D169" t="str">
            <v>M</v>
          </cell>
          <cell r="E169">
            <v>0</v>
          </cell>
          <cell r="F169">
            <v>0</v>
          </cell>
          <cell r="G169">
            <v>4400</v>
          </cell>
          <cell r="H169">
            <v>660000</v>
          </cell>
          <cell r="I169">
            <v>130</v>
          </cell>
          <cell r="J169">
            <v>19500</v>
          </cell>
          <cell r="K169">
            <v>679500</v>
          </cell>
        </row>
        <row r="170">
          <cell r="A170" t="str">
            <v>S.T.S 관 부설공</v>
          </cell>
          <cell r="B170" t="str">
            <v>D =50</v>
          </cell>
          <cell r="C170">
            <v>30</v>
          </cell>
          <cell r="D170" t="str">
            <v>M</v>
          </cell>
          <cell r="E170">
            <v>0</v>
          </cell>
          <cell r="F170">
            <v>0</v>
          </cell>
          <cell r="G170">
            <v>5080</v>
          </cell>
          <cell r="H170">
            <v>152400</v>
          </cell>
          <cell r="I170">
            <v>150</v>
          </cell>
          <cell r="J170">
            <v>4500</v>
          </cell>
          <cell r="K170">
            <v>156900</v>
          </cell>
        </row>
        <row r="171">
          <cell r="A171" t="str">
            <v>분수관 분기공</v>
          </cell>
          <cell r="B171" t="str">
            <v>D =20</v>
          </cell>
          <cell r="C171">
            <v>210</v>
          </cell>
          <cell r="D171" t="str">
            <v>개소</v>
          </cell>
          <cell r="E171">
            <v>0</v>
          </cell>
          <cell r="F171">
            <v>0</v>
          </cell>
          <cell r="G171">
            <v>38800</v>
          </cell>
          <cell r="H171">
            <v>8148000</v>
          </cell>
          <cell r="I171">
            <v>720</v>
          </cell>
          <cell r="J171">
            <v>151200</v>
          </cell>
          <cell r="K171">
            <v>8299200</v>
          </cell>
        </row>
        <row r="172">
          <cell r="A172" t="str">
            <v>분수관 분기공</v>
          </cell>
          <cell r="B172" t="str">
            <v>D =25</v>
          </cell>
          <cell r="C172">
            <v>60</v>
          </cell>
          <cell r="D172" t="str">
            <v>개소</v>
          </cell>
          <cell r="E172">
            <v>0</v>
          </cell>
          <cell r="F172">
            <v>0</v>
          </cell>
          <cell r="G172">
            <v>48500</v>
          </cell>
          <cell r="H172">
            <v>2910000</v>
          </cell>
          <cell r="I172">
            <v>910</v>
          </cell>
          <cell r="J172">
            <v>54600</v>
          </cell>
          <cell r="K172">
            <v>2964600</v>
          </cell>
        </row>
        <row r="173">
          <cell r="A173" t="str">
            <v>분수관 분기공</v>
          </cell>
          <cell r="B173" t="str">
            <v>D =40</v>
          </cell>
          <cell r="C173">
            <v>4</v>
          </cell>
          <cell r="D173" t="str">
            <v>개소</v>
          </cell>
          <cell r="E173">
            <v>0</v>
          </cell>
          <cell r="F173">
            <v>0</v>
          </cell>
          <cell r="G173">
            <v>62500</v>
          </cell>
          <cell r="H173">
            <v>250000</v>
          </cell>
          <cell r="I173">
            <v>1190</v>
          </cell>
          <cell r="J173">
            <v>4760</v>
          </cell>
          <cell r="K173">
            <v>254760</v>
          </cell>
        </row>
        <row r="174">
          <cell r="A174" t="str">
            <v>분수관 분기공</v>
          </cell>
          <cell r="B174" t="str">
            <v>D =50</v>
          </cell>
          <cell r="C174">
            <v>4</v>
          </cell>
          <cell r="D174" t="str">
            <v>개소</v>
          </cell>
          <cell r="E174">
            <v>0</v>
          </cell>
          <cell r="F174">
            <v>0</v>
          </cell>
          <cell r="G174">
            <v>72500</v>
          </cell>
          <cell r="H174">
            <v>290000</v>
          </cell>
          <cell r="I174">
            <v>1430</v>
          </cell>
          <cell r="J174">
            <v>5720</v>
          </cell>
          <cell r="K174">
            <v>295720</v>
          </cell>
        </row>
        <row r="175">
          <cell r="A175" t="str">
            <v>정자관 분기공</v>
          </cell>
          <cell r="B175" t="str">
            <v>D =13~25</v>
          </cell>
          <cell r="C175">
            <v>15</v>
          </cell>
          <cell r="D175" t="str">
            <v>개소</v>
          </cell>
          <cell r="E175">
            <v>0</v>
          </cell>
          <cell r="F175">
            <v>0</v>
          </cell>
          <cell r="G175">
            <v>23500</v>
          </cell>
          <cell r="H175">
            <v>352500</v>
          </cell>
          <cell r="I175">
            <v>450</v>
          </cell>
          <cell r="J175">
            <v>6750</v>
          </cell>
          <cell r="K175">
            <v>359250</v>
          </cell>
        </row>
        <row r="176">
          <cell r="A176" t="str">
            <v>정자관 분기공</v>
          </cell>
          <cell r="B176" t="str">
            <v>D =30~50</v>
          </cell>
          <cell r="C176">
            <v>10</v>
          </cell>
          <cell r="D176" t="str">
            <v>개소</v>
          </cell>
          <cell r="E176">
            <v>0</v>
          </cell>
          <cell r="F176">
            <v>0</v>
          </cell>
          <cell r="G176">
            <v>32500</v>
          </cell>
          <cell r="H176">
            <v>325000</v>
          </cell>
          <cell r="I176">
            <v>630</v>
          </cell>
          <cell r="J176">
            <v>6300</v>
          </cell>
          <cell r="K176">
            <v>331300</v>
          </cell>
        </row>
        <row r="177">
          <cell r="A177" t="str">
            <v>페파솔 접합공</v>
          </cell>
          <cell r="B177" t="str">
            <v>D =13</v>
          </cell>
          <cell r="C177">
            <v>210</v>
          </cell>
          <cell r="D177" t="str">
            <v>개소</v>
          </cell>
          <cell r="E177">
            <v>0</v>
          </cell>
          <cell r="F177">
            <v>0</v>
          </cell>
          <cell r="G177">
            <v>2870</v>
          </cell>
          <cell r="H177">
            <v>602700</v>
          </cell>
          <cell r="I177">
            <v>80</v>
          </cell>
          <cell r="J177">
            <v>16800</v>
          </cell>
          <cell r="K177">
            <v>619500</v>
          </cell>
        </row>
        <row r="178">
          <cell r="A178" t="str">
            <v>페파솔 접합공</v>
          </cell>
          <cell r="B178" t="str">
            <v>D =20</v>
          </cell>
          <cell r="C178">
            <v>40</v>
          </cell>
          <cell r="D178" t="str">
            <v>개소</v>
          </cell>
          <cell r="F178">
            <v>0</v>
          </cell>
          <cell r="G178">
            <v>3290</v>
          </cell>
          <cell r="H178">
            <v>131600</v>
          </cell>
          <cell r="I178">
            <v>90</v>
          </cell>
          <cell r="J178">
            <v>3600</v>
          </cell>
          <cell r="K178">
            <v>135200</v>
          </cell>
        </row>
        <row r="179">
          <cell r="A179" t="str">
            <v>페파솔 접합공</v>
          </cell>
          <cell r="B179" t="str">
            <v>D =25</v>
          </cell>
          <cell r="C179">
            <v>20</v>
          </cell>
          <cell r="D179" t="str">
            <v>개소</v>
          </cell>
          <cell r="F179">
            <v>0</v>
          </cell>
          <cell r="G179">
            <v>4510</v>
          </cell>
          <cell r="H179">
            <v>90200</v>
          </cell>
          <cell r="I179">
            <v>130</v>
          </cell>
          <cell r="J179">
            <v>2600</v>
          </cell>
          <cell r="K179">
            <v>92800</v>
          </cell>
        </row>
        <row r="180">
          <cell r="A180" t="str">
            <v>페파솔 접합공</v>
          </cell>
          <cell r="B180" t="str">
            <v>D =30</v>
          </cell>
          <cell r="C180">
            <v>10</v>
          </cell>
          <cell r="D180" t="str">
            <v>개소</v>
          </cell>
          <cell r="F180">
            <v>0</v>
          </cell>
          <cell r="G180">
            <v>1691</v>
          </cell>
          <cell r="H180">
            <v>16910</v>
          </cell>
          <cell r="I180">
            <v>50</v>
          </cell>
          <cell r="J180">
            <v>500</v>
          </cell>
          <cell r="K180">
            <v>17410</v>
          </cell>
        </row>
        <row r="181">
          <cell r="A181" t="str">
            <v>페파솔 접합공</v>
          </cell>
          <cell r="B181" t="str">
            <v>D =40</v>
          </cell>
          <cell r="C181">
            <v>10</v>
          </cell>
          <cell r="D181" t="str">
            <v>개소</v>
          </cell>
          <cell r="F181">
            <v>0</v>
          </cell>
          <cell r="G181">
            <v>5740</v>
          </cell>
          <cell r="H181">
            <v>57400</v>
          </cell>
          <cell r="I181">
            <v>170</v>
          </cell>
          <cell r="J181">
            <v>1700</v>
          </cell>
          <cell r="K181">
            <v>59100</v>
          </cell>
        </row>
        <row r="182">
          <cell r="A182" t="str">
            <v>페파솔 접합공</v>
          </cell>
          <cell r="B182" t="str">
            <v>D =50</v>
          </cell>
          <cell r="C182">
            <v>10</v>
          </cell>
          <cell r="D182" t="str">
            <v>개소</v>
          </cell>
          <cell r="F182">
            <v>0</v>
          </cell>
          <cell r="G182">
            <v>6960</v>
          </cell>
          <cell r="H182">
            <v>69600</v>
          </cell>
          <cell r="I182">
            <v>200</v>
          </cell>
          <cell r="J182">
            <v>2000</v>
          </cell>
          <cell r="K182">
            <v>71600</v>
          </cell>
        </row>
        <row r="183">
          <cell r="A183" t="str">
            <v>드레샤죠인트접합</v>
          </cell>
          <cell r="B183" t="str">
            <v>D =13</v>
          </cell>
          <cell r="C183">
            <v>10</v>
          </cell>
          <cell r="D183" t="str">
            <v>개소</v>
          </cell>
          <cell r="E183">
            <v>0</v>
          </cell>
          <cell r="F183">
            <v>0</v>
          </cell>
          <cell r="G183">
            <v>3510</v>
          </cell>
          <cell r="H183">
            <v>35100</v>
          </cell>
          <cell r="I183">
            <v>0</v>
          </cell>
          <cell r="J183">
            <v>0</v>
          </cell>
          <cell r="K183">
            <v>35100</v>
          </cell>
        </row>
        <row r="184">
          <cell r="A184" t="str">
            <v>드레샤죠인트접합</v>
          </cell>
          <cell r="B184" t="str">
            <v>D =20</v>
          </cell>
          <cell r="C184">
            <v>4</v>
          </cell>
          <cell r="D184" t="str">
            <v>개소</v>
          </cell>
          <cell r="E184">
            <v>0</v>
          </cell>
          <cell r="F184">
            <v>0</v>
          </cell>
          <cell r="G184">
            <v>4280</v>
          </cell>
          <cell r="H184">
            <v>17120</v>
          </cell>
          <cell r="I184">
            <v>0</v>
          </cell>
          <cell r="J184">
            <v>0</v>
          </cell>
          <cell r="K184">
            <v>17120</v>
          </cell>
        </row>
        <row r="185">
          <cell r="A185" t="str">
            <v>드레샤죠인트접합</v>
          </cell>
          <cell r="B185" t="str">
            <v>D =25</v>
          </cell>
          <cell r="C185">
            <v>3</v>
          </cell>
          <cell r="D185" t="str">
            <v>개소</v>
          </cell>
          <cell r="E185">
            <v>0</v>
          </cell>
          <cell r="F185">
            <v>0</v>
          </cell>
          <cell r="G185">
            <v>5700</v>
          </cell>
          <cell r="H185">
            <v>17100</v>
          </cell>
          <cell r="I185">
            <v>0</v>
          </cell>
          <cell r="J185">
            <v>0</v>
          </cell>
          <cell r="K185">
            <v>17100</v>
          </cell>
        </row>
        <row r="186">
          <cell r="A186" t="str">
            <v>드레샤죠인트접합</v>
          </cell>
          <cell r="B186" t="str">
            <v>D =30</v>
          </cell>
          <cell r="C186">
            <v>1</v>
          </cell>
          <cell r="D186" t="str">
            <v>개소</v>
          </cell>
          <cell r="E186">
            <v>0</v>
          </cell>
          <cell r="F186">
            <v>0</v>
          </cell>
          <cell r="G186">
            <v>6600</v>
          </cell>
          <cell r="H186">
            <v>6600</v>
          </cell>
          <cell r="I186">
            <v>0</v>
          </cell>
          <cell r="J186">
            <v>0</v>
          </cell>
          <cell r="K186">
            <v>6600</v>
          </cell>
        </row>
        <row r="187">
          <cell r="A187" t="str">
            <v>드레샤죠인트접합</v>
          </cell>
          <cell r="B187" t="str">
            <v>D =40</v>
          </cell>
          <cell r="C187">
            <v>1</v>
          </cell>
          <cell r="D187" t="str">
            <v>개소</v>
          </cell>
          <cell r="E187">
            <v>0</v>
          </cell>
          <cell r="F187">
            <v>0</v>
          </cell>
          <cell r="G187">
            <v>7400</v>
          </cell>
          <cell r="H187">
            <v>7400</v>
          </cell>
          <cell r="I187">
            <v>0</v>
          </cell>
          <cell r="J187">
            <v>0</v>
          </cell>
          <cell r="K187">
            <v>7400</v>
          </cell>
        </row>
        <row r="188">
          <cell r="A188" t="str">
            <v>드레샤죠인트접합</v>
          </cell>
          <cell r="B188" t="str">
            <v>D =50</v>
          </cell>
          <cell r="C188">
            <v>1</v>
          </cell>
          <cell r="D188" t="str">
            <v>개소</v>
          </cell>
          <cell r="E188">
            <v>0</v>
          </cell>
          <cell r="F188">
            <v>0</v>
          </cell>
          <cell r="G188">
            <v>8800</v>
          </cell>
          <cell r="H188">
            <v>8800</v>
          </cell>
          <cell r="I188">
            <v>0</v>
          </cell>
          <cell r="J188">
            <v>0</v>
          </cell>
          <cell r="K188">
            <v>8800</v>
          </cell>
        </row>
        <row r="189">
          <cell r="A189" t="str">
            <v>와사관 철거공</v>
          </cell>
          <cell r="B189" t="str">
            <v>D =13</v>
          </cell>
          <cell r="C189">
            <v>60</v>
          </cell>
          <cell r="D189" t="str">
            <v>개소</v>
          </cell>
          <cell r="E189">
            <v>0</v>
          </cell>
          <cell r="F189">
            <v>0</v>
          </cell>
          <cell r="G189">
            <v>1430</v>
          </cell>
          <cell r="H189">
            <v>85800</v>
          </cell>
          <cell r="I189">
            <v>40</v>
          </cell>
          <cell r="J189">
            <v>2400</v>
          </cell>
          <cell r="K189">
            <v>88200</v>
          </cell>
        </row>
        <row r="190">
          <cell r="A190" t="str">
            <v>와사관 철거공</v>
          </cell>
          <cell r="B190" t="str">
            <v>D =20</v>
          </cell>
          <cell r="C190">
            <v>20</v>
          </cell>
          <cell r="D190" t="str">
            <v>개소</v>
          </cell>
          <cell r="E190">
            <v>0</v>
          </cell>
          <cell r="F190">
            <v>0</v>
          </cell>
          <cell r="G190">
            <v>1640</v>
          </cell>
          <cell r="H190">
            <v>32800</v>
          </cell>
          <cell r="I190">
            <v>40</v>
          </cell>
          <cell r="J190">
            <v>800</v>
          </cell>
          <cell r="K190">
            <v>33600</v>
          </cell>
        </row>
        <row r="191">
          <cell r="A191" t="str">
            <v>와사관 철거공</v>
          </cell>
          <cell r="B191" t="str">
            <v>D =25</v>
          </cell>
          <cell r="C191">
            <v>10</v>
          </cell>
          <cell r="D191" t="str">
            <v>개소</v>
          </cell>
          <cell r="E191">
            <v>0</v>
          </cell>
          <cell r="F191">
            <v>0</v>
          </cell>
          <cell r="G191">
            <v>2250</v>
          </cell>
          <cell r="H191">
            <v>22500</v>
          </cell>
          <cell r="I191">
            <v>60</v>
          </cell>
          <cell r="J191">
            <v>600</v>
          </cell>
          <cell r="K191">
            <v>23100</v>
          </cell>
        </row>
        <row r="192">
          <cell r="A192" t="str">
            <v>와사관 철거공</v>
          </cell>
          <cell r="B192" t="str">
            <v>D =30</v>
          </cell>
          <cell r="C192">
            <v>3</v>
          </cell>
          <cell r="D192" t="str">
            <v>개소</v>
          </cell>
          <cell r="E192">
            <v>0</v>
          </cell>
          <cell r="F192">
            <v>0</v>
          </cell>
          <cell r="G192">
            <v>2660</v>
          </cell>
          <cell r="H192">
            <v>7980</v>
          </cell>
          <cell r="I192">
            <v>70</v>
          </cell>
          <cell r="J192">
            <v>210</v>
          </cell>
          <cell r="K192">
            <v>8190</v>
          </cell>
        </row>
        <row r="193">
          <cell r="A193" t="str">
            <v>와사관 철거공</v>
          </cell>
          <cell r="B193" t="str">
            <v>D =40</v>
          </cell>
          <cell r="C193">
            <v>10</v>
          </cell>
          <cell r="D193" t="str">
            <v>개소</v>
          </cell>
          <cell r="E193">
            <v>0</v>
          </cell>
          <cell r="F193">
            <v>0</v>
          </cell>
          <cell r="G193">
            <v>2870</v>
          </cell>
          <cell r="H193">
            <v>28700</v>
          </cell>
          <cell r="I193">
            <v>80</v>
          </cell>
          <cell r="J193">
            <v>800</v>
          </cell>
          <cell r="K193">
            <v>29500</v>
          </cell>
        </row>
        <row r="194">
          <cell r="A194" t="str">
            <v>와사관 철거공</v>
          </cell>
          <cell r="B194" t="str">
            <v>D =50</v>
          </cell>
          <cell r="C194">
            <v>5</v>
          </cell>
          <cell r="D194" t="str">
            <v>개소</v>
          </cell>
          <cell r="E194">
            <v>0</v>
          </cell>
          <cell r="F194">
            <v>0</v>
          </cell>
          <cell r="G194">
            <v>3480</v>
          </cell>
          <cell r="H194">
            <v>17400</v>
          </cell>
          <cell r="I194">
            <v>100</v>
          </cell>
          <cell r="J194">
            <v>500</v>
          </cell>
          <cell r="K194">
            <v>17900</v>
          </cell>
        </row>
        <row r="195">
          <cell r="A195" t="str">
            <v>PVC 관 철거공</v>
          </cell>
          <cell r="B195" t="str">
            <v>D =13</v>
          </cell>
          <cell r="C195">
            <v>1</v>
          </cell>
          <cell r="D195" t="str">
            <v>개소</v>
          </cell>
          <cell r="E195">
            <v>0</v>
          </cell>
          <cell r="F195">
            <v>0</v>
          </cell>
          <cell r="G195">
            <v>617</v>
          </cell>
          <cell r="H195">
            <v>617</v>
          </cell>
          <cell r="I195">
            <v>0</v>
          </cell>
          <cell r="J195">
            <v>0</v>
          </cell>
          <cell r="K195">
            <v>617</v>
          </cell>
        </row>
        <row r="196">
          <cell r="A196" t="str">
            <v>PVC 관 철거공</v>
          </cell>
          <cell r="B196" t="str">
            <v>D =20</v>
          </cell>
          <cell r="C196">
            <v>1</v>
          </cell>
          <cell r="D196" t="str">
            <v>개소</v>
          </cell>
          <cell r="E196">
            <v>0</v>
          </cell>
          <cell r="F196">
            <v>0</v>
          </cell>
          <cell r="G196">
            <v>759</v>
          </cell>
          <cell r="H196">
            <v>759</v>
          </cell>
          <cell r="I196">
            <v>0</v>
          </cell>
          <cell r="J196">
            <v>0</v>
          </cell>
          <cell r="K196">
            <v>759</v>
          </cell>
        </row>
        <row r="197">
          <cell r="A197" t="str">
            <v>PVC 관 철거공</v>
          </cell>
          <cell r="B197" t="str">
            <v>D =25</v>
          </cell>
          <cell r="C197">
            <v>1</v>
          </cell>
          <cell r="D197" t="str">
            <v>개소</v>
          </cell>
          <cell r="E197">
            <v>0</v>
          </cell>
          <cell r="F197">
            <v>0</v>
          </cell>
          <cell r="G197">
            <v>759</v>
          </cell>
          <cell r="H197">
            <v>759</v>
          </cell>
          <cell r="I197">
            <v>0</v>
          </cell>
          <cell r="J197">
            <v>0</v>
          </cell>
          <cell r="K197">
            <v>759</v>
          </cell>
        </row>
        <row r="198">
          <cell r="A198" t="str">
            <v>PVC 관 철거공</v>
          </cell>
          <cell r="B198" t="str">
            <v>D =30</v>
          </cell>
          <cell r="C198">
            <v>1</v>
          </cell>
          <cell r="D198" t="str">
            <v>개소</v>
          </cell>
          <cell r="E198">
            <v>0</v>
          </cell>
          <cell r="F198">
            <v>0</v>
          </cell>
          <cell r="G198">
            <v>799</v>
          </cell>
          <cell r="H198">
            <v>799</v>
          </cell>
          <cell r="I198">
            <v>0</v>
          </cell>
          <cell r="J198">
            <v>0</v>
          </cell>
          <cell r="K198">
            <v>799</v>
          </cell>
        </row>
        <row r="199">
          <cell r="A199" t="str">
            <v>PVC 관 철거공</v>
          </cell>
          <cell r="B199" t="str">
            <v>D =40</v>
          </cell>
          <cell r="C199">
            <v>1</v>
          </cell>
          <cell r="D199" t="str">
            <v>개소</v>
          </cell>
          <cell r="E199">
            <v>0</v>
          </cell>
          <cell r="F199">
            <v>0</v>
          </cell>
          <cell r="G199">
            <v>973</v>
          </cell>
          <cell r="H199">
            <v>973</v>
          </cell>
          <cell r="I199">
            <v>0</v>
          </cell>
          <cell r="J199">
            <v>0</v>
          </cell>
          <cell r="K199">
            <v>973</v>
          </cell>
        </row>
        <row r="200">
          <cell r="A200" t="str">
            <v>PVC 관 철거공</v>
          </cell>
          <cell r="B200" t="str">
            <v>D =50</v>
          </cell>
          <cell r="C200">
            <v>1</v>
          </cell>
          <cell r="D200" t="str">
            <v>개소</v>
          </cell>
          <cell r="E200">
            <v>0</v>
          </cell>
          <cell r="F200">
            <v>0</v>
          </cell>
          <cell r="G200">
            <v>1168</v>
          </cell>
          <cell r="H200">
            <v>1168</v>
          </cell>
          <cell r="I200">
            <v>0</v>
          </cell>
          <cell r="J200">
            <v>0</v>
          </cell>
          <cell r="K200">
            <v>1168</v>
          </cell>
        </row>
        <row r="201">
          <cell r="A201" t="str">
            <v>계량기 설치공</v>
          </cell>
          <cell r="B201" t="str">
            <v>D =13</v>
          </cell>
          <cell r="C201">
            <v>240</v>
          </cell>
          <cell r="D201" t="str">
            <v>개소</v>
          </cell>
          <cell r="E201">
            <v>0</v>
          </cell>
          <cell r="F201">
            <v>0</v>
          </cell>
          <cell r="G201">
            <v>15800</v>
          </cell>
          <cell r="H201">
            <v>3792000</v>
          </cell>
          <cell r="I201">
            <v>300</v>
          </cell>
          <cell r="J201">
            <v>72000</v>
          </cell>
          <cell r="K201">
            <v>3864000</v>
          </cell>
        </row>
        <row r="202">
          <cell r="A202" t="str">
            <v>계량기 설치공</v>
          </cell>
          <cell r="B202" t="str">
            <v>D =20~25</v>
          </cell>
          <cell r="C202">
            <v>50</v>
          </cell>
          <cell r="D202" t="str">
            <v>개소</v>
          </cell>
          <cell r="E202">
            <v>0</v>
          </cell>
          <cell r="F202">
            <v>0</v>
          </cell>
          <cell r="G202">
            <v>19500</v>
          </cell>
          <cell r="H202">
            <v>975000</v>
          </cell>
          <cell r="I202">
            <v>380</v>
          </cell>
          <cell r="J202">
            <v>19000</v>
          </cell>
          <cell r="K202">
            <v>994000</v>
          </cell>
        </row>
        <row r="203">
          <cell r="A203" t="str">
            <v>계량기 설치공</v>
          </cell>
          <cell r="B203" t="str">
            <v>D =40~50</v>
          </cell>
          <cell r="C203">
            <v>5</v>
          </cell>
          <cell r="D203" t="str">
            <v>개소</v>
          </cell>
          <cell r="E203">
            <v>0</v>
          </cell>
          <cell r="F203">
            <v>0</v>
          </cell>
          <cell r="G203">
            <v>22500</v>
          </cell>
          <cell r="H203">
            <v>112500</v>
          </cell>
          <cell r="I203">
            <v>440</v>
          </cell>
          <cell r="J203">
            <v>2200</v>
          </cell>
          <cell r="K203">
            <v>114700</v>
          </cell>
        </row>
        <row r="204">
          <cell r="A204" t="str">
            <v>게량기 설치공 (벽체)</v>
          </cell>
          <cell r="B204" t="str">
            <v>D =13</v>
          </cell>
          <cell r="C204">
            <v>30</v>
          </cell>
          <cell r="D204" t="str">
            <v>개소</v>
          </cell>
          <cell r="E204">
            <v>0</v>
          </cell>
          <cell r="F204">
            <v>0</v>
          </cell>
          <cell r="G204">
            <v>7610</v>
          </cell>
          <cell r="H204">
            <v>228300</v>
          </cell>
          <cell r="I204">
            <v>150</v>
          </cell>
          <cell r="J204">
            <v>4500</v>
          </cell>
          <cell r="K204">
            <v>232800</v>
          </cell>
        </row>
        <row r="205">
          <cell r="A205" t="str">
            <v>보호통 설치공</v>
          </cell>
          <cell r="B205" t="str">
            <v>D =13</v>
          </cell>
          <cell r="C205">
            <v>210</v>
          </cell>
          <cell r="D205" t="str">
            <v>개소</v>
          </cell>
          <cell r="E205">
            <v>0</v>
          </cell>
          <cell r="F205">
            <v>0</v>
          </cell>
          <cell r="G205">
            <v>18700</v>
          </cell>
          <cell r="H205">
            <v>3927000</v>
          </cell>
          <cell r="I205">
            <v>0</v>
          </cell>
          <cell r="J205">
            <v>0</v>
          </cell>
          <cell r="K205">
            <v>3927000</v>
          </cell>
        </row>
        <row r="206">
          <cell r="A206" t="str">
            <v>보호통 설치공</v>
          </cell>
          <cell r="B206" t="str">
            <v>D =20~25</v>
          </cell>
          <cell r="C206">
            <v>40</v>
          </cell>
          <cell r="D206" t="str">
            <v>개소</v>
          </cell>
          <cell r="E206">
            <v>0</v>
          </cell>
          <cell r="F206">
            <v>0</v>
          </cell>
          <cell r="G206">
            <v>22500</v>
          </cell>
          <cell r="H206">
            <v>900000</v>
          </cell>
          <cell r="I206">
            <v>0</v>
          </cell>
          <cell r="J206">
            <v>0</v>
          </cell>
          <cell r="K206">
            <v>900000</v>
          </cell>
        </row>
        <row r="207">
          <cell r="A207" t="str">
            <v>보호통 설치공</v>
          </cell>
          <cell r="B207" t="str">
            <v>D =40~50</v>
          </cell>
          <cell r="C207">
            <v>5</v>
          </cell>
          <cell r="D207" t="str">
            <v>개소</v>
          </cell>
          <cell r="E207">
            <v>0</v>
          </cell>
          <cell r="F207">
            <v>0</v>
          </cell>
          <cell r="G207">
            <v>26500</v>
          </cell>
          <cell r="H207">
            <v>132500</v>
          </cell>
          <cell r="I207">
            <v>0</v>
          </cell>
          <cell r="J207">
            <v>0</v>
          </cell>
          <cell r="K207">
            <v>132500</v>
          </cell>
        </row>
        <row r="208">
          <cell r="A208" t="str">
            <v>계량기 철거공</v>
          </cell>
          <cell r="B208" t="str">
            <v>D =13</v>
          </cell>
          <cell r="C208">
            <v>210</v>
          </cell>
          <cell r="D208" t="str">
            <v>개소</v>
          </cell>
          <cell r="E208">
            <v>0</v>
          </cell>
          <cell r="F208">
            <v>0</v>
          </cell>
          <cell r="G208">
            <v>7610</v>
          </cell>
          <cell r="H208">
            <v>1598100</v>
          </cell>
          <cell r="I208">
            <v>150</v>
          </cell>
          <cell r="J208">
            <v>31500</v>
          </cell>
          <cell r="K208">
            <v>1629600</v>
          </cell>
        </row>
        <row r="209">
          <cell r="A209" t="str">
            <v>계량기 철거공</v>
          </cell>
          <cell r="B209" t="str">
            <v>D =20~25</v>
          </cell>
          <cell r="C209">
            <v>40</v>
          </cell>
          <cell r="D209" t="str">
            <v>개소</v>
          </cell>
          <cell r="E209">
            <v>0</v>
          </cell>
          <cell r="F209">
            <v>0</v>
          </cell>
          <cell r="G209">
            <v>9680</v>
          </cell>
          <cell r="H209">
            <v>387200</v>
          </cell>
          <cell r="I209">
            <v>190</v>
          </cell>
          <cell r="J209">
            <v>7600</v>
          </cell>
          <cell r="K209">
            <v>394800</v>
          </cell>
        </row>
        <row r="210">
          <cell r="A210" t="str">
            <v>계량기 철거공</v>
          </cell>
          <cell r="B210" t="str">
            <v>D =40~50</v>
          </cell>
          <cell r="C210">
            <v>5</v>
          </cell>
          <cell r="D210" t="str">
            <v>개소</v>
          </cell>
          <cell r="E210">
            <v>0</v>
          </cell>
          <cell r="F210">
            <v>0</v>
          </cell>
          <cell r="G210">
            <v>11070</v>
          </cell>
          <cell r="H210">
            <v>55350</v>
          </cell>
          <cell r="I210">
            <v>220</v>
          </cell>
          <cell r="J210">
            <v>1100</v>
          </cell>
          <cell r="K210">
            <v>56450</v>
          </cell>
        </row>
        <row r="211">
          <cell r="A211" t="str">
            <v>보호통 철거공</v>
          </cell>
          <cell r="B211" t="str">
            <v>D =13</v>
          </cell>
          <cell r="C211">
            <v>210</v>
          </cell>
          <cell r="D211" t="str">
            <v>개소</v>
          </cell>
          <cell r="E211">
            <v>0</v>
          </cell>
          <cell r="F211">
            <v>0</v>
          </cell>
          <cell r="G211">
            <v>2340</v>
          </cell>
          <cell r="H211">
            <v>491400</v>
          </cell>
          <cell r="I211">
            <v>0</v>
          </cell>
          <cell r="J211">
            <v>0</v>
          </cell>
          <cell r="K211">
            <v>491400</v>
          </cell>
        </row>
        <row r="212">
          <cell r="A212" t="str">
            <v>보호통 철거공</v>
          </cell>
          <cell r="B212" t="str">
            <v>D =20~25</v>
          </cell>
          <cell r="C212">
            <v>40</v>
          </cell>
          <cell r="D212" t="str">
            <v>개소</v>
          </cell>
          <cell r="E212">
            <v>0</v>
          </cell>
          <cell r="F212">
            <v>0</v>
          </cell>
          <cell r="G212">
            <v>3260</v>
          </cell>
          <cell r="H212">
            <v>130400</v>
          </cell>
          <cell r="I212">
            <v>0</v>
          </cell>
          <cell r="J212">
            <v>0</v>
          </cell>
          <cell r="K212">
            <v>130400</v>
          </cell>
        </row>
        <row r="213">
          <cell r="A213" t="str">
            <v>보호통 철거공</v>
          </cell>
          <cell r="B213" t="str">
            <v>D =40~50</v>
          </cell>
          <cell r="C213">
            <v>5</v>
          </cell>
          <cell r="D213" t="str">
            <v>개소</v>
          </cell>
          <cell r="E213">
            <v>0</v>
          </cell>
          <cell r="F213">
            <v>0</v>
          </cell>
          <cell r="G213">
            <v>4310</v>
          </cell>
          <cell r="H213">
            <v>21550</v>
          </cell>
          <cell r="I213">
            <v>0</v>
          </cell>
          <cell r="J213">
            <v>0</v>
          </cell>
          <cell r="K213">
            <v>21550</v>
          </cell>
        </row>
        <row r="214">
          <cell r="A214" t="str">
            <v>관 보 온 공</v>
          </cell>
          <cell r="B214" t="str">
            <v>D =13</v>
          </cell>
          <cell r="C214">
            <v>10</v>
          </cell>
          <cell r="D214" t="str">
            <v>M당</v>
          </cell>
          <cell r="E214">
            <v>110</v>
          </cell>
          <cell r="F214">
            <v>1100</v>
          </cell>
          <cell r="G214">
            <v>607</v>
          </cell>
          <cell r="H214">
            <v>6070</v>
          </cell>
          <cell r="I214">
            <v>0</v>
          </cell>
          <cell r="J214">
            <v>0</v>
          </cell>
          <cell r="K214">
            <v>7170</v>
          </cell>
        </row>
        <row r="215">
          <cell r="A215" t="str">
            <v>관 보 온 공</v>
          </cell>
          <cell r="B215" t="str">
            <v>D =20</v>
          </cell>
          <cell r="C215">
            <v>10</v>
          </cell>
          <cell r="D215" t="str">
            <v>M당</v>
          </cell>
          <cell r="E215">
            <v>118</v>
          </cell>
          <cell r="F215">
            <v>1180</v>
          </cell>
          <cell r="G215">
            <v>728</v>
          </cell>
          <cell r="H215">
            <v>7280</v>
          </cell>
          <cell r="I215">
            <v>0</v>
          </cell>
          <cell r="J215">
            <v>0</v>
          </cell>
          <cell r="K215">
            <v>8460</v>
          </cell>
        </row>
        <row r="216">
          <cell r="A216" t="str">
            <v>관 보 온 공</v>
          </cell>
          <cell r="B216" t="str">
            <v>D =25</v>
          </cell>
          <cell r="C216">
            <v>10</v>
          </cell>
          <cell r="D216" t="str">
            <v>M당</v>
          </cell>
          <cell r="E216">
            <v>134</v>
          </cell>
          <cell r="F216">
            <v>1340</v>
          </cell>
          <cell r="G216">
            <v>850</v>
          </cell>
          <cell r="H216">
            <v>8500</v>
          </cell>
          <cell r="I216">
            <v>0</v>
          </cell>
          <cell r="J216">
            <v>0</v>
          </cell>
          <cell r="K216">
            <v>9840</v>
          </cell>
        </row>
        <row r="217">
          <cell r="A217" t="str">
            <v>관 보 온 공</v>
          </cell>
          <cell r="B217" t="str">
            <v>D =30</v>
          </cell>
          <cell r="C217">
            <v>10</v>
          </cell>
          <cell r="D217" t="str">
            <v>M당</v>
          </cell>
          <cell r="E217">
            <v>163</v>
          </cell>
          <cell r="F217">
            <v>1630</v>
          </cell>
          <cell r="G217">
            <v>971</v>
          </cell>
          <cell r="H217">
            <v>9710</v>
          </cell>
          <cell r="I217">
            <v>0</v>
          </cell>
          <cell r="J217">
            <v>0</v>
          </cell>
          <cell r="K217">
            <v>11340</v>
          </cell>
        </row>
        <row r="218">
          <cell r="A218" t="str">
            <v>관 보 온 공</v>
          </cell>
          <cell r="B218" t="str">
            <v>D =40</v>
          </cell>
          <cell r="C218">
            <v>10</v>
          </cell>
          <cell r="D218" t="str">
            <v>M당</v>
          </cell>
          <cell r="E218">
            <v>183</v>
          </cell>
          <cell r="F218">
            <v>1830</v>
          </cell>
          <cell r="G218">
            <v>971</v>
          </cell>
          <cell r="H218">
            <v>9710</v>
          </cell>
          <cell r="I218">
            <v>0</v>
          </cell>
          <cell r="J218">
            <v>0</v>
          </cell>
          <cell r="K218">
            <v>11540</v>
          </cell>
        </row>
        <row r="219">
          <cell r="A219" t="str">
            <v>관 보 온 공</v>
          </cell>
          <cell r="B219" t="str">
            <v>D =50</v>
          </cell>
          <cell r="C219">
            <v>10</v>
          </cell>
          <cell r="D219" t="str">
            <v>M당</v>
          </cell>
          <cell r="E219">
            <v>221</v>
          </cell>
          <cell r="F219">
            <v>2210</v>
          </cell>
          <cell r="G219">
            <v>971</v>
          </cell>
          <cell r="H219">
            <v>9710</v>
          </cell>
          <cell r="I219">
            <v>0</v>
          </cell>
          <cell r="J219">
            <v>0</v>
          </cell>
          <cell r="K219">
            <v>11920</v>
          </cell>
        </row>
        <row r="220">
          <cell r="A220" t="str">
            <v>감압변 설치공</v>
          </cell>
          <cell r="B220" t="str">
            <v>D= 13</v>
          </cell>
          <cell r="C220">
            <v>2</v>
          </cell>
          <cell r="D220" t="str">
            <v>개소</v>
          </cell>
          <cell r="E220">
            <v>0</v>
          </cell>
          <cell r="F220">
            <v>0</v>
          </cell>
          <cell r="G220">
            <v>8600</v>
          </cell>
          <cell r="H220">
            <v>17200</v>
          </cell>
          <cell r="I220">
            <v>200</v>
          </cell>
          <cell r="J220">
            <v>400</v>
          </cell>
          <cell r="K220">
            <v>17600</v>
          </cell>
        </row>
        <row r="221">
          <cell r="A221" t="str">
            <v>감압변 설치공</v>
          </cell>
          <cell r="B221" t="str">
            <v>D= 20</v>
          </cell>
          <cell r="C221">
            <v>2</v>
          </cell>
          <cell r="D221" t="str">
            <v>개소</v>
          </cell>
          <cell r="F221">
            <v>0</v>
          </cell>
          <cell r="G221">
            <v>9800</v>
          </cell>
          <cell r="H221">
            <v>19600</v>
          </cell>
          <cell r="I221">
            <v>250</v>
          </cell>
          <cell r="J221">
            <v>500</v>
          </cell>
          <cell r="K221">
            <v>20100</v>
          </cell>
        </row>
        <row r="222">
          <cell r="A222" t="str">
            <v>감압변 설치공</v>
          </cell>
          <cell r="B222" t="str">
            <v>D= 25</v>
          </cell>
          <cell r="C222">
            <v>5</v>
          </cell>
          <cell r="D222" t="str">
            <v>개소</v>
          </cell>
          <cell r="F222">
            <v>0</v>
          </cell>
          <cell r="G222">
            <v>13500</v>
          </cell>
          <cell r="H222">
            <v>67500</v>
          </cell>
          <cell r="I222">
            <v>400</v>
          </cell>
          <cell r="J222">
            <v>2000</v>
          </cell>
          <cell r="K222">
            <v>69500</v>
          </cell>
        </row>
        <row r="223">
          <cell r="A223" t="str">
            <v>감압변 설치공</v>
          </cell>
          <cell r="B223" t="str">
            <v>D= 40</v>
          </cell>
          <cell r="C223">
            <v>1</v>
          </cell>
          <cell r="D223" t="str">
            <v>개소</v>
          </cell>
          <cell r="E223">
            <v>10</v>
          </cell>
          <cell r="F223">
            <v>10</v>
          </cell>
          <cell r="G223">
            <v>17200</v>
          </cell>
          <cell r="H223">
            <v>17200</v>
          </cell>
          <cell r="I223">
            <v>500</v>
          </cell>
          <cell r="J223">
            <v>500</v>
          </cell>
          <cell r="K223">
            <v>17710</v>
          </cell>
        </row>
        <row r="224">
          <cell r="A224" t="str">
            <v>감압변 설치공</v>
          </cell>
          <cell r="B224" t="str">
            <v>D= 50</v>
          </cell>
          <cell r="C224">
            <v>1</v>
          </cell>
          <cell r="D224" t="str">
            <v>개소</v>
          </cell>
          <cell r="E224">
            <v>10</v>
          </cell>
          <cell r="F224">
            <v>10</v>
          </cell>
          <cell r="G224">
            <v>20800</v>
          </cell>
          <cell r="H224">
            <v>20800</v>
          </cell>
          <cell r="I224">
            <v>600</v>
          </cell>
          <cell r="J224">
            <v>600</v>
          </cell>
          <cell r="K224">
            <v>21410</v>
          </cell>
        </row>
        <row r="225">
          <cell r="A225" t="str">
            <v>누수방지새들접합공</v>
          </cell>
          <cell r="B225" t="str">
            <v>L=80~100</v>
          </cell>
          <cell r="C225">
            <v>20</v>
          </cell>
          <cell r="D225" t="str">
            <v>개소</v>
          </cell>
          <cell r="F225">
            <v>0</v>
          </cell>
          <cell r="G225">
            <v>39410</v>
          </cell>
          <cell r="H225">
            <v>788200</v>
          </cell>
          <cell r="I225">
            <v>0</v>
          </cell>
          <cell r="J225">
            <v>0</v>
          </cell>
          <cell r="K225">
            <v>788200</v>
          </cell>
        </row>
        <row r="226">
          <cell r="A226" t="str">
            <v>누수방지새들접합공</v>
          </cell>
          <cell r="B226" t="str">
            <v>L = 140</v>
          </cell>
          <cell r="C226">
            <v>10</v>
          </cell>
          <cell r="D226" t="str">
            <v>개소</v>
          </cell>
          <cell r="F226">
            <v>0</v>
          </cell>
          <cell r="G226">
            <v>47770</v>
          </cell>
          <cell r="H226">
            <v>477700</v>
          </cell>
          <cell r="I226">
            <v>0</v>
          </cell>
          <cell r="J226">
            <v>0</v>
          </cell>
          <cell r="K226">
            <v>477700</v>
          </cell>
        </row>
        <row r="227">
          <cell r="A227" t="str">
            <v>타이튼접합및부설공</v>
          </cell>
          <cell r="B227" t="str">
            <v>D=80</v>
          </cell>
          <cell r="C227">
            <v>30</v>
          </cell>
          <cell r="D227" t="str">
            <v>개소</v>
          </cell>
          <cell r="F227">
            <v>0</v>
          </cell>
          <cell r="G227">
            <v>11560</v>
          </cell>
          <cell r="H227">
            <v>346800</v>
          </cell>
          <cell r="I227">
            <v>0</v>
          </cell>
          <cell r="J227">
            <v>0</v>
          </cell>
          <cell r="K227">
            <v>346800</v>
          </cell>
        </row>
        <row r="228">
          <cell r="A228" t="str">
            <v>타이튼접합및부설공</v>
          </cell>
          <cell r="B228" t="str">
            <v>D=100</v>
          </cell>
          <cell r="C228">
            <v>10</v>
          </cell>
          <cell r="D228" t="str">
            <v>개소</v>
          </cell>
          <cell r="F228">
            <v>0</v>
          </cell>
          <cell r="G228">
            <v>14040</v>
          </cell>
          <cell r="H228">
            <v>140400</v>
          </cell>
          <cell r="I228">
            <v>0</v>
          </cell>
          <cell r="J228">
            <v>0</v>
          </cell>
          <cell r="K228">
            <v>140400</v>
          </cell>
        </row>
        <row r="229">
          <cell r="A229" t="str">
            <v>타이튼접합및부설공</v>
          </cell>
          <cell r="B229" t="str">
            <v>D=150</v>
          </cell>
          <cell r="C229">
            <v>3</v>
          </cell>
          <cell r="D229" t="str">
            <v>개소</v>
          </cell>
          <cell r="F229">
            <v>0</v>
          </cell>
          <cell r="G229">
            <v>20240</v>
          </cell>
          <cell r="H229">
            <v>60720</v>
          </cell>
          <cell r="I229">
            <v>0</v>
          </cell>
          <cell r="J229">
            <v>0</v>
          </cell>
          <cell r="K229">
            <v>60720</v>
          </cell>
        </row>
        <row r="230">
          <cell r="A230" t="str">
            <v>타이튼접합및부설공</v>
          </cell>
          <cell r="B230" t="str">
            <v>D=200</v>
          </cell>
          <cell r="C230">
            <v>2</v>
          </cell>
          <cell r="D230" t="str">
            <v>개소</v>
          </cell>
          <cell r="F230">
            <v>0</v>
          </cell>
          <cell r="G230">
            <v>33000</v>
          </cell>
          <cell r="H230">
            <v>66000</v>
          </cell>
          <cell r="I230">
            <v>0</v>
          </cell>
          <cell r="J230">
            <v>0</v>
          </cell>
          <cell r="K230">
            <v>66000</v>
          </cell>
        </row>
        <row r="231">
          <cell r="A231" t="str">
            <v>타이튼접합및부설공</v>
          </cell>
          <cell r="B231" t="str">
            <v>D=250</v>
          </cell>
          <cell r="C231">
            <v>2</v>
          </cell>
          <cell r="D231" t="str">
            <v>개소</v>
          </cell>
          <cell r="F231">
            <v>0</v>
          </cell>
          <cell r="G231">
            <v>33000</v>
          </cell>
          <cell r="H231">
            <v>66000</v>
          </cell>
          <cell r="I231">
            <v>0</v>
          </cell>
          <cell r="J231">
            <v>0</v>
          </cell>
          <cell r="K231">
            <v>66000</v>
          </cell>
        </row>
        <row r="232">
          <cell r="A232" t="str">
            <v>타이튼접합및부설공</v>
          </cell>
          <cell r="B232" t="str">
            <v>D=300</v>
          </cell>
          <cell r="C232">
            <v>2</v>
          </cell>
          <cell r="D232" t="str">
            <v>개소</v>
          </cell>
          <cell r="F232">
            <v>0</v>
          </cell>
          <cell r="G232">
            <v>33000</v>
          </cell>
          <cell r="H232">
            <v>66000</v>
          </cell>
          <cell r="I232">
            <v>0</v>
          </cell>
          <cell r="J232">
            <v>0</v>
          </cell>
          <cell r="K232">
            <v>66000</v>
          </cell>
        </row>
        <row r="233">
          <cell r="A233" t="str">
            <v>타이튼접합및부설공</v>
          </cell>
          <cell r="B233" t="str">
            <v>D=400</v>
          </cell>
          <cell r="C233">
            <v>2</v>
          </cell>
          <cell r="D233" t="str">
            <v>개소</v>
          </cell>
          <cell r="F233">
            <v>0</v>
          </cell>
          <cell r="G233">
            <v>33000</v>
          </cell>
          <cell r="H233">
            <v>66000</v>
          </cell>
          <cell r="I233">
            <v>0</v>
          </cell>
          <cell r="J233">
            <v>0</v>
          </cell>
          <cell r="K233">
            <v>66000</v>
          </cell>
        </row>
        <row r="234">
          <cell r="A234" t="str">
            <v>K.P관 접합및부설공</v>
          </cell>
          <cell r="B234" t="str">
            <v>D=250</v>
          </cell>
          <cell r="C234">
            <v>2</v>
          </cell>
          <cell r="D234" t="str">
            <v>개소</v>
          </cell>
          <cell r="F234">
            <v>0</v>
          </cell>
          <cell r="G234">
            <v>2561</v>
          </cell>
          <cell r="H234">
            <v>5122</v>
          </cell>
          <cell r="I234">
            <v>0</v>
          </cell>
          <cell r="J234">
            <v>0</v>
          </cell>
          <cell r="K234">
            <v>5122</v>
          </cell>
        </row>
        <row r="235">
          <cell r="A235" t="str">
            <v>K.P관 접합및부설공</v>
          </cell>
          <cell r="B235" t="str">
            <v>D=300</v>
          </cell>
          <cell r="C235">
            <v>2</v>
          </cell>
          <cell r="D235" t="str">
            <v>개소</v>
          </cell>
          <cell r="F235">
            <v>0</v>
          </cell>
          <cell r="G235">
            <v>3402</v>
          </cell>
          <cell r="H235">
            <v>6804</v>
          </cell>
          <cell r="I235">
            <v>0</v>
          </cell>
          <cell r="J235">
            <v>0</v>
          </cell>
          <cell r="K235">
            <v>6804</v>
          </cell>
        </row>
        <row r="236">
          <cell r="A236" t="str">
            <v>K.P관 접합및부설공</v>
          </cell>
          <cell r="B236" t="str">
            <v>D=350</v>
          </cell>
          <cell r="C236">
            <v>1</v>
          </cell>
          <cell r="D236" t="str">
            <v>개소</v>
          </cell>
          <cell r="F236">
            <v>0</v>
          </cell>
          <cell r="G236">
            <v>6601</v>
          </cell>
          <cell r="H236">
            <v>6601</v>
          </cell>
          <cell r="I236">
            <v>0</v>
          </cell>
          <cell r="J236">
            <v>0</v>
          </cell>
          <cell r="K236">
            <v>6601</v>
          </cell>
        </row>
        <row r="237">
          <cell r="A237" t="str">
            <v>K.P관 접합및부설공</v>
          </cell>
          <cell r="B237" t="str">
            <v>D=400</v>
          </cell>
          <cell r="C237">
            <v>1</v>
          </cell>
          <cell r="D237" t="str">
            <v>개소</v>
          </cell>
          <cell r="F237">
            <v>0</v>
          </cell>
          <cell r="G237">
            <v>9202</v>
          </cell>
          <cell r="H237">
            <v>9202</v>
          </cell>
          <cell r="I237">
            <v>0</v>
          </cell>
          <cell r="J237">
            <v>0</v>
          </cell>
          <cell r="K237">
            <v>9202</v>
          </cell>
        </row>
        <row r="238">
          <cell r="A238" t="str">
            <v>K.P관 접합및부설공</v>
          </cell>
          <cell r="B238" t="str">
            <v>D=500</v>
          </cell>
          <cell r="C238">
            <v>1</v>
          </cell>
          <cell r="D238" t="str">
            <v>개소</v>
          </cell>
          <cell r="F238">
            <v>0</v>
          </cell>
          <cell r="G238">
            <v>9202</v>
          </cell>
          <cell r="H238">
            <v>9202</v>
          </cell>
          <cell r="I238">
            <v>0</v>
          </cell>
          <cell r="J238">
            <v>0</v>
          </cell>
          <cell r="K238">
            <v>9202</v>
          </cell>
        </row>
        <row r="239">
          <cell r="A239" t="str">
            <v>K.P관 접합및부설공</v>
          </cell>
          <cell r="B239" t="str">
            <v>D=600</v>
          </cell>
          <cell r="C239">
            <v>1</v>
          </cell>
          <cell r="D239" t="str">
            <v>개소</v>
          </cell>
          <cell r="F239">
            <v>0</v>
          </cell>
          <cell r="G239">
            <v>9202</v>
          </cell>
          <cell r="H239">
            <v>9202</v>
          </cell>
          <cell r="I239">
            <v>0</v>
          </cell>
          <cell r="J239">
            <v>0</v>
          </cell>
          <cell r="K239">
            <v>9202</v>
          </cell>
        </row>
        <row r="240">
          <cell r="A240" t="str">
            <v>K.P 접합공(이형관)</v>
          </cell>
          <cell r="B240" t="str">
            <v>D=80</v>
          </cell>
          <cell r="C240">
            <v>4</v>
          </cell>
          <cell r="D240" t="str">
            <v>개소</v>
          </cell>
          <cell r="F240">
            <v>0</v>
          </cell>
          <cell r="G240">
            <v>6540</v>
          </cell>
          <cell r="H240">
            <v>26160</v>
          </cell>
          <cell r="I240">
            <v>0</v>
          </cell>
          <cell r="J240">
            <v>0</v>
          </cell>
          <cell r="K240">
            <v>26160</v>
          </cell>
        </row>
        <row r="241">
          <cell r="A241" t="str">
            <v>K.P 접합공(이형관)</v>
          </cell>
          <cell r="B241" t="str">
            <v>D=100</v>
          </cell>
          <cell r="C241">
            <v>4</v>
          </cell>
          <cell r="D241" t="str">
            <v>개소</v>
          </cell>
          <cell r="F241">
            <v>0</v>
          </cell>
          <cell r="G241">
            <v>8500</v>
          </cell>
          <cell r="H241">
            <v>34000</v>
          </cell>
          <cell r="I241">
            <v>0</v>
          </cell>
          <cell r="J241">
            <v>0</v>
          </cell>
          <cell r="K241">
            <v>34000</v>
          </cell>
        </row>
        <row r="242">
          <cell r="A242" t="str">
            <v>K.P 접합공(이형관)</v>
          </cell>
          <cell r="B242" t="str">
            <v>D=150</v>
          </cell>
          <cell r="C242">
            <v>2</v>
          </cell>
          <cell r="D242" t="str">
            <v>개소</v>
          </cell>
          <cell r="F242">
            <v>0</v>
          </cell>
          <cell r="G242">
            <v>15000</v>
          </cell>
          <cell r="H242">
            <v>30000</v>
          </cell>
          <cell r="I242">
            <v>0</v>
          </cell>
          <cell r="J242">
            <v>0</v>
          </cell>
          <cell r="K242">
            <v>30000</v>
          </cell>
        </row>
        <row r="243">
          <cell r="A243" t="str">
            <v>K.P 접합공(이형관)</v>
          </cell>
          <cell r="B243" t="str">
            <v>D=200</v>
          </cell>
          <cell r="C243">
            <v>2</v>
          </cell>
          <cell r="D243" t="str">
            <v>개소</v>
          </cell>
          <cell r="F243">
            <v>0</v>
          </cell>
          <cell r="G243">
            <v>20700</v>
          </cell>
          <cell r="H243">
            <v>41400</v>
          </cell>
          <cell r="I243">
            <v>0</v>
          </cell>
          <cell r="J243">
            <v>0</v>
          </cell>
          <cell r="K243">
            <v>41400</v>
          </cell>
        </row>
        <row r="244">
          <cell r="A244" t="str">
            <v>K.P 접합공(이형관)</v>
          </cell>
          <cell r="B244" t="str">
            <v>D=250</v>
          </cell>
          <cell r="C244">
            <v>1</v>
          </cell>
          <cell r="D244" t="str">
            <v>개소</v>
          </cell>
          <cell r="F244">
            <v>0</v>
          </cell>
          <cell r="G244">
            <v>22350</v>
          </cell>
          <cell r="H244">
            <v>22350</v>
          </cell>
          <cell r="I244">
            <v>0</v>
          </cell>
          <cell r="J244">
            <v>0</v>
          </cell>
          <cell r="K244">
            <v>22350</v>
          </cell>
        </row>
        <row r="245">
          <cell r="A245" t="str">
            <v>K.P 접합공(이형관)</v>
          </cell>
          <cell r="B245" t="str">
            <v>D=300</v>
          </cell>
          <cell r="C245">
            <v>1</v>
          </cell>
          <cell r="D245" t="str">
            <v>개소</v>
          </cell>
          <cell r="F245">
            <v>0</v>
          </cell>
          <cell r="G245">
            <v>32000</v>
          </cell>
          <cell r="H245">
            <v>32000</v>
          </cell>
          <cell r="I245">
            <v>0</v>
          </cell>
          <cell r="J245">
            <v>0</v>
          </cell>
          <cell r="K245">
            <v>32000</v>
          </cell>
        </row>
        <row r="246">
          <cell r="A246" t="str">
            <v>K.P 접합공(이형관)</v>
          </cell>
          <cell r="B246" t="str">
            <v>D=400</v>
          </cell>
          <cell r="C246">
            <v>1</v>
          </cell>
          <cell r="D246" t="str">
            <v>개소</v>
          </cell>
          <cell r="F246">
            <v>0</v>
          </cell>
          <cell r="G246">
            <v>32000</v>
          </cell>
          <cell r="H246">
            <v>32000</v>
          </cell>
          <cell r="I246">
            <v>0</v>
          </cell>
          <cell r="J246">
            <v>0</v>
          </cell>
          <cell r="K246">
            <v>32000</v>
          </cell>
        </row>
        <row r="247">
          <cell r="A247" t="str">
            <v>플랜지접합및부설공</v>
          </cell>
          <cell r="B247" t="str">
            <v>D=80</v>
          </cell>
          <cell r="C247">
            <v>6</v>
          </cell>
          <cell r="D247" t="str">
            <v>개소</v>
          </cell>
          <cell r="E247">
            <v>180</v>
          </cell>
          <cell r="F247">
            <v>1080</v>
          </cell>
          <cell r="G247">
            <v>9640</v>
          </cell>
          <cell r="H247">
            <v>57840</v>
          </cell>
          <cell r="I247">
            <v>0</v>
          </cell>
          <cell r="J247">
            <v>0</v>
          </cell>
          <cell r="K247">
            <v>58920</v>
          </cell>
        </row>
        <row r="248">
          <cell r="A248" t="str">
            <v>플랜지접합및부설공</v>
          </cell>
          <cell r="B248" t="str">
            <v>D=100</v>
          </cell>
          <cell r="C248">
            <v>4</v>
          </cell>
          <cell r="D248" t="str">
            <v>개소</v>
          </cell>
          <cell r="E248">
            <v>250</v>
          </cell>
          <cell r="F248">
            <v>1000</v>
          </cell>
          <cell r="G248">
            <v>12260</v>
          </cell>
          <cell r="H248">
            <v>49040</v>
          </cell>
          <cell r="I248">
            <v>0</v>
          </cell>
          <cell r="J248">
            <v>0</v>
          </cell>
          <cell r="K248">
            <v>50040</v>
          </cell>
        </row>
        <row r="249">
          <cell r="A249" t="str">
            <v>플랜지접합및부설공</v>
          </cell>
          <cell r="B249" t="str">
            <v>D=150</v>
          </cell>
          <cell r="C249">
            <v>2</v>
          </cell>
          <cell r="D249" t="str">
            <v>개소</v>
          </cell>
          <cell r="E249">
            <v>310</v>
          </cell>
          <cell r="F249">
            <v>620</v>
          </cell>
          <cell r="G249">
            <v>19200</v>
          </cell>
          <cell r="H249">
            <v>38400</v>
          </cell>
          <cell r="I249">
            <v>0</v>
          </cell>
          <cell r="J249">
            <v>0</v>
          </cell>
          <cell r="K249">
            <v>39020</v>
          </cell>
        </row>
        <row r="250">
          <cell r="A250" t="str">
            <v>플랜지접합및부설공</v>
          </cell>
          <cell r="B250" t="str">
            <v>D=200</v>
          </cell>
          <cell r="C250">
            <v>2</v>
          </cell>
          <cell r="D250" t="str">
            <v>개소</v>
          </cell>
          <cell r="E250">
            <v>440</v>
          </cell>
          <cell r="F250">
            <v>880</v>
          </cell>
          <cell r="G250">
            <v>26860</v>
          </cell>
          <cell r="H250">
            <v>53720</v>
          </cell>
          <cell r="I250">
            <v>0</v>
          </cell>
          <cell r="J250">
            <v>0</v>
          </cell>
          <cell r="K250">
            <v>54600</v>
          </cell>
        </row>
        <row r="251">
          <cell r="A251" t="str">
            <v>플랜지접합및부설공</v>
          </cell>
          <cell r="B251" t="str">
            <v>D=250</v>
          </cell>
          <cell r="C251">
            <v>2</v>
          </cell>
          <cell r="D251" t="str">
            <v>개소</v>
          </cell>
          <cell r="E251">
            <v>480</v>
          </cell>
          <cell r="F251">
            <v>960</v>
          </cell>
          <cell r="G251">
            <v>27650</v>
          </cell>
          <cell r="H251">
            <v>55300</v>
          </cell>
          <cell r="I251">
            <v>0</v>
          </cell>
          <cell r="J251">
            <v>0</v>
          </cell>
          <cell r="K251">
            <v>56260</v>
          </cell>
        </row>
        <row r="252">
          <cell r="A252" t="str">
            <v>플랜지접합및부설공</v>
          </cell>
          <cell r="B252" t="str">
            <v>D=300</v>
          </cell>
          <cell r="C252">
            <v>2</v>
          </cell>
          <cell r="D252" t="str">
            <v>개소</v>
          </cell>
          <cell r="E252">
            <v>520</v>
          </cell>
          <cell r="F252">
            <v>1040</v>
          </cell>
          <cell r="G252">
            <v>34260</v>
          </cell>
          <cell r="H252">
            <v>68520</v>
          </cell>
          <cell r="I252">
            <v>0</v>
          </cell>
          <cell r="J252">
            <v>0</v>
          </cell>
          <cell r="K252">
            <v>69560</v>
          </cell>
        </row>
        <row r="253">
          <cell r="A253" t="str">
            <v>플랜지접합및부설공</v>
          </cell>
          <cell r="B253" t="str">
            <v>D=400</v>
          </cell>
          <cell r="C253">
            <v>2</v>
          </cell>
          <cell r="D253" t="str">
            <v>개소</v>
          </cell>
          <cell r="E253">
            <v>520</v>
          </cell>
          <cell r="F253">
            <v>1040</v>
          </cell>
          <cell r="G253">
            <v>34260</v>
          </cell>
          <cell r="H253">
            <v>68520</v>
          </cell>
          <cell r="I253">
            <v>0</v>
          </cell>
          <cell r="J253">
            <v>0</v>
          </cell>
          <cell r="K253">
            <v>69560</v>
          </cell>
        </row>
        <row r="254">
          <cell r="A254" t="str">
            <v>제수변접합공(주철)</v>
          </cell>
          <cell r="B254" t="str">
            <v>D=80</v>
          </cell>
          <cell r="C254">
            <v>1</v>
          </cell>
          <cell r="D254" t="str">
            <v>개소</v>
          </cell>
          <cell r="E254">
            <v>0</v>
          </cell>
          <cell r="F254">
            <v>0</v>
          </cell>
          <cell r="G254">
            <v>50120</v>
          </cell>
          <cell r="H254">
            <v>50120</v>
          </cell>
          <cell r="I254">
            <v>0</v>
          </cell>
          <cell r="J254">
            <v>0</v>
          </cell>
          <cell r="K254">
            <v>50120</v>
          </cell>
        </row>
        <row r="255">
          <cell r="A255" t="str">
            <v>제수변접합공(주철)</v>
          </cell>
          <cell r="B255" t="str">
            <v>D=100</v>
          </cell>
          <cell r="C255">
            <v>1</v>
          </cell>
          <cell r="D255" t="str">
            <v>개소</v>
          </cell>
          <cell r="E255">
            <v>0</v>
          </cell>
          <cell r="F255">
            <v>0</v>
          </cell>
          <cell r="G255">
            <v>53000</v>
          </cell>
          <cell r="H255">
            <v>53000</v>
          </cell>
          <cell r="I255">
            <v>0</v>
          </cell>
          <cell r="J255">
            <v>0</v>
          </cell>
          <cell r="K255">
            <v>53000</v>
          </cell>
        </row>
        <row r="256">
          <cell r="A256" t="str">
            <v>제수변접합공(주철)</v>
          </cell>
          <cell r="B256" t="str">
            <v>D=150</v>
          </cell>
          <cell r="C256">
            <v>1</v>
          </cell>
          <cell r="D256" t="str">
            <v>개소</v>
          </cell>
          <cell r="E256">
            <v>0</v>
          </cell>
          <cell r="F256">
            <v>0</v>
          </cell>
          <cell r="G256">
            <v>62350</v>
          </cell>
          <cell r="H256">
            <v>62350</v>
          </cell>
          <cell r="I256">
            <v>0</v>
          </cell>
          <cell r="J256">
            <v>0</v>
          </cell>
          <cell r="K256">
            <v>62350</v>
          </cell>
        </row>
        <row r="257">
          <cell r="A257" t="str">
            <v>제수변접합공(주철)</v>
          </cell>
          <cell r="B257" t="str">
            <v>D=200</v>
          </cell>
          <cell r="C257">
            <v>1</v>
          </cell>
          <cell r="D257" t="str">
            <v>개소</v>
          </cell>
          <cell r="E257">
            <v>0</v>
          </cell>
          <cell r="F257">
            <v>0</v>
          </cell>
          <cell r="G257">
            <v>75400</v>
          </cell>
          <cell r="H257">
            <v>75400</v>
          </cell>
          <cell r="I257">
            <v>0</v>
          </cell>
          <cell r="J257">
            <v>0</v>
          </cell>
          <cell r="K257">
            <v>75400</v>
          </cell>
        </row>
        <row r="258">
          <cell r="A258" t="str">
            <v>제수변접합공(주철)</v>
          </cell>
          <cell r="B258" t="str">
            <v>D=300</v>
          </cell>
          <cell r="C258">
            <v>1</v>
          </cell>
          <cell r="D258" t="str">
            <v>개소</v>
          </cell>
          <cell r="E258">
            <v>0</v>
          </cell>
          <cell r="F258">
            <v>0</v>
          </cell>
          <cell r="G258">
            <v>84620</v>
          </cell>
          <cell r="H258">
            <v>84620</v>
          </cell>
          <cell r="I258">
            <v>0</v>
          </cell>
          <cell r="J258">
            <v>0</v>
          </cell>
          <cell r="K258">
            <v>84620</v>
          </cell>
        </row>
        <row r="259">
          <cell r="A259" t="str">
            <v>제수변접합공(주철)</v>
          </cell>
          <cell r="B259" t="str">
            <v>D=400</v>
          </cell>
          <cell r="C259">
            <v>1</v>
          </cell>
          <cell r="D259" t="str">
            <v>개소</v>
          </cell>
          <cell r="E259">
            <v>0</v>
          </cell>
          <cell r="F259">
            <v>0</v>
          </cell>
          <cell r="G259">
            <v>92320</v>
          </cell>
          <cell r="H259">
            <v>92320</v>
          </cell>
          <cell r="I259">
            <v>0</v>
          </cell>
          <cell r="J259">
            <v>0</v>
          </cell>
          <cell r="K259">
            <v>92320</v>
          </cell>
        </row>
        <row r="260">
          <cell r="A260" t="str">
            <v>제수변접합공(몰딩)</v>
          </cell>
          <cell r="B260" t="str">
            <v>D=80</v>
          </cell>
          <cell r="C260">
            <v>3</v>
          </cell>
          <cell r="D260" t="str">
            <v>개소</v>
          </cell>
          <cell r="E260">
            <v>0</v>
          </cell>
          <cell r="F260">
            <v>0</v>
          </cell>
          <cell r="G260">
            <v>11460</v>
          </cell>
          <cell r="H260">
            <v>34380</v>
          </cell>
          <cell r="I260">
            <v>0</v>
          </cell>
          <cell r="J260">
            <v>0</v>
          </cell>
          <cell r="K260">
            <v>34380</v>
          </cell>
        </row>
        <row r="261">
          <cell r="A261" t="str">
            <v>제수변접합공(몰딩)</v>
          </cell>
          <cell r="B261" t="str">
            <v>D=100</v>
          </cell>
          <cell r="C261">
            <v>2</v>
          </cell>
          <cell r="D261" t="str">
            <v>개소</v>
          </cell>
          <cell r="E261">
            <v>0</v>
          </cell>
          <cell r="F261">
            <v>0</v>
          </cell>
          <cell r="G261">
            <v>16180</v>
          </cell>
          <cell r="H261">
            <v>32360</v>
          </cell>
          <cell r="I261">
            <v>0</v>
          </cell>
          <cell r="J261">
            <v>0</v>
          </cell>
          <cell r="K261">
            <v>32360</v>
          </cell>
        </row>
        <row r="262">
          <cell r="A262" t="str">
            <v>제수변접합공(몰딩)</v>
          </cell>
          <cell r="B262" t="str">
            <v>D=150</v>
          </cell>
          <cell r="C262">
            <v>1</v>
          </cell>
          <cell r="D262" t="str">
            <v>개소</v>
          </cell>
          <cell r="E262">
            <v>0</v>
          </cell>
          <cell r="F262">
            <v>0</v>
          </cell>
          <cell r="G262">
            <v>20190</v>
          </cell>
          <cell r="H262">
            <v>20190</v>
          </cell>
          <cell r="I262">
            <v>0</v>
          </cell>
          <cell r="J262">
            <v>0</v>
          </cell>
          <cell r="K262">
            <v>20190</v>
          </cell>
        </row>
        <row r="263">
          <cell r="A263" t="str">
            <v>제수변접합공(몰딩)</v>
          </cell>
          <cell r="B263" t="str">
            <v>D=200</v>
          </cell>
          <cell r="C263">
            <v>1</v>
          </cell>
          <cell r="D263" t="str">
            <v>개소</v>
          </cell>
          <cell r="E263">
            <v>0</v>
          </cell>
          <cell r="F263">
            <v>0</v>
          </cell>
          <cell r="G263">
            <v>24190</v>
          </cell>
          <cell r="H263">
            <v>24190</v>
          </cell>
          <cell r="I263">
            <v>0</v>
          </cell>
          <cell r="J263">
            <v>0</v>
          </cell>
          <cell r="K263">
            <v>24190</v>
          </cell>
        </row>
        <row r="264">
          <cell r="A264" t="str">
            <v>제수변접합공(몰딩)</v>
          </cell>
          <cell r="B264" t="str">
            <v>D=250</v>
          </cell>
          <cell r="C264">
            <v>1</v>
          </cell>
          <cell r="D264" t="str">
            <v>개소</v>
          </cell>
          <cell r="E264">
            <v>0</v>
          </cell>
          <cell r="F264">
            <v>0</v>
          </cell>
          <cell r="G264">
            <v>25580</v>
          </cell>
          <cell r="H264">
            <v>25580</v>
          </cell>
          <cell r="I264">
            <v>0</v>
          </cell>
          <cell r="J264">
            <v>0</v>
          </cell>
          <cell r="K264">
            <v>25580</v>
          </cell>
        </row>
        <row r="265">
          <cell r="A265" t="str">
            <v>제수변접합공(몰딩)</v>
          </cell>
          <cell r="B265" t="str">
            <v>D=300</v>
          </cell>
          <cell r="C265">
            <v>1</v>
          </cell>
          <cell r="D265" t="str">
            <v>개소</v>
          </cell>
          <cell r="E265">
            <v>0</v>
          </cell>
          <cell r="F265">
            <v>0</v>
          </cell>
          <cell r="G265">
            <v>27600</v>
          </cell>
          <cell r="H265">
            <v>27600</v>
          </cell>
          <cell r="I265">
            <v>0</v>
          </cell>
          <cell r="J265">
            <v>0</v>
          </cell>
          <cell r="K265">
            <v>27600</v>
          </cell>
        </row>
        <row r="266">
          <cell r="A266" t="str">
            <v>제수변접합공(몰딩)</v>
          </cell>
          <cell r="B266" t="str">
            <v>D=400</v>
          </cell>
          <cell r="C266">
            <v>1</v>
          </cell>
          <cell r="D266" t="str">
            <v>개소</v>
          </cell>
          <cell r="E266">
            <v>0</v>
          </cell>
          <cell r="F266">
            <v>0</v>
          </cell>
          <cell r="G266">
            <v>32500</v>
          </cell>
          <cell r="H266">
            <v>32500</v>
          </cell>
          <cell r="I266">
            <v>0</v>
          </cell>
          <cell r="J266">
            <v>0</v>
          </cell>
          <cell r="K266">
            <v>32500</v>
          </cell>
        </row>
        <row r="267">
          <cell r="A267" t="str">
            <v>제수변접합공(기계)</v>
          </cell>
          <cell r="B267" t="str">
            <v>D=200</v>
          </cell>
          <cell r="C267">
            <v>1</v>
          </cell>
          <cell r="D267" t="str">
            <v>개소</v>
          </cell>
          <cell r="E267">
            <v>762</v>
          </cell>
          <cell r="F267">
            <v>762</v>
          </cell>
          <cell r="G267">
            <v>9174</v>
          </cell>
          <cell r="H267">
            <v>9174</v>
          </cell>
          <cell r="I267">
            <v>5427</v>
          </cell>
          <cell r="J267">
            <v>5427</v>
          </cell>
          <cell r="K267">
            <v>15363</v>
          </cell>
        </row>
        <row r="268">
          <cell r="A268" t="str">
            <v>제수변접합공(기계)</v>
          </cell>
          <cell r="B268" t="str">
            <v>D=250</v>
          </cell>
          <cell r="C268">
            <v>1</v>
          </cell>
          <cell r="D268" t="str">
            <v>개소</v>
          </cell>
          <cell r="E268">
            <v>798</v>
          </cell>
          <cell r="F268">
            <v>798</v>
          </cell>
          <cell r="G268">
            <v>10900</v>
          </cell>
          <cell r="H268">
            <v>10900</v>
          </cell>
          <cell r="I268">
            <v>5686</v>
          </cell>
          <cell r="J268">
            <v>5686</v>
          </cell>
          <cell r="K268">
            <v>17384</v>
          </cell>
        </row>
        <row r="269">
          <cell r="A269" t="str">
            <v>이탈방지압륜접합공</v>
          </cell>
          <cell r="B269" t="str">
            <v>D=80</v>
          </cell>
          <cell r="C269">
            <v>12</v>
          </cell>
          <cell r="D269" t="str">
            <v>개소</v>
          </cell>
          <cell r="E269">
            <v>0</v>
          </cell>
          <cell r="F269">
            <v>0</v>
          </cell>
          <cell r="G269">
            <v>14260</v>
          </cell>
          <cell r="H269">
            <v>171120</v>
          </cell>
          <cell r="I269">
            <v>0</v>
          </cell>
          <cell r="J269">
            <v>0</v>
          </cell>
          <cell r="K269">
            <v>171120</v>
          </cell>
        </row>
        <row r="270">
          <cell r="A270" t="str">
            <v>이탈방지압륜접합공</v>
          </cell>
          <cell r="B270" t="str">
            <v>D=100</v>
          </cell>
          <cell r="C270">
            <v>10</v>
          </cell>
          <cell r="D270" t="str">
            <v>개소</v>
          </cell>
          <cell r="E270">
            <v>0</v>
          </cell>
          <cell r="F270">
            <v>0</v>
          </cell>
          <cell r="G270">
            <v>18560</v>
          </cell>
          <cell r="H270">
            <v>185600</v>
          </cell>
          <cell r="I270">
            <v>0</v>
          </cell>
          <cell r="J270">
            <v>0</v>
          </cell>
          <cell r="K270">
            <v>185600</v>
          </cell>
        </row>
        <row r="271">
          <cell r="A271" t="str">
            <v>이탈방지압륜접합공</v>
          </cell>
          <cell r="B271" t="str">
            <v>D=150</v>
          </cell>
          <cell r="C271">
            <v>8</v>
          </cell>
          <cell r="D271" t="str">
            <v>개소</v>
          </cell>
          <cell r="E271">
            <v>0</v>
          </cell>
          <cell r="F271">
            <v>0</v>
          </cell>
          <cell r="G271">
            <v>27600</v>
          </cell>
          <cell r="H271">
            <v>220800</v>
          </cell>
          <cell r="I271">
            <v>0</v>
          </cell>
          <cell r="J271">
            <v>0</v>
          </cell>
          <cell r="K271">
            <v>220800</v>
          </cell>
        </row>
        <row r="272">
          <cell r="A272" t="str">
            <v>이탈방지압륜접합공</v>
          </cell>
          <cell r="B272" t="str">
            <v>D=200</v>
          </cell>
          <cell r="C272">
            <v>4</v>
          </cell>
          <cell r="D272" t="str">
            <v>개소</v>
          </cell>
          <cell r="E272">
            <v>0</v>
          </cell>
          <cell r="F272">
            <v>0</v>
          </cell>
          <cell r="G272">
            <v>41140</v>
          </cell>
          <cell r="H272">
            <v>164560</v>
          </cell>
          <cell r="I272">
            <v>0</v>
          </cell>
          <cell r="J272">
            <v>0</v>
          </cell>
          <cell r="K272">
            <v>164560</v>
          </cell>
        </row>
        <row r="273">
          <cell r="A273" t="str">
            <v>이탈방지압륜접합공</v>
          </cell>
          <cell r="B273" t="str">
            <v>D=250</v>
          </cell>
          <cell r="C273">
            <v>4</v>
          </cell>
          <cell r="D273" t="str">
            <v>개소</v>
          </cell>
          <cell r="E273">
            <v>0</v>
          </cell>
          <cell r="F273">
            <v>0</v>
          </cell>
          <cell r="G273">
            <v>48780</v>
          </cell>
          <cell r="H273">
            <v>195120</v>
          </cell>
          <cell r="I273">
            <v>0</v>
          </cell>
          <cell r="J273">
            <v>0</v>
          </cell>
          <cell r="K273">
            <v>195120</v>
          </cell>
        </row>
        <row r="274">
          <cell r="A274" t="str">
            <v>이탈방지압륜접합공</v>
          </cell>
          <cell r="B274" t="str">
            <v>D=300</v>
          </cell>
          <cell r="C274">
            <v>3</v>
          </cell>
          <cell r="D274" t="str">
            <v>개소</v>
          </cell>
          <cell r="E274">
            <v>0</v>
          </cell>
          <cell r="F274">
            <v>0</v>
          </cell>
          <cell r="G274">
            <v>58320</v>
          </cell>
          <cell r="H274">
            <v>174960</v>
          </cell>
          <cell r="I274">
            <v>0</v>
          </cell>
          <cell r="J274">
            <v>0</v>
          </cell>
          <cell r="K274">
            <v>174960</v>
          </cell>
        </row>
        <row r="275">
          <cell r="A275" t="str">
            <v>이탈방지압륜접합공</v>
          </cell>
          <cell r="B275" t="str">
            <v>D=400</v>
          </cell>
          <cell r="C275">
            <v>3</v>
          </cell>
          <cell r="D275" t="str">
            <v>개소</v>
          </cell>
          <cell r="E275">
            <v>0</v>
          </cell>
          <cell r="F275">
            <v>0</v>
          </cell>
          <cell r="G275">
            <v>62340</v>
          </cell>
          <cell r="H275">
            <v>187020</v>
          </cell>
          <cell r="I275">
            <v>0</v>
          </cell>
          <cell r="J275">
            <v>0</v>
          </cell>
          <cell r="K275">
            <v>187020</v>
          </cell>
        </row>
        <row r="276">
          <cell r="A276" t="str">
            <v>주철관절단공(지하)</v>
          </cell>
          <cell r="B276" t="str">
            <v>D=80</v>
          </cell>
          <cell r="C276">
            <v>4</v>
          </cell>
          <cell r="D276" t="str">
            <v>개소</v>
          </cell>
          <cell r="E276">
            <v>480</v>
          </cell>
          <cell r="F276">
            <v>1920</v>
          </cell>
          <cell r="G276">
            <v>9740</v>
          </cell>
          <cell r="H276">
            <v>38960</v>
          </cell>
          <cell r="I276">
            <v>120</v>
          </cell>
          <cell r="J276">
            <v>480</v>
          </cell>
          <cell r="K276">
            <v>41360</v>
          </cell>
        </row>
        <row r="277">
          <cell r="A277" t="str">
            <v>주철관절단공(지하)</v>
          </cell>
          <cell r="B277" t="str">
            <v>D=100</v>
          </cell>
          <cell r="C277">
            <v>4</v>
          </cell>
          <cell r="D277" t="str">
            <v>개소</v>
          </cell>
          <cell r="E277">
            <v>530</v>
          </cell>
          <cell r="F277">
            <v>2120</v>
          </cell>
          <cell r="G277">
            <v>10650</v>
          </cell>
          <cell r="H277">
            <v>42600</v>
          </cell>
          <cell r="I277">
            <v>140</v>
          </cell>
          <cell r="J277">
            <v>560</v>
          </cell>
          <cell r="K277">
            <v>45280</v>
          </cell>
        </row>
        <row r="278">
          <cell r="A278" t="str">
            <v>주철관절단공(지하)</v>
          </cell>
          <cell r="B278" t="str">
            <v>D=150</v>
          </cell>
          <cell r="C278">
            <v>2</v>
          </cell>
          <cell r="D278" t="str">
            <v>개소</v>
          </cell>
          <cell r="E278">
            <v>600</v>
          </cell>
          <cell r="F278">
            <v>1200</v>
          </cell>
          <cell r="G278">
            <v>12110</v>
          </cell>
          <cell r="H278">
            <v>24220</v>
          </cell>
          <cell r="I278">
            <v>160</v>
          </cell>
          <cell r="J278">
            <v>320</v>
          </cell>
          <cell r="K278">
            <v>25740</v>
          </cell>
        </row>
        <row r="279">
          <cell r="A279" t="str">
            <v>주철관절단공(지하)</v>
          </cell>
          <cell r="B279" t="str">
            <v>D=200</v>
          </cell>
          <cell r="C279">
            <v>2</v>
          </cell>
          <cell r="D279" t="str">
            <v>개소</v>
          </cell>
          <cell r="E279">
            <v>660</v>
          </cell>
          <cell r="F279">
            <v>1320</v>
          </cell>
          <cell r="G279">
            <v>13290</v>
          </cell>
          <cell r="H279">
            <v>26580</v>
          </cell>
          <cell r="I279">
            <v>180</v>
          </cell>
          <cell r="J279">
            <v>360</v>
          </cell>
          <cell r="K279">
            <v>28260</v>
          </cell>
        </row>
        <row r="280">
          <cell r="A280" t="str">
            <v>주철관절단공(지하)</v>
          </cell>
          <cell r="B280" t="str">
            <v>D=250</v>
          </cell>
          <cell r="C280">
            <v>2</v>
          </cell>
          <cell r="D280" t="str">
            <v>개소</v>
          </cell>
          <cell r="E280">
            <v>800</v>
          </cell>
          <cell r="F280">
            <v>1600</v>
          </cell>
          <cell r="G280">
            <v>16110</v>
          </cell>
          <cell r="H280">
            <v>32220</v>
          </cell>
          <cell r="I280">
            <v>190</v>
          </cell>
          <cell r="J280">
            <v>380</v>
          </cell>
          <cell r="K280">
            <v>34200</v>
          </cell>
        </row>
        <row r="281">
          <cell r="A281" t="str">
            <v>주철관절단공(지하)</v>
          </cell>
          <cell r="B281" t="str">
            <v>D=300</v>
          </cell>
          <cell r="C281">
            <v>2</v>
          </cell>
          <cell r="D281" t="str">
            <v>개소</v>
          </cell>
          <cell r="E281">
            <v>900</v>
          </cell>
          <cell r="F281">
            <v>1800</v>
          </cell>
          <cell r="G281">
            <v>18700</v>
          </cell>
          <cell r="H281">
            <v>37400</v>
          </cell>
          <cell r="I281">
            <v>200</v>
          </cell>
          <cell r="J281">
            <v>400</v>
          </cell>
          <cell r="K281">
            <v>39600</v>
          </cell>
        </row>
        <row r="282">
          <cell r="A282" t="str">
            <v>주철관절단공(지하)</v>
          </cell>
          <cell r="B282" t="str">
            <v>D=400</v>
          </cell>
          <cell r="C282">
            <v>2</v>
          </cell>
          <cell r="D282" t="str">
            <v>개소</v>
          </cell>
          <cell r="E282">
            <v>344</v>
          </cell>
          <cell r="F282">
            <v>688</v>
          </cell>
          <cell r="G282">
            <v>19200</v>
          </cell>
          <cell r="H282">
            <v>38400</v>
          </cell>
          <cell r="I282">
            <v>74</v>
          </cell>
          <cell r="J282">
            <v>148</v>
          </cell>
          <cell r="K282">
            <v>39236</v>
          </cell>
        </row>
        <row r="283">
          <cell r="A283" t="str">
            <v>주철관절단공(지상)</v>
          </cell>
          <cell r="B283" t="str">
            <v>D=80</v>
          </cell>
          <cell r="C283">
            <v>4</v>
          </cell>
          <cell r="D283" t="str">
            <v>개소</v>
          </cell>
          <cell r="E283">
            <v>480</v>
          </cell>
          <cell r="F283">
            <v>1920</v>
          </cell>
          <cell r="G283">
            <v>4870</v>
          </cell>
          <cell r="H283">
            <v>19480</v>
          </cell>
          <cell r="I283">
            <v>120</v>
          </cell>
          <cell r="J283">
            <v>480</v>
          </cell>
          <cell r="K283">
            <v>21880</v>
          </cell>
        </row>
        <row r="284">
          <cell r="A284" t="str">
            <v>주철관절단공(지상)</v>
          </cell>
          <cell r="B284" t="str">
            <v>D=100</v>
          </cell>
          <cell r="C284">
            <v>4</v>
          </cell>
          <cell r="D284" t="str">
            <v>개소</v>
          </cell>
          <cell r="E284">
            <v>530</v>
          </cell>
          <cell r="F284">
            <v>2120</v>
          </cell>
          <cell r="G284">
            <v>5320</v>
          </cell>
          <cell r="H284">
            <v>21280</v>
          </cell>
          <cell r="I284">
            <v>140</v>
          </cell>
          <cell r="J284">
            <v>560</v>
          </cell>
          <cell r="K284">
            <v>23960</v>
          </cell>
        </row>
        <row r="285">
          <cell r="A285" t="str">
            <v>주철관절단공(지상)</v>
          </cell>
          <cell r="B285" t="str">
            <v>D=150</v>
          </cell>
          <cell r="C285">
            <v>2</v>
          </cell>
          <cell r="D285" t="str">
            <v>개소</v>
          </cell>
          <cell r="E285">
            <v>600</v>
          </cell>
          <cell r="F285">
            <v>1200</v>
          </cell>
          <cell r="G285">
            <v>6050</v>
          </cell>
          <cell r="H285">
            <v>12100</v>
          </cell>
          <cell r="I285">
            <v>160</v>
          </cell>
          <cell r="J285">
            <v>320</v>
          </cell>
          <cell r="K285">
            <v>13620</v>
          </cell>
        </row>
        <row r="286">
          <cell r="A286" t="str">
            <v>주철관절단공(지상)</v>
          </cell>
          <cell r="B286" t="str">
            <v>D=200</v>
          </cell>
          <cell r="C286">
            <v>2</v>
          </cell>
          <cell r="D286" t="str">
            <v>개소</v>
          </cell>
          <cell r="E286">
            <v>660</v>
          </cell>
          <cell r="F286">
            <v>1320</v>
          </cell>
          <cell r="G286">
            <v>6640</v>
          </cell>
          <cell r="H286">
            <v>13280</v>
          </cell>
          <cell r="I286">
            <v>180</v>
          </cell>
          <cell r="J286">
            <v>360</v>
          </cell>
          <cell r="K286">
            <v>14960</v>
          </cell>
        </row>
        <row r="287">
          <cell r="A287" t="str">
            <v>주철관절단공(지상)</v>
          </cell>
          <cell r="B287" t="str">
            <v>D=250</v>
          </cell>
          <cell r="C287">
            <v>2</v>
          </cell>
          <cell r="D287" t="str">
            <v>개소</v>
          </cell>
          <cell r="E287">
            <v>800</v>
          </cell>
          <cell r="F287">
            <v>1600</v>
          </cell>
          <cell r="G287">
            <v>6740</v>
          </cell>
          <cell r="H287">
            <v>13480</v>
          </cell>
          <cell r="I287">
            <v>190</v>
          </cell>
          <cell r="J287">
            <v>380</v>
          </cell>
          <cell r="K287">
            <v>15460</v>
          </cell>
        </row>
        <row r="288">
          <cell r="A288" t="str">
            <v>주철관절단공(지상)</v>
          </cell>
          <cell r="B288" t="str">
            <v>D=300</v>
          </cell>
          <cell r="C288">
            <v>2</v>
          </cell>
          <cell r="D288" t="str">
            <v>개소</v>
          </cell>
          <cell r="E288">
            <v>920</v>
          </cell>
          <cell r="F288">
            <v>1840</v>
          </cell>
          <cell r="G288">
            <v>6950</v>
          </cell>
          <cell r="H288">
            <v>13900</v>
          </cell>
          <cell r="I288">
            <v>210</v>
          </cell>
          <cell r="J288">
            <v>420</v>
          </cell>
          <cell r="K288">
            <v>16160</v>
          </cell>
        </row>
        <row r="289">
          <cell r="A289" t="str">
            <v>주철관절단공(지상)</v>
          </cell>
          <cell r="B289" t="str">
            <v>D=400</v>
          </cell>
          <cell r="C289">
            <v>2</v>
          </cell>
          <cell r="D289" t="str">
            <v>개소</v>
          </cell>
          <cell r="E289">
            <v>344</v>
          </cell>
          <cell r="F289">
            <v>688</v>
          </cell>
          <cell r="G289">
            <v>7130</v>
          </cell>
          <cell r="H289">
            <v>14260</v>
          </cell>
          <cell r="I289">
            <v>74</v>
          </cell>
          <cell r="J289">
            <v>148</v>
          </cell>
          <cell r="K289">
            <v>15096</v>
          </cell>
        </row>
        <row r="290">
          <cell r="A290" t="str">
            <v>악 구  철 거 공</v>
          </cell>
          <cell r="B290" t="str">
            <v>D=80</v>
          </cell>
          <cell r="C290">
            <v>4</v>
          </cell>
          <cell r="D290" t="str">
            <v>개소</v>
          </cell>
          <cell r="E290">
            <v>0</v>
          </cell>
          <cell r="F290">
            <v>0</v>
          </cell>
          <cell r="G290">
            <v>4640</v>
          </cell>
          <cell r="H290">
            <v>18560</v>
          </cell>
          <cell r="I290">
            <v>110</v>
          </cell>
          <cell r="J290">
            <v>440</v>
          </cell>
          <cell r="K290">
            <v>19000</v>
          </cell>
        </row>
        <row r="291">
          <cell r="A291" t="str">
            <v>악 구  철 거 공</v>
          </cell>
          <cell r="B291" t="str">
            <v>D=100</v>
          </cell>
          <cell r="C291">
            <v>4</v>
          </cell>
          <cell r="D291" t="str">
            <v>개소</v>
          </cell>
          <cell r="E291">
            <v>0</v>
          </cell>
          <cell r="F291">
            <v>0</v>
          </cell>
          <cell r="G291">
            <v>5570</v>
          </cell>
          <cell r="H291">
            <v>22280</v>
          </cell>
          <cell r="I291">
            <v>170</v>
          </cell>
          <cell r="J291">
            <v>680</v>
          </cell>
          <cell r="K291">
            <v>22960</v>
          </cell>
        </row>
        <row r="292">
          <cell r="A292" t="str">
            <v>악 구  철 거 공</v>
          </cell>
          <cell r="B292" t="str">
            <v>D=150</v>
          </cell>
          <cell r="C292">
            <v>4</v>
          </cell>
          <cell r="D292" t="str">
            <v>개소</v>
          </cell>
          <cell r="E292">
            <v>0</v>
          </cell>
          <cell r="F292">
            <v>0</v>
          </cell>
          <cell r="G292">
            <v>5890</v>
          </cell>
          <cell r="H292">
            <v>23560</v>
          </cell>
          <cell r="I292">
            <v>250</v>
          </cell>
          <cell r="J292">
            <v>1000</v>
          </cell>
          <cell r="K292">
            <v>24560</v>
          </cell>
        </row>
        <row r="293">
          <cell r="A293" t="str">
            <v>악 구  철 거 공</v>
          </cell>
          <cell r="B293" t="str">
            <v>D=200</v>
          </cell>
          <cell r="C293">
            <v>2</v>
          </cell>
          <cell r="D293" t="str">
            <v>개소</v>
          </cell>
          <cell r="E293">
            <v>0</v>
          </cell>
          <cell r="F293">
            <v>0</v>
          </cell>
          <cell r="G293">
            <v>6240</v>
          </cell>
          <cell r="H293">
            <v>12480</v>
          </cell>
          <cell r="I293">
            <v>280</v>
          </cell>
          <cell r="J293">
            <v>560</v>
          </cell>
          <cell r="K293">
            <v>13040</v>
          </cell>
        </row>
        <row r="294">
          <cell r="A294" t="str">
            <v>악 구  철 거 공</v>
          </cell>
          <cell r="B294" t="str">
            <v>D=250</v>
          </cell>
          <cell r="C294">
            <v>2</v>
          </cell>
          <cell r="D294" t="str">
            <v>개소</v>
          </cell>
          <cell r="E294">
            <v>0</v>
          </cell>
          <cell r="F294">
            <v>0</v>
          </cell>
          <cell r="G294">
            <v>4596</v>
          </cell>
          <cell r="H294">
            <v>9192</v>
          </cell>
          <cell r="I294">
            <v>112</v>
          </cell>
          <cell r="J294">
            <v>224</v>
          </cell>
          <cell r="K294">
            <v>9416</v>
          </cell>
        </row>
        <row r="295">
          <cell r="A295" t="str">
            <v>악 구  철 거 공</v>
          </cell>
          <cell r="B295" t="str">
            <v>D=300</v>
          </cell>
          <cell r="C295">
            <v>2</v>
          </cell>
          <cell r="D295" t="str">
            <v>개소</v>
          </cell>
          <cell r="E295">
            <v>0</v>
          </cell>
          <cell r="F295">
            <v>0</v>
          </cell>
          <cell r="G295">
            <v>5655</v>
          </cell>
          <cell r="H295">
            <v>11310</v>
          </cell>
          <cell r="I295">
            <v>207</v>
          </cell>
          <cell r="J295">
            <v>414</v>
          </cell>
          <cell r="K295">
            <v>11724</v>
          </cell>
        </row>
        <row r="296">
          <cell r="A296" t="str">
            <v>악 구  철 거 공</v>
          </cell>
          <cell r="B296" t="str">
            <v>D=400</v>
          </cell>
          <cell r="C296">
            <v>2</v>
          </cell>
          <cell r="D296" t="str">
            <v>개소</v>
          </cell>
          <cell r="E296">
            <v>0</v>
          </cell>
          <cell r="F296">
            <v>0</v>
          </cell>
          <cell r="G296">
            <v>5840</v>
          </cell>
          <cell r="H296">
            <v>11680</v>
          </cell>
          <cell r="I296">
            <v>285</v>
          </cell>
          <cell r="J296">
            <v>570</v>
          </cell>
          <cell r="K296">
            <v>12250</v>
          </cell>
        </row>
        <row r="297">
          <cell r="A297" t="str">
            <v>K. P  철거공</v>
          </cell>
          <cell r="B297" t="str">
            <v>D=80</v>
          </cell>
          <cell r="C297">
            <v>60</v>
          </cell>
          <cell r="D297" t="str">
            <v>개소</v>
          </cell>
          <cell r="E297">
            <v>0</v>
          </cell>
          <cell r="F297">
            <v>0</v>
          </cell>
          <cell r="G297">
            <v>2370</v>
          </cell>
          <cell r="H297">
            <v>142200</v>
          </cell>
          <cell r="I297">
            <v>0</v>
          </cell>
          <cell r="J297">
            <v>0</v>
          </cell>
          <cell r="K297">
            <v>142200</v>
          </cell>
        </row>
        <row r="298">
          <cell r="A298" t="str">
            <v>K. P  철거공</v>
          </cell>
          <cell r="B298" t="str">
            <v>D=100</v>
          </cell>
          <cell r="C298">
            <v>20</v>
          </cell>
          <cell r="D298" t="str">
            <v>개소</v>
          </cell>
          <cell r="E298">
            <v>0</v>
          </cell>
          <cell r="F298">
            <v>0</v>
          </cell>
          <cell r="G298">
            <v>3570</v>
          </cell>
          <cell r="H298">
            <v>71400</v>
          </cell>
          <cell r="I298">
            <v>0</v>
          </cell>
          <cell r="J298">
            <v>0</v>
          </cell>
          <cell r="K298">
            <v>71400</v>
          </cell>
        </row>
        <row r="299">
          <cell r="A299" t="str">
            <v>K. P  철거공</v>
          </cell>
          <cell r="B299" t="str">
            <v>D=150</v>
          </cell>
          <cell r="C299">
            <v>10</v>
          </cell>
          <cell r="D299" t="str">
            <v>개소</v>
          </cell>
          <cell r="E299">
            <v>0</v>
          </cell>
          <cell r="F299">
            <v>0</v>
          </cell>
          <cell r="G299">
            <v>5460</v>
          </cell>
          <cell r="H299">
            <v>54600</v>
          </cell>
          <cell r="I299">
            <v>0</v>
          </cell>
          <cell r="J299">
            <v>0</v>
          </cell>
          <cell r="K299">
            <v>54600</v>
          </cell>
        </row>
        <row r="300">
          <cell r="A300" t="str">
            <v>K. P  철거공</v>
          </cell>
          <cell r="B300" t="str">
            <v>D=200</v>
          </cell>
          <cell r="C300">
            <v>5</v>
          </cell>
          <cell r="D300" t="str">
            <v>개소</v>
          </cell>
          <cell r="E300">
            <v>0</v>
          </cell>
          <cell r="F300">
            <v>0</v>
          </cell>
          <cell r="G300">
            <v>5540</v>
          </cell>
          <cell r="H300">
            <v>27700</v>
          </cell>
          <cell r="I300">
            <v>0</v>
          </cell>
          <cell r="J300">
            <v>0</v>
          </cell>
          <cell r="K300">
            <v>27700</v>
          </cell>
        </row>
        <row r="301">
          <cell r="A301" t="str">
            <v>K. P  철거공</v>
          </cell>
          <cell r="B301" t="str">
            <v>D=250</v>
          </cell>
          <cell r="C301">
            <v>5</v>
          </cell>
          <cell r="D301" t="str">
            <v>개소</v>
          </cell>
          <cell r="E301">
            <v>0</v>
          </cell>
          <cell r="F301">
            <v>0</v>
          </cell>
          <cell r="G301">
            <v>5620</v>
          </cell>
          <cell r="H301">
            <v>28100</v>
          </cell>
          <cell r="I301">
            <v>0</v>
          </cell>
          <cell r="J301">
            <v>0</v>
          </cell>
          <cell r="K301">
            <v>28100</v>
          </cell>
        </row>
        <row r="302">
          <cell r="A302" t="str">
            <v>K. P  철거공</v>
          </cell>
          <cell r="B302" t="str">
            <v>D=300</v>
          </cell>
          <cell r="C302">
            <v>1</v>
          </cell>
          <cell r="D302" t="str">
            <v>개소</v>
          </cell>
          <cell r="E302">
            <v>0</v>
          </cell>
          <cell r="F302">
            <v>0</v>
          </cell>
          <cell r="G302">
            <v>5710</v>
          </cell>
          <cell r="H302">
            <v>5710</v>
          </cell>
          <cell r="I302">
            <v>0</v>
          </cell>
          <cell r="J302">
            <v>0</v>
          </cell>
          <cell r="K302">
            <v>5710</v>
          </cell>
        </row>
        <row r="303">
          <cell r="A303" t="str">
            <v>K. P  철거공</v>
          </cell>
          <cell r="B303" t="str">
            <v>D=350</v>
          </cell>
          <cell r="C303">
            <v>1</v>
          </cell>
          <cell r="D303" t="str">
            <v>개소</v>
          </cell>
          <cell r="E303">
            <v>0</v>
          </cell>
          <cell r="F303">
            <v>0</v>
          </cell>
          <cell r="G303">
            <v>5840</v>
          </cell>
          <cell r="H303">
            <v>5840</v>
          </cell>
          <cell r="I303">
            <v>0</v>
          </cell>
          <cell r="J303">
            <v>0</v>
          </cell>
          <cell r="K303">
            <v>5840</v>
          </cell>
        </row>
        <row r="304">
          <cell r="A304" t="str">
            <v>K. P  철거공</v>
          </cell>
          <cell r="B304" t="str">
            <v>D=400</v>
          </cell>
          <cell r="C304">
            <v>1</v>
          </cell>
          <cell r="D304" t="str">
            <v>개소</v>
          </cell>
          <cell r="E304">
            <v>0</v>
          </cell>
          <cell r="F304">
            <v>0</v>
          </cell>
          <cell r="G304">
            <v>5960</v>
          </cell>
          <cell r="H304">
            <v>5960</v>
          </cell>
          <cell r="I304">
            <v>0</v>
          </cell>
          <cell r="J304">
            <v>0</v>
          </cell>
          <cell r="K304">
            <v>5960</v>
          </cell>
        </row>
        <row r="305">
          <cell r="A305" t="str">
            <v>타이튼주철관철거공</v>
          </cell>
          <cell r="B305" t="str">
            <v>D=80*4</v>
          </cell>
          <cell r="C305">
            <v>1</v>
          </cell>
          <cell r="D305" t="str">
            <v>개소</v>
          </cell>
          <cell r="E305">
            <v>0</v>
          </cell>
          <cell r="F305">
            <v>0</v>
          </cell>
          <cell r="G305">
            <v>5780</v>
          </cell>
          <cell r="H305">
            <v>5780</v>
          </cell>
          <cell r="I305">
            <v>0</v>
          </cell>
          <cell r="J305">
            <v>0</v>
          </cell>
          <cell r="K305">
            <v>5780</v>
          </cell>
        </row>
        <row r="306">
          <cell r="A306" t="str">
            <v>타이튼주철관철거공</v>
          </cell>
          <cell r="B306" t="str">
            <v>D=100*5</v>
          </cell>
          <cell r="C306">
            <v>1</v>
          </cell>
          <cell r="D306" t="str">
            <v>개소</v>
          </cell>
          <cell r="E306">
            <v>0</v>
          </cell>
          <cell r="F306">
            <v>0</v>
          </cell>
          <cell r="G306">
            <v>7000</v>
          </cell>
          <cell r="H306">
            <v>7000</v>
          </cell>
          <cell r="I306">
            <v>0</v>
          </cell>
          <cell r="J306">
            <v>0</v>
          </cell>
          <cell r="K306">
            <v>7000</v>
          </cell>
        </row>
        <row r="307">
          <cell r="A307" t="str">
            <v>타이튼주철관철거공</v>
          </cell>
          <cell r="B307" t="str">
            <v>D=150*5</v>
          </cell>
          <cell r="C307">
            <v>1</v>
          </cell>
          <cell r="D307" t="str">
            <v>개소</v>
          </cell>
          <cell r="E307">
            <v>0</v>
          </cell>
          <cell r="F307">
            <v>0</v>
          </cell>
          <cell r="G307">
            <v>7500</v>
          </cell>
          <cell r="H307">
            <v>7500</v>
          </cell>
          <cell r="I307">
            <v>0</v>
          </cell>
          <cell r="J307">
            <v>0</v>
          </cell>
          <cell r="K307">
            <v>7500</v>
          </cell>
        </row>
        <row r="308">
          <cell r="A308" t="str">
            <v>타이튼주철관철거공</v>
          </cell>
          <cell r="B308" t="str">
            <v>D=200*6</v>
          </cell>
          <cell r="C308">
            <v>1</v>
          </cell>
          <cell r="D308" t="str">
            <v>개소</v>
          </cell>
          <cell r="E308">
            <v>0</v>
          </cell>
          <cell r="F308">
            <v>0</v>
          </cell>
          <cell r="G308">
            <v>5297</v>
          </cell>
          <cell r="H308">
            <v>5297</v>
          </cell>
          <cell r="I308">
            <v>0</v>
          </cell>
          <cell r="J308">
            <v>0</v>
          </cell>
          <cell r="K308">
            <v>5297</v>
          </cell>
        </row>
        <row r="309">
          <cell r="A309" t="str">
            <v>타이튼주철관철거공</v>
          </cell>
          <cell r="B309" t="str">
            <v>D=250*6</v>
          </cell>
          <cell r="C309">
            <v>1</v>
          </cell>
          <cell r="D309" t="str">
            <v>개소</v>
          </cell>
          <cell r="E309">
            <v>0</v>
          </cell>
          <cell r="F309">
            <v>0</v>
          </cell>
          <cell r="G309">
            <v>6563</v>
          </cell>
          <cell r="H309">
            <v>6563</v>
          </cell>
          <cell r="I309">
            <v>0</v>
          </cell>
          <cell r="J309">
            <v>0</v>
          </cell>
          <cell r="K309">
            <v>6563</v>
          </cell>
        </row>
        <row r="310">
          <cell r="A310" t="str">
            <v>타이튼주철관철거공</v>
          </cell>
          <cell r="B310" t="str">
            <v>D=300*6</v>
          </cell>
          <cell r="C310">
            <v>1</v>
          </cell>
          <cell r="D310" t="str">
            <v>개소</v>
          </cell>
          <cell r="E310">
            <v>0</v>
          </cell>
          <cell r="F310">
            <v>0</v>
          </cell>
          <cell r="G310">
            <v>7320</v>
          </cell>
          <cell r="H310">
            <v>7320</v>
          </cell>
          <cell r="I310">
            <v>0</v>
          </cell>
          <cell r="J310">
            <v>0</v>
          </cell>
          <cell r="K310">
            <v>7320</v>
          </cell>
        </row>
        <row r="311">
          <cell r="A311" t="str">
            <v>타이튼주철관철거공</v>
          </cell>
          <cell r="B311" t="str">
            <v>D=350*6</v>
          </cell>
          <cell r="C311">
            <v>1</v>
          </cell>
          <cell r="D311" t="str">
            <v>개소</v>
          </cell>
          <cell r="E311">
            <v>0</v>
          </cell>
          <cell r="F311">
            <v>0</v>
          </cell>
          <cell r="G311">
            <v>7640</v>
          </cell>
          <cell r="H311">
            <v>7640</v>
          </cell>
          <cell r="I311">
            <v>0</v>
          </cell>
          <cell r="J311">
            <v>0</v>
          </cell>
          <cell r="K311">
            <v>7640</v>
          </cell>
        </row>
        <row r="312">
          <cell r="A312" t="str">
            <v>타이튼주철관철거공</v>
          </cell>
          <cell r="B312" t="str">
            <v>D=400*6</v>
          </cell>
          <cell r="C312">
            <v>1</v>
          </cell>
          <cell r="D312" t="str">
            <v>개소</v>
          </cell>
          <cell r="E312">
            <v>0</v>
          </cell>
          <cell r="F312">
            <v>0</v>
          </cell>
          <cell r="G312">
            <v>7760</v>
          </cell>
          <cell r="H312">
            <v>7760</v>
          </cell>
          <cell r="I312">
            <v>0</v>
          </cell>
          <cell r="J312">
            <v>0</v>
          </cell>
          <cell r="K312">
            <v>7760</v>
          </cell>
        </row>
        <row r="313">
          <cell r="A313" t="str">
            <v>제수변철거공(주철제)</v>
          </cell>
          <cell r="B313" t="str">
            <v>D=80</v>
          </cell>
          <cell r="C313">
            <v>2</v>
          </cell>
          <cell r="D313" t="str">
            <v>개소</v>
          </cell>
          <cell r="E313">
            <v>0</v>
          </cell>
          <cell r="F313">
            <v>0</v>
          </cell>
          <cell r="G313">
            <v>25060</v>
          </cell>
          <cell r="H313">
            <v>50120</v>
          </cell>
          <cell r="I313">
            <v>0</v>
          </cell>
          <cell r="J313">
            <v>0</v>
          </cell>
          <cell r="K313">
            <v>50120</v>
          </cell>
        </row>
        <row r="314">
          <cell r="A314" t="str">
            <v>제수변철거공(주철제)</v>
          </cell>
          <cell r="B314" t="str">
            <v>D=100</v>
          </cell>
          <cell r="C314">
            <v>1</v>
          </cell>
          <cell r="D314" t="str">
            <v>개소</v>
          </cell>
          <cell r="E314">
            <v>0</v>
          </cell>
          <cell r="F314">
            <v>0</v>
          </cell>
          <cell r="G314">
            <v>26530</v>
          </cell>
          <cell r="H314">
            <v>26530</v>
          </cell>
          <cell r="I314">
            <v>0</v>
          </cell>
          <cell r="J314">
            <v>0</v>
          </cell>
          <cell r="K314">
            <v>26530</v>
          </cell>
        </row>
        <row r="315">
          <cell r="A315" t="str">
            <v>제수변철거공(주철제)</v>
          </cell>
          <cell r="B315" t="str">
            <v>D=150</v>
          </cell>
          <cell r="C315">
            <v>1</v>
          </cell>
          <cell r="D315" t="str">
            <v>개소</v>
          </cell>
          <cell r="E315">
            <v>0</v>
          </cell>
          <cell r="F315">
            <v>0</v>
          </cell>
          <cell r="G315">
            <v>29170</v>
          </cell>
          <cell r="H315">
            <v>29170</v>
          </cell>
          <cell r="I315">
            <v>0</v>
          </cell>
          <cell r="J315">
            <v>0</v>
          </cell>
          <cell r="K315">
            <v>29170</v>
          </cell>
        </row>
        <row r="316">
          <cell r="A316" t="str">
            <v>제수변철거공(주철제)</v>
          </cell>
          <cell r="B316" t="str">
            <v>D=200</v>
          </cell>
          <cell r="C316">
            <v>1</v>
          </cell>
          <cell r="D316" t="str">
            <v>개소</v>
          </cell>
          <cell r="E316">
            <v>0</v>
          </cell>
          <cell r="F316">
            <v>0</v>
          </cell>
          <cell r="G316">
            <v>32400</v>
          </cell>
          <cell r="H316">
            <v>32400</v>
          </cell>
          <cell r="I316">
            <v>0</v>
          </cell>
          <cell r="J316">
            <v>0</v>
          </cell>
          <cell r="K316">
            <v>32400</v>
          </cell>
        </row>
        <row r="317">
          <cell r="A317" t="str">
            <v>제수변철거공(주철제)</v>
          </cell>
          <cell r="B317" t="str">
            <v>D=250</v>
          </cell>
          <cell r="C317">
            <v>1</v>
          </cell>
          <cell r="D317" t="str">
            <v>개소</v>
          </cell>
          <cell r="E317">
            <v>0</v>
          </cell>
          <cell r="F317">
            <v>0</v>
          </cell>
          <cell r="G317">
            <v>16544</v>
          </cell>
          <cell r="H317">
            <v>16544</v>
          </cell>
          <cell r="I317">
            <v>0</v>
          </cell>
          <cell r="J317">
            <v>0</v>
          </cell>
          <cell r="K317">
            <v>16544</v>
          </cell>
        </row>
        <row r="318">
          <cell r="A318" t="str">
            <v>제수변철거공(주철제)</v>
          </cell>
          <cell r="B318" t="str">
            <v>D=300</v>
          </cell>
          <cell r="C318">
            <v>1</v>
          </cell>
          <cell r="D318" t="str">
            <v>개소</v>
          </cell>
          <cell r="E318">
            <v>0</v>
          </cell>
          <cell r="F318">
            <v>0</v>
          </cell>
          <cell r="G318">
            <v>21059</v>
          </cell>
          <cell r="H318">
            <v>21059</v>
          </cell>
          <cell r="I318">
            <v>0</v>
          </cell>
          <cell r="J318">
            <v>0</v>
          </cell>
          <cell r="K318">
            <v>21059</v>
          </cell>
        </row>
        <row r="319">
          <cell r="A319" t="str">
            <v>제수변철거공(주철제)</v>
          </cell>
          <cell r="B319" t="str">
            <v>D=400</v>
          </cell>
          <cell r="C319">
            <v>1</v>
          </cell>
          <cell r="D319" t="str">
            <v>개소</v>
          </cell>
          <cell r="E319">
            <v>0</v>
          </cell>
          <cell r="F319">
            <v>0</v>
          </cell>
          <cell r="G319">
            <v>26430</v>
          </cell>
          <cell r="H319">
            <v>26430</v>
          </cell>
          <cell r="I319">
            <v>0</v>
          </cell>
          <cell r="J319">
            <v>0</v>
          </cell>
          <cell r="K319">
            <v>26430</v>
          </cell>
        </row>
        <row r="320">
          <cell r="A320" t="str">
            <v>소형제수변실설치공</v>
          </cell>
          <cell r="B320" t="str">
            <v>D=80~100</v>
          </cell>
          <cell r="C320">
            <v>1</v>
          </cell>
          <cell r="D320" t="str">
            <v>개소</v>
          </cell>
          <cell r="E320">
            <v>12300</v>
          </cell>
          <cell r="F320">
            <v>12300</v>
          </cell>
          <cell r="G320">
            <v>27760</v>
          </cell>
          <cell r="H320">
            <v>27760</v>
          </cell>
          <cell r="I320">
            <v>0</v>
          </cell>
          <cell r="J320">
            <v>0</v>
          </cell>
          <cell r="K320">
            <v>40060</v>
          </cell>
        </row>
        <row r="321">
          <cell r="A321" t="str">
            <v>소형제수변실설치공</v>
          </cell>
          <cell r="B321" t="str">
            <v>D=150~300</v>
          </cell>
          <cell r="C321">
            <v>1</v>
          </cell>
          <cell r="D321" t="str">
            <v>개소</v>
          </cell>
          <cell r="E321">
            <v>12300</v>
          </cell>
          <cell r="F321">
            <v>12300</v>
          </cell>
          <cell r="G321">
            <v>28000</v>
          </cell>
          <cell r="H321">
            <v>28000</v>
          </cell>
          <cell r="I321">
            <v>0</v>
          </cell>
          <cell r="J321">
            <v>0</v>
          </cell>
          <cell r="K321">
            <v>40300</v>
          </cell>
        </row>
        <row r="322">
          <cell r="A322" t="str">
            <v>원형제수변실설치공</v>
          </cell>
          <cell r="B322" t="str">
            <v>D=80~100</v>
          </cell>
          <cell r="C322">
            <v>1</v>
          </cell>
          <cell r="D322" t="str">
            <v>개소</v>
          </cell>
          <cell r="E322">
            <v>85090</v>
          </cell>
          <cell r="F322">
            <v>85090</v>
          </cell>
          <cell r="G322">
            <v>192800</v>
          </cell>
          <cell r="H322">
            <v>192800</v>
          </cell>
          <cell r="I322">
            <v>3690</v>
          </cell>
          <cell r="J322">
            <v>3690</v>
          </cell>
          <cell r="K322">
            <v>281580</v>
          </cell>
        </row>
        <row r="323">
          <cell r="A323" t="str">
            <v>원형제수변실설치공</v>
          </cell>
          <cell r="B323" t="str">
            <v>D=150</v>
          </cell>
          <cell r="C323">
            <v>1</v>
          </cell>
          <cell r="D323" t="str">
            <v>개소</v>
          </cell>
          <cell r="E323">
            <v>90340</v>
          </cell>
          <cell r="F323">
            <v>90340</v>
          </cell>
          <cell r="G323">
            <v>197990</v>
          </cell>
          <cell r="H323">
            <v>197990</v>
          </cell>
          <cell r="I323">
            <v>3830</v>
          </cell>
          <cell r="J323">
            <v>3830</v>
          </cell>
          <cell r="K323">
            <v>292160</v>
          </cell>
        </row>
        <row r="324">
          <cell r="A324" t="str">
            <v>원형제수변실설치공</v>
          </cell>
          <cell r="B324" t="str">
            <v>D=200</v>
          </cell>
          <cell r="C324">
            <v>1</v>
          </cell>
          <cell r="D324" t="str">
            <v>개소</v>
          </cell>
          <cell r="E324">
            <v>93520</v>
          </cell>
          <cell r="F324">
            <v>93520</v>
          </cell>
          <cell r="G324">
            <v>201000</v>
          </cell>
          <cell r="H324">
            <v>201000</v>
          </cell>
          <cell r="I324">
            <v>3840</v>
          </cell>
          <cell r="J324">
            <v>3840</v>
          </cell>
          <cell r="K324">
            <v>298360</v>
          </cell>
        </row>
        <row r="325">
          <cell r="A325" t="str">
            <v>원형제수변실설치공</v>
          </cell>
          <cell r="B325" t="str">
            <v>D=250</v>
          </cell>
          <cell r="C325">
            <v>1</v>
          </cell>
          <cell r="D325" t="str">
            <v>개소</v>
          </cell>
          <cell r="E325">
            <v>94200</v>
          </cell>
          <cell r="F325">
            <v>94200</v>
          </cell>
          <cell r="G325">
            <v>201200</v>
          </cell>
          <cell r="H325">
            <v>201200</v>
          </cell>
          <cell r="I325">
            <v>3850</v>
          </cell>
          <cell r="J325">
            <v>3850</v>
          </cell>
          <cell r="K325">
            <v>299250</v>
          </cell>
        </row>
        <row r="326">
          <cell r="A326" t="str">
            <v>원형제수변실설치공</v>
          </cell>
          <cell r="B326" t="str">
            <v>D=300</v>
          </cell>
          <cell r="C326">
            <v>1</v>
          </cell>
          <cell r="D326" t="str">
            <v>개소</v>
          </cell>
          <cell r="E326">
            <v>100040</v>
          </cell>
          <cell r="F326">
            <v>100040</v>
          </cell>
          <cell r="G326">
            <v>206290</v>
          </cell>
          <cell r="H326">
            <v>206290</v>
          </cell>
          <cell r="I326">
            <v>4050</v>
          </cell>
          <cell r="J326">
            <v>4050</v>
          </cell>
          <cell r="K326">
            <v>310380</v>
          </cell>
        </row>
        <row r="327">
          <cell r="A327" t="str">
            <v>조립식 맨홀 설치공</v>
          </cell>
          <cell r="C327">
            <v>2</v>
          </cell>
          <cell r="D327" t="str">
            <v>개소</v>
          </cell>
          <cell r="E327">
            <v>8740</v>
          </cell>
          <cell r="F327">
            <v>17480</v>
          </cell>
          <cell r="G327">
            <v>28600</v>
          </cell>
          <cell r="H327">
            <v>57200</v>
          </cell>
          <cell r="I327">
            <v>7560</v>
          </cell>
          <cell r="J327">
            <v>15120</v>
          </cell>
          <cell r="K327">
            <v>89800</v>
          </cell>
        </row>
        <row r="328">
          <cell r="A328" t="str">
            <v>대형계량기실설치공</v>
          </cell>
          <cell r="B328" t="str">
            <v>D=80</v>
          </cell>
          <cell r="C328">
            <v>1</v>
          </cell>
          <cell r="D328" t="str">
            <v>개소</v>
          </cell>
          <cell r="E328">
            <v>124650</v>
          </cell>
          <cell r="F328">
            <v>124650</v>
          </cell>
          <cell r="G328">
            <v>324560</v>
          </cell>
          <cell r="H328">
            <v>324560</v>
          </cell>
          <cell r="I328">
            <v>16420</v>
          </cell>
          <cell r="J328">
            <v>16420</v>
          </cell>
          <cell r="K328">
            <v>465630</v>
          </cell>
        </row>
        <row r="329">
          <cell r="A329" t="str">
            <v>대형계량기실설치공</v>
          </cell>
          <cell r="B329" t="str">
            <v>D=100</v>
          </cell>
          <cell r="C329">
            <v>1</v>
          </cell>
          <cell r="D329" t="str">
            <v>개소</v>
          </cell>
          <cell r="E329">
            <v>146310</v>
          </cell>
          <cell r="F329">
            <v>146310</v>
          </cell>
          <cell r="G329">
            <v>364680</v>
          </cell>
          <cell r="H329">
            <v>364680</v>
          </cell>
          <cell r="I329">
            <v>17560</v>
          </cell>
          <cell r="J329">
            <v>17560</v>
          </cell>
          <cell r="K329">
            <v>528550</v>
          </cell>
        </row>
        <row r="330">
          <cell r="A330" t="str">
            <v>대형계량기실설치공</v>
          </cell>
          <cell r="B330" t="str">
            <v>D=150</v>
          </cell>
          <cell r="C330">
            <v>1</v>
          </cell>
          <cell r="D330" t="str">
            <v>개소</v>
          </cell>
          <cell r="E330">
            <v>158910</v>
          </cell>
          <cell r="F330">
            <v>158910</v>
          </cell>
          <cell r="G330">
            <v>374650</v>
          </cell>
          <cell r="H330">
            <v>374650</v>
          </cell>
          <cell r="I330">
            <v>19320</v>
          </cell>
          <cell r="J330">
            <v>19320</v>
          </cell>
          <cell r="K330">
            <v>552880</v>
          </cell>
        </row>
        <row r="331">
          <cell r="A331" t="str">
            <v>대형계량기실설치공</v>
          </cell>
          <cell r="B331" t="str">
            <v>D=200</v>
          </cell>
          <cell r="C331">
            <v>1</v>
          </cell>
          <cell r="D331" t="str">
            <v>개소</v>
          </cell>
          <cell r="E331">
            <v>176989</v>
          </cell>
          <cell r="F331">
            <v>176989</v>
          </cell>
          <cell r="G331">
            <v>397540</v>
          </cell>
          <cell r="H331">
            <v>397540</v>
          </cell>
          <cell r="I331">
            <v>20340</v>
          </cell>
          <cell r="J331">
            <v>20340</v>
          </cell>
          <cell r="K331">
            <v>594869</v>
          </cell>
        </row>
        <row r="332">
          <cell r="A332" t="str">
            <v>대형계량기실설치공</v>
          </cell>
          <cell r="B332" t="str">
            <v>D=250</v>
          </cell>
          <cell r="C332">
            <v>1</v>
          </cell>
          <cell r="D332" t="str">
            <v>개소</v>
          </cell>
          <cell r="E332">
            <v>184600</v>
          </cell>
          <cell r="F332">
            <v>184600</v>
          </cell>
          <cell r="G332">
            <v>425640</v>
          </cell>
          <cell r="H332">
            <v>425640</v>
          </cell>
          <cell r="I332">
            <v>21207</v>
          </cell>
          <cell r="J332">
            <v>21207</v>
          </cell>
          <cell r="K332">
            <v>631447</v>
          </cell>
        </row>
        <row r="333">
          <cell r="A333" t="str">
            <v>소 화 전 신 설</v>
          </cell>
          <cell r="B333" t="str">
            <v>지하단구</v>
          </cell>
          <cell r="C333">
            <v>1</v>
          </cell>
          <cell r="D333" t="str">
            <v>조당</v>
          </cell>
          <cell r="E333">
            <v>0</v>
          </cell>
          <cell r="F333">
            <v>0</v>
          </cell>
          <cell r="G333">
            <v>21000</v>
          </cell>
          <cell r="H333">
            <v>21000</v>
          </cell>
          <cell r="I333">
            <v>0</v>
          </cell>
          <cell r="J333">
            <v>0</v>
          </cell>
          <cell r="K333">
            <v>21000</v>
          </cell>
        </row>
        <row r="334">
          <cell r="A334" t="str">
            <v>소 화 전 신 설</v>
          </cell>
          <cell r="B334" t="str">
            <v>지상쌍구</v>
          </cell>
          <cell r="C334">
            <v>1</v>
          </cell>
          <cell r="D334" t="str">
            <v>조당</v>
          </cell>
          <cell r="E334">
            <v>0</v>
          </cell>
          <cell r="F334">
            <v>0</v>
          </cell>
          <cell r="G334">
            <v>25000</v>
          </cell>
          <cell r="H334">
            <v>25000</v>
          </cell>
          <cell r="I334">
            <v>0</v>
          </cell>
          <cell r="J334">
            <v>0</v>
          </cell>
          <cell r="K334">
            <v>25000</v>
          </cell>
        </row>
        <row r="335">
          <cell r="A335" t="str">
            <v>소 화 전 철 거</v>
          </cell>
          <cell r="B335" t="str">
            <v>지하단구</v>
          </cell>
          <cell r="C335">
            <v>2</v>
          </cell>
          <cell r="D335" t="str">
            <v>조당</v>
          </cell>
          <cell r="E335">
            <v>0</v>
          </cell>
          <cell r="F335">
            <v>0</v>
          </cell>
          <cell r="G335">
            <v>10500</v>
          </cell>
          <cell r="H335">
            <v>21000</v>
          </cell>
          <cell r="I335">
            <v>0</v>
          </cell>
          <cell r="J335">
            <v>0</v>
          </cell>
          <cell r="K335">
            <v>21000</v>
          </cell>
        </row>
        <row r="336">
          <cell r="A336" t="str">
            <v>소 화 전 철 거</v>
          </cell>
          <cell r="B336" t="str">
            <v>지상쌍구</v>
          </cell>
          <cell r="C336">
            <v>2</v>
          </cell>
          <cell r="D336" t="str">
            <v>조당</v>
          </cell>
          <cell r="E336">
            <v>0</v>
          </cell>
          <cell r="F336">
            <v>0</v>
          </cell>
          <cell r="G336">
            <v>11600</v>
          </cell>
          <cell r="H336">
            <v>23200</v>
          </cell>
          <cell r="I336">
            <v>0</v>
          </cell>
          <cell r="J336">
            <v>0</v>
          </cell>
          <cell r="K336">
            <v>23200</v>
          </cell>
        </row>
        <row r="337">
          <cell r="A337" t="str">
            <v>일 시 급 수 공</v>
          </cell>
          <cell r="B337" t="str">
            <v>D=80*50</v>
          </cell>
          <cell r="C337">
            <v>10</v>
          </cell>
          <cell r="D337" t="str">
            <v>개소</v>
          </cell>
          <cell r="E337">
            <v>3440</v>
          </cell>
          <cell r="F337">
            <v>34400</v>
          </cell>
          <cell r="G337">
            <v>93180</v>
          </cell>
          <cell r="H337">
            <v>931800</v>
          </cell>
          <cell r="I337">
            <v>900</v>
          </cell>
          <cell r="J337">
            <v>9000</v>
          </cell>
          <cell r="K337">
            <v>975200</v>
          </cell>
        </row>
        <row r="338">
          <cell r="A338" t="str">
            <v>일 시 급 수 공</v>
          </cell>
          <cell r="B338" t="str">
            <v>D=100*50</v>
          </cell>
          <cell r="C338">
            <v>10</v>
          </cell>
          <cell r="D338" t="str">
            <v>개소</v>
          </cell>
          <cell r="E338">
            <v>3960</v>
          </cell>
          <cell r="F338">
            <v>39600</v>
          </cell>
          <cell r="G338">
            <v>107900</v>
          </cell>
          <cell r="H338">
            <v>1079000</v>
          </cell>
          <cell r="I338">
            <v>900</v>
          </cell>
          <cell r="J338">
            <v>9000</v>
          </cell>
          <cell r="K338">
            <v>1127600</v>
          </cell>
        </row>
        <row r="339">
          <cell r="A339" t="str">
            <v>일 시 급 수 공</v>
          </cell>
          <cell r="B339" t="str">
            <v>D=150*50</v>
          </cell>
          <cell r="C339">
            <v>5</v>
          </cell>
          <cell r="D339" t="str">
            <v>개소</v>
          </cell>
          <cell r="E339">
            <v>5540</v>
          </cell>
          <cell r="F339">
            <v>27700</v>
          </cell>
          <cell r="G339">
            <v>124500</v>
          </cell>
          <cell r="H339">
            <v>622500</v>
          </cell>
          <cell r="I339">
            <v>1000</v>
          </cell>
          <cell r="J339">
            <v>5000</v>
          </cell>
          <cell r="K339">
            <v>655200</v>
          </cell>
        </row>
        <row r="340">
          <cell r="A340" t="str">
            <v>일 시 급 수 공</v>
          </cell>
          <cell r="B340" t="str">
            <v>D=200*50</v>
          </cell>
          <cell r="C340">
            <v>2</v>
          </cell>
          <cell r="D340" t="str">
            <v>개소</v>
          </cell>
          <cell r="E340">
            <v>2437</v>
          </cell>
          <cell r="F340">
            <v>14870</v>
          </cell>
          <cell r="G340">
            <v>62006</v>
          </cell>
          <cell r="H340">
            <v>124012</v>
          </cell>
          <cell r="I340">
            <v>688</v>
          </cell>
          <cell r="J340">
            <v>1376</v>
          </cell>
          <cell r="K340">
            <v>140258</v>
          </cell>
        </row>
        <row r="341">
          <cell r="A341" t="str">
            <v>맨홀 굴상공</v>
          </cell>
          <cell r="B341">
            <v>0</v>
          </cell>
          <cell r="C341">
            <v>4</v>
          </cell>
          <cell r="D341" t="str">
            <v>개소</v>
          </cell>
          <cell r="E341">
            <v>10230</v>
          </cell>
          <cell r="F341">
            <v>40920</v>
          </cell>
          <cell r="G341">
            <v>47860</v>
          </cell>
          <cell r="H341">
            <v>191440</v>
          </cell>
          <cell r="I341">
            <v>5540</v>
          </cell>
          <cell r="J341">
            <v>22160</v>
          </cell>
          <cell r="K341">
            <v>254520</v>
          </cell>
        </row>
        <row r="342">
          <cell r="A342" t="str">
            <v>맨홀 교체공</v>
          </cell>
          <cell r="B342">
            <v>0</v>
          </cell>
          <cell r="C342">
            <v>3</v>
          </cell>
          <cell r="D342" t="str">
            <v>개소</v>
          </cell>
          <cell r="E342">
            <v>11110</v>
          </cell>
          <cell r="F342">
            <v>33330</v>
          </cell>
          <cell r="G342">
            <v>120490</v>
          </cell>
          <cell r="H342">
            <v>361470</v>
          </cell>
          <cell r="I342">
            <v>5190</v>
          </cell>
          <cell r="J342">
            <v>15570</v>
          </cell>
          <cell r="K342">
            <v>410370</v>
          </cell>
        </row>
        <row r="343">
          <cell r="A343" t="str">
            <v>원형변실철거공</v>
          </cell>
          <cell r="B343" t="str">
            <v>D=80~100</v>
          </cell>
          <cell r="C343">
            <v>3</v>
          </cell>
          <cell r="D343" t="str">
            <v>개소</v>
          </cell>
          <cell r="E343">
            <v>0</v>
          </cell>
          <cell r="F343">
            <v>0</v>
          </cell>
          <cell r="G343">
            <v>64230</v>
          </cell>
          <cell r="H343">
            <v>192690</v>
          </cell>
          <cell r="I343">
            <v>1540</v>
          </cell>
          <cell r="J343">
            <v>4620</v>
          </cell>
          <cell r="K343">
            <v>197310</v>
          </cell>
        </row>
        <row r="344">
          <cell r="A344" t="str">
            <v>원형변실철거공</v>
          </cell>
          <cell r="B344" t="str">
            <v>D=150MM</v>
          </cell>
          <cell r="C344">
            <v>2</v>
          </cell>
          <cell r="D344" t="str">
            <v>개소</v>
          </cell>
          <cell r="E344">
            <v>0</v>
          </cell>
          <cell r="F344">
            <v>0</v>
          </cell>
          <cell r="G344">
            <v>65320</v>
          </cell>
          <cell r="H344">
            <v>130640</v>
          </cell>
          <cell r="I344">
            <v>1540</v>
          </cell>
          <cell r="J344">
            <v>3080</v>
          </cell>
          <cell r="K344">
            <v>133720</v>
          </cell>
        </row>
        <row r="345">
          <cell r="A345" t="str">
            <v>원형변실철거공</v>
          </cell>
          <cell r="B345" t="str">
            <v>D=200~250</v>
          </cell>
          <cell r="C345">
            <v>1</v>
          </cell>
          <cell r="D345" t="str">
            <v>개소</v>
          </cell>
          <cell r="E345">
            <v>0</v>
          </cell>
          <cell r="F345">
            <v>0</v>
          </cell>
          <cell r="G345">
            <v>66450</v>
          </cell>
          <cell r="H345">
            <v>66450</v>
          </cell>
          <cell r="I345">
            <v>1540</v>
          </cell>
          <cell r="J345">
            <v>1540</v>
          </cell>
          <cell r="K345">
            <v>67990</v>
          </cell>
        </row>
        <row r="346">
          <cell r="A346" t="str">
            <v>부단수 분기공</v>
          </cell>
          <cell r="B346" t="str">
            <v>150*80</v>
          </cell>
          <cell r="C346">
            <v>1</v>
          </cell>
          <cell r="D346" t="str">
            <v>개소</v>
          </cell>
          <cell r="E346">
            <v>0</v>
          </cell>
          <cell r="F346">
            <v>0</v>
          </cell>
          <cell r="G346">
            <v>47831</v>
          </cell>
          <cell r="H346">
            <v>47831</v>
          </cell>
          <cell r="I346">
            <v>14152</v>
          </cell>
          <cell r="J346">
            <v>14152</v>
          </cell>
          <cell r="K346">
            <v>61983</v>
          </cell>
        </row>
        <row r="347">
          <cell r="A347" t="str">
            <v>부단수 분기공</v>
          </cell>
          <cell r="B347" t="str">
            <v>150*100</v>
          </cell>
          <cell r="C347">
            <v>1</v>
          </cell>
          <cell r="D347" t="str">
            <v>개소</v>
          </cell>
          <cell r="E347">
            <v>0</v>
          </cell>
          <cell r="F347">
            <v>0</v>
          </cell>
          <cell r="G347">
            <v>56420</v>
          </cell>
          <cell r="H347">
            <v>56420</v>
          </cell>
          <cell r="I347">
            <v>18460</v>
          </cell>
          <cell r="J347">
            <v>18460</v>
          </cell>
          <cell r="K347">
            <v>74880</v>
          </cell>
        </row>
        <row r="348">
          <cell r="A348" t="str">
            <v>부단수 분기공</v>
          </cell>
          <cell r="B348" t="str">
            <v>200*80</v>
          </cell>
          <cell r="C348">
            <v>1</v>
          </cell>
          <cell r="D348" t="str">
            <v>개소</v>
          </cell>
          <cell r="E348">
            <v>0</v>
          </cell>
          <cell r="F348">
            <v>0</v>
          </cell>
          <cell r="G348">
            <v>48892</v>
          </cell>
          <cell r="H348">
            <v>48892</v>
          </cell>
          <cell r="I348">
            <v>14152</v>
          </cell>
          <cell r="J348">
            <v>14152</v>
          </cell>
          <cell r="K348">
            <v>63044</v>
          </cell>
        </row>
        <row r="349">
          <cell r="A349" t="str">
            <v>부단수 분기공</v>
          </cell>
          <cell r="B349" t="str">
            <v>200*100</v>
          </cell>
          <cell r="C349">
            <v>1</v>
          </cell>
          <cell r="D349" t="str">
            <v>개소</v>
          </cell>
          <cell r="E349">
            <v>0</v>
          </cell>
          <cell r="F349">
            <v>0</v>
          </cell>
          <cell r="G349">
            <v>58630</v>
          </cell>
          <cell r="H349">
            <v>58630</v>
          </cell>
          <cell r="I349">
            <v>18460</v>
          </cell>
          <cell r="J349">
            <v>18460</v>
          </cell>
          <cell r="K349">
            <v>77090</v>
          </cell>
        </row>
        <row r="350">
          <cell r="A350" t="str">
            <v>부단수 분기공</v>
          </cell>
          <cell r="B350" t="str">
            <v>200*150</v>
          </cell>
          <cell r="C350">
            <v>1</v>
          </cell>
          <cell r="D350" t="str">
            <v>개소</v>
          </cell>
          <cell r="E350">
            <v>0</v>
          </cell>
          <cell r="F350">
            <v>0</v>
          </cell>
          <cell r="G350">
            <v>55342</v>
          </cell>
          <cell r="H350">
            <v>55342</v>
          </cell>
          <cell r="I350">
            <v>17306</v>
          </cell>
          <cell r="J350">
            <v>17306</v>
          </cell>
          <cell r="K350">
            <v>72648</v>
          </cell>
        </row>
        <row r="351">
          <cell r="A351" t="str">
            <v>부단수 분기공</v>
          </cell>
          <cell r="B351" t="str">
            <v>250*80</v>
          </cell>
          <cell r="C351">
            <v>1</v>
          </cell>
          <cell r="D351" t="str">
            <v>개소</v>
          </cell>
          <cell r="E351">
            <v>0</v>
          </cell>
          <cell r="F351">
            <v>0</v>
          </cell>
          <cell r="G351">
            <v>51186</v>
          </cell>
          <cell r="H351">
            <v>51186</v>
          </cell>
          <cell r="I351">
            <v>14152</v>
          </cell>
          <cell r="J351">
            <v>14152</v>
          </cell>
          <cell r="K351">
            <v>65338</v>
          </cell>
        </row>
        <row r="352">
          <cell r="A352" t="str">
            <v>부단수 분기공</v>
          </cell>
          <cell r="B352" t="str">
            <v>250*100</v>
          </cell>
          <cell r="C352">
            <v>1</v>
          </cell>
          <cell r="D352" t="str">
            <v>개소</v>
          </cell>
          <cell r="E352">
            <v>0</v>
          </cell>
          <cell r="F352">
            <v>0</v>
          </cell>
          <cell r="G352">
            <v>61240</v>
          </cell>
          <cell r="H352">
            <v>61240</v>
          </cell>
          <cell r="I352">
            <v>18460</v>
          </cell>
          <cell r="J352">
            <v>18460</v>
          </cell>
          <cell r="K352">
            <v>79700</v>
          </cell>
        </row>
        <row r="353">
          <cell r="A353" t="str">
            <v>부단수 분기공</v>
          </cell>
          <cell r="B353" t="str">
            <v>250*150</v>
          </cell>
          <cell r="C353">
            <v>1</v>
          </cell>
          <cell r="D353" t="str">
            <v>개소</v>
          </cell>
          <cell r="E353">
            <v>0</v>
          </cell>
          <cell r="F353">
            <v>0</v>
          </cell>
          <cell r="G353">
            <v>57636</v>
          </cell>
          <cell r="H353">
            <v>57636</v>
          </cell>
          <cell r="I353">
            <v>17306</v>
          </cell>
          <cell r="J353">
            <v>17306</v>
          </cell>
          <cell r="K353">
            <v>74942</v>
          </cell>
        </row>
        <row r="354">
          <cell r="A354" t="str">
            <v>부단수 분기공</v>
          </cell>
          <cell r="B354" t="str">
            <v>250*200</v>
          </cell>
          <cell r="C354">
            <v>1</v>
          </cell>
          <cell r="D354" t="str">
            <v>개소</v>
          </cell>
          <cell r="E354">
            <v>0</v>
          </cell>
          <cell r="F354">
            <v>0</v>
          </cell>
          <cell r="G354">
            <v>66316</v>
          </cell>
          <cell r="H354">
            <v>66316</v>
          </cell>
          <cell r="I354">
            <v>24448</v>
          </cell>
          <cell r="J354">
            <v>24448</v>
          </cell>
          <cell r="K354">
            <v>90764</v>
          </cell>
        </row>
        <row r="355">
          <cell r="A355" t="str">
            <v>부단수 분기공</v>
          </cell>
          <cell r="B355" t="str">
            <v>300*80</v>
          </cell>
          <cell r="C355">
            <v>1</v>
          </cell>
          <cell r="D355" t="str">
            <v>개소</v>
          </cell>
          <cell r="E355">
            <v>0</v>
          </cell>
          <cell r="F355">
            <v>0</v>
          </cell>
          <cell r="G355">
            <v>52098</v>
          </cell>
          <cell r="H355">
            <v>52098</v>
          </cell>
          <cell r="I355">
            <v>14152</v>
          </cell>
          <cell r="J355">
            <v>14152</v>
          </cell>
          <cell r="K355">
            <v>66250</v>
          </cell>
        </row>
        <row r="356">
          <cell r="A356" t="str">
            <v>부단수 분기공</v>
          </cell>
          <cell r="B356" t="str">
            <v>300*100</v>
          </cell>
          <cell r="C356">
            <v>1</v>
          </cell>
          <cell r="D356" t="str">
            <v>개소</v>
          </cell>
          <cell r="E356">
            <v>0</v>
          </cell>
          <cell r="F356">
            <v>0</v>
          </cell>
          <cell r="G356">
            <v>68420</v>
          </cell>
          <cell r="H356">
            <v>68420</v>
          </cell>
          <cell r="I356">
            <v>18460</v>
          </cell>
          <cell r="J356">
            <v>18460</v>
          </cell>
          <cell r="K356">
            <v>86880</v>
          </cell>
        </row>
        <row r="357">
          <cell r="A357" t="str">
            <v>부단수 분기공</v>
          </cell>
          <cell r="B357" t="str">
            <v>300*150</v>
          </cell>
          <cell r="C357">
            <v>1</v>
          </cell>
          <cell r="D357" t="str">
            <v>개소</v>
          </cell>
          <cell r="E357">
            <v>0</v>
          </cell>
          <cell r="F357">
            <v>0</v>
          </cell>
          <cell r="G357">
            <v>57580</v>
          </cell>
          <cell r="H357">
            <v>57580</v>
          </cell>
          <cell r="I357">
            <v>17306</v>
          </cell>
          <cell r="J357">
            <v>17306</v>
          </cell>
          <cell r="K357">
            <v>74886</v>
          </cell>
        </row>
        <row r="358">
          <cell r="A358" t="str">
            <v>부단수 분기공</v>
          </cell>
          <cell r="B358" t="str">
            <v>300*200</v>
          </cell>
          <cell r="C358">
            <v>1</v>
          </cell>
          <cell r="D358" t="str">
            <v>개소</v>
          </cell>
          <cell r="E358">
            <v>0</v>
          </cell>
          <cell r="F358">
            <v>0</v>
          </cell>
          <cell r="G358">
            <v>66168</v>
          </cell>
          <cell r="H358">
            <v>66168</v>
          </cell>
          <cell r="I358">
            <v>24448</v>
          </cell>
          <cell r="J358">
            <v>24448</v>
          </cell>
          <cell r="K358">
            <v>90616</v>
          </cell>
        </row>
        <row r="359">
          <cell r="A359" t="str">
            <v>부단수 분기공</v>
          </cell>
          <cell r="B359" t="str">
            <v>350*80</v>
          </cell>
          <cell r="C359">
            <v>1</v>
          </cell>
          <cell r="D359" t="str">
            <v>개소</v>
          </cell>
          <cell r="E359">
            <v>0</v>
          </cell>
          <cell r="F359">
            <v>0</v>
          </cell>
          <cell r="G359">
            <v>68009</v>
          </cell>
          <cell r="H359">
            <v>68009</v>
          </cell>
          <cell r="I359">
            <v>14152</v>
          </cell>
          <cell r="J359">
            <v>14152</v>
          </cell>
          <cell r="K359">
            <v>82161</v>
          </cell>
        </row>
        <row r="360">
          <cell r="A360" t="str">
            <v>부단수 분기공</v>
          </cell>
          <cell r="B360" t="str">
            <v>350*100</v>
          </cell>
          <cell r="C360">
            <v>1</v>
          </cell>
          <cell r="D360" t="str">
            <v>개소</v>
          </cell>
          <cell r="E360">
            <v>0</v>
          </cell>
          <cell r="F360">
            <v>0</v>
          </cell>
          <cell r="G360">
            <v>72350</v>
          </cell>
          <cell r="H360">
            <v>72350</v>
          </cell>
          <cell r="I360">
            <v>18460</v>
          </cell>
          <cell r="J360">
            <v>18460</v>
          </cell>
          <cell r="K360">
            <v>90810</v>
          </cell>
        </row>
        <row r="361">
          <cell r="A361" t="str">
            <v>부단수 분기공</v>
          </cell>
          <cell r="B361" t="str">
            <v>350*150</v>
          </cell>
          <cell r="C361">
            <v>1</v>
          </cell>
          <cell r="D361" t="str">
            <v>개소</v>
          </cell>
          <cell r="E361">
            <v>0</v>
          </cell>
          <cell r="F361">
            <v>0</v>
          </cell>
          <cell r="G361">
            <v>73490</v>
          </cell>
          <cell r="H361">
            <v>73490</v>
          </cell>
          <cell r="I361">
            <v>17306</v>
          </cell>
          <cell r="J361">
            <v>17306</v>
          </cell>
          <cell r="K361">
            <v>90796</v>
          </cell>
        </row>
        <row r="362">
          <cell r="A362" t="str">
            <v>부단수 분기공</v>
          </cell>
          <cell r="B362" t="str">
            <v>350*200</v>
          </cell>
          <cell r="C362">
            <v>1</v>
          </cell>
          <cell r="D362" t="str">
            <v>개소</v>
          </cell>
          <cell r="E362">
            <v>0</v>
          </cell>
          <cell r="F362">
            <v>0</v>
          </cell>
          <cell r="G362">
            <v>82078</v>
          </cell>
          <cell r="H362">
            <v>82078</v>
          </cell>
          <cell r="I362">
            <v>24448</v>
          </cell>
          <cell r="J362">
            <v>24448</v>
          </cell>
          <cell r="K362">
            <v>106526</v>
          </cell>
        </row>
        <row r="363">
          <cell r="A363" t="str">
            <v>부단수 분기공</v>
          </cell>
          <cell r="B363" t="str">
            <v>350*250</v>
          </cell>
          <cell r="C363">
            <v>1</v>
          </cell>
          <cell r="D363" t="str">
            <v>개소</v>
          </cell>
          <cell r="E363">
            <v>0</v>
          </cell>
          <cell r="F363">
            <v>0</v>
          </cell>
          <cell r="G363">
            <v>90050</v>
          </cell>
          <cell r="H363">
            <v>90050</v>
          </cell>
          <cell r="I363">
            <v>22340</v>
          </cell>
          <cell r="J363">
            <v>22340</v>
          </cell>
          <cell r="K363">
            <v>112390</v>
          </cell>
        </row>
        <row r="364">
          <cell r="A364" t="str">
            <v>부단수 분기공</v>
          </cell>
          <cell r="B364" t="str">
            <v>400*80</v>
          </cell>
          <cell r="C364">
            <v>1</v>
          </cell>
          <cell r="D364" t="str">
            <v>개소</v>
          </cell>
          <cell r="E364">
            <v>0</v>
          </cell>
          <cell r="F364">
            <v>0</v>
          </cell>
          <cell r="G364">
            <v>84052</v>
          </cell>
          <cell r="H364">
            <v>84052</v>
          </cell>
          <cell r="I364">
            <v>14152</v>
          </cell>
          <cell r="J364">
            <v>14152</v>
          </cell>
          <cell r="K364">
            <v>98204</v>
          </cell>
        </row>
        <row r="365">
          <cell r="A365" t="str">
            <v>부단수 분기공</v>
          </cell>
          <cell r="B365" t="str">
            <v>400*100</v>
          </cell>
          <cell r="C365">
            <v>1</v>
          </cell>
          <cell r="D365" t="str">
            <v>개소</v>
          </cell>
          <cell r="E365">
            <v>0</v>
          </cell>
          <cell r="F365">
            <v>0</v>
          </cell>
          <cell r="G365">
            <v>94650</v>
          </cell>
          <cell r="H365">
            <v>94650</v>
          </cell>
          <cell r="I365">
            <v>18460</v>
          </cell>
          <cell r="J365">
            <v>18460</v>
          </cell>
          <cell r="K365">
            <v>113110</v>
          </cell>
        </row>
        <row r="366">
          <cell r="A366" t="str">
            <v>부단수 분기공</v>
          </cell>
          <cell r="B366" t="str">
            <v>400*150</v>
          </cell>
          <cell r="C366">
            <v>1</v>
          </cell>
          <cell r="D366" t="str">
            <v>개소</v>
          </cell>
          <cell r="E366">
            <v>0</v>
          </cell>
          <cell r="F366">
            <v>0</v>
          </cell>
          <cell r="G366">
            <v>89534</v>
          </cell>
          <cell r="H366">
            <v>89534</v>
          </cell>
          <cell r="I366">
            <v>17306</v>
          </cell>
          <cell r="J366">
            <v>17306</v>
          </cell>
          <cell r="K366">
            <v>106840</v>
          </cell>
        </row>
        <row r="367">
          <cell r="A367" t="str">
            <v>부단수 분기공</v>
          </cell>
          <cell r="B367" t="str">
            <v>400*200</v>
          </cell>
          <cell r="C367">
            <v>1</v>
          </cell>
          <cell r="D367" t="str">
            <v>개소</v>
          </cell>
          <cell r="E367">
            <v>0</v>
          </cell>
          <cell r="F367">
            <v>0</v>
          </cell>
          <cell r="G367">
            <v>98122</v>
          </cell>
          <cell r="H367">
            <v>98122</v>
          </cell>
          <cell r="I367">
            <v>24448</v>
          </cell>
          <cell r="J367">
            <v>24448</v>
          </cell>
          <cell r="K367">
            <v>122570</v>
          </cell>
        </row>
        <row r="368">
          <cell r="A368" t="str">
            <v>부단수 분기공</v>
          </cell>
          <cell r="B368" t="str">
            <v>400*250</v>
          </cell>
          <cell r="C368">
            <v>1</v>
          </cell>
          <cell r="D368" t="str">
            <v>개소</v>
          </cell>
          <cell r="E368">
            <v>0</v>
          </cell>
          <cell r="F368">
            <v>0</v>
          </cell>
          <cell r="G368">
            <v>45620</v>
          </cell>
          <cell r="H368">
            <v>45620</v>
          </cell>
          <cell r="I368">
            <v>21340</v>
          </cell>
          <cell r="J368">
            <v>21340</v>
          </cell>
          <cell r="K368">
            <v>66960</v>
          </cell>
        </row>
        <row r="369">
          <cell r="A369" t="str">
            <v>부단수 분기공</v>
          </cell>
          <cell r="B369" t="str">
            <v>400*300</v>
          </cell>
          <cell r="C369">
            <v>1</v>
          </cell>
          <cell r="D369" t="str">
            <v>개소</v>
          </cell>
          <cell r="E369">
            <v>0</v>
          </cell>
          <cell r="F369">
            <v>0</v>
          </cell>
          <cell r="G369">
            <v>46320</v>
          </cell>
          <cell r="H369">
            <v>46320</v>
          </cell>
          <cell r="I369">
            <v>22140</v>
          </cell>
          <cell r="J369">
            <v>22140</v>
          </cell>
          <cell r="K369">
            <v>68460</v>
          </cell>
        </row>
        <row r="370">
          <cell r="A370" t="str">
            <v>소      계</v>
          </cell>
          <cell r="F370">
            <v>1517065</v>
          </cell>
          <cell r="H370">
            <v>44681923</v>
          </cell>
          <cell r="J370">
            <v>1191944</v>
          </cell>
          <cell r="K370">
            <v>47400242</v>
          </cell>
        </row>
        <row r="371">
          <cell r="A371" t="str">
            <v>4. 부   대   공</v>
          </cell>
        </row>
        <row r="372">
          <cell r="A372" t="str">
            <v>가설사무실(목재)</v>
          </cell>
          <cell r="B372" t="str">
            <v>12 개월</v>
          </cell>
          <cell r="C372">
            <v>20</v>
          </cell>
          <cell r="D372" t="str">
            <v>㎡</v>
          </cell>
          <cell r="E372">
            <v>25600</v>
          </cell>
          <cell r="F372">
            <v>512000</v>
          </cell>
          <cell r="G372">
            <v>0</v>
          </cell>
          <cell r="H372">
            <v>0</v>
          </cell>
          <cell r="I372">
            <v>38600</v>
          </cell>
          <cell r="J372">
            <v>772000</v>
          </cell>
          <cell r="K372">
            <v>1284000</v>
          </cell>
        </row>
        <row r="373">
          <cell r="A373" t="str">
            <v>가설사무실(목재)</v>
          </cell>
          <cell r="B373" t="str">
            <v>3 개월</v>
          </cell>
          <cell r="C373">
            <v>20</v>
          </cell>
          <cell r="D373" t="str">
            <v>㎡</v>
          </cell>
          <cell r="E373">
            <v>25600</v>
          </cell>
          <cell r="F373">
            <v>512000</v>
          </cell>
          <cell r="G373">
            <v>0</v>
          </cell>
          <cell r="H373">
            <v>0</v>
          </cell>
          <cell r="I373">
            <v>38600</v>
          </cell>
          <cell r="J373">
            <v>772000</v>
          </cell>
          <cell r="K373">
            <v>1284000</v>
          </cell>
        </row>
        <row r="374">
          <cell r="A374" t="str">
            <v>가설 창고(목재)</v>
          </cell>
          <cell r="B374" t="str">
            <v>12 개월</v>
          </cell>
          <cell r="C374">
            <v>30</v>
          </cell>
          <cell r="D374" t="str">
            <v>㎡</v>
          </cell>
          <cell r="E374">
            <v>23350</v>
          </cell>
          <cell r="F374">
            <v>700500</v>
          </cell>
          <cell r="G374">
            <v>0</v>
          </cell>
          <cell r="H374">
            <v>0</v>
          </cell>
          <cell r="I374">
            <v>37280</v>
          </cell>
          <cell r="J374">
            <v>1118400</v>
          </cell>
          <cell r="K374">
            <v>1818900</v>
          </cell>
        </row>
        <row r="375">
          <cell r="A375" t="str">
            <v>가설 창고(목재)</v>
          </cell>
          <cell r="B375" t="str">
            <v>3 개월</v>
          </cell>
          <cell r="C375">
            <v>30</v>
          </cell>
          <cell r="D375" t="str">
            <v>㎡</v>
          </cell>
          <cell r="E375">
            <v>23350</v>
          </cell>
          <cell r="F375">
            <v>700500</v>
          </cell>
          <cell r="G375">
            <v>0</v>
          </cell>
          <cell r="H375">
            <v>0</v>
          </cell>
          <cell r="I375">
            <v>37280</v>
          </cell>
          <cell r="J375">
            <v>1118400</v>
          </cell>
          <cell r="K375">
            <v>1818900</v>
          </cell>
        </row>
        <row r="376">
          <cell r="A376" t="str">
            <v>가설사무실(조립식)</v>
          </cell>
          <cell r="B376" t="str">
            <v>12 개월</v>
          </cell>
          <cell r="C376">
            <v>20</v>
          </cell>
          <cell r="D376" t="str">
            <v>㎡</v>
          </cell>
          <cell r="E376">
            <v>25600</v>
          </cell>
          <cell r="F376">
            <v>512000</v>
          </cell>
          <cell r="G376">
            <v>0</v>
          </cell>
          <cell r="H376">
            <v>0</v>
          </cell>
          <cell r="I376">
            <v>38600</v>
          </cell>
          <cell r="J376">
            <v>772000</v>
          </cell>
          <cell r="K376">
            <v>1284000</v>
          </cell>
        </row>
        <row r="377">
          <cell r="A377" t="str">
            <v>가설 창고(조립식)</v>
          </cell>
          <cell r="B377" t="str">
            <v>12 개월</v>
          </cell>
          <cell r="C377">
            <v>30</v>
          </cell>
          <cell r="D377" t="str">
            <v>㎡</v>
          </cell>
          <cell r="E377">
            <v>23350</v>
          </cell>
          <cell r="F377">
            <v>700500</v>
          </cell>
          <cell r="G377">
            <v>0</v>
          </cell>
          <cell r="H377">
            <v>0</v>
          </cell>
          <cell r="I377">
            <v>37280</v>
          </cell>
          <cell r="J377">
            <v>1118400</v>
          </cell>
          <cell r="K377">
            <v>1818900</v>
          </cell>
        </row>
        <row r="378">
          <cell r="A378" t="str">
            <v>가설사무실(콘테이너형)</v>
          </cell>
          <cell r="B378" t="str">
            <v>12 개월</v>
          </cell>
          <cell r="C378">
            <v>20</v>
          </cell>
          <cell r="D378" t="str">
            <v>㎡</v>
          </cell>
          <cell r="E378">
            <v>25600</v>
          </cell>
          <cell r="F378">
            <v>512000</v>
          </cell>
          <cell r="G378">
            <v>0</v>
          </cell>
          <cell r="H378">
            <v>0</v>
          </cell>
          <cell r="I378">
            <v>38600</v>
          </cell>
          <cell r="J378">
            <v>772000</v>
          </cell>
          <cell r="K378">
            <v>1284000</v>
          </cell>
        </row>
        <row r="379">
          <cell r="A379" t="str">
            <v>가설사무실(콘테이너형)</v>
          </cell>
          <cell r="B379" t="str">
            <v>6 개월</v>
          </cell>
          <cell r="C379">
            <v>20</v>
          </cell>
          <cell r="D379" t="str">
            <v>㎡</v>
          </cell>
          <cell r="E379">
            <v>25600</v>
          </cell>
          <cell r="F379">
            <v>512000</v>
          </cell>
          <cell r="G379">
            <v>0</v>
          </cell>
          <cell r="H379">
            <v>0</v>
          </cell>
          <cell r="I379">
            <v>38600</v>
          </cell>
          <cell r="J379">
            <v>772000</v>
          </cell>
          <cell r="K379">
            <v>1284000</v>
          </cell>
        </row>
        <row r="380">
          <cell r="A380" t="str">
            <v>가설사무실(콘테이너형)</v>
          </cell>
          <cell r="B380" t="str">
            <v>3 개월</v>
          </cell>
          <cell r="C380">
            <v>20</v>
          </cell>
          <cell r="D380" t="str">
            <v>㎡</v>
          </cell>
          <cell r="E380">
            <v>25600</v>
          </cell>
          <cell r="F380">
            <v>512000</v>
          </cell>
          <cell r="G380">
            <v>0</v>
          </cell>
          <cell r="H380">
            <v>0</v>
          </cell>
          <cell r="I380">
            <v>38600</v>
          </cell>
          <cell r="J380">
            <v>772000</v>
          </cell>
          <cell r="K380">
            <v>1284000</v>
          </cell>
        </row>
        <row r="381">
          <cell r="A381" t="str">
            <v>가설창고(콘테이너형)</v>
          </cell>
          <cell r="B381" t="str">
            <v>12 개월</v>
          </cell>
          <cell r="C381">
            <v>20</v>
          </cell>
          <cell r="D381" t="str">
            <v>㎡</v>
          </cell>
          <cell r="E381">
            <v>25600</v>
          </cell>
          <cell r="F381">
            <v>512000</v>
          </cell>
          <cell r="G381">
            <v>0</v>
          </cell>
          <cell r="H381">
            <v>0</v>
          </cell>
          <cell r="I381">
            <v>38600</v>
          </cell>
          <cell r="J381">
            <v>772000</v>
          </cell>
          <cell r="K381">
            <v>1284000</v>
          </cell>
        </row>
        <row r="382">
          <cell r="A382" t="str">
            <v>가설창고(콘테이너형)</v>
          </cell>
          <cell r="B382" t="str">
            <v>6 개월</v>
          </cell>
          <cell r="C382">
            <v>20</v>
          </cell>
          <cell r="D382" t="str">
            <v>㎡</v>
          </cell>
          <cell r="E382">
            <v>25600</v>
          </cell>
          <cell r="F382">
            <v>512000</v>
          </cell>
          <cell r="G382">
            <v>0</v>
          </cell>
          <cell r="H382">
            <v>0</v>
          </cell>
          <cell r="I382">
            <v>38600</v>
          </cell>
          <cell r="J382">
            <v>772000</v>
          </cell>
          <cell r="K382">
            <v>1284000</v>
          </cell>
        </row>
        <row r="383">
          <cell r="A383" t="str">
            <v>가설창고(콘테이너형)</v>
          </cell>
          <cell r="B383" t="str">
            <v>3 개월</v>
          </cell>
          <cell r="C383">
            <v>20</v>
          </cell>
          <cell r="D383" t="str">
            <v>㎡</v>
          </cell>
          <cell r="E383">
            <v>25600</v>
          </cell>
          <cell r="F383">
            <v>512000</v>
          </cell>
          <cell r="G383">
            <v>0</v>
          </cell>
          <cell r="H383">
            <v>0</v>
          </cell>
          <cell r="I383">
            <v>38600</v>
          </cell>
          <cell r="J383">
            <v>772000</v>
          </cell>
          <cell r="K383">
            <v>1284000</v>
          </cell>
        </row>
        <row r="384">
          <cell r="A384" t="str">
            <v>가설 변소</v>
          </cell>
          <cell r="B384" t="str">
            <v>12 개월</v>
          </cell>
          <cell r="C384">
            <v>30</v>
          </cell>
          <cell r="D384" t="str">
            <v>㎡</v>
          </cell>
          <cell r="E384">
            <v>23350</v>
          </cell>
          <cell r="F384">
            <v>700500</v>
          </cell>
          <cell r="G384">
            <v>0</v>
          </cell>
          <cell r="H384">
            <v>0</v>
          </cell>
          <cell r="I384">
            <v>37280</v>
          </cell>
          <cell r="J384">
            <v>1118400</v>
          </cell>
          <cell r="K384">
            <v>1818900</v>
          </cell>
        </row>
        <row r="385">
          <cell r="A385" t="str">
            <v>가설 작업헛간</v>
          </cell>
          <cell r="B385" t="str">
            <v>12 개월</v>
          </cell>
          <cell r="C385">
            <v>30</v>
          </cell>
          <cell r="D385" t="str">
            <v>㎡</v>
          </cell>
          <cell r="E385">
            <v>23350</v>
          </cell>
          <cell r="F385">
            <v>700500</v>
          </cell>
          <cell r="G385">
            <v>0</v>
          </cell>
          <cell r="H385">
            <v>0</v>
          </cell>
          <cell r="I385">
            <v>37280</v>
          </cell>
          <cell r="J385">
            <v>1118400</v>
          </cell>
          <cell r="K385">
            <v>1818900</v>
          </cell>
        </row>
        <row r="386">
          <cell r="A386" t="str">
            <v>안전 보호책 제작</v>
          </cell>
          <cell r="B386" t="str">
            <v>12월미만</v>
          </cell>
          <cell r="C386">
            <v>70</v>
          </cell>
          <cell r="D386" t="str">
            <v>M</v>
          </cell>
          <cell r="E386">
            <v>1260</v>
          </cell>
          <cell r="F386">
            <v>88200</v>
          </cell>
          <cell r="G386">
            <v>0</v>
          </cell>
          <cell r="H386">
            <v>0</v>
          </cell>
          <cell r="I386">
            <v>2230</v>
          </cell>
          <cell r="J386">
            <v>156100</v>
          </cell>
          <cell r="K386">
            <v>244300</v>
          </cell>
        </row>
        <row r="387">
          <cell r="A387" t="str">
            <v>안전보호책설치철거</v>
          </cell>
          <cell r="B387" t="str">
            <v>인력</v>
          </cell>
          <cell r="C387">
            <v>2000</v>
          </cell>
          <cell r="D387" t="str">
            <v>M</v>
          </cell>
          <cell r="E387">
            <v>0</v>
          </cell>
          <cell r="F387">
            <v>0</v>
          </cell>
          <cell r="G387">
            <v>700</v>
          </cell>
          <cell r="H387">
            <v>1400000</v>
          </cell>
          <cell r="I387">
            <v>0</v>
          </cell>
          <cell r="J387">
            <v>0</v>
          </cell>
          <cell r="K387">
            <v>1400000</v>
          </cell>
        </row>
        <row r="388">
          <cell r="A388" t="str">
            <v>임시 통행 발판</v>
          </cell>
          <cell r="B388" t="str">
            <v>0.9*1.8</v>
          </cell>
          <cell r="C388">
            <v>40</v>
          </cell>
          <cell r="D388" t="str">
            <v>개소</v>
          </cell>
          <cell r="E388">
            <v>1000</v>
          </cell>
          <cell r="F388">
            <v>40000</v>
          </cell>
          <cell r="G388">
            <v>1800</v>
          </cell>
          <cell r="H388">
            <v>72000</v>
          </cell>
          <cell r="I388">
            <v>0</v>
          </cell>
          <cell r="J388">
            <v>0</v>
          </cell>
          <cell r="K388">
            <v>112000</v>
          </cell>
        </row>
        <row r="389">
          <cell r="A389" t="str">
            <v>전 주 보 호 공</v>
          </cell>
          <cell r="B389">
            <v>0</v>
          </cell>
          <cell r="C389">
            <v>5</v>
          </cell>
          <cell r="D389" t="str">
            <v>개소</v>
          </cell>
          <cell r="E389">
            <v>1200</v>
          </cell>
          <cell r="F389">
            <v>6000</v>
          </cell>
          <cell r="G389">
            <v>16200</v>
          </cell>
          <cell r="H389">
            <v>81000</v>
          </cell>
          <cell r="I389">
            <v>0</v>
          </cell>
          <cell r="J389">
            <v>0</v>
          </cell>
          <cell r="K389">
            <v>87000</v>
          </cell>
        </row>
        <row r="390">
          <cell r="A390" t="str">
            <v>전화 케이블 보호공</v>
          </cell>
          <cell r="B390">
            <v>0</v>
          </cell>
          <cell r="C390">
            <v>20</v>
          </cell>
          <cell r="D390" t="str">
            <v>개소</v>
          </cell>
          <cell r="E390">
            <v>2400</v>
          </cell>
          <cell r="F390">
            <v>48000</v>
          </cell>
          <cell r="G390">
            <v>8100</v>
          </cell>
          <cell r="H390">
            <v>162000</v>
          </cell>
          <cell r="I390">
            <v>0</v>
          </cell>
          <cell r="J390">
            <v>0</v>
          </cell>
          <cell r="K390">
            <v>210000</v>
          </cell>
        </row>
        <row r="391">
          <cell r="A391" t="str">
            <v>토   류    공</v>
          </cell>
          <cell r="B391" t="str">
            <v>D=80~150</v>
          </cell>
          <cell r="C391">
            <v>4</v>
          </cell>
          <cell r="D391" t="str">
            <v>M</v>
          </cell>
          <cell r="E391">
            <v>2255</v>
          </cell>
          <cell r="F391">
            <v>9020</v>
          </cell>
          <cell r="G391">
            <v>6247</v>
          </cell>
          <cell r="H391">
            <v>24988</v>
          </cell>
          <cell r="I391">
            <v>0</v>
          </cell>
          <cell r="J391">
            <v>0</v>
          </cell>
          <cell r="K391">
            <v>34008</v>
          </cell>
        </row>
        <row r="392">
          <cell r="A392" t="str">
            <v>토   류    공</v>
          </cell>
          <cell r="B392" t="str">
            <v>D=200~400</v>
          </cell>
          <cell r="C392">
            <v>4</v>
          </cell>
          <cell r="D392" t="str">
            <v>M</v>
          </cell>
          <cell r="E392">
            <v>2612</v>
          </cell>
          <cell r="F392">
            <v>10448</v>
          </cell>
          <cell r="G392">
            <v>6247</v>
          </cell>
          <cell r="H392">
            <v>24988</v>
          </cell>
          <cell r="I392">
            <v>0</v>
          </cell>
          <cell r="J392">
            <v>0</v>
          </cell>
          <cell r="K392">
            <v>35436</v>
          </cell>
        </row>
        <row r="393">
          <cell r="A393" t="str">
            <v>토   류    공</v>
          </cell>
          <cell r="B393" t="str">
            <v>D=450~900</v>
          </cell>
          <cell r="C393">
            <v>4</v>
          </cell>
          <cell r="D393" t="str">
            <v>M</v>
          </cell>
          <cell r="E393">
            <v>3115</v>
          </cell>
          <cell r="F393">
            <v>12460</v>
          </cell>
          <cell r="G393">
            <v>9947</v>
          </cell>
          <cell r="H393">
            <v>39788</v>
          </cell>
          <cell r="I393">
            <v>0</v>
          </cell>
          <cell r="J393">
            <v>0</v>
          </cell>
          <cell r="K393">
            <v>52248</v>
          </cell>
        </row>
        <row r="394">
          <cell r="A394" t="str">
            <v>하수도복구(오지토)</v>
          </cell>
          <cell r="B394" t="str">
            <v>90*0.6</v>
          </cell>
          <cell r="C394">
            <v>10</v>
          </cell>
          <cell r="D394" t="str">
            <v>개소</v>
          </cell>
          <cell r="E394">
            <v>0</v>
          </cell>
          <cell r="F394">
            <v>0</v>
          </cell>
          <cell r="G394">
            <v>951</v>
          </cell>
          <cell r="H394">
            <v>9510</v>
          </cell>
          <cell r="I394">
            <v>0</v>
          </cell>
          <cell r="J394">
            <v>0</v>
          </cell>
          <cell r="K394">
            <v>9510</v>
          </cell>
        </row>
        <row r="395">
          <cell r="A395" t="str">
            <v>하수도복구(오지토)</v>
          </cell>
          <cell r="B395" t="str">
            <v>120*0.6</v>
          </cell>
          <cell r="C395">
            <v>10</v>
          </cell>
          <cell r="D395" t="str">
            <v>개소</v>
          </cell>
          <cell r="E395">
            <v>0</v>
          </cell>
          <cell r="F395">
            <v>0</v>
          </cell>
          <cell r="G395">
            <v>4620</v>
          </cell>
          <cell r="H395">
            <v>46200</v>
          </cell>
          <cell r="I395">
            <v>0</v>
          </cell>
          <cell r="J395">
            <v>0</v>
          </cell>
          <cell r="K395">
            <v>46200</v>
          </cell>
        </row>
        <row r="396">
          <cell r="A396" t="str">
            <v>하수도복구(오지토)</v>
          </cell>
          <cell r="B396" t="str">
            <v>150*0.6</v>
          </cell>
          <cell r="C396">
            <v>10</v>
          </cell>
          <cell r="D396" t="str">
            <v>개소</v>
          </cell>
          <cell r="E396">
            <v>1200</v>
          </cell>
          <cell r="F396">
            <v>12000</v>
          </cell>
          <cell r="G396">
            <v>4560</v>
          </cell>
          <cell r="H396">
            <v>45600</v>
          </cell>
          <cell r="I396">
            <v>0</v>
          </cell>
          <cell r="J396">
            <v>0</v>
          </cell>
          <cell r="K396">
            <v>57600</v>
          </cell>
        </row>
        <row r="397">
          <cell r="A397" t="str">
            <v>하수도복구공 (PVC)</v>
          </cell>
          <cell r="B397" t="str">
            <v>D=100</v>
          </cell>
          <cell r="C397">
            <v>130</v>
          </cell>
          <cell r="D397" t="str">
            <v>개소</v>
          </cell>
          <cell r="E397">
            <v>1560</v>
          </cell>
          <cell r="F397">
            <v>202800</v>
          </cell>
          <cell r="G397">
            <v>2990</v>
          </cell>
          <cell r="H397">
            <v>388700</v>
          </cell>
          <cell r="I397">
            <v>0</v>
          </cell>
          <cell r="J397">
            <v>0</v>
          </cell>
          <cell r="K397">
            <v>591500</v>
          </cell>
        </row>
        <row r="398">
          <cell r="A398" t="str">
            <v>하수도복구공 (PVC)</v>
          </cell>
          <cell r="B398" t="str">
            <v>D=150</v>
          </cell>
          <cell r="C398">
            <v>70</v>
          </cell>
          <cell r="D398" t="str">
            <v>개소</v>
          </cell>
          <cell r="E398">
            <v>3540</v>
          </cell>
          <cell r="F398">
            <v>247800</v>
          </cell>
          <cell r="G398">
            <v>5980</v>
          </cell>
          <cell r="H398">
            <v>418600</v>
          </cell>
          <cell r="I398">
            <v>0</v>
          </cell>
          <cell r="J398">
            <v>0</v>
          </cell>
          <cell r="K398">
            <v>666400</v>
          </cell>
        </row>
        <row r="399">
          <cell r="A399" t="str">
            <v>하수도복구공 (흄관)</v>
          </cell>
          <cell r="B399" t="str">
            <v>D=300</v>
          </cell>
          <cell r="C399">
            <v>50</v>
          </cell>
          <cell r="D399" t="str">
            <v>M</v>
          </cell>
          <cell r="E399">
            <v>8500</v>
          </cell>
          <cell r="F399">
            <v>425000</v>
          </cell>
          <cell r="G399">
            <v>13000</v>
          </cell>
          <cell r="H399">
            <v>650000</v>
          </cell>
          <cell r="I399">
            <v>10</v>
          </cell>
          <cell r="J399">
            <v>500</v>
          </cell>
          <cell r="K399">
            <v>1075500</v>
          </cell>
        </row>
        <row r="400">
          <cell r="A400" t="str">
            <v>하수도복구공 (흄관)</v>
          </cell>
          <cell r="B400" t="str">
            <v>D=450</v>
          </cell>
          <cell r="C400">
            <v>40</v>
          </cell>
          <cell r="D400" t="str">
            <v>M</v>
          </cell>
          <cell r="E400">
            <v>10000</v>
          </cell>
          <cell r="F400">
            <v>400000</v>
          </cell>
          <cell r="G400">
            <v>25500</v>
          </cell>
          <cell r="H400">
            <v>1020000</v>
          </cell>
          <cell r="I400">
            <v>20</v>
          </cell>
          <cell r="J400">
            <v>800</v>
          </cell>
          <cell r="K400">
            <v>1420800</v>
          </cell>
        </row>
        <row r="401">
          <cell r="A401" t="str">
            <v>하수도복구공 (흄관)</v>
          </cell>
          <cell r="B401" t="str">
            <v>D=600</v>
          </cell>
          <cell r="C401">
            <v>30</v>
          </cell>
          <cell r="D401" t="str">
            <v>M</v>
          </cell>
          <cell r="E401">
            <v>15500</v>
          </cell>
          <cell r="F401">
            <v>465000</v>
          </cell>
          <cell r="G401">
            <v>38500</v>
          </cell>
          <cell r="H401">
            <v>1155000</v>
          </cell>
          <cell r="I401">
            <v>30</v>
          </cell>
          <cell r="J401">
            <v>900</v>
          </cell>
          <cell r="K401">
            <v>1620900</v>
          </cell>
        </row>
        <row r="402">
          <cell r="A402" t="str">
            <v>하수도복구공 (흄관)</v>
          </cell>
          <cell r="B402" t="str">
            <v>D=800</v>
          </cell>
          <cell r="C402">
            <v>10</v>
          </cell>
          <cell r="D402" t="str">
            <v>M</v>
          </cell>
          <cell r="E402">
            <v>10005</v>
          </cell>
          <cell r="F402">
            <v>100050</v>
          </cell>
          <cell r="G402">
            <v>20867</v>
          </cell>
          <cell r="H402">
            <v>208670</v>
          </cell>
          <cell r="I402">
            <v>40</v>
          </cell>
          <cell r="J402">
            <v>400</v>
          </cell>
          <cell r="K402">
            <v>309120</v>
          </cell>
        </row>
        <row r="403">
          <cell r="A403" t="str">
            <v>흄관 절단공</v>
          </cell>
          <cell r="B403" t="str">
            <v>D=800</v>
          </cell>
          <cell r="C403">
            <v>6</v>
          </cell>
          <cell r="D403" t="str">
            <v>개당</v>
          </cell>
          <cell r="E403">
            <v>0</v>
          </cell>
          <cell r="F403">
            <v>0</v>
          </cell>
          <cell r="G403">
            <v>17290</v>
          </cell>
          <cell r="H403">
            <v>103740</v>
          </cell>
          <cell r="I403">
            <v>520</v>
          </cell>
          <cell r="J403">
            <v>3120</v>
          </cell>
          <cell r="K403">
            <v>106860</v>
          </cell>
        </row>
        <row r="404">
          <cell r="A404" t="str">
            <v>수   채   공</v>
          </cell>
          <cell r="B404" t="str">
            <v>D=80~350</v>
          </cell>
          <cell r="C404">
            <v>25</v>
          </cell>
          <cell r="D404" t="str">
            <v>HR</v>
          </cell>
          <cell r="E404">
            <v>380</v>
          </cell>
          <cell r="F404">
            <v>9500</v>
          </cell>
          <cell r="G404">
            <v>3060</v>
          </cell>
          <cell r="H404">
            <v>76500</v>
          </cell>
          <cell r="I404">
            <v>80</v>
          </cell>
          <cell r="J404">
            <v>2000</v>
          </cell>
          <cell r="K404">
            <v>88000</v>
          </cell>
        </row>
        <row r="405">
          <cell r="A405" t="str">
            <v>수   채   공</v>
          </cell>
          <cell r="B405" t="str">
            <v>D=400이상</v>
          </cell>
          <cell r="C405">
            <v>5</v>
          </cell>
          <cell r="D405" t="str">
            <v>HR</v>
          </cell>
          <cell r="E405">
            <v>269</v>
          </cell>
          <cell r="F405">
            <v>1345</v>
          </cell>
          <cell r="G405">
            <v>2926</v>
          </cell>
          <cell r="H405">
            <v>14630</v>
          </cell>
          <cell r="I405">
            <v>51</v>
          </cell>
          <cell r="J405">
            <v>255</v>
          </cell>
          <cell r="K405">
            <v>16230</v>
          </cell>
        </row>
        <row r="406">
          <cell r="A406" t="str">
            <v>수채공</v>
          </cell>
          <cell r="B406" t="str">
            <v>정자분기</v>
          </cell>
          <cell r="C406">
            <v>25</v>
          </cell>
          <cell r="D406" t="str">
            <v>인</v>
          </cell>
          <cell r="E406">
            <v>0</v>
          </cell>
          <cell r="F406">
            <v>0</v>
          </cell>
          <cell r="G406">
            <v>27200</v>
          </cell>
          <cell r="H406">
            <v>680000</v>
          </cell>
          <cell r="I406">
            <v>0</v>
          </cell>
          <cell r="J406">
            <v>0</v>
          </cell>
          <cell r="K406">
            <v>680000</v>
          </cell>
        </row>
        <row r="407">
          <cell r="A407" t="str">
            <v>관로못 설치공</v>
          </cell>
          <cell r="C407">
            <v>5</v>
          </cell>
          <cell r="D407" t="str">
            <v>개소</v>
          </cell>
          <cell r="E407">
            <v>0</v>
          </cell>
          <cell r="F407">
            <v>0</v>
          </cell>
          <cell r="G407">
            <v>9380</v>
          </cell>
          <cell r="H407">
            <v>46900</v>
          </cell>
          <cell r="I407">
            <v>100</v>
          </cell>
          <cell r="J407">
            <v>500</v>
          </cell>
          <cell r="K407">
            <v>47400</v>
          </cell>
        </row>
        <row r="408">
          <cell r="A408" t="str">
            <v>배 관 탐 지 공</v>
          </cell>
          <cell r="B408">
            <v>0</v>
          </cell>
          <cell r="C408">
            <v>380</v>
          </cell>
          <cell r="D408" t="str">
            <v>개소</v>
          </cell>
          <cell r="E408">
            <v>0</v>
          </cell>
          <cell r="F408">
            <v>0</v>
          </cell>
          <cell r="G408">
            <v>1800</v>
          </cell>
          <cell r="H408">
            <v>684000</v>
          </cell>
          <cell r="I408">
            <v>50</v>
          </cell>
          <cell r="J408">
            <v>19000</v>
          </cell>
          <cell r="K408">
            <v>703000</v>
          </cell>
        </row>
        <row r="409">
          <cell r="A409" t="str">
            <v>이동운반비</v>
          </cell>
          <cell r="B409">
            <v>0</v>
          </cell>
          <cell r="C409">
            <v>380</v>
          </cell>
          <cell r="D409" t="str">
            <v>개소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5700</v>
          </cell>
          <cell r="J409">
            <v>2166000</v>
          </cell>
          <cell r="K409">
            <v>2166000</v>
          </cell>
        </row>
        <row r="410">
          <cell r="A410" t="str">
            <v>소      계</v>
          </cell>
          <cell r="B410" t="str">
            <v/>
          </cell>
          <cell r="D410" t="str">
            <v/>
          </cell>
          <cell r="F410">
            <v>10188123</v>
          </cell>
          <cell r="H410">
            <v>7352814</v>
          </cell>
          <cell r="J410">
            <v>14889575</v>
          </cell>
          <cell r="K410">
            <v>32430512</v>
          </cell>
        </row>
        <row r="411">
          <cell r="A411" t="str">
            <v>계</v>
          </cell>
          <cell r="B411" t="str">
            <v/>
          </cell>
          <cell r="D411" t="str">
            <v/>
          </cell>
          <cell r="E411" t="str">
            <v/>
          </cell>
          <cell r="F411">
            <v>17966172</v>
          </cell>
          <cell r="G411" t="str">
            <v/>
          </cell>
          <cell r="H411">
            <v>343311748</v>
          </cell>
          <cell r="I411" t="str">
            <v/>
          </cell>
          <cell r="J411">
            <v>23834383</v>
          </cell>
          <cell r="K411">
            <v>385121613</v>
          </cell>
        </row>
        <row r="412">
          <cell r="A412" t="str">
            <v>5. 간접노무비</v>
          </cell>
          <cell r="C412">
            <v>1</v>
          </cell>
          <cell r="D412" t="str">
            <v>식</v>
          </cell>
          <cell r="K412">
            <v>48060000</v>
          </cell>
        </row>
        <row r="413">
          <cell r="A413" t="str">
            <v>6. 기 타 경 비</v>
          </cell>
          <cell r="C413">
            <v>1</v>
          </cell>
          <cell r="D413" t="str">
            <v>식</v>
          </cell>
          <cell r="K413">
            <v>14730000</v>
          </cell>
        </row>
        <row r="414">
          <cell r="A414" t="str">
            <v>순   공  사  비</v>
          </cell>
          <cell r="K414">
            <v>447902303</v>
          </cell>
        </row>
        <row r="415">
          <cell r="A415" t="str">
            <v>7. 일반관리비</v>
          </cell>
          <cell r="C415">
            <v>1</v>
          </cell>
          <cell r="D415" t="str">
            <v>식</v>
          </cell>
          <cell r="K415">
            <v>24630000</v>
          </cell>
        </row>
        <row r="416">
          <cell r="A416" t="str">
            <v>8. 이      윤</v>
          </cell>
          <cell r="C416">
            <v>1</v>
          </cell>
          <cell r="D416" t="str">
            <v>식</v>
          </cell>
          <cell r="K416">
            <v>68146709.649999991</v>
          </cell>
        </row>
        <row r="417">
          <cell r="A417" t="str">
            <v>9. 사급자재비</v>
          </cell>
          <cell r="C417">
            <v>1</v>
          </cell>
          <cell r="D417" t="str">
            <v>식</v>
          </cell>
          <cell r="K417">
            <v>4956951</v>
          </cell>
        </row>
        <row r="418">
          <cell r="A418" t="str">
            <v>공  급  가  액</v>
          </cell>
          <cell r="K418">
            <v>545635963.64999998</v>
          </cell>
        </row>
        <row r="419">
          <cell r="A419" t="str">
            <v>10. 부가가치세</v>
          </cell>
          <cell r="C419">
            <v>1</v>
          </cell>
          <cell r="D419" t="str">
            <v>식</v>
          </cell>
          <cell r="K419">
            <v>54563597</v>
          </cell>
        </row>
        <row r="420">
          <cell r="A420" t="str">
            <v>11. 폐기물처리비</v>
          </cell>
          <cell r="C420">
            <v>1</v>
          </cell>
          <cell r="D420" t="str">
            <v>식</v>
          </cell>
          <cell r="K420">
            <v>5956800</v>
          </cell>
        </row>
        <row r="421">
          <cell r="A421" t="str">
            <v>도   급   액</v>
          </cell>
          <cell r="K421">
            <v>606156360.64999998</v>
          </cell>
        </row>
        <row r="422">
          <cell r="A422" t="str">
            <v>사   급   자   재   내  역</v>
          </cell>
        </row>
        <row r="423">
          <cell r="A423" t="str">
            <v>스테인레스 강관</v>
          </cell>
          <cell r="B423" t="str">
            <v>13</v>
          </cell>
          <cell r="C423">
            <v>40</v>
          </cell>
          <cell r="D423" t="str">
            <v>M</v>
          </cell>
          <cell r="E423">
            <v>790</v>
          </cell>
          <cell r="F423">
            <v>31600</v>
          </cell>
          <cell r="K423">
            <v>31600</v>
          </cell>
        </row>
        <row r="424">
          <cell r="A424" t="str">
            <v>스테인레스 강관</v>
          </cell>
          <cell r="B424" t="str">
            <v>20</v>
          </cell>
          <cell r="C424">
            <v>100</v>
          </cell>
          <cell r="D424" t="str">
            <v>M</v>
          </cell>
          <cell r="E424">
            <v>850</v>
          </cell>
          <cell r="F424">
            <v>85000</v>
          </cell>
          <cell r="K424">
            <v>85000</v>
          </cell>
        </row>
        <row r="425">
          <cell r="A425" t="str">
            <v>스테인레스 강관</v>
          </cell>
          <cell r="B425" t="str">
            <v>25</v>
          </cell>
          <cell r="C425">
            <v>10</v>
          </cell>
          <cell r="D425" t="str">
            <v>M</v>
          </cell>
          <cell r="E425">
            <v>960</v>
          </cell>
          <cell r="F425">
            <v>9600</v>
          </cell>
          <cell r="K425">
            <v>9600</v>
          </cell>
        </row>
        <row r="426">
          <cell r="A426" t="str">
            <v>스테인레스 강관</v>
          </cell>
          <cell r="B426" t="str">
            <v>30</v>
          </cell>
          <cell r="C426">
            <v>4</v>
          </cell>
          <cell r="D426" t="str">
            <v>M</v>
          </cell>
          <cell r="E426">
            <v>2140</v>
          </cell>
          <cell r="F426">
            <v>8560</v>
          </cell>
          <cell r="K426">
            <v>8560</v>
          </cell>
        </row>
        <row r="427">
          <cell r="A427" t="str">
            <v>스테인레스 강관</v>
          </cell>
          <cell r="B427" t="str">
            <v>40</v>
          </cell>
          <cell r="C427">
            <v>10</v>
          </cell>
          <cell r="D427" t="str">
            <v>M</v>
          </cell>
          <cell r="E427">
            <v>2610</v>
          </cell>
          <cell r="F427">
            <v>26100</v>
          </cell>
          <cell r="K427">
            <v>26100</v>
          </cell>
        </row>
        <row r="428">
          <cell r="A428" t="str">
            <v>스테인레스 강관</v>
          </cell>
          <cell r="B428" t="str">
            <v>50</v>
          </cell>
          <cell r="C428">
            <v>2</v>
          </cell>
          <cell r="D428" t="str">
            <v>M</v>
          </cell>
          <cell r="E428">
            <v>2770</v>
          </cell>
          <cell r="F428">
            <v>5540</v>
          </cell>
          <cell r="K428">
            <v>5540</v>
          </cell>
        </row>
        <row r="429">
          <cell r="A429" t="str">
            <v>수도계량기보호통</v>
          </cell>
          <cell r="B429" t="str">
            <v>13*110</v>
          </cell>
          <cell r="C429">
            <v>1</v>
          </cell>
          <cell r="D429" t="str">
            <v>조</v>
          </cell>
          <cell r="E429">
            <v>9644</v>
          </cell>
          <cell r="F429">
            <v>9644</v>
          </cell>
          <cell r="K429">
            <v>9644</v>
          </cell>
        </row>
        <row r="430">
          <cell r="A430" t="str">
            <v>수도계량기보호통</v>
          </cell>
          <cell r="B430" t="str">
            <v>20*110</v>
          </cell>
          <cell r="C430">
            <v>1</v>
          </cell>
          <cell r="D430" t="str">
            <v>조</v>
          </cell>
          <cell r="E430">
            <v>14434</v>
          </cell>
          <cell r="F430">
            <v>14434</v>
          </cell>
          <cell r="K430">
            <v>14434</v>
          </cell>
        </row>
        <row r="431">
          <cell r="A431" t="str">
            <v>수도계량기보호통</v>
          </cell>
          <cell r="B431" t="str">
            <v>25*110</v>
          </cell>
          <cell r="C431">
            <v>1</v>
          </cell>
          <cell r="D431" t="str">
            <v>조</v>
          </cell>
          <cell r="E431">
            <v>15963</v>
          </cell>
          <cell r="F431">
            <v>15963</v>
          </cell>
          <cell r="K431">
            <v>15963</v>
          </cell>
        </row>
        <row r="432">
          <cell r="A432" t="str">
            <v>수도계량기보호통</v>
          </cell>
          <cell r="B432" t="str">
            <v>40*110</v>
          </cell>
          <cell r="C432">
            <v>1</v>
          </cell>
          <cell r="D432" t="str">
            <v>조</v>
          </cell>
          <cell r="E432">
            <v>49146</v>
          </cell>
          <cell r="F432">
            <v>49146</v>
          </cell>
          <cell r="K432">
            <v>49146</v>
          </cell>
        </row>
        <row r="433">
          <cell r="A433" t="str">
            <v>수도계량기보호통</v>
          </cell>
          <cell r="B433" t="str">
            <v>50*110</v>
          </cell>
          <cell r="C433">
            <v>1</v>
          </cell>
          <cell r="D433" t="str">
            <v>조</v>
          </cell>
          <cell r="E433">
            <v>52043</v>
          </cell>
          <cell r="F433">
            <v>52043</v>
          </cell>
          <cell r="K433">
            <v>52043</v>
          </cell>
        </row>
        <row r="434">
          <cell r="A434" t="str">
            <v>쌔들분수전(SP,VP)</v>
          </cell>
          <cell r="B434" t="str">
            <v>40*20</v>
          </cell>
          <cell r="C434">
            <v>1</v>
          </cell>
          <cell r="D434" t="str">
            <v>개</v>
          </cell>
          <cell r="E434">
            <v>4251</v>
          </cell>
          <cell r="F434">
            <v>4251</v>
          </cell>
          <cell r="K434">
            <v>4251</v>
          </cell>
        </row>
        <row r="435">
          <cell r="A435" t="str">
            <v>쌔들분수전(SP,VP)</v>
          </cell>
          <cell r="B435" t="str">
            <v>50*20</v>
          </cell>
          <cell r="C435">
            <v>1</v>
          </cell>
          <cell r="D435" t="str">
            <v>개</v>
          </cell>
          <cell r="E435">
            <v>4277</v>
          </cell>
          <cell r="F435">
            <v>4277</v>
          </cell>
          <cell r="K435">
            <v>4277</v>
          </cell>
        </row>
        <row r="436">
          <cell r="A436" t="str">
            <v>쌔들분수전(CIP용)</v>
          </cell>
          <cell r="B436" t="str">
            <v>80*20</v>
          </cell>
          <cell r="C436">
            <v>1</v>
          </cell>
          <cell r="D436" t="str">
            <v>개</v>
          </cell>
          <cell r="E436">
            <v>4665</v>
          </cell>
          <cell r="F436">
            <v>4665</v>
          </cell>
          <cell r="K436">
            <v>4665</v>
          </cell>
        </row>
        <row r="437">
          <cell r="A437" t="str">
            <v>쌔들분수전(CIP용)</v>
          </cell>
          <cell r="B437" t="str">
            <v>80*25</v>
          </cell>
          <cell r="C437">
            <v>1</v>
          </cell>
          <cell r="D437" t="str">
            <v>개</v>
          </cell>
          <cell r="E437">
            <v>5708</v>
          </cell>
          <cell r="F437">
            <v>5708</v>
          </cell>
          <cell r="K437">
            <v>5708</v>
          </cell>
        </row>
        <row r="438">
          <cell r="A438" t="str">
            <v>쌔들분수전(CIP용)</v>
          </cell>
          <cell r="B438" t="str">
            <v>80*40</v>
          </cell>
          <cell r="C438">
            <v>1</v>
          </cell>
          <cell r="D438" t="str">
            <v>개</v>
          </cell>
          <cell r="E438">
            <v>11556</v>
          </cell>
          <cell r="F438">
            <v>11556</v>
          </cell>
          <cell r="K438">
            <v>11556</v>
          </cell>
        </row>
        <row r="439">
          <cell r="A439" t="str">
            <v>쌔들분수전(CIP용)</v>
          </cell>
          <cell r="B439" t="str">
            <v>100*20</v>
          </cell>
          <cell r="C439">
            <v>1</v>
          </cell>
          <cell r="D439" t="str">
            <v>개</v>
          </cell>
          <cell r="E439">
            <v>4951</v>
          </cell>
          <cell r="F439">
            <v>4951</v>
          </cell>
          <cell r="K439">
            <v>4951</v>
          </cell>
        </row>
        <row r="440">
          <cell r="A440" t="str">
            <v>쌔들분수전(CIP용)</v>
          </cell>
          <cell r="B440" t="str">
            <v>100*25</v>
          </cell>
          <cell r="C440">
            <v>1</v>
          </cell>
          <cell r="D440" t="str">
            <v>개</v>
          </cell>
          <cell r="E440">
            <v>5991</v>
          </cell>
          <cell r="F440">
            <v>5991</v>
          </cell>
          <cell r="K440">
            <v>5991</v>
          </cell>
        </row>
        <row r="441">
          <cell r="A441" t="str">
            <v>쌔들분수전(CIP용)</v>
          </cell>
          <cell r="B441" t="str">
            <v>100*40</v>
          </cell>
          <cell r="C441">
            <v>1</v>
          </cell>
          <cell r="D441" t="str">
            <v>개</v>
          </cell>
          <cell r="E441">
            <v>12033</v>
          </cell>
          <cell r="F441">
            <v>12033</v>
          </cell>
          <cell r="K441">
            <v>12033</v>
          </cell>
        </row>
        <row r="442">
          <cell r="A442" t="str">
            <v>쌔들분수전(CIP용)</v>
          </cell>
          <cell r="B442" t="str">
            <v>100*50</v>
          </cell>
          <cell r="C442">
            <v>1</v>
          </cell>
          <cell r="D442" t="str">
            <v>개</v>
          </cell>
          <cell r="E442">
            <v>15124</v>
          </cell>
          <cell r="F442">
            <v>15124</v>
          </cell>
          <cell r="K442">
            <v>15124</v>
          </cell>
        </row>
        <row r="443">
          <cell r="A443" t="str">
            <v>쌔들분수전(CIP용)</v>
          </cell>
          <cell r="B443" t="str">
            <v>150*20</v>
          </cell>
          <cell r="C443">
            <v>1</v>
          </cell>
          <cell r="D443" t="str">
            <v>개</v>
          </cell>
          <cell r="E443">
            <v>5234</v>
          </cell>
          <cell r="F443">
            <v>5234</v>
          </cell>
          <cell r="K443">
            <v>5234</v>
          </cell>
        </row>
        <row r="444">
          <cell r="A444" t="str">
            <v>쌔들분수전(CIP용)</v>
          </cell>
          <cell r="B444" t="str">
            <v>150*25</v>
          </cell>
          <cell r="C444">
            <v>1</v>
          </cell>
          <cell r="D444" t="str">
            <v>개</v>
          </cell>
          <cell r="E444">
            <v>6274</v>
          </cell>
          <cell r="F444">
            <v>6274</v>
          </cell>
          <cell r="K444">
            <v>6274</v>
          </cell>
        </row>
        <row r="445">
          <cell r="A445" t="str">
            <v>쌔들분수전(CIP용)</v>
          </cell>
          <cell r="B445" t="str">
            <v>150*40</v>
          </cell>
          <cell r="C445">
            <v>1</v>
          </cell>
          <cell r="D445" t="str">
            <v>개</v>
          </cell>
          <cell r="E445">
            <v>12510</v>
          </cell>
          <cell r="F445">
            <v>12510</v>
          </cell>
          <cell r="K445">
            <v>12510</v>
          </cell>
        </row>
        <row r="446">
          <cell r="A446" t="str">
            <v>쌔들분수전(CIP용)</v>
          </cell>
          <cell r="B446" t="str">
            <v>150*50</v>
          </cell>
          <cell r="C446">
            <v>1</v>
          </cell>
          <cell r="D446" t="str">
            <v>개</v>
          </cell>
          <cell r="E446">
            <v>15562</v>
          </cell>
          <cell r="F446">
            <v>15562</v>
          </cell>
          <cell r="K446">
            <v>15562</v>
          </cell>
        </row>
        <row r="447">
          <cell r="A447" t="str">
            <v>쌔들분수전(CIP용)</v>
          </cell>
          <cell r="B447" t="str">
            <v>200*25</v>
          </cell>
          <cell r="C447">
            <v>1</v>
          </cell>
          <cell r="D447" t="str">
            <v>개</v>
          </cell>
          <cell r="E447">
            <v>7609</v>
          </cell>
          <cell r="F447">
            <v>7609</v>
          </cell>
          <cell r="K447">
            <v>7609</v>
          </cell>
        </row>
        <row r="448">
          <cell r="A448" t="str">
            <v>쌔들분수전(CIP용)</v>
          </cell>
          <cell r="B448" t="str">
            <v>200*40</v>
          </cell>
          <cell r="C448">
            <v>1</v>
          </cell>
          <cell r="D448" t="str">
            <v>개</v>
          </cell>
          <cell r="E448">
            <v>13864</v>
          </cell>
          <cell r="F448">
            <v>13864</v>
          </cell>
          <cell r="K448">
            <v>13864</v>
          </cell>
        </row>
        <row r="449">
          <cell r="A449" t="str">
            <v>쌔들분수전(CIP용)</v>
          </cell>
          <cell r="B449" t="str">
            <v>200*50</v>
          </cell>
          <cell r="C449">
            <v>1</v>
          </cell>
          <cell r="D449" t="str">
            <v>개</v>
          </cell>
          <cell r="E449">
            <v>16923</v>
          </cell>
          <cell r="F449">
            <v>16923</v>
          </cell>
          <cell r="K449">
            <v>16923</v>
          </cell>
        </row>
        <row r="450">
          <cell r="A450" t="str">
            <v>SSP용 연결관</v>
          </cell>
          <cell r="B450" t="str">
            <v>20</v>
          </cell>
          <cell r="C450">
            <v>6</v>
          </cell>
          <cell r="D450" t="str">
            <v>개</v>
          </cell>
          <cell r="E450">
            <v>1147</v>
          </cell>
          <cell r="F450">
            <v>6882</v>
          </cell>
          <cell r="K450">
            <v>6882</v>
          </cell>
        </row>
        <row r="451">
          <cell r="A451" t="str">
            <v>SSP용 연결관</v>
          </cell>
          <cell r="B451" t="str">
            <v>25</v>
          </cell>
          <cell r="C451">
            <v>4</v>
          </cell>
          <cell r="D451" t="str">
            <v>개</v>
          </cell>
          <cell r="E451">
            <v>1475</v>
          </cell>
          <cell r="F451">
            <v>5900</v>
          </cell>
          <cell r="K451">
            <v>5900</v>
          </cell>
        </row>
        <row r="452">
          <cell r="A452" t="str">
            <v>SSP용 연결관</v>
          </cell>
          <cell r="B452" t="str">
            <v>40</v>
          </cell>
          <cell r="C452">
            <v>4</v>
          </cell>
          <cell r="D452" t="str">
            <v>개</v>
          </cell>
          <cell r="E452">
            <v>2973</v>
          </cell>
          <cell r="F452">
            <v>11892</v>
          </cell>
          <cell r="K452">
            <v>11892</v>
          </cell>
        </row>
        <row r="453">
          <cell r="A453" t="str">
            <v>SSP용 연결관</v>
          </cell>
          <cell r="B453" t="str">
            <v>50</v>
          </cell>
          <cell r="C453">
            <v>4</v>
          </cell>
          <cell r="D453" t="str">
            <v>개</v>
          </cell>
          <cell r="E453">
            <v>3927</v>
          </cell>
          <cell r="F453">
            <v>15708</v>
          </cell>
          <cell r="K453">
            <v>15708</v>
          </cell>
        </row>
        <row r="454">
          <cell r="A454" t="str">
            <v>SSP 엘보 (90。)</v>
          </cell>
          <cell r="B454" t="str">
            <v>13</v>
          </cell>
          <cell r="C454">
            <v>20</v>
          </cell>
          <cell r="D454" t="str">
            <v>개</v>
          </cell>
          <cell r="E454">
            <v>340</v>
          </cell>
          <cell r="F454">
            <v>6800</v>
          </cell>
          <cell r="K454">
            <v>6800</v>
          </cell>
        </row>
        <row r="455">
          <cell r="A455" t="str">
            <v>SSP 엘보 (90。)</v>
          </cell>
          <cell r="B455" t="str">
            <v>20</v>
          </cell>
          <cell r="C455">
            <v>120</v>
          </cell>
          <cell r="D455" t="str">
            <v>개</v>
          </cell>
          <cell r="E455">
            <v>420</v>
          </cell>
          <cell r="F455">
            <v>50400</v>
          </cell>
          <cell r="K455">
            <v>50400</v>
          </cell>
        </row>
        <row r="456">
          <cell r="A456" t="str">
            <v>SSP 엘보 (90。)</v>
          </cell>
          <cell r="B456" t="str">
            <v>25</v>
          </cell>
          <cell r="C456">
            <v>20</v>
          </cell>
          <cell r="D456" t="str">
            <v>개</v>
          </cell>
          <cell r="E456">
            <v>540</v>
          </cell>
          <cell r="F456">
            <v>10800</v>
          </cell>
          <cell r="K456">
            <v>10800</v>
          </cell>
        </row>
        <row r="457">
          <cell r="A457" t="str">
            <v>SSP 엘보 (90。)</v>
          </cell>
          <cell r="B457" t="str">
            <v>30</v>
          </cell>
          <cell r="C457">
            <v>4</v>
          </cell>
          <cell r="D457" t="str">
            <v>개</v>
          </cell>
          <cell r="E457">
            <v>1200</v>
          </cell>
          <cell r="F457">
            <v>4800</v>
          </cell>
          <cell r="K457">
            <v>4800</v>
          </cell>
        </row>
        <row r="458">
          <cell r="A458" t="str">
            <v>SSP 엘보 (90。)</v>
          </cell>
          <cell r="B458" t="str">
            <v>40</v>
          </cell>
          <cell r="C458">
            <v>4</v>
          </cell>
          <cell r="D458" t="str">
            <v>개</v>
          </cell>
          <cell r="E458">
            <v>1450</v>
          </cell>
          <cell r="F458">
            <v>5800</v>
          </cell>
          <cell r="K458">
            <v>5800</v>
          </cell>
        </row>
        <row r="459">
          <cell r="A459" t="str">
            <v>SSP 엘보 (90。)</v>
          </cell>
          <cell r="B459" t="str">
            <v>50</v>
          </cell>
          <cell r="C459">
            <v>2</v>
          </cell>
          <cell r="D459" t="str">
            <v>개</v>
          </cell>
          <cell r="E459">
            <v>1900</v>
          </cell>
          <cell r="F459">
            <v>3800</v>
          </cell>
          <cell r="K459">
            <v>3800</v>
          </cell>
        </row>
        <row r="460">
          <cell r="A460" t="str">
            <v xml:space="preserve"> SSP 소 켓</v>
          </cell>
          <cell r="B460" t="str">
            <v>13</v>
          </cell>
          <cell r="C460">
            <v>10</v>
          </cell>
          <cell r="D460" t="str">
            <v>개</v>
          </cell>
          <cell r="E460">
            <v>280</v>
          </cell>
          <cell r="F460">
            <v>2800</v>
          </cell>
          <cell r="K460">
            <v>2800</v>
          </cell>
        </row>
        <row r="461">
          <cell r="A461" t="str">
            <v xml:space="preserve"> SSP 소 켓</v>
          </cell>
          <cell r="B461" t="str">
            <v>20</v>
          </cell>
          <cell r="C461">
            <v>5</v>
          </cell>
          <cell r="D461" t="str">
            <v>개</v>
          </cell>
          <cell r="E461">
            <v>360</v>
          </cell>
          <cell r="F461">
            <v>1800</v>
          </cell>
          <cell r="K461">
            <v>1800</v>
          </cell>
        </row>
        <row r="462">
          <cell r="A462" t="str">
            <v xml:space="preserve"> SSP 소 켓</v>
          </cell>
          <cell r="B462" t="str">
            <v>25</v>
          </cell>
          <cell r="C462">
            <v>2</v>
          </cell>
          <cell r="D462" t="str">
            <v>개</v>
          </cell>
          <cell r="E462">
            <v>450</v>
          </cell>
          <cell r="F462">
            <v>900</v>
          </cell>
          <cell r="K462">
            <v>900</v>
          </cell>
        </row>
        <row r="463">
          <cell r="A463" t="str">
            <v xml:space="preserve"> SSP 소 켓</v>
          </cell>
          <cell r="B463" t="str">
            <v>30</v>
          </cell>
          <cell r="C463">
            <v>2</v>
          </cell>
          <cell r="D463" t="str">
            <v>개</v>
          </cell>
          <cell r="E463">
            <v>460</v>
          </cell>
          <cell r="F463">
            <v>920</v>
          </cell>
          <cell r="K463">
            <v>920</v>
          </cell>
        </row>
        <row r="464">
          <cell r="A464" t="str">
            <v xml:space="preserve"> SSP 소 켓</v>
          </cell>
          <cell r="B464" t="str">
            <v>40</v>
          </cell>
          <cell r="C464">
            <v>2</v>
          </cell>
          <cell r="D464" t="str">
            <v>개</v>
          </cell>
          <cell r="E464">
            <v>1180</v>
          </cell>
          <cell r="F464">
            <v>2360</v>
          </cell>
          <cell r="K464">
            <v>2360</v>
          </cell>
        </row>
        <row r="465">
          <cell r="A465" t="str">
            <v xml:space="preserve"> SSP 소 켓</v>
          </cell>
          <cell r="B465" t="str">
            <v>50</v>
          </cell>
          <cell r="C465">
            <v>2</v>
          </cell>
          <cell r="D465" t="str">
            <v>개</v>
          </cell>
          <cell r="E465">
            <v>1470</v>
          </cell>
          <cell r="F465">
            <v>2940</v>
          </cell>
          <cell r="K465">
            <v>2940</v>
          </cell>
        </row>
        <row r="466">
          <cell r="A466" t="str">
            <v>아답타 소켓(M)</v>
          </cell>
          <cell r="B466" t="str">
            <v>13*15</v>
          </cell>
          <cell r="C466">
            <v>20</v>
          </cell>
          <cell r="D466" t="str">
            <v>개</v>
          </cell>
          <cell r="E466">
            <v>284</v>
          </cell>
          <cell r="F466">
            <v>5680</v>
          </cell>
          <cell r="K466">
            <v>5680</v>
          </cell>
        </row>
        <row r="467">
          <cell r="A467" t="str">
            <v>아답타 소켓(M)</v>
          </cell>
          <cell r="B467" t="str">
            <v>20*20</v>
          </cell>
          <cell r="C467">
            <v>10</v>
          </cell>
          <cell r="D467" t="str">
            <v>개</v>
          </cell>
          <cell r="E467">
            <v>393</v>
          </cell>
          <cell r="F467">
            <v>3930</v>
          </cell>
          <cell r="K467">
            <v>3930</v>
          </cell>
        </row>
        <row r="468">
          <cell r="A468" t="str">
            <v>아답타 소켓(M)</v>
          </cell>
          <cell r="B468" t="str">
            <v>25*25</v>
          </cell>
          <cell r="C468">
            <v>8</v>
          </cell>
          <cell r="D468" t="str">
            <v>개</v>
          </cell>
          <cell r="E468">
            <v>456</v>
          </cell>
          <cell r="F468">
            <v>3648</v>
          </cell>
          <cell r="K468">
            <v>3648</v>
          </cell>
        </row>
        <row r="469">
          <cell r="A469" t="str">
            <v>아답타 소켓(M)</v>
          </cell>
          <cell r="B469" t="str">
            <v>40*40</v>
          </cell>
          <cell r="C469">
            <v>2</v>
          </cell>
          <cell r="D469" t="str">
            <v>개</v>
          </cell>
          <cell r="E469">
            <v>1625</v>
          </cell>
          <cell r="F469">
            <v>3250</v>
          </cell>
          <cell r="K469">
            <v>3250</v>
          </cell>
        </row>
        <row r="470">
          <cell r="A470" t="str">
            <v>아답타 소켓(M)</v>
          </cell>
          <cell r="B470" t="str">
            <v>50*50</v>
          </cell>
          <cell r="C470">
            <v>2</v>
          </cell>
          <cell r="D470" t="str">
            <v>개</v>
          </cell>
          <cell r="E470">
            <v>1808</v>
          </cell>
          <cell r="F470">
            <v>3616</v>
          </cell>
          <cell r="K470">
            <v>3616</v>
          </cell>
        </row>
        <row r="471">
          <cell r="A471" t="str">
            <v>베 어 소 켓</v>
          </cell>
          <cell r="B471" t="str">
            <v>13</v>
          </cell>
          <cell r="C471">
            <v>1</v>
          </cell>
          <cell r="D471" t="str">
            <v>개</v>
          </cell>
          <cell r="E471">
            <v>320</v>
          </cell>
          <cell r="F471">
            <v>320</v>
          </cell>
          <cell r="K471">
            <v>320</v>
          </cell>
        </row>
        <row r="472">
          <cell r="A472" t="str">
            <v>베 어 소 켓</v>
          </cell>
          <cell r="B472" t="str">
            <v>20</v>
          </cell>
          <cell r="C472">
            <v>1</v>
          </cell>
          <cell r="D472" t="str">
            <v>개</v>
          </cell>
          <cell r="E472">
            <v>420</v>
          </cell>
          <cell r="F472">
            <v>420</v>
          </cell>
          <cell r="K472">
            <v>420</v>
          </cell>
        </row>
        <row r="473">
          <cell r="A473" t="str">
            <v>베 어 소 켓</v>
          </cell>
          <cell r="B473" t="str">
            <v>25</v>
          </cell>
          <cell r="C473">
            <v>1</v>
          </cell>
          <cell r="D473" t="str">
            <v>개</v>
          </cell>
          <cell r="E473">
            <v>530</v>
          </cell>
          <cell r="F473">
            <v>530</v>
          </cell>
          <cell r="K473">
            <v>530</v>
          </cell>
        </row>
        <row r="474">
          <cell r="A474" t="str">
            <v>베 어 소 켓</v>
          </cell>
          <cell r="B474" t="str">
            <v>40</v>
          </cell>
          <cell r="C474">
            <v>3</v>
          </cell>
          <cell r="D474" t="str">
            <v>개</v>
          </cell>
          <cell r="E474">
            <v>3520</v>
          </cell>
          <cell r="F474">
            <v>10560</v>
          </cell>
          <cell r="K474">
            <v>10560</v>
          </cell>
        </row>
        <row r="475">
          <cell r="A475" t="str">
            <v>베 어 소 켓</v>
          </cell>
          <cell r="B475" t="str">
            <v>50</v>
          </cell>
          <cell r="C475">
            <v>2</v>
          </cell>
          <cell r="D475" t="str">
            <v>개</v>
          </cell>
          <cell r="E475">
            <v>4510</v>
          </cell>
          <cell r="F475">
            <v>9020</v>
          </cell>
          <cell r="K475">
            <v>9020</v>
          </cell>
        </row>
        <row r="476">
          <cell r="A476" t="str">
            <v>K - 유니온</v>
          </cell>
          <cell r="B476" t="str">
            <v>청동13</v>
          </cell>
          <cell r="C476">
            <v>210</v>
          </cell>
          <cell r="D476" t="str">
            <v>개</v>
          </cell>
          <cell r="E476">
            <v>2100</v>
          </cell>
          <cell r="F476">
            <v>441000</v>
          </cell>
          <cell r="K476">
            <v>441000</v>
          </cell>
        </row>
        <row r="477">
          <cell r="A477" t="str">
            <v>K - 유니온</v>
          </cell>
          <cell r="B477" t="str">
            <v>청동20</v>
          </cell>
          <cell r="C477">
            <v>30</v>
          </cell>
          <cell r="D477" t="str">
            <v>개</v>
          </cell>
          <cell r="E477">
            <v>3200</v>
          </cell>
          <cell r="F477">
            <v>96000</v>
          </cell>
          <cell r="K477">
            <v>96000</v>
          </cell>
        </row>
        <row r="478">
          <cell r="A478" t="str">
            <v>K - 유니온</v>
          </cell>
          <cell r="B478" t="str">
            <v>청동25</v>
          </cell>
          <cell r="C478">
            <v>10</v>
          </cell>
          <cell r="D478" t="str">
            <v>개</v>
          </cell>
          <cell r="E478">
            <v>4260</v>
          </cell>
          <cell r="F478">
            <v>42600</v>
          </cell>
          <cell r="K478">
            <v>42600</v>
          </cell>
        </row>
        <row r="479">
          <cell r="A479" t="str">
            <v>K - 유니온</v>
          </cell>
          <cell r="B479" t="str">
            <v>청동30</v>
          </cell>
          <cell r="C479">
            <v>1</v>
          </cell>
          <cell r="D479" t="str">
            <v>개</v>
          </cell>
          <cell r="E479">
            <v>6100</v>
          </cell>
          <cell r="F479">
            <v>6100</v>
          </cell>
          <cell r="K479">
            <v>6100</v>
          </cell>
        </row>
        <row r="480">
          <cell r="A480" t="str">
            <v>K - 유니온</v>
          </cell>
          <cell r="B480" t="str">
            <v>청동40</v>
          </cell>
          <cell r="C480">
            <v>10</v>
          </cell>
          <cell r="D480" t="str">
            <v>개</v>
          </cell>
          <cell r="E480">
            <v>8830</v>
          </cell>
          <cell r="F480">
            <v>88300</v>
          </cell>
          <cell r="K480">
            <v>88300</v>
          </cell>
        </row>
        <row r="481">
          <cell r="A481" t="str">
            <v>K - 유니온</v>
          </cell>
          <cell r="B481" t="str">
            <v>청동50</v>
          </cell>
          <cell r="C481">
            <v>5</v>
          </cell>
          <cell r="D481" t="str">
            <v>개</v>
          </cell>
          <cell r="E481">
            <v>13400</v>
          </cell>
          <cell r="F481">
            <v>67000</v>
          </cell>
          <cell r="K481">
            <v>67000</v>
          </cell>
        </row>
        <row r="482">
          <cell r="A482" t="str">
            <v xml:space="preserve"> SSP  티이</v>
          </cell>
          <cell r="B482" t="str">
            <v>20*20</v>
          </cell>
          <cell r="C482">
            <v>1</v>
          </cell>
          <cell r="D482" t="str">
            <v>개</v>
          </cell>
          <cell r="E482">
            <v>372</v>
          </cell>
          <cell r="F482">
            <v>372</v>
          </cell>
          <cell r="K482">
            <v>372</v>
          </cell>
        </row>
        <row r="483">
          <cell r="A483" t="str">
            <v xml:space="preserve"> SSP  티이</v>
          </cell>
          <cell r="B483" t="str">
            <v>25*25</v>
          </cell>
          <cell r="C483">
            <v>2</v>
          </cell>
          <cell r="D483" t="str">
            <v>개</v>
          </cell>
          <cell r="E483">
            <v>439</v>
          </cell>
          <cell r="F483">
            <v>878</v>
          </cell>
          <cell r="K483">
            <v>878</v>
          </cell>
        </row>
        <row r="484">
          <cell r="A484" t="str">
            <v xml:space="preserve"> SSP  티이</v>
          </cell>
          <cell r="B484" t="str">
            <v>25*20</v>
          </cell>
          <cell r="C484">
            <v>2</v>
          </cell>
          <cell r="D484" t="str">
            <v>개</v>
          </cell>
          <cell r="E484">
            <v>456</v>
          </cell>
          <cell r="F484">
            <v>912</v>
          </cell>
          <cell r="K484">
            <v>912</v>
          </cell>
        </row>
        <row r="485">
          <cell r="A485" t="str">
            <v xml:space="preserve"> SSP  티이</v>
          </cell>
          <cell r="B485" t="str">
            <v>30*25</v>
          </cell>
          <cell r="C485">
            <v>1</v>
          </cell>
          <cell r="D485" t="str">
            <v>개</v>
          </cell>
          <cell r="E485">
            <v>1240</v>
          </cell>
          <cell r="F485">
            <v>1240</v>
          </cell>
          <cell r="K485">
            <v>1240</v>
          </cell>
        </row>
        <row r="486">
          <cell r="A486" t="str">
            <v xml:space="preserve"> SSP  티이</v>
          </cell>
          <cell r="B486" t="str">
            <v>30*20</v>
          </cell>
          <cell r="C486">
            <v>1</v>
          </cell>
          <cell r="D486" t="str">
            <v>개</v>
          </cell>
          <cell r="E486">
            <v>1251</v>
          </cell>
          <cell r="F486">
            <v>1251</v>
          </cell>
          <cell r="K486">
            <v>1251</v>
          </cell>
        </row>
        <row r="487">
          <cell r="A487" t="str">
            <v xml:space="preserve"> SSP  티이</v>
          </cell>
          <cell r="B487" t="str">
            <v>40*40</v>
          </cell>
          <cell r="C487">
            <v>1</v>
          </cell>
          <cell r="D487" t="str">
            <v>개</v>
          </cell>
          <cell r="E487">
            <v>1569</v>
          </cell>
          <cell r="F487">
            <v>1569</v>
          </cell>
          <cell r="K487">
            <v>1569</v>
          </cell>
        </row>
        <row r="488">
          <cell r="A488" t="str">
            <v xml:space="preserve"> SSP  티이</v>
          </cell>
          <cell r="B488" t="str">
            <v>40*25</v>
          </cell>
          <cell r="C488">
            <v>1</v>
          </cell>
          <cell r="D488" t="str">
            <v>개</v>
          </cell>
          <cell r="E488">
            <v>5000</v>
          </cell>
          <cell r="F488">
            <v>5000</v>
          </cell>
          <cell r="K488">
            <v>5000</v>
          </cell>
        </row>
        <row r="489">
          <cell r="A489" t="str">
            <v xml:space="preserve"> SSP  티이</v>
          </cell>
          <cell r="B489" t="str">
            <v>40*20</v>
          </cell>
          <cell r="C489">
            <v>1</v>
          </cell>
          <cell r="D489" t="str">
            <v>개</v>
          </cell>
          <cell r="E489">
            <v>5230</v>
          </cell>
          <cell r="F489">
            <v>5230</v>
          </cell>
          <cell r="K489">
            <v>5230</v>
          </cell>
        </row>
        <row r="490">
          <cell r="A490" t="str">
            <v xml:space="preserve"> SSP  티이</v>
          </cell>
          <cell r="B490" t="str">
            <v>50*50</v>
          </cell>
          <cell r="C490">
            <v>1</v>
          </cell>
          <cell r="D490" t="str">
            <v>개</v>
          </cell>
          <cell r="E490">
            <v>1770</v>
          </cell>
          <cell r="F490">
            <v>1770</v>
          </cell>
          <cell r="K490">
            <v>1770</v>
          </cell>
        </row>
        <row r="491">
          <cell r="A491" t="str">
            <v xml:space="preserve"> SSP  티이</v>
          </cell>
          <cell r="B491" t="str">
            <v>50*40</v>
          </cell>
          <cell r="C491">
            <v>1</v>
          </cell>
          <cell r="D491" t="str">
            <v>개</v>
          </cell>
          <cell r="E491">
            <v>1873</v>
          </cell>
          <cell r="F491">
            <v>1873</v>
          </cell>
          <cell r="K491">
            <v>1873</v>
          </cell>
        </row>
        <row r="492">
          <cell r="A492" t="str">
            <v xml:space="preserve"> SSP  티이</v>
          </cell>
          <cell r="B492" t="str">
            <v>50*25</v>
          </cell>
          <cell r="C492">
            <v>1</v>
          </cell>
          <cell r="D492" t="str">
            <v>개</v>
          </cell>
          <cell r="E492">
            <v>6100</v>
          </cell>
          <cell r="F492">
            <v>6100</v>
          </cell>
          <cell r="K492">
            <v>6100</v>
          </cell>
        </row>
        <row r="493">
          <cell r="A493" t="str">
            <v xml:space="preserve"> SSP  티이</v>
          </cell>
          <cell r="B493" t="str">
            <v>50*20</v>
          </cell>
          <cell r="C493">
            <v>1</v>
          </cell>
          <cell r="D493" t="str">
            <v>개</v>
          </cell>
          <cell r="E493">
            <v>6210</v>
          </cell>
          <cell r="F493">
            <v>6210</v>
          </cell>
          <cell r="K493">
            <v>6210</v>
          </cell>
        </row>
        <row r="494">
          <cell r="A494" t="str">
            <v xml:space="preserve"> SSP 레듀샤</v>
          </cell>
          <cell r="B494" t="str">
            <v>20*13</v>
          </cell>
          <cell r="C494">
            <v>5</v>
          </cell>
          <cell r="D494" t="str">
            <v>개</v>
          </cell>
          <cell r="E494">
            <v>600</v>
          </cell>
          <cell r="F494">
            <v>3000</v>
          </cell>
          <cell r="K494">
            <v>3000</v>
          </cell>
        </row>
        <row r="495">
          <cell r="A495" t="str">
            <v xml:space="preserve"> SSP 레듀샤</v>
          </cell>
          <cell r="B495" t="str">
            <v>25*20</v>
          </cell>
          <cell r="C495">
            <v>2</v>
          </cell>
          <cell r="D495" t="str">
            <v>개</v>
          </cell>
          <cell r="E495">
            <v>900</v>
          </cell>
          <cell r="F495">
            <v>1800</v>
          </cell>
          <cell r="K495">
            <v>1800</v>
          </cell>
        </row>
        <row r="496">
          <cell r="A496" t="str">
            <v xml:space="preserve"> SSP 레듀샤</v>
          </cell>
          <cell r="B496" t="str">
            <v>25*13</v>
          </cell>
          <cell r="C496">
            <v>1</v>
          </cell>
          <cell r="D496" t="str">
            <v>개</v>
          </cell>
          <cell r="E496">
            <v>308</v>
          </cell>
          <cell r="F496">
            <v>308</v>
          </cell>
          <cell r="K496">
            <v>308</v>
          </cell>
        </row>
        <row r="497">
          <cell r="A497" t="str">
            <v xml:space="preserve"> SSP 레듀샤</v>
          </cell>
          <cell r="B497" t="str">
            <v>30*25</v>
          </cell>
          <cell r="C497">
            <v>1</v>
          </cell>
          <cell r="D497" t="str">
            <v>개</v>
          </cell>
          <cell r="E497">
            <v>499</v>
          </cell>
          <cell r="F497">
            <v>499</v>
          </cell>
          <cell r="K497">
            <v>499</v>
          </cell>
        </row>
        <row r="498">
          <cell r="A498" t="str">
            <v xml:space="preserve"> SSP 레듀샤</v>
          </cell>
          <cell r="B498" t="str">
            <v>30*20</v>
          </cell>
          <cell r="C498">
            <v>1</v>
          </cell>
          <cell r="D498" t="str">
            <v>개</v>
          </cell>
          <cell r="E498">
            <v>534</v>
          </cell>
          <cell r="F498">
            <v>534</v>
          </cell>
          <cell r="K498">
            <v>534</v>
          </cell>
        </row>
        <row r="499">
          <cell r="A499" t="str">
            <v xml:space="preserve"> SSP 레듀샤</v>
          </cell>
          <cell r="B499" t="str">
            <v>40*30</v>
          </cell>
          <cell r="C499">
            <v>1</v>
          </cell>
          <cell r="D499" t="str">
            <v>개</v>
          </cell>
          <cell r="E499">
            <v>629</v>
          </cell>
          <cell r="F499">
            <v>629</v>
          </cell>
          <cell r="K499">
            <v>629</v>
          </cell>
        </row>
        <row r="500">
          <cell r="A500" t="str">
            <v xml:space="preserve"> SSP 레듀샤</v>
          </cell>
          <cell r="B500" t="str">
            <v>40*25</v>
          </cell>
          <cell r="C500">
            <v>1</v>
          </cell>
          <cell r="D500" t="str">
            <v>개</v>
          </cell>
          <cell r="E500">
            <v>2100</v>
          </cell>
          <cell r="F500">
            <v>2100</v>
          </cell>
          <cell r="K500">
            <v>2100</v>
          </cell>
        </row>
        <row r="501">
          <cell r="A501" t="str">
            <v xml:space="preserve"> SSP 레듀샤</v>
          </cell>
          <cell r="B501" t="str">
            <v>50*40</v>
          </cell>
          <cell r="C501">
            <v>1</v>
          </cell>
          <cell r="D501" t="str">
            <v>개</v>
          </cell>
          <cell r="E501">
            <v>2400</v>
          </cell>
          <cell r="F501">
            <v>2400</v>
          </cell>
          <cell r="K501">
            <v>2400</v>
          </cell>
        </row>
        <row r="502">
          <cell r="A502" t="str">
            <v xml:space="preserve"> SSP 레듀샤</v>
          </cell>
          <cell r="B502" t="str">
            <v>50*25</v>
          </cell>
          <cell r="C502">
            <v>1</v>
          </cell>
          <cell r="D502" t="str">
            <v>개</v>
          </cell>
          <cell r="E502">
            <v>2920</v>
          </cell>
          <cell r="F502">
            <v>2920</v>
          </cell>
          <cell r="K502">
            <v>2920</v>
          </cell>
        </row>
        <row r="503">
          <cell r="A503" t="str">
            <v>베 어 소 켓</v>
          </cell>
          <cell r="B503" t="str">
            <v>20</v>
          </cell>
          <cell r="C503">
            <v>1</v>
          </cell>
          <cell r="D503" t="str">
            <v>개</v>
          </cell>
          <cell r="E503">
            <v>420</v>
          </cell>
          <cell r="F503">
            <v>420</v>
          </cell>
          <cell r="K503">
            <v>420</v>
          </cell>
        </row>
        <row r="504">
          <cell r="A504" t="str">
            <v>베 어 소 켓</v>
          </cell>
          <cell r="B504" t="str">
            <v>25</v>
          </cell>
          <cell r="C504">
            <v>1</v>
          </cell>
          <cell r="D504" t="str">
            <v>개</v>
          </cell>
          <cell r="E504">
            <v>530</v>
          </cell>
          <cell r="F504">
            <v>530</v>
          </cell>
          <cell r="K504">
            <v>530</v>
          </cell>
        </row>
        <row r="505">
          <cell r="A505" t="str">
            <v>베 어 소 켓</v>
          </cell>
          <cell r="B505" t="str">
            <v>40</v>
          </cell>
          <cell r="C505">
            <v>3</v>
          </cell>
          <cell r="D505" t="str">
            <v>개</v>
          </cell>
          <cell r="E505">
            <v>3520</v>
          </cell>
          <cell r="F505">
            <v>10560</v>
          </cell>
          <cell r="K505">
            <v>10560</v>
          </cell>
        </row>
        <row r="506">
          <cell r="A506" t="str">
            <v>베 어 소 켓</v>
          </cell>
          <cell r="B506" t="str">
            <v>50</v>
          </cell>
          <cell r="C506">
            <v>2</v>
          </cell>
          <cell r="D506" t="str">
            <v>개</v>
          </cell>
          <cell r="E506">
            <v>4510</v>
          </cell>
          <cell r="F506">
            <v>9020</v>
          </cell>
          <cell r="K506">
            <v>9020</v>
          </cell>
        </row>
        <row r="507">
          <cell r="A507" t="str">
            <v>누수방지쌔들</v>
          </cell>
          <cell r="B507" t="str">
            <v>40*80</v>
          </cell>
          <cell r="C507">
            <v>1</v>
          </cell>
          <cell r="D507" t="str">
            <v>개</v>
          </cell>
          <cell r="E507">
            <v>4320</v>
          </cell>
          <cell r="F507">
            <v>4320</v>
          </cell>
          <cell r="K507">
            <v>4320</v>
          </cell>
        </row>
        <row r="508">
          <cell r="A508" t="str">
            <v>누수방지쌔들</v>
          </cell>
          <cell r="B508" t="str">
            <v>50*80</v>
          </cell>
          <cell r="C508">
            <v>1</v>
          </cell>
          <cell r="D508" t="str">
            <v>개</v>
          </cell>
          <cell r="E508">
            <v>4460</v>
          </cell>
          <cell r="F508">
            <v>4460</v>
          </cell>
          <cell r="K508">
            <v>4460</v>
          </cell>
        </row>
        <row r="509">
          <cell r="A509" t="str">
            <v>누수방지쌔들</v>
          </cell>
          <cell r="B509" t="str">
            <v>80*80</v>
          </cell>
          <cell r="C509">
            <v>2</v>
          </cell>
          <cell r="D509" t="str">
            <v>개</v>
          </cell>
          <cell r="E509">
            <v>8450</v>
          </cell>
          <cell r="F509">
            <v>16900</v>
          </cell>
          <cell r="K509">
            <v>16900</v>
          </cell>
        </row>
        <row r="510">
          <cell r="A510" t="str">
            <v>누수방지쌔들</v>
          </cell>
          <cell r="B510" t="str">
            <v>80*140</v>
          </cell>
          <cell r="C510">
            <v>2</v>
          </cell>
          <cell r="D510" t="str">
            <v>개</v>
          </cell>
          <cell r="E510">
            <v>20130</v>
          </cell>
          <cell r="F510">
            <v>40260</v>
          </cell>
          <cell r="K510">
            <v>40260</v>
          </cell>
        </row>
        <row r="511">
          <cell r="A511" t="str">
            <v>누수방지쌔들</v>
          </cell>
          <cell r="B511" t="str">
            <v>100*80</v>
          </cell>
          <cell r="C511">
            <v>1</v>
          </cell>
          <cell r="D511" t="str">
            <v>개</v>
          </cell>
          <cell r="E511">
            <v>9510</v>
          </cell>
          <cell r="F511">
            <v>9510</v>
          </cell>
          <cell r="K511">
            <v>9510</v>
          </cell>
        </row>
        <row r="512">
          <cell r="A512" t="str">
            <v>누수방지쌔들</v>
          </cell>
          <cell r="B512" t="str">
            <v>100*140</v>
          </cell>
          <cell r="C512">
            <v>1</v>
          </cell>
          <cell r="D512" t="str">
            <v>개</v>
          </cell>
          <cell r="E512">
            <v>24130</v>
          </cell>
          <cell r="F512">
            <v>24130</v>
          </cell>
          <cell r="K512">
            <v>24130</v>
          </cell>
        </row>
        <row r="513">
          <cell r="A513" t="str">
            <v>누수방지쌔들</v>
          </cell>
          <cell r="B513" t="str">
            <v>150*80</v>
          </cell>
          <cell r="C513">
            <v>1</v>
          </cell>
          <cell r="D513" t="str">
            <v>개</v>
          </cell>
          <cell r="E513">
            <v>10560</v>
          </cell>
          <cell r="F513">
            <v>10560</v>
          </cell>
          <cell r="K513">
            <v>10560</v>
          </cell>
        </row>
        <row r="514">
          <cell r="A514" t="str">
            <v>누수방지쌔들</v>
          </cell>
          <cell r="B514" t="str">
            <v>150*140</v>
          </cell>
          <cell r="C514">
            <v>1</v>
          </cell>
          <cell r="D514" t="str">
            <v>개</v>
          </cell>
          <cell r="E514">
            <v>26000</v>
          </cell>
          <cell r="F514">
            <v>26000</v>
          </cell>
          <cell r="K514">
            <v>26000</v>
          </cell>
        </row>
        <row r="515">
          <cell r="A515" t="str">
            <v>누수방지쌔들</v>
          </cell>
          <cell r="B515" t="str">
            <v>200*100</v>
          </cell>
          <cell r="C515">
            <v>1</v>
          </cell>
          <cell r="D515" t="str">
            <v>개</v>
          </cell>
          <cell r="E515">
            <v>4859</v>
          </cell>
          <cell r="F515">
            <v>4859</v>
          </cell>
          <cell r="K515">
            <v>4859</v>
          </cell>
        </row>
        <row r="516">
          <cell r="A516" t="str">
            <v>누수방지쌔들</v>
          </cell>
          <cell r="B516" t="str">
            <v>200*140</v>
          </cell>
          <cell r="C516">
            <v>1</v>
          </cell>
          <cell r="D516" t="str">
            <v>개</v>
          </cell>
          <cell r="E516">
            <v>9810</v>
          </cell>
          <cell r="F516">
            <v>9810</v>
          </cell>
          <cell r="K516">
            <v>9810</v>
          </cell>
        </row>
        <row r="517">
          <cell r="A517" t="str">
            <v>소 켓 트</v>
          </cell>
          <cell r="B517" t="str">
            <v>주철13</v>
          </cell>
          <cell r="C517">
            <v>1</v>
          </cell>
          <cell r="D517" t="str">
            <v>개</v>
          </cell>
          <cell r="E517">
            <v>170</v>
          </cell>
          <cell r="F517">
            <v>170</v>
          </cell>
          <cell r="K517">
            <v>170</v>
          </cell>
        </row>
        <row r="518">
          <cell r="A518" t="str">
            <v>소 켓 트</v>
          </cell>
          <cell r="B518" t="str">
            <v>주철20</v>
          </cell>
          <cell r="C518">
            <v>1</v>
          </cell>
          <cell r="D518" t="str">
            <v>개</v>
          </cell>
          <cell r="E518">
            <v>200</v>
          </cell>
          <cell r="F518">
            <v>200</v>
          </cell>
          <cell r="K518">
            <v>200</v>
          </cell>
        </row>
        <row r="519">
          <cell r="A519" t="str">
            <v>소 켓 트</v>
          </cell>
          <cell r="B519" t="str">
            <v>주철25</v>
          </cell>
          <cell r="C519">
            <v>1</v>
          </cell>
          <cell r="D519" t="str">
            <v>개</v>
          </cell>
          <cell r="E519">
            <v>330</v>
          </cell>
          <cell r="F519">
            <v>330</v>
          </cell>
          <cell r="K519">
            <v>330</v>
          </cell>
        </row>
        <row r="520">
          <cell r="A520" t="str">
            <v>소 켓 트</v>
          </cell>
          <cell r="B520" t="str">
            <v>주철30</v>
          </cell>
          <cell r="C520">
            <v>1</v>
          </cell>
          <cell r="D520" t="str">
            <v>개</v>
          </cell>
          <cell r="E520">
            <v>420</v>
          </cell>
          <cell r="F520">
            <v>420</v>
          </cell>
          <cell r="K520">
            <v>420</v>
          </cell>
        </row>
        <row r="521">
          <cell r="A521" t="str">
            <v>소 켓 트</v>
          </cell>
          <cell r="B521" t="str">
            <v>주철40</v>
          </cell>
          <cell r="C521">
            <v>1</v>
          </cell>
          <cell r="D521" t="str">
            <v>개</v>
          </cell>
          <cell r="E521">
            <v>500</v>
          </cell>
          <cell r="F521">
            <v>500</v>
          </cell>
          <cell r="K521">
            <v>500</v>
          </cell>
        </row>
        <row r="522">
          <cell r="A522" t="str">
            <v>소 켓 트</v>
          </cell>
          <cell r="B522" t="str">
            <v>주철50</v>
          </cell>
          <cell r="C522">
            <v>1</v>
          </cell>
          <cell r="D522" t="str">
            <v>개</v>
          </cell>
          <cell r="E522">
            <v>800</v>
          </cell>
          <cell r="F522">
            <v>800</v>
          </cell>
          <cell r="K522">
            <v>800</v>
          </cell>
        </row>
        <row r="523">
          <cell r="A523" t="str">
            <v>닛 블(강관)</v>
          </cell>
          <cell r="B523" t="str">
            <v>주철13</v>
          </cell>
          <cell r="C523">
            <v>1</v>
          </cell>
          <cell r="D523" t="str">
            <v>개</v>
          </cell>
          <cell r="E523">
            <v>200</v>
          </cell>
          <cell r="F523">
            <v>200</v>
          </cell>
          <cell r="K523">
            <v>200</v>
          </cell>
        </row>
        <row r="524">
          <cell r="A524" t="str">
            <v>닛 블(강관)</v>
          </cell>
          <cell r="B524" t="str">
            <v>주철20</v>
          </cell>
          <cell r="C524">
            <v>1</v>
          </cell>
          <cell r="D524" t="str">
            <v>개</v>
          </cell>
          <cell r="E524">
            <v>240</v>
          </cell>
          <cell r="F524">
            <v>240</v>
          </cell>
          <cell r="K524">
            <v>240</v>
          </cell>
        </row>
        <row r="525">
          <cell r="A525" t="str">
            <v>닛 블(강관)</v>
          </cell>
          <cell r="B525" t="str">
            <v>주철25</v>
          </cell>
          <cell r="C525">
            <v>1</v>
          </cell>
          <cell r="D525" t="str">
            <v>개</v>
          </cell>
          <cell r="E525">
            <v>340</v>
          </cell>
          <cell r="F525">
            <v>340</v>
          </cell>
          <cell r="K525">
            <v>340</v>
          </cell>
        </row>
        <row r="526">
          <cell r="A526" t="str">
            <v>닛 블(강관)</v>
          </cell>
          <cell r="B526" t="str">
            <v>주철30</v>
          </cell>
          <cell r="C526">
            <v>1</v>
          </cell>
          <cell r="D526" t="str">
            <v>개</v>
          </cell>
          <cell r="E526">
            <v>430</v>
          </cell>
          <cell r="F526">
            <v>430</v>
          </cell>
          <cell r="K526">
            <v>430</v>
          </cell>
        </row>
        <row r="527">
          <cell r="A527" t="str">
            <v>닛 블(강관)</v>
          </cell>
          <cell r="B527" t="str">
            <v>주철40</v>
          </cell>
          <cell r="C527">
            <v>1</v>
          </cell>
          <cell r="D527" t="str">
            <v>개</v>
          </cell>
          <cell r="E527">
            <v>620</v>
          </cell>
          <cell r="F527">
            <v>620</v>
          </cell>
          <cell r="K527">
            <v>620</v>
          </cell>
        </row>
        <row r="528">
          <cell r="A528" t="str">
            <v>닛 블(강관)</v>
          </cell>
          <cell r="B528" t="str">
            <v>주철50</v>
          </cell>
          <cell r="C528">
            <v>1</v>
          </cell>
          <cell r="D528" t="str">
            <v>개</v>
          </cell>
          <cell r="E528">
            <v>740</v>
          </cell>
          <cell r="F528">
            <v>740</v>
          </cell>
          <cell r="K528">
            <v>740</v>
          </cell>
        </row>
        <row r="529">
          <cell r="A529" t="str">
            <v>게이트밸브</v>
          </cell>
          <cell r="B529" t="str">
            <v>청동13</v>
          </cell>
          <cell r="C529">
            <v>20</v>
          </cell>
          <cell r="D529" t="str">
            <v>개</v>
          </cell>
          <cell r="E529">
            <v>3740</v>
          </cell>
          <cell r="F529">
            <v>74800</v>
          </cell>
          <cell r="K529">
            <v>74800</v>
          </cell>
        </row>
        <row r="530">
          <cell r="A530" t="str">
            <v>게이트밸브</v>
          </cell>
          <cell r="B530" t="str">
            <v>청동20</v>
          </cell>
          <cell r="C530">
            <v>10</v>
          </cell>
          <cell r="D530" t="str">
            <v>개</v>
          </cell>
          <cell r="E530">
            <v>5360</v>
          </cell>
          <cell r="F530">
            <v>53600</v>
          </cell>
          <cell r="K530">
            <v>53600</v>
          </cell>
        </row>
        <row r="531">
          <cell r="A531" t="str">
            <v>게이트밸브</v>
          </cell>
          <cell r="B531" t="str">
            <v>청동25</v>
          </cell>
          <cell r="C531">
            <v>4</v>
          </cell>
          <cell r="D531" t="str">
            <v>개</v>
          </cell>
          <cell r="E531">
            <v>8540</v>
          </cell>
          <cell r="F531">
            <v>34160</v>
          </cell>
          <cell r="K531">
            <v>34160</v>
          </cell>
        </row>
        <row r="532">
          <cell r="A532" t="str">
            <v>게이트밸브</v>
          </cell>
          <cell r="B532" t="str">
            <v>청동40</v>
          </cell>
          <cell r="C532">
            <v>4</v>
          </cell>
          <cell r="D532" t="str">
            <v>개</v>
          </cell>
          <cell r="E532">
            <v>16270</v>
          </cell>
          <cell r="F532">
            <v>65080</v>
          </cell>
          <cell r="K532">
            <v>65080</v>
          </cell>
        </row>
        <row r="533">
          <cell r="A533" t="str">
            <v>게이트밸브</v>
          </cell>
          <cell r="B533" t="str">
            <v>청동50</v>
          </cell>
          <cell r="C533">
            <v>2</v>
          </cell>
          <cell r="D533" t="str">
            <v>개</v>
          </cell>
          <cell r="E533">
            <v>25090</v>
          </cell>
          <cell r="F533">
            <v>50180</v>
          </cell>
          <cell r="K533">
            <v>50180</v>
          </cell>
        </row>
        <row r="534">
          <cell r="A534" t="str">
            <v>타이튼닥타일주철관</v>
          </cell>
          <cell r="B534" t="str">
            <v>80*4</v>
          </cell>
          <cell r="C534">
            <v>28</v>
          </cell>
          <cell r="D534" t="str">
            <v>본</v>
          </cell>
          <cell r="E534">
            <v>34790</v>
          </cell>
          <cell r="F534">
            <v>974120</v>
          </cell>
          <cell r="G534" t="str">
            <v/>
          </cell>
          <cell r="H534">
            <v>0</v>
          </cell>
          <cell r="K534">
            <v>974120</v>
          </cell>
          <cell r="M534">
            <v>0</v>
          </cell>
        </row>
        <row r="535">
          <cell r="A535" t="str">
            <v>타이튼닥타일주철관</v>
          </cell>
          <cell r="B535" t="str">
            <v>100*5</v>
          </cell>
          <cell r="C535">
            <v>8</v>
          </cell>
          <cell r="D535" t="str">
            <v>본</v>
          </cell>
          <cell r="E535">
            <v>51940</v>
          </cell>
          <cell r="F535">
            <v>415520</v>
          </cell>
          <cell r="K535">
            <v>415520</v>
          </cell>
        </row>
        <row r="536">
          <cell r="A536" t="str">
            <v>타이튼닥타일주철관</v>
          </cell>
          <cell r="B536" t="str">
            <v>150*5</v>
          </cell>
          <cell r="C536">
            <v>4</v>
          </cell>
          <cell r="D536" t="str">
            <v>본</v>
          </cell>
          <cell r="E536">
            <v>80190</v>
          </cell>
          <cell r="F536">
            <v>320760</v>
          </cell>
          <cell r="K536">
            <v>320760</v>
          </cell>
        </row>
        <row r="537">
          <cell r="A537" t="str">
            <v>타이튼닥타일주철관</v>
          </cell>
          <cell r="B537" t="str">
            <v>200*6</v>
          </cell>
          <cell r="C537">
            <v>4</v>
          </cell>
          <cell r="D537" t="str">
            <v>본</v>
          </cell>
          <cell r="E537">
            <v>127610</v>
          </cell>
          <cell r="F537">
            <v>510440</v>
          </cell>
          <cell r="K537">
            <v>510440</v>
          </cell>
        </row>
        <row r="538">
          <cell r="A538" t="str">
            <v>타이튼 고무링</v>
          </cell>
          <cell r="B538" t="str">
            <v>80</v>
          </cell>
          <cell r="C538">
            <v>22</v>
          </cell>
          <cell r="D538" t="str">
            <v>개</v>
          </cell>
          <cell r="E538">
            <v>460</v>
          </cell>
          <cell r="F538">
            <v>10120</v>
          </cell>
          <cell r="K538">
            <v>10120</v>
          </cell>
        </row>
        <row r="539">
          <cell r="A539" t="str">
            <v>타이튼 고무링</v>
          </cell>
          <cell r="B539" t="str">
            <v>100</v>
          </cell>
          <cell r="C539">
            <v>8</v>
          </cell>
          <cell r="D539" t="str">
            <v>개</v>
          </cell>
          <cell r="E539">
            <v>520</v>
          </cell>
          <cell r="F539">
            <v>4160</v>
          </cell>
          <cell r="K539">
            <v>4160</v>
          </cell>
        </row>
        <row r="540">
          <cell r="A540" t="str">
            <v>타이튼 고무링</v>
          </cell>
          <cell r="B540" t="str">
            <v>150</v>
          </cell>
          <cell r="C540">
            <v>4</v>
          </cell>
          <cell r="D540" t="str">
            <v>개</v>
          </cell>
          <cell r="E540">
            <v>740</v>
          </cell>
          <cell r="F540">
            <v>2960</v>
          </cell>
          <cell r="K540">
            <v>2960</v>
          </cell>
        </row>
        <row r="541">
          <cell r="A541" t="str">
            <v>타이튼 고무링</v>
          </cell>
          <cell r="B541" t="str">
            <v>200</v>
          </cell>
          <cell r="C541">
            <v>4</v>
          </cell>
          <cell r="D541" t="str">
            <v>개</v>
          </cell>
          <cell r="E541">
            <v>1160</v>
          </cell>
          <cell r="F541">
            <v>4640</v>
          </cell>
          <cell r="K541">
            <v>4640</v>
          </cell>
        </row>
        <row r="542">
          <cell r="A542" t="str">
            <v>KP 접합부속</v>
          </cell>
          <cell r="B542" t="str">
            <v>80</v>
          </cell>
          <cell r="C542">
            <v>14</v>
          </cell>
          <cell r="D542" t="str">
            <v>조</v>
          </cell>
          <cell r="E542">
            <v>6130</v>
          </cell>
          <cell r="F542">
            <v>85820</v>
          </cell>
          <cell r="K542">
            <v>85820</v>
          </cell>
        </row>
        <row r="543">
          <cell r="A543" t="str">
            <v>KP 접합부속</v>
          </cell>
          <cell r="B543" t="str">
            <v>100</v>
          </cell>
          <cell r="C543">
            <v>10</v>
          </cell>
          <cell r="D543" t="str">
            <v>조</v>
          </cell>
          <cell r="E543">
            <v>6890</v>
          </cell>
          <cell r="F543">
            <v>68900</v>
          </cell>
          <cell r="K543">
            <v>68900</v>
          </cell>
        </row>
        <row r="544">
          <cell r="A544" t="str">
            <v>KP 접합부속</v>
          </cell>
          <cell r="B544" t="str">
            <v>150</v>
          </cell>
          <cell r="C544">
            <v>6</v>
          </cell>
          <cell r="D544" t="str">
            <v>조</v>
          </cell>
          <cell r="E544">
            <v>9520</v>
          </cell>
          <cell r="F544">
            <v>57120</v>
          </cell>
          <cell r="K544">
            <v>57120</v>
          </cell>
        </row>
        <row r="545">
          <cell r="A545" t="str">
            <v>KP 접합부속</v>
          </cell>
          <cell r="B545" t="str">
            <v>200</v>
          </cell>
          <cell r="C545">
            <v>3</v>
          </cell>
          <cell r="D545" t="str">
            <v>조</v>
          </cell>
          <cell r="E545">
            <v>11820</v>
          </cell>
          <cell r="F545">
            <v>35460</v>
          </cell>
          <cell r="K545">
            <v>35460</v>
          </cell>
        </row>
        <row r="546">
          <cell r="A546" t="str">
            <v>플렌지 접합부속</v>
          </cell>
          <cell r="B546" t="str">
            <v>80</v>
          </cell>
          <cell r="C546">
            <v>21</v>
          </cell>
          <cell r="D546" t="str">
            <v>조</v>
          </cell>
          <cell r="E546">
            <v>2222</v>
          </cell>
          <cell r="F546">
            <v>46662</v>
          </cell>
          <cell r="K546">
            <v>46662</v>
          </cell>
        </row>
        <row r="547">
          <cell r="A547" t="str">
            <v>플렌지 접합부속</v>
          </cell>
          <cell r="B547" t="str">
            <v>100</v>
          </cell>
          <cell r="C547">
            <v>6</v>
          </cell>
          <cell r="D547" t="str">
            <v>조</v>
          </cell>
          <cell r="E547">
            <v>3751</v>
          </cell>
          <cell r="F547">
            <v>22506</v>
          </cell>
          <cell r="K547">
            <v>22506</v>
          </cell>
        </row>
        <row r="548">
          <cell r="A548" t="str">
            <v>플렌지 접합부속</v>
          </cell>
          <cell r="B548" t="str">
            <v>125</v>
          </cell>
          <cell r="C548">
            <v>3</v>
          </cell>
          <cell r="D548" t="str">
            <v>조</v>
          </cell>
          <cell r="E548">
            <v>3883</v>
          </cell>
          <cell r="F548">
            <v>11649</v>
          </cell>
          <cell r="K548">
            <v>11649</v>
          </cell>
        </row>
        <row r="549">
          <cell r="A549" t="str">
            <v>플렌지 접합부속</v>
          </cell>
          <cell r="B549" t="str">
            <v>150</v>
          </cell>
          <cell r="C549">
            <v>6</v>
          </cell>
          <cell r="D549" t="str">
            <v>조</v>
          </cell>
          <cell r="E549">
            <v>5225</v>
          </cell>
          <cell r="F549">
            <v>31350</v>
          </cell>
          <cell r="K549">
            <v>31350</v>
          </cell>
        </row>
        <row r="550">
          <cell r="A550" t="str">
            <v>플렌지 접합부속</v>
          </cell>
          <cell r="B550" t="str">
            <v>200</v>
          </cell>
          <cell r="C550">
            <v>1</v>
          </cell>
          <cell r="D550" t="str">
            <v>조</v>
          </cell>
          <cell r="E550">
            <v>4880</v>
          </cell>
          <cell r="F550">
            <v>4880</v>
          </cell>
          <cell r="K550">
            <v>4880</v>
          </cell>
        </row>
        <row r="551">
          <cell r="A551" t="str">
            <v>닥타일 주철이형관</v>
          </cell>
          <cell r="B551" t="str">
            <v>시멘트</v>
          </cell>
          <cell r="C551">
            <v>20</v>
          </cell>
          <cell r="D551" t="str">
            <v>Kg</v>
          </cell>
          <cell r="E551">
            <v>1060</v>
          </cell>
          <cell r="F551">
            <v>21200</v>
          </cell>
          <cell r="K551">
            <v>21200</v>
          </cell>
        </row>
        <row r="552">
          <cell r="A552" t="str">
            <v>닥타일 주철이형관</v>
          </cell>
          <cell r="B552" t="str">
            <v>흑페인트</v>
          </cell>
          <cell r="C552">
            <v>10</v>
          </cell>
          <cell r="D552" t="str">
            <v>Kg</v>
          </cell>
          <cell r="E552">
            <v>810</v>
          </cell>
          <cell r="F552">
            <v>8100</v>
          </cell>
          <cell r="K552">
            <v>8100</v>
          </cell>
        </row>
        <row r="553">
          <cell r="A553" t="str">
            <v>KP 이탈방지압륜</v>
          </cell>
          <cell r="B553" t="str">
            <v>80</v>
          </cell>
          <cell r="C553">
            <v>2</v>
          </cell>
          <cell r="D553" t="str">
            <v>조</v>
          </cell>
          <cell r="E553">
            <v>19850</v>
          </cell>
          <cell r="F553">
            <v>39700</v>
          </cell>
          <cell r="K553">
            <v>39700</v>
          </cell>
        </row>
        <row r="554">
          <cell r="A554" t="str">
            <v>KP 이탈방지압륜</v>
          </cell>
          <cell r="B554" t="str">
            <v>100</v>
          </cell>
          <cell r="C554">
            <v>1</v>
          </cell>
          <cell r="D554" t="str">
            <v>조</v>
          </cell>
          <cell r="E554">
            <v>20450</v>
          </cell>
          <cell r="F554">
            <v>20450</v>
          </cell>
          <cell r="K554">
            <v>20450</v>
          </cell>
        </row>
        <row r="555">
          <cell r="A555" t="str">
            <v>KP 이탈방지압륜</v>
          </cell>
          <cell r="B555" t="str">
            <v>150</v>
          </cell>
          <cell r="C555">
            <v>1</v>
          </cell>
          <cell r="D555" t="str">
            <v>조</v>
          </cell>
          <cell r="E555">
            <v>27250</v>
          </cell>
          <cell r="F555">
            <v>27250</v>
          </cell>
          <cell r="K555">
            <v>27250</v>
          </cell>
        </row>
        <row r="556">
          <cell r="A556" t="str">
            <v>KP 이탈방지압륜</v>
          </cell>
          <cell r="B556" t="str">
            <v>200</v>
          </cell>
          <cell r="C556">
            <v>1</v>
          </cell>
          <cell r="D556" t="str">
            <v>조</v>
          </cell>
          <cell r="E556">
            <v>34050</v>
          </cell>
          <cell r="F556">
            <v>34050</v>
          </cell>
          <cell r="K556">
            <v>34050</v>
          </cell>
        </row>
        <row r="557">
          <cell r="A557" t="str">
            <v>소프트실제수밸브</v>
          </cell>
          <cell r="B557" t="str">
            <v>80</v>
          </cell>
          <cell r="C557">
            <v>1</v>
          </cell>
          <cell r="D557" t="str">
            <v>개</v>
          </cell>
          <cell r="E557">
            <v>85400</v>
          </cell>
          <cell r="F557">
            <v>85400</v>
          </cell>
          <cell r="K557">
            <v>85400</v>
          </cell>
        </row>
        <row r="558">
          <cell r="A558" t="str">
            <v>소프트실제수밸브</v>
          </cell>
          <cell r="B558" t="str">
            <v>100</v>
          </cell>
          <cell r="C558">
            <v>1</v>
          </cell>
          <cell r="D558" t="str">
            <v>개</v>
          </cell>
          <cell r="E558">
            <v>95600</v>
          </cell>
          <cell r="F558">
            <v>95600</v>
          </cell>
          <cell r="K558">
            <v>95600</v>
          </cell>
        </row>
        <row r="559">
          <cell r="A559" t="str">
            <v>소프트실제수밸브</v>
          </cell>
          <cell r="B559" t="str">
            <v>150</v>
          </cell>
          <cell r="C559">
            <v>1</v>
          </cell>
          <cell r="D559" t="str">
            <v>개</v>
          </cell>
          <cell r="E559">
            <v>75430</v>
          </cell>
          <cell r="F559">
            <v>75430</v>
          </cell>
          <cell r="K559">
            <v>75430</v>
          </cell>
        </row>
        <row r="560">
          <cell r="A560" t="str">
            <v>소프트실제수밸브</v>
          </cell>
          <cell r="B560" t="str">
            <v>200</v>
          </cell>
          <cell r="C560">
            <v>1</v>
          </cell>
          <cell r="D560" t="str">
            <v>개</v>
          </cell>
          <cell r="E560">
            <v>85600</v>
          </cell>
          <cell r="F560">
            <v>85600</v>
          </cell>
          <cell r="K560">
            <v>85600</v>
          </cell>
        </row>
        <row r="561">
          <cell r="A561" t="str">
            <v>제수밸브</v>
          </cell>
          <cell r="B561" t="str">
            <v>수동80</v>
          </cell>
          <cell r="C561">
            <v>1</v>
          </cell>
          <cell r="D561" t="str">
            <v>개</v>
          </cell>
          <cell r="E561">
            <v>63200</v>
          </cell>
          <cell r="F561">
            <v>63200</v>
          </cell>
          <cell r="K561">
            <v>63200</v>
          </cell>
        </row>
        <row r="562">
          <cell r="A562" t="str">
            <v>제수밸브</v>
          </cell>
          <cell r="B562" t="str">
            <v>수동100</v>
          </cell>
          <cell r="C562">
            <v>1</v>
          </cell>
          <cell r="D562" t="str">
            <v>개</v>
          </cell>
          <cell r="E562">
            <v>70000</v>
          </cell>
          <cell r="F562">
            <v>70000</v>
          </cell>
          <cell r="K562">
            <v>70000</v>
          </cell>
        </row>
        <row r="563">
          <cell r="A563" t="str">
            <v>제수밸브</v>
          </cell>
          <cell r="B563" t="str">
            <v>수동150</v>
          </cell>
          <cell r="C563">
            <v>1</v>
          </cell>
          <cell r="D563" t="str">
            <v>개</v>
          </cell>
          <cell r="E563">
            <v>126200</v>
          </cell>
          <cell r="F563">
            <v>126200</v>
          </cell>
          <cell r="K563">
            <v>126200</v>
          </cell>
        </row>
        <row r="564">
          <cell r="A564" t="str">
            <v>제수밸브</v>
          </cell>
          <cell r="B564" t="str">
            <v>수동200</v>
          </cell>
          <cell r="C564">
            <v>1</v>
          </cell>
          <cell r="D564" t="str">
            <v>개</v>
          </cell>
          <cell r="E564">
            <v>56127</v>
          </cell>
          <cell r="F564">
            <v>56127</v>
          </cell>
          <cell r="K564">
            <v>56127</v>
          </cell>
        </row>
        <row r="565">
          <cell r="A565" t="str">
            <v>소화전(지하식F)</v>
          </cell>
          <cell r="B565" t="str">
            <v>100</v>
          </cell>
          <cell r="C565">
            <v>1</v>
          </cell>
          <cell r="D565" t="str">
            <v>개</v>
          </cell>
          <cell r="E565">
            <v>102000</v>
          </cell>
          <cell r="F565">
            <v>102000</v>
          </cell>
          <cell r="K565">
            <v>102000</v>
          </cell>
        </row>
        <row r="566">
          <cell r="A566" t="str">
            <v>소화전(지상식B)</v>
          </cell>
          <cell r="B566" t="str">
            <v>100</v>
          </cell>
          <cell r="C566">
            <v>1</v>
          </cell>
          <cell r="D566" t="str">
            <v>개</v>
          </cell>
          <cell r="E566">
            <v>1640</v>
          </cell>
          <cell r="F566">
            <v>1640</v>
          </cell>
          <cell r="K566">
            <v>1640</v>
          </cell>
        </row>
        <row r="567">
          <cell r="A567" t="str">
            <v>상수도용 철개</v>
          </cell>
          <cell r="B567" t="str">
            <v>648</v>
          </cell>
          <cell r="C567">
            <v>1</v>
          </cell>
          <cell r="D567" t="str">
            <v>조</v>
          </cell>
          <cell r="E567">
            <v>120000</v>
          </cell>
          <cell r="F567">
            <v>120000</v>
          </cell>
          <cell r="K567">
            <v>120000</v>
          </cell>
        </row>
        <row r="568">
          <cell r="A568" t="str">
            <v>상수도용 철개</v>
          </cell>
          <cell r="B568" t="str">
            <v>766</v>
          </cell>
          <cell r="C568">
            <v>1</v>
          </cell>
          <cell r="D568" t="str">
            <v>조</v>
          </cell>
          <cell r="E568">
            <v>130000</v>
          </cell>
          <cell r="F568">
            <v>130000</v>
          </cell>
          <cell r="K568">
            <v>130000</v>
          </cell>
        </row>
        <row r="569">
          <cell r="A569" t="str">
            <v>제수변보 호통</v>
          </cell>
          <cell r="B569" t="str">
            <v>200*265</v>
          </cell>
          <cell r="C569">
            <v>1</v>
          </cell>
          <cell r="D569" t="str">
            <v>개</v>
          </cell>
          <cell r="E569">
            <v>11206</v>
          </cell>
          <cell r="F569">
            <v>11206</v>
          </cell>
          <cell r="K569">
            <v>11206</v>
          </cell>
        </row>
        <row r="570">
          <cell r="A570" t="str">
            <v>제수변 받침통</v>
          </cell>
          <cell r="B570" t="str">
            <v>250*300</v>
          </cell>
          <cell r="C570">
            <v>1</v>
          </cell>
          <cell r="D570" t="str">
            <v>개</v>
          </cell>
          <cell r="E570">
            <v>10539</v>
          </cell>
          <cell r="F570">
            <v>10539</v>
          </cell>
          <cell r="K570">
            <v>10539</v>
          </cell>
        </row>
        <row r="571">
          <cell r="A571" t="str">
            <v>공기밸브</v>
          </cell>
          <cell r="B571" t="str">
            <v>급속80</v>
          </cell>
          <cell r="C571">
            <v>1</v>
          </cell>
          <cell r="D571" t="str">
            <v>개</v>
          </cell>
          <cell r="E571">
            <v>37142</v>
          </cell>
          <cell r="F571">
            <v>37142</v>
          </cell>
          <cell r="K571">
            <v>37142</v>
          </cell>
        </row>
        <row r="572">
          <cell r="A572" t="str">
            <v>공기밸브</v>
          </cell>
          <cell r="B572" t="str">
            <v>급속100</v>
          </cell>
          <cell r="C572">
            <v>1</v>
          </cell>
          <cell r="D572" t="str">
            <v>개</v>
          </cell>
          <cell r="E572">
            <v>45346</v>
          </cell>
          <cell r="F572">
            <v>45346</v>
          </cell>
          <cell r="K572">
            <v>45346</v>
          </cell>
        </row>
        <row r="573">
          <cell r="A573" t="str">
            <v>조립식원형맨홀</v>
          </cell>
          <cell r="B573" t="str">
            <v>80-100</v>
          </cell>
          <cell r="C573">
            <v>1</v>
          </cell>
          <cell r="D573" t="str">
            <v>조</v>
          </cell>
          <cell r="E573">
            <v>65230</v>
          </cell>
          <cell r="F573">
            <v>65230</v>
          </cell>
          <cell r="K573">
            <v>65230</v>
          </cell>
        </row>
        <row r="574">
          <cell r="A574" t="str">
            <v>조립식원형맨홀</v>
          </cell>
          <cell r="B574" t="str">
            <v>150</v>
          </cell>
          <cell r="C574">
            <v>1</v>
          </cell>
          <cell r="D574" t="str">
            <v>조</v>
          </cell>
          <cell r="E574">
            <v>73920</v>
          </cell>
          <cell r="F574">
            <v>73920</v>
          </cell>
          <cell r="K574">
            <v>73920</v>
          </cell>
        </row>
        <row r="575">
          <cell r="A575" t="str">
            <v>조립식원형맨홀</v>
          </cell>
          <cell r="B575" t="str">
            <v>200-250</v>
          </cell>
          <cell r="C575">
            <v>1</v>
          </cell>
          <cell r="D575" t="str">
            <v>조</v>
          </cell>
          <cell r="E575">
            <v>79860</v>
          </cell>
          <cell r="F575">
            <v>79860</v>
          </cell>
          <cell r="K575">
            <v>79860</v>
          </cell>
        </row>
        <row r="576">
          <cell r="A576" t="str">
            <v>부단수활정자관</v>
          </cell>
          <cell r="B576" t="str">
            <v>150*80</v>
          </cell>
          <cell r="C576">
            <v>1</v>
          </cell>
          <cell r="D576" t="str">
            <v>조</v>
          </cell>
          <cell r="E576">
            <v>28906</v>
          </cell>
          <cell r="F576">
            <v>28906</v>
          </cell>
          <cell r="K576">
            <v>28906</v>
          </cell>
        </row>
        <row r="577">
          <cell r="A577" t="str">
            <v>부단수활정자관</v>
          </cell>
          <cell r="B577" t="str">
            <v>150*100</v>
          </cell>
          <cell r="C577">
            <v>1</v>
          </cell>
          <cell r="D577" t="str">
            <v>조</v>
          </cell>
          <cell r="E577">
            <v>32400</v>
          </cell>
          <cell r="F577">
            <v>32400</v>
          </cell>
          <cell r="K577">
            <v>32400</v>
          </cell>
        </row>
        <row r="578">
          <cell r="A578" t="str">
            <v>부단수활정자관</v>
          </cell>
          <cell r="B578" t="str">
            <v>200*80</v>
          </cell>
          <cell r="C578">
            <v>1</v>
          </cell>
          <cell r="D578" t="str">
            <v>조</v>
          </cell>
          <cell r="E578">
            <v>38796</v>
          </cell>
          <cell r="F578">
            <v>38796</v>
          </cell>
          <cell r="K578">
            <v>38796</v>
          </cell>
        </row>
        <row r="579">
          <cell r="A579" t="str">
            <v>부단수활정자관</v>
          </cell>
          <cell r="B579" t="str">
            <v>200*100</v>
          </cell>
          <cell r="C579">
            <v>1</v>
          </cell>
          <cell r="D579" t="str">
            <v>조</v>
          </cell>
          <cell r="E579">
            <v>43560</v>
          </cell>
          <cell r="F579">
            <v>43560</v>
          </cell>
          <cell r="K579">
            <v>43560</v>
          </cell>
        </row>
        <row r="580">
          <cell r="A580" t="str">
            <v>부단수활정자관</v>
          </cell>
          <cell r="B580" t="str">
            <v>200*150</v>
          </cell>
          <cell r="C580">
            <v>1</v>
          </cell>
          <cell r="D580" t="str">
            <v>조</v>
          </cell>
          <cell r="E580">
            <v>40268</v>
          </cell>
          <cell r="F580">
            <v>40268</v>
          </cell>
          <cell r="K580">
            <v>40268</v>
          </cell>
        </row>
        <row r="581">
          <cell r="A581" t="str">
            <v>부단수활정자관</v>
          </cell>
          <cell r="B581" t="str">
            <v>300*80</v>
          </cell>
          <cell r="C581">
            <v>1</v>
          </cell>
          <cell r="D581" t="str">
            <v>조</v>
          </cell>
          <cell r="E581">
            <v>49143</v>
          </cell>
          <cell r="F581">
            <v>49143</v>
          </cell>
          <cell r="K581">
            <v>49143</v>
          </cell>
        </row>
        <row r="582">
          <cell r="A582" t="str">
            <v>부단수활정자관</v>
          </cell>
          <cell r="B582" t="str">
            <v>300*100</v>
          </cell>
          <cell r="C582">
            <v>1</v>
          </cell>
          <cell r="D582" t="str">
            <v>조</v>
          </cell>
          <cell r="E582">
            <v>52100</v>
          </cell>
          <cell r="F582">
            <v>52100</v>
          </cell>
          <cell r="K582">
            <v>52100</v>
          </cell>
        </row>
        <row r="583">
          <cell r="A583" t="str">
            <v>부단수활정자관</v>
          </cell>
          <cell r="B583" t="str">
            <v>300*150</v>
          </cell>
          <cell r="C583">
            <v>1</v>
          </cell>
          <cell r="D583" t="str">
            <v>조</v>
          </cell>
          <cell r="E583">
            <v>56747</v>
          </cell>
          <cell r="F583">
            <v>56747</v>
          </cell>
          <cell r="K583">
            <v>56747</v>
          </cell>
        </row>
        <row r="584">
          <cell r="A584" t="str">
            <v>부단수활정자관</v>
          </cell>
          <cell r="B584" t="str">
            <v>300*200</v>
          </cell>
          <cell r="C584">
            <v>1</v>
          </cell>
          <cell r="D584" t="str">
            <v>조</v>
          </cell>
          <cell r="E584">
            <v>54435</v>
          </cell>
          <cell r="F584">
            <v>54435</v>
          </cell>
          <cell r="K584">
            <v>54435</v>
          </cell>
        </row>
        <row r="585">
          <cell r="A585" t="str">
            <v>계</v>
          </cell>
          <cell r="B585" t="str">
            <v/>
          </cell>
          <cell r="D585" t="str">
            <v/>
          </cell>
          <cell r="E585" t="str">
            <v/>
          </cell>
          <cell r="F585">
            <v>4956951</v>
          </cell>
          <cell r="K585">
            <v>4956951</v>
          </cell>
        </row>
        <row r="586">
          <cell r="A586" t="str">
            <v>폐 기 물 처 리 비 내  역</v>
          </cell>
        </row>
        <row r="587">
          <cell r="A587" t="str">
            <v>콘크리트잔재처리비</v>
          </cell>
          <cell r="B587" t="str">
            <v>2.3*4=</v>
          </cell>
          <cell r="C587">
            <v>28</v>
          </cell>
          <cell r="D587" t="str">
            <v>톤</v>
          </cell>
          <cell r="E587">
            <v>8000</v>
          </cell>
          <cell r="F587">
            <v>224000</v>
          </cell>
          <cell r="G587" t="str">
            <v/>
          </cell>
          <cell r="H587">
            <v>0</v>
          </cell>
          <cell r="K587">
            <v>224000</v>
          </cell>
          <cell r="M587">
            <v>0</v>
          </cell>
        </row>
        <row r="588">
          <cell r="A588" t="str">
            <v>콘크리트잔재운반비</v>
          </cell>
          <cell r="C588">
            <v>8</v>
          </cell>
          <cell r="D588" t="str">
            <v>M^3</v>
          </cell>
          <cell r="E588">
            <v>12000</v>
          </cell>
          <cell r="F588">
            <v>96000</v>
          </cell>
          <cell r="K588">
            <v>96000</v>
          </cell>
        </row>
        <row r="589">
          <cell r="A589" t="str">
            <v>아스팔트잔재처리비</v>
          </cell>
          <cell r="B589" t="str">
            <v>2.2*5=</v>
          </cell>
          <cell r="C589">
            <v>4</v>
          </cell>
          <cell r="D589" t="str">
            <v>톤</v>
          </cell>
          <cell r="E589">
            <v>8000</v>
          </cell>
          <cell r="F589">
            <v>32000</v>
          </cell>
          <cell r="K589">
            <v>32000</v>
          </cell>
        </row>
        <row r="590">
          <cell r="A590" t="str">
            <v>아스팔트잔재운반비</v>
          </cell>
          <cell r="C590">
            <v>4</v>
          </cell>
          <cell r="D590" t="str">
            <v>M^3</v>
          </cell>
          <cell r="E590">
            <v>12000</v>
          </cell>
          <cell r="F590">
            <v>48000</v>
          </cell>
          <cell r="K590">
            <v>48000</v>
          </cell>
        </row>
        <row r="591">
          <cell r="A591" t="str">
            <v>기타잔재처리비</v>
          </cell>
          <cell r="B591" t="str">
            <v>1.4*6=</v>
          </cell>
          <cell r="C591">
            <v>22</v>
          </cell>
          <cell r="D591" t="str">
            <v>톤</v>
          </cell>
          <cell r="E591">
            <v>8000</v>
          </cell>
          <cell r="F591">
            <v>176000</v>
          </cell>
          <cell r="K591">
            <v>176000</v>
          </cell>
        </row>
        <row r="592">
          <cell r="A592" t="str">
            <v>기타잔재운반비</v>
          </cell>
          <cell r="C592">
            <v>1</v>
          </cell>
          <cell r="D592" t="str">
            <v>M^3</v>
          </cell>
          <cell r="E592">
            <v>12000</v>
          </cell>
          <cell r="F592">
            <v>12000</v>
          </cell>
          <cell r="K592">
            <v>12000</v>
          </cell>
        </row>
        <row r="593">
          <cell r="A593" t="str">
            <v>계</v>
          </cell>
          <cell r="F593">
            <v>588000</v>
          </cell>
          <cell r="K593">
            <v>588000</v>
          </cell>
        </row>
        <row r="594">
          <cell r="A594" t="str">
            <v>관  급  자  재  내  역</v>
          </cell>
        </row>
        <row r="595">
          <cell r="A595" t="str">
            <v>스테인레스 강관</v>
          </cell>
          <cell r="B595" t="str">
            <v>20</v>
          </cell>
          <cell r="C595">
            <v>2070</v>
          </cell>
          <cell r="D595" t="str">
            <v>M</v>
          </cell>
          <cell r="E595">
            <v>2021</v>
          </cell>
          <cell r="F595">
            <v>4183470</v>
          </cell>
          <cell r="K595">
            <v>4183470</v>
          </cell>
        </row>
        <row r="596">
          <cell r="A596" t="str">
            <v>스테인레스 강관</v>
          </cell>
          <cell r="B596" t="str">
            <v>25</v>
          </cell>
          <cell r="C596">
            <v>430</v>
          </cell>
          <cell r="D596" t="str">
            <v>M</v>
          </cell>
          <cell r="E596">
            <v>2525</v>
          </cell>
          <cell r="F596">
            <v>1085750</v>
          </cell>
          <cell r="K596">
            <v>1085750</v>
          </cell>
        </row>
        <row r="597">
          <cell r="A597" t="str">
            <v>스테인레스 강관</v>
          </cell>
          <cell r="B597" t="str">
            <v>30</v>
          </cell>
          <cell r="C597">
            <v>45</v>
          </cell>
          <cell r="D597" t="str">
            <v>M</v>
          </cell>
          <cell r="E597">
            <v>3471</v>
          </cell>
          <cell r="F597">
            <v>156195</v>
          </cell>
          <cell r="K597">
            <v>156195</v>
          </cell>
        </row>
        <row r="598">
          <cell r="A598" t="str">
            <v>스테인레스 강관</v>
          </cell>
          <cell r="B598" t="str">
            <v>40</v>
          </cell>
          <cell r="C598">
            <v>395</v>
          </cell>
          <cell r="D598" t="str">
            <v>M</v>
          </cell>
          <cell r="E598">
            <v>4224</v>
          </cell>
          <cell r="F598">
            <v>1668480</v>
          </cell>
          <cell r="K598">
            <v>1668480</v>
          </cell>
        </row>
        <row r="599">
          <cell r="A599" t="str">
            <v>스테인레스 강관</v>
          </cell>
          <cell r="B599" t="str">
            <v>50</v>
          </cell>
          <cell r="C599">
            <v>370</v>
          </cell>
          <cell r="D599" t="str">
            <v>M</v>
          </cell>
          <cell r="E599">
            <v>4739</v>
          </cell>
          <cell r="F599">
            <v>1753430</v>
          </cell>
          <cell r="K599">
            <v>1753430</v>
          </cell>
        </row>
        <row r="600">
          <cell r="A600" t="str">
            <v>수도계량기보호통</v>
          </cell>
          <cell r="B600" t="str">
            <v>13*110</v>
          </cell>
          <cell r="C600">
            <v>140</v>
          </cell>
          <cell r="D600" t="str">
            <v>개</v>
          </cell>
          <cell r="E600">
            <v>33363</v>
          </cell>
          <cell r="F600">
            <v>4670820</v>
          </cell>
          <cell r="K600">
            <v>4670820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노무비산출근거"/>
      <sheetName val="일위대가표"/>
      <sheetName val="산출내역서"/>
      <sheetName val="NAV000"/>
      <sheetName val="VXXXXX"/>
      <sheetName val="표지"/>
      <sheetName val="원가검토"/>
      <sheetName val="견적양식"/>
      <sheetName val="원가검토 (2)"/>
      <sheetName val="견적양식 (2)"/>
      <sheetName val="일위대가(가설)"/>
      <sheetName val="서초구청내역"/>
      <sheetName val="관급"/>
      <sheetName val="일위대가"/>
    </sheetNames>
    <definedNames>
      <definedName name="굵기"/>
      <definedName name="돌아가_교통"/>
      <definedName name="돌아가기"/>
      <definedName name="등가도움"/>
      <definedName name="연접도움말"/>
      <definedName name="전선_관"/>
      <definedName name="전압강하가기"/>
      <definedName name="터파기계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1"/>
      <sheetName val="표지2"/>
      <sheetName val="산출내역"/>
      <sheetName val="공사원가"/>
      <sheetName val="집계"/>
      <sheetName val="공청설비"/>
      <sheetName val="전화OA"/>
      <sheetName val="유지공구"/>
      <sheetName val="방송설비"/>
      <sheetName val="계측제어"/>
      <sheetName val="이설"/>
      <sheetName val="일위목차"/>
      <sheetName val="일위대가"/>
      <sheetName val="단가조사서"/>
      <sheetName val="견적대비"/>
      <sheetName val="노임"/>
      <sheetName val="수질계기"/>
      <sheetName val="원주도급내역서(금차분)"/>
      <sheetName val="물가대비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표"/>
      <sheetName val="원가계산 (2)"/>
      <sheetName val="시중노임"/>
      <sheetName val="장비중량"/>
      <sheetName val="기자재대비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내역서"/>
      <sheetName val="식재수량표"/>
      <sheetName val="시설수량표"/>
      <sheetName val="광조명수량산출"/>
      <sheetName val="주요자재집계"/>
      <sheetName val="주요자재"/>
      <sheetName val="시멘모래"/>
      <sheetName val="관급"/>
      <sheetName val="일위목록"/>
      <sheetName val="식재일위"/>
      <sheetName val="시설일위"/>
      <sheetName val="조명일위"/>
      <sheetName val="기초일위"/>
      <sheetName val="자재단가"/>
      <sheetName val="수목단가"/>
      <sheetName val="노임단가"/>
      <sheetName val="경비목록"/>
      <sheetName val="경비"/>
      <sheetName val="주공일위"/>
      <sheetName val="내역서01"/>
      <sheetName val="단위중량"/>
      <sheetName val="우배수"/>
      <sheetName val="소일위대가코드표"/>
      <sheetName val="단가일람"/>
      <sheetName val="조경일람"/>
      <sheetName val="주공일_x0004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H1" t="str">
            <v>재  료  비</v>
          </cell>
          <cell r="J1" t="str">
            <v>노  무  비</v>
          </cell>
          <cell r="L1" t="str">
            <v>경     비</v>
          </cell>
        </row>
        <row r="2">
          <cell r="G2" t="str">
            <v>금 액</v>
          </cell>
          <cell r="H2" t="str">
            <v>단 가</v>
          </cell>
          <cell r="I2" t="str">
            <v>금 액</v>
          </cell>
          <cell r="J2" t="str">
            <v>단 가</v>
          </cell>
          <cell r="K2" t="str">
            <v>금 액</v>
          </cell>
          <cell r="L2" t="str">
            <v>단 가</v>
          </cell>
          <cell r="M2" t="str">
            <v>금 액</v>
          </cell>
        </row>
        <row r="3">
          <cell r="G3" t="str">
            <v>m당</v>
          </cell>
          <cell r="H3">
            <v>0</v>
          </cell>
          <cell r="I3" t="str">
            <v xml:space="preserve"> </v>
          </cell>
          <cell r="J3">
            <v>0</v>
          </cell>
          <cell r="K3" t="str">
            <v xml:space="preserve"> </v>
          </cell>
          <cell r="M3" t="str">
            <v xml:space="preserve"> </v>
          </cell>
        </row>
        <row r="4">
          <cell r="G4" t="str">
            <v xml:space="preserve"> </v>
          </cell>
          <cell r="H4">
            <v>0</v>
          </cell>
          <cell r="I4">
            <v>0</v>
          </cell>
          <cell r="J4">
            <v>5928</v>
          </cell>
          <cell r="K4">
            <v>2181.5</v>
          </cell>
          <cell r="L4">
            <v>0</v>
          </cell>
          <cell r="M4">
            <v>0</v>
          </cell>
        </row>
        <row r="5">
          <cell r="G5" t="str">
            <v xml:space="preserve"> </v>
          </cell>
          <cell r="H5">
            <v>0</v>
          </cell>
          <cell r="I5">
            <v>0</v>
          </cell>
          <cell r="J5">
            <v>7410</v>
          </cell>
          <cell r="K5">
            <v>2045.1</v>
          </cell>
          <cell r="L5">
            <v>0</v>
          </cell>
          <cell r="M5">
            <v>0</v>
          </cell>
        </row>
        <row r="6">
          <cell r="G6" t="str">
            <v xml:space="preserve"> </v>
          </cell>
          <cell r="H6">
            <v>0</v>
          </cell>
          <cell r="I6">
            <v>0</v>
          </cell>
          <cell r="J6">
            <v>7780</v>
          </cell>
          <cell r="K6">
            <v>715.7</v>
          </cell>
          <cell r="L6">
            <v>0</v>
          </cell>
          <cell r="M6">
            <v>0</v>
          </cell>
        </row>
        <row r="7">
          <cell r="G7" t="str">
            <v xml:space="preserve"> </v>
          </cell>
          <cell r="H7">
            <v>3377</v>
          </cell>
          <cell r="I7">
            <v>1013.1</v>
          </cell>
          <cell r="J7">
            <v>10908</v>
          </cell>
          <cell r="K7">
            <v>3272.4</v>
          </cell>
          <cell r="L7">
            <v>0</v>
          </cell>
          <cell r="M7">
            <v>0</v>
          </cell>
        </row>
        <row r="8">
          <cell r="G8" t="str">
            <v xml:space="preserve"> </v>
          </cell>
          <cell r="H8">
            <v>39188</v>
          </cell>
          <cell r="I8">
            <v>7053.8</v>
          </cell>
          <cell r="J8">
            <v>19650</v>
          </cell>
          <cell r="K8">
            <v>3537</v>
          </cell>
          <cell r="L8">
            <v>0</v>
          </cell>
          <cell r="M8">
            <v>0</v>
          </cell>
        </row>
        <row r="9">
          <cell r="G9" t="str">
            <v xml:space="preserve"> </v>
          </cell>
          <cell r="H9">
            <v>45177</v>
          </cell>
          <cell r="I9">
            <v>2710.6</v>
          </cell>
          <cell r="J9">
            <v>37052</v>
          </cell>
          <cell r="K9">
            <v>2223.1</v>
          </cell>
          <cell r="L9">
            <v>0</v>
          </cell>
          <cell r="M9">
            <v>0</v>
          </cell>
        </row>
        <row r="10">
          <cell r="H10">
            <v>59000</v>
          </cell>
          <cell r="I10">
            <v>7080</v>
          </cell>
          <cell r="K10">
            <v>0</v>
          </cell>
          <cell r="M10">
            <v>0</v>
          </cell>
        </row>
        <row r="11">
          <cell r="H11">
            <v>85000</v>
          </cell>
          <cell r="I11">
            <v>102000</v>
          </cell>
          <cell r="K11">
            <v>0</v>
          </cell>
          <cell r="M11">
            <v>0</v>
          </cell>
        </row>
        <row r="12">
          <cell r="G12" t="str">
            <v xml:space="preserve"> </v>
          </cell>
          <cell r="H12">
            <v>48.6</v>
          </cell>
          <cell r="I12">
            <v>291.60000000000002</v>
          </cell>
          <cell r="K12">
            <v>0</v>
          </cell>
          <cell r="M12">
            <v>0</v>
          </cell>
        </row>
        <row r="13">
          <cell r="G13" t="str">
            <v xml:space="preserve"> </v>
          </cell>
          <cell r="H13">
            <v>32.6</v>
          </cell>
          <cell r="I13">
            <v>652</v>
          </cell>
          <cell r="K13">
            <v>0</v>
          </cell>
          <cell r="M13">
            <v>0</v>
          </cell>
        </row>
        <row r="14">
          <cell r="G14" t="str">
            <v xml:space="preserve"> </v>
          </cell>
          <cell r="H14">
            <v>10456</v>
          </cell>
          <cell r="I14">
            <v>1254.7</v>
          </cell>
          <cell r="J14">
            <v>6763</v>
          </cell>
          <cell r="K14">
            <v>811.5</v>
          </cell>
          <cell r="L14">
            <v>0</v>
          </cell>
          <cell r="M14">
            <v>0</v>
          </cell>
        </row>
        <row r="15">
          <cell r="H15">
            <v>0</v>
          </cell>
          <cell r="I15">
            <v>0</v>
          </cell>
          <cell r="J15">
            <v>107349</v>
          </cell>
          <cell r="K15">
            <v>128818.8</v>
          </cell>
          <cell r="L15">
            <v>0</v>
          </cell>
          <cell r="M15">
            <v>0</v>
          </cell>
        </row>
        <row r="16">
          <cell r="G16">
            <v>265660</v>
          </cell>
          <cell r="I16">
            <v>122055</v>
          </cell>
          <cell r="K16">
            <v>143605</v>
          </cell>
          <cell r="M16">
            <v>0</v>
          </cell>
        </row>
        <row r="17">
          <cell r="G17">
            <v>0</v>
          </cell>
          <cell r="I17">
            <v>0</v>
          </cell>
          <cell r="K17">
            <v>0</v>
          </cell>
          <cell r="M17">
            <v>0</v>
          </cell>
        </row>
        <row r="18">
          <cell r="G18" t="str">
            <v>m2당</v>
          </cell>
          <cell r="H18">
            <v>0</v>
          </cell>
          <cell r="I18" t="str">
            <v xml:space="preserve"> </v>
          </cell>
          <cell r="J18">
            <v>0</v>
          </cell>
          <cell r="K18" t="str">
            <v xml:space="preserve"> </v>
          </cell>
          <cell r="M18" t="str">
            <v xml:space="preserve"> </v>
          </cell>
        </row>
        <row r="19">
          <cell r="G19" t="str">
            <v xml:space="preserve"> </v>
          </cell>
          <cell r="H19">
            <v>0</v>
          </cell>
          <cell r="I19">
            <v>0</v>
          </cell>
          <cell r="J19">
            <v>5928</v>
          </cell>
          <cell r="K19">
            <v>1363.4</v>
          </cell>
          <cell r="L19">
            <v>0</v>
          </cell>
          <cell r="M19">
            <v>0</v>
          </cell>
        </row>
        <row r="20">
          <cell r="G20" t="str">
            <v xml:space="preserve"> </v>
          </cell>
          <cell r="H20">
            <v>0</v>
          </cell>
          <cell r="I20">
            <v>0</v>
          </cell>
          <cell r="J20">
            <v>7410</v>
          </cell>
          <cell r="K20">
            <v>1704.3</v>
          </cell>
          <cell r="L20">
            <v>0</v>
          </cell>
          <cell r="M20">
            <v>0</v>
          </cell>
        </row>
        <row r="21">
          <cell r="G21" t="str">
            <v xml:space="preserve"> </v>
          </cell>
          <cell r="H21">
            <v>39188</v>
          </cell>
          <cell r="I21">
            <v>5878.2</v>
          </cell>
          <cell r="J21">
            <v>19650</v>
          </cell>
          <cell r="K21">
            <v>2947.5</v>
          </cell>
          <cell r="L21">
            <v>0</v>
          </cell>
          <cell r="M21">
            <v>0</v>
          </cell>
        </row>
        <row r="22">
          <cell r="G22" t="str">
            <v xml:space="preserve"> </v>
          </cell>
          <cell r="H22">
            <v>45177</v>
          </cell>
          <cell r="I22">
            <v>2258.8000000000002</v>
          </cell>
          <cell r="J22">
            <v>37052</v>
          </cell>
          <cell r="K22">
            <v>1852.6</v>
          </cell>
          <cell r="L22">
            <v>0</v>
          </cell>
          <cell r="M22">
            <v>0</v>
          </cell>
        </row>
        <row r="23">
          <cell r="H23">
            <v>59000</v>
          </cell>
          <cell r="I23">
            <v>8850</v>
          </cell>
          <cell r="K23">
            <v>0</v>
          </cell>
          <cell r="M23">
            <v>0</v>
          </cell>
        </row>
        <row r="24">
          <cell r="H24">
            <v>85000</v>
          </cell>
          <cell r="I24">
            <v>85000</v>
          </cell>
          <cell r="K24">
            <v>0</v>
          </cell>
          <cell r="M24">
            <v>0</v>
          </cell>
        </row>
        <row r="25">
          <cell r="G25" t="str">
            <v xml:space="preserve"> </v>
          </cell>
          <cell r="H25">
            <v>48.6</v>
          </cell>
          <cell r="I25">
            <v>486</v>
          </cell>
          <cell r="K25">
            <v>0</v>
          </cell>
          <cell r="M25">
            <v>0</v>
          </cell>
        </row>
        <row r="26">
          <cell r="G26" t="str">
            <v xml:space="preserve"> </v>
          </cell>
          <cell r="H26">
            <v>32.6</v>
          </cell>
          <cell r="I26">
            <v>554.20000000000005</v>
          </cell>
          <cell r="K26">
            <v>0</v>
          </cell>
          <cell r="M26">
            <v>0</v>
          </cell>
        </row>
        <row r="27">
          <cell r="G27" t="str">
            <v xml:space="preserve"> </v>
          </cell>
          <cell r="H27">
            <v>10456</v>
          </cell>
          <cell r="I27">
            <v>1568.4</v>
          </cell>
          <cell r="J27">
            <v>6763</v>
          </cell>
          <cell r="K27">
            <v>1014.4</v>
          </cell>
          <cell r="L27">
            <v>0</v>
          </cell>
          <cell r="M27">
            <v>0</v>
          </cell>
        </row>
        <row r="28">
          <cell r="H28">
            <v>0</v>
          </cell>
          <cell r="I28">
            <v>0</v>
          </cell>
          <cell r="J28">
            <v>107349</v>
          </cell>
          <cell r="K28">
            <v>107349</v>
          </cell>
          <cell r="L28">
            <v>0</v>
          </cell>
          <cell r="M28">
            <v>0</v>
          </cell>
        </row>
        <row r="29">
          <cell r="G29">
            <v>220826</v>
          </cell>
          <cell r="I29">
            <v>104595</v>
          </cell>
          <cell r="K29">
            <v>116231</v>
          </cell>
          <cell r="M29">
            <v>0</v>
          </cell>
        </row>
        <row r="30">
          <cell r="G30">
            <v>0</v>
          </cell>
          <cell r="I30">
            <v>0</v>
          </cell>
          <cell r="K30">
            <v>0</v>
          </cell>
          <cell r="M30">
            <v>0</v>
          </cell>
        </row>
        <row r="31">
          <cell r="G31" t="str">
            <v>개소당</v>
          </cell>
          <cell r="H31">
            <v>0</v>
          </cell>
          <cell r="I31" t="str">
            <v xml:space="preserve"> </v>
          </cell>
          <cell r="J31">
            <v>0</v>
          </cell>
          <cell r="K31" t="str">
            <v xml:space="preserve"> </v>
          </cell>
          <cell r="M31" t="str">
            <v xml:space="preserve"> </v>
          </cell>
        </row>
        <row r="32">
          <cell r="H32">
            <v>2633661</v>
          </cell>
          <cell r="I32">
            <v>2633661</v>
          </cell>
          <cell r="J32">
            <v>2832248</v>
          </cell>
          <cell r="K32">
            <v>2832248</v>
          </cell>
          <cell r="L32">
            <v>5965</v>
          </cell>
          <cell r="M32">
            <v>5965</v>
          </cell>
        </row>
        <row r="33">
          <cell r="G33" t="str">
            <v xml:space="preserve"> </v>
          </cell>
          <cell r="H33">
            <v>51156</v>
          </cell>
          <cell r="I33">
            <v>3586547.1</v>
          </cell>
          <cell r="J33">
            <v>82903</v>
          </cell>
          <cell r="K33">
            <v>5812329.2999999998</v>
          </cell>
          <cell r="L33">
            <v>146</v>
          </cell>
          <cell r="M33">
            <v>10236</v>
          </cell>
        </row>
        <row r="34">
          <cell r="G34">
            <v>14880986</v>
          </cell>
          <cell r="I34">
            <v>6220208</v>
          </cell>
          <cell r="K34">
            <v>8644577</v>
          </cell>
          <cell r="M34">
            <v>16201</v>
          </cell>
        </row>
        <row r="36">
          <cell r="G36" t="str">
            <v>개소당</v>
          </cell>
          <cell r="H36">
            <v>0</v>
          </cell>
          <cell r="I36" t="str">
            <v xml:space="preserve"> </v>
          </cell>
          <cell r="J36">
            <v>0</v>
          </cell>
          <cell r="K36" t="str">
            <v xml:space="preserve"> </v>
          </cell>
          <cell r="M36" t="str">
            <v xml:space="preserve"> </v>
          </cell>
        </row>
        <row r="37">
          <cell r="H37">
            <v>27071</v>
          </cell>
          <cell r="I37">
            <v>2160265.7999999998</v>
          </cell>
          <cell r="J37">
            <v>32105</v>
          </cell>
          <cell r="K37">
            <v>2561979</v>
          </cell>
          <cell r="L37">
            <v>44</v>
          </cell>
          <cell r="M37">
            <v>3511.2</v>
          </cell>
        </row>
        <row r="38">
          <cell r="G38" t="str">
            <v xml:space="preserve"> </v>
          </cell>
          <cell r="H38">
            <v>51156</v>
          </cell>
          <cell r="I38">
            <v>5316643</v>
          </cell>
          <cell r="J38">
            <v>82903</v>
          </cell>
          <cell r="K38">
            <v>8616108.6999999993</v>
          </cell>
          <cell r="L38">
            <v>146</v>
          </cell>
          <cell r="M38">
            <v>15173.7</v>
          </cell>
        </row>
        <row r="39">
          <cell r="G39">
            <v>18673679</v>
          </cell>
          <cell r="I39">
            <v>7476908</v>
          </cell>
          <cell r="K39">
            <v>11178087</v>
          </cell>
          <cell r="M39">
            <v>18684</v>
          </cell>
        </row>
        <row r="41">
          <cell r="G41" t="str">
            <v>개소당</v>
          </cell>
          <cell r="H41">
            <v>0</v>
          </cell>
          <cell r="I41" t="str">
            <v xml:space="preserve"> </v>
          </cell>
          <cell r="J41">
            <v>0</v>
          </cell>
          <cell r="K41" t="str">
            <v xml:space="preserve"> </v>
          </cell>
          <cell r="M41" t="str">
            <v xml:space="preserve"> </v>
          </cell>
        </row>
        <row r="42">
          <cell r="H42">
            <v>135</v>
          </cell>
          <cell r="I42">
            <v>2682.9</v>
          </cell>
          <cell r="J42">
            <v>1882</v>
          </cell>
          <cell r="K42">
            <v>37402.800000000003</v>
          </cell>
          <cell r="L42">
            <v>179</v>
          </cell>
          <cell r="M42">
            <v>3557.4</v>
          </cell>
        </row>
        <row r="43">
          <cell r="G43" t="str">
            <v xml:space="preserve"> </v>
          </cell>
          <cell r="H43">
            <v>0</v>
          </cell>
          <cell r="I43">
            <v>0</v>
          </cell>
          <cell r="J43">
            <v>7410</v>
          </cell>
          <cell r="K43">
            <v>91380.1</v>
          </cell>
          <cell r="L43">
            <v>0</v>
          </cell>
          <cell r="M43">
            <v>0</v>
          </cell>
        </row>
        <row r="44">
          <cell r="G44" t="str">
            <v xml:space="preserve"> </v>
          </cell>
          <cell r="H44">
            <v>0</v>
          </cell>
          <cell r="I44">
            <v>0</v>
          </cell>
          <cell r="J44">
            <v>7780</v>
          </cell>
          <cell r="K44">
            <v>58676.7</v>
          </cell>
          <cell r="L44">
            <v>0</v>
          </cell>
          <cell r="M44">
            <v>0</v>
          </cell>
        </row>
        <row r="45">
          <cell r="H45">
            <v>13500</v>
          </cell>
          <cell r="I45">
            <v>39892.5</v>
          </cell>
          <cell r="J45">
            <v>40757</v>
          </cell>
          <cell r="K45">
            <v>120436.9</v>
          </cell>
          <cell r="L45">
            <v>815</v>
          </cell>
          <cell r="M45">
            <v>2408.3000000000002</v>
          </cell>
        </row>
        <row r="46">
          <cell r="G46" t="str">
            <v xml:space="preserve"> </v>
          </cell>
          <cell r="H46">
            <v>3377</v>
          </cell>
          <cell r="I46">
            <v>21646.5</v>
          </cell>
          <cell r="J46">
            <v>10908</v>
          </cell>
          <cell r="K46">
            <v>69920.2</v>
          </cell>
          <cell r="L46">
            <v>0</v>
          </cell>
          <cell r="M46">
            <v>0</v>
          </cell>
        </row>
        <row r="47">
          <cell r="G47" t="str">
            <v xml:space="preserve"> </v>
          </cell>
          <cell r="H47">
            <v>42127</v>
          </cell>
          <cell r="I47">
            <v>221798.6</v>
          </cell>
          <cell r="J47">
            <v>21677</v>
          </cell>
          <cell r="K47">
            <v>114129.4</v>
          </cell>
          <cell r="L47">
            <v>0</v>
          </cell>
          <cell r="M47">
            <v>0</v>
          </cell>
        </row>
        <row r="48">
          <cell r="G48" t="str">
            <v xml:space="preserve"> </v>
          </cell>
          <cell r="H48">
            <v>320</v>
          </cell>
          <cell r="I48">
            <v>111576.9</v>
          </cell>
          <cell r="K48">
            <v>0</v>
          </cell>
          <cell r="M48">
            <v>0</v>
          </cell>
        </row>
        <row r="49">
          <cell r="G49" t="str">
            <v xml:space="preserve"> </v>
          </cell>
          <cell r="H49">
            <v>4</v>
          </cell>
          <cell r="I49">
            <v>1354</v>
          </cell>
          <cell r="J49">
            <v>656</v>
          </cell>
          <cell r="K49">
            <v>222071</v>
          </cell>
          <cell r="L49">
            <v>0</v>
          </cell>
          <cell r="M49">
            <v>0</v>
          </cell>
        </row>
        <row r="50">
          <cell r="G50" t="str">
            <v xml:space="preserve"> </v>
          </cell>
          <cell r="H50">
            <v>2397</v>
          </cell>
          <cell r="I50">
            <v>75026.100000000006</v>
          </cell>
          <cell r="J50">
            <v>15258</v>
          </cell>
          <cell r="K50">
            <v>477575.4</v>
          </cell>
          <cell r="L50">
            <v>0</v>
          </cell>
          <cell r="M50">
            <v>0</v>
          </cell>
        </row>
        <row r="51">
          <cell r="G51" t="str">
            <v xml:space="preserve"> </v>
          </cell>
          <cell r="H51">
            <v>45177</v>
          </cell>
          <cell r="I51">
            <v>47300.3</v>
          </cell>
          <cell r="J51">
            <v>37052</v>
          </cell>
          <cell r="K51">
            <v>38793.4</v>
          </cell>
          <cell r="L51">
            <v>0</v>
          </cell>
          <cell r="M51">
            <v>0</v>
          </cell>
        </row>
        <row r="52">
          <cell r="G52" t="str">
            <v xml:space="preserve"> </v>
          </cell>
          <cell r="H52">
            <v>53796</v>
          </cell>
          <cell r="I52">
            <v>14094.5</v>
          </cell>
          <cell r="J52">
            <v>37052</v>
          </cell>
          <cell r="K52">
            <v>9707.6</v>
          </cell>
          <cell r="L52">
            <v>0</v>
          </cell>
          <cell r="M52">
            <v>0</v>
          </cell>
        </row>
        <row r="53">
          <cell r="G53" t="str">
            <v xml:space="preserve"> </v>
          </cell>
          <cell r="H53">
            <v>35000</v>
          </cell>
          <cell r="I53">
            <v>1064000</v>
          </cell>
          <cell r="K53">
            <v>0</v>
          </cell>
          <cell r="M53">
            <v>0</v>
          </cell>
        </row>
        <row r="54">
          <cell r="G54" t="str">
            <v xml:space="preserve"> </v>
          </cell>
          <cell r="H54">
            <v>0</v>
          </cell>
          <cell r="I54">
            <v>0</v>
          </cell>
          <cell r="J54">
            <v>54031</v>
          </cell>
          <cell r="K54">
            <v>1492876.5</v>
          </cell>
          <cell r="L54">
            <v>0</v>
          </cell>
          <cell r="M54">
            <v>0</v>
          </cell>
        </row>
        <row r="55">
          <cell r="G55" t="str">
            <v xml:space="preserve"> </v>
          </cell>
          <cell r="H55">
            <v>11500</v>
          </cell>
          <cell r="I55">
            <v>1035000</v>
          </cell>
          <cell r="K55">
            <v>0</v>
          </cell>
          <cell r="M55">
            <v>0</v>
          </cell>
        </row>
        <row r="56">
          <cell r="G56" t="str">
            <v xml:space="preserve"> </v>
          </cell>
          <cell r="I56">
            <v>0</v>
          </cell>
          <cell r="J56">
            <v>51490</v>
          </cell>
          <cell r="K56">
            <v>50666.1</v>
          </cell>
          <cell r="M56">
            <v>0</v>
          </cell>
        </row>
        <row r="57">
          <cell r="G57" t="str">
            <v xml:space="preserve"> </v>
          </cell>
          <cell r="I57">
            <v>0</v>
          </cell>
          <cell r="J57">
            <v>37052</v>
          </cell>
          <cell r="K57">
            <v>48612.2</v>
          </cell>
          <cell r="M57">
            <v>0</v>
          </cell>
        </row>
        <row r="58">
          <cell r="G58" t="str">
            <v xml:space="preserve"> </v>
          </cell>
          <cell r="H58">
            <v>100</v>
          </cell>
          <cell r="I58">
            <v>-710.8</v>
          </cell>
          <cell r="K58">
            <v>0</v>
          </cell>
          <cell r="M58">
            <v>0</v>
          </cell>
        </row>
        <row r="59">
          <cell r="G59">
            <v>5471874</v>
          </cell>
          <cell r="I59">
            <v>2633661</v>
          </cell>
          <cell r="K59">
            <v>2832248</v>
          </cell>
          <cell r="M59">
            <v>5965</v>
          </cell>
        </row>
        <row r="61">
          <cell r="G61" t="str">
            <v>m당</v>
          </cell>
          <cell r="H61">
            <v>0</v>
          </cell>
          <cell r="I61" t="str">
            <v xml:space="preserve"> </v>
          </cell>
          <cell r="J61">
            <v>0</v>
          </cell>
          <cell r="K61" t="str">
            <v xml:space="preserve"> </v>
          </cell>
          <cell r="M61" t="str">
            <v xml:space="preserve"> </v>
          </cell>
        </row>
        <row r="62"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G63" t="str">
            <v xml:space="preserve"> </v>
          </cell>
          <cell r="H63">
            <v>0</v>
          </cell>
          <cell r="I63">
            <v>0</v>
          </cell>
          <cell r="J63">
            <v>7410</v>
          </cell>
          <cell r="K63">
            <v>1259.7</v>
          </cell>
          <cell r="L63">
            <v>0</v>
          </cell>
          <cell r="M63">
            <v>0</v>
          </cell>
        </row>
        <row r="64">
          <cell r="G64" t="str">
            <v xml:space="preserve"> </v>
          </cell>
          <cell r="H64">
            <v>0</v>
          </cell>
          <cell r="I64">
            <v>0</v>
          </cell>
          <cell r="J64">
            <v>7780</v>
          </cell>
          <cell r="K64">
            <v>311.2</v>
          </cell>
          <cell r="L64">
            <v>0</v>
          </cell>
          <cell r="M64">
            <v>0</v>
          </cell>
        </row>
        <row r="65">
          <cell r="H65">
            <v>13500</v>
          </cell>
          <cell r="I65">
            <v>729</v>
          </cell>
          <cell r="J65">
            <v>40757</v>
          </cell>
          <cell r="K65">
            <v>2200.8000000000002</v>
          </cell>
          <cell r="L65">
            <v>815</v>
          </cell>
          <cell r="M65">
            <v>44</v>
          </cell>
        </row>
        <row r="66">
          <cell r="G66" t="str">
            <v xml:space="preserve"> </v>
          </cell>
          <cell r="H66">
            <v>3377</v>
          </cell>
          <cell r="I66">
            <v>2363.9</v>
          </cell>
          <cell r="J66">
            <v>10908</v>
          </cell>
          <cell r="K66">
            <v>7635.6</v>
          </cell>
          <cell r="L66">
            <v>0</v>
          </cell>
          <cell r="M66">
            <v>0</v>
          </cell>
        </row>
        <row r="67">
          <cell r="G67" t="str">
            <v xml:space="preserve"> </v>
          </cell>
          <cell r="H67">
            <v>42127</v>
          </cell>
          <cell r="I67">
            <v>2148.4</v>
          </cell>
          <cell r="J67">
            <v>21677</v>
          </cell>
          <cell r="K67">
            <v>1105.5</v>
          </cell>
          <cell r="L67">
            <v>0</v>
          </cell>
          <cell r="M67">
            <v>0</v>
          </cell>
        </row>
        <row r="68">
          <cell r="G68" t="str">
            <v xml:space="preserve"> </v>
          </cell>
          <cell r="H68">
            <v>320</v>
          </cell>
          <cell r="I68">
            <v>1246</v>
          </cell>
          <cell r="K68">
            <v>0</v>
          </cell>
          <cell r="M68">
            <v>0</v>
          </cell>
        </row>
        <row r="69">
          <cell r="G69" t="str">
            <v xml:space="preserve"> </v>
          </cell>
          <cell r="H69">
            <v>4</v>
          </cell>
          <cell r="I69">
            <v>15.1</v>
          </cell>
          <cell r="J69">
            <v>656</v>
          </cell>
          <cell r="K69">
            <v>2480.3000000000002</v>
          </cell>
          <cell r="L69">
            <v>0</v>
          </cell>
          <cell r="M69">
            <v>0</v>
          </cell>
        </row>
        <row r="70">
          <cell r="G70" t="str">
            <v xml:space="preserve"> </v>
          </cell>
          <cell r="H70">
            <v>2397</v>
          </cell>
          <cell r="I70">
            <v>719.1</v>
          </cell>
          <cell r="J70">
            <v>15258</v>
          </cell>
          <cell r="K70">
            <v>4577.3999999999996</v>
          </cell>
          <cell r="L70">
            <v>0</v>
          </cell>
          <cell r="M70">
            <v>0</v>
          </cell>
        </row>
        <row r="71">
          <cell r="G71" t="str">
            <v xml:space="preserve"> </v>
          </cell>
          <cell r="H71">
            <v>45177</v>
          </cell>
          <cell r="I71">
            <v>496.9</v>
          </cell>
          <cell r="J71">
            <v>37052</v>
          </cell>
          <cell r="K71">
            <v>407.5</v>
          </cell>
          <cell r="L71">
            <v>0</v>
          </cell>
          <cell r="M71">
            <v>0</v>
          </cell>
        </row>
        <row r="72">
          <cell r="G72" t="str">
            <v xml:space="preserve"> </v>
          </cell>
          <cell r="H72">
            <v>53796</v>
          </cell>
          <cell r="I72">
            <v>161.30000000000001</v>
          </cell>
          <cell r="J72">
            <v>37052</v>
          </cell>
          <cell r="K72">
            <v>111.1</v>
          </cell>
          <cell r="L72">
            <v>0</v>
          </cell>
          <cell r="M72">
            <v>0</v>
          </cell>
        </row>
        <row r="73">
          <cell r="G73" t="str">
            <v xml:space="preserve"> </v>
          </cell>
          <cell r="H73">
            <v>35000</v>
          </cell>
          <cell r="I73">
            <v>7700</v>
          </cell>
          <cell r="K73">
            <v>0</v>
          </cell>
          <cell r="M73">
            <v>0</v>
          </cell>
        </row>
        <row r="74">
          <cell r="G74" t="str">
            <v xml:space="preserve"> </v>
          </cell>
          <cell r="H74">
            <v>0</v>
          </cell>
          <cell r="I74">
            <v>0</v>
          </cell>
          <cell r="J74">
            <v>54031</v>
          </cell>
          <cell r="K74">
            <v>10806.2</v>
          </cell>
          <cell r="L74">
            <v>0</v>
          </cell>
          <cell r="M74">
            <v>0</v>
          </cell>
        </row>
        <row r="75">
          <cell r="G75" t="str">
            <v xml:space="preserve"> </v>
          </cell>
          <cell r="H75">
            <v>11500</v>
          </cell>
          <cell r="I75">
            <v>11500</v>
          </cell>
          <cell r="K75">
            <v>0</v>
          </cell>
          <cell r="M75">
            <v>0</v>
          </cell>
        </row>
        <row r="76">
          <cell r="G76" t="str">
            <v xml:space="preserve"> </v>
          </cell>
          <cell r="I76">
            <v>0</v>
          </cell>
          <cell r="J76">
            <v>51490</v>
          </cell>
          <cell r="K76">
            <v>617.79999999999995</v>
          </cell>
          <cell r="M76">
            <v>0</v>
          </cell>
        </row>
        <row r="77">
          <cell r="G77" t="str">
            <v xml:space="preserve"> </v>
          </cell>
          <cell r="I77">
            <v>0</v>
          </cell>
          <cell r="J77">
            <v>37052</v>
          </cell>
          <cell r="K77">
            <v>592.79999999999995</v>
          </cell>
          <cell r="M77">
            <v>0</v>
          </cell>
        </row>
        <row r="78">
          <cell r="G78" t="str">
            <v xml:space="preserve"> </v>
          </cell>
          <cell r="H78">
            <v>100</v>
          </cell>
          <cell r="I78">
            <v>-7.9</v>
          </cell>
          <cell r="K78">
            <v>0</v>
          </cell>
          <cell r="M78">
            <v>0</v>
          </cell>
        </row>
        <row r="79">
          <cell r="G79">
            <v>59220</v>
          </cell>
          <cell r="I79">
            <v>27071</v>
          </cell>
          <cell r="K79">
            <v>32105</v>
          </cell>
          <cell r="M79">
            <v>44</v>
          </cell>
        </row>
        <row r="81">
          <cell r="G81" t="str">
            <v>m2당</v>
          </cell>
          <cell r="H81">
            <v>0</v>
          </cell>
          <cell r="I81" t="str">
            <v xml:space="preserve"> </v>
          </cell>
          <cell r="J81">
            <v>0</v>
          </cell>
          <cell r="K81" t="str">
            <v xml:space="preserve"> </v>
          </cell>
          <cell r="M81" t="str">
            <v xml:space="preserve"> </v>
          </cell>
        </row>
        <row r="82">
          <cell r="H82">
            <v>14</v>
          </cell>
          <cell r="I82">
            <v>7.8</v>
          </cell>
          <cell r="J82">
            <v>120</v>
          </cell>
          <cell r="K82">
            <v>67.2</v>
          </cell>
          <cell r="L82">
            <v>43</v>
          </cell>
          <cell r="M82">
            <v>24</v>
          </cell>
        </row>
        <row r="83">
          <cell r="G83" t="str">
            <v xml:space="preserve"> </v>
          </cell>
          <cell r="H83">
            <v>0</v>
          </cell>
          <cell r="I83">
            <v>0</v>
          </cell>
          <cell r="J83">
            <v>7410</v>
          </cell>
          <cell r="K83">
            <v>4149.6000000000004</v>
          </cell>
          <cell r="L83">
            <v>0</v>
          </cell>
          <cell r="M83">
            <v>0</v>
          </cell>
        </row>
        <row r="84">
          <cell r="H84">
            <v>13500</v>
          </cell>
          <cell r="I84">
            <v>2025</v>
          </cell>
          <cell r="J84">
            <v>40757</v>
          </cell>
          <cell r="K84">
            <v>6113.5</v>
          </cell>
          <cell r="L84">
            <v>815</v>
          </cell>
          <cell r="M84">
            <v>122.2</v>
          </cell>
        </row>
        <row r="85">
          <cell r="G85" t="str">
            <v xml:space="preserve"> </v>
          </cell>
          <cell r="H85">
            <v>42127</v>
          </cell>
          <cell r="I85">
            <v>4212.7</v>
          </cell>
          <cell r="J85">
            <v>21677</v>
          </cell>
          <cell r="K85">
            <v>2167.6999999999998</v>
          </cell>
          <cell r="L85">
            <v>0</v>
          </cell>
          <cell r="M85">
            <v>0</v>
          </cell>
        </row>
        <row r="86">
          <cell r="G86" t="str">
            <v xml:space="preserve"> </v>
          </cell>
          <cell r="H86">
            <v>320</v>
          </cell>
          <cell r="I86">
            <v>2623.6</v>
          </cell>
          <cell r="K86">
            <v>0</v>
          </cell>
          <cell r="M86">
            <v>0</v>
          </cell>
        </row>
        <row r="87">
          <cell r="G87" t="str">
            <v xml:space="preserve"> </v>
          </cell>
          <cell r="H87">
            <v>4</v>
          </cell>
          <cell r="I87">
            <v>0</v>
          </cell>
          <cell r="J87">
            <v>656</v>
          </cell>
          <cell r="K87">
            <v>5.2</v>
          </cell>
          <cell r="L87">
            <v>0</v>
          </cell>
          <cell r="M87">
            <v>0</v>
          </cell>
        </row>
        <row r="88">
          <cell r="G88" t="str">
            <v xml:space="preserve"> </v>
          </cell>
          <cell r="H88">
            <v>2397</v>
          </cell>
          <cell r="I88">
            <v>2397</v>
          </cell>
          <cell r="J88">
            <v>15258</v>
          </cell>
          <cell r="K88">
            <v>15258</v>
          </cell>
          <cell r="L88">
            <v>0</v>
          </cell>
          <cell r="M88">
            <v>0</v>
          </cell>
        </row>
        <row r="89">
          <cell r="G89" t="str">
            <v xml:space="preserve"> </v>
          </cell>
          <cell r="H89">
            <v>45177</v>
          </cell>
          <cell r="I89">
            <v>1084.2</v>
          </cell>
          <cell r="J89">
            <v>37052</v>
          </cell>
          <cell r="K89">
            <v>889.2</v>
          </cell>
          <cell r="L89">
            <v>0</v>
          </cell>
          <cell r="M89">
            <v>0</v>
          </cell>
        </row>
        <row r="90">
          <cell r="G90" t="str">
            <v xml:space="preserve"> </v>
          </cell>
          <cell r="H90">
            <v>53796</v>
          </cell>
          <cell r="I90">
            <v>322.7</v>
          </cell>
          <cell r="J90">
            <v>37052</v>
          </cell>
          <cell r="K90">
            <v>222.3</v>
          </cell>
          <cell r="L90">
            <v>0</v>
          </cell>
          <cell r="M90">
            <v>0</v>
          </cell>
        </row>
        <row r="91">
          <cell r="G91" t="str">
            <v xml:space="preserve"> </v>
          </cell>
          <cell r="H91">
            <v>35000</v>
          </cell>
          <cell r="I91">
            <v>38500</v>
          </cell>
          <cell r="K91">
            <v>0</v>
          </cell>
          <cell r="M91">
            <v>0</v>
          </cell>
        </row>
        <row r="92">
          <cell r="G92" t="str">
            <v xml:space="preserve"> </v>
          </cell>
          <cell r="H92">
            <v>0</v>
          </cell>
          <cell r="I92">
            <v>0</v>
          </cell>
          <cell r="J92">
            <v>54031</v>
          </cell>
          <cell r="K92">
            <v>54031</v>
          </cell>
          <cell r="L92">
            <v>0</v>
          </cell>
          <cell r="M92">
            <v>0</v>
          </cell>
        </row>
        <row r="93">
          <cell r="G93" t="str">
            <v xml:space="preserve"> </v>
          </cell>
          <cell r="H93">
            <v>100</v>
          </cell>
          <cell r="I93">
            <v>-16.7</v>
          </cell>
          <cell r="K93">
            <v>0</v>
          </cell>
          <cell r="M93">
            <v>0</v>
          </cell>
        </row>
        <row r="94">
          <cell r="G94">
            <v>134205</v>
          </cell>
          <cell r="I94">
            <v>51156</v>
          </cell>
          <cell r="K94">
            <v>82903</v>
          </cell>
          <cell r="M94">
            <v>146</v>
          </cell>
        </row>
        <row r="96">
          <cell r="G96" t="str">
            <v>개소당</v>
          </cell>
          <cell r="H96">
            <v>0</v>
          </cell>
          <cell r="I96" t="str">
            <v xml:space="preserve"> </v>
          </cell>
          <cell r="J96">
            <v>0</v>
          </cell>
          <cell r="K96" t="str">
            <v xml:space="preserve"> </v>
          </cell>
          <cell r="M96" t="str">
            <v xml:space="preserve"> </v>
          </cell>
        </row>
        <row r="97">
          <cell r="G97" t="str">
            <v xml:space="preserve"> </v>
          </cell>
          <cell r="H97">
            <v>0</v>
          </cell>
          <cell r="I97">
            <v>0</v>
          </cell>
          <cell r="J97">
            <v>9263</v>
          </cell>
          <cell r="K97">
            <v>97502.3</v>
          </cell>
          <cell r="L97">
            <v>0</v>
          </cell>
          <cell r="M97">
            <v>0</v>
          </cell>
        </row>
        <row r="98">
          <cell r="G98" t="str">
            <v xml:space="preserve"> </v>
          </cell>
          <cell r="H98">
            <v>0</v>
          </cell>
          <cell r="I98">
            <v>0</v>
          </cell>
          <cell r="J98">
            <v>7410</v>
          </cell>
          <cell r="K98">
            <v>57464.5</v>
          </cell>
          <cell r="L98">
            <v>0</v>
          </cell>
          <cell r="M98">
            <v>0</v>
          </cell>
        </row>
        <row r="99">
          <cell r="G99" t="str">
            <v xml:space="preserve"> </v>
          </cell>
          <cell r="H99">
            <v>0</v>
          </cell>
          <cell r="I99">
            <v>0</v>
          </cell>
          <cell r="J99">
            <v>7780</v>
          </cell>
          <cell r="K99">
            <v>21558.3</v>
          </cell>
          <cell r="L99">
            <v>0</v>
          </cell>
          <cell r="M99">
            <v>0</v>
          </cell>
        </row>
        <row r="100">
          <cell r="H100">
            <v>13500</v>
          </cell>
          <cell r="I100">
            <v>49072.5</v>
          </cell>
          <cell r="J100">
            <v>40757</v>
          </cell>
          <cell r="K100">
            <v>148151.6</v>
          </cell>
          <cell r="L100">
            <v>815</v>
          </cell>
          <cell r="M100">
            <v>2962.5</v>
          </cell>
        </row>
        <row r="101">
          <cell r="G101" t="str">
            <v xml:space="preserve"> </v>
          </cell>
          <cell r="H101">
            <v>3377</v>
          </cell>
          <cell r="I101">
            <v>91938.8</v>
          </cell>
          <cell r="J101">
            <v>10908</v>
          </cell>
          <cell r="K101">
            <v>296970.3</v>
          </cell>
          <cell r="L101">
            <v>0</v>
          </cell>
          <cell r="M101">
            <v>0</v>
          </cell>
        </row>
        <row r="102">
          <cell r="G102" t="str">
            <v xml:space="preserve"> </v>
          </cell>
          <cell r="H102">
            <v>42127</v>
          </cell>
          <cell r="I102">
            <v>352013.2</v>
          </cell>
          <cell r="J102">
            <v>21677</v>
          </cell>
          <cell r="K102">
            <v>181133</v>
          </cell>
          <cell r="L102">
            <v>0</v>
          </cell>
          <cell r="M102">
            <v>0</v>
          </cell>
        </row>
        <row r="103">
          <cell r="G103" t="str">
            <v xml:space="preserve"> </v>
          </cell>
          <cell r="H103">
            <v>320</v>
          </cell>
          <cell r="I103">
            <v>118154.2</v>
          </cell>
          <cell r="K103">
            <v>0</v>
          </cell>
          <cell r="M103">
            <v>0</v>
          </cell>
        </row>
        <row r="104">
          <cell r="G104" t="str">
            <v xml:space="preserve"> </v>
          </cell>
          <cell r="H104">
            <v>4</v>
          </cell>
          <cell r="I104">
            <v>1412</v>
          </cell>
          <cell r="J104">
            <v>656</v>
          </cell>
          <cell r="K104">
            <v>231568</v>
          </cell>
          <cell r="L104">
            <v>0</v>
          </cell>
          <cell r="M104">
            <v>0</v>
          </cell>
        </row>
        <row r="105">
          <cell r="G105" t="str">
            <v xml:space="preserve"> </v>
          </cell>
          <cell r="H105">
            <v>36000</v>
          </cell>
          <cell r="I105">
            <v>2736000</v>
          </cell>
          <cell r="K105">
            <v>0</v>
          </cell>
          <cell r="M105">
            <v>0</v>
          </cell>
        </row>
        <row r="106">
          <cell r="G106" t="str">
            <v xml:space="preserve"> </v>
          </cell>
          <cell r="H106">
            <v>0</v>
          </cell>
          <cell r="I106">
            <v>0</v>
          </cell>
          <cell r="J106">
            <v>792305</v>
          </cell>
          <cell r="K106">
            <v>3452072.8</v>
          </cell>
          <cell r="L106">
            <v>0</v>
          </cell>
          <cell r="M106">
            <v>0</v>
          </cell>
        </row>
        <row r="107">
          <cell r="G107" t="str">
            <v xml:space="preserve"> </v>
          </cell>
          <cell r="H107">
            <v>45177</v>
          </cell>
          <cell r="I107">
            <v>91347.8</v>
          </cell>
          <cell r="J107">
            <v>37052</v>
          </cell>
          <cell r="K107">
            <v>74919.100000000006</v>
          </cell>
          <cell r="L107">
            <v>0</v>
          </cell>
          <cell r="M107">
            <v>0</v>
          </cell>
        </row>
        <row r="108">
          <cell r="G108" t="str">
            <v xml:space="preserve"> </v>
          </cell>
          <cell r="H108">
            <v>53796</v>
          </cell>
          <cell r="I108">
            <v>8499.7000000000007</v>
          </cell>
          <cell r="J108">
            <v>37052</v>
          </cell>
          <cell r="K108">
            <v>5854.2</v>
          </cell>
          <cell r="L108">
            <v>0</v>
          </cell>
          <cell r="M108">
            <v>0</v>
          </cell>
        </row>
        <row r="109">
          <cell r="G109" t="str">
            <v xml:space="preserve"> </v>
          </cell>
          <cell r="H109">
            <v>137349</v>
          </cell>
          <cell r="I109">
            <v>137349</v>
          </cell>
          <cell r="J109">
            <v>150452</v>
          </cell>
          <cell r="K109">
            <v>150452</v>
          </cell>
          <cell r="L109">
            <v>3715</v>
          </cell>
          <cell r="M109">
            <v>3715</v>
          </cell>
        </row>
        <row r="110">
          <cell r="G110" t="str">
            <v xml:space="preserve"> </v>
          </cell>
          <cell r="H110">
            <v>100</v>
          </cell>
          <cell r="I110">
            <v>-742.6</v>
          </cell>
          <cell r="K110">
            <v>0</v>
          </cell>
          <cell r="M110">
            <v>0</v>
          </cell>
        </row>
        <row r="111">
          <cell r="G111">
            <v>8309367</v>
          </cell>
          <cell r="I111">
            <v>3585044</v>
          </cell>
          <cell r="K111">
            <v>4717646</v>
          </cell>
          <cell r="M111">
            <v>6677</v>
          </cell>
        </row>
        <row r="113">
          <cell r="G113" t="str">
            <v>개소당</v>
          </cell>
          <cell r="I113" t="str">
            <v xml:space="preserve"> </v>
          </cell>
          <cell r="J113">
            <v>0</v>
          </cell>
          <cell r="K113" t="str">
            <v xml:space="preserve"> </v>
          </cell>
          <cell r="M113" t="str">
            <v xml:space="preserve"> </v>
          </cell>
        </row>
        <row r="114">
          <cell r="G114" t="str">
            <v xml:space="preserve"> </v>
          </cell>
          <cell r="H114">
            <v>0</v>
          </cell>
          <cell r="I114">
            <v>0</v>
          </cell>
          <cell r="J114">
            <v>9263</v>
          </cell>
          <cell r="K114">
            <v>117992</v>
          </cell>
          <cell r="L114">
            <v>0</v>
          </cell>
          <cell r="M114">
            <v>0</v>
          </cell>
        </row>
        <row r="115">
          <cell r="G115" t="str">
            <v xml:space="preserve"> </v>
          </cell>
          <cell r="H115">
            <v>0</v>
          </cell>
          <cell r="I115">
            <v>0</v>
          </cell>
          <cell r="J115">
            <v>7410</v>
          </cell>
          <cell r="K115">
            <v>71914</v>
          </cell>
          <cell r="L115">
            <v>0</v>
          </cell>
          <cell r="M115">
            <v>0</v>
          </cell>
        </row>
        <row r="116">
          <cell r="G116" t="str">
            <v xml:space="preserve"> </v>
          </cell>
          <cell r="H116">
            <v>0</v>
          </cell>
          <cell r="I116">
            <v>0</v>
          </cell>
          <cell r="J116">
            <v>7780</v>
          </cell>
          <cell r="K116">
            <v>23596.7</v>
          </cell>
          <cell r="L116">
            <v>0</v>
          </cell>
          <cell r="M116">
            <v>0</v>
          </cell>
        </row>
        <row r="117">
          <cell r="H117">
            <v>13500</v>
          </cell>
          <cell r="I117">
            <v>60291</v>
          </cell>
          <cell r="J117">
            <v>40757</v>
          </cell>
          <cell r="K117">
            <v>182020.7</v>
          </cell>
          <cell r="L117">
            <v>815</v>
          </cell>
          <cell r="M117">
            <v>3639.7</v>
          </cell>
        </row>
        <row r="118">
          <cell r="G118" t="str">
            <v xml:space="preserve"> </v>
          </cell>
          <cell r="H118">
            <v>3377</v>
          </cell>
          <cell r="I118">
            <v>110147.6</v>
          </cell>
          <cell r="J118">
            <v>10908</v>
          </cell>
          <cell r="K118">
            <v>355786.2</v>
          </cell>
          <cell r="L118">
            <v>0</v>
          </cell>
          <cell r="M118">
            <v>0</v>
          </cell>
        </row>
        <row r="119">
          <cell r="G119" t="str">
            <v xml:space="preserve"> </v>
          </cell>
          <cell r="H119">
            <v>42127</v>
          </cell>
          <cell r="I119">
            <v>439005.4</v>
          </cell>
          <cell r="J119">
            <v>21677</v>
          </cell>
          <cell r="K119">
            <v>225896</v>
          </cell>
          <cell r="L119">
            <v>0</v>
          </cell>
          <cell r="M119">
            <v>0</v>
          </cell>
        </row>
        <row r="120">
          <cell r="G120" t="str">
            <v xml:space="preserve"> </v>
          </cell>
          <cell r="H120">
            <v>320</v>
          </cell>
          <cell r="I120">
            <v>113200.6</v>
          </cell>
          <cell r="K120">
            <v>0</v>
          </cell>
          <cell r="M120">
            <v>0</v>
          </cell>
        </row>
        <row r="121">
          <cell r="G121" t="str">
            <v xml:space="preserve"> </v>
          </cell>
          <cell r="H121">
            <v>4</v>
          </cell>
          <cell r="I121">
            <v>1756</v>
          </cell>
          <cell r="J121">
            <v>656</v>
          </cell>
          <cell r="K121">
            <v>287984</v>
          </cell>
          <cell r="L121">
            <v>0</v>
          </cell>
          <cell r="M121">
            <v>0</v>
          </cell>
        </row>
        <row r="122">
          <cell r="G122" t="str">
            <v xml:space="preserve"> </v>
          </cell>
          <cell r="H122">
            <v>36000</v>
          </cell>
          <cell r="I122">
            <v>3456000</v>
          </cell>
          <cell r="K122">
            <v>0</v>
          </cell>
          <cell r="M122">
            <v>0</v>
          </cell>
        </row>
        <row r="123">
          <cell r="G123" t="str">
            <v xml:space="preserve"> </v>
          </cell>
          <cell r="H123">
            <v>0</v>
          </cell>
          <cell r="I123">
            <v>0</v>
          </cell>
          <cell r="J123">
            <v>792305</v>
          </cell>
          <cell r="K123">
            <v>4406800.4000000004</v>
          </cell>
          <cell r="L123">
            <v>0</v>
          </cell>
          <cell r="M123">
            <v>0</v>
          </cell>
        </row>
        <row r="124">
          <cell r="G124" t="str">
            <v xml:space="preserve"> </v>
          </cell>
          <cell r="H124">
            <v>45177</v>
          </cell>
          <cell r="I124">
            <v>117415</v>
          </cell>
          <cell r="J124">
            <v>37052</v>
          </cell>
          <cell r="K124">
            <v>96298.1</v>
          </cell>
          <cell r="L124">
            <v>0</v>
          </cell>
          <cell r="M124">
            <v>0</v>
          </cell>
        </row>
        <row r="125">
          <cell r="G125" t="str">
            <v xml:space="preserve"> </v>
          </cell>
          <cell r="H125">
            <v>53796</v>
          </cell>
          <cell r="I125">
            <v>1560</v>
          </cell>
          <cell r="J125">
            <v>37052</v>
          </cell>
          <cell r="K125">
            <v>1074.5</v>
          </cell>
          <cell r="L125">
            <v>0</v>
          </cell>
          <cell r="M125">
            <v>0</v>
          </cell>
        </row>
        <row r="126">
          <cell r="G126" t="str">
            <v xml:space="preserve"> </v>
          </cell>
          <cell r="H126">
            <v>281902</v>
          </cell>
          <cell r="I126">
            <v>281902</v>
          </cell>
          <cell r="J126">
            <v>315520</v>
          </cell>
          <cell r="K126">
            <v>315520</v>
          </cell>
          <cell r="L126">
            <v>7636</v>
          </cell>
          <cell r="M126">
            <v>7636</v>
          </cell>
        </row>
        <row r="127">
          <cell r="G127" t="str">
            <v xml:space="preserve"> </v>
          </cell>
          <cell r="H127">
            <v>100</v>
          </cell>
          <cell r="I127">
            <v>-925.1</v>
          </cell>
          <cell r="K127">
            <v>0</v>
          </cell>
          <cell r="M127">
            <v>0</v>
          </cell>
        </row>
        <row r="128">
          <cell r="G128">
            <v>10676509</v>
          </cell>
          <cell r="I128">
            <v>4580352</v>
          </cell>
          <cell r="K128">
            <v>6084882</v>
          </cell>
          <cell r="M128">
            <v>11275</v>
          </cell>
        </row>
        <row r="131">
          <cell r="G131" t="str">
            <v>개소당</v>
          </cell>
          <cell r="H131">
            <v>0</v>
          </cell>
          <cell r="I131" t="str">
            <v xml:space="preserve"> </v>
          </cell>
          <cell r="J131">
            <v>0</v>
          </cell>
          <cell r="K131" t="str">
            <v xml:space="preserve"> </v>
          </cell>
          <cell r="M131" t="str">
            <v xml:space="preserve"> </v>
          </cell>
        </row>
        <row r="132">
          <cell r="G132" t="str">
            <v xml:space="preserve"> </v>
          </cell>
          <cell r="H132">
            <v>0</v>
          </cell>
          <cell r="I132">
            <v>0</v>
          </cell>
          <cell r="J132">
            <v>9263</v>
          </cell>
          <cell r="K132">
            <v>10207.799999999999</v>
          </cell>
          <cell r="L132">
            <v>0</v>
          </cell>
          <cell r="M132">
            <v>0</v>
          </cell>
        </row>
        <row r="133">
          <cell r="G133" t="str">
            <v xml:space="preserve"> </v>
          </cell>
          <cell r="H133">
            <v>0</v>
          </cell>
          <cell r="I133">
            <v>0</v>
          </cell>
          <cell r="J133">
            <v>7410</v>
          </cell>
          <cell r="K133">
            <v>4742.3999999999996</v>
          </cell>
          <cell r="L133">
            <v>0</v>
          </cell>
          <cell r="M133">
            <v>0</v>
          </cell>
        </row>
        <row r="134">
          <cell r="G134" t="str">
            <v xml:space="preserve"> </v>
          </cell>
          <cell r="H134">
            <v>0</v>
          </cell>
          <cell r="I134">
            <v>0</v>
          </cell>
          <cell r="J134">
            <v>7780</v>
          </cell>
          <cell r="K134">
            <v>3594.3</v>
          </cell>
          <cell r="L134">
            <v>0</v>
          </cell>
          <cell r="M134">
            <v>0</v>
          </cell>
        </row>
        <row r="135">
          <cell r="H135">
            <v>13500</v>
          </cell>
          <cell r="I135">
            <v>8248.5</v>
          </cell>
          <cell r="J135">
            <v>40757</v>
          </cell>
          <cell r="K135">
            <v>24902.5</v>
          </cell>
          <cell r="L135">
            <v>815</v>
          </cell>
          <cell r="M135">
            <v>497.9</v>
          </cell>
        </row>
        <row r="136">
          <cell r="G136" t="str">
            <v xml:space="preserve"> </v>
          </cell>
          <cell r="H136">
            <v>3377</v>
          </cell>
          <cell r="I136">
            <v>14892.5</v>
          </cell>
          <cell r="J136">
            <v>10908</v>
          </cell>
          <cell r="K136">
            <v>48104.2</v>
          </cell>
          <cell r="L136">
            <v>0</v>
          </cell>
          <cell r="M136">
            <v>0</v>
          </cell>
        </row>
        <row r="137">
          <cell r="G137" t="str">
            <v xml:space="preserve"> </v>
          </cell>
          <cell r="H137">
            <v>42127</v>
          </cell>
          <cell r="I137">
            <v>25823.8</v>
          </cell>
          <cell r="J137">
            <v>21677</v>
          </cell>
          <cell r="K137">
            <v>13288</v>
          </cell>
          <cell r="L137">
            <v>0</v>
          </cell>
          <cell r="M137">
            <v>0</v>
          </cell>
        </row>
        <row r="138">
          <cell r="G138" t="str">
            <v xml:space="preserve"> </v>
          </cell>
          <cell r="H138">
            <v>320</v>
          </cell>
          <cell r="I138">
            <v>13642.5</v>
          </cell>
          <cell r="K138">
            <v>0</v>
          </cell>
          <cell r="M138">
            <v>0</v>
          </cell>
        </row>
        <row r="139">
          <cell r="G139" t="str">
            <v xml:space="preserve"> </v>
          </cell>
          <cell r="H139">
            <v>4</v>
          </cell>
          <cell r="I139">
            <v>165.5</v>
          </cell>
          <cell r="J139">
            <v>656</v>
          </cell>
          <cell r="K139">
            <v>27153.1</v>
          </cell>
          <cell r="L139">
            <v>0</v>
          </cell>
          <cell r="M139">
            <v>0</v>
          </cell>
        </row>
        <row r="140">
          <cell r="G140" t="str">
            <v xml:space="preserve"> </v>
          </cell>
          <cell r="H140">
            <v>31653</v>
          </cell>
          <cell r="I140">
            <v>84830</v>
          </cell>
          <cell r="J140">
            <v>9466</v>
          </cell>
          <cell r="K140">
            <v>25368.799999999999</v>
          </cell>
          <cell r="L140">
            <v>0</v>
          </cell>
          <cell r="M140">
            <v>0</v>
          </cell>
        </row>
        <row r="141">
          <cell r="G141" t="str">
            <v xml:space="preserve"> </v>
          </cell>
          <cell r="H141">
            <v>42211</v>
          </cell>
          <cell r="I141">
            <v>62050.1</v>
          </cell>
          <cell r="J141">
            <v>8780</v>
          </cell>
          <cell r="K141">
            <v>12906.6</v>
          </cell>
          <cell r="L141">
            <v>0</v>
          </cell>
          <cell r="M141">
            <v>0</v>
          </cell>
        </row>
        <row r="142">
          <cell r="G142" t="str">
            <v xml:space="preserve"> </v>
          </cell>
          <cell r="H142">
            <v>100</v>
          </cell>
          <cell r="I142">
            <v>-86.8</v>
          </cell>
          <cell r="K142">
            <v>0</v>
          </cell>
          <cell r="M142">
            <v>0</v>
          </cell>
        </row>
        <row r="143">
          <cell r="G143">
            <v>380330</v>
          </cell>
          <cell r="I143">
            <v>209566</v>
          </cell>
          <cell r="K143">
            <v>170267</v>
          </cell>
          <cell r="M143">
            <v>497</v>
          </cell>
        </row>
        <row r="145">
          <cell r="G145" t="str">
            <v>개소당</v>
          </cell>
          <cell r="H145">
            <v>0</v>
          </cell>
          <cell r="I145" t="str">
            <v xml:space="preserve"> </v>
          </cell>
          <cell r="J145">
            <v>0</v>
          </cell>
          <cell r="K145" t="str">
            <v xml:space="preserve"> </v>
          </cell>
          <cell r="M145" t="str">
            <v xml:space="preserve"> </v>
          </cell>
        </row>
        <row r="146">
          <cell r="G146" t="str">
            <v xml:space="preserve"> </v>
          </cell>
          <cell r="H146">
            <v>0</v>
          </cell>
          <cell r="I146">
            <v>0</v>
          </cell>
          <cell r="J146">
            <v>9263</v>
          </cell>
          <cell r="K146">
            <v>7419.6</v>
          </cell>
          <cell r="L146">
            <v>0</v>
          </cell>
          <cell r="M146">
            <v>0</v>
          </cell>
        </row>
        <row r="147">
          <cell r="G147" t="str">
            <v xml:space="preserve"> </v>
          </cell>
          <cell r="H147">
            <v>0</v>
          </cell>
          <cell r="I147">
            <v>0</v>
          </cell>
          <cell r="J147">
            <v>7410</v>
          </cell>
          <cell r="K147">
            <v>3445.6</v>
          </cell>
          <cell r="L147">
            <v>0</v>
          </cell>
          <cell r="M147">
            <v>0</v>
          </cell>
        </row>
        <row r="148">
          <cell r="G148" t="str">
            <v xml:space="preserve"> </v>
          </cell>
          <cell r="H148">
            <v>0</v>
          </cell>
          <cell r="I148">
            <v>0</v>
          </cell>
          <cell r="J148">
            <v>7780</v>
          </cell>
          <cell r="K148">
            <v>2614</v>
          </cell>
          <cell r="L148">
            <v>0</v>
          </cell>
          <cell r="M148">
            <v>0</v>
          </cell>
        </row>
        <row r="149">
          <cell r="H149">
            <v>13500</v>
          </cell>
          <cell r="I149">
            <v>21303</v>
          </cell>
          <cell r="J149">
            <v>40757</v>
          </cell>
          <cell r="K149">
            <v>64314.5</v>
          </cell>
          <cell r="L149">
            <v>815</v>
          </cell>
          <cell r="M149">
            <v>1286</v>
          </cell>
        </row>
        <row r="150">
          <cell r="G150" t="str">
            <v xml:space="preserve"> </v>
          </cell>
          <cell r="H150">
            <v>3377</v>
          </cell>
          <cell r="I150">
            <v>23402.6</v>
          </cell>
          <cell r="J150">
            <v>10908</v>
          </cell>
          <cell r="K150">
            <v>75592.399999999994</v>
          </cell>
          <cell r="L150">
            <v>0</v>
          </cell>
          <cell r="M150">
            <v>0</v>
          </cell>
        </row>
        <row r="151">
          <cell r="G151" t="str">
            <v xml:space="preserve"> </v>
          </cell>
          <cell r="H151">
            <v>42127</v>
          </cell>
          <cell r="I151">
            <v>81094.399999999994</v>
          </cell>
          <cell r="J151">
            <v>21677</v>
          </cell>
          <cell r="K151">
            <v>41728.199999999997</v>
          </cell>
          <cell r="L151">
            <v>0</v>
          </cell>
          <cell r="M151">
            <v>0</v>
          </cell>
        </row>
        <row r="152">
          <cell r="G152" t="str">
            <v xml:space="preserve"> </v>
          </cell>
          <cell r="H152">
            <v>320</v>
          </cell>
          <cell r="I152">
            <v>32037.4</v>
          </cell>
          <cell r="K152">
            <v>0</v>
          </cell>
          <cell r="M152">
            <v>0</v>
          </cell>
        </row>
        <row r="153">
          <cell r="G153" t="str">
            <v xml:space="preserve"> </v>
          </cell>
          <cell r="H153">
            <v>4</v>
          </cell>
          <cell r="I153">
            <v>388.8</v>
          </cell>
          <cell r="J153">
            <v>656</v>
          </cell>
          <cell r="K153">
            <v>63763.8</v>
          </cell>
          <cell r="L153">
            <v>0</v>
          </cell>
          <cell r="M153">
            <v>0</v>
          </cell>
        </row>
        <row r="154">
          <cell r="G154" t="str">
            <v xml:space="preserve"> </v>
          </cell>
          <cell r="H154">
            <v>31653</v>
          </cell>
          <cell r="I154">
            <v>277913.3</v>
          </cell>
          <cell r="J154">
            <v>9466</v>
          </cell>
          <cell r="K154">
            <v>83111.399999999994</v>
          </cell>
          <cell r="L154">
            <v>0</v>
          </cell>
          <cell r="M154">
            <v>0</v>
          </cell>
        </row>
        <row r="155">
          <cell r="G155" t="str">
            <v xml:space="preserve"> </v>
          </cell>
          <cell r="H155">
            <v>42211</v>
          </cell>
          <cell r="I155">
            <v>202612.8</v>
          </cell>
          <cell r="J155">
            <v>8780</v>
          </cell>
          <cell r="K155">
            <v>42144</v>
          </cell>
          <cell r="L155">
            <v>0</v>
          </cell>
          <cell r="M155">
            <v>0</v>
          </cell>
        </row>
        <row r="156">
          <cell r="G156" t="str">
            <v xml:space="preserve"> </v>
          </cell>
          <cell r="H156">
            <v>100</v>
          </cell>
          <cell r="I156">
            <v>-204.1</v>
          </cell>
          <cell r="K156">
            <v>0</v>
          </cell>
          <cell r="M156">
            <v>0</v>
          </cell>
        </row>
        <row r="157">
          <cell r="G157">
            <v>1023967</v>
          </cell>
          <cell r="I157">
            <v>638548</v>
          </cell>
          <cell r="K157">
            <v>384133</v>
          </cell>
          <cell r="M157">
            <v>1286</v>
          </cell>
        </row>
        <row r="159">
          <cell r="G159" t="str">
            <v>개소당</v>
          </cell>
          <cell r="H159">
            <v>0</v>
          </cell>
          <cell r="I159" t="str">
            <v xml:space="preserve"> </v>
          </cell>
          <cell r="J159">
            <v>0</v>
          </cell>
          <cell r="K159" t="str">
            <v xml:space="preserve"> </v>
          </cell>
          <cell r="M159" t="str">
            <v xml:space="preserve"> </v>
          </cell>
        </row>
        <row r="160">
          <cell r="G160" t="str">
            <v xml:space="preserve"> </v>
          </cell>
          <cell r="H160">
            <v>0</v>
          </cell>
          <cell r="I160">
            <v>0</v>
          </cell>
          <cell r="J160">
            <v>9263</v>
          </cell>
          <cell r="K160">
            <v>7289.9</v>
          </cell>
          <cell r="L160">
            <v>0</v>
          </cell>
          <cell r="M160">
            <v>0</v>
          </cell>
        </row>
        <row r="161">
          <cell r="G161" t="str">
            <v xml:space="preserve"> </v>
          </cell>
          <cell r="H161">
            <v>0</v>
          </cell>
          <cell r="I161">
            <v>0</v>
          </cell>
          <cell r="J161">
            <v>7410</v>
          </cell>
          <cell r="K161">
            <v>3386.3</v>
          </cell>
          <cell r="L161">
            <v>0</v>
          </cell>
          <cell r="M161">
            <v>0</v>
          </cell>
        </row>
        <row r="162">
          <cell r="G162" t="str">
            <v xml:space="preserve"> </v>
          </cell>
          <cell r="H162">
            <v>0</v>
          </cell>
          <cell r="I162">
            <v>0</v>
          </cell>
          <cell r="J162">
            <v>7780</v>
          </cell>
          <cell r="K162">
            <v>2567.4</v>
          </cell>
          <cell r="L162">
            <v>0</v>
          </cell>
          <cell r="M162">
            <v>0</v>
          </cell>
        </row>
        <row r="163">
          <cell r="H163">
            <v>13500</v>
          </cell>
          <cell r="I163">
            <v>18522</v>
          </cell>
          <cell r="J163">
            <v>40757</v>
          </cell>
          <cell r="K163">
            <v>55918.6</v>
          </cell>
          <cell r="L163">
            <v>815</v>
          </cell>
          <cell r="M163">
            <v>1118.0999999999999</v>
          </cell>
        </row>
        <row r="164">
          <cell r="G164" t="str">
            <v xml:space="preserve"> </v>
          </cell>
          <cell r="H164">
            <v>3377</v>
          </cell>
          <cell r="I164">
            <v>26137.9</v>
          </cell>
          <cell r="J164">
            <v>10908</v>
          </cell>
          <cell r="K164">
            <v>84427.9</v>
          </cell>
          <cell r="L164">
            <v>0</v>
          </cell>
          <cell r="M164">
            <v>0</v>
          </cell>
        </row>
        <row r="165">
          <cell r="G165" t="str">
            <v xml:space="preserve"> </v>
          </cell>
          <cell r="H165">
            <v>42127</v>
          </cell>
          <cell r="I165">
            <v>63569.599999999999</v>
          </cell>
          <cell r="J165">
            <v>21677</v>
          </cell>
          <cell r="K165">
            <v>32710.5</v>
          </cell>
          <cell r="L165">
            <v>0</v>
          </cell>
          <cell r="M165">
            <v>0</v>
          </cell>
        </row>
        <row r="166">
          <cell r="G166" t="str">
            <v xml:space="preserve"> </v>
          </cell>
          <cell r="H166">
            <v>320</v>
          </cell>
          <cell r="I166">
            <v>23940.400000000001</v>
          </cell>
          <cell r="K166">
            <v>0</v>
          </cell>
          <cell r="M166">
            <v>0</v>
          </cell>
        </row>
        <row r="167">
          <cell r="G167" t="str">
            <v xml:space="preserve"> </v>
          </cell>
          <cell r="H167">
            <v>4</v>
          </cell>
          <cell r="I167">
            <v>290.5</v>
          </cell>
          <cell r="J167">
            <v>656</v>
          </cell>
          <cell r="K167">
            <v>47648.5</v>
          </cell>
          <cell r="L167">
            <v>0</v>
          </cell>
          <cell r="M167">
            <v>0</v>
          </cell>
        </row>
        <row r="168">
          <cell r="G168" t="str">
            <v xml:space="preserve"> </v>
          </cell>
          <cell r="H168">
            <v>31653</v>
          </cell>
          <cell r="I168">
            <v>212708.1</v>
          </cell>
          <cell r="J168">
            <v>9466</v>
          </cell>
          <cell r="K168">
            <v>63611.5</v>
          </cell>
          <cell r="L168">
            <v>0</v>
          </cell>
          <cell r="M168">
            <v>0</v>
          </cell>
        </row>
        <row r="169">
          <cell r="G169" t="str">
            <v xml:space="preserve"> </v>
          </cell>
          <cell r="H169">
            <v>42211</v>
          </cell>
          <cell r="I169">
            <v>154914.29999999999</v>
          </cell>
          <cell r="J169">
            <v>8780</v>
          </cell>
          <cell r="K169">
            <v>32222.6</v>
          </cell>
          <cell r="L169">
            <v>0</v>
          </cell>
          <cell r="M169">
            <v>0</v>
          </cell>
        </row>
        <row r="170">
          <cell r="G170" t="str">
            <v xml:space="preserve"> </v>
          </cell>
          <cell r="H170">
            <v>100</v>
          </cell>
          <cell r="I170">
            <v>-152.5</v>
          </cell>
          <cell r="K170">
            <v>0</v>
          </cell>
          <cell r="M170">
            <v>0</v>
          </cell>
        </row>
        <row r="171">
          <cell r="G171">
            <v>830831</v>
          </cell>
          <cell r="I171">
            <v>499930</v>
          </cell>
          <cell r="K171">
            <v>329783</v>
          </cell>
          <cell r="M171">
            <v>1118</v>
          </cell>
        </row>
        <row r="173">
          <cell r="G173" t="str">
            <v>개소당</v>
          </cell>
          <cell r="H173">
            <v>0</v>
          </cell>
          <cell r="I173" t="str">
            <v xml:space="preserve"> </v>
          </cell>
          <cell r="J173">
            <v>0</v>
          </cell>
          <cell r="K173" t="str">
            <v xml:space="preserve"> </v>
          </cell>
          <cell r="M173" t="str">
            <v xml:space="preserve"> </v>
          </cell>
        </row>
        <row r="174">
          <cell r="G174" t="str">
            <v xml:space="preserve"> </v>
          </cell>
          <cell r="H174">
            <v>0</v>
          </cell>
          <cell r="I174">
            <v>0</v>
          </cell>
          <cell r="J174">
            <v>9263</v>
          </cell>
          <cell r="K174">
            <v>4298</v>
          </cell>
          <cell r="L174">
            <v>0</v>
          </cell>
          <cell r="M174">
            <v>0</v>
          </cell>
        </row>
        <row r="175">
          <cell r="G175" t="str">
            <v xml:space="preserve"> </v>
          </cell>
          <cell r="H175">
            <v>0</v>
          </cell>
          <cell r="I175">
            <v>0</v>
          </cell>
          <cell r="J175">
            <v>7410</v>
          </cell>
          <cell r="K175">
            <v>1993.2</v>
          </cell>
          <cell r="L175">
            <v>0</v>
          </cell>
          <cell r="M175">
            <v>0</v>
          </cell>
        </row>
        <row r="176">
          <cell r="G176" t="str">
            <v xml:space="preserve"> </v>
          </cell>
          <cell r="H176">
            <v>0</v>
          </cell>
          <cell r="I176">
            <v>0</v>
          </cell>
          <cell r="J176">
            <v>7780</v>
          </cell>
          <cell r="K176">
            <v>1517.1</v>
          </cell>
          <cell r="L176">
            <v>0</v>
          </cell>
          <cell r="M176">
            <v>0</v>
          </cell>
        </row>
        <row r="177">
          <cell r="H177">
            <v>13500</v>
          </cell>
          <cell r="I177">
            <v>10921.5</v>
          </cell>
          <cell r="J177">
            <v>40757</v>
          </cell>
          <cell r="K177">
            <v>32972.400000000001</v>
          </cell>
          <cell r="L177">
            <v>815</v>
          </cell>
          <cell r="M177">
            <v>659.3</v>
          </cell>
        </row>
        <row r="178">
          <cell r="G178" t="str">
            <v xml:space="preserve"> </v>
          </cell>
          <cell r="H178">
            <v>3377</v>
          </cell>
          <cell r="I178">
            <v>21612.799999999999</v>
          </cell>
          <cell r="J178">
            <v>10908</v>
          </cell>
          <cell r="K178">
            <v>69811.199999999997</v>
          </cell>
          <cell r="L178">
            <v>0</v>
          </cell>
          <cell r="M178">
            <v>0</v>
          </cell>
        </row>
        <row r="179">
          <cell r="G179" t="str">
            <v xml:space="preserve"> </v>
          </cell>
          <cell r="H179">
            <v>42127</v>
          </cell>
          <cell r="I179">
            <v>81094.399999999994</v>
          </cell>
          <cell r="J179">
            <v>21677</v>
          </cell>
          <cell r="K179">
            <v>41728.199999999997</v>
          </cell>
          <cell r="L179">
            <v>0</v>
          </cell>
          <cell r="M179">
            <v>0</v>
          </cell>
        </row>
        <row r="180">
          <cell r="G180" t="str">
            <v xml:space="preserve"> </v>
          </cell>
          <cell r="H180">
            <v>320</v>
          </cell>
          <cell r="I180">
            <v>15856.3</v>
          </cell>
          <cell r="K180">
            <v>0</v>
          </cell>
          <cell r="M180">
            <v>0</v>
          </cell>
        </row>
        <row r="181">
          <cell r="G181" t="str">
            <v xml:space="preserve"> </v>
          </cell>
          <cell r="H181">
            <v>4</v>
          </cell>
          <cell r="I181">
            <v>196.4</v>
          </cell>
          <cell r="J181">
            <v>656</v>
          </cell>
          <cell r="K181">
            <v>32214.799999999999</v>
          </cell>
          <cell r="L181">
            <v>0</v>
          </cell>
          <cell r="M181">
            <v>0</v>
          </cell>
        </row>
        <row r="182">
          <cell r="G182" t="str">
            <v xml:space="preserve"> </v>
          </cell>
          <cell r="H182">
            <v>31653</v>
          </cell>
          <cell r="I182">
            <v>143388</v>
          </cell>
          <cell r="J182">
            <v>9466</v>
          </cell>
          <cell r="K182">
            <v>42880.9</v>
          </cell>
          <cell r="L182">
            <v>0</v>
          </cell>
          <cell r="M182">
            <v>0</v>
          </cell>
        </row>
        <row r="183">
          <cell r="G183" t="str">
            <v xml:space="preserve"> </v>
          </cell>
          <cell r="H183">
            <v>42211</v>
          </cell>
          <cell r="I183">
            <v>104261.1</v>
          </cell>
          <cell r="J183">
            <v>8780</v>
          </cell>
          <cell r="K183">
            <v>21686.6</v>
          </cell>
          <cell r="L183">
            <v>0</v>
          </cell>
          <cell r="M183">
            <v>0</v>
          </cell>
        </row>
        <row r="184">
          <cell r="G184" t="str">
            <v xml:space="preserve"> </v>
          </cell>
          <cell r="H184">
            <v>100</v>
          </cell>
          <cell r="I184">
            <v>-101</v>
          </cell>
          <cell r="K184">
            <v>0</v>
          </cell>
          <cell r="M184">
            <v>0</v>
          </cell>
        </row>
        <row r="185">
          <cell r="G185">
            <v>626990</v>
          </cell>
          <cell r="I185">
            <v>377229</v>
          </cell>
          <cell r="K185">
            <v>249102</v>
          </cell>
          <cell r="M185">
            <v>659</v>
          </cell>
        </row>
        <row r="187">
          <cell r="G187" t="str">
            <v>개소당</v>
          </cell>
          <cell r="H187">
            <v>0</v>
          </cell>
          <cell r="I187" t="str">
            <v xml:space="preserve"> </v>
          </cell>
          <cell r="J187">
            <v>0</v>
          </cell>
          <cell r="K187" t="str">
            <v xml:space="preserve"> </v>
          </cell>
          <cell r="M187" t="str">
            <v xml:space="preserve"> </v>
          </cell>
        </row>
        <row r="188">
          <cell r="G188" t="str">
            <v xml:space="preserve"> </v>
          </cell>
          <cell r="H188">
            <v>0</v>
          </cell>
          <cell r="I188">
            <v>0</v>
          </cell>
          <cell r="J188">
            <v>9263</v>
          </cell>
          <cell r="K188">
            <v>6076.5</v>
          </cell>
          <cell r="L188">
            <v>0</v>
          </cell>
          <cell r="M188">
            <v>0</v>
          </cell>
        </row>
        <row r="189">
          <cell r="G189" t="str">
            <v xml:space="preserve"> </v>
          </cell>
          <cell r="H189">
            <v>0</v>
          </cell>
          <cell r="I189">
            <v>0</v>
          </cell>
          <cell r="J189">
            <v>7410</v>
          </cell>
          <cell r="K189">
            <v>2823.2</v>
          </cell>
          <cell r="L189">
            <v>0</v>
          </cell>
          <cell r="M189">
            <v>0</v>
          </cell>
        </row>
        <row r="190">
          <cell r="G190" t="str">
            <v xml:space="preserve"> </v>
          </cell>
          <cell r="H190">
            <v>0</v>
          </cell>
          <cell r="I190">
            <v>0</v>
          </cell>
          <cell r="J190">
            <v>7780</v>
          </cell>
          <cell r="K190">
            <v>2139.5</v>
          </cell>
          <cell r="L190">
            <v>0</v>
          </cell>
          <cell r="M190">
            <v>0</v>
          </cell>
        </row>
        <row r="191">
          <cell r="H191">
            <v>13500</v>
          </cell>
          <cell r="I191">
            <v>19710</v>
          </cell>
          <cell r="J191">
            <v>40757</v>
          </cell>
          <cell r="K191">
            <v>59505.2</v>
          </cell>
          <cell r="L191">
            <v>815</v>
          </cell>
          <cell r="M191">
            <v>1189.9000000000001</v>
          </cell>
        </row>
        <row r="192">
          <cell r="G192" t="str">
            <v xml:space="preserve"> </v>
          </cell>
          <cell r="H192">
            <v>3377</v>
          </cell>
          <cell r="I192">
            <v>19586.599999999999</v>
          </cell>
          <cell r="J192">
            <v>10908</v>
          </cell>
          <cell r="K192">
            <v>63266.400000000001</v>
          </cell>
          <cell r="L192">
            <v>0</v>
          </cell>
          <cell r="M192">
            <v>0</v>
          </cell>
        </row>
        <row r="193">
          <cell r="G193" t="str">
            <v xml:space="preserve"> </v>
          </cell>
          <cell r="H193">
            <v>42127</v>
          </cell>
          <cell r="I193">
            <v>67403.199999999997</v>
          </cell>
          <cell r="J193">
            <v>21677</v>
          </cell>
          <cell r="K193">
            <v>34683.199999999997</v>
          </cell>
          <cell r="L193">
            <v>0</v>
          </cell>
          <cell r="M193">
            <v>0</v>
          </cell>
        </row>
        <row r="194">
          <cell r="G194" t="str">
            <v xml:space="preserve"> </v>
          </cell>
          <cell r="H194">
            <v>320</v>
          </cell>
          <cell r="I194">
            <v>23185.9</v>
          </cell>
          <cell r="K194">
            <v>0</v>
          </cell>
          <cell r="M194">
            <v>0</v>
          </cell>
        </row>
        <row r="195">
          <cell r="G195" t="str">
            <v xml:space="preserve"> </v>
          </cell>
          <cell r="H195">
            <v>4</v>
          </cell>
          <cell r="I195">
            <v>281.3</v>
          </cell>
          <cell r="J195">
            <v>656</v>
          </cell>
          <cell r="K195">
            <v>46146.9</v>
          </cell>
          <cell r="L195">
            <v>0</v>
          </cell>
          <cell r="M195">
            <v>0</v>
          </cell>
        </row>
        <row r="196">
          <cell r="G196" t="str">
            <v xml:space="preserve"> </v>
          </cell>
          <cell r="H196">
            <v>12480</v>
          </cell>
          <cell r="I196">
            <v>748.8</v>
          </cell>
          <cell r="J196">
            <v>9263</v>
          </cell>
          <cell r="K196">
            <v>555.70000000000005</v>
          </cell>
          <cell r="L196">
            <v>0</v>
          </cell>
          <cell r="M196">
            <v>0</v>
          </cell>
        </row>
        <row r="197">
          <cell r="G197" t="str">
            <v xml:space="preserve"> </v>
          </cell>
          <cell r="H197">
            <v>31653</v>
          </cell>
          <cell r="I197">
            <v>262719.90000000002</v>
          </cell>
          <cell r="J197">
            <v>9466</v>
          </cell>
          <cell r="K197">
            <v>78567.8</v>
          </cell>
          <cell r="L197">
            <v>0</v>
          </cell>
          <cell r="M197">
            <v>0</v>
          </cell>
        </row>
        <row r="198">
          <cell r="G198" t="str">
            <v xml:space="preserve"> </v>
          </cell>
          <cell r="H198">
            <v>42211</v>
          </cell>
          <cell r="I198">
            <v>156602.79999999999</v>
          </cell>
          <cell r="J198">
            <v>8780</v>
          </cell>
          <cell r="K198">
            <v>32573.8</v>
          </cell>
          <cell r="L198">
            <v>0</v>
          </cell>
          <cell r="M198">
            <v>0</v>
          </cell>
        </row>
        <row r="199">
          <cell r="G199" t="str">
            <v xml:space="preserve"> </v>
          </cell>
          <cell r="H199">
            <v>100</v>
          </cell>
          <cell r="I199">
            <v>-147.69999999999999</v>
          </cell>
          <cell r="K199">
            <v>0</v>
          </cell>
          <cell r="M199">
            <v>0</v>
          </cell>
        </row>
        <row r="200">
          <cell r="G200">
            <v>877617</v>
          </cell>
          <cell r="I200">
            <v>550090</v>
          </cell>
          <cell r="K200">
            <v>326338</v>
          </cell>
          <cell r="M200">
            <v>1189</v>
          </cell>
        </row>
        <row r="202">
          <cell r="G202" t="str">
            <v>개소당</v>
          </cell>
          <cell r="H202">
            <v>0</v>
          </cell>
          <cell r="I202" t="str">
            <v xml:space="preserve"> </v>
          </cell>
          <cell r="J202">
            <v>0</v>
          </cell>
          <cell r="K202" t="str">
            <v xml:space="preserve"> </v>
          </cell>
          <cell r="M202" t="str">
            <v xml:space="preserve"> </v>
          </cell>
        </row>
        <row r="203">
          <cell r="G203" t="str">
            <v xml:space="preserve"> </v>
          </cell>
          <cell r="H203">
            <v>0</v>
          </cell>
          <cell r="I203">
            <v>0</v>
          </cell>
          <cell r="J203">
            <v>9263</v>
          </cell>
          <cell r="K203">
            <v>11180.4</v>
          </cell>
          <cell r="L203">
            <v>0</v>
          </cell>
          <cell r="M203">
            <v>0</v>
          </cell>
        </row>
        <row r="204">
          <cell r="G204" t="str">
            <v xml:space="preserve"> </v>
          </cell>
          <cell r="H204">
            <v>0</v>
          </cell>
          <cell r="I204">
            <v>0</v>
          </cell>
          <cell r="J204">
            <v>7410</v>
          </cell>
          <cell r="K204">
            <v>5194.3999999999996</v>
          </cell>
          <cell r="L204">
            <v>0</v>
          </cell>
          <cell r="M204">
            <v>0</v>
          </cell>
        </row>
        <row r="205">
          <cell r="G205" t="str">
            <v xml:space="preserve"> </v>
          </cell>
          <cell r="H205">
            <v>0</v>
          </cell>
          <cell r="I205">
            <v>0</v>
          </cell>
          <cell r="J205">
            <v>7780</v>
          </cell>
          <cell r="K205">
            <v>3936.6</v>
          </cell>
          <cell r="L205">
            <v>0</v>
          </cell>
          <cell r="M205">
            <v>0</v>
          </cell>
        </row>
        <row r="206">
          <cell r="H206">
            <v>13500</v>
          </cell>
          <cell r="I206">
            <v>19710</v>
          </cell>
          <cell r="J206">
            <v>40757</v>
          </cell>
          <cell r="K206">
            <v>59505.2</v>
          </cell>
          <cell r="L206">
            <v>815</v>
          </cell>
          <cell r="M206">
            <v>1189.9000000000001</v>
          </cell>
        </row>
        <row r="207">
          <cell r="G207" t="str">
            <v xml:space="preserve"> </v>
          </cell>
          <cell r="H207">
            <v>3377</v>
          </cell>
          <cell r="I207">
            <v>37721</v>
          </cell>
          <cell r="J207">
            <v>10908</v>
          </cell>
          <cell r="K207">
            <v>121842.3</v>
          </cell>
          <cell r="L207">
            <v>0</v>
          </cell>
          <cell r="M207">
            <v>0</v>
          </cell>
        </row>
        <row r="208">
          <cell r="G208" t="str">
            <v xml:space="preserve"> </v>
          </cell>
          <cell r="H208">
            <v>42127</v>
          </cell>
          <cell r="I208">
            <v>114332.6</v>
          </cell>
          <cell r="J208">
            <v>21677</v>
          </cell>
          <cell r="K208">
            <v>58831.3</v>
          </cell>
          <cell r="L208">
            <v>0</v>
          </cell>
          <cell r="M208">
            <v>0</v>
          </cell>
        </row>
        <row r="209">
          <cell r="G209" t="str">
            <v xml:space="preserve"> </v>
          </cell>
          <cell r="H209">
            <v>320</v>
          </cell>
          <cell r="I209">
            <v>41298.800000000003</v>
          </cell>
          <cell r="K209">
            <v>0</v>
          </cell>
          <cell r="M209">
            <v>0</v>
          </cell>
        </row>
        <row r="210">
          <cell r="G210" t="str">
            <v xml:space="preserve"> </v>
          </cell>
          <cell r="H210">
            <v>4</v>
          </cell>
          <cell r="I210">
            <v>501.2</v>
          </cell>
          <cell r="J210">
            <v>656</v>
          </cell>
          <cell r="K210">
            <v>82196.800000000003</v>
          </cell>
          <cell r="L210">
            <v>0</v>
          </cell>
          <cell r="M210">
            <v>0</v>
          </cell>
        </row>
        <row r="211">
          <cell r="G211" t="str">
            <v xml:space="preserve"> </v>
          </cell>
          <cell r="H211">
            <v>12480</v>
          </cell>
          <cell r="I211">
            <v>773.7</v>
          </cell>
          <cell r="J211">
            <v>9263</v>
          </cell>
          <cell r="K211">
            <v>574.29999999999995</v>
          </cell>
          <cell r="L211">
            <v>0</v>
          </cell>
          <cell r="M211">
            <v>0</v>
          </cell>
        </row>
        <row r="212">
          <cell r="G212" t="str">
            <v xml:space="preserve"> </v>
          </cell>
          <cell r="H212">
            <v>31653</v>
          </cell>
          <cell r="I212">
            <v>422251</v>
          </cell>
          <cell r="J212">
            <v>9466</v>
          </cell>
          <cell r="K212">
            <v>126276.4</v>
          </cell>
          <cell r="L212">
            <v>0</v>
          </cell>
          <cell r="M212">
            <v>0</v>
          </cell>
        </row>
        <row r="213">
          <cell r="G213" t="str">
            <v xml:space="preserve"> </v>
          </cell>
          <cell r="H213">
            <v>42211</v>
          </cell>
          <cell r="I213">
            <v>271838.8</v>
          </cell>
          <cell r="J213">
            <v>8780</v>
          </cell>
          <cell r="K213">
            <v>56543.199999999997</v>
          </cell>
          <cell r="L213">
            <v>0</v>
          </cell>
          <cell r="M213">
            <v>0</v>
          </cell>
        </row>
        <row r="214">
          <cell r="G214" t="str">
            <v xml:space="preserve"> </v>
          </cell>
          <cell r="H214">
            <v>100</v>
          </cell>
          <cell r="I214">
            <v>-263.10000000000002</v>
          </cell>
          <cell r="K214">
            <v>0</v>
          </cell>
          <cell r="M214">
            <v>0</v>
          </cell>
        </row>
        <row r="215">
          <cell r="G215">
            <v>1435433</v>
          </cell>
          <cell r="I215">
            <v>908164</v>
          </cell>
          <cell r="K215">
            <v>526080</v>
          </cell>
          <cell r="M215">
            <v>1189</v>
          </cell>
        </row>
        <row r="217">
          <cell r="G217" t="str">
            <v>개소당</v>
          </cell>
          <cell r="H217">
            <v>0</v>
          </cell>
          <cell r="I217" t="str">
            <v xml:space="preserve"> </v>
          </cell>
          <cell r="J217">
            <v>0</v>
          </cell>
          <cell r="K217" t="str">
            <v xml:space="preserve"> </v>
          </cell>
          <cell r="M217" t="str">
            <v xml:space="preserve"> </v>
          </cell>
        </row>
        <row r="218">
          <cell r="G218" t="str">
            <v xml:space="preserve"> </v>
          </cell>
          <cell r="H218">
            <v>0</v>
          </cell>
          <cell r="I218">
            <v>0</v>
          </cell>
          <cell r="J218">
            <v>9263</v>
          </cell>
          <cell r="K218">
            <v>6317.3</v>
          </cell>
          <cell r="L218">
            <v>0</v>
          </cell>
          <cell r="M218">
            <v>0</v>
          </cell>
        </row>
        <row r="219">
          <cell r="G219" t="str">
            <v xml:space="preserve"> </v>
          </cell>
          <cell r="H219">
            <v>0</v>
          </cell>
          <cell r="I219">
            <v>0</v>
          </cell>
          <cell r="J219">
            <v>7410</v>
          </cell>
          <cell r="K219">
            <v>2934.3</v>
          </cell>
          <cell r="L219">
            <v>0</v>
          </cell>
          <cell r="M219">
            <v>0</v>
          </cell>
        </row>
        <row r="220">
          <cell r="G220" t="str">
            <v xml:space="preserve"> </v>
          </cell>
          <cell r="H220">
            <v>0</v>
          </cell>
          <cell r="I220">
            <v>0</v>
          </cell>
          <cell r="J220">
            <v>7780</v>
          </cell>
          <cell r="K220">
            <v>2225</v>
          </cell>
          <cell r="L220">
            <v>0</v>
          </cell>
          <cell r="M220">
            <v>0</v>
          </cell>
        </row>
        <row r="221">
          <cell r="H221">
            <v>13500</v>
          </cell>
          <cell r="I221">
            <v>25002</v>
          </cell>
          <cell r="J221">
            <v>40757</v>
          </cell>
          <cell r="K221">
            <v>75481.899999999994</v>
          </cell>
          <cell r="L221">
            <v>815</v>
          </cell>
          <cell r="M221">
            <v>1509.3</v>
          </cell>
        </row>
        <row r="222">
          <cell r="G222" t="str">
            <v xml:space="preserve"> </v>
          </cell>
          <cell r="H222">
            <v>3377</v>
          </cell>
          <cell r="I222">
            <v>24213</v>
          </cell>
          <cell r="J222">
            <v>10908</v>
          </cell>
          <cell r="K222">
            <v>78210.3</v>
          </cell>
          <cell r="L222">
            <v>0</v>
          </cell>
          <cell r="M222">
            <v>0</v>
          </cell>
        </row>
        <row r="223">
          <cell r="G223" t="str">
            <v xml:space="preserve"> </v>
          </cell>
          <cell r="H223">
            <v>42127</v>
          </cell>
          <cell r="I223">
            <v>84338.2</v>
          </cell>
          <cell r="J223">
            <v>21677</v>
          </cell>
          <cell r="K223">
            <v>43397.3</v>
          </cell>
          <cell r="L223">
            <v>0</v>
          </cell>
          <cell r="M223">
            <v>0</v>
          </cell>
        </row>
        <row r="224">
          <cell r="G224" t="str">
            <v xml:space="preserve"> </v>
          </cell>
          <cell r="H224">
            <v>320</v>
          </cell>
          <cell r="I224">
            <v>30072.9</v>
          </cell>
          <cell r="K224">
            <v>0</v>
          </cell>
          <cell r="M224">
            <v>0</v>
          </cell>
        </row>
        <row r="225">
          <cell r="G225" t="str">
            <v xml:space="preserve"> </v>
          </cell>
          <cell r="H225">
            <v>4</v>
          </cell>
          <cell r="I225">
            <v>364.9</v>
          </cell>
          <cell r="J225">
            <v>656</v>
          </cell>
          <cell r="K225">
            <v>59854</v>
          </cell>
          <cell r="L225">
            <v>0</v>
          </cell>
          <cell r="M225">
            <v>0</v>
          </cell>
        </row>
        <row r="226">
          <cell r="G226" t="str">
            <v xml:space="preserve"> </v>
          </cell>
          <cell r="H226">
            <v>12480</v>
          </cell>
          <cell r="I226">
            <v>773.7</v>
          </cell>
          <cell r="J226">
            <v>9263</v>
          </cell>
          <cell r="K226">
            <v>574.29999999999995</v>
          </cell>
          <cell r="L226">
            <v>0</v>
          </cell>
          <cell r="M226">
            <v>0</v>
          </cell>
        </row>
        <row r="227">
          <cell r="G227" t="str">
            <v xml:space="preserve"> </v>
          </cell>
          <cell r="H227">
            <v>31653</v>
          </cell>
          <cell r="I227">
            <v>339003.6</v>
          </cell>
          <cell r="J227">
            <v>9466</v>
          </cell>
          <cell r="K227">
            <v>101380.8</v>
          </cell>
          <cell r="L227">
            <v>0</v>
          </cell>
          <cell r="M227">
            <v>0</v>
          </cell>
        </row>
        <row r="228">
          <cell r="G228" t="str">
            <v xml:space="preserve"> </v>
          </cell>
          <cell r="H228">
            <v>42211</v>
          </cell>
          <cell r="I228">
            <v>211055</v>
          </cell>
          <cell r="J228">
            <v>8780</v>
          </cell>
          <cell r="K228">
            <v>43900</v>
          </cell>
          <cell r="L228">
            <v>0</v>
          </cell>
          <cell r="M228">
            <v>0</v>
          </cell>
        </row>
        <row r="229">
          <cell r="G229" t="str">
            <v xml:space="preserve"> </v>
          </cell>
          <cell r="H229">
            <v>100</v>
          </cell>
          <cell r="I229">
            <v>-191.5</v>
          </cell>
          <cell r="K229">
            <v>0</v>
          </cell>
          <cell r="M229">
            <v>0</v>
          </cell>
        </row>
        <row r="230">
          <cell r="G230">
            <v>1130415</v>
          </cell>
          <cell r="I230">
            <v>714631</v>
          </cell>
          <cell r="K230">
            <v>414275</v>
          </cell>
          <cell r="M230">
            <v>1509</v>
          </cell>
        </row>
        <row r="232">
          <cell r="G232" t="str">
            <v>개소당</v>
          </cell>
          <cell r="H232">
            <v>0</v>
          </cell>
          <cell r="I232" t="str">
            <v xml:space="preserve"> </v>
          </cell>
          <cell r="J232">
            <v>0</v>
          </cell>
          <cell r="K232" t="str">
            <v xml:space="preserve"> </v>
          </cell>
          <cell r="M232" t="str">
            <v xml:space="preserve"> </v>
          </cell>
        </row>
        <row r="233">
          <cell r="G233" t="str">
            <v xml:space="preserve"> </v>
          </cell>
          <cell r="H233">
            <v>0</v>
          </cell>
          <cell r="I233">
            <v>0</v>
          </cell>
          <cell r="J233">
            <v>9263</v>
          </cell>
          <cell r="K233">
            <v>6317.3</v>
          </cell>
          <cell r="L233">
            <v>0</v>
          </cell>
          <cell r="M233">
            <v>0</v>
          </cell>
        </row>
        <row r="234">
          <cell r="G234" t="str">
            <v xml:space="preserve"> </v>
          </cell>
          <cell r="H234">
            <v>0</v>
          </cell>
          <cell r="I234">
            <v>0</v>
          </cell>
          <cell r="J234">
            <v>7410</v>
          </cell>
          <cell r="K234">
            <v>2934.3</v>
          </cell>
          <cell r="L234">
            <v>0</v>
          </cell>
          <cell r="M234">
            <v>0</v>
          </cell>
        </row>
        <row r="235">
          <cell r="G235" t="str">
            <v xml:space="preserve"> </v>
          </cell>
          <cell r="H235">
            <v>0</v>
          </cell>
          <cell r="I235">
            <v>0</v>
          </cell>
          <cell r="J235">
            <v>7780</v>
          </cell>
          <cell r="K235">
            <v>2225</v>
          </cell>
          <cell r="L235">
            <v>0</v>
          </cell>
          <cell r="M235">
            <v>0</v>
          </cell>
        </row>
        <row r="236">
          <cell r="H236">
            <v>13500</v>
          </cell>
          <cell r="I236">
            <v>16132.5</v>
          </cell>
          <cell r="J236">
            <v>40757</v>
          </cell>
          <cell r="K236">
            <v>48704.6</v>
          </cell>
          <cell r="L236">
            <v>815</v>
          </cell>
          <cell r="M236">
            <v>973.9</v>
          </cell>
        </row>
        <row r="237">
          <cell r="G237" t="str">
            <v xml:space="preserve"> </v>
          </cell>
          <cell r="H237">
            <v>3377</v>
          </cell>
          <cell r="I237">
            <v>19620.3</v>
          </cell>
          <cell r="J237">
            <v>10908</v>
          </cell>
          <cell r="K237">
            <v>63375.4</v>
          </cell>
          <cell r="L237">
            <v>0</v>
          </cell>
          <cell r="M237">
            <v>0</v>
          </cell>
        </row>
        <row r="238">
          <cell r="G238" t="str">
            <v xml:space="preserve"> </v>
          </cell>
          <cell r="H238">
            <v>42127</v>
          </cell>
          <cell r="I238">
            <v>64622.8</v>
          </cell>
          <cell r="J238">
            <v>21677</v>
          </cell>
          <cell r="K238">
            <v>33252.5</v>
          </cell>
          <cell r="L238">
            <v>0</v>
          </cell>
          <cell r="M238">
            <v>0</v>
          </cell>
        </row>
        <row r="239">
          <cell r="G239" t="str">
            <v xml:space="preserve"> </v>
          </cell>
          <cell r="H239">
            <v>320</v>
          </cell>
          <cell r="I239">
            <v>22710.400000000001</v>
          </cell>
          <cell r="K239">
            <v>0</v>
          </cell>
          <cell r="M239">
            <v>0</v>
          </cell>
        </row>
        <row r="240">
          <cell r="G240" t="str">
            <v xml:space="preserve"> </v>
          </cell>
          <cell r="H240">
            <v>4</v>
          </cell>
          <cell r="I240">
            <v>275.60000000000002</v>
          </cell>
          <cell r="J240">
            <v>656</v>
          </cell>
          <cell r="K240">
            <v>45200.3</v>
          </cell>
          <cell r="L240">
            <v>0</v>
          </cell>
          <cell r="M240">
            <v>0</v>
          </cell>
        </row>
        <row r="241">
          <cell r="G241" t="str">
            <v xml:space="preserve"> </v>
          </cell>
          <cell r="H241">
            <v>31653</v>
          </cell>
          <cell r="I241">
            <v>210492.4</v>
          </cell>
          <cell r="J241">
            <v>9466</v>
          </cell>
          <cell r="K241">
            <v>62948.9</v>
          </cell>
          <cell r="L241">
            <v>0</v>
          </cell>
          <cell r="M241">
            <v>0</v>
          </cell>
        </row>
        <row r="242">
          <cell r="G242" t="str">
            <v xml:space="preserve"> </v>
          </cell>
          <cell r="H242">
            <v>42211</v>
          </cell>
          <cell r="I242">
            <v>153648</v>
          </cell>
          <cell r="J242">
            <v>8780</v>
          </cell>
          <cell r="K242">
            <v>31959.200000000001</v>
          </cell>
          <cell r="L242">
            <v>0</v>
          </cell>
          <cell r="M242">
            <v>0</v>
          </cell>
        </row>
        <row r="243">
          <cell r="G243" t="str">
            <v xml:space="preserve"> </v>
          </cell>
          <cell r="H243">
            <v>100</v>
          </cell>
          <cell r="I243">
            <v>-144.6</v>
          </cell>
          <cell r="K243">
            <v>0</v>
          </cell>
          <cell r="M243">
            <v>0</v>
          </cell>
        </row>
        <row r="244">
          <cell r="G244">
            <v>785247</v>
          </cell>
          <cell r="I244">
            <v>487357</v>
          </cell>
          <cell r="K244">
            <v>296917</v>
          </cell>
          <cell r="M244">
            <v>973</v>
          </cell>
        </row>
        <row r="246">
          <cell r="G246" t="str">
            <v>개소당</v>
          </cell>
          <cell r="H246">
            <v>0</v>
          </cell>
          <cell r="I246" t="str">
            <v xml:space="preserve"> </v>
          </cell>
          <cell r="J246">
            <v>0</v>
          </cell>
          <cell r="K246" t="str">
            <v xml:space="preserve"> </v>
          </cell>
          <cell r="M246" t="str">
            <v xml:space="preserve"> </v>
          </cell>
        </row>
        <row r="247">
          <cell r="G247" t="str">
            <v xml:space="preserve"> </v>
          </cell>
          <cell r="H247">
            <v>0</v>
          </cell>
          <cell r="I247">
            <v>0</v>
          </cell>
          <cell r="J247">
            <v>9263</v>
          </cell>
          <cell r="K247">
            <v>6317.3</v>
          </cell>
          <cell r="L247">
            <v>0</v>
          </cell>
          <cell r="M247">
            <v>0</v>
          </cell>
        </row>
        <row r="248">
          <cell r="G248" t="str">
            <v xml:space="preserve"> </v>
          </cell>
          <cell r="H248">
            <v>0</v>
          </cell>
          <cell r="I248">
            <v>0</v>
          </cell>
          <cell r="J248">
            <v>7410</v>
          </cell>
          <cell r="K248">
            <v>2934.3</v>
          </cell>
          <cell r="L248">
            <v>0</v>
          </cell>
          <cell r="M248">
            <v>0</v>
          </cell>
        </row>
        <row r="249">
          <cell r="G249" t="str">
            <v xml:space="preserve"> </v>
          </cell>
          <cell r="H249">
            <v>0</v>
          </cell>
          <cell r="I249">
            <v>0</v>
          </cell>
          <cell r="J249">
            <v>7780</v>
          </cell>
          <cell r="K249">
            <v>2225</v>
          </cell>
          <cell r="L249">
            <v>0</v>
          </cell>
          <cell r="M249">
            <v>0</v>
          </cell>
        </row>
        <row r="250">
          <cell r="H250">
            <v>13500</v>
          </cell>
          <cell r="I250">
            <v>19953</v>
          </cell>
          <cell r="J250">
            <v>40757</v>
          </cell>
          <cell r="K250">
            <v>60238.8</v>
          </cell>
          <cell r="L250">
            <v>815</v>
          </cell>
          <cell r="M250">
            <v>1204.5</v>
          </cell>
        </row>
        <row r="251">
          <cell r="G251" t="str">
            <v xml:space="preserve"> </v>
          </cell>
          <cell r="H251">
            <v>3377</v>
          </cell>
          <cell r="I251">
            <v>22693.4</v>
          </cell>
          <cell r="J251">
            <v>10908</v>
          </cell>
          <cell r="K251">
            <v>73301.7</v>
          </cell>
          <cell r="L251">
            <v>0</v>
          </cell>
          <cell r="M251">
            <v>0</v>
          </cell>
        </row>
        <row r="252">
          <cell r="G252" t="str">
            <v xml:space="preserve"> </v>
          </cell>
          <cell r="H252">
            <v>42127</v>
          </cell>
          <cell r="I252">
            <v>76671.100000000006</v>
          </cell>
          <cell r="J252">
            <v>21677</v>
          </cell>
          <cell r="K252">
            <v>39452.1</v>
          </cell>
          <cell r="L252">
            <v>0</v>
          </cell>
          <cell r="M252">
            <v>0</v>
          </cell>
        </row>
        <row r="253">
          <cell r="G253" t="str">
            <v xml:space="preserve"> </v>
          </cell>
          <cell r="H253">
            <v>320</v>
          </cell>
          <cell r="I253">
            <v>27842.799999999999</v>
          </cell>
          <cell r="K253">
            <v>0</v>
          </cell>
          <cell r="M253">
            <v>0</v>
          </cell>
        </row>
        <row r="254">
          <cell r="G254" t="str">
            <v xml:space="preserve"> </v>
          </cell>
          <cell r="H254">
            <v>4</v>
          </cell>
          <cell r="I254">
            <v>337.9</v>
          </cell>
          <cell r="J254">
            <v>656</v>
          </cell>
          <cell r="K254">
            <v>55415.6</v>
          </cell>
          <cell r="L254">
            <v>0</v>
          </cell>
          <cell r="M254">
            <v>0</v>
          </cell>
        </row>
        <row r="255">
          <cell r="G255" t="str">
            <v xml:space="preserve"> </v>
          </cell>
          <cell r="H255">
            <v>31653</v>
          </cell>
          <cell r="I255">
            <v>263352.90000000002</v>
          </cell>
          <cell r="J255">
            <v>9466</v>
          </cell>
          <cell r="K255">
            <v>78757.100000000006</v>
          </cell>
          <cell r="L255">
            <v>0</v>
          </cell>
          <cell r="M255">
            <v>0</v>
          </cell>
        </row>
        <row r="256">
          <cell r="G256" t="str">
            <v xml:space="preserve"> </v>
          </cell>
          <cell r="H256">
            <v>42211</v>
          </cell>
          <cell r="I256">
            <v>192060</v>
          </cell>
          <cell r="J256">
            <v>8780</v>
          </cell>
          <cell r="K256">
            <v>39949</v>
          </cell>
          <cell r="L256">
            <v>0</v>
          </cell>
          <cell r="M256">
            <v>0</v>
          </cell>
        </row>
        <row r="257">
          <cell r="G257" t="str">
            <v xml:space="preserve"> </v>
          </cell>
          <cell r="H257">
            <v>100</v>
          </cell>
          <cell r="I257">
            <v>-177.3</v>
          </cell>
          <cell r="K257">
            <v>0</v>
          </cell>
          <cell r="M257">
            <v>0</v>
          </cell>
        </row>
        <row r="258">
          <cell r="G258">
            <v>962527</v>
          </cell>
          <cell r="I258">
            <v>602733</v>
          </cell>
          <cell r="K258">
            <v>358590</v>
          </cell>
          <cell r="M258">
            <v>1204</v>
          </cell>
        </row>
        <row r="260">
          <cell r="G260" t="str">
            <v>개소당</v>
          </cell>
          <cell r="H260">
            <v>0</v>
          </cell>
          <cell r="I260" t="str">
            <v xml:space="preserve"> </v>
          </cell>
          <cell r="J260">
            <v>0</v>
          </cell>
          <cell r="K260" t="str">
            <v xml:space="preserve"> </v>
          </cell>
          <cell r="M260" t="str">
            <v xml:space="preserve"> </v>
          </cell>
        </row>
        <row r="261">
          <cell r="G261" t="str">
            <v xml:space="preserve"> </v>
          </cell>
          <cell r="H261">
            <v>0</v>
          </cell>
          <cell r="I261">
            <v>0</v>
          </cell>
          <cell r="J261">
            <v>9263</v>
          </cell>
          <cell r="K261">
            <v>3566.2</v>
          </cell>
          <cell r="L261">
            <v>0</v>
          </cell>
          <cell r="M261">
            <v>0</v>
          </cell>
        </row>
        <row r="262">
          <cell r="G262" t="str">
            <v xml:space="preserve"> </v>
          </cell>
          <cell r="H262">
            <v>0</v>
          </cell>
          <cell r="I262">
            <v>0</v>
          </cell>
          <cell r="J262">
            <v>7410</v>
          </cell>
          <cell r="K262">
            <v>1548.6</v>
          </cell>
          <cell r="L262">
            <v>0</v>
          </cell>
          <cell r="M262">
            <v>0</v>
          </cell>
        </row>
        <row r="263">
          <cell r="G263" t="str">
            <v xml:space="preserve"> </v>
          </cell>
          <cell r="H263">
            <v>0</v>
          </cell>
          <cell r="I263">
            <v>0</v>
          </cell>
          <cell r="J263">
            <v>7780</v>
          </cell>
          <cell r="K263">
            <v>1369.2</v>
          </cell>
          <cell r="L263">
            <v>0</v>
          </cell>
          <cell r="M263">
            <v>0</v>
          </cell>
        </row>
        <row r="264">
          <cell r="G264" t="str">
            <v xml:space="preserve"> </v>
          </cell>
          <cell r="H264">
            <v>3377</v>
          </cell>
          <cell r="I264">
            <v>4322.5</v>
          </cell>
          <cell r="J264">
            <v>10908</v>
          </cell>
          <cell r="K264">
            <v>13962.2</v>
          </cell>
          <cell r="L264">
            <v>0</v>
          </cell>
          <cell r="M264">
            <v>0</v>
          </cell>
        </row>
        <row r="265">
          <cell r="G265" t="str">
            <v xml:space="preserve"> </v>
          </cell>
          <cell r="H265">
            <v>39188</v>
          </cell>
          <cell r="I265">
            <v>8190.2</v>
          </cell>
          <cell r="J265">
            <v>19650</v>
          </cell>
          <cell r="K265">
            <v>4106.8</v>
          </cell>
          <cell r="L265">
            <v>0</v>
          </cell>
          <cell r="M265">
            <v>0</v>
          </cell>
        </row>
        <row r="266">
          <cell r="H266">
            <v>23000</v>
          </cell>
          <cell r="I266">
            <v>42780</v>
          </cell>
          <cell r="K266">
            <v>0</v>
          </cell>
          <cell r="M266">
            <v>0</v>
          </cell>
        </row>
        <row r="267">
          <cell r="H267">
            <v>133000</v>
          </cell>
          <cell r="I267">
            <v>718200</v>
          </cell>
          <cell r="K267">
            <v>0</v>
          </cell>
          <cell r="M267">
            <v>0</v>
          </cell>
        </row>
        <row r="268">
          <cell r="G268" t="str">
            <v xml:space="preserve"> </v>
          </cell>
          <cell r="H268">
            <v>75.5</v>
          </cell>
          <cell r="I268">
            <v>4530</v>
          </cell>
          <cell r="K268">
            <v>0</v>
          </cell>
          <cell r="M268">
            <v>0</v>
          </cell>
        </row>
        <row r="269">
          <cell r="H269">
            <v>0</v>
          </cell>
          <cell r="I269">
            <v>0</v>
          </cell>
          <cell r="J269">
            <v>107349</v>
          </cell>
          <cell r="K269">
            <v>499172.8</v>
          </cell>
          <cell r="L269">
            <v>0</v>
          </cell>
          <cell r="M269">
            <v>0</v>
          </cell>
        </row>
        <row r="270">
          <cell r="G270">
            <v>1301747</v>
          </cell>
          <cell r="I270">
            <v>778022</v>
          </cell>
          <cell r="K270">
            <v>523725</v>
          </cell>
          <cell r="M270">
            <v>0</v>
          </cell>
        </row>
        <row r="272">
          <cell r="G272" t="str">
            <v>개소당</v>
          </cell>
          <cell r="H272">
            <v>0</v>
          </cell>
          <cell r="I272" t="str">
            <v xml:space="preserve"> </v>
          </cell>
          <cell r="J272">
            <v>0</v>
          </cell>
          <cell r="K272" t="str">
            <v xml:space="preserve"> </v>
          </cell>
          <cell r="M272" t="str">
            <v xml:space="preserve"> </v>
          </cell>
        </row>
        <row r="273">
          <cell r="G273" t="str">
            <v xml:space="preserve"> </v>
          </cell>
          <cell r="H273">
            <v>0</v>
          </cell>
          <cell r="I273">
            <v>0</v>
          </cell>
          <cell r="J273">
            <v>9263</v>
          </cell>
          <cell r="K273">
            <v>7743.8</v>
          </cell>
          <cell r="L273">
            <v>0</v>
          </cell>
          <cell r="M273">
            <v>0</v>
          </cell>
        </row>
        <row r="274">
          <cell r="G274" t="str">
            <v xml:space="preserve"> </v>
          </cell>
          <cell r="H274">
            <v>0</v>
          </cell>
          <cell r="I274">
            <v>0</v>
          </cell>
          <cell r="J274">
            <v>7410</v>
          </cell>
          <cell r="K274">
            <v>4564.5</v>
          </cell>
          <cell r="L274">
            <v>0</v>
          </cell>
          <cell r="M274">
            <v>0</v>
          </cell>
        </row>
        <row r="275">
          <cell r="G275" t="str">
            <v xml:space="preserve"> </v>
          </cell>
          <cell r="H275">
            <v>0</v>
          </cell>
          <cell r="I275">
            <v>0</v>
          </cell>
          <cell r="J275">
            <v>7780</v>
          </cell>
          <cell r="K275">
            <v>1711.6</v>
          </cell>
          <cell r="L275">
            <v>0</v>
          </cell>
          <cell r="M275">
            <v>0</v>
          </cell>
        </row>
        <row r="276">
          <cell r="G276" t="str">
            <v xml:space="preserve"> </v>
          </cell>
          <cell r="H276">
            <v>3377</v>
          </cell>
          <cell r="I276">
            <v>9138.1</v>
          </cell>
          <cell r="J276">
            <v>10908</v>
          </cell>
          <cell r="K276">
            <v>29517</v>
          </cell>
          <cell r="L276">
            <v>0</v>
          </cell>
          <cell r="M276">
            <v>0</v>
          </cell>
        </row>
        <row r="277">
          <cell r="G277" t="str">
            <v xml:space="preserve"> </v>
          </cell>
          <cell r="H277">
            <v>42127</v>
          </cell>
          <cell r="I277">
            <v>14955</v>
          </cell>
          <cell r="J277">
            <v>21677</v>
          </cell>
          <cell r="K277">
            <v>7695.3</v>
          </cell>
          <cell r="L277">
            <v>0</v>
          </cell>
          <cell r="M277">
            <v>0</v>
          </cell>
        </row>
        <row r="278">
          <cell r="G278" t="str">
            <v xml:space="preserve"> </v>
          </cell>
          <cell r="H278">
            <v>42211</v>
          </cell>
          <cell r="I278">
            <v>104261.1</v>
          </cell>
          <cell r="J278">
            <v>8780</v>
          </cell>
          <cell r="K278">
            <v>21686.6</v>
          </cell>
          <cell r="L278">
            <v>0</v>
          </cell>
          <cell r="M278">
            <v>0</v>
          </cell>
        </row>
        <row r="279">
          <cell r="G279" t="str">
            <v xml:space="preserve"> </v>
          </cell>
          <cell r="H279">
            <v>31653</v>
          </cell>
          <cell r="I279">
            <v>61406.8</v>
          </cell>
          <cell r="J279">
            <v>9466</v>
          </cell>
          <cell r="K279">
            <v>18364</v>
          </cell>
          <cell r="L279">
            <v>0</v>
          </cell>
          <cell r="M279">
            <v>0</v>
          </cell>
        </row>
        <row r="280">
          <cell r="G280" t="str">
            <v xml:space="preserve"> </v>
          </cell>
          <cell r="H280">
            <v>10393</v>
          </cell>
          <cell r="I280">
            <v>17148.400000000001</v>
          </cell>
          <cell r="J280">
            <v>20339</v>
          </cell>
          <cell r="K280">
            <v>33559.300000000003</v>
          </cell>
          <cell r="L280">
            <v>0</v>
          </cell>
          <cell r="M280">
            <v>0</v>
          </cell>
        </row>
        <row r="281">
          <cell r="G281" t="str">
            <v xml:space="preserve"> </v>
          </cell>
          <cell r="H281">
            <v>4857</v>
          </cell>
          <cell r="I281">
            <v>3982.7</v>
          </cell>
          <cell r="J281">
            <v>11173</v>
          </cell>
          <cell r="K281">
            <v>9161.7999999999993</v>
          </cell>
          <cell r="L281">
            <v>0</v>
          </cell>
          <cell r="M281">
            <v>0</v>
          </cell>
        </row>
        <row r="282">
          <cell r="G282">
            <v>344895</v>
          </cell>
          <cell r="I282">
            <v>210892</v>
          </cell>
          <cell r="K282">
            <v>134003</v>
          </cell>
          <cell r="M282">
            <v>0</v>
          </cell>
        </row>
        <row r="284">
          <cell r="G284" t="str">
            <v>개소당</v>
          </cell>
          <cell r="H284">
            <v>0</v>
          </cell>
          <cell r="I284" t="str">
            <v xml:space="preserve"> </v>
          </cell>
          <cell r="J284">
            <v>0</v>
          </cell>
          <cell r="K284" t="str">
            <v xml:space="preserve"> </v>
          </cell>
          <cell r="M284" t="str">
            <v xml:space="preserve"> </v>
          </cell>
        </row>
        <row r="285">
          <cell r="G285" t="str">
            <v xml:space="preserve"> </v>
          </cell>
          <cell r="H285">
            <v>0</v>
          </cell>
          <cell r="I285">
            <v>0</v>
          </cell>
          <cell r="J285">
            <v>9263</v>
          </cell>
          <cell r="K285">
            <v>37283.5</v>
          </cell>
          <cell r="L285">
            <v>0</v>
          </cell>
          <cell r="M285">
            <v>0</v>
          </cell>
        </row>
        <row r="286">
          <cell r="G286" t="str">
            <v xml:space="preserve"> </v>
          </cell>
          <cell r="H286">
            <v>0</v>
          </cell>
          <cell r="I286">
            <v>0</v>
          </cell>
          <cell r="J286">
            <v>7410</v>
          </cell>
          <cell r="K286">
            <v>20095.900000000001</v>
          </cell>
          <cell r="L286">
            <v>0</v>
          </cell>
          <cell r="M286">
            <v>0</v>
          </cell>
        </row>
        <row r="287">
          <cell r="G287" t="str">
            <v xml:space="preserve"> </v>
          </cell>
          <cell r="H287">
            <v>0</v>
          </cell>
          <cell r="I287">
            <v>0</v>
          </cell>
          <cell r="J287">
            <v>7780</v>
          </cell>
          <cell r="K287">
            <v>10215.1</v>
          </cell>
          <cell r="L287">
            <v>0</v>
          </cell>
          <cell r="M287">
            <v>0</v>
          </cell>
        </row>
        <row r="288">
          <cell r="H288">
            <v>13500</v>
          </cell>
          <cell r="I288">
            <v>11434.5</v>
          </cell>
          <cell r="J288">
            <v>40757</v>
          </cell>
          <cell r="K288">
            <v>34521.1</v>
          </cell>
          <cell r="L288">
            <v>815</v>
          </cell>
          <cell r="M288">
            <v>690.3</v>
          </cell>
        </row>
        <row r="289">
          <cell r="G289" t="str">
            <v xml:space="preserve"> </v>
          </cell>
          <cell r="H289">
            <v>9734</v>
          </cell>
          <cell r="I289">
            <v>659867.80000000005</v>
          </cell>
          <cell r="J289">
            <v>34089</v>
          </cell>
          <cell r="K289">
            <v>2310893.2999999998</v>
          </cell>
          <cell r="L289">
            <v>0</v>
          </cell>
          <cell r="M289">
            <v>0</v>
          </cell>
        </row>
        <row r="290">
          <cell r="G290" t="str">
            <v xml:space="preserve"> </v>
          </cell>
          <cell r="H290">
            <v>42127</v>
          </cell>
          <cell r="I290">
            <v>337353</v>
          </cell>
          <cell r="J290">
            <v>21677</v>
          </cell>
          <cell r="K290">
            <v>173589.4</v>
          </cell>
          <cell r="L290">
            <v>0</v>
          </cell>
          <cell r="M290">
            <v>0</v>
          </cell>
        </row>
        <row r="291">
          <cell r="G291" t="str">
            <v xml:space="preserve"> </v>
          </cell>
          <cell r="H291">
            <v>320</v>
          </cell>
          <cell r="I291">
            <v>110086.7</v>
          </cell>
          <cell r="K291">
            <v>0</v>
          </cell>
          <cell r="M291">
            <v>0</v>
          </cell>
        </row>
        <row r="292">
          <cell r="G292" t="str">
            <v xml:space="preserve"> </v>
          </cell>
          <cell r="H292">
            <v>4</v>
          </cell>
          <cell r="I292">
            <v>1336</v>
          </cell>
          <cell r="J292">
            <v>656</v>
          </cell>
          <cell r="K292">
            <v>219104.6</v>
          </cell>
          <cell r="L292">
            <v>0</v>
          </cell>
          <cell r="M292">
            <v>0</v>
          </cell>
        </row>
        <row r="293">
          <cell r="G293" t="str">
            <v xml:space="preserve"> </v>
          </cell>
          <cell r="H293">
            <v>100</v>
          </cell>
          <cell r="I293">
            <v>-701.4</v>
          </cell>
          <cell r="K293">
            <v>0</v>
          </cell>
          <cell r="M293">
            <v>0</v>
          </cell>
        </row>
        <row r="294">
          <cell r="G294">
            <v>3925768</v>
          </cell>
          <cell r="I294">
            <v>1119376</v>
          </cell>
          <cell r="K294">
            <v>2805702</v>
          </cell>
          <cell r="M294">
            <v>690</v>
          </cell>
        </row>
        <row r="296">
          <cell r="G296" t="str">
            <v>개소당</v>
          </cell>
          <cell r="H296">
            <v>0</v>
          </cell>
          <cell r="I296" t="str">
            <v xml:space="preserve"> </v>
          </cell>
          <cell r="J296">
            <v>0</v>
          </cell>
          <cell r="K296" t="str">
            <v xml:space="preserve"> </v>
          </cell>
          <cell r="M296" t="str">
            <v xml:space="preserve"> </v>
          </cell>
        </row>
        <row r="297">
          <cell r="G297" t="str">
            <v xml:space="preserve"> </v>
          </cell>
          <cell r="H297">
            <v>0</v>
          </cell>
          <cell r="I297">
            <v>0</v>
          </cell>
          <cell r="J297">
            <v>9263</v>
          </cell>
          <cell r="K297">
            <v>41340.699999999997</v>
          </cell>
          <cell r="L297">
            <v>0</v>
          </cell>
          <cell r="M297">
            <v>0</v>
          </cell>
        </row>
        <row r="298">
          <cell r="G298" t="str">
            <v xml:space="preserve"> </v>
          </cell>
          <cell r="H298">
            <v>0</v>
          </cell>
          <cell r="I298">
            <v>0</v>
          </cell>
          <cell r="J298">
            <v>7410</v>
          </cell>
          <cell r="K298">
            <v>17020.7</v>
          </cell>
          <cell r="L298">
            <v>0</v>
          </cell>
          <cell r="M298">
            <v>0</v>
          </cell>
        </row>
        <row r="299">
          <cell r="G299" t="str">
            <v xml:space="preserve"> </v>
          </cell>
          <cell r="H299">
            <v>0</v>
          </cell>
          <cell r="I299">
            <v>0</v>
          </cell>
          <cell r="J299">
            <v>7780</v>
          </cell>
          <cell r="K299">
            <v>16851.400000000001</v>
          </cell>
          <cell r="L299">
            <v>0</v>
          </cell>
          <cell r="M299">
            <v>0</v>
          </cell>
        </row>
        <row r="300">
          <cell r="H300">
            <v>13500</v>
          </cell>
          <cell r="I300">
            <v>7857</v>
          </cell>
          <cell r="J300">
            <v>40757</v>
          </cell>
          <cell r="K300">
            <v>23720.5</v>
          </cell>
          <cell r="L300">
            <v>815</v>
          </cell>
          <cell r="M300">
            <v>474.3</v>
          </cell>
        </row>
        <row r="301">
          <cell r="G301" t="str">
            <v xml:space="preserve"> </v>
          </cell>
          <cell r="H301">
            <v>9734</v>
          </cell>
          <cell r="I301">
            <v>177645.5</v>
          </cell>
          <cell r="J301">
            <v>34089</v>
          </cell>
          <cell r="K301">
            <v>622124.19999999995</v>
          </cell>
          <cell r="L301">
            <v>0</v>
          </cell>
          <cell r="M301">
            <v>0</v>
          </cell>
        </row>
        <row r="302">
          <cell r="G302" t="str">
            <v xml:space="preserve"> </v>
          </cell>
          <cell r="H302">
            <v>42127</v>
          </cell>
          <cell r="I302">
            <v>100599.2</v>
          </cell>
          <cell r="J302">
            <v>21677</v>
          </cell>
          <cell r="K302">
            <v>51764.6</v>
          </cell>
          <cell r="L302">
            <v>0</v>
          </cell>
          <cell r="M302">
            <v>0</v>
          </cell>
        </row>
        <row r="303">
          <cell r="G303" t="str">
            <v xml:space="preserve"> </v>
          </cell>
          <cell r="H303">
            <v>320</v>
          </cell>
          <cell r="I303">
            <v>34664.300000000003</v>
          </cell>
          <cell r="K303">
            <v>0</v>
          </cell>
          <cell r="M303">
            <v>0</v>
          </cell>
        </row>
        <row r="304">
          <cell r="G304" t="str">
            <v xml:space="preserve"> </v>
          </cell>
          <cell r="H304">
            <v>4</v>
          </cell>
          <cell r="I304">
            <v>420.6</v>
          </cell>
          <cell r="J304">
            <v>656</v>
          </cell>
          <cell r="K304">
            <v>68992.100000000006</v>
          </cell>
          <cell r="L304">
            <v>0</v>
          </cell>
          <cell r="M304">
            <v>0</v>
          </cell>
        </row>
        <row r="305">
          <cell r="G305" t="str">
            <v xml:space="preserve"> </v>
          </cell>
          <cell r="H305">
            <v>100</v>
          </cell>
          <cell r="I305">
            <v>-220.8</v>
          </cell>
          <cell r="K305">
            <v>0</v>
          </cell>
          <cell r="M305">
            <v>0</v>
          </cell>
        </row>
        <row r="306">
          <cell r="G306">
            <v>1163253</v>
          </cell>
          <cell r="I306">
            <v>320965</v>
          </cell>
          <cell r="K306">
            <v>841814</v>
          </cell>
          <cell r="M306">
            <v>474</v>
          </cell>
        </row>
        <row r="308">
          <cell r="G308" t="str">
            <v>개소당</v>
          </cell>
          <cell r="H308">
            <v>0</v>
          </cell>
          <cell r="I308" t="str">
            <v xml:space="preserve"> </v>
          </cell>
          <cell r="J308">
            <v>0</v>
          </cell>
          <cell r="K308" t="str">
            <v xml:space="preserve"> </v>
          </cell>
          <cell r="M308" t="str">
            <v xml:space="preserve"> </v>
          </cell>
        </row>
        <row r="309">
          <cell r="G309" t="str">
            <v xml:space="preserve"> </v>
          </cell>
          <cell r="H309">
            <v>0</v>
          </cell>
          <cell r="I309">
            <v>0</v>
          </cell>
          <cell r="J309">
            <v>9263</v>
          </cell>
          <cell r="K309">
            <v>15534</v>
          </cell>
          <cell r="L309">
            <v>0</v>
          </cell>
          <cell r="M309">
            <v>0</v>
          </cell>
        </row>
        <row r="310">
          <cell r="G310" t="str">
            <v xml:space="preserve"> </v>
          </cell>
          <cell r="H310">
            <v>0</v>
          </cell>
          <cell r="I310">
            <v>0</v>
          </cell>
          <cell r="J310">
            <v>7410</v>
          </cell>
          <cell r="K310">
            <v>5861.3</v>
          </cell>
          <cell r="L310">
            <v>0</v>
          </cell>
          <cell r="M310">
            <v>0</v>
          </cell>
        </row>
        <row r="311">
          <cell r="G311" t="str">
            <v xml:space="preserve"> </v>
          </cell>
          <cell r="H311">
            <v>0</v>
          </cell>
          <cell r="I311">
            <v>0</v>
          </cell>
          <cell r="J311">
            <v>7780</v>
          </cell>
          <cell r="K311">
            <v>6893</v>
          </cell>
          <cell r="L311">
            <v>0</v>
          </cell>
          <cell r="M311">
            <v>0</v>
          </cell>
        </row>
        <row r="312">
          <cell r="H312">
            <v>13500</v>
          </cell>
          <cell r="I312">
            <v>3078</v>
          </cell>
          <cell r="J312">
            <v>40757</v>
          </cell>
          <cell r="K312">
            <v>9292.5</v>
          </cell>
          <cell r="L312">
            <v>815</v>
          </cell>
          <cell r="M312">
            <v>185.8</v>
          </cell>
        </row>
        <row r="313">
          <cell r="G313" t="str">
            <v xml:space="preserve"> </v>
          </cell>
          <cell r="H313">
            <v>3377</v>
          </cell>
          <cell r="I313">
            <v>2566.5</v>
          </cell>
          <cell r="J313">
            <v>10908</v>
          </cell>
          <cell r="K313">
            <v>8290</v>
          </cell>
          <cell r="L313">
            <v>0</v>
          </cell>
          <cell r="M313">
            <v>0</v>
          </cell>
        </row>
        <row r="314">
          <cell r="G314" t="str">
            <v xml:space="preserve"> </v>
          </cell>
          <cell r="H314">
            <v>42127</v>
          </cell>
          <cell r="I314">
            <v>14491.6</v>
          </cell>
          <cell r="J314">
            <v>21677</v>
          </cell>
          <cell r="K314">
            <v>7456.8</v>
          </cell>
          <cell r="L314">
            <v>0</v>
          </cell>
          <cell r="M314">
            <v>0</v>
          </cell>
        </row>
        <row r="315">
          <cell r="G315" t="str">
            <v xml:space="preserve"> </v>
          </cell>
          <cell r="H315">
            <v>26636</v>
          </cell>
          <cell r="I315">
            <v>159816</v>
          </cell>
          <cell r="K315">
            <v>0</v>
          </cell>
          <cell r="M315">
            <v>0</v>
          </cell>
        </row>
        <row r="316">
          <cell r="G316" t="str">
            <v xml:space="preserve"> </v>
          </cell>
          <cell r="H316">
            <v>0</v>
          </cell>
          <cell r="I316">
            <v>0</v>
          </cell>
          <cell r="J316">
            <v>792305</v>
          </cell>
          <cell r="K316">
            <v>285229.8</v>
          </cell>
          <cell r="L316">
            <v>0</v>
          </cell>
          <cell r="M316">
            <v>0</v>
          </cell>
        </row>
        <row r="317">
          <cell r="G317" t="str">
            <v xml:space="preserve"> </v>
          </cell>
          <cell r="H317">
            <v>53796</v>
          </cell>
          <cell r="I317">
            <v>64.5</v>
          </cell>
          <cell r="J317">
            <v>37052</v>
          </cell>
          <cell r="K317">
            <v>44.4</v>
          </cell>
          <cell r="L317">
            <v>0</v>
          </cell>
          <cell r="M317">
            <v>0</v>
          </cell>
        </row>
        <row r="318">
          <cell r="G318">
            <v>518802</v>
          </cell>
          <cell r="I318">
            <v>180016</v>
          </cell>
          <cell r="K318">
            <v>338601</v>
          </cell>
          <cell r="M318">
            <v>185</v>
          </cell>
        </row>
        <row r="320">
          <cell r="G320" t="str">
            <v>개소당</v>
          </cell>
          <cell r="H320">
            <v>0</v>
          </cell>
          <cell r="I320" t="str">
            <v xml:space="preserve"> </v>
          </cell>
          <cell r="J320">
            <v>0</v>
          </cell>
          <cell r="K320" t="str">
            <v xml:space="preserve"> </v>
          </cell>
          <cell r="M320" t="str">
            <v xml:space="preserve"> </v>
          </cell>
        </row>
        <row r="321">
          <cell r="G321" t="str">
            <v xml:space="preserve"> </v>
          </cell>
          <cell r="H321">
            <v>0</v>
          </cell>
          <cell r="I321">
            <v>0</v>
          </cell>
          <cell r="J321">
            <v>9263</v>
          </cell>
          <cell r="K321">
            <v>8735</v>
          </cell>
          <cell r="L321">
            <v>0</v>
          </cell>
          <cell r="M321">
            <v>0</v>
          </cell>
        </row>
        <row r="322">
          <cell r="G322" t="str">
            <v xml:space="preserve"> </v>
          </cell>
          <cell r="H322">
            <v>0</v>
          </cell>
          <cell r="I322">
            <v>0</v>
          </cell>
          <cell r="J322">
            <v>7410</v>
          </cell>
          <cell r="K322">
            <v>3423.4</v>
          </cell>
          <cell r="L322">
            <v>0</v>
          </cell>
          <cell r="M322">
            <v>0</v>
          </cell>
        </row>
        <row r="323">
          <cell r="G323" t="str">
            <v xml:space="preserve"> </v>
          </cell>
          <cell r="H323">
            <v>0</v>
          </cell>
          <cell r="I323">
            <v>0</v>
          </cell>
          <cell r="J323">
            <v>7780</v>
          </cell>
          <cell r="K323">
            <v>3742.1</v>
          </cell>
          <cell r="L323">
            <v>0</v>
          </cell>
          <cell r="M323">
            <v>0</v>
          </cell>
        </row>
        <row r="324">
          <cell r="H324">
            <v>13500</v>
          </cell>
          <cell r="I324">
            <v>3402</v>
          </cell>
          <cell r="J324">
            <v>40757</v>
          </cell>
          <cell r="K324">
            <v>10270.700000000001</v>
          </cell>
          <cell r="L324">
            <v>815</v>
          </cell>
          <cell r="M324">
            <v>205.3</v>
          </cell>
        </row>
        <row r="325">
          <cell r="G325" t="str">
            <v xml:space="preserve"> </v>
          </cell>
          <cell r="H325">
            <v>3377</v>
          </cell>
          <cell r="I325">
            <v>3005.5</v>
          </cell>
          <cell r="J325">
            <v>10908</v>
          </cell>
          <cell r="K325">
            <v>9708.1</v>
          </cell>
          <cell r="L325">
            <v>0</v>
          </cell>
          <cell r="M325">
            <v>0</v>
          </cell>
        </row>
        <row r="326">
          <cell r="G326" t="str">
            <v xml:space="preserve"> </v>
          </cell>
          <cell r="H326">
            <v>42127</v>
          </cell>
          <cell r="I326">
            <v>6445.4</v>
          </cell>
          <cell r="J326">
            <v>21677</v>
          </cell>
          <cell r="K326">
            <v>3316.5</v>
          </cell>
          <cell r="L326">
            <v>0</v>
          </cell>
          <cell r="M326">
            <v>0</v>
          </cell>
        </row>
        <row r="327">
          <cell r="G327" t="str">
            <v xml:space="preserve"> </v>
          </cell>
          <cell r="H327">
            <v>42211</v>
          </cell>
          <cell r="I327">
            <v>118190.8</v>
          </cell>
          <cell r="J327">
            <v>8780</v>
          </cell>
          <cell r="K327">
            <v>24584</v>
          </cell>
          <cell r="L327">
            <v>0</v>
          </cell>
          <cell r="M327">
            <v>0</v>
          </cell>
        </row>
        <row r="328">
          <cell r="G328" t="str">
            <v xml:space="preserve"> </v>
          </cell>
          <cell r="H328">
            <v>31653</v>
          </cell>
          <cell r="I328">
            <v>22790.1</v>
          </cell>
          <cell r="J328">
            <v>9466</v>
          </cell>
          <cell r="K328">
            <v>6815.5</v>
          </cell>
          <cell r="L328">
            <v>0</v>
          </cell>
          <cell r="M328">
            <v>0</v>
          </cell>
        </row>
        <row r="329">
          <cell r="G329" t="str">
            <v xml:space="preserve"> </v>
          </cell>
          <cell r="H329">
            <v>10393</v>
          </cell>
          <cell r="I329">
            <v>19746.7</v>
          </cell>
          <cell r="J329">
            <v>20339</v>
          </cell>
          <cell r="K329">
            <v>38644.1</v>
          </cell>
          <cell r="L329">
            <v>0</v>
          </cell>
          <cell r="M329">
            <v>0</v>
          </cell>
        </row>
        <row r="330">
          <cell r="G330" t="str">
            <v xml:space="preserve"> </v>
          </cell>
          <cell r="H330">
            <v>4857</v>
          </cell>
          <cell r="I330">
            <v>3788.4</v>
          </cell>
          <cell r="J330">
            <v>11173</v>
          </cell>
          <cell r="K330">
            <v>8714.9</v>
          </cell>
          <cell r="L330">
            <v>0</v>
          </cell>
          <cell r="M330">
            <v>0</v>
          </cell>
        </row>
        <row r="331">
          <cell r="G331">
            <v>295527</v>
          </cell>
          <cell r="I331">
            <v>177368</v>
          </cell>
          <cell r="K331">
            <v>117954</v>
          </cell>
          <cell r="M331">
            <v>205</v>
          </cell>
        </row>
        <row r="333">
          <cell r="G333" t="str">
            <v>개소당</v>
          </cell>
          <cell r="H333">
            <v>0</v>
          </cell>
          <cell r="I333" t="str">
            <v xml:space="preserve"> </v>
          </cell>
          <cell r="J333">
            <v>0</v>
          </cell>
          <cell r="K333" t="str">
            <v xml:space="preserve"> </v>
          </cell>
          <cell r="M333" t="str">
            <v xml:space="preserve"> </v>
          </cell>
        </row>
        <row r="334">
          <cell r="G334" t="str">
            <v xml:space="preserve"> </v>
          </cell>
          <cell r="H334">
            <v>0</v>
          </cell>
          <cell r="I334">
            <v>0</v>
          </cell>
          <cell r="J334">
            <v>9263</v>
          </cell>
          <cell r="K334">
            <v>36125.699999999997</v>
          </cell>
          <cell r="L334">
            <v>0</v>
          </cell>
          <cell r="M334">
            <v>0</v>
          </cell>
        </row>
        <row r="335">
          <cell r="G335" t="str">
            <v xml:space="preserve"> </v>
          </cell>
          <cell r="H335">
            <v>0</v>
          </cell>
          <cell r="I335">
            <v>0</v>
          </cell>
          <cell r="J335">
            <v>7410</v>
          </cell>
          <cell r="K335">
            <v>13626.9</v>
          </cell>
          <cell r="L335">
            <v>0</v>
          </cell>
          <cell r="M335">
            <v>0</v>
          </cell>
        </row>
        <row r="336">
          <cell r="G336" t="str">
            <v xml:space="preserve"> </v>
          </cell>
          <cell r="H336">
            <v>0</v>
          </cell>
          <cell r="I336">
            <v>0</v>
          </cell>
          <cell r="J336">
            <v>7780</v>
          </cell>
          <cell r="K336">
            <v>16034.5</v>
          </cell>
          <cell r="L336">
            <v>0</v>
          </cell>
          <cell r="M336">
            <v>0</v>
          </cell>
        </row>
        <row r="337">
          <cell r="H337">
            <v>13500</v>
          </cell>
          <cell r="I337">
            <v>10368</v>
          </cell>
          <cell r="J337">
            <v>40757</v>
          </cell>
          <cell r="K337">
            <v>31301.3</v>
          </cell>
          <cell r="L337">
            <v>815</v>
          </cell>
          <cell r="M337">
            <v>625.9</v>
          </cell>
        </row>
        <row r="338">
          <cell r="G338" t="str">
            <v xml:space="preserve"> </v>
          </cell>
          <cell r="H338">
            <v>9734</v>
          </cell>
          <cell r="I338">
            <v>247340.9</v>
          </cell>
          <cell r="J338">
            <v>34089</v>
          </cell>
          <cell r="K338">
            <v>866201.4</v>
          </cell>
          <cell r="L338">
            <v>0</v>
          </cell>
          <cell r="M338">
            <v>0</v>
          </cell>
        </row>
        <row r="339">
          <cell r="G339" t="str">
            <v xml:space="preserve"> </v>
          </cell>
          <cell r="H339">
            <v>42127</v>
          </cell>
          <cell r="I339">
            <v>132531.5</v>
          </cell>
          <cell r="J339">
            <v>21677</v>
          </cell>
          <cell r="K339">
            <v>68195.8</v>
          </cell>
          <cell r="L339">
            <v>0</v>
          </cell>
          <cell r="M339">
            <v>0</v>
          </cell>
        </row>
        <row r="340">
          <cell r="G340" t="str">
            <v xml:space="preserve"> </v>
          </cell>
          <cell r="H340">
            <v>320</v>
          </cell>
          <cell r="I340">
            <v>44074.5</v>
          </cell>
          <cell r="K340">
            <v>0</v>
          </cell>
          <cell r="M340">
            <v>0</v>
          </cell>
        </row>
        <row r="341">
          <cell r="G341" t="str">
            <v xml:space="preserve"> </v>
          </cell>
          <cell r="H341">
            <v>4</v>
          </cell>
          <cell r="I341">
            <v>534.79999999999995</v>
          </cell>
          <cell r="J341">
            <v>656</v>
          </cell>
          <cell r="K341">
            <v>87721.600000000006</v>
          </cell>
          <cell r="L341">
            <v>0</v>
          </cell>
          <cell r="M341">
            <v>0</v>
          </cell>
        </row>
        <row r="342">
          <cell r="G342" t="str">
            <v xml:space="preserve"> </v>
          </cell>
          <cell r="H342">
            <v>335065</v>
          </cell>
          <cell r="I342">
            <v>335065</v>
          </cell>
          <cell r="J342">
            <v>377947</v>
          </cell>
          <cell r="K342">
            <v>377947</v>
          </cell>
          <cell r="L342">
            <v>8840</v>
          </cell>
          <cell r="M342">
            <v>8840</v>
          </cell>
        </row>
        <row r="343">
          <cell r="G343" t="str">
            <v xml:space="preserve"> </v>
          </cell>
          <cell r="H343">
            <v>100</v>
          </cell>
          <cell r="I343">
            <v>-280.7</v>
          </cell>
          <cell r="K343">
            <v>0</v>
          </cell>
          <cell r="M343">
            <v>0</v>
          </cell>
        </row>
        <row r="344">
          <cell r="G344">
            <v>2276253</v>
          </cell>
          <cell r="I344">
            <v>769634</v>
          </cell>
          <cell r="K344">
            <v>1497154</v>
          </cell>
          <cell r="M344">
            <v>9465</v>
          </cell>
        </row>
        <row r="346">
          <cell r="G346" t="str">
            <v>개소당</v>
          </cell>
          <cell r="H346">
            <v>0</v>
          </cell>
          <cell r="I346" t="str">
            <v xml:space="preserve"> </v>
          </cell>
          <cell r="J346">
            <v>0</v>
          </cell>
          <cell r="K346" t="str">
            <v xml:space="preserve"> </v>
          </cell>
          <cell r="M346" t="str">
            <v xml:space="preserve"> </v>
          </cell>
        </row>
        <row r="347">
          <cell r="G347" t="str">
            <v xml:space="preserve"> </v>
          </cell>
          <cell r="H347">
            <v>0</v>
          </cell>
          <cell r="I347">
            <v>0</v>
          </cell>
          <cell r="J347">
            <v>9263</v>
          </cell>
          <cell r="K347">
            <v>31679.4</v>
          </cell>
          <cell r="L347">
            <v>0</v>
          </cell>
          <cell r="M347">
            <v>0</v>
          </cell>
        </row>
        <row r="348">
          <cell r="G348" t="str">
            <v xml:space="preserve"> </v>
          </cell>
          <cell r="H348">
            <v>0</v>
          </cell>
          <cell r="I348">
            <v>0</v>
          </cell>
          <cell r="J348">
            <v>7410</v>
          </cell>
          <cell r="K348">
            <v>11907.8</v>
          </cell>
          <cell r="L348">
            <v>0</v>
          </cell>
          <cell r="M348">
            <v>0</v>
          </cell>
        </row>
        <row r="349">
          <cell r="G349" t="str">
            <v xml:space="preserve"> </v>
          </cell>
          <cell r="H349">
            <v>0</v>
          </cell>
          <cell r="I349">
            <v>0</v>
          </cell>
          <cell r="J349">
            <v>7780</v>
          </cell>
          <cell r="K349">
            <v>14105.1</v>
          </cell>
          <cell r="L349">
            <v>0</v>
          </cell>
          <cell r="M349">
            <v>0</v>
          </cell>
        </row>
        <row r="350">
          <cell r="H350">
            <v>13500</v>
          </cell>
          <cell r="I350">
            <v>5670</v>
          </cell>
          <cell r="J350">
            <v>40757</v>
          </cell>
          <cell r="K350">
            <v>17117.900000000001</v>
          </cell>
          <cell r="L350">
            <v>815</v>
          </cell>
          <cell r="M350">
            <v>342.3</v>
          </cell>
        </row>
        <row r="351">
          <cell r="G351" t="str">
            <v xml:space="preserve"> </v>
          </cell>
          <cell r="H351">
            <v>9734</v>
          </cell>
          <cell r="I351">
            <v>207528.8</v>
          </cell>
          <cell r="J351">
            <v>34089</v>
          </cell>
          <cell r="K351">
            <v>726777.4</v>
          </cell>
          <cell r="L351">
            <v>0</v>
          </cell>
          <cell r="M351">
            <v>0</v>
          </cell>
        </row>
        <row r="352">
          <cell r="G352" t="str">
            <v xml:space="preserve"> </v>
          </cell>
          <cell r="H352">
            <v>42127</v>
          </cell>
          <cell r="I352">
            <v>111383.7</v>
          </cell>
          <cell r="J352">
            <v>21677</v>
          </cell>
          <cell r="K352">
            <v>57313.9</v>
          </cell>
          <cell r="L352">
            <v>0</v>
          </cell>
          <cell r="M352">
            <v>0</v>
          </cell>
        </row>
        <row r="353">
          <cell r="G353" t="str">
            <v xml:space="preserve"> </v>
          </cell>
          <cell r="H353">
            <v>320</v>
          </cell>
          <cell r="I353">
            <v>37166.400000000001</v>
          </cell>
          <cell r="K353">
            <v>0</v>
          </cell>
          <cell r="M353">
            <v>0</v>
          </cell>
        </row>
        <row r="354">
          <cell r="G354" t="str">
            <v xml:space="preserve"> </v>
          </cell>
          <cell r="H354">
            <v>4</v>
          </cell>
          <cell r="I354">
            <v>451</v>
          </cell>
          <cell r="J354">
            <v>656</v>
          </cell>
          <cell r="K354">
            <v>73972.5</v>
          </cell>
          <cell r="L354">
            <v>0</v>
          </cell>
          <cell r="M354">
            <v>0</v>
          </cell>
        </row>
        <row r="355">
          <cell r="G355" t="str">
            <v xml:space="preserve"> </v>
          </cell>
          <cell r="H355">
            <v>328252</v>
          </cell>
          <cell r="I355">
            <v>328252</v>
          </cell>
          <cell r="J355">
            <v>372443</v>
          </cell>
          <cell r="K355">
            <v>372443</v>
          </cell>
          <cell r="L355">
            <v>8668</v>
          </cell>
          <cell r="M355">
            <v>8668</v>
          </cell>
        </row>
        <row r="356">
          <cell r="G356" t="str">
            <v xml:space="preserve"> </v>
          </cell>
          <cell r="H356">
            <v>100</v>
          </cell>
          <cell r="I356">
            <v>-236.7</v>
          </cell>
          <cell r="K356">
            <v>0</v>
          </cell>
          <cell r="M356">
            <v>0</v>
          </cell>
        </row>
        <row r="357">
          <cell r="G357">
            <v>2004542</v>
          </cell>
          <cell r="I357">
            <v>690215</v>
          </cell>
          <cell r="K357">
            <v>1305317</v>
          </cell>
          <cell r="M357">
            <v>9010</v>
          </cell>
        </row>
        <row r="359">
          <cell r="G359" t="str">
            <v>개소당</v>
          </cell>
          <cell r="H359">
            <v>0</v>
          </cell>
          <cell r="I359" t="str">
            <v xml:space="preserve"> </v>
          </cell>
          <cell r="J359">
            <v>0</v>
          </cell>
          <cell r="K359" t="str">
            <v xml:space="preserve"> </v>
          </cell>
          <cell r="M359" t="str">
            <v xml:space="preserve"> </v>
          </cell>
        </row>
        <row r="360">
          <cell r="G360" t="str">
            <v xml:space="preserve"> </v>
          </cell>
          <cell r="H360">
            <v>0</v>
          </cell>
          <cell r="I360">
            <v>0</v>
          </cell>
          <cell r="J360">
            <v>9263</v>
          </cell>
          <cell r="K360">
            <v>43906.6</v>
          </cell>
          <cell r="L360">
            <v>0</v>
          </cell>
          <cell r="M360">
            <v>0</v>
          </cell>
        </row>
        <row r="361">
          <cell r="G361" t="str">
            <v xml:space="preserve"> </v>
          </cell>
          <cell r="H361">
            <v>0</v>
          </cell>
          <cell r="I361">
            <v>0</v>
          </cell>
          <cell r="J361">
            <v>7410</v>
          </cell>
          <cell r="K361">
            <v>16635.400000000001</v>
          </cell>
          <cell r="L361">
            <v>0</v>
          </cell>
          <cell r="M361">
            <v>0</v>
          </cell>
        </row>
        <row r="362">
          <cell r="G362" t="str">
            <v xml:space="preserve"> </v>
          </cell>
          <cell r="H362">
            <v>0</v>
          </cell>
          <cell r="I362">
            <v>0</v>
          </cell>
          <cell r="J362">
            <v>7780</v>
          </cell>
          <cell r="K362">
            <v>19411.099999999999</v>
          </cell>
          <cell r="L362">
            <v>0</v>
          </cell>
          <cell r="M362">
            <v>0</v>
          </cell>
        </row>
        <row r="363">
          <cell r="H363">
            <v>13500</v>
          </cell>
          <cell r="I363">
            <v>7897.5</v>
          </cell>
          <cell r="J363">
            <v>40757</v>
          </cell>
          <cell r="K363">
            <v>23842.799999999999</v>
          </cell>
          <cell r="L363">
            <v>815</v>
          </cell>
          <cell r="M363">
            <v>476.7</v>
          </cell>
        </row>
        <row r="364">
          <cell r="G364" t="str">
            <v xml:space="preserve"> </v>
          </cell>
          <cell r="H364">
            <v>9734</v>
          </cell>
          <cell r="I364">
            <v>372812.2</v>
          </cell>
          <cell r="J364">
            <v>34089</v>
          </cell>
          <cell r="K364">
            <v>1305608.7</v>
          </cell>
          <cell r="L364">
            <v>0</v>
          </cell>
          <cell r="M364">
            <v>0</v>
          </cell>
        </row>
        <row r="365">
          <cell r="G365" t="str">
            <v xml:space="preserve"> </v>
          </cell>
          <cell r="H365">
            <v>42127</v>
          </cell>
          <cell r="I365">
            <v>181314.6</v>
          </cell>
          <cell r="J365">
            <v>21677</v>
          </cell>
          <cell r="K365">
            <v>93297.8</v>
          </cell>
          <cell r="L365">
            <v>0</v>
          </cell>
          <cell r="M365">
            <v>0</v>
          </cell>
        </row>
        <row r="366">
          <cell r="G366" t="str">
            <v xml:space="preserve"> </v>
          </cell>
          <cell r="H366">
            <v>320</v>
          </cell>
          <cell r="I366">
            <v>62699.8</v>
          </cell>
          <cell r="K366">
            <v>0</v>
          </cell>
          <cell r="M366">
            <v>0</v>
          </cell>
        </row>
        <row r="367">
          <cell r="G367" t="str">
            <v xml:space="preserve"> </v>
          </cell>
          <cell r="H367">
            <v>4</v>
          </cell>
          <cell r="I367">
            <v>760.9</v>
          </cell>
          <cell r="J367">
            <v>656</v>
          </cell>
          <cell r="K367">
            <v>124791.5</v>
          </cell>
          <cell r="L367">
            <v>0</v>
          </cell>
          <cell r="M367">
            <v>0</v>
          </cell>
        </row>
        <row r="368">
          <cell r="G368" t="str">
            <v xml:space="preserve"> </v>
          </cell>
          <cell r="H368">
            <v>346575</v>
          </cell>
          <cell r="I368">
            <v>346575</v>
          </cell>
          <cell r="J368">
            <v>386472</v>
          </cell>
          <cell r="K368">
            <v>386472</v>
          </cell>
          <cell r="L368">
            <v>9098</v>
          </cell>
          <cell r="M368">
            <v>9098</v>
          </cell>
        </row>
        <row r="369">
          <cell r="G369" t="str">
            <v xml:space="preserve"> </v>
          </cell>
          <cell r="H369">
            <v>100</v>
          </cell>
          <cell r="I369">
            <v>-399.4</v>
          </cell>
          <cell r="K369">
            <v>0</v>
          </cell>
          <cell r="M369">
            <v>0</v>
          </cell>
        </row>
        <row r="370">
          <cell r="G370">
            <v>2995199</v>
          </cell>
          <cell r="I370">
            <v>971660</v>
          </cell>
          <cell r="K370">
            <v>2013965</v>
          </cell>
          <cell r="M370">
            <v>9574</v>
          </cell>
        </row>
        <row r="372">
          <cell r="G372" t="str">
            <v>개소당</v>
          </cell>
          <cell r="H372">
            <v>0</v>
          </cell>
          <cell r="I372" t="str">
            <v xml:space="preserve"> </v>
          </cell>
          <cell r="J372">
            <v>0</v>
          </cell>
          <cell r="K372" t="str">
            <v xml:space="preserve"> </v>
          </cell>
          <cell r="M372" t="str">
            <v xml:space="preserve"> </v>
          </cell>
        </row>
        <row r="373">
          <cell r="G373" t="str">
            <v xml:space="preserve"> </v>
          </cell>
          <cell r="H373">
            <v>0</v>
          </cell>
          <cell r="I373">
            <v>0</v>
          </cell>
          <cell r="J373">
            <v>9263</v>
          </cell>
          <cell r="K373">
            <v>12643.9</v>
          </cell>
          <cell r="L373">
            <v>0</v>
          </cell>
          <cell r="M373">
            <v>0</v>
          </cell>
        </row>
        <row r="374">
          <cell r="G374" t="str">
            <v xml:space="preserve"> </v>
          </cell>
          <cell r="H374">
            <v>0</v>
          </cell>
          <cell r="I374">
            <v>0</v>
          </cell>
          <cell r="J374">
            <v>7410</v>
          </cell>
          <cell r="K374">
            <v>6580</v>
          </cell>
          <cell r="L374">
            <v>0</v>
          </cell>
          <cell r="M374">
            <v>0</v>
          </cell>
        </row>
        <row r="375">
          <cell r="G375" t="str">
            <v xml:space="preserve"> </v>
          </cell>
          <cell r="H375">
            <v>0</v>
          </cell>
          <cell r="I375">
            <v>0</v>
          </cell>
          <cell r="J375">
            <v>7780</v>
          </cell>
          <cell r="K375">
            <v>3711</v>
          </cell>
          <cell r="L375">
            <v>0</v>
          </cell>
          <cell r="M375">
            <v>0</v>
          </cell>
        </row>
        <row r="376">
          <cell r="H376">
            <v>13500</v>
          </cell>
          <cell r="I376">
            <v>3739.5</v>
          </cell>
          <cell r="J376">
            <v>40757</v>
          </cell>
          <cell r="K376">
            <v>11289.6</v>
          </cell>
          <cell r="L376">
            <v>815</v>
          </cell>
          <cell r="M376">
            <v>225.7</v>
          </cell>
        </row>
        <row r="377">
          <cell r="G377" t="str">
            <v xml:space="preserve"> </v>
          </cell>
          <cell r="H377">
            <v>9734</v>
          </cell>
          <cell r="I377">
            <v>292506.7</v>
          </cell>
          <cell r="J377">
            <v>34089</v>
          </cell>
          <cell r="K377">
            <v>1024374.4</v>
          </cell>
          <cell r="L377">
            <v>0</v>
          </cell>
          <cell r="M377">
            <v>0</v>
          </cell>
        </row>
        <row r="378">
          <cell r="G378" t="str">
            <v xml:space="preserve"> </v>
          </cell>
          <cell r="H378">
            <v>42127</v>
          </cell>
          <cell r="I378">
            <v>139187.6</v>
          </cell>
          <cell r="J378">
            <v>21677</v>
          </cell>
          <cell r="K378">
            <v>71620.800000000003</v>
          </cell>
          <cell r="L378">
            <v>0</v>
          </cell>
          <cell r="M378">
            <v>0</v>
          </cell>
        </row>
        <row r="379">
          <cell r="G379" t="str">
            <v xml:space="preserve"> </v>
          </cell>
          <cell r="H379">
            <v>320</v>
          </cell>
          <cell r="I379">
            <v>44732.4</v>
          </cell>
          <cell r="K379">
            <v>0</v>
          </cell>
          <cell r="M379">
            <v>0</v>
          </cell>
        </row>
        <row r="380">
          <cell r="G380" t="str">
            <v xml:space="preserve"> </v>
          </cell>
          <cell r="H380">
            <v>4</v>
          </cell>
          <cell r="I380">
            <v>542.79999999999995</v>
          </cell>
          <cell r="J380">
            <v>656</v>
          </cell>
          <cell r="K380">
            <v>89031</v>
          </cell>
          <cell r="L380">
            <v>0</v>
          </cell>
          <cell r="M380">
            <v>0</v>
          </cell>
        </row>
        <row r="381">
          <cell r="G381" t="str">
            <v xml:space="preserve"> </v>
          </cell>
          <cell r="H381">
            <v>100</v>
          </cell>
          <cell r="I381">
            <v>-284.89999999999998</v>
          </cell>
          <cell r="K381">
            <v>0</v>
          </cell>
          <cell r="M381">
            <v>0</v>
          </cell>
        </row>
        <row r="382">
          <cell r="G382">
            <v>1699899</v>
          </cell>
          <cell r="I382">
            <v>480424</v>
          </cell>
          <cell r="K382">
            <v>1219250</v>
          </cell>
          <cell r="M382">
            <v>225</v>
          </cell>
        </row>
        <row r="384">
          <cell r="G384" t="str">
            <v>개소당</v>
          </cell>
          <cell r="H384">
            <v>0</v>
          </cell>
          <cell r="I384" t="str">
            <v xml:space="preserve"> </v>
          </cell>
          <cell r="J384">
            <v>0</v>
          </cell>
          <cell r="K384" t="str">
            <v xml:space="preserve"> </v>
          </cell>
          <cell r="M384" t="str">
            <v xml:space="preserve"> </v>
          </cell>
        </row>
        <row r="385">
          <cell r="G385" t="str">
            <v xml:space="preserve"> </v>
          </cell>
          <cell r="H385">
            <v>0</v>
          </cell>
          <cell r="I385">
            <v>0</v>
          </cell>
          <cell r="J385">
            <v>9263</v>
          </cell>
          <cell r="K385">
            <v>14589.2</v>
          </cell>
          <cell r="L385">
            <v>0</v>
          </cell>
          <cell r="M385">
            <v>0</v>
          </cell>
        </row>
        <row r="386">
          <cell r="G386" t="str">
            <v xml:space="preserve"> </v>
          </cell>
          <cell r="H386">
            <v>0</v>
          </cell>
          <cell r="I386">
            <v>0</v>
          </cell>
          <cell r="J386">
            <v>7410</v>
          </cell>
          <cell r="K386">
            <v>7647.1</v>
          </cell>
          <cell r="L386">
            <v>0</v>
          </cell>
          <cell r="M386">
            <v>0</v>
          </cell>
        </row>
        <row r="387">
          <cell r="G387" t="str">
            <v xml:space="preserve"> </v>
          </cell>
          <cell r="H387">
            <v>0</v>
          </cell>
          <cell r="I387">
            <v>0</v>
          </cell>
          <cell r="J387">
            <v>7780</v>
          </cell>
          <cell r="K387">
            <v>4224.5</v>
          </cell>
          <cell r="L387">
            <v>0</v>
          </cell>
          <cell r="M387">
            <v>0</v>
          </cell>
        </row>
        <row r="388">
          <cell r="H388">
            <v>13500</v>
          </cell>
          <cell r="I388">
            <v>6966</v>
          </cell>
          <cell r="J388">
            <v>40757</v>
          </cell>
          <cell r="K388">
            <v>21030.6</v>
          </cell>
          <cell r="L388">
            <v>815</v>
          </cell>
          <cell r="M388">
            <v>420.5</v>
          </cell>
        </row>
        <row r="389">
          <cell r="G389" t="str">
            <v xml:space="preserve"> </v>
          </cell>
          <cell r="H389">
            <v>9734</v>
          </cell>
          <cell r="I389">
            <v>404253</v>
          </cell>
          <cell r="J389">
            <v>34089</v>
          </cell>
          <cell r="K389">
            <v>1415716.1</v>
          </cell>
          <cell r="L389">
            <v>0</v>
          </cell>
          <cell r="M389">
            <v>0</v>
          </cell>
        </row>
        <row r="390">
          <cell r="G390" t="str">
            <v xml:space="preserve"> </v>
          </cell>
          <cell r="H390">
            <v>42127</v>
          </cell>
          <cell r="I390">
            <v>189402.9</v>
          </cell>
          <cell r="J390">
            <v>21677</v>
          </cell>
          <cell r="K390">
            <v>97459.7</v>
          </cell>
          <cell r="L390">
            <v>0</v>
          </cell>
          <cell r="M390">
            <v>0</v>
          </cell>
        </row>
        <row r="391">
          <cell r="G391" t="str">
            <v xml:space="preserve"> </v>
          </cell>
          <cell r="H391">
            <v>320</v>
          </cell>
          <cell r="I391">
            <v>60802.2</v>
          </cell>
          <cell r="K391">
            <v>0</v>
          </cell>
          <cell r="M391">
            <v>0</v>
          </cell>
        </row>
        <row r="392">
          <cell r="G392" t="str">
            <v xml:space="preserve"> </v>
          </cell>
          <cell r="H392">
            <v>4</v>
          </cell>
          <cell r="I392">
            <v>737.8</v>
          </cell>
          <cell r="J392">
            <v>656</v>
          </cell>
          <cell r="K392">
            <v>121014.2</v>
          </cell>
          <cell r="L392">
            <v>0</v>
          </cell>
          <cell r="M392">
            <v>0</v>
          </cell>
        </row>
        <row r="393">
          <cell r="G393" t="str">
            <v xml:space="preserve"> </v>
          </cell>
          <cell r="H393">
            <v>100</v>
          </cell>
          <cell r="I393">
            <v>-387.3</v>
          </cell>
          <cell r="K393">
            <v>0</v>
          </cell>
          <cell r="M393">
            <v>0</v>
          </cell>
        </row>
        <row r="394">
          <cell r="G394">
            <v>2343875</v>
          </cell>
          <cell r="I394">
            <v>661774</v>
          </cell>
          <cell r="K394">
            <v>1681681</v>
          </cell>
          <cell r="M394">
            <v>420</v>
          </cell>
        </row>
        <row r="396">
          <cell r="G396" t="str">
            <v>개소당</v>
          </cell>
          <cell r="H396">
            <v>0</v>
          </cell>
          <cell r="I396" t="str">
            <v xml:space="preserve"> </v>
          </cell>
          <cell r="J396">
            <v>0</v>
          </cell>
          <cell r="K396" t="str">
            <v xml:space="preserve"> </v>
          </cell>
          <cell r="M396" t="str">
            <v xml:space="preserve"> </v>
          </cell>
        </row>
        <row r="397">
          <cell r="G397" t="str">
            <v xml:space="preserve"> </v>
          </cell>
          <cell r="H397">
            <v>0</v>
          </cell>
          <cell r="I397">
            <v>0</v>
          </cell>
          <cell r="J397">
            <v>9263</v>
          </cell>
          <cell r="K397">
            <v>50900.1</v>
          </cell>
          <cell r="L397">
            <v>0</v>
          </cell>
          <cell r="M397">
            <v>0</v>
          </cell>
        </row>
        <row r="398">
          <cell r="G398" t="str">
            <v xml:space="preserve"> </v>
          </cell>
          <cell r="H398">
            <v>0</v>
          </cell>
          <cell r="I398">
            <v>0</v>
          </cell>
          <cell r="J398">
            <v>7410</v>
          </cell>
          <cell r="K398">
            <v>27387.3</v>
          </cell>
          <cell r="L398">
            <v>0</v>
          </cell>
          <cell r="M398">
            <v>0</v>
          </cell>
        </row>
        <row r="399">
          <cell r="G399" t="str">
            <v xml:space="preserve"> </v>
          </cell>
          <cell r="H399">
            <v>0</v>
          </cell>
          <cell r="I399">
            <v>0</v>
          </cell>
          <cell r="J399">
            <v>7780</v>
          </cell>
          <cell r="K399">
            <v>13996.2</v>
          </cell>
          <cell r="L399">
            <v>0</v>
          </cell>
          <cell r="M399">
            <v>0</v>
          </cell>
        </row>
        <row r="400">
          <cell r="H400">
            <v>13500</v>
          </cell>
          <cell r="I400">
            <v>25110</v>
          </cell>
          <cell r="J400">
            <v>40757</v>
          </cell>
          <cell r="K400">
            <v>75808</v>
          </cell>
          <cell r="L400">
            <v>815</v>
          </cell>
          <cell r="M400">
            <v>1515.9</v>
          </cell>
        </row>
        <row r="401">
          <cell r="G401" t="str">
            <v xml:space="preserve"> </v>
          </cell>
          <cell r="H401">
            <v>9734</v>
          </cell>
          <cell r="I401">
            <v>819992.1</v>
          </cell>
          <cell r="J401">
            <v>34089</v>
          </cell>
          <cell r="K401">
            <v>2871657.3</v>
          </cell>
          <cell r="L401">
            <v>0</v>
          </cell>
          <cell r="M401">
            <v>0</v>
          </cell>
        </row>
        <row r="402">
          <cell r="G402" t="str">
            <v xml:space="preserve"> </v>
          </cell>
          <cell r="H402">
            <v>42127</v>
          </cell>
          <cell r="I402">
            <v>402565.6</v>
          </cell>
          <cell r="J402">
            <v>21677</v>
          </cell>
          <cell r="K402">
            <v>207145.4</v>
          </cell>
          <cell r="L402">
            <v>0</v>
          </cell>
          <cell r="M402">
            <v>0</v>
          </cell>
        </row>
        <row r="403">
          <cell r="G403" t="str">
            <v xml:space="preserve"> </v>
          </cell>
          <cell r="H403">
            <v>320</v>
          </cell>
          <cell r="I403">
            <v>123129.2</v>
          </cell>
          <cell r="K403">
            <v>0</v>
          </cell>
          <cell r="M403">
            <v>0</v>
          </cell>
        </row>
        <row r="404">
          <cell r="G404" t="str">
            <v xml:space="preserve"> </v>
          </cell>
          <cell r="H404">
            <v>4</v>
          </cell>
          <cell r="I404">
            <v>1494.2</v>
          </cell>
          <cell r="J404">
            <v>656</v>
          </cell>
          <cell r="K404">
            <v>245063.2</v>
          </cell>
          <cell r="L404">
            <v>0</v>
          </cell>
          <cell r="M404">
            <v>0</v>
          </cell>
        </row>
        <row r="405">
          <cell r="G405" t="str">
            <v xml:space="preserve"> </v>
          </cell>
          <cell r="H405">
            <v>100</v>
          </cell>
          <cell r="I405">
            <v>-784.5</v>
          </cell>
          <cell r="K405">
            <v>0</v>
          </cell>
          <cell r="M405">
            <v>0</v>
          </cell>
        </row>
        <row r="406">
          <cell r="G406">
            <v>4864978</v>
          </cell>
          <cell r="I406">
            <v>1371506</v>
          </cell>
          <cell r="K406">
            <v>3491957</v>
          </cell>
          <cell r="M406">
            <v>1515</v>
          </cell>
        </row>
        <row r="408">
          <cell r="G408" t="str">
            <v>개소당</v>
          </cell>
          <cell r="H408">
            <v>0</v>
          </cell>
          <cell r="I408" t="str">
            <v xml:space="preserve"> </v>
          </cell>
          <cell r="J408">
            <v>0</v>
          </cell>
          <cell r="K408" t="str">
            <v xml:space="preserve"> </v>
          </cell>
          <cell r="M408" t="str">
            <v xml:space="preserve"> </v>
          </cell>
        </row>
        <row r="409">
          <cell r="G409" t="str">
            <v xml:space="preserve"> </v>
          </cell>
          <cell r="H409">
            <v>0</v>
          </cell>
          <cell r="I409">
            <v>0</v>
          </cell>
          <cell r="J409">
            <v>9263</v>
          </cell>
          <cell r="K409">
            <v>49927.5</v>
          </cell>
          <cell r="L409">
            <v>0</v>
          </cell>
          <cell r="M409">
            <v>0</v>
          </cell>
        </row>
        <row r="410">
          <cell r="G410" t="str">
            <v xml:space="preserve"> </v>
          </cell>
          <cell r="H410">
            <v>0</v>
          </cell>
          <cell r="I410">
            <v>0</v>
          </cell>
          <cell r="J410">
            <v>7410</v>
          </cell>
          <cell r="K410">
            <v>26853.8</v>
          </cell>
          <cell r="L410">
            <v>0</v>
          </cell>
          <cell r="M410">
            <v>0</v>
          </cell>
        </row>
        <row r="411">
          <cell r="G411" t="str">
            <v xml:space="preserve"> </v>
          </cell>
          <cell r="H411">
            <v>0</v>
          </cell>
          <cell r="I411">
            <v>0</v>
          </cell>
          <cell r="J411">
            <v>7780</v>
          </cell>
          <cell r="K411">
            <v>13739.4</v>
          </cell>
          <cell r="L411">
            <v>0</v>
          </cell>
          <cell r="M411">
            <v>0</v>
          </cell>
        </row>
        <row r="412">
          <cell r="H412">
            <v>13500</v>
          </cell>
          <cell r="I412">
            <v>25110</v>
          </cell>
          <cell r="J412">
            <v>40757</v>
          </cell>
          <cell r="K412">
            <v>75808</v>
          </cell>
          <cell r="L412">
            <v>815</v>
          </cell>
          <cell r="M412">
            <v>1515.9</v>
          </cell>
        </row>
        <row r="413">
          <cell r="G413" t="str">
            <v xml:space="preserve"> </v>
          </cell>
          <cell r="H413">
            <v>9734</v>
          </cell>
          <cell r="I413">
            <v>718271.8</v>
          </cell>
          <cell r="J413">
            <v>34089</v>
          </cell>
          <cell r="K413">
            <v>2515427.2999999998</v>
          </cell>
          <cell r="L413">
            <v>0</v>
          </cell>
          <cell r="M413">
            <v>0</v>
          </cell>
        </row>
        <row r="414">
          <cell r="G414" t="str">
            <v xml:space="preserve"> </v>
          </cell>
          <cell r="H414">
            <v>42127</v>
          </cell>
          <cell r="I414">
            <v>348558.7</v>
          </cell>
          <cell r="J414">
            <v>21677</v>
          </cell>
          <cell r="K414">
            <v>179355.4</v>
          </cell>
          <cell r="L414">
            <v>0</v>
          </cell>
          <cell r="M414">
            <v>0</v>
          </cell>
        </row>
        <row r="415">
          <cell r="G415" t="str">
            <v xml:space="preserve"> </v>
          </cell>
          <cell r="H415">
            <v>320</v>
          </cell>
          <cell r="I415">
            <v>115111</v>
          </cell>
          <cell r="K415">
            <v>0</v>
          </cell>
          <cell r="M415">
            <v>0</v>
          </cell>
        </row>
        <row r="416">
          <cell r="G416" t="str">
            <v xml:space="preserve"> </v>
          </cell>
          <cell r="H416">
            <v>4</v>
          </cell>
          <cell r="I416">
            <v>1396.9</v>
          </cell>
          <cell r="J416">
            <v>656</v>
          </cell>
          <cell r="K416">
            <v>229104.7</v>
          </cell>
          <cell r="L416">
            <v>0</v>
          </cell>
          <cell r="M416">
            <v>0</v>
          </cell>
        </row>
        <row r="417">
          <cell r="G417" t="str">
            <v xml:space="preserve"> </v>
          </cell>
          <cell r="H417">
            <v>100</v>
          </cell>
          <cell r="I417">
            <v>-733.4</v>
          </cell>
          <cell r="K417">
            <v>0</v>
          </cell>
          <cell r="M417">
            <v>0</v>
          </cell>
        </row>
        <row r="418">
          <cell r="G418">
            <v>4299446</v>
          </cell>
          <cell r="I418">
            <v>1207715</v>
          </cell>
          <cell r="K418">
            <v>3090216</v>
          </cell>
          <cell r="M418">
            <v>1515</v>
          </cell>
        </row>
        <row r="420">
          <cell r="G420" t="str">
            <v>m당</v>
          </cell>
          <cell r="H420">
            <v>0</v>
          </cell>
          <cell r="I420" t="str">
            <v xml:space="preserve"> </v>
          </cell>
          <cell r="J420">
            <v>0</v>
          </cell>
          <cell r="K420" t="str">
            <v xml:space="preserve"> </v>
          </cell>
          <cell r="M420" t="str">
            <v xml:space="preserve"> </v>
          </cell>
        </row>
        <row r="421">
          <cell r="G421" t="str">
            <v xml:space="preserve"> </v>
          </cell>
          <cell r="H421">
            <v>0</v>
          </cell>
          <cell r="I421">
            <v>0</v>
          </cell>
          <cell r="J421">
            <v>9263</v>
          </cell>
          <cell r="K421">
            <v>11458.3</v>
          </cell>
          <cell r="L421">
            <v>0</v>
          </cell>
          <cell r="M421">
            <v>0</v>
          </cell>
        </row>
        <row r="422">
          <cell r="G422" t="str">
            <v xml:space="preserve"> </v>
          </cell>
          <cell r="H422">
            <v>0</v>
          </cell>
          <cell r="I422">
            <v>0</v>
          </cell>
          <cell r="J422">
            <v>7410</v>
          </cell>
          <cell r="K422">
            <v>3075.1</v>
          </cell>
          <cell r="L422">
            <v>0</v>
          </cell>
          <cell r="M422">
            <v>0</v>
          </cell>
        </row>
        <row r="423">
          <cell r="G423" t="str">
            <v xml:space="preserve"> </v>
          </cell>
          <cell r="H423">
            <v>0</v>
          </cell>
          <cell r="I423">
            <v>0</v>
          </cell>
          <cell r="J423">
            <v>7780</v>
          </cell>
          <cell r="K423">
            <v>6395.1</v>
          </cell>
          <cell r="L423">
            <v>0</v>
          </cell>
          <cell r="M423">
            <v>0</v>
          </cell>
        </row>
        <row r="424">
          <cell r="G424" t="str">
            <v xml:space="preserve"> </v>
          </cell>
          <cell r="H424">
            <v>3377</v>
          </cell>
          <cell r="I424">
            <v>12494.9</v>
          </cell>
          <cell r="J424">
            <v>10908</v>
          </cell>
          <cell r="K424">
            <v>40359.599999999999</v>
          </cell>
          <cell r="L424">
            <v>0</v>
          </cell>
          <cell r="M424">
            <v>0</v>
          </cell>
        </row>
        <row r="425">
          <cell r="G425" t="str">
            <v xml:space="preserve"> </v>
          </cell>
          <cell r="H425">
            <v>27989</v>
          </cell>
          <cell r="I425">
            <v>1763.3</v>
          </cell>
          <cell r="J425">
            <v>133348</v>
          </cell>
          <cell r="K425">
            <v>8400.9</v>
          </cell>
          <cell r="L425">
            <v>0</v>
          </cell>
          <cell r="M425">
            <v>0</v>
          </cell>
        </row>
        <row r="426">
          <cell r="G426" t="str">
            <v xml:space="preserve"> </v>
          </cell>
          <cell r="H426">
            <v>42127</v>
          </cell>
          <cell r="I426">
            <v>17356.3</v>
          </cell>
          <cell r="J426">
            <v>21677</v>
          </cell>
          <cell r="K426">
            <v>8930.9</v>
          </cell>
          <cell r="L426">
            <v>0</v>
          </cell>
          <cell r="M426">
            <v>0</v>
          </cell>
        </row>
        <row r="427">
          <cell r="G427" t="str">
            <v xml:space="preserve"> </v>
          </cell>
          <cell r="H427">
            <v>320</v>
          </cell>
          <cell r="I427">
            <v>7149.4</v>
          </cell>
          <cell r="K427">
            <v>0</v>
          </cell>
          <cell r="M427">
            <v>0</v>
          </cell>
        </row>
        <row r="428">
          <cell r="G428" t="str">
            <v xml:space="preserve"> </v>
          </cell>
          <cell r="H428">
            <v>4</v>
          </cell>
          <cell r="I428">
            <v>86.7</v>
          </cell>
          <cell r="J428">
            <v>656</v>
          </cell>
          <cell r="K428">
            <v>14229.2</v>
          </cell>
          <cell r="L428">
            <v>0</v>
          </cell>
          <cell r="M428">
            <v>0</v>
          </cell>
        </row>
        <row r="429">
          <cell r="G429" t="str">
            <v xml:space="preserve"> </v>
          </cell>
          <cell r="H429">
            <v>2423</v>
          </cell>
          <cell r="I429">
            <v>1986.8</v>
          </cell>
          <cell r="K429">
            <v>0</v>
          </cell>
          <cell r="M429">
            <v>0</v>
          </cell>
        </row>
        <row r="430">
          <cell r="G430" t="str">
            <v xml:space="preserve"> </v>
          </cell>
          <cell r="H430">
            <v>0</v>
          </cell>
          <cell r="I430">
            <v>0</v>
          </cell>
          <cell r="J430">
            <v>54031</v>
          </cell>
          <cell r="K430">
            <v>40523.199999999997</v>
          </cell>
          <cell r="L430">
            <v>0</v>
          </cell>
          <cell r="M430">
            <v>0</v>
          </cell>
        </row>
        <row r="431">
          <cell r="G431" t="str">
            <v xml:space="preserve"> </v>
          </cell>
          <cell r="H431">
            <v>24500</v>
          </cell>
          <cell r="I431">
            <v>20090</v>
          </cell>
          <cell r="K431">
            <v>0</v>
          </cell>
          <cell r="M431">
            <v>0</v>
          </cell>
        </row>
        <row r="432">
          <cell r="G432" t="str">
            <v xml:space="preserve"> </v>
          </cell>
          <cell r="H432">
            <v>0</v>
          </cell>
          <cell r="I432">
            <v>0</v>
          </cell>
          <cell r="J432">
            <v>22887</v>
          </cell>
          <cell r="K432">
            <v>18309.599999999999</v>
          </cell>
          <cell r="L432">
            <v>686</v>
          </cell>
          <cell r="M432">
            <v>548.79999999999995</v>
          </cell>
        </row>
        <row r="433">
          <cell r="G433" t="str">
            <v xml:space="preserve"> </v>
          </cell>
          <cell r="H433">
            <v>45177</v>
          </cell>
          <cell r="I433">
            <v>7725.2</v>
          </cell>
          <cell r="J433">
            <v>37052</v>
          </cell>
          <cell r="K433">
            <v>6335.8</v>
          </cell>
          <cell r="L433">
            <v>0</v>
          </cell>
          <cell r="M433">
            <v>0</v>
          </cell>
        </row>
        <row r="434">
          <cell r="G434" t="str">
            <v xml:space="preserve"> </v>
          </cell>
          <cell r="H434">
            <v>1550</v>
          </cell>
          <cell r="I434">
            <v>30380</v>
          </cell>
          <cell r="K434">
            <v>0</v>
          </cell>
          <cell r="M434">
            <v>0</v>
          </cell>
        </row>
        <row r="435">
          <cell r="G435" t="str">
            <v xml:space="preserve"> </v>
          </cell>
          <cell r="H435">
            <v>456</v>
          </cell>
          <cell r="I435">
            <v>980.4</v>
          </cell>
          <cell r="J435">
            <v>3688</v>
          </cell>
          <cell r="K435">
            <v>7929.2</v>
          </cell>
          <cell r="L435">
            <v>0</v>
          </cell>
          <cell r="M435">
            <v>0</v>
          </cell>
        </row>
        <row r="436">
          <cell r="G436" t="str">
            <v xml:space="preserve"> </v>
          </cell>
          <cell r="H436">
            <v>6300</v>
          </cell>
          <cell r="I436">
            <v>42210</v>
          </cell>
          <cell r="K436">
            <v>0</v>
          </cell>
          <cell r="M436">
            <v>0</v>
          </cell>
        </row>
        <row r="437">
          <cell r="G437" t="str">
            <v xml:space="preserve"> </v>
          </cell>
          <cell r="H437">
            <v>5400</v>
          </cell>
          <cell r="I437">
            <v>73980</v>
          </cell>
          <cell r="K437">
            <v>0</v>
          </cell>
          <cell r="M437">
            <v>0</v>
          </cell>
        </row>
        <row r="438">
          <cell r="G438" t="str">
            <v xml:space="preserve"> </v>
          </cell>
          <cell r="H438">
            <v>1800</v>
          </cell>
          <cell r="I438">
            <v>24660</v>
          </cell>
          <cell r="K438">
            <v>0</v>
          </cell>
          <cell r="M438">
            <v>0</v>
          </cell>
        </row>
        <row r="439">
          <cell r="G439" t="str">
            <v xml:space="preserve"> </v>
          </cell>
          <cell r="H439">
            <v>3600</v>
          </cell>
          <cell r="I439">
            <v>24840</v>
          </cell>
          <cell r="K439">
            <v>0</v>
          </cell>
          <cell r="M439">
            <v>0</v>
          </cell>
        </row>
        <row r="440">
          <cell r="G440" t="str">
            <v xml:space="preserve"> </v>
          </cell>
          <cell r="H440">
            <v>1300</v>
          </cell>
          <cell r="I440">
            <v>22360</v>
          </cell>
          <cell r="K440">
            <v>0</v>
          </cell>
          <cell r="M440">
            <v>0</v>
          </cell>
        </row>
        <row r="441">
          <cell r="G441" t="str">
            <v xml:space="preserve"> </v>
          </cell>
          <cell r="H441">
            <v>1800</v>
          </cell>
          <cell r="I441">
            <v>6120</v>
          </cell>
          <cell r="K441">
            <v>0</v>
          </cell>
          <cell r="M441">
            <v>0</v>
          </cell>
        </row>
        <row r="442">
          <cell r="G442" t="str">
            <v xml:space="preserve"> </v>
          </cell>
          <cell r="H442">
            <v>363</v>
          </cell>
          <cell r="I442">
            <v>363</v>
          </cell>
          <cell r="J442">
            <v>32685</v>
          </cell>
          <cell r="K442">
            <v>32685</v>
          </cell>
          <cell r="L442">
            <v>0</v>
          </cell>
          <cell r="M442">
            <v>0</v>
          </cell>
        </row>
        <row r="443">
          <cell r="G443" t="str">
            <v xml:space="preserve"> </v>
          </cell>
          <cell r="I443">
            <v>0</v>
          </cell>
          <cell r="J443">
            <v>51490</v>
          </cell>
          <cell r="K443">
            <v>1544.7</v>
          </cell>
          <cell r="M443">
            <v>0</v>
          </cell>
        </row>
        <row r="444">
          <cell r="G444" t="str">
            <v xml:space="preserve"> </v>
          </cell>
          <cell r="I444">
            <v>0</v>
          </cell>
          <cell r="J444">
            <v>37052</v>
          </cell>
          <cell r="K444">
            <v>741</v>
          </cell>
          <cell r="M444">
            <v>0</v>
          </cell>
        </row>
        <row r="445">
          <cell r="G445" t="str">
            <v xml:space="preserve"> </v>
          </cell>
          <cell r="H445">
            <v>100</v>
          </cell>
          <cell r="I445">
            <v>-45.5</v>
          </cell>
          <cell r="K445">
            <v>0</v>
          </cell>
          <cell r="M445">
            <v>0</v>
          </cell>
        </row>
        <row r="446">
          <cell r="G446">
            <v>495965</v>
          </cell>
          <cell r="I446">
            <v>294500</v>
          </cell>
          <cell r="K446">
            <v>200917</v>
          </cell>
          <cell r="M446">
            <v>548</v>
          </cell>
        </row>
        <row r="448">
          <cell r="G448" t="str">
            <v>m당</v>
          </cell>
          <cell r="H448">
            <v>0</v>
          </cell>
          <cell r="I448" t="str">
            <v xml:space="preserve"> </v>
          </cell>
          <cell r="J448">
            <v>0</v>
          </cell>
          <cell r="K448" t="str">
            <v xml:space="preserve"> </v>
          </cell>
          <cell r="M448" t="str">
            <v xml:space="preserve"> </v>
          </cell>
        </row>
        <row r="449">
          <cell r="G449" t="str">
            <v xml:space="preserve"> </v>
          </cell>
          <cell r="H449">
            <v>0</v>
          </cell>
          <cell r="I449">
            <v>0</v>
          </cell>
          <cell r="J449">
            <v>9263</v>
          </cell>
          <cell r="K449">
            <v>2084.1</v>
          </cell>
          <cell r="L449">
            <v>0</v>
          </cell>
          <cell r="M449">
            <v>0</v>
          </cell>
        </row>
        <row r="450">
          <cell r="G450" t="str">
            <v xml:space="preserve"> </v>
          </cell>
          <cell r="H450">
            <v>0</v>
          </cell>
          <cell r="I450">
            <v>0</v>
          </cell>
          <cell r="J450">
            <v>7410</v>
          </cell>
          <cell r="K450">
            <v>1296.7</v>
          </cell>
          <cell r="L450">
            <v>0</v>
          </cell>
          <cell r="M450">
            <v>0</v>
          </cell>
        </row>
        <row r="451">
          <cell r="G451" t="str">
            <v xml:space="preserve"> </v>
          </cell>
          <cell r="H451">
            <v>0</v>
          </cell>
          <cell r="I451">
            <v>0</v>
          </cell>
          <cell r="J451">
            <v>7780</v>
          </cell>
          <cell r="K451">
            <v>389</v>
          </cell>
          <cell r="L451">
            <v>0</v>
          </cell>
          <cell r="M451">
            <v>0</v>
          </cell>
        </row>
        <row r="452">
          <cell r="G452" t="str">
            <v xml:space="preserve"> </v>
          </cell>
          <cell r="H452">
            <v>3377</v>
          </cell>
          <cell r="I452">
            <v>1350.8</v>
          </cell>
          <cell r="J452">
            <v>10908</v>
          </cell>
          <cell r="K452">
            <v>4363.2</v>
          </cell>
          <cell r="L452">
            <v>0</v>
          </cell>
          <cell r="M452">
            <v>0</v>
          </cell>
        </row>
        <row r="453">
          <cell r="G453" t="str">
            <v xml:space="preserve"> </v>
          </cell>
          <cell r="H453">
            <v>31004</v>
          </cell>
          <cell r="I453">
            <v>4340.5</v>
          </cell>
          <cell r="J453">
            <v>133348</v>
          </cell>
          <cell r="K453">
            <v>18668.7</v>
          </cell>
          <cell r="L453">
            <v>0</v>
          </cell>
          <cell r="M453">
            <v>0</v>
          </cell>
        </row>
        <row r="454">
          <cell r="G454" t="str">
            <v xml:space="preserve"> </v>
          </cell>
          <cell r="H454">
            <v>138240</v>
          </cell>
          <cell r="I454">
            <v>345600</v>
          </cell>
          <cell r="K454">
            <v>0</v>
          </cell>
          <cell r="M454">
            <v>0</v>
          </cell>
        </row>
        <row r="455">
          <cell r="G455" t="str">
            <v xml:space="preserve"> </v>
          </cell>
          <cell r="H455">
            <v>0</v>
          </cell>
          <cell r="I455">
            <v>0</v>
          </cell>
          <cell r="J455">
            <v>51490</v>
          </cell>
          <cell r="K455">
            <v>58698.6</v>
          </cell>
          <cell r="L455">
            <v>0</v>
          </cell>
          <cell r="M455">
            <v>0</v>
          </cell>
        </row>
        <row r="456">
          <cell r="G456" t="str">
            <v xml:space="preserve"> </v>
          </cell>
          <cell r="H456">
            <v>0</v>
          </cell>
          <cell r="I456">
            <v>0</v>
          </cell>
          <cell r="J456">
            <v>37052</v>
          </cell>
          <cell r="K456">
            <v>56689.5</v>
          </cell>
          <cell r="L456">
            <v>0</v>
          </cell>
          <cell r="M456">
            <v>0</v>
          </cell>
        </row>
        <row r="457">
          <cell r="G457" t="str">
            <v xml:space="preserve"> </v>
          </cell>
          <cell r="H457">
            <v>3260</v>
          </cell>
          <cell r="I457">
            <v>1186.5999999999999</v>
          </cell>
          <cell r="K457">
            <v>0</v>
          </cell>
          <cell r="M457">
            <v>0</v>
          </cell>
        </row>
        <row r="458">
          <cell r="G458" t="str">
            <v xml:space="preserve"> </v>
          </cell>
          <cell r="H458">
            <v>289</v>
          </cell>
          <cell r="I458">
            <v>80.900000000000006</v>
          </cell>
          <cell r="J458">
            <v>1851</v>
          </cell>
          <cell r="K458">
            <v>518.20000000000005</v>
          </cell>
          <cell r="L458">
            <v>62</v>
          </cell>
          <cell r="M458">
            <v>17.3</v>
          </cell>
        </row>
        <row r="459">
          <cell r="G459" t="str">
            <v xml:space="preserve"> </v>
          </cell>
          <cell r="H459">
            <v>10456</v>
          </cell>
          <cell r="I459">
            <v>8364.7999999999993</v>
          </cell>
          <cell r="J459">
            <v>6763</v>
          </cell>
          <cell r="K459">
            <v>5410.4</v>
          </cell>
          <cell r="L459">
            <v>0</v>
          </cell>
          <cell r="M459">
            <v>0</v>
          </cell>
        </row>
        <row r="460">
          <cell r="G460" t="str">
            <v xml:space="preserve"> </v>
          </cell>
          <cell r="H460">
            <v>9540</v>
          </cell>
          <cell r="I460">
            <v>2833.3</v>
          </cell>
          <cell r="J460">
            <v>4816</v>
          </cell>
          <cell r="K460">
            <v>1430.3</v>
          </cell>
          <cell r="L460">
            <v>0</v>
          </cell>
          <cell r="M460">
            <v>0</v>
          </cell>
        </row>
        <row r="461">
          <cell r="G461" t="str">
            <v xml:space="preserve"> </v>
          </cell>
          <cell r="H461">
            <v>10080</v>
          </cell>
          <cell r="I461">
            <v>10080</v>
          </cell>
          <cell r="J461">
            <v>303</v>
          </cell>
          <cell r="K461">
            <v>303</v>
          </cell>
          <cell r="L461">
            <v>0</v>
          </cell>
          <cell r="M461">
            <v>0</v>
          </cell>
        </row>
        <row r="462">
          <cell r="G462" t="str">
            <v xml:space="preserve"> </v>
          </cell>
          <cell r="H462">
            <v>53796</v>
          </cell>
          <cell r="I462">
            <v>107.5</v>
          </cell>
          <cell r="J462">
            <v>37052</v>
          </cell>
          <cell r="K462">
            <v>74.099999999999994</v>
          </cell>
          <cell r="L462">
            <v>0</v>
          </cell>
          <cell r="M462">
            <v>0</v>
          </cell>
        </row>
        <row r="463">
          <cell r="G463" t="str">
            <v xml:space="preserve"> </v>
          </cell>
          <cell r="H463">
            <v>750</v>
          </cell>
          <cell r="I463">
            <v>-44.2</v>
          </cell>
          <cell r="K463">
            <v>0</v>
          </cell>
          <cell r="M463">
            <v>0</v>
          </cell>
        </row>
        <row r="464">
          <cell r="G464">
            <v>523842</v>
          </cell>
          <cell r="I464">
            <v>373900</v>
          </cell>
          <cell r="K464">
            <v>149925</v>
          </cell>
          <cell r="M464">
            <v>17</v>
          </cell>
        </row>
        <row r="466">
          <cell r="G466" t="str">
            <v>m2당</v>
          </cell>
          <cell r="H466">
            <v>0</v>
          </cell>
          <cell r="I466" t="str">
            <v xml:space="preserve"> </v>
          </cell>
          <cell r="J466">
            <v>0</v>
          </cell>
          <cell r="K466" t="str">
            <v xml:space="preserve"> </v>
          </cell>
          <cell r="M466" t="str">
            <v xml:space="preserve"> </v>
          </cell>
        </row>
        <row r="467">
          <cell r="G467" t="str">
            <v xml:space="preserve"> </v>
          </cell>
          <cell r="H467">
            <v>0</v>
          </cell>
          <cell r="I467">
            <v>0</v>
          </cell>
          <cell r="J467">
            <v>5928</v>
          </cell>
          <cell r="K467">
            <v>148.19999999999999</v>
          </cell>
          <cell r="L467">
            <v>0</v>
          </cell>
          <cell r="M467">
            <v>0</v>
          </cell>
        </row>
        <row r="468">
          <cell r="G468" t="str">
            <v xml:space="preserve"> </v>
          </cell>
          <cell r="H468">
            <v>0</v>
          </cell>
          <cell r="I468">
            <v>0</v>
          </cell>
          <cell r="J468">
            <v>7410</v>
          </cell>
          <cell r="K468">
            <v>185.2</v>
          </cell>
          <cell r="L468">
            <v>0</v>
          </cell>
          <cell r="M468">
            <v>0</v>
          </cell>
        </row>
        <row r="469">
          <cell r="G469" t="str">
            <v xml:space="preserve"> </v>
          </cell>
          <cell r="H469">
            <v>14</v>
          </cell>
          <cell r="I469">
            <v>14</v>
          </cell>
          <cell r="J469">
            <v>120</v>
          </cell>
          <cell r="K469">
            <v>120</v>
          </cell>
          <cell r="L469">
            <v>43</v>
          </cell>
          <cell r="M469">
            <v>43</v>
          </cell>
        </row>
        <row r="470">
          <cell r="H470">
            <v>13500</v>
          </cell>
          <cell r="I470">
            <v>2227.5</v>
          </cell>
          <cell r="K470">
            <v>0</v>
          </cell>
          <cell r="M470">
            <v>0</v>
          </cell>
        </row>
        <row r="471">
          <cell r="G471" t="str">
            <v xml:space="preserve"> </v>
          </cell>
          <cell r="H471">
            <v>0</v>
          </cell>
          <cell r="I471">
            <v>0</v>
          </cell>
          <cell r="J471">
            <v>51490</v>
          </cell>
          <cell r="K471">
            <v>51.4</v>
          </cell>
          <cell r="L471">
            <v>0</v>
          </cell>
          <cell r="M471">
            <v>0</v>
          </cell>
        </row>
        <row r="472">
          <cell r="G472" t="str">
            <v xml:space="preserve"> </v>
          </cell>
          <cell r="H472">
            <v>0</v>
          </cell>
          <cell r="I472">
            <v>0</v>
          </cell>
          <cell r="J472">
            <v>37052</v>
          </cell>
          <cell r="K472">
            <v>1111.5</v>
          </cell>
          <cell r="L472">
            <v>0</v>
          </cell>
          <cell r="M472">
            <v>0</v>
          </cell>
        </row>
        <row r="473">
          <cell r="G473" t="str">
            <v xml:space="preserve"> </v>
          </cell>
          <cell r="H473">
            <v>11</v>
          </cell>
          <cell r="I473">
            <v>11</v>
          </cell>
          <cell r="J473">
            <v>90</v>
          </cell>
          <cell r="K473">
            <v>90</v>
          </cell>
          <cell r="L473">
            <v>32</v>
          </cell>
          <cell r="M473">
            <v>32</v>
          </cell>
        </row>
        <row r="474">
          <cell r="G474" t="str">
            <v xml:space="preserve"> </v>
          </cell>
          <cell r="H474">
            <v>12000</v>
          </cell>
          <cell r="I474">
            <v>528</v>
          </cell>
          <cell r="K474">
            <v>0</v>
          </cell>
          <cell r="M474">
            <v>0</v>
          </cell>
        </row>
        <row r="475">
          <cell r="G475" t="str">
            <v xml:space="preserve"> </v>
          </cell>
          <cell r="H475">
            <v>0</v>
          </cell>
          <cell r="I475">
            <v>0</v>
          </cell>
          <cell r="J475">
            <v>37052</v>
          </cell>
          <cell r="K475">
            <v>185.2</v>
          </cell>
          <cell r="L475">
            <v>0</v>
          </cell>
          <cell r="M475">
            <v>0</v>
          </cell>
        </row>
        <row r="476">
          <cell r="H476">
            <v>670</v>
          </cell>
          <cell r="I476">
            <v>27604</v>
          </cell>
          <cell r="K476">
            <v>0</v>
          </cell>
          <cell r="M476">
            <v>0</v>
          </cell>
        </row>
        <row r="477">
          <cell r="G477" t="str">
            <v xml:space="preserve"> </v>
          </cell>
          <cell r="H477">
            <v>0</v>
          </cell>
          <cell r="I477">
            <v>0</v>
          </cell>
          <cell r="J477">
            <v>51490</v>
          </cell>
          <cell r="K477">
            <v>1596.1</v>
          </cell>
          <cell r="L477">
            <v>0</v>
          </cell>
          <cell r="M477">
            <v>0</v>
          </cell>
        </row>
        <row r="478">
          <cell r="G478" t="str">
            <v xml:space="preserve"> </v>
          </cell>
          <cell r="H478">
            <v>0</v>
          </cell>
          <cell r="I478">
            <v>0</v>
          </cell>
          <cell r="J478">
            <v>37052</v>
          </cell>
          <cell r="K478">
            <v>3408.7</v>
          </cell>
          <cell r="L478">
            <v>0</v>
          </cell>
          <cell r="M478">
            <v>0</v>
          </cell>
        </row>
        <row r="479">
          <cell r="G479" t="str">
            <v xml:space="preserve"> </v>
          </cell>
          <cell r="H479">
            <v>15</v>
          </cell>
          <cell r="I479">
            <v>15</v>
          </cell>
          <cell r="J479">
            <v>109</v>
          </cell>
          <cell r="K479">
            <v>109</v>
          </cell>
          <cell r="L479">
            <v>6</v>
          </cell>
          <cell r="M479">
            <v>6</v>
          </cell>
        </row>
        <row r="480">
          <cell r="G480" t="str">
            <v xml:space="preserve"> </v>
          </cell>
          <cell r="H480">
            <v>5004.7999999999993</v>
          </cell>
          <cell r="I480">
            <v>250.2</v>
          </cell>
          <cell r="K480">
            <v>0</v>
          </cell>
          <cell r="L480">
            <v>0</v>
          </cell>
          <cell r="M480">
            <v>0</v>
          </cell>
        </row>
        <row r="481">
          <cell r="G481">
            <v>37735</v>
          </cell>
          <cell r="I481">
            <v>30649</v>
          </cell>
          <cell r="K481">
            <v>7005</v>
          </cell>
          <cell r="M481">
            <v>81</v>
          </cell>
        </row>
        <row r="483">
          <cell r="G483" t="str">
            <v>m2당</v>
          </cell>
          <cell r="H483">
            <v>0</v>
          </cell>
          <cell r="I483" t="str">
            <v xml:space="preserve"> </v>
          </cell>
          <cell r="J483">
            <v>0</v>
          </cell>
          <cell r="K483" t="str">
            <v xml:space="preserve"> </v>
          </cell>
          <cell r="M483" t="str">
            <v xml:space="preserve"> </v>
          </cell>
        </row>
        <row r="484">
          <cell r="G484" t="str">
            <v xml:space="preserve"> </v>
          </cell>
          <cell r="H484">
            <v>0</v>
          </cell>
          <cell r="I484">
            <v>0</v>
          </cell>
          <cell r="J484">
            <v>5928</v>
          </cell>
          <cell r="K484">
            <v>1570.9</v>
          </cell>
          <cell r="L484">
            <v>0</v>
          </cell>
          <cell r="M484">
            <v>0</v>
          </cell>
        </row>
        <row r="485">
          <cell r="G485" t="str">
            <v xml:space="preserve"> </v>
          </cell>
          <cell r="H485">
            <v>0</v>
          </cell>
          <cell r="I485">
            <v>0</v>
          </cell>
          <cell r="J485">
            <v>7410</v>
          </cell>
          <cell r="K485">
            <v>1963.6</v>
          </cell>
          <cell r="L485">
            <v>0</v>
          </cell>
          <cell r="M485">
            <v>0</v>
          </cell>
        </row>
        <row r="486">
          <cell r="G486" t="str">
            <v xml:space="preserve"> </v>
          </cell>
          <cell r="H486">
            <v>14</v>
          </cell>
          <cell r="I486">
            <v>14</v>
          </cell>
          <cell r="J486">
            <v>120</v>
          </cell>
          <cell r="K486">
            <v>120</v>
          </cell>
          <cell r="L486">
            <v>43</v>
          </cell>
          <cell r="M486">
            <v>43</v>
          </cell>
        </row>
        <row r="487">
          <cell r="H487">
            <v>13500</v>
          </cell>
          <cell r="I487">
            <v>405</v>
          </cell>
          <cell r="K487">
            <v>0</v>
          </cell>
          <cell r="M487">
            <v>0</v>
          </cell>
        </row>
        <row r="488">
          <cell r="G488" t="str">
            <v xml:space="preserve"> </v>
          </cell>
          <cell r="H488">
            <v>0</v>
          </cell>
          <cell r="I488">
            <v>0</v>
          </cell>
          <cell r="J488">
            <v>51490</v>
          </cell>
          <cell r="K488">
            <v>8495.7999999999993</v>
          </cell>
          <cell r="L488">
            <v>0</v>
          </cell>
          <cell r="M488">
            <v>0</v>
          </cell>
        </row>
        <row r="489">
          <cell r="G489" t="str">
            <v xml:space="preserve"> </v>
          </cell>
          <cell r="H489">
            <v>0</v>
          </cell>
          <cell r="I489">
            <v>0</v>
          </cell>
          <cell r="J489">
            <v>37052</v>
          </cell>
          <cell r="K489">
            <v>37</v>
          </cell>
          <cell r="L489">
            <v>0</v>
          </cell>
          <cell r="M489">
            <v>0</v>
          </cell>
        </row>
        <row r="490">
          <cell r="G490" t="str">
            <v xml:space="preserve"> </v>
          </cell>
          <cell r="H490">
            <v>11</v>
          </cell>
          <cell r="I490">
            <v>11</v>
          </cell>
          <cell r="J490">
            <v>90</v>
          </cell>
          <cell r="K490">
            <v>90</v>
          </cell>
          <cell r="L490">
            <v>32</v>
          </cell>
          <cell r="M490">
            <v>32</v>
          </cell>
        </row>
        <row r="491">
          <cell r="G491" t="str">
            <v xml:space="preserve"> </v>
          </cell>
          <cell r="H491">
            <v>12000</v>
          </cell>
          <cell r="I491">
            <v>528</v>
          </cell>
          <cell r="K491">
            <v>0</v>
          </cell>
          <cell r="M491">
            <v>0</v>
          </cell>
        </row>
        <row r="492">
          <cell r="G492" t="str">
            <v xml:space="preserve"> </v>
          </cell>
          <cell r="H492">
            <v>0</v>
          </cell>
          <cell r="I492">
            <v>0</v>
          </cell>
          <cell r="J492">
            <v>37052</v>
          </cell>
          <cell r="K492">
            <v>185.2</v>
          </cell>
          <cell r="L492">
            <v>0</v>
          </cell>
          <cell r="M492">
            <v>0</v>
          </cell>
        </row>
        <row r="493">
          <cell r="H493">
            <v>800</v>
          </cell>
          <cell r="I493">
            <v>32960</v>
          </cell>
          <cell r="K493">
            <v>0</v>
          </cell>
          <cell r="M493">
            <v>0</v>
          </cell>
        </row>
        <row r="494">
          <cell r="G494" t="str">
            <v xml:space="preserve"> </v>
          </cell>
          <cell r="H494">
            <v>0</v>
          </cell>
          <cell r="I494">
            <v>0</v>
          </cell>
          <cell r="J494">
            <v>51490</v>
          </cell>
          <cell r="K494">
            <v>1596.1</v>
          </cell>
          <cell r="L494">
            <v>0</v>
          </cell>
          <cell r="M494">
            <v>0</v>
          </cell>
        </row>
        <row r="495">
          <cell r="G495" t="str">
            <v xml:space="preserve"> </v>
          </cell>
          <cell r="H495">
            <v>0</v>
          </cell>
          <cell r="I495">
            <v>0</v>
          </cell>
          <cell r="J495">
            <v>37052</v>
          </cell>
          <cell r="K495">
            <v>3408.7</v>
          </cell>
          <cell r="L495">
            <v>0</v>
          </cell>
          <cell r="M495">
            <v>0</v>
          </cell>
        </row>
        <row r="496">
          <cell r="G496" t="str">
            <v xml:space="preserve"> </v>
          </cell>
          <cell r="H496">
            <v>15</v>
          </cell>
          <cell r="I496">
            <v>15</v>
          </cell>
          <cell r="J496">
            <v>109</v>
          </cell>
          <cell r="K496">
            <v>109</v>
          </cell>
          <cell r="L496">
            <v>6</v>
          </cell>
          <cell r="M496">
            <v>6</v>
          </cell>
        </row>
        <row r="497">
          <cell r="G497" t="str">
            <v xml:space="preserve"> </v>
          </cell>
          <cell r="H497">
            <v>5004.7999999999993</v>
          </cell>
          <cell r="I497">
            <v>250.2</v>
          </cell>
          <cell r="K497">
            <v>0</v>
          </cell>
          <cell r="L497">
            <v>0</v>
          </cell>
          <cell r="M497">
            <v>0</v>
          </cell>
        </row>
        <row r="498">
          <cell r="G498">
            <v>51840</v>
          </cell>
          <cell r="I498">
            <v>34183</v>
          </cell>
          <cell r="K498">
            <v>17576</v>
          </cell>
          <cell r="M498">
            <v>81</v>
          </cell>
        </row>
        <row r="500">
          <cell r="G500" t="str">
            <v>m2당</v>
          </cell>
          <cell r="H500">
            <v>0</v>
          </cell>
          <cell r="I500" t="str">
            <v xml:space="preserve"> </v>
          </cell>
          <cell r="J500">
            <v>0</v>
          </cell>
          <cell r="K500" t="str">
            <v xml:space="preserve"> </v>
          </cell>
          <cell r="M500" t="str">
            <v xml:space="preserve"> </v>
          </cell>
        </row>
        <row r="501">
          <cell r="G501" t="str">
            <v xml:space="preserve"> </v>
          </cell>
          <cell r="H501">
            <v>12000</v>
          </cell>
          <cell r="I501">
            <v>528</v>
          </cell>
          <cell r="K501">
            <v>0</v>
          </cell>
          <cell r="M501">
            <v>0</v>
          </cell>
        </row>
        <row r="502">
          <cell r="G502" t="str">
            <v xml:space="preserve"> </v>
          </cell>
          <cell r="H502">
            <v>0</v>
          </cell>
          <cell r="I502">
            <v>0</v>
          </cell>
          <cell r="J502">
            <v>37052</v>
          </cell>
          <cell r="K502">
            <v>185.2</v>
          </cell>
          <cell r="L502">
            <v>0</v>
          </cell>
          <cell r="M502">
            <v>0</v>
          </cell>
        </row>
        <row r="503">
          <cell r="H503">
            <v>800</v>
          </cell>
          <cell r="I503">
            <v>32960</v>
          </cell>
          <cell r="K503">
            <v>0</v>
          </cell>
          <cell r="M503">
            <v>0</v>
          </cell>
        </row>
        <row r="504">
          <cell r="G504" t="str">
            <v xml:space="preserve"> </v>
          </cell>
          <cell r="H504">
            <v>0</v>
          </cell>
          <cell r="I504">
            <v>0</v>
          </cell>
          <cell r="J504">
            <v>51490</v>
          </cell>
          <cell r="K504">
            <v>1596.1</v>
          </cell>
          <cell r="L504">
            <v>0</v>
          </cell>
          <cell r="M504">
            <v>0</v>
          </cell>
        </row>
        <row r="505">
          <cell r="G505" t="str">
            <v xml:space="preserve"> </v>
          </cell>
          <cell r="H505">
            <v>0</v>
          </cell>
          <cell r="I505">
            <v>0</v>
          </cell>
          <cell r="J505">
            <v>37052</v>
          </cell>
          <cell r="K505">
            <v>3408.7</v>
          </cell>
          <cell r="L505">
            <v>0</v>
          </cell>
          <cell r="M505">
            <v>0</v>
          </cell>
        </row>
        <row r="506">
          <cell r="G506" t="str">
            <v xml:space="preserve"> </v>
          </cell>
          <cell r="H506">
            <v>15</v>
          </cell>
          <cell r="I506">
            <v>15</v>
          </cell>
          <cell r="J506">
            <v>109</v>
          </cell>
          <cell r="K506">
            <v>109</v>
          </cell>
          <cell r="L506">
            <v>6</v>
          </cell>
          <cell r="M506">
            <v>6</v>
          </cell>
        </row>
        <row r="507">
          <cell r="G507" t="str">
            <v xml:space="preserve"> </v>
          </cell>
          <cell r="H507">
            <v>5004.7999999999993</v>
          </cell>
          <cell r="I507">
            <v>250.2</v>
          </cell>
          <cell r="K507">
            <v>0</v>
          </cell>
          <cell r="L507">
            <v>0</v>
          </cell>
          <cell r="M507">
            <v>0</v>
          </cell>
        </row>
        <row r="508">
          <cell r="G508">
            <v>39058</v>
          </cell>
          <cell r="I508">
            <v>33753</v>
          </cell>
          <cell r="K508">
            <v>5299</v>
          </cell>
          <cell r="M508">
            <v>6</v>
          </cell>
        </row>
        <row r="510">
          <cell r="G510" t="str">
            <v>m2당</v>
          </cell>
          <cell r="H510">
            <v>0</v>
          </cell>
          <cell r="I510" t="str">
            <v xml:space="preserve"> </v>
          </cell>
          <cell r="J510">
            <v>0</v>
          </cell>
          <cell r="K510" t="str">
            <v xml:space="preserve"> </v>
          </cell>
          <cell r="M510" t="str">
            <v xml:space="preserve"> </v>
          </cell>
        </row>
        <row r="511">
          <cell r="G511" t="str">
            <v xml:space="preserve"> </v>
          </cell>
          <cell r="H511">
            <v>0</v>
          </cell>
          <cell r="I511">
            <v>0</v>
          </cell>
          <cell r="J511">
            <v>5928</v>
          </cell>
          <cell r="K511">
            <v>1541.2</v>
          </cell>
          <cell r="L511">
            <v>0</v>
          </cell>
          <cell r="M511">
            <v>0</v>
          </cell>
        </row>
        <row r="512">
          <cell r="G512" t="str">
            <v xml:space="preserve"> </v>
          </cell>
          <cell r="H512">
            <v>0</v>
          </cell>
          <cell r="I512">
            <v>0</v>
          </cell>
          <cell r="J512">
            <v>7410</v>
          </cell>
          <cell r="K512">
            <v>1926.6</v>
          </cell>
          <cell r="L512">
            <v>0</v>
          </cell>
          <cell r="M512">
            <v>0</v>
          </cell>
        </row>
        <row r="513">
          <cell r="G513" t="str">
            <v xml:space="preserve"> </v>
          </cell>
          <cell r="H513">
            <v>14</v>
          </cell>
          <cell r="I513">
            <v>14</v>
          </cell>
          <cell r="J513">
            <v>120</v>
          </cell>
          <cell r="K513">
            <v>120</v>
          </cell>
          <cell r="L513">
            <v>43</v>
          </cell>
          <cell r="M513">
            <v>43</v>
          </cell>
        </row>
        <row r="514">
          <cell r="H514">
            <v>13500</v>
          </cell>
          <cell r="I514">
            <v>1485</v>
          </cell>
          <cell r="K514">
            <v>0</v>
          </cell>
          <cell r="M514">
            <v>0</v>
          </cell>
        </row>
        <row r="515">
          <cell r="G515" t="str">
            <v xml:space="preserve"> </v>
          </cell>
          <cell r="H515">
            <v>0</v>
          </cell>
          <cell r="I515">
            <v>0</v>
          </cell>
          <cell r="J515">
            <v>51490</v>
          </cell>
          <cell r="K515">
            <v>51.4</v>
          </cell>
          <cell r="L515">
            <v>0</v>
          </cell>
          <cell r="M515">
            <v>0</v>
          </cell>
        </row>
        <row r="516">
          <cell r="G516" t="str">
            <v xml:space="preserve"> </v>
          </cell>
          <cell r="H516">
            <v>0</v>
          </cell>
          <cell r="I516">
            <v>0</v>
          </cell>
          <cell r="J516">
            <v>37052</v>
          </cell>
          <cell r="K516">
            <v>741</v>
          </cell>
          <cell r="L516">
            <v>0</v>
          </cell>
          <cell r="M516">
            <v>0</v>
          </cell>
        </row>
        <row r="517">
          <cell r="G517" t="str">
            <v xml:space="preserve"> </v>
          </cell>
          <cell r="H517">
            <v>11</v>
          </cell>
          <cell r="I517">
            <v>11</v>
          </cell>
          <cell r="J517">
            <v>90</v>
          </cell>
          <cell r="K517">
            <v>90</v>
          </cell>
          <cell r="L517">
            <v>32</v>
          </cell>
          <cell r="M517">
            <v>32</v>
          </cell>
        </row>
        <row r="518">
          <cell r="G518" t="str">
            <v xml:space="preserve"> </v>
          </cell>
          <cell r="H518">
            <v>42127</v>
          </cell>
          <cell r="I518">
            <v>4212.7</v>
          </cell>
          <cell r="J518">
            <v>21677</v>
          </cell>
          <cell r="K518">
            <v>2167.6999999999998</v>
          </cell>
          <cell r="L518">
            <v>0</v>
          </cell>
          <cell r="M518">
            <v>0</v>
          </cell>
        </row>
        <row r="519">
          <cell r="G519" t="str">
            <v xml:space="preserve"> </v>
          </cell>
          <cell r="H519">
            <v>847</v>
          </cell>
          <cell r="I519">
            <v>847</v>
          </cell>
          <cell r="J519">
            <v>800</v>
          </cell>
          <cell r="K519">
            <v>800</v>
          </cell>
          <cell r="L519">
            <v>0</v>
          </cell>
          <cell r="M519">
            <v>0</v>
          </cell>
        </row>
        <row r="520">
          <cell r="G520" t="str">
            <v xml:space="preserve"> </v>
          </cell>
          <cell r="H520">
            <v>45177</v>
          </cell>
          <cell r="I520">
            <v>1084.2</v>
          </cell>
          <cell r="J520">
            <v>37052</v>
          </cell>
          <cell r="K520">
            <v>889.2</v>
          </cell>
          <cell r="L520">
            <v>0</v>
          </cell>
          <cell r="M520">
            <v>0</v>
          </cell>
        </row>
        <row r="521">
          <cell r="G521" t="str">
            <v xml:space="preserve"> </v>
          </cell>
          <cell r="H521">
            <v>10456</v>
          </cell>
          <cell r="I521">
            <v>62.7</v>
          </cell>
          <cell r="J521">
            <v>6763</v>
          </cell>
          <cell r="K521">
            <v>40.5</v>
          </cell>
          <cell r="L521">
            <v>135</v>
          </cell>
          <cell r="M521">
            <v>0.8</v>
          </cell>
        </row>
        <row r="522">
          <cell r="G522" t="str">
            <v xml:space="preserve"> </v>
          </cell>
          <cell r="H522">
            <v>35000</v>
          </cell>
          <cell r="I522">
            <v>38500</v>
          </cell>
          <cell r="K522">
            <v>0</v>
          </cell>
          <cell r="M522">
            <v>0</v>
          </cell>
        </row>
        <row r="523">
          <cell r="G523" t="str">
            <v xml:space="preserve"> </v>
          </cell>
          <cell r="H523">
            <v>0</v>
          </cell>
          <cell r="I523">
            <v>0</v>
          </cell>
          <cell r="J523">
            <v>41059</v>
          </cell>
          <cell r="K523">
            <v>41059</v>
          </cell>
          <cell r="L523">
            <v>0</v>
          </cell>
          <cell r="M523">
            <v>0</v>
          </cell>
        </row>
        <row r="524">
          <cell r="G524">
            <v>95717</v>
          </cell>
          <cell r="I524">
            <v>46216</v>
          </cell>
          <cell r="K524">
            <v>49426</v>
          </cell>
          <cell r="M524">
            <v>75</v>
          </cell>
        </row>
        <row r="526">
          <cell r="G526" t="str">
            <v>m2당</v>
          </cell>
          <cell r="H526">
            <v>0</v>
          </cell>
          <cell r="I526" t="str">
            <v xml:space="preserve"> </v>
          </cell>
          <cell r="J526">
            <v>0</v>
          </cell>
          <cell r="K526" t="str">
            <v xml:space="preserve"> </v>
          </cell>
          <cell r="M526" t="str">
            <v xml:space="preserve"> </v>
          </cell>
        </row>
        <row r="527">
          <cell r="G527" t="str">
            <v xml:space="preserve"> </v>
          </cell>
          <cell r="H527">
            <v>0</v>
          </cell>
          <cell r="I527">
            <v>0</v>
          </cell>
          <cell r="J527">
            <v>5928</v>
          </cell>
          <cell r="K527">
            <v>1482</v>
          </cell>
          <cell r="L527">
            <v>0</v>
          </cell>
          <cell r="M527">
            <v>0</v>
          </cell>
        </row>
        <row r="528">
          <cell r="G528" t="str">
            <v xml:space="preserve"> </v>
          </cell>
          <cell r="H528">
            <v>0</v>
          </cell>
          <cell r="I528">
            <v>0</v>
          </cell>
          <cell r="J528">
            <v>7410</v>
          </cell>
          <cell r="K528">
            <v>1852.5</v>
          </cell>
          <cell r="L528">
            <v>0</v>
          </cell>
          <cell r="M528">
            <v>0</v>
          </cell>
        </row>
        <row r="529">
          <cell r="G529" t="str">
            <v xml:space="preserve"> </v>
          </cell>
          <cell r="H529">
            <v>14</v>
          </cell>
          <cell r="I529">
            <v>14</v>
          </cell>
          <cell r="J529">
            <v>120</v>
          </cell>
          <cell r="K529">
            <v>120</v>
          </cell>
          <cell r="L529">
            <v>43</v>
          </cell>
          <cell r="M529">
            <v>43</v>
          </cell>
        </row>
        <row r="530">
          <cell r="H530">
            <v>13500</v>
          </cell>
          <cell r="I530">
            <v>1485</v>
          </cell>
          <cell r="K530">
            <v>0</v>
          </cell>
          <cell r="M530">
            <v>0</v>
          </cell>
        </row>
        <row r="531">
          <cell r="G531" t="str">
            <v xml:space="preserve"> </v>
          </cell>
          <cell r="H531">
            <v>0</v>
          </cell>
          <cell r="I531">
            <v>0</v>
          </cell>
          <cell r="J531">
            <v>51490</v>
          </cell>
          <cell r="K531">
            <v>51.4</v>
          </cell>
          <cell r="L531">
            <v>0</v>
          </cell>
          <cell r="M531">
            <v>0</v>
          </cell>
        </row>
        <row r="532">
          <cell r="G532" t="str">
            <v xml:space="preserve"> </v>
          </cell>
          <cell r="H532">
            <v>0</v>
          </cell>
          <cell r="I532">
            <v>0</v>
          </cell>
          <cell r="J532">
            <v>37052</v>
          </cell>
          <cell r="K532">
            <v>741</v>
          </cell>
          <cell r="L532">
            <v>0</v>
          </cell>
          <cell r="M532">
            <v>0</v>
          </cell>
        </row>
        <row r="533">
          <cell r="G533" t="str">
            <v xml:space="preserve"> </v>
          </cell>
          <cell r="H533">
            <v>11</v>
          </cell>
          <cell r="I533">
            <v>11</v>
          </cell>
          <cell r="J533">
            <v>90</v>
          </cell>
          <cell r="K533">
            <v>90</v>
          </cell>
          <cell r="L533">
            <v>32</v>
          </cell>
          <cell r="M533">
            <v>32</v>
          </cell>
        </row>
        <row r="534">
          <cell r="G534" t="str">
            <v xml:space="preserve"> </v>
          </cell>
          <cell r="H534">
            <v>12000</v>
          </cell>
          <cell r="I534">
            <v>660</v>
          </cell>
          <cell r="K534">
            <v>0</v>
          </cell>
          <cell r="M534">
            <v>0</v>
          </cell>
        </row>
        <row r="535">
          <cell r="G535" t="str">
            <v xml:space="preserve"> </v>
          </cell>
          <cell r="H535">
            <v>0</v>
          </cell>
          <cell r="I535">
            <v>0</v>
          </cell>
          <cell r="J535">
            <v>37052</v>
          </cell>
          <cell r="K535">
            <v>259.3</v>
          </cell>
          <cell r="L535">
            <v>0</v>
          </cell>
          <cell r="M535">
            <v>0</v>
          </cell>
        </row>
        <row r="536">
          <cell r="H536">
            <v>1998</v>
          </cell>
          <cell r="I536">
            <v>11588.4</v>
          </cell>
          <cell r="K536">
            <v>0</v>
          </cell>
          <cell r="M536">
            <v>0</v>
          </cell>
        </row>
        <row r="537">
          <cell r="G537" t="str">
            <v xml:space="preserve"> </v>
          </cell>
          <cell r="H537">
            <v>0</v>
          </cell>
          <cell r="I537">
            <v>0</v>
          </cell>
          <cell r="J537">
            <v>51490</v>
          </cell>
          <cell r="K537">
            <v>1596.1</v>
          </cell>
          <cell r="L537">
            <v>0</v>
          </cell>
          <cell r="M537">
            <v>0</v>
          </cell>
        </row>
        <row r="538">
          <cell r="G538" t="str">
            <v xml:space="preserve"> </v>
          </cell>
          <cell r="H538">
            <v>0</v>
          </cell>
          <cell r="I538">
            <v>0</v>
          </cell>
          <cell r="J538">
            <v>37052</v>
          </cell>
          <cell r="K538">
            <v>3408.7</v>
          </cell>
          <cell r="L538">
            <v>0</v>
          </cell>
          <cell r="M538">
            <v>0</v>
          </cell>
        </row>
        <row r="539">
          <cell r="G539" t="str">
            <v xml:space="preserve"> </v>
          </cell>
          <cell r="H539">
            <v>15</v>
          </cell>
          <cell r="I539">
            <v>15</v>
          </cell>
          <cell r="J539">
            <v>109</v>
          </cell>
          <cell r="K539">
            <v>109</v>
          </cell>
          <cell r="L539">
            <v>6</v>
          </cell>
          <cell r="M539">
            <v>6</v>
          </cell>
        </row>
        <row r="540">
          <cell r="G540" t="str">
            <v xml:space="preserve"> </v>
          </cell>
          <cell r="I540">
            <v>0</v>
          </cell>
          <cell r="K540">
            <v>0</v>
          </cell>
          <cell r="M540">
            <v>0</v>
          </cell>
        </row>
        <row r="541">
          <cell r="G541" t="str">
            <v xml:space="preserve"> </v>
          </cell>
          <cell r="H541">
            <v>5004.7999999999993</v>
          </cell>
          <cell r="I541">
            <v>250.2</v>
          </cell>
          <cell r="K541">
            <v>0</v>
          </cell>
          <cell r="L541">
            <v>0</v>
          </cell>
          <cell r="M541">
            <v>0</v>
          </cell>
        </row>
        <row r="542">
          <cell r="G542">
            <v>23814</v>
          </cell>
          <cell r="I542">
            <v>14023</v>
          </cell>
          <cell r="K542">
            <v>9710</v>
          </cell>
          <cell r="M542">
            <v>81</v>
          </cell>
        </row>
        <row r="544">
          <cell r="G544" t="str">
            <v>m2당</v>
          </cell>
          <cell r="H544">
            <v>0</v>
          </cell>
          <cell r="I544" t="str">
            <v xml:space="preserve"> </v>
          </cell>
          <cell r="J544">
            <v>0</v>
          </cell>
          <cell r="K544" t="str">
            <v xml:space="preserve"> </v>
          </cell>
          <cell r="M544" t="str">
            <v xml:space="preserve"> </v>
          </cell>
        </row>
        <row r="545">
          <cell r="G545" t="str">
            <v xml:space="preserve"> </v>
          </cell>
          <cell r="H545">
            <v>0</v>
          </cell>
          <cell r="I545">
            <v>0</v>
          </cell>
          <cell r="J545">
            <v>5928</v>
          </cell>
          <cell r="K545">
            <v>1600.5</v>
          </cell>
          <cell r="L545">
            <v>0</v>
          </cell>
          <cell r="M545">
            <v>0</v>
          </cell>
        </row>
        <row r="546">
          <cell r="G546" t="str">
            <v xml:space="preserve"> </v>
          </cell>
          <cell r="H546">
            <v>0</v>
          </cell>
          <cell r="I546">
            <v>0</v>
          </cell>
          <cell r="J546">
            <v>7410</v>
          </cell>
          <cell r="K546">
            <v>2000.7</v>
          </cell>
          <cell r="L546">
            <v>0</v>
          </cell>
          <cell r="M546">
            <v>0</v>
          </cell>
        </row>
        <row r="547">
          <cell r="G547" t="str">
            <v xml:space="preserve"> </v>
          </cell>
          <cell r="H547">
            <v>14</v>
          </cell>
          <cell r="I547">
            <v>14</v>
          </cell>
          <cell r="J547">
            <v>120</v>
          </cell>
          <cell r="K547">
            <v>120</v>
          </cell>
          <cell r="L547">
            <v>43</v>
          </cell>
          <cell r="M547">
            <v>43</v>
          </cell>
        </row>
        <row r="548">
          <cell r="H548">
            <v>13500</v>
          </cell>
          <cell r="I548">
            <v>1485</v>
          </cell>
          <cell r="K548">
            <v>0</v>
          </cell>
          <cell r="M548">
            <v>0</v>
          </cell>
        </row>
        <row r="549">
          <cell r="G549" t="str">
            <v xml:space="preserve"> </v>
          </cell>
          <cell r="H549">
            <v>0</v>
          </cell>
          <cell r="I549">
            <v>0</v>
          </cell>
          <cell r="J549">
            <v>51490</v>
          </cell>
          <cell r="K549">
            <v>51.4</v>
          </cell>
          <cell r="L549">
            <v>0</v>
          </cell>
          <cell r="M549">
            <v>0</v>
          </cell>
        </row>
        <row r="550">
          <cell r="G550" t="str">
            <v xml:space="preserve"> </v>
          </cell>
          <cell r="H550">
            <v>0</v>
          </cell>
          <cell r="I550">
            <v>0</v>
          </cell>
          <cell r="J550">
            <v>37052</v>
          </cell>
          <cell r="K550">
            <v>741</v>
          </cell>
          <cell r="L550">
            <v>0</v>
          </cell>
          <cell r="M550">
            <v>0</v>
          </cell>
        </row>
        <row r="551">
          <cell r="G551" t="str">
            <v xml:space="preserve"> </v>
          </cell>
          <cell r="H551">
            <v>11</v>
          </cell>
          <cell r="I551">
            <v>11</v>
          </cell>
          <cell r="J551">
            <v>90</v>
          </cell>
          <cell r="K551">
            <v>90</v>
          </cell>
          <cell r="L551">
            <v>32</v>
          </cell>
          <cell r="M551">
            <v>32</v>
          </cell>
        </row>
        <row r="552">
          <cell r="G552" t="str">
            <v xml:space="preserve"> </v>
          </cell>
          <cell r="H552">
            <v>42127</v>
          </cell>
          <cell r="I552">
            <v>4212.7</v>
          </cell>
          <cell r="J552">
            <v>21677</v>
          </cell>
          <cell r="K552">
            <v>2167.6999999999998</v>
          </cell>
          <cell r="L552">
            <v>0</v>
          </cell>
          <cell r="M552">
            <v>0</v>
          </cell>
        </row>
        <row r="553">
          <cell r="G553" t="str">
            <v xml:space="preserve"> </v>
          </cell>
          <cell r="H553">
            <v>847</v>
          </cell>
          <cell r="I553">
            <v>847</v>
          </cell>
          <cell r="J553">
            <v>800</v>
          </cell>
          <cell r="K553">
            <v>800</v>
          </cell>
          <cell r="L553">
            <v>0</v>
          </cell>
          <cell r="M553">
            <v>0</v>
          </cell>
        </row>
        <row r="554">
          <cell r="G554" t="str">
            <v xml:space="preserve"> </v>
          </cell>
          <cell r="H554">
            <v>45177</v>
          </cell>
          <cell r="I554">
            <v>1355.3</v>
          </cell>
          <cell r="J554">
            <v>37052</v>
          </cell>
          <cell r="K554">
            <v>1111.5</v>
          </cell>
          <cell r="L554">
            <v>0</v>
          </cell>
          <cell r="M554">
            <v>0</v>
          </cell>
        </row>
        <row r="555">
          <cell r="G555" t="str">
            <v xml:space="preserve"> </v>
          </cell>
          <cell r="H555">
            <v>53796</v>
          </cell>
          <cell r="I555">
            <v>1075.9000000000001</v>
          </cell>
          <cell r="J555">
            <v>37052</v>
          </cell>
          <cell r="K555">
            <v>741</v>
          </cell>
          <cell r="L555">
            <v>0</v>
          </cell>
          <cell r="M555">
            <v>0</v>
          </cell>
        </row>
        <row r="556">
          <cell r="G556" t="str">
            <v xml:space="preserve"> </v>
          </cell>
          <cell r="H556">
            <v>35000</v>
          </cell>
          <cell r="I556">
            <v>38500</v>
          </cell>
          <cell r="K556">
            <v>0</v>
          </cell>
          <cell r="M556">
            <v>0</v>
          </cell>
        </row>
        <row r="557">
          <cell r="G557" t="str">
            <v xml:space="preserve"> </v>
          </cell>
          <cell r="H557">
            <v>0</v>
          </cell>
          <cell r="I557">
            <v>0</v>
          </cell>
          <cell r="J557">
            <v>41059</v>
          </cell>
          <cell r="K557">
            <v>41059</v>
          </cell>
          <cell r="L557">
            <v>0</v>
          </cell>
          <cell r="M557">
            <v>0</v>
          </cell>
        </row>
        <row r="558">
          <cell r="G558">
            <v>98057</v>
          </cell>
          <cell r="I558">
            <v>47500</v>
          </cell>
          <cell r="K558">
            <v>50482</v>
          </cell>
          <cell r="M558">
            <v>75</v>
          </cell>
        </row>
        <row r="560">
          <cell r="G560" t="str">
            <v>m당</v>
          </cell>
          <cell r="H560">
            <v>0</v>
          </cell>
          <cell r="I560" t="str">
            <v xml:space="preserve"> </v>
          </cell>
          <cell r="J560">
            <v>0</v>
          </cell>
          <cell r="K560" t="str">
            <v xml:space="preserve"> </v>
          </cell>
          <cell r="M560" t="str">
            <v xml:space="preserve"> </v>
          </cell>
        </row>
        <row r="561">
          <cell r="G561" t="str">
            <v xml:space="preserve"> </v>
          </cell>
          <cell r="H561">
            <v>0</v>
          </cell>
          <cell r="I561">
            <v>0</v>
          </cell>
          <cell r="J561">
            <v>5928</v>
          </cell>
          <cell r="K561">
            <v>1404.9</v>
          </cell>
          <cell r="L561">
            <v>0</v>
          </cell>
          <cell r="M561">
            <v>0</v>
          </cell>
        </row>
        <row r="562">
          <cell r="G562" t="str">
            <v xml:space="preserve"> </v>
          </cell>
          <cell r="H562">
            <v>0</v>
          </cell>
          <cell r="I562">
            <v>0</v>
          </cell>
          <cell r="J562">
            <v>7410</v>
          </cell>
          <cell r="K562">
            <v>1756.1</v>
          </cell>
          <cell r="L562">
            <v>0</v>
          </cell>
          <cell r="M562">
            <v>0</v>
          </cell>
        </row>
        <row r="563">
          <cell r="G563" t="str">
            <v xml:space="preserve"> </v>
          </cell>
          <cell r="H563">
            <v>15</v>
          </cell>
          <cell r="I563">
            <v>18.7</v>
          </cell>
          <cell r="J563">
            <v>109</v>
          </cell>
          <cell r="K563">
            <v>136.19999999999999</v>
          </cell>
          <cell r="L563">
            <v>6</v>
          </cell>
          <cell r="M563">
            <v>7.5</v>
          </cell>
        </row>
        <row r="564">
          <cell r="G564" t="str">
            <v xml:space="preserve"> </v>
          </cell>
          <cell r="H564">
            <v>12000</v>
          </cell>
          <cell r="I564">
            <v>660</v>
          </cell>
          <cell r="K564">
            <v>0</v>
          </cell>
          <cell r="M564">
            <v>0</v>
          </cell>
        </row>
        <row r="565">
          <cell r="G565" t="str">
            <v xml:space="preserve"> </v>
          </cell>
          <cell r="H565">
            <v>0</v>
          </cell>
          <cell r="I565">
            <v>0</v>
          </cell>
          <cell r="J565">
            <v>37052</v>
          </cell>
          <cell r="K565">
            <v>259.3</v>
          </cell>
          <cell r="L565">
            <v>0</v>
          </cell>
          <cell r="M565">
            <v>0</v>
          </cell>
        </row>
        <row r="566">
          <cell r="G566" t="str">
            <v xml:space="preserve"> </v>
          </cell>
          <cell r="H566">
            <v>45864</v>
          </cell>
          <cell r="I566">
            <v>96314.4</v>
          </cell>
          <cell r="K566">
            <v>0</v>
          </cell>
          <cell r="M566">
            <v>0</v>
          </cell>
        </row>
        <row r="567">
          <cell r="G567" t="str">
            <v xml:space="preserve"> </v>
          </cell>
          <cell r="H567">
            <v>800</v>
          </cell>
          <cell r="I567">
            <v>6640</v>
          </cell>
          <cell r="K567">
            <v>0</v>
          </cell>
          <cell r="M567">
            <v>0</v>
          </cell>
        </row>
        <row r="568">
          <cell r="G568" t="str">
            <v xml:space="preserve"> </v>
          </cell>
          <cell r="H568">
            <v>320</v>
          </cell>
          <cell r="I568">
            <v>492.1</v>
          </cell>
          <cell r="K568">
            <v>0</v>
          </cell>
          <cell r="M568">
            <v>0</v>
          </cell>
        </row>
        <row r="569">
          <cell r="H569">
            <v>0</v>
          </cell>
          <cell r="I569">
            <v>0</v>
          </cell>
          <cell r="J569">
            <v>107349</v>
          </cell>
          <cell r="K569">
            <v>134186.20000000001</v>
          </cell>
          <cell r="L569">
            <v>0</v>
          </cell>
          <cell r="M569">
            <v>0</v>
          </cell>
        </row>
        <row r="570">
          <cell r="G570">
            <v>241874</v>
          </cell>
          <cell r="I570">
            <v>104125</v>
          </cell>
          <cell r="K570">
            <v>137742</v>
          </cell>
          <cell r="M570">
            <v>7</v>
          </cell>
        </row>
        <row r="572">
          <cell r="G572" t="str">
            <v>m당</v>
          </cell>
          <cell r="H572">
            <v>0</v>
          </cell>
          <cell r="I572" t="str">
            <v xml:space="preserve"> </v>
          </cell>
          <cell r="J572">
            <v>0</v>
          </cell>
          <cell r="K572" t="str">
            <v xml:space="preserve"> </v>
          </cell>
          <cell r="M572" t="str">
            <v xml:space="preserve"> </v>
          </cell>
        </row>
        <row r="573">
          <cell r="G573" t="str">
            <v xml:space="preserve"> </v>
          </cell>
          <cell r="H573">
            <v>0</v>
          </cell>
          <cell r="I573">
            <v>0</v>
          </cell>
          <cell r="J573">
            <v>9263</v>
          </cell>
          <cell r="K573">
            <v>1509.8</v>
          </cell>
          <cell r="L573">
            <v>0</v>
          </cell>
          <cell r="M573">
            <v>0</v>
          </cell>
        </row>
        <row r="574">
          <cell r="G574" t="str">
            <v xml:space="preserve"> </v>
          </cell>
          <cell r="H574">
            <v>0</v>
          </cell>
          <cell r="I574">
            <v>0</v>
          </cell>
          <cell r="J574">
            <v>7410</v>
          </cell>
          <cell r="K574">
            <v>355.6</v>
          </cell>
          <cell r="L574">
            <v>0</v>
          </cell>
          <cell r="M574">
            <v>0</v>
          </cell>
        </row>
        <row r="575">
          <cell r="G575" t="str">
            <v xml:space="preserve"> </v>
          </cell>
          <cell r="H575">
            <v>0</v>
          </cell>
          <cell r="I575">
            <v>0</v>
          </cell>
          <cell r="J575">
            <v>7780</v>
          </cell>
          <cell r="K575">
            <v>894.7</v>
          </cell>
          <cell r="L575">
            <v>0</v>
          </cell>
          <cell r="M575">
            <v>0</v>
          </cell>
        </row>
        <row r="576">
          <cell r="G576" t="str">
            <v xml:space="preserve"> </v>
          </cell>
          <cell r="H576">
            <v>3377</v>
          </cell>
          <cell r="I576">
            <v>675.4</v>
          </cell>
          <cell r="J576">
            <v>10908</v>
          </cell>
          <cell r="K576">
            <v>2181.6</v>
          </cell>
          <cell r="L576">
            <v>0</v>
          </cell>
          <cell r="M576">
            <v>0</v>
          </cell>
        </row>
        <row r="577">
          <cell r="G577" t="str">
            <v xml:space="preserve"> </v>
          </cell>
          <cell r="H577">
            <v>39188</v>
          </cell>
          <cell r="I577">
            <v>979.7</v>
          </cell>
          <cell r="J577">
            <v>19650</v>
          </cell>
          <cell r="K577">
            <v>491.2</v>
          </cell>
          <cell r="L577">
            <v>0</v>
          </cell>
          <cell r="M577">
            <v>0</v>
          </cell>
        </row>
        <row r="578">
          <cell r="G578" t="str">
            <v xml:space="preserve"> </v>
          </cell>
          <cell r="H578">
            <v>45177</v>
          </cell>
          <cell r="I578">
            <v>9</v>
          </cell>
          <cell r="J578">
            <v>37052</v>
          </cell>
          <cell r="K578">
            <v>7.4</v>
          </cell>
          <cell r="L578">
            <v>0</v>
          </cell>
          <cell r="M578">
            <v>0</v>
          </cell>
        </row>
        <row r="579">
          <cell r="G579" t="str">
            <v xml:space="preserve"> </v>
          </cell>
          <cell r="H579">
            <v>6164</v>
          </cell>
          <cell r="I579">
            <v>6287.2</v>
          </cell>
          <cell r="K579">
            <v>0</v>
          </cell>
          <cell r="M579">
            <v>0</v>
          </cell>
        </row>
        <row r="580">
          <cell r="G580" t="str">
            <v xml:space="preserve"> </v>
          </cell>
          <cell r="H580">
            <v>0</v>
          </cell>
          <cell r="I580">
            <v>0</v>
          </cell>
          <cell r="J580">
            <v>51490</v>
          </cell>
          <cell r="K580">
            <v>2574.5</v>
          </cell>
          <cell r="L580">
            <v>0</v>
          </cell>
          <cell r="M580">
            <v>0</v>
          </cell>
        </row>
        <row r="581">
          <cell r="G581" t="str">
            <v xml:space="preserve"> </v>
          </cell>
          <cell r="H581">
            <v>0</v>
          </cell>
          <cell r="I581">
            <v>0</v>
          </cell>
          <cell r="J581">
            <v>37052</v>
          </cell>
          <cell r="K581">
            <v>2593.6</v>
          </cell>
          <cell r="L581">
            <v>0</v>
          </cell>
          <cell r="M581">
            <v>0</v>
          </cell>
        </row>
        <row r="582">
          <cell r="G582">
            <v>18559</v>
          </cell>
          <cell r="I582">
            <v>7951</v>
          </cell>
          <cell r="K582">
            <v>10608</v>
          </cell>
          <cell r="M582">
            <v>0</v>
          </cell>
        </row>
        <row r="584">
          <cell r="G584" t="str">
            <v>m당</v>
          </cell>
          <cell r="H584">
            <v>0</v>
          </cell>
          <cell r="I584" t="str">
            <v xml:space="preserve"> </v>
          </cell>
          <cell r="J584">
            <v>0</v>
          </cell>
          <cell r="K584" t="str">
            <v xml:space="preserve"> </v>
          </cell>
          <cell r="M584" t="str">
            <v xml:space="preserve"> </v>
          </cell>
        </row>
        <row r="585">
          <cell r="G585" t="str">
            <v xml:space="preserve"> </v>
          </cell>
          <cell r="H585">
            <v>0</v>
          </cell>
          <cell r="I585">
            <v>0</v>
          </cell>
          <cell r="J585">
            <v>5928</v>
          </cell>
          <cell r="K585">
            <v>355.6</v>
          </cell>
          <cell r="L585">
            <v>0</v>
          </cell>
          <cell r="M585">
            <v>0</v>
          </cell>
        </row>
        <row r="586">
          <cell r="G586" t="str">
            <v xml:space="preserve"> </v>
          </cell>
          <cell r="H586">
            <v>0</v>
          </cell>
          <cell r="I586">
            <v>0</v>
          </cell>
          <cell r="J586">
            <v>7410</v>
          </cell>
          <cell r="K586">
            <v>148.19999999999999</v>
          </cell>
          <cell r="L586">
            <v>0</v>
          </cell>
          <cell r="M586">
            <v>0</v>
          </cell>
        </row>
        <row r="587">
          <cell r="G587" t="str">
            <v xml:space="preserve"> </v>
          </cell>
          <cell r="H587">
            <v>0</v>
          </cell>
          <cell r="I587">
            <v>0</v>
          </cell>
          <cell r="J587">
            <v>7780</v>
          </cell>
          <cell r="K587">
            <v>311.2</v>
          </cell>
          <cell r="L587">
            <v>0</v>
          </cell>
          <cell r="M587">
            <v>0</v>
          </cell>
        </row>
        <row r="588">
          <cell r="G588" t="str">
            <v xml:space="preserve"> </v>
          </cell>
          <cell r="H588">
            <v>3377</v>
          </cell>
          <cell r="I588">
            <v>506.5</v>
          </cell>
          <cell r="J588">
            <v>10908</v>
          </cell>
          <cell r="K588">
            <v>1636.2</v>
          </cell>
          <cell r="L588">
            <v>0</v>
          </cell>
          <cell r="M588">
            <v>0</v>
          </cell>
        </row>
        <row r="589">
          <cell r="G589" t="str">
            <v xml:space="preserve"> </v>
          </cell>
          <cell r="H589">
            <v>39188</v>
          </cell>
          <cell r="I589">
            <v>470.2</v>
          </cell>
          <cell r="J589">
            <v>19650</v>
          </cell>
          <cell r="K589">
            <v>235.8</v>
          </cell>
          <cell r="L589">
            <v>0</v>
          </cell>
          <cell r="M589">
            <v>0</v>
          </cell>
        </row>
        <row r="590">
          <cell r="G590" t="str">
            <v xml:space="preserve"> </v>
          </cell>
          <cell r="H590">
            <v>45177</v>
          </cell>
          <cell r="I590">
            <v>9</v>
          </cell>
          <cell r="J590">
            <v>37052</v>
          </cell>
          <cell r="K590">
            <v>7.4</v>
          </cell>
          <cell r="L590">
            <v>0</v>
          </cell>
          <cell r="M590">
            <v>0</v>
          </cell>
        </row>
        <row r="591">
          <cell r="G591" t="str">
            <v xml:space="preserve"> </v>
          </cell>
          <cell r="H591">
            <v>11655</v>
          </cell>
          <cell r="I591">
            <v>11888.1</v>
          </cell>
          <cell r="K591">
            <v>0</v>
          </cell>
          <cell r="M591">
            <v>0</v>
          </cell>
        </row>
        <row r="592">
          <cell r="G592" t="str">
            <v xml:space="preserve"> </v>
          </cell>
          <cell r="H592">
            <v>0</v>
          </cell>
          <cell r="I592">
            <v>0</v>
          </cell>
          <cell r="J592">
            <v>51490</v>
          </cell>
          <cell r="K592">
            <v>2574.5</v>
          </cell>
          <cell r="L592">
            <v>0</v>
          </cell>
          <cell r="M592">
            <v>0</v>
          </cell>
        </row>
        <row r="593">
          <cell r="G593" t="str">
            <v xml:space="preserve"> </v>
          </cell>
          <cell r="H593">
            <v>0</v>
          </cell>
          <cell r="I593">
            <v>0</v>
          </cell>
          <cell r="J593">
            <v>37052</v>
          </cell>
          <cell r="K593">
            <v>2593.6</v>
          </cell>
          <cell r="L593">
            <v>0</v>
          </cell>
          <cell r="M593">
            <v>0</v>
          </cell>
        </row>
        <row r="594">
          <cell r="G594">
            <v>20735</v>
          </cell>
          <cell r="I594">
            <v>12873</v>
          </cell>
          <cell r="K594">
            <v>7862</v>
          </cell>
          <cell r="M594">
            <v>0</v>
          </cell>
        </row>
        <row r="596">
          <cell r="G596" t="str">
            <v>개소당</v>
          </cell>
          <cell r="H596">
            <v>0</v>
          </cell>
          <cell r="I596" t="str">
            <v xml:space="preserve"> </v>
          </cell>
          <cell r="J596">
            <v>0</v>
          </cell>
          <cell r="K596" t="str">
            <v xml:space="preserve"> </v>
          </cell>
          <cell r="M596" t="str">
            <v xml:space="preserve"> </v>
          </cell>
        </row>
        <row r="597">
          <cell r="G597" t="str">
            <v xml:space="preserve"> </v>
          </cell>
          <cell r="H597">
            <v>0</v>
          </cell>
          <cell r="I597">
            <v>0</v>
          </cell>
          <cell r="J597">
            <v>5928</v>
          </cell>
          <cell r="K597">
            <v>8536.2999999999993</v>
          </cell>
          <cell r="L597">
            <v>0</v>
          </cell>
          <cell r="M597">
            <v>0</v>
          </cell>
        </row>
        <row r="598">
          <cell r="G598" t="str">
            <v xml:space="preserve"> </v>
          </cell>
          <cell r="H598">
            <v>0</v>
          </cell>
          <cell r="I598">
            <v>0</v>
          </cell>
          <cell r="J598">
            <v>7410</v>
          </cell>
          <cell r="K598">
            <v>7039.5</v>
          </cell>
          <cell r="L598">
            <v>0</v>
          </cell>
          <cell r="M598">
            <v>0</v>
          </cell>
        </row>
        <row r="599">
          <cell r="G599" t="str">
            <v xml:space="preserve"> </v>
          </cell>
          <cell r="H599">
            <v>0</v>
          </cell>
          <cell r="I599">
            <v>0</v>
          </cell>
          <cell r="J599">
            <v>7780</v>
          </cell>
          <cell r="K599">
            <v>3812.2</v>
          </cell>
          <cell r="L599">
            <v>0</v>
          </cell>
          <cell r="M599">
            <v>0</v>
          </cell>
        </row>
        <row r="600">
          <cell r="G600" t="str">
            <v xml:space="preserve"> </v>
          </cell>
          <cell r="H600">
            <v>3377</v>
          </cell>
          <cell r="I600">
            <v>10266</v>
          </cell>
          <cell r="J600">
            <v>10908</v>
          </cell>
          <cell r="K600">
            <v>33160.300000000003</v>
          </cell>
          <cell r="L600">
            <v>0</v>
          </cell>
          <cell r="M600">
            <v>0</v>
          </cell>
        </row>
        <row r="601">
          <cell r="G601" t="str">
            <v xml:space="preserve"> </v>
          </cell>
          <cell r="H601">
            <v>31004</v>
          </cell>
          <cell r="I601">
            <v>23563</v>
          </cell>
          <cell r="J601">
            <v>133348</v>
          </cell>
          <cell r="K601">
            <v>101344.4</v>
          </cell>
          <cell r="L601">
            <v>0</v>
          </cell>
          <cell r="M601">
            <v>0</v>
          </cell>
        </row>
        <row r="602">
          <cell r="G602" t="str">
            <v xml:space="preserve"> </v>
          </cell>
          <cell r="H602">
            <v>138240</v>
          </cell>
          <cell r="I602">
            <v>1105920</v>
          </cell>
          <cell r="K602">
            <v>0</v>
          </cell>
          <cell r="M602">
            <v>0</v>
          </cell>
        </row>
        <row r="603">
          <cell r="G603" t="str">
            <v xml:space="preserve"> </v>
          </cell>
          <cell r="H603">
            <v>0</v>
          </cell>
          <cell r="I603">
            <v>0</v>
          </cell>
          <cell r="J603">
            <v>51490</v>
          </cell>
          <cell r="K603">
            <v>94123.7</v>
          </cell>
          <cell r="L603">
            <v>0</v>
          </cell>
          <cell r="M603">
            <v>0</v>
          </cell>
        </row>
        <row r="604">
          <cell r="G604" t="str">
            <v xml:space="preserve"> </v>
          </cell>
          <cell r="H604">
            <v>0</v>
          </cell>
          <cell r="I604">
            <v>0</v>
          </cell>
          <cell r="J604">
            <v>37052</v>
          </cell>
          <cell r="K604">
            <v>90332.7</v>
          </cell>
          <cell r="L604">
            <v>0</v>
          </cell>
          <cell r="M604">
            <v>0</v>
          </cell>
        </row>
        <row r="605">
          <cell r="G605" t="str">
            <v xml:space="preserve"> </v>
          </cell>
          <cell r="H605">
            <v>53796</v>
          </cell>
          <cell r="I605">
            <v>344.2</v>
          </cell>
          <cell r="J605">
            <v>37052</v>
          </cell>
          <cell r="K605">
            <v>237.1</v>
          </cell>
          <cell r="L605">
            <v>0</v>
          </cell>
          <cell r="M605">
            <v>0</v>
          </cell>
        </row>
        <row r="606">
          <cell r="G606">
            <v>1478679</v>
          </cell>
          <cell r="I606">
            <v>1140093</v>
          </cell>
          <cell r="K606">
            <v>338586</v>
          </cell>
          <cell r="M606">
            <v>0</v>
          </cell>
        </row>
        <row r="607">
          <cell r="G607">
            <v>0</v>
          </cell>
          <cell r="I607">
            <v>0</v>
          </cell>
          <cell r="K607">
            <v>0</v>
          </cell>
          <cell r="M607">
            <v>0</v>
          </cell>
        </row>
        <row r="608">
          <cell r="G608" t="str">
            <v>m당</v>
          </cell>
          <cell r="H608">
            <v>0</v>
          </cell>
          <cell r="I608" t="str">
            <v xml:space="preserve"> </v>
          </cell>
          <cell r="J608">
            <v>0</v>
          </cell>
          <cell r="K608" t="str">
            <v xml:space="preserve"> </v>
          </cell>
          <cell r="M608" t="str">
            <v xml:space="preserve"> </v>
          </cell>
        </row>
        <row r="609">
          <cell r="G609" t="str">
            <v xml:space="preserve"> </v>
          </cell>
          <cell r="H609">
            <v>0</v>
          </cell>
          <cell r="I609">
            <v>0</v>
          </cell>
          <cell r="J609">
            <v>5928</v>
          </cell>
          <cell r="K609">
            <v>711.3</v>
          </cell>
          <cell r="L609">
            <v>0</v>
          </cell>
          <cell r="M609">
            <v>0</v>
          </cell>
        </row>
        <row r="610">
          <cell r="G610" t="str">
            <v xml:space="preserve"> </v>
          </cell>
          <cell r="H610">
            <v>0</v>
          </cell>
          <cell r="I610">
            <v>0</v>
          </cell>
          <cell r="J610">
            <v>7410</v>
          </cell>
          <cell r="K610">
            <v>889.2</v>
          </cell>
          <cell r="L610">
            <v>0</v>
          </cell>
          <cell r="M610">
            <v>0</v>
          </cell>
        </row>
        <row r="611">
          <cell r="G611" t="str">
            <v xml:space="preserve"> </v>
          </cell>
          <cell r="H611">
            <v>95000</v>
          </cell>
          <cell r="I611">
            <v>137370</v>
          </cell>
          <cell r="K611">
            <v>0</v>
          </cell>
          <cell r="M611">
            <v>0</v>
          </cell>
        </row>
        <row r="612">
          <cell r="G612" t="str">
            <v xml:space="preserve"> </v>
          </cell>
          <cell r="H612">
            <v>0</v>
          </cell>
          <cell r="I612">
            <v>0</v>
          </cell>
          <cell r="J612">
            <v>53468</v>
          </cell>
          <cell r="K612">
            <v>193286.8</v>
          </cell>
          <cell r="L612">
            <v>0</v>
          </cell>
          <cell r="M612">
            <v>0</v>
          </cell>
        </row>
        <row r="613">
          <cell r="G613" t="str">
            <v xml:space="preserve"> </v>
          </cell>
          <cell r="H613">
            <v>0</v>
          </cell>
          <cell r="I613">
            <v>0</v>
          </cell>
          <cell r="J613">
            <v>37052</v>
          </cell>
          <cell r="K613">
            <v>133942.9</v>
          </cell>
          <cell r="L613">
            <v>0</v>
          </cell>
          <cell r="M613">
            <v>0</v>
          </cell>
        </row>
        <row r="614">
          <cell r="G614" t="str">
            <v xml:space="preserve"> </v>
          </cell>
          <cell r="I614">
            <v>0</v>
          </cell>
          <cell r="K614">
            <v>0</v>
          </cell>
          <cell r="M614">
            <v>0</v>
          </cell>
        </row>
        <row r="615">
          <cell r="G615">
            <v>466200</v>
          </cell>
          <cell r="I615">
            <v>137370</v>
          </cell>
          <cell r="K615">
            <v>328830</v>
          </cell>
          <cell r="M615">
            <v>0</v>
          </cell>
        </row>
        <row r="616">
          <cell r="G616">
            <v>0</v>
          </cell>
          <cell r="I616">
            <v>0</v>
          </cell>
          <cell r="K616">
            <v>0</v>
          </cell>
          <cell r="M616">
            <v>0</v>
          </cell>
        </row>
        <row r="617">
          <cell r="G617" t="str">
            <v>개소당</v>
          </cell>
        </row>
        <row r="618">
          <cell r="G618" t="str">
            <v xml:space="preserve"> </v>
          </cell>
          <cell r="H618">
            <v>2054</v>
          </cell>
          <cell r="I618">
            <v>72300.800000000003</v>
          </cell>
          <cell r="K618">
            <v>0</v>
          </cell>
          <cell r="M618">
            <v>0</v>
          </cell>
        </row>
        <row r="619">
          <cell r="G619" t="str">
            <v xml:space="preserve"> </v>
          </cell>
          <cell r="H619">
            <v>2232</v>
          </cell>
          <cell r="I619">
            <v>27498.2</v>
          </cell>
          <cell r="K619">
            <v>0</v>
          </cell>
          <cell r="M619">
            <v>0</v>
          </cell>
        </row>
        <row r="620">
          <cell r="G620" t="str">
            <v xml:space="preserve"> </v>
          </cell>
          <cell r="H620">
            <v>1610</v>
          </cell>
          <cell r="I620">
            <v>12880</v>
          </cell>
          <cell r="K620">
            <v>0</v>
          </cell>
          <cell r="M620">
            <v>0</v>
          </cell>
        </row>
        <row r="621">
          <cell r="G621" t="str">
            <v xml:space="preserve"> </v>
          </cell>
          <cell r="H621">
            <v>0</v>
          </cell>
          <cell r="I621">
            <v>0</v>
          </cell>
          <cell r="J621">
            <v>4520</v>
          </cell>
          <cell r="K621">
            <v>36160</v>
          </cell>
          <cell r="L621">
            <v>0</v>
          </cell>
          <cell r="M621">
            <v>0</v>
          </cell>
        </row>
        <row r="622">
          <cell r="G622" t="str">
            <v xml:space="preserve"> </v>
          </cell>
          <cell r="H622">
            <v>404</v>
          </cell>
          <cell r="I622">
            <v>17452.8</v>
          </cell>
          <cell r="J622">
            <v>2591</v>
          </cell>
          <cell r="K622">
            <v>111931.2</v>
          </cell>
          <cell r="L622">
            <v>86</v>
          </cell>
          <cell r="M622">
            <v>3715.2</v>
          </cell>
        </row>
        <row r="623">
          <cell r="G623" t="str">
            <v xml:space="preserve"> </v>
          </cell>
          <cell r="H623">
            <v>269461</v>
          </cell>
          <cell r="I623">
            <v>6467</v>
          </cell>
          <cell r="K623">
            <v>0</v>
          </cell>
          <cell r="M623">
            <v>0</v>
          </cell>
        </row>
        <row r="624">
          <cell r="H624">
            <v>0</v>
          </cell>
          <cell r="I624">
            <v>0</v>
          </cell>
          <cell r="J624">
            <v>107349</v>
          </cell>
          <cell r="K624">
            <v>2361.6</v>
          </cell>
          <cell r="L624">
            <v>0</v>
          </cell>
          <cell r="M624">
            <v>0</v>
          </cell>
        </row>
        <row r="625">
          <cell r="G625" t="str">
            <v xml:space="preserve"> </v>
          </cell>
          <cell r="H625">
            <v>119760</v>
          </cell>
          <cell r="I625">
            <v>2634.7</v>
          </cell>
          <cell r="K625">
            <v>0</v>
          </cell>
          <cell r="M625">
            <v>0</v>
          </cell>
        </row>
        <row r="626">
          <cell r="G626" t="str">
            <v xml:space="preserve"> </v>
          </cell>
          <cell r="H626">
            <v>32</v>
          </cell>
          <cell r="I626">
            <v>384</v>
          </cell>
          <cell r="K626">
            <v>0</v>
          </cell>
          <cell r="M626">
            <v>0</v>
          </cell>
        </row>
        <row r="627">
          <cell r="G627" t="str">
            <v xml:space="preserve"> </v>
          </cell>
          <cell r="H627">
            <v>750</v>
          </cell>
          <cell r="I627">
            <v>-2268</v>
          </cell>
          <cell r="K627">
            <v>0</v>
          </cell>
          <cell r="M627">
            <v>0</v>
          </cell>
        </row>
        <row r="628">
          <cell r="G628">
            <v>291516</v>
          </cell>
          <cell r="H628">
            <v>0</v>
          </cell>
          <cell r="I628">
            <v>137349</v>
          </cell>
          <cell r="J628">
            <v>0</v>
          </cell>
          <cell r="K628">
            <v>150452</v>
          </cell>
          <cell r="M628">
            <v>3715</v>
          </cell>
        </row>
        <row r="629">
          <cell r="M629" t="str">
            <v xml:space="preserve"> </v>
          </cell>
        </row>
        <row r="630">
          <cell r="G630" t="str">
            <v>개소당</v>
          </cell>
        </row>
        <row r="631">
          <cell r="G631" t="str">
            <v xml:space="preserve"> </v>
          </cell>
          <cell r="H631">
            <v>2054</v>
          </cell>
          <cell r="I631">
            <v>162676.79999999999</v>
          </cell>
          <cell r="K631">
            <v>0</v>
          </cell>
          <cell r="M631">
            <v>0</v>
          </cell>
        </row>
        <row r="632">
          <cell r="G632" t="str">
            <v xml:space="preserve"> </v>
          </cell>
          <cell r="H632">
            <v>2232</v>
          </cell>
          <cell r="I632">
            <v>41247.300000000003</v>
          </cell>
          <cell r="K632">
            <v>0</v>
          </cell>
          <cell r="M632">
            <v>0</v>
          </cell>
        </row>
        <row r="633">
          <cell r="G633" t="str">
            <v xml:space="preserve"> </v>
          </cell>
          <cell r="H633">
            <v>1610</v>
          </cell>
          <cell r="I633">
            <v>30590</v>
          </cell>
          <cell r="K633">
            <v>0</v>
          </cell>
          <cell r="M633">
            <v>0</v>
          </cell>
        </row>
        <row r="634">
          <cell r="G634" t="str">
            <v xml:space="preserve"> </v>
          </cell>
          <cell r="H634">
            <v>0</v>
          </cell>
          <cell r="I634">
            <v>0</v>
          </cell>
          <cell r="J634">
            <v>4520</v>
          </cell>
          <cell r="K634">
            <v>81360</v>
          </cell>
          <cell r="L634">
            <v>0</v>
          </cell>
          <cell r="M634">
            <v>0</v>
          </cell>
        </row>
        <row r="635">
          <cell r="G635" t="str">
            <v xml:space="preserve"> </v>
          </cell>
          <cell r="H635">
            <v>404</v>
          </cell>
          <cell r="I635">
            <v>35875.199999999997</v>
          </cell>
          <cell r="J635">
            <v>2591</v>
          </cell>
          <cell r="K635">
            <v>230080.8</v>
          </cell>
          <cell r="L635">
            <v>86</v>
          </cell>
          <cell r="M635">
            <v>7636.8</v>
          </cell>
        </row>
        <row r="636">
          <cell r="G636" t="str">
            <v xml:space="preserve"> </v>
          </cell>
          <cell r="H636">
            <v>269461</v>
          </cell>
          <cell r="I636">
            <v>11047.9</v>
          </cell>
          <cell r="K636">
            <v>0</v>
          </cell>
          <cell r="M636">
            <v>0</v>
          </cell>
        </row>
        <row r="637">
          <cell r="H637">
            <v>0</v>
          </cell>
          <cell r="I637">
            <v>0</v>
          </cell>
          <cell r="J637">
            <v>107349</v>
          </cell>
          <cell r="K637">
            <v>4079.2</v>
          </cell>
          <cell r="L637">
            <v>0</v>
          </cell>
          <cell r="M637">
            <v>0</v>
          </cell>
        </row>
        <row r="638">
          <cell r="G638" t="str">
            <v xml:space="preserve"> </v>
          </cell>
          <cell r="H638">
            <v>119760</v>
          </cell>
          <cell r="I638">
            <v>4550.8</v>
          </cell>
          <cell r="K638">
            <v>0</v>
          </cell>
          <cell r="M638">
            <v>0</v>
          </cell>
        </row>
        <row r="639">
          <cell r="G639" t="str">
            <v xml:space="preserve"> </v>
          </cell>
          <cell r="H639">
            <v>32</v>
          </cell>
          <cell r="I639">
            <v>576</v>
          </cell>
          <cell r="K639">
            <v>0</v>
          </cell>
          <cell r="M639">
            <v>0</v>
          </cell>
        </row>
        <row r="640">
          <cell r="G640" t="str">
            <v xml:space="preserve"> </v>
          </cell>
          <cell r="H640">
            <v>750</v>
          </cell>
          <cell r="I640">
            <v>-4662</v>
          </cell>
          <cell r="K640">
            <v>0</v>
          </cell>
          <cell r="M640">
            <v>0</v>
          </cell>
        </row>
        <row r="641">
          <cell r="G641">
            <v>605058</v>
          </cell>
          <cell r="H641">
            <v>0</v>
          </cell>
          <cell r="I641">
            <v>281902</v>
          </cell>
          <cell r="J641">
            <v>0</v>
          </cell>
          <cell r="K641">
            <v>315520</v>
          </cell>
          <cell r="M641">
            <v>7636</v>
          </cell>
        </row>
        <row r="642">
          <cell r="M642" t="str">
            <v xml:space="preserve"> </v>
          </cell>
        </row>
        <row r="643">
          <cell r="G643" t="str">
            <v>개소당</v>
          </cell>
        </row>
        <row r="644">
          <cell r="G644" t="str">
            <v xml:space="preserve"> </v>
          </cell>
          <cell r="H644">
            <v>2054</v>
          </cell>
          <cell r="I644">
            <v>196567.8</v>
          </cell>
          <cell r="K644">
            <v>0</v>
          </cell>
          <cell r="M644">
            <v>0</v>
          </cell>
        </row>
        <row r="645">
          <cell r="G645" t="str">
            <v xml:space="preserve"> </v>
          </cell>
          <cell r="H645">
            <v>2232</v>
          </cell>
          <cell r="I645">
            <v>38792.1</v>
          </cell>
          <cell r="K645">
            <v>0</v>
          </cell>
          <cell r="M645">
            <v>0</v>
          </cell>
        </row>
        <row r="646">
          <cell r="G646" t="str">
            <v xml:space="preserve"> </v>
          </cell>
          <cell r="H646">
            <v>1610</v>
          </cell>
          <cell r="I646">
            <v>41860</v>
          </cell>
          <cell r="K646">
            <v>0</v>
          </cell>
          <cell r="M646">
            <v>0</v>
          </cell>
        </row>
        <row r="647">
          <cell r="G647" t="str">
            <v xml:space="preserve"> </v>
          </cell>
          <cell r="H647">
            <v>0</v>
          </cell>
          <cell r="I647">
            <v>0</v>
          </cell>
          <cell r="J647">
            <v>4520</v>
          </cell>
          <cell r="K647">
            <v>108480</v>
          </cell>
          <cell r="L647">
            <v>0</v>
          </cell>
          <cell r="M647">
            <v>0</v>
          </cell>
        </row>
        <row r="648">
          <cell r="G648" t="str">
            <v xml:space="preserve"> </v>
          </cell>
          <cell r="H648">
            <v>495</v>
          </cell>
          <cell r="I648">
            <v>9405</v>
          </cell>
          <cell r="K648">
            <v>0</v>
          </cell>
          <cell r="M648">
            <v>0</v>
          </cell>
        </row>
        <row r="649">
          <cell r="G649" t="str">
            <v xml:space="preserve"> </v>
          </cell>
          <cell r="H649">
            <v>404</v>
          </cell>
          <cell r="I649">
            <v>41531.199999999997</v>
          </cell>
          <cell r="J649">
            <v>2591</v>
          </cell>
          <cell r="K649">
            <v>266354.8</v>
          </cell>
          <cell r="L649">
            <v>86</v>
          </cell>
          <cell r="M649">
            <v>8840.7999999999993</v>
          </cell>
        </row>
        <row r="650">
          <cell r="G650" t="str">
            <v xml:space="preserve"> </v>
          </cell>
          <cell r="H650">
            <v>269461</v>
          </cell>
          <cell r="I650">
            <v>8353.2000000000007</v>
          </cell>
          <cell r="K650">
            <v>0</v>
          </cell>
          <cell r="M650">
            <v>0</v>
          </cell>
        </row>
        <row r="651">
          <cell r="H651">
            <v>0</v>
          </cell>
          <cell r="I651">
            <v>0</v>
          </cell>
          <cell r="J651">
            <v>107349</v>
          </cell>
          <cell r="K651">
            <v>3113.1</v>
          </cell>
          <cell r="L651">
            <v>0</v>
          </cell>
          <cell r="M651">
            <v>0</v>
          </cell>
        </row>
        <row r="652">
          <cell r="G652" t="str">
            <v xml:space="preserve"> </v>
          </cell>
          <cell r="H652">
            <v>119760</v>
          </cell>
          <cell r="I652">
            <v>3473</v>
          </cell>
          <cell r="K652">
            <v>0</v>
          </cell>
          <cell r="M652">
            <v>0</v>
          </cell>
        </row>
        <row r="653">
          <cell r="G653" t="str">
            <v xml:space="preserve"> </v>
          </cell>
          <cell r="H653">
            <v>32</v>
          </cell>
          <cell r="I653">
            <v>480</v>
          </cell>
          <cell r="K653">
            <v>0</v>
          </cell>
          <cell r="M653">
            <v>0</v>
          </cell>
        </row>
        <row r="654">
          <cell r="G654" t="str">
            <v xml:space="preserve"> </v>
          </cell>
          <cell r="H654">
            <v>750</v>
          </cell>
          <cell r="I654">
            <v>-5397</v>
          </cell>
          <cell r="K654">
            <v>0</v>
          </cell>
          <cell r="M654">
            <v>0</v>
          </cell>
        </row>
        <row r="655">
          <cell r="G655">
            <v>721852</v>
          </cell>
          <cell r="H655">
            <v>0</v>
          </cell>
          <cell r="I655">
            <v>335065</v>
          </cell>
          <cell r="J655">
            <v>0</v>
          </cell>
          <cell r="K655">
            <v>377947</v>
          </cell>
          <cell r="M655">
            <v>8840</v>
          </cell>
        </row>
        <row r="656">
          <cell r="M656" t="str">
            <v xml:space="preserve"> </v>
          </cell>
        </row>
        <row r="657">
          <cell r="G657" t="str">
            <v>개소당</v>
          </cell>
        </row>
        <row r="658">
          <cell r="G658" t="str">
            <v xml:space="preserve"> </v>
          </cell>
          <cell r="H658">
            <v>2054</v>
          </cell>
          <cell r="I658">
            <v>196567.8</v>
          </cell>
          <cell r="K658">
            <v>0</v>
          </cell>
          <cell r="M658">
            <v>0</v>
          </cell>
        </row>
        <row r="659">
          <cell r="G659" t="str">
            <v xml:space="preserve"> </v>
          </cell>
          <cell r="H659">
            <v>2232</v>
          </cell>
          <cell r="I659">
            <v>33881.699999999997</v>
          </cell>
          <cell r="K659">
            <v>0</v>
          </cell>
          <cell r="M659">
            <v>0</v>
          </cell>
        </row>
        <row r="660">
          <cell r="G660" t="str">
            <v xml:space="preserve"> </v>
          </cell>
          <cell r="H660">
            <v>1610</v>
          </cell>
          <cell r="I660">
            <v>41860</v>
          </cell>
          <cell r="K660">
            <v>0</v>
          </cell>
          <cell r="M660">
            <v>0</v>
          </cell>
        </row>
        <row r="661">
          <cell r="G661" t="str">
            <v xml:space="preserve"> </v>
          </cell>
          <cell r="H661">
            <v>0</v>
          </cell>
          <cell r="I661">
            <v>0</v>
          </cell>
          <cell r="J661">
            <v>4520</v>
          </cell>
          <cell r="K661">
            <v>108480</v>
          </cell>
          <cell r="L661">
            <v>0</v>
          </cell>
          <cell r="M661">
            <v>0</v>
          </cell>
        </row>
        <row r="662">
          <cell r="G662" t="str">
            <v xml:space="preserve"> </v>
          </cell>
          <cell r="H662">
            <v>495</v>
          </cell>
          <cell r="I662">
            <v>9405</v>
          </cell>
          <cell r="K662">
            <v>0</v>
          </cell>
          <cell r="M662">
            <v>0</v>
          </cell>
        </row>
        <row r="663">
          <cell r="G663" t="str">
            <v xml:space="preserve"> </v>
          </cell>
          <cell r="H663">
            <v>404</v>
          </cell>
          <cell r="I663">
            <v>40723.199999999997</v>
          </cell>
          <cell r="J663">
            <v>2591</v>
          </cell>
          <cell r="K663">
            <v>261172.8</v>
          </cell>
          <cell r="L663">
            <v>86</v>
          </cell>
          <cell r="M663">
            <v>8668.7999999999993</v>
          </cell>
        </row>
        <row r="664">
          <cell r="G664" t="str">
            <v xml:space="preserve"> </v>
          </cell>
          <cell r="H664">
            <v>269461</v>
          </cell>
          <cell r="I664">
            <v>7544.9</v>
          </cell>
          <cell r="K664">
            <v>0</v>
          </cell>
          <cell r="M664">
            <v>0</v>
          </cell>
        </row>
        <row r="665">
          <cell r="H665">
            <v>0</v>
          </cell>
          <cell r="I665">
            <v>0</v>
          </cell>
          <cell r="J665">
            <v>107349</v>
          </cell>
          <cell r="K665">
            <v>2791</v>
          </cell>
          <cell r="L665">
            <v>0</v>
          </cell>
          <cell r="M665">
            <v>0</v>
          </cell>
        </row>
        <row r="666">
          <cell r="G666" t="str">
            <v xml:space="preserve"> </v>
          </cell>
          <cell r="H666">
            <v>119760</v>
          </cell>
          <cell r="I666">
            <v>3113.7</v>
          </cell>
          <cell r="K666">
            <v>0</v>
          </cell>
          <cell r="M666">
            <v>0</v>
          </cell>
        </row>
        <row r="667">
          <cell r="G667" t="str">
            <v xml:space="preserve"> </v>
          </cell>
          <cell r="H667">
            <v>32</v>
          </cell>
          <cell r="I667">
            <v>448</v>
          </cell>
          <cell r="K667">
            <v>0</v>
          </cell>
          <cell r="M667">
            <v>0</v>
          </cell>
        </row>
        <row r="668">
          <cell r="G668" t="str">
            <v xml:space="preserve"> </v>
          </cell>
          <cell r="H668">
            <v>750</v>
          </cell>
          <cell r="I668">
            <v>-5292</v>
          </cell>
          <cell r="K668">
            <v>0</v>
          </cell>
          <cell r="M668">
            <v>0</v>
          </cell>
        </row>
        <row r="669">
          <cell r="G669">
            <v>709363</v>
          </cell>
          <cell r="H669">
            <v>0</v>
          </cell>
          <cell r="I669">
            <v>328252</v>
          </cell>
          <cell r="J669">
            <v>0</v>
          </cell>
          <cell r="K669">
            <v>372443</v>
          </cell>
          <cell r="M669">
            <v>8668</v>
          </cell>
        </row>
        <row r="670">
          <cell r="M670" t="str">
            <v xml:space="preserve"> </v>
          </cell>
        </row>
        <row r="671">
          <cell r="G671" t="str">
            <v>개소당</v>
          </cell>
        </row>
        <row r="672">
          <cell r="G672" t="str">
            <v xml:space="preserve"> </v>
          </cell>
          <cell r="H672">
            <v>2054</v>
          </cell>
          <cell r="I672">
            <v>196567.8</v>
          </cell>
          <cell r="K672">
            <v>0</v>
          </cell>
          <cell r="M672">
            <v>0</v>
          </cell>
        </row>
        <row r="673">
          <cell r="G673" t="str">
            <v xml:space="preserve"> </v>
          </cell>
          <cell r="H673">
            <v>2232</v>
          </cell>
          <cell r="I673">
            <v>46157.7</v>
          </cell>
          <cell r="K673">
            <v>0</v>
          </cell>
          <cell r="M673">
            <v>0</v>
          </cell>
        </row>
        <row r="674">
          <cell r="G674" t="str">
            <v xml:space="preserve"> </v>
          </cell>
          <cell r="H674">
            <v>1610</v>
          </cell>
          <cell r="I674">
            <v>41860</v>
          </cell>
          <cell r="K674">
            <v>0</v>
          </cell>
          <cell r="M674">
            <v>0</v>
          </cell>
        </row>
        <row r="675">
          <cell r="G675" t="str">
            <v xml:space="preserve"> </v>
          </cell>
          <cell r="H675">
            <v>0</v>
          </cell>
          <cell r="I675">
            <v>0</v>
          </cell>
          <cell r="J675">
            <v>4520</v>
          </cell>
          <cell r="K675">
            <v>108480</v>
          </cell>
          <cell r="L675">
            <v>0</v>
          </cell>
          <cell r="M675">
            <v>0</v>
          </cell>
        </row>
        <row r="676">
          <cell r="G676" t="str">
            <v xml:space="preserve"> </v>
          </cell>
          <cell r="H676">
            <v>495</v>
          </cell>
          <cell r="I676">
            <v>9405</v>
          </cell>
          <cell r="K676">
            <v>0</v>
          </cell>
          <cell r="M676">
            <v>0</v>
          </cell>
        </row>
        <row r="677">
          <cell r="G677" t="str">
            <v xml:space="preserve"> </v>
          </cell>
          <cell r="H677">
            <v>404</v>
          </cell>
          <cell r="I677">
            <v>42743.199999999997</v>
          </cell>
          <cell r="J677">
            <v>2591</v>
          </cell>
          <cell r="K677">
            <v>274127.8</v>
          </cell>
          <cell r="L677">
            <v>86</v>
          </cell>
          <cell r="M677">
            <v>9098.7999999999993</v>
          </cell>
        </row>
        <row r="678">
          <cell r="G678" t="str">
            <v xml:space="preserve"> </v>
          </cell>
          <cell r="H678">
            <v>269461</v>
          </cell>
          <cell r="I678">
            <v>10508.9</v>
          </cell>
          <cell r="K678">
            <v>0</v>
          </cell>
          <cell r="M678">
            <v>0</v>
          </cell>
        </row>
        <row r="679">
          <cell r="H679">
            <v>0</v>
          </cell>
          <cell r="I679">
            <v>0</v>
          </cell>
          <cell r="J679">
            <v>107349</v>
          </cell>
          <cell r="K679">
            <v>3864.5</v>
          </cell>
          <cell r="L679">
            <v>0</v>
          </cell>
          <cell r="M679">
            <v>0</v>
          </cell>
        </row>
        <row r="680">
          <cell r="G680" t="str">
            <v xml:space="preserve"> </v>
          </cell>
          <cell r="H680">
            <v>119760</v>
          </cell>
          <cell r="I680">
            <v>4311.3</v>
          </cell>
          <cell r="K680">
            <v>0</v>
          </cell>
          <cell r="M680">
            <v>0</v>
          </cell>
        </row>
        <row r="681">
          <cell r="G681" t="str">
            <v xml:space="preserve"> </v>
          </cell>
          <cell r="H681">
            <v>32</v>
          </cell>
          <cell r="I681">
            <v>576</v>
          </cell>
          <cell r="K681">
            <v>0</v>
          </cell>
          <cell r="M681">
            <v>0</v>
          </cell>
        </row>
        <row r="682">
          <cell r="G682" t="str">
            <v xml:space="preserve"> </v>
          </cell>
          <cell r="H682">
            <v>750</v>
          </cell>
          <cell r="I682">
            <v>-5554.5</v>
          </cell>
          <cell r="K682">
            <v>0</v>
          </cell>
          <cell r="M682">
            <v>0</v>
          </cell>
        </row>
        <row r="683">
          <cell r="G683">
            <v>742145</v>
          </cell>
          <cell r="H683">
            <v>0</v>
          </cell>
          <cell r="I683">
            <v>346575</v>
          </cell>
          <cell r="J683">
            <v>0</v>
          </cell>
          <cell r="K683">
            <v>386472</v>
          </cell>
          <cell r="M683">
            <v>9098</v>
          </cell>
        </row>
        <row r="684">
          <cell r="M684" t="str">
            <v xml:space="preserve"> </v>
          </cell>
        </row>
        <row r="685">
          <cell r="G685">
            <v>0</v>
          </cell>
          <cell r="I685">
            <v>0</v>
          </cell>
          <cell r="K685">
            <v>0</v>
          </cell>
          <cell r="M685">
            <v>0</v>
          </cell>
        </row>
        <row r="686">
          <cell r="G686">
            <v>0</v>
          </cell>
          <cell r="I686">
            <v>0</v>
          </cell>
          <cell r="K686">
            <v>0</v>
          </cell>
          <cell r="M686">
            <v>0</v>
          </cell>
        </row>
      </sheetData>
      <sheetData sheetId="11" refreshError="1">
        <row r="1">
          <cell r="B1" t="str">
            <v>공   종</v>
          </cell>
          <cell r="C1" t="str">
            <v>규  격</v>
          </cell>
          <cell r="D1" t="str">
            <v>수 량</v>
          </cell>
          <cell r="E1" t="str">
            <v>단</v>
          </cell>
          <cell r="F1" t="str">
            <v>총     액</v>
          </cell>
          <cell r="H1" t="str">
            <v>재  료  비</v>
          </cell>
          <cell r="J1" t="str">
            <v>노  무  비</v>
          </cell>
          <cell r="L1" t="str">
            <v>경     비</v>
          </cell>
        </row>
        <row r="2">
          <cell r="E2" t="str">
            <v>위</v>
          </cell>
          <cell r="F2" t="str">
            <v>단 가</v>
          </cell>
          <cell r="G2" t="str">
            <v>금 액</v>
          </cell>
          <cell r="H2" t="str">
            <v>단 가</v>
          </cell>
          <cell r="I2" t="str">
            <v>금 액</v>
          </cell>
          <cell r="J2" t="str">
            <v>단 가</v>
          </cell>
          <cell r="K2" t="str">
            <v>금 액</v>
          </cell>
          <cell r="L2" t="str">
            <v>단 가</v>
          </cell>
          <cell r="M2" t="str">
            <v>금 액</v>
          </cell>
        </row>
        <row r="3">
          <cell r="B3">
            <v>146</v>
          </cell>
          <cell r="C3" t="str">
            <v>광섬유조명</v>
          </cell>
          <cell r="G3" t="str">
            <v>식당</v>
          </cell>
          <cell r="M3" t="str">
            <v xml:space="preserve"> </v>
          </cell>
        </row>
        <row r="4">
          <cell r="B4" t="str">
            <v>광섬유설치(측면)</v>
          </cell>
          <cell r="C4" t="str">
            <v>0.75mmx105C</v>
          </cell>
          <cell r="D4">
            <v>365.65000000000003</v>
          </cell>
          <cell r="E4" t="str">
            <v>M</v>
          </cell>
          <cell r="H4">
            <v>70000</v>
          </cell>
          <cell r="I4">
            <v>25595500</v>
          </cell>
          <cell r="J4">
            <v>4859</v>
          </cell>
          <cell r="K4">
            <v>1776693.3</v>
          </cell>
          <cell r="M4">
            <v>0</v>
          </cell>
        </row>
        <row r="5">
          <cell r="B5" t="str">
            <v>트랙설치</v>
          </cell>
          <cell r="C5" t="str">
            <v>TRK125</v>
          </cell>
          <cell r="D5">
            <v>186</v>
          </cell>
          <cell r="E5" t="str">
            <v>M</v>
          </cell>
          <cell r="H5">
            <v>12000</v>
          </cell>
          <cell r="I5">
            <v>2232000</v>
          </cell>
          <cell r="J5">
            <v>7995</v>
          </cell>
          <cell r="K5">
            <v>1487070</v>
          </cell>
          <cell r="M5">
            <v>0</v>
          </cell>
        </row>
        <row r="6">
          <cell r="B6" t="str">
            <v>아크릴트랙설치</v>
          </cell>
          <cell r="C6" t="str">
            <v>30x20</v>
          </cell>
          <cell r="D6">
            <v>90</v>
          </cell>
          <cell r="E6" t="str">
            <v>M</v>
          </cell>
          <cell r="H6">
            <v>25000</v>
          </cell>
          <cell r="I6">
            <v>2250000</v>
          </cell>
          <cell r="J6">
            <v>7995</v>
          </cell>
          <cell r="K6">
            <v>719550</v>
          </cell>
          <cell r="M6">
            <v>0</v>
          </cell>
        </row>
        <row r="7">
          <cell r="B7" t="str">
            <v>조광기설치</v>
          </cell>
          <cell r="C7" t="str">
            <v>HQI-150W</v>
          </cell>
          <cell r="D7">
            <v>4</v>
          </cell>
          <cell r="E7" t="str">
            <v>식</v>
          </cell>
          <cell r="H7">
            <v>1465000</v>
          </cell>
          <cell r="I7">
            <v>5860000</v>
          </cell>
          <cell r="J7">
            <v>105810</v>
          </cell>
          <cell r="K7">
            <v>423240</v>
          </cell>
          <cell r="M7">
            <v>0</v>
          </cell>
        </row>
        <row r="8">
          <cell r="B8" t="str">
            <v>1등용외함설치</v>
          </cell>
          <cell r="C8" t="str">
            <v>500x600x200</v>
          </cell>
          <cell r="D8">
            <v>4</v>
          </cell>
          <cell r="E8" t="str">
            <v>면</v>
          </cell>
          <cell r="H8">
            <v>450000</v>
          </cell>
          <cell r="I8">
            <v>1800000</v>
          </cell>
          <cell r="J8">
            <v>149907</v>
          </cell>
          <cell r="K8">
            <v>599628</v>
          </cell>
          <cell r="M8">
            <v>0</v>
          </cell>
        </row>
        <row r="9">
          <cell r="B9" t="str">
            <v>제어선</v>
          </cell>
          <cell r="D9">
            <v>49.500000000000007</v>
          </cell>
          <cell r="E9" t="str">
            <v>M</v>
          </cell>
          <cell r="H9">
            <v>801</v>
          </cell>
          <cell r="I9">
            <v>39649.5</v>
          </cell>
          <cell r="J9">
            <v>1475</v>
          </cell>
          <cell r="K9">
            <v>73012.5</v>
          </cell>
          <cell r="M9">
            <v>0</v>
          </cell>
        </row>
        <row r="10">
          <cell r="B10" t="str">
            <v>CD 전선관</v>
          </cell>
          <cell r="C10" t="str">
            <v>16mm</v>
          </cell>
          <cell r="D10">
            <v>45.1</v>
          </cell>
          <cell r="E10" t="str">
            <v>M</v>
          </cell>
          <cell r="H10">
            <v>290</v>
          </cell>
          <cell r="I10">
            <v>13079</v>
          </cell>
          <cell r="J10">
            <v>2464</v>
          </cell>
          <cell r="K10">
            <v>111126.39999999999</v>
          </cell>
          <cell r="M10">
            <v>0</v>
          </cell>
        </row>
        <row r="11">
          <cell r="B11" t="str">
            <v>잡자재</v>
          </cell>
          <cell r="C11" t="str">
            <v>재료비의 2.3%</v>
          </cell>
          <cell r="D11">
            <v>1</v>
          </cell>
          <cell r="E11" t="str">
            <v>식</v>
          </cell>
          <cell r="H11">
            <v>37737500</v>
          </cell>
          <cell r="I11">
            <v>867962.5</v>
          </cell>
          <cell r="K11">
            <v>0</v>
          </cell>
          <cell r="M11">
            <v>0</v>
          </cell>
        </row>
        <row r="12">
          <cell r="B12" t="str">
            <v>공구손료</v>
          </cell>
          <cell r="C12" t="str">
            <v>노무비의 3%</v>
          </cell>
          <cell r="D12">
            <v>1</v>
          </cell>
          <cell r="E12" t="str">
            <v>식</v>
          </cell>
          <cell r="J12">
            <v>5190320.2</v>
          </cell>
          <cell r="K12">
            <v>155709.6</v>
          </cell>
          <cell r="M12">
            <v>0</v>
          </cell>
        </row>
        <row r="13">
          <cell r="B13" t="str">
            <v>소계</v>
          </cell>
          <cell r="G13">
            <v>44004220</v>
          </cell>
          <cell r="I13">
            <v>38658191</v>
          </cell>
          <cell r="K13">
            <v>5346029</v>
          </cell>
          <cell r="M13">
            <v>0</v>
          </cell>
        </row>
        <row r="14">
          <cell r="M14">
            <v>0</v>
          </cell>
        </row>
        <row r="15">
          <cell r="B15">
            <v>147</v>
          </cell>
          <cell r="C15" t="str">
            <v>광섬유설치(Line)</v>
          </cell>
          <cell r="G15" t="str">
            <v>m당</v>
          </cell>
          <cell r="M15">
            <v>0</v>
          </cell>
        </row>
        <row r="16">
          <cell r="B16" t="str">
            <v>광섬유(측면)</v>
          </cell>
          <cell r="C16" t="str">
            <v>0.75mmx105C</v>
          </cell>
          <cell r="D16">
            <v>1</v>
          </cell>
          <cell r="E16" t="str">
            <v>M</v>
          </cell>
          <cell r="H16">
            <v>70000</v>
          </cell>
          <cell r="I16">
            <v>70000</v>
          </cell>
          <cell r="K16">
            <v>0</v>
          </cell>
          <cell r="M16">
            <v>0</v>
          </cell>
        </row>
        <row r="17">
          <cell r="B17" t="str">
            <v>광케이블기사</v>
          </cell>
          <cell r="D17">
            <v>0.05</v>
          </cell>
          <cell r="E17" t="str">
            <v>인</v>
          </cell>
          <cell r="I17">
            <v>0</v>
          </cell>
          <cell r="J17">
            <v>97185</v>
          </cell>
          <cell r="K17">
            <v>4859.2</v>
          </cell>
          <cell r="M17">
            <v>0</v>
          </cell>
        </row>
        <row r="18">
          <cell r="B18" t="str">
            <v>소계</v>
          </cell>
          <cell r="G18">
            <v>74859</v>
          </cell>
          <cell r="I18">
            <v>70000</v>
          </cell>
          <cell r="K18">
            <v>4859</v>
          </cell>
          <cell r="M18">
            <v>0</v>
          </cell>
        </row>
        <row r="19">
          <cell r="M19">
            <v>0</v>
          </cell>
        </row>
        <row r="20">
          <cell r="B20">
            <v>148</v>
          </cell>
          <cell r="C20" t="str">
            <v>트랙설치</v>
          </cell>
          <cell r="G20" t="str">
            <v>m당</v>
          </cell>
          <cell r="M20">
            <v>0</v>
          </cell>
        </row>
        <row r="21">
          <cell r="B21" t="str">
            <v>트랙</v>
          </cell>
          <cell r="C21" t="str">
            <v>TRK125</v>
          </cell>
          <cell r="D21">
            <v>1</v>
          </cell>
          <cell r="E21" t="str">
            <v>M</v>
          </cell>
          <cell r="H21">
            <v>12000</v>
          </cell>
          <cell r="I21">
            <v>12000</v>
          </cell>
          <cell r="K21">
            <v>0</v>
          </cell>
          <cell r="M21">
            <v>0</v>
          </cell>
        </row>
        <row r="22">
          <cell r="B22" t="str">
            <v>내선전공</v>
          </cell>
          <cell r="C22" t="str">
            <v>몰딩신설품</v>
          </cell>
          <cell r="D22">
            <v>0.16</v>
          </cell>
          <cell r="E22" t="str">
            <v>인</v>
          </cell>
          <cell r="I22">
            <v>0</v>
          </cell>
          <cell r="J22">
            <v>49969</v>
          </cell>
          <cell r="K22">
            <v>7995</v>
          </cell>
          <cell r="M22">
            <v>0</v>
          </cell>
        </row>
        <row r="23">
          <cell r="B23" t="str">
            <v>내선전공</v>
          </cell>
          <cell r="C23" t="str">
            <v>칼블럭설치</v>
          </cell>
          <cell r="D23">
            <v>2.8000000000000001E-2</v>
          </cell>
          <cell r="E23" t="str">
            <v>인</v>
          </cell>
          <cell r="I23">
            <v>0</v>
          </cell>
          <cell r="J23">
            <v>49969</v>
          </cell>
          <cell r="K23">
            <v>1399.1</v>
          </cell>
          <cell r="M23">
            <v>0</v>
          </cell>
        </row>
        <row r="24">
          <cell r="B24" t="str">
            <v>소계</v>
          </cell>
          <cell r="G24">
            <v>19995</v>
          </cell>
          <cell r="I24">
            <v>12000</v>
          </cell>
          <cell r="K24">
            <v>7995</v>
          </cell>
          <cell r="M24">
            <v>0</v>
          </cell>
        </row>
        <row r="25">
          <cell r="M25">
            <v>0</v>
          </cell>
        </row>
        <row r="26">
          <cell r="B26">
            <v>149</v>
          </cell>
          <cell r="C26" t="str">
            <v>아크릴트랙설치</v>
          </cell>
          <cell r="G26" t="str">
            <v>m당</v>
          </cell>
          <cell r="M26">
            <v>0</v>
          </cell>
        </row>
        <row r="27">
          <cell r="B27" t="str">
            <v>아크릴트랙</v>
          </cell>
          <cell r="C27" t="str">
            <v>30x20</v>
          </cell>
          <cell r="D27">
            <v>1</v>
          </cell>
          <cell r="E27" t="str">
            <v>M</v>
          </cell>
          <cell r="H27">
            <v>25000</v>
          </cell>
          <cell r="I27">
            <v>25000</v>
          </cell>
          <cell r="K27">
            <v>0</v>
          </cell>
          <cell r="M27">
            <v>0</v>
          </cell>
        </row>
        <row r="28">
          <cell r="B28" t="str">
            <v>내선전공</v>
          </cell>
          <cell r="C28" t="str">
            <v>몰딩신설품</v>
          </cell>
          <cell r="D28">
            <v>0.16</v>
          </cell>
          <cell r="E28" t="str">
            <v>인</v>
          </cell>
          <cell r="I28">
            <v>0</v>
          </cell>
          <cell r="J28">
            <v>49969</v>
          </cell>
          <cell r="K28">
            <v>7995</v>
          </cell>
          <cell r="M28">
            <v>0</v>
          </cell>
        </row>
        <row r="29">
          <cell r="B29" t="str">
            <v>소계</v>
          </cell>
          <cell r="G29">
            <v>32995</v>
          </cell>
          <cell r="I29">
            <v>25000</v>
          </cell>
          <cell r="K29">
            <v>7995</v>
          </cell>
          <cell r="M29">
            <v>0</v>
          </cell>
        </row>
        <row r="30">
          <cell r="M30">
            <v>0</v>
          </cell>
        </row>
        <row r="31">
          <cell r="B31">
            <v>150</v>
          </cell>
          <cell r="C31" t="str">
            <v>조광기설치 PL150-SM-4C</v>
          </cell>
          <cell r="G31" t="str">
            <v>식당</v>
          </cell>
          <cell r="M31">
            <v>0</v>
          </cell>
        </row>
        <row r="32">
          <cell r="B32" t="str">
            <v>입광부(COMMON END)</v>
          </cell>
          <cell r="D32">
            <v>1</v>
          </cell>
          <cell r="E32" t="str">
            <v>EA</v>
          </cell>
          <cell r="H32">
            <v>35000</v>
          </cell>
          <cell r="I32">
            <v>35000</v>
          </cell>
          <cell r="K32">
            <v>0</v>
          </cell>
          <cell r="M32">
            <v>0</v>
          </cell>
        </row>
        <row r="33">
          <cell r="B33" t="str">
            <v>조광기</v>
          </cell>
          <cell r="C33" t="str">
            <v>HQI-150W</v>
          </cell>
          <cell r="D33">
            <v>1</v>
          </cell>
          <cell r="E33" t="str">
            <v>EA</v>
          </cell>
          <cell r="H33">
            <v>1280000</v>
          </cell>
          <cell r="I33">
            <v>1280000</v>
          </cell>
          <cell r="K33">
            <v>0</v>
          </cell>
          <cell r="M33">
            <v>0</v>
          </cell>
        </row>
        <row r="34">
          <cell r="B34" t="str">
            <v>동기제어</v>
          </cell>
          <cell r="C34" t="str">
            <v>SM,SY(내장형)</v>
          </cell>
          <cell r="D34">
            <v>1</v>
          </cell>
          <cell r="E34" t="str">
            <v>SET</v>
          </cell>
          <cell r="H34">
            <v>100000</v>
          </cell>
          <cell r="I34">
            <v>100000</v>
          </cell>
          <cell r="K34">
            <v>0</v>
          </cell>
          <cell r="M34">
            <v>0</v>
          </cell>
        </row>
        <row r="35">
          <cell r="B35" t="str">
            <v>Color Wheel</v>
          </cell>
          <cell r="C35" t="str">
            <v>4C</v>
          </cell>
          <cell r="D35">
            <v>1</v>
          </cell>
          <cell r="E35" t="str">
            <v>SET</v>
          </cell>
          <cell r="H35">
            <v>50000</v>
          </cell>
          <cell r="I35">
            <v>50000</v>
          </cell>
          <cell r="K35">
            <v>0</v>
          </cell>
          <cell r="M35">
            <v>0</v>
          </cell>
        </row>
        <row r="36">
          <cell r="B36" t="str">
            <v>광케이블기사</v>
          </cell>
          <cell r="C36" t="str">
            <v>외피접속품</v>
          </cell>
          <cell r="D36">
            <v>0.67</v>
          </cell>
          <cell r="E36" t="str">
            <v>인</v>
          </cell>
          <cell r="I36">
            <v>0</v>
          </cell>
          <cell r="J36">
            <v>97185</v>
          </cell>
          <cell r="K36">
            <v>65113.9</v>
          </cell>
          <cell r="M36">
            <v>0</v>
          </cell>
        </row>
        <row r="37">
          <cell r="B37" t="str">
            <v>특별인부</v>
          </cell>
          <cell r="C37" t="str">
            <v>외피접속품</v>
          </cell>
          <cell r="D37">
            <v>0.31</v>
          </cell>
          <cell r="E37" t="str">
            <v>인</v>
          </cell>
          <cell r="I37">
            <v>0</v>
          </cell>
          <cell r="J37">
            <v>51490</v>
          </cell>
          <cell r="K37">
            <v>15961.9</v>
          </cell>
          <cell r="M37">
            <v>0</v>
          </cell>
        </row>
        <row r="38">
          <cell r="B38" t="str">
            <v>내선전공</v>
          </cell>
          <cell r="C38" t="str">
            <v>투광기부설품</v>
          </cell>
          <cell r="D38">
            <v>0.495</v>
          </cell>
          <cell r="E38" t="str">
            <v>인</v>
          </cell>
          <cell r="I38">
            <v>0</v>
          </cell>
          <cell r="J38">
            <v>49969</v>
          </cell>
          <cell r="K38">
            <v>24734.6</v>
          </cell>
          <cell r="M38">
            <v>0</v>
          </cell>
        </row>
        <row r="39">
          <cell r="B39" t="str">
            <v>소계</v>
          </cell>
          <cell r="G39">
            <v>1570810</v>
          </cell>
          <cell r="I39">
            <v>1465000</v>
          </cell>
          <cell r="K39">
            <v>105810</v>
          </cell>
          <cell r="M39">
            <v>0</v>
          </cell>
        </row>
        <row r="40">
          <cell r="M40">
            <v>0</v>
          </cell>
        </row>
        <row r="41">
          <cell r="B41">
            <v>151</v>
          </cell>
          <cell r="C41" t="str">
            <v>1등용외함설치</v>
          </cell>
          <cell r="G41" t="str">
            <v>면당</v>
          </cell>
          <cell r="M41">
            <v>0</v>
          </cell>
        </row>
        <row r="42">
          <cell r="B42" t="str">
            <v>광원외함(1등용)</v>
          </cell>
          <cell r="C42" t="str">
            <v>500x600x200</v>
          </cell>
          <cell r="D42">
            <v>1</v>
          </cell>
          <cell r="E42" t="str">
            <v>EA</v>
          </cell>
          <cell r="H42">
            <v>450000</v>
          </cell>
          <cell r="I42">
            <v>450000</v>
          </cell>
          <cell r="K42">
            <v>0</v>
          </cell>
          <cell r="M42">
            <v>0</v>
          </cell>
        </row>
        <row r="43">
          <cell r="B43" t="str">
            <v>내선전공</v>
          </cell>
          <cell r="C43" t="str">
            <v>풀박스설치품</v>
          </cell>
          <cell r="D43">
            <v>3</v>
          </cell>
          <cell r="E43" t="str">
            <v>인</v>
          </cell>
          <cell r="I43">
            <v>0</v>
          </cell>
          <cell r="J43">
            <v>49969</v>
          </cell>
          <cell r="K43">
            <v>149907</v>
          </cell>
          <cell r="M43">
            <v>0</v>
          </cell>
        </row>
        <row r="44">
          <cell r="B44" t="str">
            <v>내선전공</v>
          </cell>
          <cell r="C44" t="str">
            <v>앙카볼트설치</v>
          </cell>
          <cell r="D44">
            <v>0.08</v>
          </cell>
          <cell r="E44" t="str">
            <v>인</v>
          </cell>
          <cell r="I44">
            <v>0</v>
          </cell>
          <cell r="J44">
            <v>49969</v>
          </cell>
          <cell r="K44">
            <v>3997.5</v>
          </cell>
          <cell r="M44">
            <v>0</v>
          </cell>
        </row>
        <row r="45">
          <cell r="B45" t="str">
            <v>소계</v>
          </cell>
          <cell r="G45">
            <v>603904</v>
          </cell>
          <cell r="I45">
            <v>450000</v>
          </cell>
          <cell r="K45">
            <v>153904</v>
          </cell>
          <cell r="M45">
            <v>0</v>
          </cell>
        </row>
        <row r="46">
          <cell r="M46">
            <v>0</v>
          </cell>
        </row>
        <row r="47">
          <cell r="B47">
            <v>152</v>
          </cell>
          <cell r="C47" t="str">
            <v>제어케이블신설</v>
          </cell>
          <cell r="G47" t="str">
            <v>m당</v>
          </cell>
          <cell r="M47">
            <v>0</v>
          </cell>
        </row>
        <row r="48">
          <cell r="B48" t="str">
            <v>제어용비닐절연전선(CVV)</v>
          </cell>
          <cell r="C48" t="str">
            <v>3.5㎟,3심</v>
          </cell>
          <cell r="D48">
            <v>1</v>
          </cell>
          <cell r="E48" t="str">
            <v>M</v>
          </cell>
          <cell r="H48">
            <v>801</v>
          </cell>
          <cell r="I48">
            <v>801</v>
          </cell>
          <cell r="K48">
            <v>0</v>
          </cell>
          <cell r="M48">
            <v>0</v>
          </cell>
        </row>
        <row r="49">
          <cell r="B49" t="str">
            <v>저압케이블전공</v>
          </cell>
          <cell r="D49">
            <v>2.1999999999999999E-2</v>
          </cell>
          <cell r="E49" t="str">
            <v>인</v>
          </cell>
          <cell r="I49">
            <v>0</v>
          </cell>
          <cell r="J49">
            <v>67062</v>
          </cell>
          <cell r="K49">
            <v>1475.3</v>
          </cell>
          <cell r="M49">
            <v>0</v>
          </cell>
        </row>
        <row r="50">
          <cell r="B50" t="str">
            <v>소계</v>
          </cell>
          <cell r="G50">
            <v>2276</v>
          </cell>
          <cell r="I50">
            <v>801</v>
          </cell>
          <cell r="K50">
            <v>1475</v>
          </cell>
          <cell r="M50">
            <v>0</v>
          </cell>
        </row>
        <row r="51">
          <cell r="M51">
            <v>0</v>
          </cell>
        </row>
        <row r="52">
          <cell r="B52">
            <v>153</v>
          </cell>
          <cell r="C52" t="str">
            <v>전선관부설</v>
          </cell>
          <cell r="G52" t="str">
            <v>m당</v>
          </cell>
          <cell r="M52">
            <v>0</v>
          </cell>
        </row>
        <row r="53">
          <cell r="B53" t="str">
            <v>합성수지가요관(CD)</v>
          </cell>
          <cell r="C53" t="str">
            <v>16mm</v>
          </cell>
          <cell r="D53">
            <v>1</v>
          </cell>
          <cell r="E53" t="str">
            <v>M</v>
          </cell>
          <cell r="H53">
            <v>242</v>
          </cell>
          <cell r="I53">
            <v>242</v>
          </cell>
          <cell r="K53">
            <v>0</v>
          </cell>
          <cell r="M53">
            <v>0</v>
          </cell>
        </row>
        <row r="54">
          <cell r="B54" t="str">
            <v>전선관 부속품</v>
          </cell>
          <cell r="C54" t="str">
            <v>부속품율 20%</v>
          </cell>
          <cell r="D54">
            <v>0.2</v>
          </cell>
          <cell r="E54" t="str">
            <v>식</v>
          </cell>
          <cell r="H54">
            <v>242</v>
          </cell>
          <cell r="I54">
            <v>48.4</v>
          </cell>
          <cell r="K54">
            <v>0</v>
          </cell>
          <cell r="M54">
            <v>0</v>
          </cell>
        </row>
        <row r="55">
          <cell r="B55" t="str">
            <v>내선전공</v>
          </cell>
          <cell r="D55">
            <v>0.05</v>
          </cell>
          <cell r="E55" t="str">
            <v>인</v>
          </cell>
          <cell r="I55">
            <v>0</v>
          </cell>
          <cell r="J55">
            <v>49296</v>
          </cell>
          <cell r="K55">
            <v>2464.8000000000002</v>
          </cell>
          <cell r="M55">
            <v>0</v>
          </cell>
        </row>
        <row r="56">
          <cell r="B56" t="str">
            <v>소계</v>
          </cell>
          <cell r="G56">
            <v>2754</v>
          </cell>
          <cell r="I56">
            <v>290</v>
          </cell>
          <cell r="K56">
            <v>2464</v>
          </cell>
          <cell r="M56">
            <v>0</v>
          </cell>
        </row>
        <row r="57">
          <cell r="M57">
            <v>0</v>
          </cell>
        </row>
        <row r="58">
          <cell r="G58">
            <v>0</v>
          </cell>
          <cell r="I58">
            <v>0</v>
          </cell>
          <cell r="K58">
            <v>0</v>
          </cell>
          <cell r="M58">
            <v>0</v>
          </cell>
        </row>
        <row r="59">
          <cell r="M59">
            <v>0</v>
          </cell>
        </row>
        <row r="72">
          <cell r="G72">
            <v>0</v>
          </cell>
          <cell r="I72">
            <v>0</v>
          </cell>
          <cell r="K72">
            <v>0</v>
          </cell>
          <cell r="M72">
            <v>0</v>
          </cell>
        </row>
        <row r="73">
          <cell r="G73">
            <v>0</v>
          </cell>
          <cell r="I73">
            <v>0</v>
          </cell>
          <cell r="K73">
            <v>0</v>
          </cell>
          <cell r="M73">
            <v>0</v>
          </cell>
        </row>
      </sheetData>
      <sheetData sheetId="12" refreshError="1">
        <row r="1">
          <cell r="B1" t="str">
            <v>공   종</v>
          </cell>
          <cell r="C1" t="str">
            <v>규  격</v>
          </cell>
          <cell r="D1" t="str">
            <v>수 량</v>
          </cell>
          <cell r="E1" t="str">
            <v>단</v>
          </cell>
          <cell r="F1" t="str">
            <v>총     액</v>
          </cell>
          <cell r="H1" t="str">
            <v>재  료  비</v>
          </cell>
          <cell r="J1" t="str">
            <v>노  무  비</v>
          </cell>
          <cell r="L1" t="str">
            <v>경     비</v>
          </cell>
        </row>
        <row r="2">
          <cell r="E2" t="str">
            <v>위</v>
          </cell>
          <cell r="F2" t="str">
            <v>단 가</v>
          </cell>
          <cell r="G2" t="str">
            <v>금 액</v>
          </cell>
          <cell r="H2" t="str">
            <v>단 가</v>
          </cell>
          <cell r="I2" t="str">
            <v>금 액</v>
          </cell>
          <cell r="J2" t="str">
            <v>단 가</v>
          </cell>
          <cell r="K2" t="str">
            <v>금 액</v>
          </cell>
          <cell r="L2" t="str">
            <v>단 가</v>
          </cell>
          <cell r="M2" t="str">
            <v>금 액</v>
          </cell>
        </row>
        <row r="3">
          <cell r="B3">
            <v>93</v>
          </cell>
          <cell r="C3" t="str">
            <v>터파기 (인력,보통토사,0~1M)</v>
          </cell>
          <cell r="G3" t="str">
            <v>m3당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M3">
            <v>0</v>
          </cell>
        </row>
        <row r="4">
          <cell r="B4" t="str">
            <v>보통인부</v>
          </cell>
          <cell r="D4">
            <v>0.2</v>
          </cell>
          <cell r="E4" t="str">
            <v>인</v>
          </cell>
          <cell r="G4" t="str">
            <v xml:space="preserve"> </v>
          </cell>
          <cell r="I4">
            <v>0</v>
          </cell>
          <cell r="J4">
            <v>37052</v>
          </cell>
          <cell r="K4">
            <v>7410.4</v>
          </cell>
          <cell r="M4">
            <v>0</v>
          </cell>
        </row>
        <row r="5">
          <cell r="B5" t="str">
            <v>소   계</v>
          </cell>
          <cell r="G5">
            <v>7410</v>
          </cell>
          <cell r="I5">
            <v>0</v>
          </cell>
          <cell r="K5">
            <v>7410</v>
          </cell>
          <cell r="M5">
            <v>0</v>
          </cell>
        </row>
        <row r="6">
          <cell r="G6">
            <v>0</v>
          </cell>
          <cell r="I6">
            <v>0</v>
          </cell>
          <cell r="K6">
            <v>0</v>
          </cell>
          <cell r="M6">
            <v>0</v>
          </cell>
        </row>
        <row r="7">
          <cell r="B7">
            <v>94</v>
          </cell>
          <cell r="C7" t="str">
            <v>터파기 (인력,보통토사,0~1M,협소)</v>
          </cell>
          <cell r="G7" t="str">
            <v>m3당</v>
          </cell>
          <cell r="H7">
            <v>0</v>
          </cell>
          <cell r="I7">
            <v>0</v>
          </cell>
          <cell r="K7">
            <v>0</v>
          </cell>
          <cell r="M7">
            <v>0</v>
          </cell>
        </row>
        <row r="8">
          <cell r="B8" t="str">
            <v>보통인부</v>
          </cell>
          <cell r="D8">
            <v>0.25</v>
          </cell>
          <cell r="E8" t="str">
            <v>인</v>
          </cell>
          <cell r="G8" t="str">
            <v xml:space="preserve"> </v>
          </cell>
          <cell r="I8">
            <v>0</v>
          </cell>
          <cell r="J8">
            <v>37052</v>
          </cell>
          <cell r="K8">
            <v>9263</v>
          </cell>
          <cell r="M8">
            <v>0</v>
          </cell>
        </row>
        <row r="9">
          <cell r="B9" t="str">
            <v>소   계</v>
          </cell>
          <cell r="G9">
            <v>9263</v>
          </cell>
          <cell r="I9">
            <v>0</v>
          </cell>
          <cell r="K9">
            <v>9263</v>
          </cell>
          <cell r="M9">
            <v>0</v>
          </cell>
        </row>
        <row r="10">
          <cell r="G10">
            <v>0</v>
          </cell>
          <cell r="I10">
            <v>0</v>
          </cell>
          <cell r="K10">
            <v>0</v>
          </cell>
          <cell r="M10">
            <v>0</v>
          </cell>
        </row>
        <row r="11">
          <cell r="B11">
            <v>95</v>
          </cell>
          <cell r="C11" t="str">
            <v>절취 (인력,보통토사)</v>
          </cell>
          <cell r="G11" t="str">
            <v>m3당</v>
          </cell>
          <cell r="H11">
            <v>0</v>
          </cell>
          <cell r="I11">
            <v>0</v>
          </cell>
          <cell r="K11">
            <v>0</v>
          </cell>
          <cell r="M11">
            <v>0</v>
          </cell>
        </row>
        <row r="12">
          <cell r="B12" t="str">
            <v>보통인부</v>
          </cell>
          <cell r="D12">
            <v>0.16</v>
          </cell>
          <cell r="E12" t="str">
            <v>인</v>
          </cell>
          <cell r="G12" t="str">
            <v xml:space="preserve"> </v>
          </cell>
          <cell r="I12">
            <v>0</v>
          </cell>
          <cell r="J12">
            <v>37052</v>
          </cell>
          <cell r="K12">
            <v>5928.3</v>
          </cell>
          <cell r="M12">
            <v>0</v>
          </cell>
        </row>
        <row r="13">
          <cell r="B13" t="str">
            <v>소   계</v>
          </cell>
          <cell r="G13">
            <v>5928</v>
          </cell>
          <cell r="I13">
            <v>0</v>
          </cell>
          <cell r="K13">
            <v>5928</v>
          </cell>
          <cell r="M13">
            <v>0</v>
          </cell>
        </row>
        <row r="15">
          <cell r="B15">
            <v>96</v>
          </cell>
          <cell r="C15" t="str">
            <v>잔토처리 (인력,현장내)</v>
          </cell>
          <cell r="G15" t="str">
            <v>m3당</v>
          </cell>
          <cell r="H15">
            <v>0</v>
          </cell>
          <cell r="I15">
            <v>0</v>
          </cell>
          <cell r="K15">
            <v>0</v>
          </cell>
          <cell r="M15">
            <v>0</v>
          </cell>
        </row>
        <row r="16">
          <cell r="B16" t="str">
            <v>보통인부</v>
          </cell>
          <cell r="D16">
            <v>0.2</v>
          </cell>
          <cell r="E16" t="str">
            <v>인</v>
          </cell>
          <cell r="G16" t="str">
            <v xml:space="preserve"> </v>
          </cell>
          <cell r="I16">
            <v>0</v>
          </cell>
          <cell r="J16">
            <v>37052</v>
          </cell>
          <cell r="K16">
            <v>7410.4</v>
          </cell>
          <cell r="M16">
            <v>0</v>
          </cell>
        </row>
        <row r="17">
          <cell r="B17" t="str">
            <v>소   계</v>
          </cell>
          <cell r="G17">
            <v>7410</v>
          </cell>
          <cell r="I17">
            <v>0</v>
          </cell>
          <cell r="K17">
            <v>7410</v>
          </cell>
          <cell r="M17">
            <v>0</v>
          </cell>
        </row>
        <row r="19">
          <cell r="B19">
            <v>97</v>
          </cell>
          <cell r="C19" t="str">
            <v>되메우기 및 다짐 (인력)</v>
          </cell>
          <cell r="G19" t="str">
            <v>m3당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B20" t="str">
            <v>보통인부</v>
          </cell>
          <cell r="C20" t="str">
            <v>되메우기</v>
          </cell>
          <cell r="D20">
            <v>0.1</v>
          </cell>
          <cell r="E20" t="str">
            <v>인</v>
          </cell>
          <cell r="G20" t="str">
            <v xml:space="preserve"> </v>
          </cell>
          <cell r="I20">
            <v>0</v>
          </cell>
          <cell r="J20">
            <v>37052</v>
          </cell>
          <cell r="K20">
            <v>3705</v>
          </cell>
          <cell r="M20">
            <v>0</v>
          </cell>
        </row>
        <row r="21">
          <cell r="B21" t="str">
            <v>보통인부</v>
          </cell>
          <cell r="C21" t="str">
            <v>다지기</v>
          </cell>
          <cell r="D21">
            <v>0.11</v>
          </cell>
          <cell r="E21" t="str">
            <v>인</v>
          </cell>
          <cell r="G21" t="str">
            <v xml:space="preserve"> </v>
          </cell>
          <cell r="I21">
            <v>0</v>
          </cell>
          <cell r="J21">
            <v>37052</v>
          </cell>
          <cell r="K21">
            <v>4075.7</v>
          </cell>
          <cell r="M21">
            <v>0</v>
          </cell>
        </row>
        <row r="22">
          <cell r="B22" t="str">
            <v>소   계</v>
          </cell>
          <cell r="G22">
            <v>7780</v>
          </cell>
          <cell r="I22">
            <v>0</v>
          </cell>
          <cell r="K22">
            <v>7780</v>
          </cell>
          <cell r="M22">
            <v>0</v>
          </cell>
        </row>
        <row r="24">
          <cell r="B24">
            <v>98</v>
          </cell>
          <cell r="C24" t="str">
            <v>흙다짐 (인력)</v>
          </cell>
          <cell r="G24" t="str">
            <v>m3당</v>
          </cell>
          <cell r="H24">
            <v>0</v>
          </cell>
          <cell r="I24">
            <v>0</v>
          </cell>
          <cell r="K24">
            <v>0</v>
          </cell>
          <cell r="M24">
            <v>0</v>
          </cell>
        </row>
        <row r="25">
          <cell r="B25" t="str">
            <v>보통인부</v>
          </cell>
          <cell r="C25" t="str">
            <v>다지기</v>
          </cell>
          <cell r="D25">
            <v>0.11</v>
          </cell>
          <cell r="E25" t="str">
            <v>인</v>
          </cell>
          <cell r="G25" t="str">
            <v xml:space="preserve"> </v>
          </cell>
          <cell r="I25">
            <v>0</v>
          </cell>
          <cell r="J25">
            <v>37052</v>
          </cell>
          <cell r="K25">
            <v>4075.7</v>
          </cell>
          <cell r="M25">
            <v>0</v>
          </cell>
        </row>
        <row r="26">
          <cell r="B26" t="str">
            <v>소   계</v>
          </cell>
          <cell r="G26">
            <v>4075</v>
          </cell>
          <cell r="I26">
            <v>0</v>
          </cell>
          <cell r="K26">
            <v>4075</v>
          </cell>
          <cell r="M26">
            <v>0</v>
          </cell>
        </row>
        <row r="28">
          <cell r="B28">
            <v>99</v>
          </cell>
          <cell r="C28" t="str">
            <v>바닥면고르기  (성토면)</v>
          </cell>
          <cell r="G28" t="str">
            <v>m2당</v>
          </cell>
          <cell r="H28">
            <v>0</v>
          </cell>
          <cell r="I28">
            <v>0</v>
          </cell>
          <cell r="K28">
            <v>0</v>
          </cell>
          <cell r="M28">
            <v>0</v>
          </cell>
        </row>
        <row r="29">
          <cell r="B29" t="str">
            <v>보통인부</v>
          </cell>
          <cell r="C29" t="str">
            <v>성토면,사질토</v>
          </cell>
          <cell r="D29">
            <v>1.9E-2</v>
          </cell>
          <cell r="E29" t="str">
            <v>인</v>
          </cell>
          <cell r="G29" t="str">
            <v xml:space="preserve"> </v>
          </cell>
          <cell r="I29">
            <v>0</v>
          </cell>
          <cell r="J29">
            <v>37052</v>
          </cell>
          <cell r="K29">
            <v>703.9</v>
          </cell>
          <cell r="M29">
            <v>0</v>
          </cell>
        </row>
        <row r="30">
          <cell r="B30" t="str">
            <v>소   계</v>
          </cell>
          <cell r="G30">
            <v>703</v>
          </cell>
          <cell r="I30">
            <v>0</v>
          </cell>
          <cell r="K30">
            <v>703</v>
          </cell>
          <cell r="M30">
            <v>0</v>
          </cell>
        </row>
        <row r="31">
          <cell r="G31">
            <v>0</v>
          </cell>
          <cell r="I31">
            <v>0</v>
          </cell>
          <cell r="K31">
            <v>0</v>
          </cell>
          <cell r="M31">
            <v>0</v>
          </cell>
        </row>
        <row r="32">
          <cell r="B32">
            <v>100</v>
          </cell>
          <cell r="C32" t="str">
            <v xml:space="preserve">잡석지정(다짐) </v>
          </cell>
          <cell r="G32" t="str">
            <v>m3당</v>
          </cell>
          <cell r="I32">
            <v>0</v>
          </cell>
          <cell r="K32">
            <v>0</v>
          </cell>
          <cell r="M32">
            <v>0</v>
          </cell>
        </row>
        <row r="33">
          <cell r="B33" t="str">
            <v>자     갈</v>
          </cell>
          <cell r="C33" t="str">
            <v>#467(Φ40mm)</v>
          </cell>
          <cell r="D33">
            <v>0.3</v>
          </cell>
          <cell r="E33" t="str">
            <v>M3</v>
          </cell>
          <cell r="G33" t="str">
            <v xml:space="preserve"> </v>
          </cell>
          <cell r="H33">
            <v>12000</v>
          </cell>
          <cell r="I33">
            <v>3600</v>
          </cell>
          <cell r="K33">
            <v>0</v>
          </cell>
          <cell r="M33">
            <v>0</v>
          </cell>
        </row>
        <row r="34">
          <cell r="B34" t="str">
            <v>잡     석</v>
          </cell>
          <cell r="C34" t="str">
            <v>#467(Φ40mm)</v>
          </cell>
          <cell r="D34">
            <v>1.1000000000000001</v>
          </cell>
          <cell r="E34" t="str">
            <v>M3</v>
          </cell>
          <cell r="G34" t="str">
            <v xml:space="preserve"> </v>
          </cell>
          <cell r="H34">
            <v>9000</v>
          </cell>
          <cell r="I34">
            <v>9900</v>
          </cell>
          <cell r="K34">
            <v>0</v>
          </cell>
          <cell r="M34">
            <v>0</v>
          </cell>
        </row>
        <row r="35">
          <cell r="B35" t="str">
            <v>보통인부</v>
          </cell>
          <cell r="C35" t="str">
            <v>떨공이 다지기</v>
          </cell>
          <cell r="D35">
            <v>1.1000000000000001</v>
          </cell>
          <cell r="E35" t="str">
            <v>인</v>
          </cell>
          <cell r="G35" t="str">
            <v xml:space="preserve"> </v>
          </cell>
          <cell r="I35">
            <v>0</v>
          </cell>
          <cell r="J35">
            <v>37052</v>
          </cell>
          <cell r="K35">
            <v>40757.199999999997</v>
          </cell>
          <cell r="M35">
            <v>0</v>
          </cell>
        </row>
        <row r="36">
          <cell r="B36" t="str">
            <v>기구손료</v>
          </cell>
          <cell r="C36" t="str">
            <v>품의 2%</v>
          </cell>
          <cell r="D36">
            <v>1</v>
          </cell>
          <cell r="E36" t="str">
            <v>식</v>
          </cell>
          <cell r="G36" t="str">
            <v xml:space="preserve"> </v>
          </cell>
          <cell r="I36">
            <v>0</v>
          </cell>
          <cell r="K36">
            <v>0</v>
          </cell>
          <cell r="L36">
            <v>40757</v>
          </cell>
          <cell r="M36">
            <v>815.1</v>
          </cell>
        </row>
        <row r="37">
          <cell r="B37" t="str">
            <v>소   계</v>
          </cell>
          <cell r="G37">
            <v>55072</v>
          </cell>
          <cell r="I37">
            <v>13500</v>
          </cell>
          <cell r="K37">
            <v>40757</v>
          </cell>
          <cell r="M37">
            <v>815</v>
          </cell>
        </row>
        <row r="38">
          <cell r="G38">
            <v>0</v>
          </cell>
          <cell r="I38">
            <v>0</v>
          </cell>
          <cell r="K38">
            <v>0</v>
          </cell>
          <cell r="M38">
            <v>0</v>
          </cell>
        </row>
        <row r="39">
          <cell r="B39">
            <v>101</v>
          </cell>
          <cell r="C39" t="str">
            <v>모래깔기</v>
          </cell>
          <cell r="G39" t="str">
            <v>m3당</v>
          </cell>
          <cell r="I39">
            <v>0</v>
          </cell>
          <cell r="K39">
            <v>0</v>
          </cell>
          <cell r="M39">
            <v>0</v>
          </cell>
        </row>
        <row r="40">
          <cell r="B40" t="str">
            <v>모     래</v>
          </cell>
          <cell r="C40">
            <v>0</v>
          </cell>
          <cell r="D40">
            <v>1.04</v>
          </cell>
          <cell r="E40" t="str">
            <v>M3</v>
          </cell>
          <cell r="G40" t="str">
            <v xml:space="preserve"> </v>
          </cell>
          <cell r="H40">
            <v>12000</v>
          </cell>
          <cell r="I40">
            <v>12480</v>
          </cell>
          <cell r="K40">
            <v>0</v>
          </cell>
          <cell r="M40">
            <v>0</v>
          </cell>
        </row>
        <row r="41">
          <cell r="B41" t="str">
            <v>보통인부</v>
          </cell>
          <cell r="C41" t="str">
            <v xml:space="preserve"> </v>
          </cell>
          <cell r="D41">
            <v>0.25</v>
          </cell>
          <cell r="E41" t="str">
            <v>인</v>
          </cell>
          <cell r="G41" t="str">
            <v xml:space="preserve"> </v>
          </cell>
          <cell r="I41">
            <v>0</v>
          </cell>
          <cell r="J41">
            <v>37052</v>
          </cell>
          <cell r="K41">
            <v>9263</v>
          </cell>
          <cell r="M41">
            <v>0</v>
          </cell>
        </row>
        <row r="42">
          <cell r="B42" t="str">
            <v>소   계</v>
          </cell>
          <cell r="G42">
            <v>21743</v>
          </cell>
          <cell r="I42">
            <v>12480</v>
          </cell>
          <cell r="K42">
            <v>9263</v>
          </cell>
          <cell r="M42">
            <v>0</v>
          </cell>
        </row>
        <row r="44">
          <cell r="G44">
            <v>0</v>
          </cell>
          <cell r="I44">
            <v>0</v>
          </cell>
          <cell r="K44">
            <v>0</v>
          </cell>
          <cell r="M44">
            <v>0</v>
          </cell>
        </row>
        <row r="45">
          <cell r="B45">
            <v>102</v>
          </cell>
          <cell r="C45" t="str">
            <v>몰     탈 (1:1)</v>
          </cell>
          <cell r="G45" t="str">
            <v>m3당</v>
          </cell>
          <cell r="I45">
            <v>0</v>
          </cell>
          <cell r="K45">
            <v>0</v>
          </cell>
          <cell r="M45">
            <v>0</v>
          </cell>
        </row>
        <row r="46">
          <cell r="B46" t="str">
            <v>시 멘 트</v>
          </cell>
          <cell r="C46" t="str">
            <v>40KG/포</v>
          </cell>
          <cell r="D46">
            <v>1093</v>
          </cell>
          <cell r="E46" t="str">
            <v>Kg</v>
          </cell>
          <cell r="G46" t="str">
            <v xml:space="preserve"> </v>
          </cell>
          <cell r="H46">
            <v>62.7</v>
          </cell>
          <cell r="I46">
            <v>68531</v>
          </cell>
          <cell r="J46">
            <v>0</v>
          </cell>
          <cell r="K46">
            <v>0</v>
          </cell>
          <cell r="M46">
            <v>0</v>
          </cell>
        </row>
        <row r="47">
          <cell r="B47" t="str">
            <v>모     래</v>
          </cell>
          <cell r="C47">
            <v>0</v>
          </cell>
          <cell r="D47">
            <v>0.78</v>
          </cell>
          <cell r="E47" t="str">
            <v>M3</v>
          </cell>
          <cell r="G47" t="str">
            <v xml:space="preserve"> </v>
          </cell>
          <cell r="H47">
            <v>12000</v>
          </cell>
          <cell r="I47">
            <v>9360</v>
          </cell>
          <cell r="K47">
            <v>0</v>
          </cell>
          <cell r="M47">
            <v>0</v>
          </cell>
        </row>
        <row r="48">
          <cell r="B48" t="str">
            <v>보통인부</v>
          </cell>
          <cell r="C48" t="str">
            <v xml:space="preserve"> </v>
          </cell>
          <cell r="D48">
            <v>1</v>
          </cell>
          <cell r="E48" t="str">
            <v>인</v>
          </cell>
          <cell r="G48" t="str">
            <v xml:space="preserve"> </v>
          </cell>
          <cell r="I48">
            <v>0</v>
          </cell>
          <cell r="J48">
            <v>37052</v>
          </cell>
          <cell r="K48">
            <v>37052</v>
          </cell>
          <cell r="M48">
            <v>0</v>
          </cell>
        </row>
        <row r="49">
          <cell r="B49" t="str">
            <v>소   계</v>
          </cell>
          <cell r="G49">
            <v>114943</v>
          </cell>
          <cell r="I49">
            <v>77891</v>
          </cell>
          <cell r="K49">
            <v>37052</v>
          </cell>
          <cell r="M49">
            <v>0</v>
          </cell>
        </row>
        <row r="50">
          <cell r="G50">
            <v>0</v>
          </cell>
          <cell r="I50">
            <v>0</v>
          </cell>
          <cell r="K50">
            <v>0</v>
          </cell>
          <cell r="M50">
            <v>0</v>
          </cell>
        </row>
        <row r="51">
          <cell r="B51">
            <v>103</v>
          </cell>
          <cell r="C51" t="str">
            <v>몰     탈 (1:2)</v>
          </cell>
          <cell r="G51" t="str">
            <v>m3당</v>
          </cell>
          <cell r="I51">
            <v>0</v>
          </cell>
          <cell r="K51">
            <v>0</v>
          </cell>
          <cell r="M51">
            <v>0</v>
          </cell>
        </row>
        <row r="52">
          <cell r="B52" t="str">
            <v>시 멘 트</v>
          </cell>
          <cell r="C52" t="str">
            <v>40KG/포</v>
          </cell>
          <cell r="D52">
            <v>680</v>
          </cell>
          <cell r="E52" t="str">
            <v>Kg</v>
          </cell>
          <cell r="G52" t="str">
            <v xml:space="preserve"> </v>
          </cell>
          <cell r="H52">
            <v>62.7</v>
          </cell>
          <cell r="I52">
            <v>42636</v>
          </cell>
          <cell r="K52">
            <v>0</v>
          </cell>
          <cell r="M52">
            <v>0</v>
          </cell>
        </row>
        <row r="53">
          <cell r="B53" t="str">
            <v>모     래</v>
          </cell>
          <cell r="C53">
            <v>0</v>
          </cell>
          <cell r="D53">
            <v>0.93</v>
          </cell>
          <cell r="E53" t="str">
            <v>M3</v>
          </cell>
          <cell r="G53" t="str">
            <v xml:space="preserve"> </v>
          </cell>
          <cell r="H53">
            <v>12000</v>
          </cell>
          <cell r="I53">
            <v>11160</v>
          </cell>
          <cell r="K53">
            <v>0</v>
          </cell>
          <cell r="M53">
            <v>0</v>
          </cell>
        </row>
        <row r="54">
          <cell r="B54" t="str">
            <v>보통인부</v>
          </cell>
          <cell r="C54" t="str">
            <v xml:space="preserve"> </v>
          </cell>
          <cell r="D54">
            <v>1</v>
          </cell>
          <cell r="E54" t="str">
            <v>인</v>
          </cell>
          <cell r="G54" t="str">
            <v xml:space="preserve"> </v>
          </cell>
          <cell r="I54">
            <v>0</v>
          </cell>
          <cell r="J54">
            <v>37052</v>
          </cell>
          <cell r="K54">
            <v>37052</v>
          </cell>
          <cell r="M54">
            <v>0</v>
          </cell>
        </row>
        <row r="55">
          <cell r="B55" t="str">
            <v>소   계</v>
          </cell>
          <cell r="G55">
            <v>90848</v>
          </cell>
          <cell r="I55">
            <v>53796</v>
          </cell>
          <cell r="K55">
            <v>37052</v>
          </cell>
          <cell r="M55">
            <v>0</v>
          </cell>
        </row>
        <row r="56">
          <cell r="G56">
            <v>0</v>
          </cell>
          <cell r="I56">
            <v>0</v>
          </cell>
          <cell r="K56">
            <v>0</v>
          </cell>
          <cell r="M56">
            <v>0</v>
          </cell>
        </row>
        <row r="57">
          <cell r="B57">
            <v>104</v>
          </cell>
          <cell r="C57" t="str">
            <v>몰     탈 (1:3)</v>
          </cell>
          <cell r="G57" t="str">
            <v>m3당</v>
          </cell>
          <cell r="I57">
            <v>0</v>
          </cell>
          <cell r="K57">
            <v>0</v>
          </cell>
          <cell r="M57">
            <v>0</v>
          </cell>
        </row>
        <row r="58">
          <cell r="B58" t="str">
            <v>시 멘 트</v>
          </cell>
          <cell r="C58" t="str">
            <v>40KG/포</v>
          </cell>
          <cell r="D58">
            <v>510</v>
          </cell>
          <cell r="E58" t="str">
            <v>Kg</v>
          </cell>
          <cell r="G58" t="str">
            <v xml:space="preserve"> </v>
          </cell>
          <cell r="H58">
            <v>62.7</v>
          </cell>
          <cell r="I58">
            <v>31977</v>
          </cell>
          <cell r="K58">
            <v>0</v>
          </cell>
          <cell r="M58">
            <v>0</v>
          </cell>
        </row>
        <row r="59">
          <cell r="B59" t="str">
            <v>모     래</v>
          </cell>
          <cell r="C59">
            <v>0</v>
          </cell>
          <cell r="D59">
            <v>1.1000000000000001</v>
          </cell>
          <cell r="E59" t="str">
            <v>M3</v>
          </cell>
          <cell r="G59" t="str">
            <v xml:space="preserve"> </v>
          </cell>
          <cell r="H59">
            <v>12000</v>
          </cell>
          <cell r="I59">
            <v>13200</v>
          </cell>
          <cell r="K59">
            <v>0</v>
          </cell>
          <cell r="M59">
            <v>0</v>
          </cell>
        </row>
        <row r="60">
          <cell r="B60" t="str">
            <v>보통인부</v>
          </cell>
          <cell r="C60" t="str">
            <v xml:space="preserve"> </v>
          </cell>
          <cell r="D60">
            <v>1</v>
          </cell>
          <cell r="E60" t="str">
            <v>인</v>
          </cell>
          <cell r="G60" t="str">
            <v xml:space="preserve"> </v>
          </cell>
          <cell r="I60">
            <v>0</v>
          </cell>
          <cell r="J60">
            <v>37052</v>
          </cell>
          <cell r="K60">
            <v>37052</v>
          </cell>
          <cell r="M60">
            <v>0</v>
          </cell>
        </row>
        <row r="61">
          <cell r="B61" t="str">
            <v>소   계</v>
          </cell>
          <cell r="G61">
            <v>82229</v>
          </cell>
          <cell r="I61">
            <v>45177</v>
          </cell>
          <cell r="K61">
            <v>37052</v>
          </cell>
          <cell r="M61">
            <v>0</v>
          </cell>
        </row>
        <row r="62">
          <cell r="G62">
            <v>0</v>
          </cell>
          <cell r="I62">
            <v>0</v>
          </cell>
          <cell r="K62">
            <v>0</v>
          </cell>
          <cell r="M62">
            <v>0</v>
          </cell>
        </row>
        <row r="63">
          <cell r="B63">
            <v>105</v>
          </cell>
          <cell r="C63" t="str">
            <v>에폭시접합</v>
          </cell>
          <cell r="G63" t="str">
            <v>m2당</v>
          </cell>
          <cell r="I63">
            <v>0</v>
          </cell>
          <cell r="K63">
            <v>0</v>
          </cell>
          <cell r="M63">
            <v>0</v>
          </cell>
        </row>
        <row r="64">
          <cell r="B64" t="str">
            <v>에폭시접착제</v>
          </cell>
          <cell r="C64" t="str">
            <v xml:space="preserve"> </v>
          </cell>
          <cell r="D64">
            <v>1.2</v>
          </cell>
          <cell r="E64" t="str">
            <v>Kg</v>
          </cell>
          <cell r="G64" t="str">
            <v xml:space="preserve"> </v>
          </cell>
          <cell r="H64">
            <v>8500</v>
          </cell>
          <cell r="I64">
            <v>10200</v>
          </cell>
          <cell r="K64">
            <v>0</v>
          </cell>
          <cell r="M64">
            <v>0</v>
          </cell>
        </row>
        <row r="65">
          <cell r="B65" t="str">
            <v>신      너</v>
          </cell>
          <cell r="C65" t="str">
            <v>KSM5319 2종</v>
          </cell>
          <cell r="D65">
            <v>0.2</v>
          </cell>
          <cell r="E65" t="str">
            <v>L</v>
          </cell>
          <cell r="G65" t="str">
            <v xml:space="preserve"> </v>
          </cell>
          <cell r="H65">
            <v>1283</v>
          </cell>
          <cell r="I65">
            <v>256</v>
          </cell>
          <cell r="K65">
            <v>0</v>
          </cell>
          <cell r="M65">
            <v>0</v>
          </cell>
        </row>
        <row r="66">
          <cell r="B66" t="str">
            <v>도장공</v>
          </cell>
          <cell r="C66" t="str">
            <v xml:space="preserve"> </v>
          </cell>
          <cell r="D66">
            <v>0.12</v>
          </cell>
          <cell r="E66" t="str">
            <v>인</v>
          </cell>
          <cell r="G66" t="str">
            <v xml:space="preserve"> </v>
          </cell>
          <cell r="I66">
            <v>0</v>
          </cell>
          <cell r="J66">
            <v>56361</v>
          </cell>
          <cell r="K66">
            <v>6763.3</v>
          </cell>
          <cell r="M66">
            <v>0</v>
          </cell>
        </row>
        <row r="67">
          <cell r="B67" t="str">
            <v>기구손료</v>
          </cell>
          <cell r="C67" t="str">
            <v>노무비의 2%</v>
          </cell>
          <cell r="D67">
            <v>1</v>
          </cell>
          <cell r="E67" t="str">
            <v>식</v>
          </cell>
          <cell r="G67" t="str">
            <v xml:space="preserve"> </v>
          </cell>
          <cell r="I67">
            <v>0</v>
          </cell>
          <cell r="K67">
            <v>0</v>
          </cell>
          <cell r="L67">
            <v>6763</v>
          </cell>
          <cell r="M67">
            <v>135.19999999999999</v>
          </cell>
        </row>
        <row r="68">
          <cell r="B68" t="str">
            <v>소   계</v>
          </cell>
          <cell r="G68">
            <v>17354</v>
          </cell>
          <cell r="I68">
            <v>10456</v>
          </cell>
          <cell r="K68">
            <v>6763</v>
          </cell>
          <cell r="M68">
            <v>135</v>
          </cell>
        </row>
        <row r="69">
          <cell r="G69">
            <v>0</v>
          </cell>
          <cell r="I69">
            <v>0</v>
          </cell>
          <cell r="K69">
            <v>0</v>
          </cell>
          <cell r="M69">
            <v>0</v>
          </cell>
        </row>
        <row r="70">
          <cell r="B70">
            <v>106</v>
          </cell>
          <cell r="C70" t="str">
            <v>에폭시모르터바르기</v>
          </cell>
          <cell r="G70" t="str">
            <v>m2당</v>
          </cell>
          <cell r="I70">
            <v>0</v>
          </cell>
          <cell r="K70">
            <v>0</v>
          </cell>
          <cell r="M70">
            <v>0</v>
          </cell>
        </row>
        <row r="71">
          <cell r="B71" t="str">
            <v>에폭시접착제</v>
          </cell>
          <cell r="C71" t="str">
            <v xml:space="preserve"> </v>
          </cell>
          <cell r="D71">
            <v>1.2</v>
          </cell>
          <cell r="E71" t="str">
            <v>Kg</v>
          </cell>
          <cell r="G71" t="str">
            <v xml:space="preserve"> </v>
          </cell>
          <cell r="H71">
            <v>8500</v>
          </cell>
          <cell r="I71">
            <v>10200</v>
          </cell>
          <cell r="K71">
            <v>0</v>
          </cell>
          <cell r="M71">
            <v>0</v>
          </cell>
        </row>
        <row r="72">
          <cell r="B72" t="str">
            <v>신      너</v>
          </cell>
          <cell r="C72" t="str">
            <v>KSM5319 2종</v>
          </cell>
          <cell r="D72">
            <v>0.2</v>
          </cell>
          <cell r="E72" t="str">
            <v>L</v>
          </cell>
          <cell r="G72" t="str">
            <v xml:space="preserve"> </v>
          </cell>
          <cell r="H72">
            <v>1283</v>
          </cell>
          <cell r="I72">
            <v>256</v>
          </cell>
          <cell r="K72">
            <v>0</v>
          </cell>
          <cell r="M72">
            <v>0</v>
          </cell>
        </row>
        <row r="73">
          <cell r="B73" t="str">
            <v>도장공</v>
          </cell>
          <cell r="C73" t="str">
            <v xml:space="preserve"> </v>
          </cell>
          <cell r="D73">
            <v>0.12</v>
          </cell>
          <cell r="E73" t="str">
            <v>인</v>
          </cell>
          <cell r="G73" t="str">
            <v xml:space="preserve"> </v>
          </cell>
          <cell r="I73">
            <v>0</v>
          </cell>
          <cell r="J73">
            <v>56361</v>
          </cell>
          <cell r="K73">
            <v>6763.3</v>
          </cell>
          <cell r="M73">
            <v>0</v>
          </cell>
        </row>
        <row r="74">
          <cell r="B74" t="str">
            <v>소   계</v>
          </cell>
          <cell r="G74">
            <v>17219</v>
          </cell>
          <cell r="I74">
            <v>10456</v>
          </cell>
          <cell r="K74">
            <v>6763</v>
          </cell>
          <cell r="M74">
            <v>0</v>
          </cell>
        </row>
        <row r="75">
          <cell r="G75">
            <v>0</v>
          </cell>
          <cell r="I75">
            <v>0</v>
          </cell>
          <cell r="K75">
            <v>0</v>
          </cell>
          <cell r="M75">
            <v>0</v>
          </cell>
        </row>
        <row r="76">
          <cell r="B76">
            <v>107</v>
          </cell>
          <cell r="C76" t="str">
            <v>레미콘타설 (25-180-8 철근구조물)</v>
          </cell>
          <cell r="G76" t="str">
            <v>m3당</v>
          </cell>
          <cell r="I76">
            <v>0</v>
          </cell>
          <cell r="K76">
            <v>0</v>
          </cell>
          <cell r="M76">
            <v>0</v>
          </cell>
        </row>
        <row r="77">
          <cell r="B77" t="str">
            <v>레 미 콘</v>
          </cell>
          <cell r="C77" t="str">
            <v>25-180-8</v>
          </cell>
          <cell r="D77">
            <v>1.01</v>
          </cell>
          <cell r="E77" t="str">
            <v>M3</v>
          </cell>
          <cell r="G77" t="str">
            <v xml:space="preserve"> </v>
          </cell>
          <cell r="H77">
            <v>41710</v>
          </cell>
          <cell r="I77">
            <v>42127</v>
          </cell>
          <cell r="K77">
            <v>0</v>
          </cell>
          <cell r="M77">
            <v>0</v>
          </cell>
        </row>
        <row r="78">
          <cell r="B78" t="str">
            <v>콘크리트공</v>
          </cell>
          <cell r="C78" t="str">
            <v xml:space="preserve"> </v>
          </cell>
          <cell r="D78">
            <v>0.17</v>
          </cell>
          <cell r="E78" t="str">
            <v>인</v>
          </cell>
          <cell r="G78" t="str">
            <v xml:space="preserve"> </v>
          </cell>
          <cell r="I78">
            <v>0</v>
          </cell>
          <cell r="J78">
            <v>64308</v>
          </cell>
          <cell r="K78">
            <v>10932.3</v>
          </cell>
          <cell r="M78">
            <v>0</v>
          </cell>
        </row>
        <row r="79">
          <cell r="B79" t="str">
            <v>보통인부</v>
          </cell>
          <cell r="C79" t="str">
            <v xml:space="preserve"> </v>
          </cell>
          <cell r="D79">
            <v>0.28999999999999998</v>
          </cell>
          <cell r="E79" t="str">
            <v>인</v>
          </cell>
          <cell r="G79" t="str">
            <v xml:space="preserve"> </v>
          </cell>
          <cell r="I79">
            <v>0</v>
          </cell>
          <cell r="J79">
            <v>37052</v>
          </cell>
          <cell r="K79">
            <v>10745</v>
          </cell>
          <cell r="M79">
            <v>0</v>
          </cell>
        </row>
        <row r="80">
          <cell r="B80" t="str">
            <v>소   계</v>
          </cell>
          <cell r="G80">
            <v>63804</v>
          </cell>
          <cell r="I80">
            <v>42127</v>
          </cell>
          <cell r="K80">
            <v>21677</v>
          </cell>
          <cell r="M80">
            <v>0</v>
          </cell>
        </row>
        <row r="82">
          <cell r="B82">
            <v>108</v>
          </cell>
          <cell r="C82" t="str">
            <v>레미콘타설 (40-160-8 철근구조물)</v>
          </cell>
          <cell r="G82" t="str">
            <v>m3당</v>
          </cell>
          <cell r="I82">
            <v>0</v>
          </cell>
          <cell r="K82">
            <v>0</v>
          </cell>
          <cell r="M82">
            <v>0</v>
          </cell>
        </row>
        <row r="83">
          <cell r="B83" t="str">
            <v>레 미 콘</v>
          </cell>
          <cell r="C83" t="str">
            <v>40-160-8</v>
          </cell>
          <cell r="D83">
            <v>1.01</v>
          </cell>
          <cell r="E83" t="str">
            <v>M3</v>
          </cell>
          <cell r="G83" t="str">
            <v xml:space="preserve"> </v>
          </cell>
          <cell r="H83">
            <v>38800</v>
          </cell>
          <cell r="I83">
            <v>39188</v>
          </cell>
          <cell r="K83">
            <v>0</v>
          </cell>
          <cell r="M83">
            <v>0</v>
          </cell>
        </row>
        <row r="84">
          <cell r="B84" t="str">
            <v>콘크리트공</v>
          </cell>
          <cell r="C84" t="str">
            <v xml:space="preserve"> </v>
          </cell>
          <cell r="D84">
            <v>0.17</v>
          </cell>
          <cell r="E84" t="str">
            <v>인</v>
          </cell>
          <cell r="G84" t="str">
            <v xml:space="preserve"> </v>
          </cell>
          <cell r="I84">
            <v>0</v>
          </cell>
          <cell r="J84">
            <v>64308</v>
          </cell>
          <cell r="K84">
            <v>10932.3</v>
          </cell>
          <cell r="M84">
            <v>0</v>
          </cell>
        </row>
        <row r="85">
          <cell r="B85" t="str">
            <v>보통인부</v>
          </cell>
          <cell r="C85" t="str">
            <v xml:space="preserve"> </v>
          </cell>
          <cell r="D85">
            <v>0.28999999999999998</v>
          </cell>
          <cell r="E85" t="str">
            <v>인</v>
          </cell>
          <cell r="G85" t="str">
            <v xml:space="preserve"> </v>
          </cell>
          <cell r="I85">
            <v>0</v>
          </cell>
          <cell r="J85">
            <v>37052</v>
          </cell>
          <cell r="K85">
            <v>10745</v>
          </cell>
          <cell r="M85">
            <v>0</v>
          </cell>
        </row>
        <row r="86">
          <cell r="B86" t="str">
            <v>소   계</v>
          </cell>
          <cell r="G86">
            <v>60865</v>
          </cell>
          <cell r="I86">
            <v>39188</v>
          </cell>
          <cell r="K86">
            <v>21677</v>
          </cell>
          <cell r="M86">
            <v>0</v>
          </cell>
        </row>
        <row r="87">
          <cell r="B87">
            <v>109</v>
          </cell>
          <cell r="C87" t="str">
            <v>레미콘타설 (40-160-8 무근구조물)</v>
          </cell>
          <cell r="G87" t="str">
            <v>m3당</v>
          </cell>
          <cell r="I87">
            <v>0</v>
          </cell>
          <cell r="K87">
            <v>0</v>
          </cell>
          <cell r="M87">
            <v>0</v>
          </cell>
        </row>
        <row r="88">
          <cell r="B88" t="str">
            <v>레 미 콘</v>
          </cell>
          <cell r="C88" t="str">
            <v>40-160-8</v>
          </cell>
          <cell r="D88">
            <v>1.01</v>
          </cell>
          <cell r="E88" t="str">
            <v>M3</v>
          </cell>
          <cell r="G88" t="str">
            <v xml:space="preserve"> </v>
          </cell>
          <cell r="H88">
            <v>38800</v>
          </cell>
          <cell r="I88">
            <v>39188</v>
          </cell>
          <cell r="K88">
            <v>0</v>
          </cell>
          <cell r="M88">
            <v>0</v>
          </cell>
        </row>
        <row r="89">
          <cell r="B89" t="str">
            <v>콘크리트공</v>
          </cell>
          <cell r="C89" t="str">
            <v xml:space="preserve"> </v>
          </cell>
          <cell r="D89">
            <v>0.15</v>
          </cell>
          <cell r="E89" t="str">
            <v>인</v>
          </cell>
          <cell r="G89" t="str">
            <v xml:space="preserve"> </v>
          </cell>
          <cell r="I89">
            <v>0</v>
          </cell>
          <cell r="J89">
            <v>64308</v>
          </cell>
          <cell r="K89">
            <v>9646.2000000000007</v>
          </cell>
          <cell r="M89">
            <v>0</v>
          </cell>
        </row>
        <row r="90">
          <cell r="B90" t="str">
            <v>보통인부</v>
          </cell>
          <cell r="C90" t="str">
            <v xml:space="preserve"> </v>
          </cell>
          <cell r="D90">
            <v>0.27</v>
          </cell>
          <cell r="E90" t="str">
            <v>인</v>
          </cell>
          <cell r="G90" t="str">
            <v xml:space="preserve"> </v>
          </cell>
          <cell r="I90">
            <v>0</v>
          </cell>
          <cell r="J90">
            <v>37052</v>
          </cell>
          <cell r="K90">
            <v>10004</v>
          </cell>
          <cell r="M90">
            <v>0</v>
          </cell>
        </row>
        <row r="91">
          <cell r="B91" t="str">
            <v>소   계</v>
          </cell>
          <cell r="G91">
            <v>58838</v>
          </cell>
          <cell r="I91">
            <v>39188</v>
          </cell>
          <cell r="K91">
            <v>19650</v>
          </cell>
          <cell r="M91">
            <v>0</v>
          </cell>
        </row>
        <row r="92">
          <cell r="G92">
            <v>0</v>
          </cell>
          <cell r="I92">
            <v>0</v>
          </cell>
          <cell r="K92">
            <v>0</v>
          </cell>
          <cell r="M92">
            <v>0</v>
          </cell>
        </row>
        <row r="93">
          <cell r="B93">
            <v>110</v>
          </cell>
          <cell r="C93" t="str">
            <v>콘크리트 (인력비빔,5종,소형)</v>
          </cell>
          <cell r="G93" t="str">
            <v>m3당</v>
          </cell>
          <cell r="I93">
            <v>0</v>
          </cell>
          <cell r="K93">
            <v>0</v>
          </cell>
          <cell r="M93">
            <v>0</v>
          </cell>
        </row>
        <row r="94">
          <cell r="B94" t="str">
            <v>시 멘 트</v>
          </cell>
          <cell r="C94" t="str">
            <v>40KG/포</v>
          </cell>
          <cell r="D94">
            <v>211</v>
          </cell>
          <cell r="E94" t="str">
            <v>KG</v>
          </cell>
          <cell r="G94" t="str">
            <v xml:space="preserve"> </v>
          </cell>
          <cell r="H94">
            <v>62.7</v>
          </cell>
          <cell r="I94">
            <v>13229</v>
          </cell>
          <cell r="K94">
            <v>0</v>
          </cell>
          <cell r="M94">
            <v>0</v>
          </cell>
        </row>
        <row r="95">
          <cell r="B95" t="str">
            <v>모     래</v>
          </cell>
          <cell r="C95">
            <v>0</v>
          </cell>
          <cell r="D95">
            <v>0.5</v>
          </cell>
          <cell r="E95" t="str">
            <v>M3</v>
          </cell>
          <cell r="G95" t="str">
            <v xml:space="preserve"> </v>
          </cell>
          <cell r="H95">
            <v>12000</v>
          </cell>
          <cell r="I95">
            <v>6000</v>
          </cell>
          <cell r="K95">
            <v>0</v>
          </cell>
          <cell r="M95">
            <v>0</v>
          </cell>
        </row>
        <row r="96">
          <cell r="B96" t="str">
            <v>자     갈</v>
          </cell>
          <cell r="C96" t="str">
            <v>#467(Φ40mm)</v>
          </cell>
          <cell r="D96">
            <v>0.73</v>
          </cell>
          <cell r="E96" t="str">
            <v>M3</v>
          </cell>
          <cell r="G96" t="str">
            <v xml:space="preserve"> </v>
          </cell>
          <cell r="H96">
            <v>12000</v>
          </cell>
          <cell r="I96">
            <v>8760</v>
          </cell>
          <cell r="K96">
            <v>0</v>
          </cell>
          <cell r="M96">
            <v>0</v>
          </cell>
        </row>
        <row r="97">
          <cell r="B97" t="str">
            <v>콘크리트공</v>
          </cell>
          <cell r="C97" t="str">
            <v xml:space="preserve"> </v>
          </cell>
          <cell r="D97">
            <v>1.29</v>
          </cell>
          <cell r="E97" t="str">
            <v>인</v>
          </cell>
          <cell r="G97" t="str">
            <v xml:space="preserve"> </v>
          </cell>
          <cell r="H97">
            <v>0</v>
          </cell>
          <cell r="I97">
            <v>0</v>
          </cell>
          <cell r="J97">
            <v>64308</v>
          </cell>
          <cell r="K97">
            <v>82957.3</v>
          </cell>
          <cell r="M97">
            <v>0</v>
          </cell>
        </row>
        <row r="98">
          <cell r="B98" t="str">
            <v>보통인부</v>
          </cell>
          <cell r="C98" t="str">
            <v xml:space="preserve"> </v>
          </cell>
          <cell r="D98">
            <v>1.36</v>
          </cell>
          <cell r="E98" t="str">
            <v>인</v>
          </cell>
          <cell r="G98" t="str">
            <v xml:space="preserve"> </v>
          </cell>
          <cell r="I98">
            <v>0</v>
          </cell>
          <cell r="J98">
            <v>37052</v>
          </cell>
          <cell r="K98">
            <v>50390.7</v>
          </cell>
          <cell r="M98">
            <v>0</v>
          </cell>
        </row>
        <row r="99">
          <cell r="B99" t="str">
            <v>소   계</v>
          </cell>
          <cell r="G99">
            <v>161337</v>
          </cell>
          <cell r="I99">
            <v>27989</v>
          </cell>
          <cell r="K99">
            <v>133348</v>
          </cell>
          <cell r="M99">
            <v>0</v>
          </cell>
        </row>
        <row r="101">
          <cell r="B101">
            <v>111</v>
          </cell>
          <cell r="C101" t="str">
            <v>콘크리트 (인력비빔,4종,소형)</v>
          </cell>
          <cell r="G101" t="str">
            <v>m3당</v>
          </cell>
          <cell r="I101">
            <v>0</v>
          </cell>
          <cell r="K101">
            <v>0</v>
          </cell>
          <cell r="M101">
            <v>0</v>
          </cell>
        </row>
        <row r="102">
          <cell r="B102" t="str">
            <v>시 멘 트</v>
          </cell>
          <cell r="C102" t="str">
            <v>40KG/포</v>
          </cell>
          <cell r="D102">
            <v>261</v>
          </cell>
          <cell r="E102" t="str">
            <v>KG</v>
          </cell>
          <cell r="G102" t="str">
            <v xml:space="preserve"> </v>
          </cell>
          <cell r="H102">
            <v>62.7</v>
          </cell>
          <cell r="I102">
            <v>16364</v>
          </cell>
          <cell r="K102">
            <v>0</v>
          </cell>
          <cell r="M102">
            <v>0</v>
          </cell>
        </row>
        <row r="103">
          <cell r="B103" t="str">
            <v>모     래</v>
          </cell>
          <cell r="C103">
            <v>0</v>
          </cell>
          <cell r="D103">
            <v>0.48</v>
          </cell>
          <cell r="E103" t="str">
            <v>M3</v>
          </cell>
          <cell r="G103" t="str">
            <v xml:space="preserve"> </v>
          </cell>
          <cell r="H103">
            <v>12000</v>
          </cell>
          <cell r="I103">
            <v>5760</v>
          </cell>
          <cell r="K103">
            <v>0</v>
          </cell>
          <cell r="M103">
            <v>0</v>
          </cell>
        </row>
        <row r="104">
          <cell r="B104" t="str">
            <v>자     갈</v>
          </cell>
          <cell r="C104" t="str">
            <v>#467(Φ40mm)</v>
          </cell>
          <cell r="D104">
            <v>0.74</v>
          </cell>
          <cell r="E104" t="str">
            <v>M3</v>
          </cell>
          <cell r="G104" t="str">
            <v xml:space="preserve"> </v>
          </cell>
          <cell r="H104">
            <v>12000</v>
          </cell>
          <cell r="I104">
            <v>8880</v>
          </cell>
          <cell r="K104">
            <v>0</v>
          </cell>
          <cell r="M104">
            <v>0</v>
          </cell>
        </row>
        <row r="105">
          <cell r="B105" t="str">
            <v>콘크리트공</v>
          </cell>
          <cell r="C105" t="str">
            <v xml:space="preserve"> </v>
          </cell>
          <cell r="D105">
            <v>1.29</v>
          </cell>
          <cell r="E105" t="str">
            <v>인</v>
          </cell>
          <cell r="G105" t="str">
            <v xml:space="preserve"> </v>
          </cell>
          <cell r="H105">
            <v>0</v>
          </cell>
          <cell r="I105">
            <v>0</v>
          </cell>
          <cell r="J105">
            <v>64308</v>
          </cell>
          <cell r="K105">
            <v>82957.3</v>
          </cell>
          <cell r="M105">
            <v>0</v>
          </cell>
        </row>
        <row r="106">
          <cell r="B106" t="str">
            <v>보통인부</v>
          </cell>
          <cell r="C106" t="str">
            <v xml:space="preserve"> </v>
          </cell>
          <cell r="D106">
            <v>1.36</v>
          </cell>
          <cell r="E106" t="str">
            <v>인</v>
          </cell>
          <cell r="G106" t="str">
            <v xml:space="preserve"> </v>
          </cell>
          <cell r="I106">
            <v>0</v>
          </cell>
          <cell r="J106">
            <v>37052</v>
          </cell>
          <cell r="K106">
            <v>50390.7</v>
          </cell>
          <cell r="M106">
            <v>0</v>
          </cell>
        </row>
        <row r="107">
          <cell r="B107" t="str">
            <v>소   계</v>
          </cell>
          <cell r="G107">
            <v>164352</v>
          </cell>
          <cell r="I107">
            <v>31004</v>
          </cell>
          <cell r="K107">
            <v>133348</v>
          </cell>
          <cell r="M107">
            <v>0</v>
          </cell>
        </row>
        <row r="108">
          <cell r="B108">
            <v>112</v>
          </cell>
          <cell r="C108" t="str">
            <v>거푸집 ( 합판1회 일반구조물)</v>
          </cell>
          <cell r="G108" t="str">
            <v>m2당</v>
          </cell>
          <cell r="I108">
            <v>0</v>
          </cell>
          <cell r="K108">
            <v>0</v>
          </cell>
          <cell r="M108">
            <v>0</v>
          </cell>
        </row>
        <row r="109">
          <cell r="B109" t="str">
            <v>합      판</v>
          </cell>
          <cell r="C109" t="str">
            <v>내수 12MM</v>
          </cell>
          <cell r="D109">
            <v>1.03</v>
          </cell>
          <cell r="E109" t="str">
            <v>M2</v>
          </cell>
          <cell r="G109" t="str">
            <v xml:space="preserve"> </v>
          </cell>
          <cell r="H109">
            <v>5542</v>
          </cell>
          <cell r="I109">
            <v>5708</v>
          </cell>
          <cell r="K109">
            <v>0</v>
          </cell>
          <cell r="M109">
            <v>0</v>
          </cell>
        </row>
        <row r="110">
          <cell r="B110" t="str">
            <v>육송각재</v>
          </cell>
          <cell r="C110" t="str">
            <v>거푸집용</v>
          </cell>
          <cell r="D110">
            <v>3.7999999999999999E-2</v>
          </cell>
          <cell r="E110" t="str">
            <v>M3</v>
          </cell>
          <cell r="G110" t="str">
            <v xml:space="preserve"> </v>
          </cell>
          <cell r="H110">
            <v>204137</v>
          </cell>
          <cell r="I110">
            <v>7757.2</v>
          </cell>
          <cell r="K110">
            <v>0</v>
          </cell>
          <cell r="M110">
            <v>0</v>
          </cell>
        </row>
        <row r="111">
          <cell r="B111" t="str">
            <v>철      선</v>
          </cell>
          <cell r="C111" t="str">
            <v># 8(Φ4.0mm)</v>
          </cell>
          <cell r="D111">
            <v>0.28999999999999998</v>
          </cell>
          <cell r="E111" t="str">
            <v>Kg</v>
          </cell>
          <cell r="G111" t="str">
            <v xml:space="preserve"> </v>
          </cell>
          <cell r="H111">
            <v>503</v>
          </cell>
          <cell r="I111">
            <v>145</v>
          </cell>
          <cell r="K111">
            <v>0</v>
          </cell>
          <cell r="M111">
            <v>0</v>
          </cell>
        </row>
        <row r="112">
          <cell r="B112" t="str">
            <v>철      못</v>
          </cell>
          <cell r="C112" t="str">
            <v>N 75</v>
          </cell>
          <cell r="D112">
            <v>0.2</v>
          </cell>
          <cell r="E112" t="str">
            <v>Kg</v>
          </cell>
          <cell r="G112" t="str">
            <v xml:space="preserve"> </v>
          </cell>
          <cell r="H112">
            <v>552</v>
          </cell>
          <cell r="I112">
            <v>110.4</v>
          </cell>
          <cell r="K112">
            <v>0</v>
          </cell>
          <cell r="M112">
            <v>0</v>
          </cell>
        </row>
        <row r="113">
          <cell r="B113" t="str">
            <v>중      유</v>
          </cell>
          <cell r="C113" t="str">
            <v xml:space="preserve"> </v>
          </cell>
          <cell r="D113">
            <v>0.19</v>
          </cell>
          <cell r="E113" t="str">
            <v>L</v>
          </cell>
          <cell r="G113" t="str">
            <v xml:space="preserve"> </v>
          </cell>
          <cell r="H113">
            <v>278.5</v>
          </cell>
          <cell r="I113">
            <v>52.9</v>
          </cell>
          <cell r="K113">
            <v>0</v>
          </cell>
          <cell r="M113">
            <v>0</v>
          </cell>
        </row>
        <row r="114">
          <cell r="B114" t="str">
            <v>형틀목공</v>
          </cell>
          <cell r="C114" t="str">
            <v xml:space="preserve"> </v>
          </cell>
          <cell r="D114">
            <v>0.28000000000000003</v>
          </cell>
          <cell r="E114" t="str">
            <v>인</v>
          </cell>
          <cell r="G114" t="str">
            <v xml:space="preserve"> </v>
          </cell>
          <cell r="H114">
            <v>0</v>
          </cell>
          <cell r="I114">
            <v>0</v>
          </cell>
          <cell r="J114">
            <v>63219</v>
          </cell>
          <cell r="K114">
            <v>17701.3</v>
          </cell>
          <cell r="M114">
            <v>0</v>
          </cell>
        </row>
        <row r="115">
          <cell r="B115" t="str">
            <v>보통인부</v>
          </cell>
          <cell r="C115" t="str">
            <v xml:space="preserve"> </v>
          </cell>
          <cell r="D115">
            <v>0.23</v>
          </cell>
          <cell r="E115" t="str">
            <v>인</v>
          </cell>
          <cell r="G115" t="str">
            <v xml:space="preserve"> </v>
          </cell>
          <cell r="I115">
            <v>0</v>
          </cell>
          <cell r="J115">
            <v>37052</v>
          </cell>
          <cell r="K115">
            <v>8521.9</v>
          </cell>
          <cell r="M115">
            <v>0</v>
          </cell>
        </row>
        <row r="116">
          <cell r="B116" t="str">
            <v>사 용 고 재</v>
          </cell>
          <cell r="C116" t="str">
            <v>(합판+각재)30%</v>
          </cell>
          <cell r="D116">
            <v>1</v>
          </cell>
          <cell r="E116" t="str">
            <v>식</v>
          </cell>
          <cell r="G116" t="str">
            <v xml:space="preserve"> </v>
          </cell>
          <cell r="H116">
            <v>13465</v>
          </cell>
          <cell r="I116">
            <v>-4039</v>
          </cell>
          <cell r="J116">
            <v>0</v>
          </cell>
          <cell r="K116">
            <v>0</v>
          </cell>
          <cell r="M116">
            <v>0</v>
          </cell>
        </row>
        <row r="117">
          <cell r="B117" t="str">
            <v>소   계</v>
          </cell>
          <cell r="G117">
            <v>35957</v>
          </cell>
          <cell r="I117">
            <v>9734</v>
          </cell>
          <cell r="K117">
            <v>26223</v>
          </cell>
          <cell r="M117">
            <v>0</v>
          </cell>
        </row>
        <row r="119">
          <cell r="B119">
            <v>113</v>
          </cell>
          <cell r="C119" t="str">
            <v>거푸집 ( 합판4회 일반구조물)</v>
          </cell>
          <cell r="G119" t="str">
            <v>m2당</v>
          </cell>
          <cell r="I119">
            <v>0</v>
          </cell>
          <cell r="K119">
            <v>0</v>
          </cell>
          <cell r="M119">
            <v>0</v>
          </cell>
        </row>
        <row r="120">
          <cell r="B120" t="str">
            <v>재   료   비</v>
          </cell>
          <cell r="C120" t="str">
            <v>1회의 40.1%</v>
          </cell>
          <cell r="D120">
            <v>1</v>
          </cell>
          <cell r="E120" t="str">
            <v>식</v>
          </cell>
          <cell r="G120" t="str">
            <v xml:space="preserve"> </v>
          </cell>
          <cell r="H120">
            <v>9734</v>
          </cell>
          <cell r="I120">
            <v>3903.3</v>
          </cell>
          <cell r="J120">
            <v>0</v>
          </cell>
          <cell r="K120">
            <v>0</v>
          </cell>
          <cell r="M120">
            <v>0</v>
          </cell>
        </row>
        <row r="121">
          <cell r="B121" t="str">
            <v>노   무   비</v>
          </cell>
          <cell r="C121" t="str">
            <v>1회의 40%</v>
          </cell>
          <cell r="D121">
            <v>1</v>
          </cell>
          <cell r="E121" t="str">
            <v>식</v>
          </cell>
          <cell r="G121" t="str">
            <v xml:space="preserve"> </v>
          </cell>
          <cell r="H121">
            <v>0</v>
          </cell>
          <cell r="I121">
            <v>0</v>
          </cell>
          <cell r="J121">
            <v>26223</v>
          </cell>
          <cell r="K121">
            <v>10489.2</v>
          </cell>
          <cell r="M121">
            <v>0</v>
          </cell>
        </row>
        <row r="122">
          <cell r="B122" t="str">
            <v>소   계</v>
          </cell>
          <cell r="G122">
            <v>14392</v>
          </cell>
          <cell r="I122">
            <v>3903</v>
          </cell>
          <cell r="K122">
            <v>10489</v>
          </cell>
          <cell r="M122">
            <v>0</v>
          </cell>
        </row>
        <row r="123">
          <cell r="G123">
            <v>0</v>
          </cell>
          <cell r="I123">
            <v>0</v>
          </cell>
          <cell r="K123">
            <v>0</v>
          </cell>
          <cell r="M123">
            <v>0</v>
          </cell>
        </row>
        <row r="124">
          <cell r="B124">
            <v>114</v>
          </cell>
          <cell r="C124" t="str">
            <v>거푸집 ( 합판6회 일반구조물)</v>
          </cell>
          <cell r="G124" t="str">
            <v>m2당</v>
          </cell>
          <cell r="I124">
            <v>0</v>
          </cell>
          <cell r="K124">
            <v>0</v>
          </cell>
          <cell r="M124">
            <v>0</v>
          </cell>
        </row>
        <row r="125">
          <cell r="B125" t="str">
            <v>재   료   비</v>
          </cell>
          <cell r="C125" t="str">
            <v>1회의 34.7%</v>
          </cell>
          <cell r="D125">
            <v>1</v>
          </cell>
          <cell r="E125" t="str">
            <v>식</v>
          </cell>
          <cell r="G125" t="str">
            <v xml:space="preserve"> </v>
          </cell>
          <cell r="H125">
            <v>9734</v>
          </cell>
          <cell r="I125">
            <v>3377.6</v>
          </cell>
          <cell r="J125">
            <v>0</v>
          </cell>
          <cell r="K125">
            <v>0</v>
          </cell>
          <cell r="M125">
            <v>0</v>
          </cell>
        </row>
        <row r="126">
          <cell r="B126" t="str">
            <v>노   무   비</v>
          </cell>
          <cell r="C126" t="str">
            <v>1회의 32%</v>
          </cell>
          <cell r="D126">
            <v>1</v>
          </cell>
          <cell r="E126" t="str">
            <v>식</v>
          </cell>
          <cell r="G126" t="str">
            <v xml:space="preserve"> </v>
          </cell>
          <cell r="H126">
            <v>0</v>
          </cell>
          <cell r="I126">
            <v>0</v>
          </cell>
          <cell r="J126">
            <v>26223</v>
          </cell>
          <cell r="K126">
            <v>8391.2999999999993</v>
          </cell>
          <cell r="M126">
            <v>0</v>
          </cell>
        </row>
        <row r="127">
          <cell r="B127" t="str">
            <v>소   계</v>
          </cell>
          <cell r="G127">
            <v>11768</v>
          </cell>
          <cell r="I127">
            <v>3377</v>
          </cell>
          <cell r="K127">
            <v>8391</v>
          </cell>
          <cell r="M127">
            <v>0</v>
          </cell>
        </row>
        <row r="129">
          <cell r="B129">
            <v>115</v>
          </cell>
          <cell r="C129" t="str">
            <v>거푸집 ( 합판1회 소형구조물)</v>
          </cell>
          <cell r="G129" t="str">
            <v>m2당</v>
          </cell>
          <cell r="I129">
            <v>0</v>
          </cell>
          <cell r="K129">
            <v>0</v>
          </cell>
          <cell r="M129">
            <v>0</v>
          </cell>
        </row>
        <row r="130">
          <cell r="B130" t="str">
            <v>재   료   비</v>
          </cell>
          <cell r="C130" t="str">
            <v>1회일반의 100%</v>
          </cell>
          <cell r="D130">
            <v>1</v>
          </cell>
          <cell r="E130" t="str">
            <v>식</v>
          </cell>
          <cell r="G130" t="str">
            <v xml:space="preserve"> </v>
          </cell>
          <cell r="H130">
            <v>9734</v>
          </cell>
          <cell r="I130">
            <v>9734</v>
          </cell>
          <cell r="J130">
            <v>0</v>
          </cell>
          <cell r="K130">
            <v>0</v>
          </cell>
          <cell r="M130">
            <v>0</v>
          </cell>
        </row>
        <row r="131">
          <cell r="B131" t="str">
            <v>노   무   비</v>
          </cell>
          <cell r="C131" t="str">
            <v>1회일반의 130%</v>
          </cell>
          <cell r="D131">
            <v>1</v>
          </cell>
          <cell r="E131" t="str">
            <v>식</v>
          </cell>
          <cell r="G131" t="str">
            <v xml:space="preserve"> </v>
          </cell>
          <cell r="H131">
            <v>0</v>
          </cell>
          <cell r="I131">
            <v>0</v>
          </cell>
          <cell r="J131">
            <v>26223</v>
          </cell>
          <cell r="K131">
            <v>34089.9</v>
          </cell>
          <cell r="M131">
            <v>0</v>
          </cell>
        </row>
        <row r="132">
          <cell r="B132" t="str">
            <v>소   계</v>
          </cell>
          <cell r="G132">
            <v>43823</v>
          </cell>
          <cell r="I132">
            <v>9734</v>
          </cell>
          <cell r="K132">
            <v>34089</v>
          </cell>
          <cell r="M132">
            <v>0</v>
          </cell>
        </row>
        <row r="133">
          <cell r="G133">
            <v>0</v>
          </cell>
          <cell r="I133">
            <v>0</v>
          </cell>
          <cell r="K133">
            <v>0</v>
          </cell>
          <cell r="M133">
            <v>0</v>
          </cell>
        </row>
        <row r="134">
          <cell r="B134">
            <v>116</v>
          </cell>
          <cell r="C134" t="str">
            <v>거푸집 ( 합판4회 소형구조물)</v>
          </cell>
          <cell r="G134" t="str">
            <v>m2당</v>
          </cell>
          <cell r="I134">
            <v>0</v>
          </cell>
          <cell r="K134">
            <v>0</v>
          </cell>
          <cell r="M134">
            <v>0</v>
          </cell>
        </row>
        <row r="135">
          <cell r="B135" t="str">
            <v>재   료   비</v>
          </cell>
          <cell r="C135" t="str">
            <v>4회일반의 100%</v>
          </cell>
          <cell r="D135">
            <v>1</v>
          </cell>
          <cell r="E135" t="str">
            <v>식</v>
          </cell>
          <cell r="G135" t="str">
            <v xml:space="preserve"> </v>
          </cell>
          <cell r="H135">
            <v>3903</v>
          </cell>
          <cell r="I135">
            <v>3903</v>
          </cell>
          <cell r="J135">
            <v>0</v>
          </cell>
          <cell r="K135">
            <v>0</v>
          </cell>
          <cell r="M135">
            <v>0</v>
          </cell>
        </row>
        <row r="136">
          <cell r="B136" t="str">
            <v>노   무   비</v>
          </cell>
          <cell r="C136" t="str">
            <v>4회일반의 130%</v>
          </cell>
          <cell r="D136">
            <v>1</v>
          </cell>
          <cell r="E136" t="str">
            <v>식</v>
          </cell>
          <cell r="G136" t="str">
            <v xml:space="preserve"> </v>
          </cell>
          <cell r="H136">
            <v>0</v>
          </cell>
          <cell r="I136">
            <v>0</v>
          </cell>
          <cell r="J136">
            <v>10489</v>
          </cell>
          <cell r="K136">
            <v>13635.7</v>
          </cell>
          <cell r="M136">
            <v>0</v>
          </cell>
        </row>
        <row r="137">
          <cell r="B137" t="str">
            <v>소   계</v>
          </cell>
          <cell r="G137">
            <v>17538</v>
          </cell>
          <cell r="I137">
            <v>3903</v>
          </cell>
          <cell r="K137">
            <v>13635</v>
          </cell>
          <cell r="M137">
            <v>0</v>
          </cell>
        </row>
        <row r="138">
          <cell r="G138">
            <v>0</v>
          </cell>
          <cell r="I138">
            <v>0</v>
          </cell>
          <cell r="K138">
            <v>0</v>
          </cell>
          <cell r="M138">
            <v>0</v>
          </cell>
        </row>
        <row r="139">
          <cell r="B139">
            <v>117</v>
          </cell>
          <cell r="C139" t="str">
            <v>거푸집 ( 합판6회 소형구조물)</v>
          </cell>
          <cell r="G139" t="str">
            <v>m2당</v>
          </cell>
          <cell r="I139">
            <v>0</v>
          </cell>
          <cell r="K139">
            <v>0</v>
          </cell>
          <cell r="M139">
            <v>0</v>
          </cell>
        </row>
        <row r="140">
          <cell r="B140" t="str">
            <v>재   료   비</v>
          </cell>
          <cell r="C140" t="str">
            <v>6회일반의 100%</v>
          </cell>
          <cell r="D140">
            <v>1</v>
          </cell>
          <cell r="E140" t="str">
            <v>식</v>
          </cell>
          <cell r="G140" t="str">
            <v xml:space="preserve"> </v>
          </cell>
          <cell r="H140">
            <v>3377</v>
          </cell>
          <cell r="I140">
            <v>3377</v>
          </cell>
          <cell r="J140">
            <v>0</v>
          </cell>
          <cell r="K140">
            <v>0</v>
          </cell>
          <cell r="M140">
            <v>0</v>
          </cell>
        </row>
        <row r="141">
          <cell r="B141" t="str">
            <v>노   무   비</v>
          </cell>
          <cell r="C141" t="str">
            <v>6회일반의 130%</v>
          </cell>
          <cell r="D141">
            <v>1</v>
          </cell>
          <cell r="E141" t="str">
            <v>식</v>
          </cell>
          <cell r="G141" t="str">
            <v xml:space="preserve"> </v>
          </cell>
          <cell r="H141">
            <v>0</v>
          </cell>
          <cell r="I141">
            <v>0</v>
          </cell>
          <cell r="J141">
            <v>8391</v>
          </cell>
          <cell r="K141">
            <v>10908.3</v>
          </cell>
          <cell r="M141">
            <v>0</v>
          </cell>
        </row>
        <row r="142">
          <cell r="B142" t="str">
            <v>소   계</v>
          </cell>
          <cell r="G142">
            <v>14285</v>
          </cell>
          <cell r="I142">
            <v>3377</v>
          </cell>
          <cell r="K142">
            <v>10908</v>
          </cell>
          <cell r="M142">
            <v>0</v>
          </cell>
        </row>
        <row r="143">
          <cell r="G143">
            <v>0</v>
          </cell>
          <cell r="I143">
            <v>0</v>
          </cell>
          <cell r="K143">
            <v>0</v>
          </cell>
          <cell r="M143">
            <v>0</v>
          </cell>
        </row>
        <row r="144">
          <cell r="B144">
            <v>118</v>
          </cell>
          <cell r="C144" t="str">
            <v>철근가공조립 (간단 소형구조물)</v>
          </cell>
          <cell r="G144" t="str">
            <v>kg당</v>
          </cell>
          <cell r="I144">
            <v>0</v>
          </cell>
          <cell r="K144">
            <v>0</v>
          </cell>
          <cell r="M144">
            <v>0</v>
          </cell>
        </row>
        <row r="145">
          <cell r="B145" t="str">
            <v>철      선</v>
          </cell>
          <cell r="C145" t="str">
            <v>#20(Φ0.9mm)</v>
          </cell>
          <cell r="D145">
            <v>5</v>
          </cell>
          <cell r="E145" t="str">
            <v>Kg</v>
          </cell>
          <cell r="G145" t="str">
            <v xml:space="preserve"> </v>
          </cell>
          <cell r="H145">
            <v>616</v>
          </cell>
          <cell r="I145">
            <v>3080</v>
          </cell>
          <cell r="J145">
            <v>0</v>
          </cell>
          <cell r="K145">
            <v>0</v>
          </cell>
          <cell r="M145">
            <v>0</v>
          </cell>
        </row>
        <row r="146">
          <cell r="B146" t="str">
            <v>철근공</v>
          </cell>
          <cell r="C146" t="str">
            <v>2.9*1.5</v>
          </cell>
          <cell r="D146">
            <v>4.3499999999999996</v>
          </cell>
          <cell r="E146" t="str">
            <v>인</v>
          </cell>
          <cell r="G146" t="str">
            <v xml:space="preserve"> </v>
          </cell>
          <cell r="I146">
            <v>0</v>
          </cell>
          <cell r="J146">
            <v>66745</v>
          </cell>
          <cell r="K146">
            <v>290340.7</v>
          </cell>
          <cell r="M146">
            <v>0</v>
          </cell>
        </row>
        <row r="147">
          <cell r="B147" t="str">
            <v>보통인부</v>
          </cell>
          <cell r="C147" t="str">
            <v>1.6*1.5</v>
          </cell>
          <cell r="D147">
            <v>2.4</v>
          </cell>
          <cell r="E147" t="str">
            <v>인</v>
          </cell>
          <cell r="G147" t="str">
            <v xml:space="preserve"> </v>
          </cell>
          <cell r="I147">
            <v>0</v>
          </cell>
          <cell r="J147">
            <v>37052</v>
          </cell>
          <cell r="K147">
            <v>88924.800000000003</v>
          </cell>
          <cell r="M147">
            <v>0</v>
          </cell>
        </row>
        <row r="148">
          <cell r="B148" t="str">
            <v>소   계</v>
          </cell>
          <cell r="G148">
            <v>382345</v>
          </cell>
          <cell r="I148">
            <v>3080</v>
          </cell>
          <cell r="K148">
            <v>379265</v>
          </cell>
          <cell r="M148">
            <v>0</v>
          </cell>
        </row>
        <row r="149">
          <cell r="B149" t="str">
            <v>Kg당</v>
          </cell>
          <cell r="G149">
            <v>382</v>
          </cell>
          <cell r="H149">
            <v>0</v>
          </cell>
          <cell r="I149">
            <v>3</v>
          </cell>
          <cell r="J149">
            <v>0</v>
          </cell>
          <cell r="K149">
            <v>379</v>
          </cell>
          <cell r="M149">
            <v>0</v>
          </cell>
        </row>
        <row r="150">
          <cell r="B150">
            <v>119</v>
          </cell>
          <cell r="C150" t="str">
            <v>철근가공조립 (보통 일반구조물)</v>
          </cell>
          <cell r="G150" t="str">
            <v>kg당</v>
          </cell>
          <cell r="I150">
            <v>0</v>
          </cell>
          <cell r="K150">
            <v>0</v>
          </cell>
          <cell r="M150">
            <v>0</v>
          </cell>
        </row>
        <row r="151">
          <cell r="B151" t="str">
            <v>철      선</v>
          </cell>
          <cell r="C151" t="str">
            <v>#20(Φ0.9mm)</v>
          </cell>
          <cell r="D151">
            <v>6.5</v>
          </cell>
          <cell r="E151" t="str">
            <v>Kg</v>
          </cell>
          <cell r="G151" t="str">
            <v xml:space="preserve"> </v>
          </cell>
          <cell r="H151">
            <v>616</v>
          </cell>
          <cell r="I151">
            <v>4004</v>
          </cell>
          <cell r="J151">
            <v>0</v>
          </cell>
          <cell r="K151">
            <v>0</v>
          </cell>
          <cell r="M151">
            <v>0</v>
          </cell>
        </row>
        <row r="152">
          <cell r="B152" t="str">
            <v>철근공</v>
          </cell>
          <cell r="D152">
            <v>4</v>
          </cell>
          <cell r="E152" t="str">
            <v>인</v>
          </cell>
          <cell r="G152" t="str">
            <v xml:space="preserve"> </v>
          </cell>
          <cell r="I152">
            <v>0</v>
          </cell>
          <cell r="J152">
            <v>66745</v>
          </cell>
          <cell r="K152">
            <v>266980</v>
          </cell>
          <cell r="M152">
            <v>0</v>
          </cell>
        </row>
        <row r="153">
          <cell r="B153" t="str">
            <v>보통인부</v>
          </cell>
          <cell r="D153">
            <v>2.2000000000000002</v>
          </cell>
          <cell r="E153" t="str">
            <v>인</v>
          </cell>
          <cell r="G153" t="str">
            <v xml:space="preserve"> </v>
          </cell>
          <cell r="I153">
            <v>0</v>
          </cell>
          <cell r="J153">
            <v>37052</v>
          </cell>
          <cell r="K153">
            <v>81514.399999999994</v>
          </cell>
          <cell r="M153">
            <v>0</v>
          </cell>
        </row>
        <row r="154">
          <cell r="B154" t="str">
            <v>소   계</v>
          </cell>
          <cell r="G154">
            <v>352498</v>
          </cell>
          <cell r="I154">
            <v>4004</v>
          </cell>
          <cell r="K154">
            <v>348494</v>
          </cell>
          <cell r="M154">
            <v>0</v>
          </cell>
        </row>
        <row r="155">
          <cell r="B155" t="str">
            <v>Kg당</v>
          </cell>
          <cell r="G155">
            <v>352</v>
          </cell>
          <cell r="H155">
            <v>0</v>
          </cell>
          <cell r="I155">
            <v>4</v>
          </cell>
          <cell r="J155">
            <v>0</v>
          </cell>
          <cell r="K155">
            <v>348</v>
          </cell>
          <cell r="M155">
            <v>0</v>
          </cell>
        </row>
        <row r="157">
          <cell r="B157">
            <v>120</v>
          </cell>
          <cell r="C157" t="str">
            <v>철근가공조립 (복잡 소형구조물)</v>
          </cell>
          <cell r="G157" t="str">
            <v>kg당</v>
          </cell>
          <cell r="I157">
            <v>0</v>
          </cell>
          <cell r="K157">
            <v>0</v>
          </cell>
          <cell r="M157">
            <v>0</v>
          </cell>
        </row>
        <row r="158">
          <cell r="B158" t="str">
            <v>철      선</v>
          </cell>
          <cell r="C158" t="str">
            <v>#20(Φ0.9mm)</v>
          </cell>
          <cell r="D158">
            <v>8</v>
          </cell>
          <cell r="E158" t="str">
            <v>Kg</v>
          </cell>
          <cell r="G158" t="str">
            <v xml:space="preserve"> </v>
          </cell>
          <cell r="H158">
            <v>616</v>
          </cell>
          <cell r="I158">
            <v>4928</v>
          </cell>
          <cell r="J158">
            <v>0</v>
          </cell>
          <cell r="K158">
            <v>0</v>
          </cell>
          <cell r="M158">
            <v>0</v>
          </cell>
        </row>
        <row r="159">
          <cell r="B159" t="str">
            <v>철근공</v>
          </cell>
          <cell r="C159" t="str">
            <v>5.0*1.5</v>
          </cell>
          <cell r="D159">
            <v>7.5</v>
          </cell>
          <cell r="E159" t="str">
            <v>인</v>
          </cell>
          <cell r="G159" t="str">
            <v xml:space="preserve"> </v>
          </cell>
          <cell r="I159">
            <v>0</v>
          </cell>
          <cell r="J159">
            <v>66745</v>
          </cell>
          <cell r="K159">
            <v>500587.5</v>
          </cell>
          <cell r="M159">
            <v>0</v>
          </cell>
        </row>
        <row r="160">
          <cell r="B160" t="str">
            <v>보통인부</v>
          </cell>
          <cell r="C160" t="str">
            <v>2.8*1.5</v>
          </cell>
          <cell r="D160">
            <v>4.2</v>
          </cell>
          <cell r="E160" t="str">
            <v>인</v>
          </cell>
          <cell r="G160" t="str">
            <v xml:space="preserve"> </v>
          </cell>
          <cell r="I160">
            <v>0</v>
          </cell>
          <cell r="J160">
            <v>37052</v>
          </cell>
          <cell r="K160">
            <v>155618.4</v>
          </cell>
          <cell r="M160">
            <v>0</v>
          </cell>
        </row>
        <row r="161">
          <cell r="B161" t="str">
            <v>소   계</v>
          </cell>
          <cell r="G161">
            <v>661133</v>
          </cell>
          <cell r="I161">
            <v>4928</v>
          </cell>
          <cell r="K161">
            <v>656205</v>
          </cell>
          <cell r="M161">
            <v>0</v>
          </cell>
        </row>
        <row r="162">
          <cell r="B162" t="str">
            <v>Kg당</v>
          </cell>
          <cell r="G162">
            <v>660</v>
          </cell>
          <cell r="H162">
            <v>0</v>
          </cell>
          <cell r="I162">
            <v>4</v>
          </cell>
          <cell r="J162">
            <v>0</v>
          </cell>
          <cell r="K162">
            <v>656</v>
          </cell>
          <cell r="M162">
            <v>0</v>
          </cell>
        </row>
        <row r="164">
          <cell r="B164">
            <v>121</v>
          </cell>
          <cell r="C164" t="str">
            <v>잡철물 제작설치 ( 철제,간단 )</v>
          </cell>
          <cell r="G164" t="str">
            <v>kg당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M164">
            <v>0</v>
          </cell>
        </row>
        <row r="165">
          <cell r="B165" t="str">
            <v>용  접  봉</v>
          </cell>
          <cell r="C165" t="str">
            <v>KSE5016 Φ4</v>
          </cell>
          <cell r="D165">
            <v>18.48</v>
          </cell>
          <cell r="E165" t="str">
            <v>Kg</v>
          </cell>
          <cell r="G165" t="str">
            <v xml:space="preserve"> </v>
          </cell>
          <cell r="H165">
            <v>1410</v>
          </cell>
          <cell r="I165">
            <v>26056.799999999999</v>
          </cell>
          <cell r="K165">
            <v>0</v>
          </cell>
          <cell r="M165">
            <v>0</v>
          </cell>
        </row>
        <row r="166">
          <cell r="B166" t="str">
            <v>산      소</v>
          </cell>
          <cell r="C166" t="str">
            <v>공업용 6000L</v>
          </cell>
          <cell r="D166">
            <v>6300</v>
          </cell>
          <cell r="E166" t="str">
            <v>L</v>
          </cell>
          <cell r="G166" t="str">
            <v xml:space="preserve"> </v>
          </cell>
          <cell r="H166">
            <v>1.3</v>
          </cell>
          <cell r="I166">
            <v>8190</v>
          </cell>
          <cell r="K166">
            <v>0</v>
          </cell>
          <cell r="M166">
            <v>0</v>
          </cell>
        </row>
        <row r="167">
          <cell r="B167" t="str">
            <v>아세틸렌</v>
          </cell>
          <cell r="C167" t="str">
            <v>용접용 98%</v>
          </cell>
          <cell r="D167">
            <v>2.8</v>
          </cell>
          <cell r="E167" t="str">
            <v>Kg</v>
          </cell>
          <cell r="G167" t="str">
            <v xml:space="preserve"> </v>
          </cell>
          <cell r="H167">
            <v>10000</v>
          </cell>
          <cell r="I167">
            <v>28000</v>
          </cell>
          <cell r="K167">
            <v>0</v>
          </cell>
          <cell r="M167">
            <v>0</v>
          </cell>
        </row>
        <row r="168">
          <cell r="B168" t="str">
            <v>철공</v>
          </cell>
          <cell r="C168" t="str">
            <v xml:space="preserve"> </v>
          </cell>
          <cell r="D168">
            <v>27.65</v>
          </cell>
          <cell r="E168" t="str">
            <v>인</v>
          </cell>
          <cell r="G168" t="str">
            <v xml:space="preserve"> </v>
          </cell>
          <cell r="I168">
            <v>0</v>
          </cell>
          <cell r="J168">
            <v>68851</v>
          </cell>
          <cell r="K168">
            <v>1903730.1</v>
          </cell>
          <cell r="M168">
            <v>0</v>
          </cell>
        </row>
        <row r="169">
          <cell r="B169" t="str">
            <v>보통인부</v>
          </cell>
          <cell r="C169" t="str">
            <v xml:space="preserve"> </v>
          </cell>
          <cell r="D169">
            <v>0.66</v>
          </cell>
          <cell r="E169" t="str">
            <v>인</v>
          </cell>
          <cell r="G169" t="str">
            <v xml:space="preserve"> </v>
          </cell>
          <cell r="I169">
            <v>0</v>
          </cell>
          <cell r="J169">
            <v>37052</v>
          </cell>
          <cell r="K169">
            <v>24454.3</v>
          </cell>
          <cell r="M169">
            <v>0</v>
          </cell>
        </row>
        <row r="170">
          <cell r="B170" t="str">
            <v>용접공</v>
          </cell>
          <cell r="C170" t="str">
            <v xml:space="preserve"> </v>
          </cell>
          <cell r="D170">
            <v>2.6</v>
          </cell>
          <cell r="E170" t="str">
            <v>인</v>
          </cell>
          <cell r="G170" t="str">
            <v xml:space="preserve"> </v>
          </cell>
          <cell r="I170">
            <v>0</v>
          </cell>
          <cell r="J170">
            <v>60370</v>
          </cell>
          <cell r="K170">
            <v>156962</v>
          </cell>
          <cell r="M170">
            <v>0</v>
          </cell>
        </row>
        <row r="171">
          <cell r="B171" t="str">
            <v>특별인부</v>
          </cell>
          <cell r="C171" t="str">
            <v xml:space="preserve"> </v>
          </cell>
          <cell r="D171">
            <v>0.74</v>
          </cell>
          <cell r="E171" t="str">
            <v>인</v>
          </cell>
          <cell r="G171" t="str">
            <v xml:space="preserve"> </v>
          </cell>
          <cell r="I171">
            <v>0</v>
          </cell>
          <cell r="J171">
            <v>51490</v>
          </cell>
          <cell r="K171">
            <v>38102.6</v>
          </cell>
          <cell r="M171">
            <v>0</v>
          </cell>
        </row>
        <row r="172">
          <cell r="B172" t="str">
            <v>용접기손료</v>
          </cell>
          <cell r="C172" t="str">
            <v>교류200Amp</v>
          </cell>
          <cell r="D172">
            <v>20.83</v>
          </cell>
          <cell r="E172" t="str">
            <v>HR</v>
          </cell>
          <cell r="G172" t="str">
            <v xml:space="preserve"> </v>
          </cell>
          <cell r="I172">
            <v>0</v>
          </cell>
          <cell r="K172">
            <v>0</v>
          </cell>
          <cell r="L172">
            <v>71</v>
          </cell>
          <cell r="M172">
            <v>1478.9</v>
          </cell>
        </row>
        <row r="173">
          <cell r="B173" t="str">
            <v>전기료</v>
          </cell>
          <cell r="C173" t="str">
            <v>임시,저압,을</v>
          </cell>
          <cell r="D173">
            <v>126</v>
          </cell>
          <cell r="E173" t="str">
            <v>KW/H</v>
          </cell>
          <cell r="G173" t="str">
            <v xml:space="preserve"> </v>
          </cell>
          <cell r="I173">
            <v>0</v>
          </cell>
          <cell r="K173">
            <v>0</v>
          </cell>
          <cell r="L173">
            <v>42.3</v>
          </cell>
          <cell r="M173">
            <v>5329.8</v>
          </cell>
        </row>
        <row r="174">
          <cell r="B174" t="str">
            <v>기구손료</v>
          </cell>
          <cell r="C174" t="str">
            <v>품의 3%</v>
          </cell>
          <cell r="D174">
            <v>1</v>
          </cell>
          <cell r="E174" t="str">
            <v>식</v>
          </cell>
          <cell r="G174" t="str">
            <v xml:space="preserve"> </v>
          </cell>
          <cell r="H174">
            <v>0</v>
          </cell>
          <cell r="I174">
            <v>0</v>
          </cell>
          <cell r="K174">
            <v>0</v>
          </cell>
          <cell r="L174">
            <v>2123249</v>
          </cell>
          <cell r="M174">
            <v>63697.4</v>
          </cell>
        </row>
        <row r="175">
          <cell r="B175" t="str">
            <v>소   계</v>
          </cell>
          <cell r="G175">
            <v>2256001</v>
          </cell>
          <cell r="H175">
            <v>0</v>
          </cell>
          <cell r="I175">
            <v>62246</v>
          </cell>
          <cell r="J175">
            <v>0</v>
          </cell>
          <cell r="K175">
            <v>2123249</v>
          </cell>
          <cell r="M175">
            <v>70506</v>
          </cell>
        </row>
        <row r="176">
          <cell r="B176" t="str">
            <v>Kg당</v>
          </cell>
          <cell r="G176">
            <v>2255</v>
          </cell>
          <cell r="H176">
            <v>0</v>
          </cell>
          <cell r="I176">
            <v>62</v>
          </cell>
          <cell r="J176">
            <v>0</v>
          </cell>
          <cell r="K176">
            <v>2123</v>
          </cell>
          <cell r="M176">
            <v>70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M177">
            <v>0</v>
          </cell>
        </row>
        <row r="178">
          <cell r="B178">
            <v>122</v>
          </cell>
          <cell r="C178" t="str">
            <v>잡철물 제작설치 ( 철제,보통 )</v>
          </cell>
          <cell r="G178" t="str">
            <v>kg당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M178">
            <v>0</v>
          </cell>
        </row>
        <row r="179">
          <cell r="B179" t="str">
            <v>재   료   비</v>
          </cell>
          <cell r="C179" t="str">
            <v>간단의120%</v>
          </cell>
          <cell r="D179">
            <v>1</v>
          </cell>
          <cell r="E179" t="str">
            <v>식</v>
          </cell>
          <cell r="G179" t="str">
            <v xml:space="preserve"> </v>
          </cell>
          <cell r="H179">
            <v>62</v>
          </cell>
          <cell r="I179">
            <v>74.400000000000006</v>
          </cell>
          <cell r="M179">
            <v>0</v>
          </cell>
        </row>
        <row r="180">
          <cell r="B180" t="str">
            <v>노   무   비</v>
          </cell>
          <cell r="C180" t="str">
            <v>간단의120%</v>
          </cell>
          <cell r="D180">
            <v>1</v>
          </cell>
          <cell r="E180" t="str">
            <v>식</v>
          </cell>
          <cell r="G180" t="str">
            <v xml:space="preserve"> </v>
          </cell>
          <cell r="J180">
            <v>2123</v>
          </cell>
          <cell r="K180">
            <v>2547.6</v>
          </cell>
          <cell r="M180">
            <v>0</v>
          </cell>
        </row>
        <row r="181">
          <cell r="B181" t="str">
            <v>경        비</v>
          </cell>
          <cell r="C181" t="str">
            <v>간단의120%</v>
          </cell>
          <cell r="D181">
            <v>1</v>
          </cell>
          <cell r="E181" t="str">
            <v>식</v>
          </cell>
          <cell r="G181" t="str">
            <v xml:space="preserve"> </v>
          </cell>
          <cell r="H181">
            <v>0</v>
          </cell>
          <cell r="I181">
            <v>0</v>
          </cell>
          <cell r="K181">
            <v>0</v>
          </cell>
          <cell r="L181">
            <v>70</v>
          </cell>
          <cell r="M181">
            <v>84</v>
          </cell>
        </row>
        <row r="182">
          <cell r="B182" t="str">
            <v>소   계</v>
          </cell>
          <cell r="G182">
            <v>2705</v>
          </cell>
          <cell r="H182">
            <v>0</v>
          </cell>
          <cell r="I182">
            <v>74</v>
          </cell>
          <cell r="J182">
            <v>0</v>
          </cell>
          <cell r="K182">
            <v>2547</v>
          </cell>
          <cell r="M182">
            <v>84</v>
          </cell>
        </row>
        <row r="184">
          <cell r="B184">
            <v>123</v>
          </cell>
          <cell r="C184" t="str">
            <v>잡철물 제작설치 ( 철제,복잡 )</v>
          </cell>
          <cell r="G184" t="str">
            <v>kg당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</row>
        <row r="185">
          <cell r="B185" t="str">
            <v>재   료   비</v>
          </cell>
          <cell r="C185" t="str">
            <v>간단의140%</v>
          </cell>
          <cell r="D185">
            <v>1</v>
          </cell>
          <cell r="E185" t="str">
            <v>식</v>
          </cell>
          <cell r="G185" t="str">
            <v xml:space="preserve"> </v>
          </cell>
          <cell r="H185">
            <v>62</v>
          </cell>
          <cell r="I185">
            <v>86.8</v>
          </cell>
          <cell r="M185">
            <v>0</v>
          </cell>
        </row>
        <row r="186">
          <cell r="B186" t="str">
            <v>노   무   비</v>
          </cell>
          <cell r="C186" t="str">
            <v>간단의140%</v>
          </cell>
          <cell r="D186">
            <v>1</v>
          </cell>
          <cell r="E186" t="str">
            <v>식</v>
          </cell>
          <cell r="G186" t="str">
            <v xml:space="preserve"> </v>
          </cell>
          <cell r="J186">
            <v>2123</v>
          </cell>
          <cell r="K186">
            <v>2972.2</v>
          </cell>
          <cell r="M186">
            <v>0</v>
          </cell>
        </row>
        <row r="187">
          <cell r="B187" t="str">
            <v>경        비</v>
          </cell>
          <cell r="C187" t="str">
            <v>간단의140%</v>
          </cell>
          <cell r="D187">
            <v>1</v>
          </cell>
          <cell r="E187" t="str">
            <v>식</v>
          </cell>
          <cell r="G187" t="str">
            <v xml:space="preserve"> </v>
          </cell>
          <cell r="H187">
            <v>0</v>
          </cell>
          <cell r="I187">
            <v>0</v>
          </cell>
          <cell r="K187">
            <v>0</v>
          </cell>
          <cell r="L187">
            <v>70</v>
          </cell>
          <cell r="M187">
            <v>98</v>
          </cell>
        </row>
        <row r="188">
          <cell r="B188" t="str">
            <v>소   계</v>
          </cell>
          <cell r="G188">
            <v>3156</v>
          </cell>
          <cell r="H188">
            <v>0</v>
          </cell>
          <cell r="I188">
            <v>86</v>
          </cell>
          <cell r="J188">
            <v>0</v>
          </cell>
          <cell r="K188">
            <v>2972</v>
          </cell>
          <cell r="M188">
            <v>98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</row>
        <row r="190">
          <cell r="B190">
            <v>124</v>
          </cell>
          <cell r="C190" t="str">
            <v>잡철물 제작설치 ( 스텐,간단 )</v>
          </cell>
          <cell r="G190" t="str">
            <v>kg당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0</v>
          </cell>
        </row>
        <row r="191">
          <cell r="B191" t="str">
            <v>용  접  봉</v>
          </cell>
          <cell r="C191" t="str">
            <v>AWSE309-16 Φ3.2</v>
          </cell>
          <cell r="D191">
            <v>18.48</v>
          </cell>
          <cell r="E191" t="str">
            <v>Kg</v>
          </cell>
          <cell r="G191" t="str">
            <v xml:space="preserve"> </v>
          </cell>
          <cell r="H191">
            <v>8650</v>
          </cell>
          <cell r="I191">
            <v>159852</v>
          </cell>
          <cell r="K191">
            <v>0</v>
          </cell>
          <cell r="M191">
            <v>0</v>
          </cell>
        </row>
        <row r="192">
          <cell r="B192" t="str">
            <v>아세틸렌</v>
          </cell>
          <cell r="C192" t="str">
            <v>용접용 98%</v>
          </cell>
          <cell r="D192">
            <v>2.8</v>
          </cell>
          <cell r="E192" t="str">
            <v>Kg</v>
          </cell>
          <cell r="G192" t="str">
            <v xml:space="preserve"> </v>
          </cell>
          <cell r="H192">
            <v>10000</v>
          </cell>
          <cell r="I192">
            <v>28000</v>
          </cell>
          <cell r="K192">
            <v>0</v>
          </cell>
          <cell r="M192">
            <v>0</v>
          </cell>
        </row>
        <row r="193">
          <cell r="B193" t="str">
            <v>아  르  곤</v>
          </cell>
          <cell r="C193" t="str">
            <v>99% 공업용</v>
          </cell>
          <cell r="D193">
            <v>23537</v>
          </cell>
          <cell r="E193" t="str">
            <v>L</v>
          </cell>
          <cell r="G193" t="str">
            <v xml:space="preserve"> </v>
          </cell>
          <cell r="H193">
            <v>4.3</v>
          </cell>
          <cell r="I193">
            <v>101209.1</v>
          </cell>
          <cell r="K193">
            <v>0</v>
          </cell>
          <cell r="M193">
            <v>0</v>
          </cell>
        </row>
        <row r="194">
          <cell r="B194" t="str">
            <v>철판공</v>
          </cell>
          <cell r="C194" t="str">
            <v xml:space="preserve"> </v>
          </cell>
          <cell r="D194">
            <v>27.65</v>
          </cell>
          <cell r="E194" t="str">
            <v>인</v>
          </cell>
          <cell r="G194" t="str">
            <v xml:space="preserve"> </v>
          </cell>
          <cell r="I194">
            <v>0</v>
          </cell>
          <cell r="J194">
            <v>59039</v>
          </cell>
          <cell r="K194">
            <v>1632428.3</v>
          </cell>
          <cell r="M194">
            <v>0</v>
          </cell>
        </row>
        <row r="195">
          <cell r="B195" t="str">
            <v>보통인부</v>
          </cell>
          <cell r="C195" t="str">
            <v xml:space="preserve"> </v>
          </cell>
          <cell r="D195">
            <v>0.66</v>
          </cell>
          <cell r="E195" t="str">
            <v>인</v>
          </cell>
          <cell r="G195" t="str">
            <v xml:space="preserve"> </v>
          </cell>
          <cell r="I195">
            <v>0</v>
          </cell>
          <cell r="J195">
            <v>37052</v>
          </cell>
          <cell r="K195">
            <v>24454.3</v>
          </cell>
          <cell r="M195">
            <v>0</v>
          </cell>
        </row>
        <row r="196">
          <cell r="B196" t="str">
            <v>용접공</v>
          </cell>
          <cell r="C196" t="str">
            <v xml:space="preserve"> </v>
          </cell>
          <cell r="D196">
            <v>2.6</v>
          </cell>
          <cell r="E196" t="str">
            <v>인</v>
          </cell>
          <cell r="G196" t="str">
            <v xml:space="preserve"> </v>
          </cell>
          <cell r="I196">
            <v>0</v>
          </cell>
          <cell r="J196">
            <v>60370</v>
          </cell>
          <cell r="K196">
            <v>156962</v>
          </cell>
          <cell r="M196">
            <v>0</v>
          </cell>
        </row>
        <row r="197">
          <cell r="B197" t="str">
            <v>특별인부</v>
          </cell>
          <cell r="C197" t="str">
            <v xml:space="preserve"> </v>
          </cell>
          <cell r="D197">
            <v>0.74</v>
          </cell>
          <cell r="E197" t="str">
            <v>인</v>
          </cell>
          <cell r="G197" t="str">
            <v xml:space="preserve"> </v>
          </cell>
          <cell r="I197">
            <v>0</v>
          </cell>
          <cell r="J197">
            <v>51490</v>
          </cell>
          <cell r="K197">
            <v>38102.6</v>
          </cell>
          <cell r="M197">
            <v>0</v>
          </cell>
        </row>
        <row r="198">
          <cell r="B198" t="str">
            <v>용접기손료</v>
          </cell>
          <cell r="C198" t="str">
            <v>교류200Amp</v>
          </cell>
          <cell r="D198">
            <v>20.83</v>
          </cell>
          <cell r="E198" t="str">
            <v>HR</v>
          </cell>
          <cell r="G198" t="str">
            <v xml:space="preserve"> </v>
          </cell>
          <cell r="I198">
            <v>0</v>
          </cell>
          <cell r="K198">
            <v>0</v>
          </cell>
          <cell r="L198">
            <v>71</v>
          </cell>
          <cell r="M198">
            <v>1478.9</v>
          </cell>
        </row>
        <row r="199">
          <cell r="B199" t="str">
            <v>전기료</v>
          </cell>
          <cell r="C199" t="str">
            <v>임시,저압,을</v>
          </cell>
          <cell r="D199">
            <v>126</v>
          </cell>
          <cell r="E199" t="str">
            <v>KW/H</v>
          </cell>
          <cell r="G199" t="str">
            <v xml:space="preserve"> </v>
          </cell>
          <cell r="I199">
            <v>0</v>
          </cell>
          <cell r="K199">
            <v>0</v>
          </cell>
          <cell r="L199">
            <v>42.3</v>
          </cell>
          <cell r="M199">
            <v>5329.8</v>
          </cell>
        </row>
        <row r="200">
          <cell r="B200" t="str">
            <v>기구손료</v>
          </cell>
          <cell r="C200" t="str">
            <v>품의 3%</v>
          </cell>
          <cell r="D200">
            <v>1</v>
          </cell>
          <cell r="E200" t="str">
            <v>식</v>
          </cell>
          <cell r="G200" t="str">
            <v xml:space="preserve"> </v>
          </cell>
          <cell r="H200">
            <v>0</v>
          </cell>
          <cell r="I200">
            <v>0</v>
          </cell>
          <cell r="K200">
            <v>0</v>
          </cell>
          <cell r="L200">
            <v>1851947</v>
          </cell>
          <cell r="M200">
            <v>55558.400000000001</v>
          </cell>
        </row>
        <row r="201">
          <cell r="B201" t="str">
            <v>소   계</v>
          </cell>
          <cell r="G201">
            <v>2203375</v>
          </cell>
          <cell r="H201">
            <v>0</v>
          </cell>
          <cell r="I201">
            <v>289061</v>
          </cell>
          <cell r="J201">
            <v>0</v>
          </cell>
          <cell r="K201">
            <v>1851947</v>
          </cell>
          <cell r="M201">
            <v>62367</v>
          </cell>
        </row>
        <row r="202">
          <cell r="B202" t="str">
            <v>Kg당</v>
          </cell>
          <cell r="G202">
            <v>2202</v>
          </cell>
          <cell r="H202">
            <v>0</v>
          </cell>
          <cell r="I202">
            <v>289</v>
          </cell>
          <cell r="J202">
            <v>0</v>
          </cell>
          <cell r="K202">
            <v>1851</v>
          </cell>
          <cell r="M202">
            <v>62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M203">
            <v>0</v>
          </cell>
        </row>
        <row r="204">
          <cell r="B204">
            <v>125</v>
          </cell>
          <cell r="C204" t="str">
            <v>잡철물 제작설치 ( 스텐,보통 )</v>
          </cell>
          <cell r="G204" t="str">
            <v>kg당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M204">
            <v>0</v>
          </cell>
        </row>
        <row r="205">
          <cell r="B205" t="str">
            <v>재   료   비</v>
          </cell>
          <cell r="C205" t="str">
            <v>간단의120%</v>
          </cell>
          <cell r="D205">
            <v>1</v>
          </cell>
          <cell r="E205" t="str">
            <v>식</v>
          </cell>
          <cell r="G205" t="str">
            <v xml:space="preserve"> </v>
          </cell>
          <cell r="H205">
            <v>289</v>
          </cell>
          <cell r="I205">
            <v>346.8</v>
          </cell>
          <cell r="M205">
            <v>0</v>
          </cell>
        </row>
        <row r="206">
          <cell r="B206" t="str">
            <v>노   무   비</v>
          </cell>
          <cell r="C206" t="str">
            <v>간단의120%</v>
          </cell>
          <cell r="D206">
            <v>1</v>
          </cell>
          <cell r="E206" t="str">
            <v>식</v>
          </cell>
          <cell r="G206" t="str">
            <v xml:space="preserve"> </v>
          </cell>
          <cell r="J206">
            <v>1851</v>
          </cell>
          <cell r="K206">
            <v>2221.1999999999998</v>
          </cell>
          <cell r="M206">
            <v>0</v>
          </cell>
        </row>
        <row r="207">
          <cell r="B207" t="str">
            <v>경        비</v>
          </cell>
          <cell r="C207" t="str">
            <v>간단의120%</v>
          </cell>
          <cell r="D207">
            <v>1</v>
          </cell>
          <cell r="E207" t="str">
            <v>식</v>
          </cell>
          <cell r="G207" t="str">
            <v xml:space="preserve"> </v>
          </cell>
          <cell r="H207">
            <v>0</v>
          </cell>
          <cell r="I207">
            <v>0</v>
          </cell>
          <cell r="K207">
            <v>0</v>
          </cell>
          <cell r="L207">
            <v>62</v>
          </cell>
          <cell r="M207">
            <v>74.400000000000006</v>
          </cell>
        </row>
        <row r="208">
          <cell r="B208" t="str">
            <v>소   계</v>
          </cell>
          <cell r="G208">
            <v>2641</v>
          </cell>
          <cell r="H208">
            <v>0</v>
          </cell>
          <cell r="I208">
            <v>346</v>
          </cell>
          <cell r="J208">
            <v>0</v>
          </cell>
          <cell r="K208">
            <v>2221</v>
          </cell>
          <cell r="M208">
            <v>74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M209">
            <v>0</v>
          </cell>
        </row>
        <row r="210">
          <cell r="B210">
            <v>126</v>
          </cell>
          <cell r="C210" t="str">
            <v>잡철물 제작설치 ( 스텐,복잡 )</v>
          </cell>
          <cell r="G210" t="str">
            <v>kg당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0</v>
          </cell>
        </row>
        <row r="211">
          <cell r="B211" t="str">
            <v>재   료   비</v>
          </cell>
          <cell r="C211" t="str">
            <v>간단의140%</v>
          </cell>
          <cell r="D211">
            <v>1</v>
          </cell>
          <cell r="E211" t="str">
            <v>식</v>
          </cell>
          <cell r="G211" t="str">
            <v xml:space="preserve"> </v>
          </cell>
          <cell r="H211">
            <v>289</v>
          </cell>
          <cell r="I211">
            <v>404.6</v>
          </cell>
          <cell r="M211">
            <v>0</v>
          </cell>
        </row>
        <row r="212">
          <cell r="B212" t="str">
            <v>노   무   비</v>
          </cell>
          <cell r="C212" t="str">
            <v>간단의140%</v>
          </cell>
          <cell r="D212">
            <v>1</v>
          </cell>
          <cell r="E212" t="str">
            <v>식</v>
          </cell>
          <cell r="G212" t="str">
            <v xml:space="preserve"> </v>
          </cell>
          <cell r="J212">
            <v>1851</v>
          </cell>
          <cell r="K212">
            <v>2591.4</v>
          </cell>
          <cell r="M212">
            <v>0</v>
          </cell>
        </row>
        <row r="213">
          <cell r="B213" t="str">
            <v>경        비</v>
          </cell>
          <cell r="C213" t="str">
            <v>간단의140%</v>
          </cell>
          <cell r="D213">
            <v>1</v>
          </cell>
          <cell r="E213" t="str">
            <v>식</v>
          </cell>
          <cell r="G213" t="str">
            <v xml:space="preserve"> </v>
          </cell>
          <cell r="H213">
            <v>0</v>
          </cell>
          <cell r="I213">
            <v>0</v>
          </cell>
          <cell r="K213">
            <v>0</v>
          </cell>
          <cell r="L213">
            <v>62</v>
          </cell>
          <cell r="M213">
            <v>86.8</v>
          </cell>
        </row>
        <row r="214">
          <cell r="B214" t="str">
            <v>소   계</v>
          </cell>
          <cell r="G214">
            <v>3081</v>
          </cell>
          <cell r="H214">
            <v>0</v>
          </cell>
          <cell r="I214">
            <v>404</v>
          </cell>
          <cell r="J214">
            <v>0</v>
          </cell>
          <cell r="K214">
            <v>2591</v>
          </cell>
          <cell r="M214">
            <v>86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M215">
            <v>0</v>
          </cell>
        </row>
        <row r="216">
          <cell r="B216">
            <v>127</v>
          </cell>
          <cell r="C216" t="str">
            <v>와이어메쉬 바닥깔기 (#8*150*150)</v>
          </cell>
          <cell r="G216" t="str">
            <v>m2당</v>
          </cell>
          <cell r="I216" t="str">
            <v xml:space="preserve"> </v>
          </cell>
          <cell r="J216">
            <v>0</v>
          </cell>
          <cell r="K216">
            <v>0</v>
          </cell>
          <cell r="M216">
            <v>0</v>
          </cell>
        </row>
        <row r="217">
          <cell r="B217" t="str">
            <v>와이어메쉬</v>
          </cell>
          <cell r="C217" t="str">
            <v>#8x150x150</v>
          </cell>
          <cell r="D217">
            <v>1.1659999999999999</v>
          </cell>
          <cell r="E217" t="str">
            <v>M2</v>
          </cell>
          <cell r="G217" t="str">
            <v xml:space="preserve"> </v>
          </cell>
          <cell r="H217">
            <v>700</v>
          </cell>
          <cell r="I217">
            <v>816.2</v>
          </cell>
          <cell r="K217">
            <v>0</v>
          </cell>
          <cell r="M217">
            <v>0</v>
          </cell>
        </row>
        <row r="218">
          <cell r="B218" t="str">
            <v>철      선</v>
          </cell>
          <cell r="C218" t="str">
            <v>#20(Φ0.9mm)</v>
          </cell>
          <cell r="D218">
            <v>0.05</v>
          </cell>
          <cell r="E218" t="str">
            <v>kg</v>
          </cell>
          <cell r="G218" t="str">
            <v xml:space="preserve"> </v>
          </cell>
          <cell r="H218">
            <v>616</v>
          </cell>
          <cell r="I218">
            <v>30.8</v>
          </cell>
          <cell r="J218">
            <v>0</v>
          </cell>
          <cell r="K218">
            <v>0</v>
          </cell>
          <cell r="M218">
            <v>0</v>
          </cell>
        </row>
        <row r="219">
          <cell r="B219" t="str">
            <v>철근공</v>
          </cell>
          <cell r="D219">
            <v>1.2E-2</v>
          </cell>
          <cell r="E219" t="str">
            <v>인</v>
          </cell>
          <cell r="G219" t="str">
            <v xml:space="preserve"> </v>
          </cell>
          <cell r="I219">
            <v>0</v>
          </cell>
          <cell r="J219">
            <v>66745</v>
          </cell>
          <cell r="K219">
            <v>800.9</v>
          </cell>
          <cell r="M219">
            <v>0</v>
          </cell>
        </row>
        <row r="220">
          <cell r="B220" t="str">
            <v>소    계</v>
          </cell>
          <cell r="G220">
            <v>1647</v>
          </cell>
          <cell r="I220">
            <v>847</v>
          </cell>
          <cell r="K220">
            <v>800</v>
          </cell>
          <cell r="M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M221">
            <v>0</v>
          </cell>
        </row>
        <row r="222">
          <cell r="B222">
            <v>128</v>
          </cell>
          <cell r="C222" t="str">
            <v>시멘트액체방수(C종)</v>
          </cell>
          <cell r="G222" t="str">
            <v>m2당</v>
          </cell>
          <cell r="J222">
            <v>0</v>
          </cell>
        </row>
        <row r="223">
          <cell r="B223" t="str">
            <v>시 멘 트</v>
          </cell>
          <cell r="C223" t="str">
            <v>40KG/포</v>
          </cell>
          <cell r="D223">
            <v>13.05</v>
          </cell>
          <cell r="E223" t="str">
            <v>kg</v>
          </cell>
          <cell r="G223" t="str">
            <v xml:space="preserve"> </v>
          </cell>
          <cell r="H223">
            <v>62.7</v>
          </cell>
          <cell r="I223">
            <v>818</v>
          </cell>
          <cell r="K223">
            <v>0</v>
          </cell>
          <cell r="M223">
            <v>0</v>
          </cell>
        </row>
        <row r="224">
          <cell r="B224" t="str">
            <v>모     래</v>
          </cell>
          <cell r="C224">
            <v>0</v>
          </cell>
          <cell r="D224">
            <v>1.7000000000000001E-2</v>
          </cell>
          <cell r="E224" t="str">
            <v>m3</v>
          </cell>
          <cell r="G224" t="str">
            <v xml:space="preserve"> </v>
          </cell>
          <cell r="H224">
            <v>12000</v>
          </cell>
          <cell r="I224">
            <v>204</v>
          </cell>
          <cell r="K224">
            <v>0</v>
          </cell>
          <cell r="M224">
            <v>0</v>
          </cell>
        </row>
        <row r="225">
          <cell r="B225" t="str">
            <v>방  수  액</v>
          </cell>
          <cell r="C225" t="str">
            <v>Prolapin 031</v>
          </cell>
          <cell r="D225">
            <v>0.65500000000000003</v>
          </cell>
          <cell r="E225" t="str">
            <v>ℓ</v>
          </cell>
          <cell r="H225">
            <v>2100</v>
          </cell>
          <cell r="I225">
            <v>1375</v>
          </cell>
        </row>
        <row r="226">
          <cell r="B226" t="str">
            <v>방수공</v>
          </cell>
          <cell r="C226" t="str">
            <v xml:space="preserve"> </v>
          </cell>
          <cell r="D226">
            <v>0.1</v>
          </cell>
          <cell r="E226" t="str">
            <v>인</v>
          </cell>
          <cell r="G226" t="str">
            <v xml:space="preserve"> </v>
          </cell>
          <cell r="I226">
            <v>0</v>
          </cell>
          <cell r="J226">
            <v>48704</v>
          </cell>
          <cell r="K226">
            <v>4870.3999999999996</v>
          </cell>
          <cell r="M226">
            <v>0</v>
          </cell>
        </row>
        <row r="227">
          <cell r="B227" t="str">
            <v>미장공</v>
          </cell>
          <cell r="C227" t="str">
            <v xml:space="preserve"> </v>
          </cell>
          <cell r="D227">
            <v>6.7000000000000004E-2</v>
          </cell>
          <cell r="E227" t="str">
            <v>인</v>
          </cell>
          <cell r="G227" t="str">
            <v xml:space="preserve"> </v>
          </cell>
          <cell r="I227">
            <v>0</v>
          </cell>
          <cell r="J227">
            <v>58263</v>
          </cell>
          <cell r="K227">
            <v>3903.6</v>
          </cell>
          <cell r="M227">
            <v>0</v>
          </cell>
        </row>
        <row r="228">
          <cell r="B228" t="str">
            <v>보통인부</v>
          </cell>
          <cell r="C228" t="str">
            <v xml:space="preserve"> </v>
          </cell>
          <cell r="D228">
            <v>0.17499999999999999</v>
          </cell>
          <cell r="E228" t="str">
            <v>인</v>
          </cell>
          <cell r="G228" t="str">
            <v xml:space="preserve"> </v>
          </cell>
          <cell r="I228">
            <v>0</v>
          </cell>
          <cell r="J228">
            <v>37052</v>
          </cell>
          <cell r="K228">
            <v>6484.1</v>
          </cell>
          <cell r="M228">
            <v>0</v>
          </cell>
        </row>
        <row r="229">
          <cell r="B229" t="str">
            <v>소   계</v>
          </cell>
          <cell r="G229">
            <v>17655</v>
          </cell>
          <cell r="H229">
            <v>0</v>
          </cell>
          <cell r="I229">
            <v>2397</v>
          </cell>
          <cell r="J229">
            <v>0</v>
          </cell>
          <cell r="K229">
            <v>15258</v>
          </cell>
          <cell r="M229">
            <v>0</v>
          </cell>
        </row>
        <row r="231">
          <cell r="B231">
            <v>129</v>
          </cell>
          <cell r="C231" t="str">
            <v>점토벽돌바닥깔기(평깔기,기존형)</v>
          </cell>
          <cell r="G231" t="str">
            <v>m2당</v>
          </cell>
          <cell r="J231">
            <v>0</v>
          </cell>
        </row>
        <row r="232">
          <cell r="B232" t="str">
            <v>점토벽돌</v>
          </cell>
          <cell r="C232" t="str">
            <v>230x114x60</v>
          </cell>
          <cell r="D232">
            <v>43</v>
          </cell>
          <cell r="E232" t="str">
            <v>매</v>
          </cell>
          <cell r="G232" t="str">
            <v xml:space="preserve"> </v>
          </cell>
          <cell r="H232">
            <v>670</v>
          </cell>
          <cell r="I232">
            <v>28810</v>
          </cell>
          <cell r="J232">
            <v>0</v>
          </cell>
          <cell r="K232">
            <v>0</v>
          </cell>
          <cell r="M232">
            <v>0</v>
          </cell>
        </row>
        <row r="233">
          <cell r="B233" t="str">
            <v>몰탈</v>
          </cell>
          <cell r="C233" t="str">
            <v>1:3</v>
          </cell>
          <cell r="D233">
            <v>3.1E-2</v>
          </cell>
          <cell r="E233" t="str">
            <v>M3</v>
          </cell>
          <cell r="G233" t="str">
            <v xml:space="preserve"> </v>
          </cell>
          <cell r="H233">
            <v>45177</v>
          </cell>
          <cell r="I233">
            <v>1400.4</v>
          </cell>
          <cell r="J233">
            <v>37052</v>
          </cell>
          <cell r="K233">
            <v>1148.5999999999999</v>
          </cell>
          <cell r="L233">
            <v>0</v>
          </cell>
          <cell r="M233">
            <v>0</v>
          </cell>
        </row>
        <row r="234">
          <cell r="B234" t="str">
            <v>시 멘 트</v>
          </cell>
          <cell r="C234" t="str">
            <v>40KG/포</v>
          </cell>
          <cell r="D234">
            <v>16.32</v>
          </cell>
          <cell r="E234" t="str">
            <v>kg</v>
          </cell>
          <cell r="G234" t="str">
            <v xml:space="preserve"> </v>
          </cell>
          <cell r="H234">
            <v>62.7</v>
          </cell>
          <cell r="I234">
            <v>1023.2</v>
          </cell>
          <cell r="K234">
            <v>0</v>
          </cell>
          <cell r="M234">
            <v>0</v>
          </cell>
        </row>
        <row r="235">
          <cell r="B235" t="str">
            <v>모     래</v>
          </cell>
          <cell r="C235">
            <v>0</v>
          </cell>
          <cell r="D235">
            <v>3.5000000000000003E-2</v>
          </cell>
          <cell r="E235" t="str">
            <v>m3</v>
          </cell>
          <cell r="G235" t="str">
            <v xml:space="preserve"> </v>
          </cell>
          <cell r="H235">
            <v>12000</v>
          </cell>
          <cell r="I235">
            <v>420</v>
          </cell>
          <cell r="K235">
            <v>0</v>
          </cell>
          <cell r="M235">
            <v>0</v>
          </cell>
        </row>
        <row r="236">
          <cell r="B236" t="str">
            <v>조적공</v>
          </cell>
          <cell r="C236" t="str">
            <v>모로세워깔기</v>
          </cell>
          <cell r="D236">
            <v>0.12</v>
          </cell>
          <cell r="E236" t="str">
            <v>인</v>
          </cell>
          <cell r="G236" t="str">
            <v xml:space="preserve"> </v>
          </cell>
          <cell r="I236">
            <v>0</v>
          </cell>
          <cell r="J236">
            <v>56969</v>
          </cell>
          <cell r="K236">
            <v>6836.2</v>
          </cell>
          <cell r="M236">
            <v>0</v>
          </cell>
        </row>
        <row r="237">
          <cell r="B237" t="str">
            <v>보통인부</v>
          </cell>
          <cell r="C237" t="str">
            <v>"</v>
          </cell>
          <cell r="D237">
            <v>0.04</v>
          </cell>
          <cell r="E237" t="str">
            <v>인</v>
          </cell>
          <cell r="G237" t="str">
            <v xml:space="preserve"> </v>
          </cell>
          <cell r="I237">
            <v>0</v>
          </cell>
          <cell r="J237">
            <v>37052</v>
          </cell>
          <cell r="K237">
            <v>1482</v>
          </cell>
          <cell r="M237">
            <v>0</v>
          </cell>
        </row>
        <row r="238">
          <cell r="B238" t="str">
            <v>소   계</v>
          </cell>
          <cell r="G238">
            <v>41119</v>
          </cell>
          <cell r="H238">
            <v>0</v>
          </cell>
          <cell r="I238">
            <v>31653</v>
          </cell>
          <cell r="J238">
            <v>0</v>
          </cell>
          <cell r="K238">
            <v>9466</v>
          </cell>
          <cell r="M238">
            <v>0</v>
          </cell>
        </row>
        <row r="240">
          <cell r="B240">
            <v>130</v>
          </cell>
          <cell r="C240" t="str">
            <v>벽돌바닥깔기(무늬깔기)</v>
          </cell>
          <cell r="G240" t="str">
            <v>m2당</v>
          </cell>
          <cell r="J240">
            <v>0</v>
          </cell>
        </row>
        <row r="241">
          <cell r="B241" t="str">
            <v>몰탈</v>
          </cell>
          <cell r="C241" t="str">
            <v>1:3</v>
          </cell>
          <cell r="D241">
            <v>4.1000000000000002E-2</v>
          </cell>
          <cell r="E241" t="str">
            <v>M3</v>
          </cell>
          <cell r="G241" t="str">
            <v xml:space="preserve"> </v>
          </cell>
          <cell r="H241">
            <v>45177</v>
          </cell>
          <cell r="I241">
            <v>1852.2</v>
          </cell>
          <cell r="J241">
            <v>37052</v>
          </cell>
          <cell r="K241">
            <v>1519.1</v>
          </cell>
          <cell r="L241">
            <v>0</v>
          </cell>
          <cell r="M241">
            <v>0</v>
          </cell>
        </row>
        <row r="242">
          <cell r="B242" t="str">
            <v>조적공</v>
          </cell>
          <cell r="C242" t="str">
            <v>모로세워깔기</v>
          </cell>
          <cell r="D242">
            <v>0.2</v>
          </cell>
          <cell r="E242" t="str">
            <v>인</v>
          </cell>
          <cell r="G242" t="str">
            <v xml:space="preserve"> </v>
          </cell>
          <cell r="I242">
            <v>0</v>
          </cell>
          <cell r="J242">
            <v>56969</v>
          </cell>
          <cell r="K242">
            <v>11393.8</v>
          </cell>
          <cell r="M242">
            <v>0</v>
          </cell>
        </row>
        <row r="243">
          <cell r="B243" t="str">
            <v>보통인부</v>
          </cell>
          <cell r="C243" t="str">
            <v>"</v>
          </cell>
          <cell r="D243">
            <v>7.0000000000000007E-2</v>
          </cell>
          <cell r="E243" t="str">
            <v>인</v>
          </cell>
          <cell r="G243" t="str">
            <v xml:space="preserve"> </v>
          </cell>
          <cell r="I243">
            <v>0</v>
          </cell>
          <cell r="J243">
            <v>37052</v>
          </cell>
          <cell r="K243">
            <v>2593.6</v>
          </cell>
          <cell r="M243">
            <v>0</v>
          </cell>
        </row>
        <row r="244">
          <cell r="B244" t="str">
            <v>소   계</v>
          </cell>
          <cell r="G244">
            <v>17358</v>
          </cell>
          <cell r="H244">
            <v>0</v>
          </cell>
          <cell r="I244">
            <v>1852</v>
          </cell>
          <cell r="J244">
            <v>0</v>
          </cell>
          <cell r="K244">
            <v>15506</v>
          </cell>
          <cell r="M244">
            <v>0</v>
          </cell>
        </row>
        <row r="246">
          <cell r="B246">
            <v>131</v>
          </cell>
          <cell r="C246" t="str">
            <v>점토벽돌쌓기(0.5B)</v>
          </cell>
          <cell r="G246" t="str">
            <v>m2당</v>
          </cell>
          <cell r="J246">
            <v>0</v>
          </cell>
        </row>
        <row r="247">
          <cell r="B247" t="str">
            <v>점토벽돌</v>
          </cell>
          <cell r="C247" t="str">
            <v>230x114x60</v>
          </cell>
          <cell r="D247">
            <v>61</v>
          </cell>
          <cell r="E247" t="str">
            <v>매</v>
          </cell>
          <cell r="G247" t="str">
            <v xml:space="preserve"> </v>
          </cell>
          <cell r="H247">
            <v>670</v>
          </cell>
          <cell r="I247">
            <v>40870</v>
          </cell>
          <cell r="J247">
            <v>0</v>
          </cell>
          <cell r="K247">
            <v>0</v>
          </cell>
          <cell r="M247">
            <v>0</v>
          </cell>
        </row>
        <row r="248">
          <cell r="B248" t="str">
            <v>몰탈</v>
          </cell>
          <cell r="C248" t="str">
            <v>1:3</v>
          </cell>
          <cell r="D248">
            <v>1.4999999999999999E-2</v>
          </cell>
          <cell r="E248" t="str">
            <v>M3</v>
          </cell>
          <cell r="G248" t="str">
            <v xml:space="preserve"> </v>
          </cell>
          <cell r="H248">
            <v>45177</v>
          </cell>
          <cell r="I248">
            <v>677.6</v>
          </cell>
          <cell r="J248">
            <v>37052</v>
          </cell>
          <cell r="K248">
            <v>555.70000000000005</v>
          </cell>
          <cell r="L248">
            <v>0</v>
          </cell>
          <cell r="M248">
            <v>0</v>
          </cell>
        </row>
        <row r="249">
          <cell r="B249" t="str">
            <v>시 멘 트</v>
          </cell>
          <cell r="C249" t="str">
            <v>40KG/포</v>
          </cell>
          <cell r="D249">
            <v>7.5220000000000002</v>
          </cell>
          <cell r="E249" t="str">
            <v>kg</v>
          </cell>
          <cell r="G249" t="str">
            <v xml:space="preserve"> </v>
          </cell>
          <cell r="H249">
            <v>62.7</v>
          </cell>
          <cell r="I249">
            <v>471.6</v>
          </cell>
          <cell r="K249">
            <v>0</v>
          </cell>
          <cell r="M249">
            <v>0</v>
          </cell>
        </row>
        <row r="250">
          <cell r="B250" t="str">
            <v>모     래</v>
          </cell>
          <cell r="C250">
            <v>0</v>
          </cell>
          <cell r="D250">
            <v>1.6E-2</v>
          </cell>
          <cell r="E250" t="str">
            <v>m3</v>
          </cell>
          <cell r="G250" t="str">
            <v xml:space="preserve"> </v>
          </cell>
          <cell r="H250">
            <v>12000</v>
          </cell>
          <cell r="I250">
            <v>192</v>
          </cell>
          <cell r="K250">
            <v>0</v>
          </cell>
          <cell r="M250">
            <v>0</v>
          </cell>
        </row>
        <row r="251">
          <cell r="B251" t="str">
            <v>조적공</v>
          </cell>
          <cell r="C251" t="str">
            <v>모로세워깔기</v>
          </cell>
          <cell r="D251">
            <v>0.106</v>
          </cell>
          <cell r="E251" t="str">
            <v>인</v>
          </cell>
          <cell r="G251" t="str">
            <v xml:space="preserve"> </v>
          </cell>
          <cell r="I251">
            <v>0</v>
          </cell>
          <cell r="J251">
            <v>56969</v>
          </cell>
          <cell r="K251">
            <v>6038.7</v>
          </cell>
          <cell r="M251">
            <v>0</v>
          </cell>
        </row>
        <row r="252">
          <cell r="B252" t="str">
            <v>보통인부</v>
          </cell>
          <cell r="C252" t="str">
            <v>"</v>
          </cell>
          <cell r="D252">
            <v>5.8999999999999997E-2</v>
          </cell>
          <cell r="E252" t="str">
            <v>인</v>
          </cell>
          <cell r="G252" t="str">
            <v xml:space="preserve"> </v>
          </cell>
          <cell r="I252">
            <v>0</v>
          </cell>
          <cell r="J252">
            <v>37052</v>
          </cell>
          <cell r="K252">
            <v>2186</v>
          </cell>
          <cell r="M252">
            <v>0</v>
          </cell>
        </row>
        <row r="253">
          <cell r="B253" t="str">
            <v>소   계</v>
          </cell>
          <cell r="G253">
            <v>50991</v>
          </cell>
          <cell r="H253">
            <v>0</v>
          </cell>
          <cell r="I253">
            <v>42211</v>
          </cell>
          <cell r="J253">
            <v>0</v>
          </cell>
          <cell r="K253">
            <v>8780</v>
          </cell>
          <cell r="M253">
            <v>0</v>
          </cell>
        </row>
        <row r="255">
          <cell r="B255">
            <v>132</v>
          </cell>
          <cell r="C255" t="str">
            <v>시멘트벽돌쌓기(0.5B,표준형)</v>
          </cell>
          <cell r="G255" t="str">
            <v>m2당</v>
          </cell>
          <cell r="J255">
            <v>0</v>
          </cell>
        </row>
        <row r="256">
          <cell r="B256" t="str">
            <v>시멘트벽돌</v>
          </cell>
          <cell r="C256" t="str">
            <v>190x90x57</v>
          </cell>
          <cell r="D256">
            <v>79</v>
          </cell>
          <cell r="E256" t="str">
            <v>매</v>
          </cell>
          <cell r="G256" t="str">
            <v xml:space="preserve"> </v>
          </cell>
          <cell r="H256">
            <v>40</v>
          </cell>
          <cell r="I256">
            <v>3160</v>
          </cell>
          <cell r="J256">
            <v>0</v>
          </cell>
          <cell r="K256">
            <v>0</v>
          </cell>
          <cell r="M256">
            <v>0</v>
          </cell>
        </row>
        <row r="257">
          <cell r="B257" t="str">
            <v>몰탈</v>
          </cell>
          <cell r="C257" t="str">
            <v>1:3</v>
          </cell>
          <cell r="D257">
            <v>1.9E-2</v>
          </cell>
          <cell r="E257" t="str">
            <v>M3</v>
          </cell>
          <cell r="G257" t="str">
            <v xml:space="preserve"> </v>
          </cell>
          <cell r="H257">
            <v>45177</v>
          </cell>
          <cell r="I257">
            <v>858.3</v>
          </cell>
          <cell r="J257">
            <v>37052</v>
          </cell>
          <cell r="K257">
            <v>703.9</v>
          </cell>
          <cell r="L257">
            <v>0</v>
          </cell>
          <cell r="M257">
            <v>0</v>
          </cell>
        </row>
        <row r="258">
          <cell r="B258" t="str">
            <v>시 멘 트</v>
          </cell>
          <cell r="C258" t="str">
            <v>40KG/포</v>
          </cell>
          <cell r="D258">
            <v>9.5619999999999994</v>
          </cell>
          <cell r="E258" t="str">
            <v>kg</v>
          </cell>
          <cell r="G258" t="str">
            <v xml:space="preserve"> </v>
          </cell>
          <cell r="H258">
            <v>62.7</v>
          </cell>
          <cell r="I258">
            <v>599.5</v>
          </cell>
          <cell r="K258">
            <v>0</v>
          </cell>
          <cell r="M258">
            <v>0</v>
          </cell>
        </row>
        <row r="259">
          <cell r="B259" t="str">
            <v>모     래</v>
          </cell>
          <cell r="C259">
            <v>0</v>
          </cell>
          <cell r="D259">
            <v>0.02</v>
          </cell>
          <cell r="E259" t="str">
            <v>m3</v>
          </cell>
          <cell r="G259" t="str">
            <v xml:space="preserve"> </v>
          </cell>
          <cell r="H259">
            <v>12000</v>
          </cell>
          <cell r="I259">
            <v>240</v>
          </cell>
          <cell r="K259">
            <v>0</v>
          </cell>
          <cell r="M259">
            <v>0</v>
          </cell>
        </row>
        <row r="260">
          <cell r="B260" t="str">
            <v>조적공</v>
          </cell>
          <cell r="C260" t="str">
            <v>모로세워깔기</v>
          </cell>
          <cell r="D260">
            <v>0.13500000000000001</v>
          </cell>
          <cell r="E260" t="str">
            <v>인</v>
          </cell>
          <cell r="G260" t="str">
            <v xml:space="preserve"> </v>
          </cell>
          <cell r="I260">
            <v>0</v>
          </cell>
          <cell r="J260">
            <v>56969</v>
          </cell>
          <cell r="K260">
            <v>7690.8</v>
          </cell>
          <cell r="M260">
            <v>0</v>
          </cell>
        </row>
        <row r="261">
          <cell r="B261" t="str">
            <v>보통인부</v>
          </cell>
          <cell r="C261" t="str">
            <v>"</v>
          </cell>
          <cell r="D261">
            <v>7.4999999999999997E-2</v>
          </cell>
          <cell r="E261" t="str">
            <v>인</v>
          </cell>
          <cell r="G261" t="str">
            <v xml:space="preserve"> </v>
          </cell>
          <cell r="I261">
            <v>0</v>
          </cell>
          <cell r="J261">
            <v>37052</v>
          </cell>
          <cell r="K261">
            <v>2778.9</v>
          </cell>
          <cell r="M261">
            <v>0</v>
          </cell>
        </row>
        <row r="262">
          <cell r="B262" t="str">
            <v>소   계</v>
          </cell>
          <cell r="G262">
            <v>16030</v>
          </cell>
          <cell r="H262">
            <v>0</v>
          </cell>
          <cell r="I262">
            <v>4857</v>
          </cell>
          <cell r="J262">
            <v>0</v>
          </cell>
          <cell r="K262">
            <v>11173</v>
          </cell>
          <cell r="M262">
            <v>0</v>
          </cell>
        </row>
        <row r="264">
          <cell r="B264">
            <v>133</v>
          </cell>
          <cell r="C264" t="str">
            <v>시멘트벽돌쌓기(1.0B,표준형)</v>
          </cell>
          <cell r="G264" t="str">
            <v>m2당</v>
          </cell>
          <cell r="J264">
            <v>0</v>
          </cell>
        </row>
        <row r="265">
          <cell r="B265" t="str">
            <v>시멘트벽돌</v>
          </cell>
          <cell r="C265" t="str">
            <v>190x90x57</v>
          </cell>
          <cell r="D265">
            <v>149</v>
          </cell>
          <cell r="E265" t="str">
            <v>매</v>
          </cell>
          <cell r="G265" t="str">
            <v xml:space="preserve"> </v>
          </cell>
          <cell r="H265">
            <v>40</v>
          </cell>
          <cell r="I265">
            <v>5960</v>
          </cell>
          <cell r="J265">
            <v>0</v>
          </cell>
          <cell r="K265">
            <v>0</v>
          </cell>
          <cell r="M265">
            <v>0</v>
          </cell>
        </row>
        <row r="266">
          <cell r="B266" t="str">
            <v>몰탈</v>
          </cell>
          <cell r="C266" t="str">
            <v>1:3</v>
          </cell>
          <cell r="D266">
            <v>4.9000000000000002E-2</v>
          </cell>
          <cell r="E266" t="str">
            <v>M3</v>
          </cell>
          <cell r="G266" t="str">
            <v xml:space="preserve"> </v>
          </cell>
          <cell r="H266">
            <v>45177</v>
          </cell>
          <cell r="I266">
            <v>2213.6</v>
          </cell>
          <cell r="J266">
            <v>37052</v>
          </cell>
          <cell r="K266">
            <v>1815.5</v>
          </cell>
          <cell r="L266">
            <v>0</v>
          </cell>
          <cell r="M266">
            <v>0</v>
          </cell>
        </row>
        <row r="267">
          <cell r="B267" t="str">
            <v>시 멘 트</v>
          </cell>
          <cell r="C267" t="str">
            <v>40KG/포</v>
          </cell>
          <cell r="D267">
            <v>25.077000000000002</v>
          </cell>
          <cell r="E267" t="str">
            <v>kg</v>
          </cell>
          <cell r="G267" t="str">
            <v xml:space="preserve"> </v>
          </cell>
          <cell r="H267">
            <v>62.7</v>
          </cell>
          <cell r="I267">
            <v>1572.3</v>
          </cell>
          <cell r="K267">
            <v>0</v>
          </cell>
          <cell r="M267">
            <v>0</v>
          </cell>
        </row>
        <row r="268">
          <cell r="B268" t="str">
            <v>모     래</v>
          </cell>
          <cell r="C268">
            <v>0</v>
          </cell>
          <cell r="D268">
            <v>5.3999999999999999E-2</v>
          </cell>
          <cell r="E268" t="str">
            <v>m3</v>
          </cell>
          <cell r="G268" t="str">
            <v xml:space="preserve"> </v>
          </cell>
          <cell r="H268">
            <v>12000</v>
          </cell>
          <cell r="I268">
            <v>648</v>
          </cell>
          <cell r="K268">
            <v>0</v>
          </cell>
          <cell r="M268">
            <v>0</v>
          </cell>
        </row>
        <row r="269">
          <cell r="B269" t="str">
            <v>조적공</v>
          </cell>
          <cell r="C269" t="str">
            <v>모로세워깔기</v>
          </cell>
          <cell r="D269">
            <v>0.23799999999999999</v>
          </cell>
          <cell r="E269" t="str">
            <v>인</v>
          </cell>
          <cell r="G269" t="str">
            <v xml:space="preserve"> </v>
          </cell>
          <cell r="I269">
            <v>0</v>
          </cell>
          <cell r="J269">
            <v>56969</v>
          </cell>
          <cell r="K269">
            <v>13558.6</v>
          </cell>
          <cell r="M269">
            <v>0</v>
          </cell>
        </row>
        <row r="270">
          <cell r="B270" t="str">
            <v>보통인부</v>
          </cell>
          <cell r="C270" t="str">
            <v>"</v>
          </cell>
          <cell r="D270">
            <v>0.13400000000000001</v>
          </cell>
          <cell r="E270" t="str">
            <v>인</v>
          </cell>
          <cell r="G270" t="str">
            <v xml:space="preserve"> </v>
          </cell>
          <cell r="I270">
            <v>0</v>
          </cell>
          <cell r="J270">
            <v>37052</v>
          </cell>
          <cell r="K270">
            <v>4964.8999999999996</v>
          </cell>
          <cell r="M270">
            <v>0</v>
          </cell>
        </row>
        <row r="271">
          <cell r="B271" t="str">
            <v>소   계</v>
          </cell>
          <cell r="G271">
            <v>30732</v>
          </cell>
          <cell r="H271">
            <v>0</v>
          </cell>
          <cell r="I271">
            <v>10393</v>
          </cell>
          <cell r="J271">
            <v>0</v>
          </cell>
          <cell r="K271">
            <v>20339</v>
          </cell>
          <cell r="M271">
            <v>0</v>
          </cell>
        </row>
        <row r="273">
          <cell r="B273">
            <v>134</v>
          </cell>
          <cell r="C273" t="str">
            <v>치장줄눈(1.5B)</v>
          </cell>
          <cell r="G273" t="str">
            <v>m2당</v>
          </cell>
          <cell r="J273">
            <v>0</v>
          </cell>
        </row>
        <row r="274">
          <cell r="B274" t="str">
            <v>몰탈</v>
          </cell>
          <cell r="C274" t="str">
            <v>1:1</v>
          </cell>
          <cell r="D274">
            <v>3.0000000000000001E-3</v>
          </cell>
          <cell r="E274" t="str">
            <v>M3</v>
          </cell>
          <cell r="H274">
            <v>77891</v>
          </cell>
          <cell r="I274">
            <v>233.6</v>
          </cell>
          <cell r="J274">
            <v>37052</v>
          </cell>
          <cell r="K274">
            <v>111.1</v>
          </cell>
          <cell r="L274">
            <v>0</v>
          </cell>
          <cell r="M274">
            <v>0</v>
          </cell>
        </row>
        <row r="275">
          <cell r="B275" t="str">
            <v>시 멘 트</v>
          </cell>
          <cell r="C275" t="str">
            <v>40KG/포</v>
          </cell>
          <cell r="D275">
            <v>3.1789999999999998</v>
          </cell>
          <cell r="E275" t="str">
            <v>kg</v>
          </cell>
          <cell r="G275" t="str">
            <v xml:space="preserve"> </v>
          </cell>
          <cell r="H275">
            <v>62.7</v>
          </cell>
          <cell r="I275">
            <v>199.3</v>
          </cell>
          <cell r="K275">
            <v>0</v>
          </cell>
          <cell r="M275">
            <v>0</v>
          </cell>
        </row>
        <row r="276">
          <cell r="B276" t="str">
            <v>모     래</v>
          </cell>
          <cell r="C276">
            <v>0</v>
          </cell>
          <cell r="D276">
            <v>2E-3</v>
          </cell>
          <cell r="E276" t="str">
            <v>M3</v>
          </cell>
          <cell r="G276" t="str">
            <v xml:space="preserve"> </v>
          </cell>
          <cell r="H276">
            <v>12000</v>
          </cell>
          <cell r="I276">
            <v>24</v>
          </cell>
          <cell r="K276">
            <v>0</v>
          </cell>
          <cell r="M276">
            <v>0</v>
          </cell>
        </row>
        <row r="277">
          <cell r="B277" t="str">
            <v>줄눈공</v>
          </cell>
          <cell r="C277" t="str">
            <v xml:space="preserve"> </v>
          </cell>
          <cell r="D277">
            <v>6.7000000000000004E-2</v>
          </cell>
          <cell r="E277" t="str">
            <v>인</v>
          </cell>
          <cell r="G277" t="str">
            <v xml:space="preserve"> </v>
          </cell>
          <cell r="I277">
            <v>0</v>
          </cell>
          <cell r="J277">
            <v>53392</v>
          </cell>
          <cell r="K277">
            <v>3577.2</v>
          </cell>
          <cell r="M277">
            <v>0</v>
          </cell>
        </row>
        <row r="278">
          <cell r="B278" t="str">
            <v>소   계</v>
          </cell>
          <cell r="G278">
            <v>4144</v>
          </cell>
          <cell r="H278" t="str">
            <v/>
          </cell>
          <cell r="I278">
            <v>456</v>
          </cell>
          <cell r="K278">
            <v>3688</v>
          </cell>
          <cell r="M278">
            <v>0</v>
          </cell>
        </row>
        <row r="279">
          <cell r="H279" t="str">
            <v/>
          </cell>
          <cell r="J279" t="str">
            <v/>
          </cell>
        </row>
        <row r="280">
          <cell r="B280">
            <v>135</v>
          </cell>
          <cell r="C280" t="str">
            <v>타일붙임(바닥,24mm,정사각형,100X100)</v>
          </cell>
          <cell r="G280" t="str">
            <v>m2당</v>
          </cell>
          <cell r="H280" t="str">
            <v/>
          </cell>
        </row>
        <row r="281">
          <cell r="B281" t="str">
            <v>타일공</v>
          </cell>
          <cell r="C281" t="str">
            <v>0.25*80%</v>
          </cell>
          <cell r="D281">
            <v>0.2</v>
          </cell>
          <cell r="E281" t="str">
            <v>인</v>
          </cell>
          <cell r="G281" t="str">
            <v xml:space="preserve"> </v>
          </cell>
          <cell r="J281">
            <v>56154</v>
          </cell>
          <cell r="K281">
            <v>11230.8</v>
          </cell>
          <cell r="M281">
            <v>0</v>
          </cell>
        </row>
        <row r="282">
          <cell r="B282" t="str">
            <v>줄눈공</v>
          </cell>
          <cell r="C282" t="str">
            <v>0.02*80%</v>
          </cell>
          <cell r="D282">
            <v>1.6E-2</v>
          </cell>
          <cell r="E282" t="str">
            <v>인</v>
          </cell>
          <cell r="G282" t="str">
            <v xml:space="preserve"> </v>
          </cell>
          <cell r="J282">
            <v>53392</v>
          </cell>
          <cell r="K282">
            <v>854.2</v>
          </cell>
          <cell r="M282">
            <v>0</v>
          </cell>
        </row>
        <row r="283">
          <cell r="B283" t="str">
            <v>보통인부</v>
          </cell>
          <cell r="C283" t="str">
            <v>붙임,0.12*80%</v>
          </cell>
          <cell r="D283">
            <v>9.6000000000000002E-2</v>
          </cell>
          <cell r="E283" t="str">
            <v>인</v>
          </cell>
          <cell r="G283" t="str">
            <v xml:space="preserve"> </v>
          </cell>
          <cell r="J283">
            <v>37052</v>
          </cell>
          <cell r="K283">
            <v>3556.9</v>
          </cell>
          <cell r="M283">
            <v>0</v>
          </cell>
        </row>
        <row r="284">
          <cell r="B284" t="str">
            <v>보통인부</v>
          </cell>
          <cell r="C284" t="str">
            <v>청소+소운반 0.03*80%+0.06</v>
          </cell>
          <cell r="D284">
            <v>8.4000000000000005E-2</v>
          </cell>
          <cell r="E284" t="str">
            <v>인</v>
          </cell>
          <cell r="G284" t="str">
            <v xml:space="preserve"> </v>
          </cell>
          <cell r="J284">
            <v>37052</v>
          </cell>
          <cell r="K284">
            <v>3112.3</v>
          </cell>
          <cell r="M284">
            <v>0</v>
          </cell>
        </row>
        <row r="285">
          <cell r="B285" t="str">
            <v>공구손료</v>
          </cell>
          <cell r="C285" t="str">
            <v>품의 3%</v>
          </cell>
          <cell r="D285">
            <v>1</v>
          </cell>
          <cell r="E285" t="str">
            <v>식</v>
          </cell>
          <cell r="G285" t="str">
            <v xml:space="preserve"> </v>
          </cell>
          <cell r="I285">
            <v>0</v>
          </cell>
          <cell r="K285">
            <v>0</v>
          </cell>
          <cell r="L285">
            <v>18754</v>
          </cell>
          <cell r="M285">
            <v>562.6</v>
          </cell>
        </row>
        <row r="286">
          <cell r="B286" t="str">
            <v>소   계</v>
          </cell>
          <cell r="G286">
            <v>19316</v>
          </cell>
          <cell r="H286" t="str">
            <v/>
          </cell>
          <cell r="I286">
            <v>0</v>
          </cell>
          <cell r="K286">
            <v>18754</v>
          </cell>
          <cell r="M286">
            <v>562</v>
          </cell>
        </row>
        <row r="287">
          <cell r="H287" t="str">
            <v/>
          </cell>
          <cell r="J287" t="str">
            <v/>
          </cell>
        </row>
        <row r="288">
          <cell r="B288">
            <v>136</v>
          </cell>
          <cell r="C288" t="str">
            <v>타일붙임(벽,24mm,정사각형,100X100)</v>
          </cell>
          <cell r="G288" t="str">
            <v>m2당</v>
          </cell>
          <cell r="H288" t="str">
            <v/>
          </cell>
        </row>
        <row r="289">
          <cell r="B289" t="str">
            <v>타일공</v>
          </cell>
          <cell r="D289">
            <v>0.25</v>
          </cell>
          <cell r="E289" t="str">
            <v>인</v>
          </cell>
          <cell r="G289" t="str">
            <v xml:space="preserve"> </v>
          </cell>
          <cell r="I289">
            <v>0</v>
          </cell>
          <cell r="J289">
            <v>56154</v>
          </cell>
          <cell r="K289">
            <v>14038.5</v>
          </cell>
          <cell r="M289">
            <v>0</v>
          </cell>
        </row>
        <row r="290">
          <cell r="B290" t="str">
            <v>줄눈공</v>
          </cell>
          <cell r="D290">
            <v>0.02</v>
          </cell>
          <cell r="E290" t="str">
            <v>인</v>
          </cell>
          <cell r="G290" t="str">
            <v xml:space="preserve"> </v>
          </cell>
          <cell r="I290">
            <v>0</v>
          </cell>
          <cell r="J290">
            <v>53392</v>
          </cell>
          <cell r="K290">
            <v>1067.8</v>
          </cell>
          <cell r="M290">
            <v>0</v>
          </cell>
        </row>
        <row r="291">
          <cell r="B291" t="str">
            <v>보통인부</v>
          </cell>
          <cell r="C291" t="str">
            <v>붙임</v>
          </cell>
          <cell r="D291">
            <v>0.12</v>
          </cell>
          <cell r="E291" t="str">
            <v>인</v>
          </cell>
          <cell r="G291" t="str">
            <v xml:space="preserve"> </v>
          </cell>
          <cell r="I291">
            <v>0</v>
          </cell>
          <cell r="J291">
            <v>37052</v>
          </cell>
          <cell r="K291">
            <v>4446.2</v>
          </cell>
          <cell r="M291">
            <v>0</v>
          </cell>
        </row>
        <row r="292">
          <cell r="B292" t="str">
            <v>보통인부</v>
          </cell>
          <cell r="C292" t="str">
            <v>청소+소운반</v>
          </cell>
          <cell r="D292">
            <v>0.09</v>
          </cell>
          <cell r="E292" t="str">
            <v>인</v>
          </cell>
          <cell r="G292" t="str">
            <v xml:space="preserve"> </v>
          </cell>
          <cell r="I292">
            <v>0</v>
          </cell>
          <cell r="J292">
            <v>37052</v>
          </cell>
          <cell r="K292">
            <v>3334.6</v>
          </cell>
          <cell r="M292">
            <v>0</v>
          </cell>
        </row>
        <row r="293">
          <cell r="B293" t="str">
            <v>공구손료</v>
          </cell>
          <cell r="C293" t="str">
            <v>품의 3%</v>
          </cell>
          <cell r="D293">
            <v>1</v>
          </cell>
          <cell r="E293" t="str">
            <v>식</v>
          </cell>
          <cell r="G293" t="str">
            <v xml:space="preserve"> </v>
          </cell>
          <cell r="I293">
            <v>0</v>
          </cell>
          <cell r="K293">
            <v>0</v>
          </cell>
          <cell r="L293">
            <v>22887</v>
          </cell>
          <cell r="M293">
            <v>686.6</v>
          </cell>
        </row>
        <row r="294">
          <cell r="B294" t="str">
            <v>소   계</v>
          </cell>
          <cell r="G294">
            <v>23573</v>
          </cell>
          <cell r="H294" t="str">
            <v/>
          </cell>
          <cell r="I294">
            <v>0</v>
          </cell>
          <cell r="K294">
            <v>22887</v>
          </cell>
          <cell r="M294">
            <v>686</v>
          </cell>
        </row>
        <row r="295">
          <cell r="H295" t="str">
            <v/>
          </cell>
          <cell r="J295" t="str">
            <v/>
          </cell>
        </row>
        <row r="296">
          <cell r="B296">
            <v>137</v>
          </cell>
          <cell r="C296" t="str">
            <v>석재판붙임(습식,화강석,바닥)</v>
          </cell>
          <cell r="G296" t="str">
            <v>m2당</v>
          </cell>
          <cell r="J296">
            <v>0</v>
          </cell>
        </row>
        <row r="297">
          <cell r="B297" t="str">
            <v>석공</v>
          </cell>
          <cell r="C297" t="str">
            <v xml:space="preserve"> </v>
          </cell>
          <cell r="D297">
            <v>0.49</v>
          </cell>
          <cell r="E297" t="str">
            <v>인</v>
          </cell>
          <cell r="G297" t="str">
            <v xml:space="preserve"> </v>
          </cell>
          <cell r="I297">
            <v>0</v>
          </cell>
          <cell r="J297">
            <v>64890</v>
          </cell>
          <cell r="K297">
            <v>31796.1</v>
          </cell>
          <cell r="M297">
            <v>0</v>
          </cell>
        </row>
        <row r="298">
          <cell r="B298" t="str">
            <v>보통인부</v>
          </cell>
          <cell r="C298" t="str">
            <v xml:space="preserve"> </v>
          </cell>
          <cell r="D298">
            <v>0.25</v>
          </cell>
          <cell r="E298" t="str">
            <v>인</v>
          </cell>
          <cell r="G298" t="str">
            <v xml:space="preserve"> </v>
          </cell>
          <cell r="I298">
            <v>0</v>
          </cell>
          <cell r="J298">
            <v>37052</v>
          </cell>
          <cell r="K298">
            <v>9263</v>
          </cell>
          <cell r="M298">
            <v>0</v>
          </cell>
        </row>
        <row r="299">
          <cell r="B299" t="str">
            <v>소   계</v>
          </cell>
          <cell r="G299">
            <v>41059</v>
          </cell>
          <cell r="H299">
            <v>0</v>
          </cell>
          <cell r="I299">
            <v>0</v>
          </cell>
          <cell r="J299">
            <v>0</v>
          </cell>
          <cell r="K299">
            <v>41059</v>
          </cell>
          <cell r="M299">
            <v>0</v>
          </cell>
        </row>
        <row r="301">
          <cell r="B301">
            <v>138</v>
          </cell>
          <cell r="C301" t="str">
            <v>석재판붙임(습식,화강석,평벽)</v>
          </cell>
          <cell r="G301" t="str">
            <v>m2당</v>
          </cell>
          <cell r="J301">
            <v>0</v>
          </cell>
        </row>
        <row r="302">
          <cell r="B302" t="str">
            <v>석공</v>
          </cell>
          <cell r="C302" t="str">
            <v xml:space="preserve"> </v>
          </cell>
          <cell r="D302">
            <v>0.56999999999999995</v>
          </cell>
          <cell r="E302" t="str">
            <v>인</v>
          </cell>
          <cell r="G302" t="str">
            <v xml:space="preserve"> </v>
          </cell>
          <cell r="I302">
            <v>0</v>
          </cell>
          <cell r="J302">
            <v>64890</v>
          </cell>
          <cell r="K302">
            <v>36987.300000000003</v>
          </cell>
          <cell r="M302">
            <v>0</v>
          </cell>
        </row>
        <row r="303">
          <cell r="B303" t="str">
            <v>보통인부</v>
          </cell>
          <cell r="C303" t="str">
            <v xml:space="preserve"> </v>
          </cell>
          <cell r="D303">
            <v>0.46</v>
          </cell>
          <cell r="E303" t="str">
            <v>인</v>
          </cell>
          <cell r="G303" t="str">
            <v xml:space="preserve"> </v>
          </cell>
          <cell r="I303">
            <v>0</v>
          </cell>
          <cell r="J303">
            <v>37052</v>
          </cell>
          <cell r="K303">
            <v>17043.900000000001</v>
          </cell>
          <cell r="M303">
            <v>0</v>
          </cell>
        </row>
        <row r="304">
          <cell r="B304" t="str">
            <v>소   계</v>
          </cell>
          <cell r="G304">
            <v>54031</v>
          </cell>
          <cell r="H304">
            <v>0</v>
          </cell>
          <cell r="I304">
            <v>0</v>
          </cell>
          <cell r="J304">
            <v>0</v>
          </cell>
          <cell r="K304">
            <v>54031</v>
          </cell>
          <cell r="M304">
            <v>0</v>
          </cell>
        </row>
        <row r="306">
          <cell r="B306">
            <v>139</v>
          </cell>
          <cell r="C306" t="str">
            <v>화강석설치 (마름돌설치 준용)</v>
          </cell>
          <cell r="G306" t="str">
            <v>M3당</v>
          </cell>
          <cell r="I306" t="str">
            <v xml:space="preserve"> </v>
          </cell>
          <cell r="J306">
            <v>0</v>
          </cell>
          <cell r="K306">
            <v>0</v>
          </cell>
          <cell r="M306">
            <v>0</v>
          </cell>
        </row>
        <row r="307">
          <cell r="B307" t="str">
            <v>석공</v>
          </cell>
          <cell r="C307" t="str">
            <v xml:space="preserve"> </v>
          </cell>
          <cell r="D307">
            <v>6.5</v>
          </cell>
          <cell r="E307" t="str">
            <v>인</v>
          </cell>
          <cell r="G307" t="str">
            <v xml:space="preserve"> </v>
          </cell>
          <cell r="I307">
            <v>0</v>
          </cell>
          <cell r="J307">
            <v>64890</v>
          </cell>
          <cell r="K307">
            <v>421785</v>
          </cell>
          <cell r="M307">
            <v>0</v>
          </cell>
        </row>
        <row r="308">
          <cell r="B308" t="str">
            <v>보통인부</v>
          </cell>
          <cell r="C308" t="str">
            <v xml:space="preserve"> </v>
          </cell>
          <cell r="D308">
            <v>10</v>
          </cell>
          <cell r="E308" t="str">
            <v>인</v>
          </cell>
          <cell r="G308" t="str">
            <v xml:space="preserve"> </v>
          </cell>
          <cell r="I308">
            <v>0</v>
          </cell>
          <cell r="J308">
            <v>37052</v>
          </cell>
          <cell r="K308">
            <v>370520</v>
          </cell>
          <cell r="M308">
            <v>0</v>
          </cell>
        </row>
        <row r="309">
          <cell r="B309" t="str">
            <v>소    계</v>
          </cell>
          <cell r="G309">
            <v>792305</v>
          </cell>
          <cell r="I309">
            <v>0</v>
          </cell>
          <cell r="K309">
            <v>792305</v>
          </cell>
          <cell r="M309">
            <v>0</v>
          </cell>
        </row>
        <row r="310">
          <cell r="B310">
            <v>140</v>
          </cell>
          <cell r="C310" t="str">
            <v>목재가공조립및설치 (보통구조,하)</v>
          </cell>
          <cell r="G310" t="str">
            <v>M2당</v>
          </cell>
          <cell r="I310" t="str">
            <v xml:space="preserve"> </v>
          </cell>
          <cell r="J310">
            <v>0</v>
          </cell>
          <cell r="K310">
            <v>0</v>
          </cell>
          <cell r="M310">
            <v>0</v>
          </cell>
        </row>
        <row r="311">
          <cell r="B311" t="str">
            <v>건축목공</v>
          </cell>
          <cell r="C311" t="str">
            <v xml:space="preserve"> </v>
          </cell>
          <cell r="D311">
            <v>1.65</v>
          </cell>
          <cell r="E311" t="str">
            <v>인</v>
          </cell>
          <cell r="G311" t="str">
            <v xml:space="preserve"> </v>
          </cell>
          <cell r="I311">
            <v>0</v>
          </cell>
          <cell r="J311">
            <v>61692</v>
          </cell>
          <cell r="K311">
            <v>101791.8</v>
          </cell>
          <cell r="M311">
            <v>0</v>
          </cell>
        </row>
        <row r="312">
          <cell r="B312" t="str">
            <v>보통인부</v>
          </cell>
          <cell r="C312" t="str">
            <v xml:space="preserve"> </v>
          </cell>
          <cell r="D312">
            <v>0.15</v>
          </cell>
          <cell r="E312" t="str">
            <v>인</v>
          </cell>
          <cell r="G312" t="str">
            <v xml:space="preserve"> </v>
          </cell>
          <cell r="I312">
            <v>0</v>
          </cell>
          <cell r="J312">
            <v>37052</v>
          </cell>
          <cell r="K312">
            <v>5557.8</v>
          </cell>
          <cell r="M312">
            <v>0</v>
          </cell>
        </row>
        <row r="313">
          <cell r="B313" t="str">
            <v>소    계</v>
          </cell>
          <cell r="G313">
            <v>107349</v>
          </cell>
          <cell r="I313">
            <v>0</v>
          </cell>
          <cell r="K313">
            <v>107349</v>
          </cell>
          <cell r="M313">
            <v>0</v>
          </cell>
        </row>
        <row r="315">
          <cell r="B315">
            <v>141</v>
          </cell>
          <cell r="C315" t="str">
            <v>유공관 접합&amp;부설 (Φ150 소케트접합)</v>
          </cell>
          <cell r="G315" t="str">
            <v>m당</v>
          </cell>
        </row>
        <row r="316">
          <cell r="B316" t="str">
            <v>HDPE유공관</v>
          </cell>
          <cell r="C316" t="str">
            <v>Φ150 x 4M</v>
          </cell>
          <cell r="D316">
            <v>1.05</v>
          </cell>
          <cell r="E316" t="str">
            <v>M</v>
          </cell>
          <cell r="G316" t="str">
            <v xml:space="preserve"> </v>
          </cell>
          <cell r="H316">
            <v>9600</v>
          </cell>
          <cell r="I316">
            <v>10080</v>
          </cell>
          <cell r="K316">
            <v>0</v>
          </cell>
          <cell r="M316">
            <v>0</v>
          </cell>
        </row>
        <row r="317">
          <cell r="B317" t="str">
            <v>배관공</v>
          </cell>
          <cell r="C317" t="str">
            <v xml:space="preserve"> </v>
          </cell>
          <cell r="D317">
            <v>3.0000000000000001E-3</v>
          </cell>
          <cell r="E317" t="str">
            <v>인</v>
          </cell>
          <cell r="G317" t="str">
            <v xml:space="preserve"> </v>
          </cell>
          <cell r="I317">
            <v>0</v>
          </cell>
          <cell r="J317">
            <v>49542</v>
          </cell>
          <cell r="K317">
            <v>148.6</v>
          </cell>
          <cell r="M317">
            <v>0</v>
          </cell>
        </row>
        <row r="318">
          <cell r="B318" t="str">
            <v>특별인부</v>
          </cell>
          <cell r="C318" t="str">
            <v xml:space="preserve"> </v>
          </cell>
          <cell r="D318">
            <v>3.0000000000000001E-3</v>
          </cell>
          <cell r="E318" t="str">
            <v>인</v>
          </cell>
          <cell r="G318" t="str">
            <v xml:space="preserve"> </v>
          </cell>
          <cell r="I318">
            <v>0</v>
          </cell>
          <cell r="J318">
            <v>51490</v>
          </cell>
          <cell r="K318">
            <v>154.4</v>
          </cell>
          <cell r="M318">
            <v>0</v>
          </cell>
        </row>
        <row r="319">
          <cell r="B319" t="str">
            <v>소   계</v>
          </cell>
          <cell r="G319">
            <v>10383</v>
          </cell>
          <cell r="H319">
            <v>0</v>
          </cell>
          <cell r="I319">
            <v>10080</v>
          </cell>
          <cell r="J319">
            <v>0</v>
          </cell>
          <cell r="K319">
            <v>303</v>
          </cell>
          <cell r="M319">
            <v>0</v>
          </cell>
        </row>
        <row r="321">
          <cell r="B321">
            <v>142</v>
          </cell>
          <cell r="C321" t="str">
            <v>유공관 접합&amp;부설 (Φ200 소케트접합)</v>
          </cell>
          <cell r="G321" t="str">
            <v>m당</v>
          </cell>
        </row>
        <row r="322">
          <cell r="B322" t="str">
            <v>HDPE유공관</v>
          </cell>
          <cell r="C322" t="str">
            <v>Φ200 x 4M</v>
          </cell>
          <cell r="D322">
            <v>1.05</v>
          </cell>
          <cell r="E322" t="str">
            <v>M</v>
          </cell>
          <cell r="G322" t="str">
            <v xml:space="preserve"> </v>
          </cell>
          <cell r="H322">
            <v>14400</v>
          </cell>
          <cell r="I322">
            <v>15120</v>
          </cell>
          <cell r="K322">
            <v>0</v>
          </cell>
          <cell r="M322">
            <v>0</v>
          </cell>
        </row>
        <row r="323">
          <cell r="B323" t="str">
            <v>배관공</v>
          </cell>
          <cell r="C323" t="str">
            <v xml:space="preserve"> </v>
          </cell>
          <cell r="D323">
            <v>4.0000000000000001E-3</v>
          </cell>
          <cell r="E323" t="str">
            <v>인</v>
          </cell>
          <cell r="G323" t="str">
            <v xml:space="preserve"> </v>
          </cell>
          <cell r="I323">
            <v>0</v>
          </cell>
          <cell r="J323">
            <v>49542</v>
          </cell>
          <cell r="K323">
            <v>198.1</v>
          </cell>
          <cell r="M323">
            <v>0</v>
          </cell>
        </row>
        <row r="324">
          <cell r="B324" t="str">
            <v>특별인부</v>
          </cell>
          <cell r="C324" t="str">
            <v xml:space="preserve"> </v>
          </cell>
          <cell r="D324">
            <v>4.0000000000000001E-3</v>
          </cell>
          <cell r="E324" t="str">
            <v>인</v>
          </cell>
          <cell r="G324" t="str">
            <v xml:space="preserve"> </v>
          </cell>
          <cell r="I324">
            <v>0</v>
          </cell>
          <cell r="J324">
            <v>51490</v>
          </cell>
          <cell r="K324">
            <v>205.9</v>
          </cell>
          <cell r="M324">
            <v>0</v>
          </cell>
        </row>
        <row r="325">
          <cell r="B325" t="str">
            <v>소   계</v>
          </cell>
          <cell r="G325">
            <v>15524</v>
          </cell>
          <cell r="H325">
            <v>0</v>
          </cell>
          <cell r="I325">
            <v>15120</v>
          </cell>
          <cell r="J325">
            <v>0</v>
          </cell>
          <cell r="K325">
            <v>404</v>
          </cell>
          <cell r="M325">
            <v>0</v>
          </cell>
        </row>
        <row r="327">
          <cell r="B327">
            <v>143</v>
          </cell>
          <cell r="C327" t="str">
            <v>토목섬유부설</v>
          </cell>
          <cell r="G327" t="str">
            <v>M2 당</v>
          </cell>
        </row>
        <row r="328">
          <cell r="B328" t="str">
            <v>토 목  섬 유</v>
          </cell>
          <cell r="C328" t="str">
            <v>TG200</v>
          </cell>
          <cell r="D328">
            <v>1.1000000000000001</v>
          </cell>
          <cell r="E328" t="str">
            <v>M2</v>
          </cell>
          <cell r="G328" t="str">
            <v xml:space="preserve"> </v>
          </cell>
          <cell r="H328">
            <v>800</v>
          </cell>
          <cell r="I328">
            <v>880</v>
          </cell>
          <cell r="K328">
            <v>0</v>
          </cell>
          <cell r="M328">
            <v>0</v>
          </cell>
        </row>
        <row r="329">
          <cell r="B329" t="str">
            <v>보통인부</v>
          </cell>
          <cell r="C329" t="str">
            <v xml:space="preserve"> </v>
          </cell>
          <cell r="D329">
            <v>3.0000000000000001E-3</v>
          </cell>
          <cell r="E329" t="str">
            <v>인</v>
          </cell>
          <cell r="G329" t="str">
            <v xml:space="preserve"> </v>
          </cell>
          <cell r="I329">
            <v>0</v>
          </cell>
          <cell r="J329">
            <v>37052</v>
          </cell>
          <cell r="K329">
            <v>111.1</v>
          </cell>
          <cell r="M329">
            <v>0</v>
          </cell>
        </row>
        <row r="330">
          <cell r="B330" t="str">
            <v>소   계</v>
          </cell>
          <cell r="G330">
            <v>991</v>
          </cell>
          <cell r="H330">
            <v>0</v>
          </cell>
          <cell r="I330">
            <v>880</v>
          </cell>
          <cell r="J330">
            <v>0</v>
          </cell>
          <cell r="K330">
            <v>111</v>
          </cell>
          <cell r="M330">
            <v>0</v>
          </cell>
        </row>
        <row r="331">
          <cell r="B331">
            <v>1</v>
          </cell>
          <cell r="C331" t="str">
            <v>자연석쌓기</v>
          </cell>
          <cell r="G331" t="str">
            <v>ton당</v>
          </cell>
        </row>
        <row r="332">
          <cell r="B332" t="str">
            <v>자   연   석</v>
          </cell>
          <cell r="C332" t="str">
            <v>500x600x700</v>
          </cell>
          <cell r="D332">
            <v>1</v>
          </cell>
          <cell r="E332" t="str">
            <v>ton</v>
          </cell>
          <cell r="G332" t="str">
            <v xml:space="preserve"> </v>
          </cell>
          <cell r="H332">
            <v>95000</v>
          </cell>
          <cell r="I332">
            <v>95000</v>
          </cell>
          <cell r="K332">
            <v>0</v>
          </cell>
          <cell r="M332">
            <v>0</v>
          </cell>
        </row>
        <row r="333">
          <cell r="B333" t="str">
            <v>조경공</v>
          </cell>
          <cell r="C333" t="str">
            <v xml:space="preserve"> </v>
          </cell>
          <cell r="D333">
            <v>2.5</v>
          </cell>
          <cell r="E333" t="str">
            <v>인</v>
          </cell>
          <cell r="G333" t="str">
            <v xml:space="preserve"> </v>
          </cell>
          <cell r="I333">
            <v>0</v>
          </cell>
          <cell r="J333">
            <v>53468</v>
          </cell>
          <cell r="K333">
            <v>133670</v>
          </cell>
          <cell r="M333">
            <v>0</v>
          </cell>
        </row>
        <row r="334">
          <cell r="B334" t="str">
            <v>보통인부</v>
          </cell>
          <cell r="C334" t="str">
            <v xml:space="preserve"> </v>
          </cell>
          <cell r="D334">
            <v>2.5</v>
          </cell>
          <cell r="E334" t="str">
            <v>인</v>
          </cell>
          <cell r="G334" t="str">
            <v xml:space="preserve"> </v>
          </cell>
          <cell r="I334">
            <v>0</v>
          </cell>
          <cell r="J334">
            <v>37052</v>
          </cell>
          <cell r="K334">
            <v>92630</v>
          </cell>
          <cell r="M334">
            <v>0</v>
          </cell>
        </row>
        <row r="335">
          <cell r="B335" t="str">
            <v>소   계</v>
          </cell>
          <cell r="G335">
            <v>321300</v>
          </cell>
          <cell r="H335">
            <v>0</v>
          </cell>
          <cell r="I335">
            <v>95000</v>
          </cell>
          <cell r="J335">
            <v>0</v>
          </cell>
          <cell r="K335">
            <v>226300</v>
          </cell>
          <cell r="M335">
            <v>0</v>
          </cell>
        </row>
        <row r="337">
          <cell r="B337">
            <v>1</v>
          </cell>
          <cell r="C337" t="str">
            <v>자연석놓기</v>
          </cell>
          <cell r="G337" t="str">
            <v>ton당</v>
          </cell>
        </row>
        <row r="338">
          <cell r="B338" t="str">
            <v>자   연   석</v>
          </cell>
          <cell r="C338" t="str">
            <v>500x600x700</v>
          </cell>
          <cell r="D338">
            <v>1</v>
          </cell>
          <cell r="E338" t="str">
            <v>ton</v>
          </cell>
          <cell r="G338" t="str">
            <v xml:space="preserve"> </v>
          </cell>
          <cell r="H338">
            <v>95000</v>
          </cell>
          <cell r="I338">
            <v>95000</v>
          </cell>
          <cell r="K338">
            <v>0</v>
          </cell>
          <cell r="M338">
            <v>0</v>
          </cell>
        </row>
        <row r="339">
          <cell r="B339" t="str">
            <v>조경공</v>
          </cell>
          <cell r="C339" t="str">
            <v xml:space="preserve"> </v>
          </cell>
          <cell r="D339">
            <v>2</v>
          </cell>
          <cell r="E339" t="str">
            <v>인</v>
          </cell>
          <cell r="G339" t="str">
            <v xml:space="preserve"> </v>
          </cell>
          <cell r="I339">
            <v>0</v>
          </cell>
          <cell r="J339">
            <v>53468</v>
          </cell>
          <cell r="K339">
            <v>106936</v>
          </cell>
          <cell r="M339">
            <v>0</v>
          </cell>
        </row>
        <row r="340">
          <cell r="B340" t="str">
            <v>보통인부</v>
          </cell>
          <cell r="C340" t="str">
            <v xml:space="preserve"> </v>
          </cell>
          <cell r="D340">
            <v>2</v>
          </cell>
          <cell r="E340" t="str">
            <v>인</v>
          </cell>
          <cell r="G340" t="str">
            <v xml:space="preserve"> </v>
          </cell>
          <cell r="I340">
            <v>0</v>
          </cell>
          <cell r="J340">
            <v>37052</v>
          </cell>
          <cell r="K340">
            <v>74104</v>
          </cell>
          <cell r="M340">
            <v>0</v>
          </cell>
        </row>
        <row r="341">
          <cell r="B341" t="str">
            <v>소   계</v>
          </cell>
          <cell r="G341">
            <v>276040</v>
          </cell>
          <cell r="H341">
            <v>0</v>
          </cell>
          <cell r="I341">
            <v>95000</v>
          </cell>
          <cell r="J341">
            <v>0</v>
          </cell>
          <cell r="K341">
            <v>181040</v>
          </cell>
          <cell r="M341">
            <v>0</v>
          </cell>
        </row>
        <row r="343">
          <cell r="B343">
            <v>144</v>
          </cell>
          <cell r="C343" t="str">
            <v>잡석뒷채움</v>
          </cell>
          <cell r="G343" t="str">
            <v>m3당</v>
          </cell>
        </row>
        <row r="344">
          <cell r="B344" t="str">
            <v>잡     석</v>
          </cell>
          <cell r="C344" t="str">
            <v>#467(Φ40mm)</v>
          </cell>
          <cell r="D344">
            <v>1.06</v>
          </cell>
          <cell r="E344" t="str">
            <v>m3</v>
          </cell>
          <cell r="G344" t="str">
            <v xml:space="preserve"> </v>
          </cell>
          <cell r="H344">
            <v>9000</v>
          </cell>
          <cell r="I344">
            <v>9540</v>
          </cell>
          <cell r="K344">
            <v>0</v>
          </cell>
          <cell r="M344">
            <v>0</v>
          </cell>
        </row>
        <row r="345">
          <cell r="B345" t="str">
            <v>보통인부</v>
          </cell>
          <cell r="C345" t="str">
            <v xml:space="preserve"> </v>
          </cell>
          <cell r="D345">
            <v>0.13</v>
          </cell>
          <cell r="E345" t="str">
            <v>인</v>
          </cell>
          <cell r="G345" t="str">
            <v xml:space="preserve"> </v>
          </cell>
          <cell r="I345">
            <v>0</v>
          </cell>
          <cell r="J345">
            <v>37052</v>
          </cell>
          <cell r="K345">
            <v>4816.7</v>
          </cell>
          <cell r="M345">
            <v>0</v>
          </cell>
        </row>
        <row r="346">
          <cell r="B346" t="str">
            <v>소   계</v>
          </cell>
          <cell r="G346">
            <v>14356</v>
          </cell>
          <cell r="H346">
            <v>0</v>
          </cell>
          <cell r="I346">
            <v>9540</v>
          </cell>
          <cell r="J346">
            <v>0</v>
          </cell>
          <cell r="K346">
            <v>4816</v>
          </cell>
          <cell r="M346">
            <v>0</v>
          </cell>
        </row>
        <row r="348">
          <cell r="B348">
            <v>145</v>
          </cell>
          <cell r="C348" t="str">
            <v>담장기와잇기</v>
          </cell>
          <cell r="G348" t="str">
            <v>m당</v>
          </cell>
        </row>
        <row r="349">
          <cell r="B349" t="str">
            <v>시 멘 트</v>
          </cell>
          <cell r="C349" t="str">
            <v>40KG/포</v>
          </cell>
          <cell r="D349">
            <v>4.08</v>
          </cell>
          <cell r="E349" t="str">
            <v>kg</v>
          </cell>
          <cell r="G349" t="str">
            <v xml:space="preserve"> </v>
          </cell>
          <cell r="H349">
            <v>62.7</v>
          </cell>
          <cell r="I349">
            <v>255.8</v>
          </cell>
          <cell r="K349">
            <v>0</v>
          </cell>
          <cell r="M349">
            <v>0</v>
          </cell>
        </row>
        <row r="350">
          <cell r="B350" t="str">
            <v>모     래</v>
          </cell>
          <cell r="C350">
            <v>0</v>
          </cell>
          <cell r="D350">
            <v>8.9999999999999993E-3</v>
          </cell>
          <cell r="E350" t="str">
            <v>m3</v>
          </cell>
          <cell r="G350" t="str">
            <v xml:space="preserve"> </v>
          </cell>
          <cell r="H350">
            <v>12000</v>
          </cell>
          <cell r="I350">
            <v>108</v>
          </cell>
          <cell r="K350">
            <v>0</v>
          </cell>
          <cell r="M350">
            <v>0</v>
          </cell>
        </row>
        <row r="351">
          <cell r="B351" t="str">
            <v>한식와공</v>
          </cell>
          <cell r="C351" t="str">
            <v xml:space="preserve"> </v>
          </cell>
          <cell r="D351">
            <v>0.1</v>
          </cell>
          <cell r="E351" t="str">
            <v>인</v>
          </cell>
          <cell r="G351" t="str">
            <v xml:space="preserve"> </v>
          </cell>
          <cell r="I351">
            <v>0</v>
          </cell>
          <cell r="J351">
            <v>138273</v>
          </cell>
          <cell r="K351">
            <v>13827.3</v>
          </cell>
          <cell r="M351">
            <v>0</v>
          </cell>
        </row>
        <row r="352">
          <cell r="B352" t="str">
            <v>한식와공조공</v>
          </cell>
          <cell r="C352" t="str">
            <v xml:space="preserve"> </v>
          </cell>
          <cell r="D352">
            <v>0.13</v>
          </cell>
          <cell r="E352" t="str">
            <v>인</v>
          </cell>
          <cell r="G352" t="str">
            <v xml:space="preserve"> </v>
          </cell>
          <cell r="I352">
            <v>0</v>
          </cell>
          <cell r="J352">
            <v>88063</v>
          </cell>
          <cell r="K352">
            <v>11448.1</v>
          </cell>
          <cell r="M352">
            <v>0</v>
          </cell>
        </row>
        <row r="353">
          <cell r="B353" t="str">
            <v>보통인부</v>
          </cell>
          <cell r="C353" t="str">
            <v xml:space="preserve"> </v>
          </cell>
          <cell r="D353">
            <v>0.2</v>
          </cell>
          <cell r="E353" t="str">
            <v>인</v>
          </cell>
          <cell r="G353" t="str">
            <v xml:space="preserve"> </v>
          </cell>
          <cell r="I353">
            <v>0</v>
          </cell>
          <cell r="J353">
            <v>37052</v>
          </cell>
          <cell r="K353">
            <v>7410.4</v>
          </cell>
          <cell r="M353">
            <v>0</v>
          </cell>
        </row>
        <row r="354">
          <cell r="B354" t="str">
            <v>소   계</v>
          </cell>
          <cell r="G354">
            <v>33048</v>
          </cell>
          <cell r="H354">
            <v>0</v>
          </cell>
          <cell r="I354">
            <v>363</v>
          </cell>
          <cell r="J354">
            <v>0</v>
          </cell>
          <cell r="K354">
            <v>32685</v>
          </cell>
          <cell r="M354">
            <v>0</v>
          </cell>
        </row>
        <row r="355">
          <cell r="M355" t="str">
            <v xml:space="preserve"> </v>
          </cell>
        </row>
        <row r="356">
          <cell r="B356">
            <v>146</v>
          </cell>
          <cell r="C356" t="str">
            <v>앵카볼트설치(볼트경,Φ16)</v>
          </cell>
          <cell r="G356" t="str">
            <v>개소당</v>
          </cell>
        </row>
        <row r="357">
          <cell r="B357" t="str">
            <v>철골공</v>
          </cell>
          <cell r="C357" t="str">
            <v xml:space="preserve"> </v>
          </cell>
          <cell r="D357">
            <v>7.0000000000000007E-2</v>
          </cell>
          <cell r="E357" t="str">
            <v>인</v>
          </cell>
          <cell r="G357" t="str">
            <v xml:space="preserve"> </v>
          </cell>
          <cell r="I357">
            <v>0</v>
          </cell>
          <cell r="J357">
            <v>64572</v>
          </cell>
          <cell r="K357">
            <v>4520</v>
          </cell>
          <cell r="M357">
            <v>0</v>
          </cell>
        </row>
        <row r="358">
          <cell r="B358" t="str">
            <v>소   계</v>
          </cell>
          <cell r="G358">
            <v>4520</v>
          </cell>
          <cell r="H358">
            <v>0</v>
          </cell>
          <cell r="I358">
            <v>0</v>
          </cell>
          <cell r="J358">
            <v>0</v>
          </cell>
          <cell r="K358">
            <v>4520</v>
          </cell>
          <cell r="M358">
            <v>0</v>
          </cell>
        </row>
        <row r="359">
          <cell r="M359" t="str">
            <v xml:space="preserve"> 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재경비(전)"/>
      <sheetName val="재경비(전) (2)"/>
      <sheetName val="재경비(방송)"/>
      <sheetName val="한전수탁"/>
      <sheetName val="통신수탁"/>
      <sheetName val="관급"/>
      <sheetName val="관급 (2)"/>
      <sheetName val="갑지"/>
      <sheetName val="갑지 (2)"/>
      <sheetName val="가설공사"/>
      <sheetName val="재경비(김포)"/>
      <sheetName val="김포(LOP 설치비)"/>
      <sheetName val="laroux"/>
      <sheetName val="가설공사 (2)"/>
      <sheetName val="갑지 (3)"/>
      <sheetName val="가설공사(전기)"/>
      <sheetName val="가설공사 (방송,통신)"/>
      <sheetName val="갑지 (건축전기)"/>
      <sheetName val="한전수탁 "/>
      <sheetName val="갑지 (건축전기) (2)"/>
      <sheetName val="NOMUBI"/>
      <sheetName val="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팩스"/>
      <sheetName val="샘플표지"/>
      <sheetName val="XXXXXX"/>
      <sheetName val="견적"/>
      <sheetName val="원가검토 (2)"/>
      <sheetName val="노무비"/>
      <sheetName val="공사원가계산서 (최종)"/>
      <sheetName val="노무비산출근거"/>
      <sheetName val="일위대가표"/>
      <sheetName val="단가"/>
      <sheetName val="견적 (2)"/>
      <sheetName val="단가 (2)"/>
      <sheetName val="일위대가(가설)"/>
      <sheetName val="9GNG운반"/>
      <sheetName val="sum"/>
      <sheetName val="목차"/>
      <sheetName val="원가계산서"/>
      <sheetName val="집계표"/>
      <sheetName val="내역서"/>
      <sheetName val="단가조사서"/>
      <sheetName val="산출근거"/>
      <sheetName val="원가계산서 (2)"/>
      <sheetName val="견적대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경비"/>
      <sheetName val="원가계산서"/>
      <sheetName val="내역서"/>
      <sheetName val="직영비"/>
      <sheetName val="12일위목록(전기)"/>
      <sheetName val="12일위(최종전기)"/>
      <sheetName val="12단가(전기)"/>
      <sheetName val="12노무비(전기)"/>
      <sheetName val="일위(전기기타X)"/>
      <sheetName val="7단가"/>
      <sheetName val="7인건비"/>
      <sheetName val="7산근"/>
      <sheetName val="7기계경비1"/>
      <sheetName val="7일위(발전)"/>
      <sheetName val="7단가(발전)"/>
      <sheetName val="노임단가"/>
      <sheetName val="일위"/>
      <sheetName val="관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상세내역"/>
      <sheetName val="갑지"/>
      <sheetName val="집계표"/>
      <sheetName val="MLS#5원가"/>
      <sheetName val="MLS#5내역서"/>
      <sheetName val="MLS#8원가 "/>
      <sheetName val="MLS#8내역서"/>
      <sheetName val="MARSHING원가"/>
      <sheetName val="MARSHING 내역서"/>
      <sheetName val="UPS#3원가계산서"/>
      <sheetName val="UPS#3내역"/>
      <sheetName val="UPS#5원가계산서"/>
      <sheetName val="UPS#5내역"/>
      <sheetName val="시운전"/>
      <sheetName val="제조노무공수"/>
      <sheetName val="설치노무공수"/>
      <sheetName val="VXXXXXXX"/>
      <sheetName val="영업실행갑지"/>
      <sheetName val="변동비산출내역서"/>
      <sheetName val="원   가"/>
      <sheetName val="을지"/>
      <sheetName val="FY03 TPC OF"/>
      <sheetName val="OF by seg"/>
      <sheetName val="options"/>
      <sheetName val="pricing(1)"/>
      <sheetName val="pricing(3)"/>
      <sheetName val="ref Portable"/>
      <sheetName val="ref Options"/>
      <sheetName val="GM%"/>
      <sheetName val="FY03 TPC(0GM) "/>
      <sheetName val="options(0GM)"/>
      <sheetName val="Sheet4"/>
      <sheetName val="관급"/>
      <sheetName val="우수공자재집계표"/>
      <sheetName val="RTU1"/>
      <sheetName val="RTU2"/>
      <sheetName val="Chart1"/>
      <sheetName val="VXXXXXX"/>
      <sheetName val="공사설명서"/>
      <sheetName val="공사계획서"/>
      <sheetName val="공사비총괄표"/>
      <sheetName val="공사비예산서총괄"/>
      <sheetName val="예산서(설치)"/>
      <sheetName val="예산서 (철거)"/>
      <sheetName val="예정공정표"/>
      <sheetName val="관련계통도"/>
      <sheetName val="기초물량"/>
      <sheetName val="공종단가"/>
      <sheetName val="경비산출"/>
      <sheetName val="설계명세서"/>
      <sheetName val="재료비"/>
      <sheetName val="수량총괄표"/>
      <sheetName val="지세별구분"/>
      <sheetName val="기별"/>
      <sheetName val="재료비단가,단위중량"/>
      <sheetName val="지세별 기초물량"/>
      <sheetName val="지세별굴착량"/>
      <sheetName val="기별훼손지복구방법집계표"/>
      <sheetName val="매설지선"/>
      <sheetName val="굴착량"/>
      <sheetName val="벌목수량"/>
      <sheetName val="발받침개소"/>
      <sheetName val="발받칩면적산출"/>
      <sheetName val="항공CABLE"/>
      <sheetName val="철탑중량"/>
      <sheetName val="지세별조립중량"/>
      <sheetName val="운반거리"/>
      <sheetName val="돌망태"/>
      <sheetName val="복구계획도"/>
      <sheetName val="철탑기초규격"/>
      <sheetName val="철탑면적"/>
      <sheetName val="가선장비"/>
      <sheetName val="전선소요량"/>
      <sheetName val="공드럼"/>
      <sheetName val="중운반거리"/>
      <sheetName val="경운기운반"/>
      <sheetName val="진입로측량 "/>
      <sheetName val="삭도내역서"/>
      <sheetName val="품셈"/>
      <sheetName val="삭도기계손료"/>
      <sheetName val="삭도운반중량"/>
      <sheetName val="별표"/>
      <sheetName val="가공송전산출서"/>
      <sheetName val="운반비단가"/>
      <sheetName val="토목분야산출서"/>
      <sheetName val="노임변동률"/>
      <sheetName val="직종별노임"/>
      <sheetName val="표지"/>
      <sheetName val="설계명세서 (철거)"/>
      <sheetName val="수량(철거)"/>
      <sheetName val="지세별(철거)"/>
      <sheetName val="지세(철거)"/>
      <sheetName val="기초물량(철거)"/>
      <sheetName val="운반(철거)"/>
      <sheetName val="단위중량(철거)"/>
      <sheetName val="기별 (철거)"/>
      <sheetName val="공사시방서"/>
      <sheetName val="TW List"/>
      <sheetName val="내역서"/>
      <sheetName val="품셈1"/>
      <sheetName val="품셈총괄"/>
      <sheetName val="기초공"/>
      <sheetName val="기타공사"/>
      <sheetName val="진입도로"/>
      <sheetName val="사용허가지 보완"/>
      <sheetName val="자재.운반.임대"/>
      <sheetName val="pldt"/>
      <sheetName val="99년 시행물량"/>
      <sheetName val="외주기성지불조서(실내역)"/>
      <sheetName val="기성고조서(실내역)"/>
      <sheetName val="외주기성지불조서(관통보)"/>
      <sheetName val="기성고조서(관통보)"/>
      <sheetName val="Sheet5"/>
      <sheetName val="Sheet6"/>
      <sheetName val="Sheet7"/>
      <sheetName val="Sheet8"/>
      <sheetName val="Sheet9"/>
      <sheetName val="Sheet10"/>
      <sheetName val="FED FLOW"/>
      <sheetName val="CHECKLIST"/>
      <sheetName val="flow chart"/>
      <sheetName val="입찰추진sch"/>
      <sheetName val="COVER"/>
      <sheetName val="PAY 수정"/>
      <sheetName val="traget (2)"/>
      <sheetName val="traget"/>
      <sheetName val="Total sheet"/>
      <sheetName val="S-1"/>
      <sheetName val="내역1"/>
      <sheetName val="MAN-POWER"/>
      <sheetName val="CAL"/>
      <sheetName val="견적업체"/>
      <sheetName val="Module1"/>
      <sheetName val="목차"/>
      <sheetName val="1.공사개요"/>
      <sheetName val="2.현장조직도"/>
      <sheetName val="인원,하도직원 현황"/>
      <sheetName val="수방대책"/>
      <sheetName val="3.발주처조직도"/>
      <sheetName val="4.공정현황"/>
      <sheetName val="5.공정표"/>
      <sheetName val="6.수금현황"/>
      <sheetName val="7.하도기성현황"/>
      <sheetName val="8.준공시예상손익"/>
      <sheetName val="9. 별첨"/>
      <sheetName val="9.1 FED FLOW"/>
      <sheetName val="9.2 CHECKLIST"/>
      <sheetName val="9.3 MOD.STATUS"/>
      <sheetName val="9.4 4025Satus"/>
      <sheetName val="9.5도급실행품의 현황"/>
      <sheetName val="9.5기성투입수금"/>
      <sheetName val="문제점 및 대책"/>
      <sheetName val="LOGIC"/>
      <sheetName val="기성신청.하도기성 비교표"/>
      <sheetName val="Overhead"/>
      <sheetName val="찬재♥정희3"/>
      <sheetName val="찬재♥정희4"/>
      <sheetName val="찬재♥정희5"/>
      <sheetName val="원가율현황"/>
      <sheetName val="9.5기성투입수금 (정수)"/>
      <sheetName val="COVER (2)"/>
      <sheetName val="ACEX"/>
      <sheetName val="TFEX"/>
      <sheetName val="SUMMARY"/>
      <sheetName val="SCURVE"/>
      <sheetName val="금액"/>
      <sheetName val="line"/>
      <sheetName val="표지 "/>
      <sheetName val="2.계약조건 요약"/>
      <sheetName val="Location"/>
      <sheetName val="scheme"/>
      <sheetName val="5.조직도"/>
      <sheetName val="5.현장인원조직도"/>
      <sheetName val="6.FED조직도"/>
      <sheetName val="7.Schedule"/>
      <sheetName val="7.SUBMITTAL3"/>
      <sheetName val="7.일정"/>
      <sheetName val="7.NAS기초"/>
      <sheetName val="8.도급대비실행"/>
      <sheetName val="9.발주방안1"/>
      <sheetName val="7.발주방안2"/>
      <sheetName val="7.외자업무 FLOW"/>
      <sheetName val="7.외자투입계획"/>
      <sheetName val="8.중점관리"/>
      <sheetName val="9.현장개설"/>
      <sheetName val="10.문제점대책"/>
      <sheetName val="Supervision Fee "/>
      <sheetName val="SUBMITTAL 건수"/>
      <sheetName val="장단점"/>
      <sheetName val="금액비교"/>
      <sheetName val="3.현장인원조직도 (2)"/>
      <sheetName val="3.현장인원조직도 (3)"/>
      <sheetName val="3.현장인원조직도 (4)"/>
      <sheetName val="DAT"/>
      <sheetName val="토공1m"/>
      <sheetName val="굴착량1m"/>
      <sheetName val="잔토"/>
      <sheetName val="강관비계"/>
      <sheetName val="조약돌"/>
      <sheetName val="각당콘"/>
      <sheetName val="기당콘"/>
      <sheetName val="각당철근"/>
      <sheetName val="기당철근"/>
      <sheetName val="훼손"/>
      <sheetName val="임대"/>
      <sheetName val="차폐"/>
      <sheetName val="제각수량"/>
      <sheetName val="제각일반도"/>
      <sheetName val="제각주요"/>
      <sheetName val="산근"/>
      <sheetName val="주요자재"/>
      <sheetName val="수량집계"/>
      <sheetName val="별표총"/>
      <sheetName val="부표"/>
      <sheetName val="부표총"/>
      <sheetName val="공종총"/>
      <sheetName val="내역"/>
      <sheetName val="설명서"/>
      <sheetName val="간지"/>
      <sheetName val="철거산출근거"/>
      <sheetName val="도급액"/>
      <sheetName val="실행작성개요"/>
      <sheetName val="개요"/>
      <sheetName val="견적기준(최종)"/>
      <sheetName val="금액비교(개산)"/>
      <sheetName val="원가계산서"/>
      <sheetName val="건축집계표"/>
      <sheetName val="건축내역"/>
      <sheetName val="부자재"/>
      <sheetName val="적용업체"/>
      <sheetName val="작성자"/>
      <sheetName val="실행갑지-변경"/>
      <sheetName val="별첨#1"/>
      <sheetName val="별첨#2"/>
      <sheetName val="토공사"/>
      <sheetName val="별첨#3"/>
      <sheetName val="ESC"/>
      <sheetName val="별첨#4"/>
      <sheetName val="별첨#5"/>
      <sheetName val="별첨#3XX"/>
      <sheetName val="외주비초과분X"/>
      <sheetName val="별첨#4XX"/>
      <sheetName val="별첨4-도급추가 예상금액X"/>
      <sheetName val="별첨#1X"/>
      <sheetName val="별첨#2X"/>
      <sheetName val="별첨#2XX"/>
      <sheetName val="별첨#3X"/>
      <sheetName val="별첨#4X"/>
      <sheetName val="별첨#5X"/>
      <sheetName val="별첨#6X"/>
      <sheetName val="별첨#7X"/>
      <sheetName val="공문x"/>
      <sheetName val="액션플랜"/>
      <sheetName val="석영수상무"/>
      <sheetName val="석영수상무(내역)"/>
      <sheetName val="면적구성"/>
      <sheetName val="면적표1"/>
      <sheetName val="부가세 안분(최초잘못)"/>
      <sheetName val="부가세 안분 (정정)"/>
      <sheetName val="가격표"/>
      <sheetName val="대구팔달가격할인"/>
      <sheetName val="가격table"/>
      <sheetName val="변경면적표1"/>
      <sheetName val="실제분양현황"/>
      <sheetName val="실제분양현황 (2)"/>
      <sheetName val="부가세 안분"/>
      <sheetName val="가산동 가격할인"/>
      <sheetName val="가격표(VAT)"/>
      <sheetName val="호별면적(층공유 별도 추가) "/>
      <sheetName val="분양현황"/>
      <sheetName val="콘도손익"/>
      <sheetName val="장림"/>
      <sheetName val="장림전제"/>
      <sheetName val="Chart2"/>
      <sheetName val="3월말"/>
      <sheetName val="인원추이-직종별"/>
      <sheetName val="인원추이-직급별"/>
      <sheetName val="3월말(직종별)"/>
      <sheetName val="3월말(직급별)"/>
      <sheetName val="인원추이-직종별 (2)"/>
      <sheetName val="인원추이-직급별 (3)"/>
      <sheetName val="인원추이-직급별 (4)"/>
      <sheetName val="인원현황"/>
      <sheetName val="인원현황 (2)"/>
      <sheetName val="조사개요"/>
      <sheetName val="종합"/>
      <sheetName val="경쟁력"/>
      <sheetName val="구성요소별"/>
      <sheetName val="전년대비"/>
      <sheetName val="차별화전략"/>
      <sheetName val="전략적의미"/>
      <sheetName val="결론"/>
      <sheetName val="Sheet1 (2)"/>
      <sheetName val="손익"/>
      <sheetName val="찬재♥정희2"/>
      <sheetName val="공사개요"/>
      <sheetName val="견적보고서"/>
      <sheetName val="골조공사"/>
      <sheetName val="견출"/>
      <sheetName val="트렌스거더"/>
      <sheetName val="외벽형틀면적"/>
      <sheetName val="원가계산서 (2)"/>
      <sheetName val="조경원가계산서(10.9)"/>
      <sheetName val="전체원가계산서(10.20)"/>
      <sheetName val="전체원가계산서(11.17)"/>
      <sheetName val="발주내역 (변경)"/>
      <sheetName val="      "/>
      <sheetName val="현황보고 갑지"/>
      <sheetName val="1공사개요 "/>
      <sheetName val="34조직도"/>
      <sheetName val="5공사연혁"/>
      <sheetName val="6도급및 원가투입현황"/>
      <sheetName val="7실적및 추정"/>
      <sheetName val="8도급원가율현황"/>
      <sheetName val="9수금 현황"/>
      <sheetName val="10공정현황"/>
      <sheetName val="11공정표"/>
      <sheetName val="12SHOP DWG. SCHEDULE"/>
      <sheetName val="중곡성당"/>
      <sheetName val="13발주현황"/>
      <sheetName val="14인허가"/>
      <sheetName val="18인력계획"/>
      <sheetName val="17 폐기물처리현황"/>
      <sheetName val="15문제점 및 대책"/>
      <sheetName val="16대본사 조치사항"/>
      <sheetName val="19월별공사전경사진"/>
      <sheetName val="2배치도"/>
      <sheetName val="VXXX"/>
      <sheetName val="VXXXXX"/>
      <sheetName val="II손익관리"/>
      <sheetName val="1.종합손익(도급)"/>
      <sheetName val="2.실행예산"/>
      <sheetName val="2.2과부족"/>
      <sheetName val="2.3원가절감"/>
      <sheetName val="3.추가원가"/>
      <sheetName val="4.사전공사"/>
      <sheetName val="5.추정공사비"/>
      <sheetName val="6.금융비용"/>
      <sheetName val="7.공사비집행현황(총괄)"/>
      <sheetName val="8.외주비집행현황"/>
      <sheetName val="9.자재비"/>
      <sheetName val="10.현장집행"/>
      <sheetName val="11.1생산성"/>
      <sheetName val="11.2인원산출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단가비교표"/>
      <sheetName val="직접인건비집계표"/>
      <sheetName val="내역서적용수량"/>
      <sheetName val="수량집계표"/>
      <sheetName val="일반수량"/>
      <sheetName val="타공종이월수량"/>
      <sheetName val="신축이음"/>
      <sheetName val="파라펫,차수벽"/>
      <sheetName val="토공"/>
      <sheetName val="BOX 3.5x2.0@3(PP)"/>
      <sheetName val="접합부90집계"/>
      <sheetName val="접합부90"/>
      <sheetName val="1.02"/>
      <sheetName val="1.79"/>
      <sheetName val="1.85"/>
      <sheetName val="자재집계"/>
      <sheetName val="부대공집계"/>
      <sheetName val="부대공"/>
      <sheetName val="안전휀스근거"/>
      <sheetName val="차선도색근거"/>
      <sheetName val="보강공"/>
      <sheetName val="단량"/>
      <sheetName val="지장물집계표"/>
      <sheetName val="지장물공"/>
      <sheetName val="지장물매달기"/>
      <sheetName val="총괄수량집계(SK)"/>
      <sheetName val="노선별수량집계(SK)"/>
      <sheetName val="1 노선 개착구간가시설(SK)"/>
      <sheetName val="(봉하)맨홀펌프장가시설수량집계"/>
      <sheetName val="(봉하)맨홀펌프장가시설상세도"/>
      <sheetName val="(봉하)맨홀펌프장가시설수량산출"/>
      <sheetName val="포장수량"/>
      <sheetName val="포장깨기및복구집계표"/>
      <sheetName val="노선별 전폭포장산출 근거"/>
      <sheetName val="연결관 및 가정오수관"/>
      <sheetName val="포장단면상세도"/>
      <sheetName val="포장계획평면도(1)"/>
      <sheetName val="모르터"/>
      <sheetName val="1노선 강관추진"/>
      <sheetName val="2노선 강관추진 "/>
      <sheetName val="자재집계(1)"/>
      <sheetName val="개별수량"/>
      <sheetName val="총괄집계표"/>
      <sheetName val="총괄토적표"/>
      <sheetName val="공종별토공집계표"/>
      <sheetName val="도로부(성토및제거)"/>
      <sheetName val="단지부(성토및제거)"/>
      <sheetName val="단지부(성토및제거) (2)"/>
      <sheetName val="산출근거"/>
      <sheetName val="총괄표"/>
      <sheetName val="대(주)1-1"/>
      <sheetName val="대2-1"/>
      <sheetName val="중(보)1-1"/>
      <sheetName val="중(보)1-2"/>
      <sheetName val="중(보)1-3"/>
      <sheetName val="중(보)1-4"/>
      <sheetName val="중(집)2-1"/>
      <sheetName val="중(집)3-1"/>
      <sheetName val="중(집)3-2"/>
      <sheetName val="중(특)3-3"/>
      <sheetName val="소1-1"/>
      <sheetName val="소1-2"/>
      <sheetName val="소1-3"/>
      <sheetName val="소1-4"/>
      <sheetName val="소1-5"/>
      <sheetName val="소1-6"/>
      <sheetName val="소1-7"/>
      <sheetName val="소1-8"/>
      <sheetName val="소1-9"/>
      <sheetName val="소1-10"/>
      <sheetName val="소1-11"/>
      <sheetName val="소1-12"/>
      <sheetName val="소1-13"/>
      <sheetName val="소1-14"/>
      <sheetName val="소1-15"/>
      <sheetName val="소1-16"/>
      <sheetName val="소1-17"/>
      <sheetName val="소1-18"/>
      <sheetName val="소1-19"/>
      <sheetName val="소1-20"/>
      <sheetName val="소1-21"/>
      <sheetName val="소1-22"/>
      <sheetName val="소1-23"/>
      <sheetName val="소1-24"/>
      <sheetName val="소1-25"/>
      <sheetName val="소1-26"/>
      <sheetName val="소1-27"/>
      <sheetName val="소(특)1-28"/>
      <sheetName val="소(특)1-29"/>
      <sheetName val="소(특)1-30"/>
      <sheetName val="소(특)1-31"/>
      <sheetName val="소(특)1-32"/>
      <sheetName val="소(특)1-33"/>
      <sheetName val="소(특)1-34"/>
      <sheetName val="소2-1"/>
      <sheetName val="소2-2"/>
      <sheetName val="소2-3"/>
      <sheetName val="소2-4"/>
      <sheetName val="소2-5"/>
      <sheetName val="소2-6"/>
      <sheetName val="소2-7"/>
      <sheetName val="소2-8"/>
      <sheetName val="소2-9"/>
      <sheetName val="소2-10"/>
      <sheetName val="소2-11"/>
      <sheetName val="소2-12"/>
      <sheetName val="소2-13"/>
      <sheetName val="소2-14"/>
      <sheetName val="소2-15"/>
      <sheetName val="소2-16"/>
      <sheetName val="소2-17"/>
      <sheetName val="소2-18"/>
      <sheetName val="소2-19"/>
      <sheetName val="소2-20"/>
      <sheetName val="소2-21"/>
      <sheetName val="소2-22"/>
      <sheetName val="소2-23"/>
      <sheetName val="소2-24"/>
      <sheetName val="소2-25"/>
      <sheetName val="소2-26"/>
      <sheetName val="소2-27"/>
      <sheetName val="소2-28"/>
      <sheetName val="소2-29"/>
      <sheetName val="소2-30"/>
      <sheetName val="소2-31"/>
      <sheetName val="소2-32"/>
      <sheetName val="소2-33"/>
      <sheetName val="소2-34"/>
      <sheetName val="소2-35"/>
      <sheetName val="소2-36"/>
      <sheetName val="소2-37"/>
      <sheetName val="소2-38"/>
      <sheetName val="소2-39"/>
      <sheetName val="소2-40"/>
      <sheetName val="소2-41"/>
      <sheetName val="소2-42"/>
      <sheetName val="소2-43"/>
      <sheetName val="소2-44"/>
      <sheetName val="소2-45"/>
      <sheetName val="소2-46"/>
      <sheetName val="소2-47"/>
      <sheetName val="소2-48"/>
      <sheetName val="소2-49"/>
      <sheetName val="소2-51"/>
      <sheetName val="소2-52"/>
      <sheetName val="소2-53"/>
      <sheetName val="소2-54"/>
      <sheetName val="소2-55"/>
      <sheetName val="소2-56"/>
      <sheetName val="소2-57"/>
      <sheetName val="소(특)2-58"/>
      <sheetName val="소(특)2-59"/>
      <sheetName val="소(특)2-60"/>
      <sheetName val="소(특)2-61"/>
      <sheetName val="소(특)2-62"/>
      <sheetName val="소(특)2-63"/>
      <sheetName val="소(특)2-64"/>
      <sheetName val="소(특)2-65"/>
      <sheetName val="소2-66"/>
      <sheetName val="소(특)2-66"/>
      <sheetName val="소(특)2-67"/>
      <sheetName val="소(특)2-68"/>
      <sheetName val="소(특)2-69"/>
      <sheetName val="소(특)2-70"/>
      <sheetName val="소3-1"/>
      <sheetName val="소3-2"/>
      <sheetName val="소3-3"/>
      <sheetName val="소3-4"/>
      <sheetName val="소3-5"/>
      <sheetName val="소3-6"/>
      <sheetName val="소3-7"/>
      <sheetName val="소(특)3-8"/>
      <sheetName val="소(특)3-9"/>
      <sheetName val="소(특)3-10"/>
      <sheetName val="소(특)3-11"/>
      <sheetName val="소(특)3-12"/>
      <sheetName val="소(특)3-13"/>
      <sheetName val="소(특)3-14"/>
      <sheetName val="sw1"/>
      <sheetName val="NOMUBI"/>
      <sheetName val="직노"/>
      <sheetName val="3"/>
      <sheetName val="단가-1"/>
      <sheetName val="1-1"/>
      <sheetName val="단가-2"/>
      <sheetName val="2-1"/>
      <sheetName val="단가-3"/>
      <sheetName val="3-1"/>
      <sheetName val="수원"/>
      <sheetName val="노단-1"/>
      <sheetName val="노단-2"/>
      <sheetName val="결산-1"/>
      <sheetName val="결산2"/>
      <sheetName val="결산-3"/>
      <sheetName val="결산-4"/>
      <sheetName val="결산-5"/>
      <sheetName val="결산-6"/>
      <sheetName val="결산-7"/>
      <sheetName val="결산-8"/>
      <sheetName val="결과1"/>
      <sheetName val="결과2"/>
      <sheetName val="지수조정"/>
      <sheetName val="라.지수조사"/>
      <sheetName val="마.생산자물가"/>
      <sheetName val="바.평균노임"/>
      <sheetName val="사.환율"/>
      <sheetName val="내역서(조달)"/>
      <sheetName val="내역서(1차)"/>
      <sheetName val="자료사전"/>
      <sheetName val="내역서(을지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/>
      <sheetData sheetId="274"/>
      <sheetData sheetId="275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재경비(전)"/>
      <sheetName val="재경비(전) (2)"/>
      <sheetName val="재경비(방송)"/>
      <sheetName val="한전수탁"/>
      <sheetName val="통신수탁"/>
      <sheetName val="관급"/>
      <sheetName val="관급 (2)"/>
      <sheetName val="갑지"/>
      <sheetName val="갑지 (2)"/>
      <sheetName val="가설공사"/>
      <sheetName val="재경비(김포)"/>
      <sheetName val="김포(LOP 설치비)"/>
      <sheetName val="laroux"/>
      <sheetName val="가설공사 (2)"/>
      <sheetName val="갑지 (3)"/>
      <sheetName val="가설공사(전기)"/>
      <sheetName val="가설공사 (방송,통신)"/>
      <sheetName val="갑지 (건축전기)"/>
      <sheetName val="한전수탁 "/>
      <sheetName val="갑지 (건축전기) (2)"/>
      <sheetName val="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산출"/>
      <sheetName val="esco"/>
    </sheetNames>
    <definedNames>
      <definedName name="Macro10"/>
    </definedNames>
    <sheetDataSet>
      <sheetData sheetId="0" refreshError="1"/>
      <sheetData sheetId="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원가계산"/>
      <sheetName val="접지인공"/>
      <sheetName val="내역서"/>
      <sheetName val="일위선로"/>
      <sheetName val="전기-일위대가(1)"/>
      <sheetName val="일위(전등) (2)"/>
      <sheetName val="운반비"/>
      <sheetName val="작업부산물"/>
      <sheetName val="VXXXXX"/>
      <sheetName val="설계서표지 (2)"/>
      <sheetName val="품신 (2)"/>
      <sheetName val="목차 (2)"/>
      <sheetName val="설계설명 (2)"/>
      <sheetName val="예정공정 (2)"/>
      <sheetName val="예산내역 (2)"/>
      <sheetName val="7.철거발생품조서"/>
      <sheetName val="8.청제공기계기구조서"/>
      <sheetName val="설계서표지"/>
      <sheetName val="표지"/>
      <sheetName val="품신"/>
      <sheetName val="목차"/>
      <sheetName val="1.설계설명서"/>
      <sheetName val="3.예정공정표"/>
      <sheetName val="4.설계예산내역서"/>
      <sheetName val="5.공종별예산조서"/>
      <sheetName val="5.공종별예산조서 (2)"/>
      <sheetName val="6.관급자재조서"/>
      <sheetName val="예정공정표(보고서)"/>
      <sheetName val="일위대가"/>
      <sheetName val="#REF"/>
      <sheetName val="자재단가"/>
      <sheetName val="고창터널(고창방향)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공량산출서"/>
      <sheetName val="1"/>
      <sheetName val="수목데이타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사원가계산서"/>
      <sheetName val="총괄내역서"/>
      <sheetName val="내역서"/>
      <sheetName val="수목표준대가"/>
      <sheetName val="시설구조일위대가 "/>
      <sheetName val="기초대가"/>
      <sheetName val="단가조사표"/>
      <sheetName val="지주,비료"/>
      <sheetName val="수량산출서"/>
      <sheetName val="Sheet3"/>
      <sheetName val="Sheet2 (4)"/>
      <sheetName val="Sheet2 (5)"/>
      <sheetName val="Sheet2 (6)"/>
      <sheetName val="코드표"/>
      <sheetName val="노무단가"/>
      <sheetName val="건축내역"/>
      <sheetName val="수목데이타 "/>
      <sheetName val="견적서"/>
      <sheetName val="노임단가"/>
      <sheetName val="노무비"/>
      <sheetName val="설계내역(당초)"/>
      <sheetName val="변경도급"/>
      <sheetName val="겉장"/>
      <sheetName val="기성검사원"/>
      <sheetName val="표지"/>
      <sheetName val="갑지"/>
      <sheetName val="원가"/>
      <sheetName val="건축"/>
      <sheetName val="토목"/>
      <sheetName val="냉천부속동"/>
      <sheetName val="실행대비"/>
      <sheetName val="공조기"/>
      <sheetName val="내역"/>
      <sheetName val="단가표"/>
      <sheetName val="BID"/>
      <sheetName val="96노임기준"/>
      <sheetName val="진주방향"/>
      <sheetName val="마산방향"/>
      <sheetName val="마산방향철근집계"/>
      <sheetName val="토사(PE)"/>
      <sheetName val="일위대가"/>
      <sheetName val="중기사용료산출근거"/>
      <sheetName val="단가 및 재료비"/>
      <sheetName val="저수호안내역(변경예정)"/>
      <sheetName val="개소별수량산출"/>
      <sheetName val="노단"/>
      <sheetName val="토공사"/>
      <sheetName val="수량산출"/>
      <sheetName val="기초일위"/>
      <sheetName val="시설일위"/>
      <sheetName val="조명일위"/>
      <sheetName val="을지"/>
      <sheetName val="비교1"/>
      <sheetName val="9811"/>
      <sheetName val="종배수관면벽신"/>
      <sheetName val="적용단위길이"/>
      <sheetName val="A"/>
      <sheetName val="철탑"/>
      <sheetName val="제철"/>
      <sheetName val="현장관리비"/>
      <sheetName val="1.내역(청.하역장전등)"/>
      <sheetName val="노임이"/>
      <sheetName val="남대문빌딩"/>
      <sheetName val="골조시행"/>
      <sheetName val="총괄표"/>
      <sheetName val="실행내역 "/>
      <sheetName val="경산"/>
      <sheetName val="6공구(당초)"/>
      <sheetName val="2000년1차"/>
      <sheetName val="입찰안"/>
      <sheetName val="참조자료"/>
      <sheetName val="하수급견적대비"/>
      <sheetName val="자재단가"/>
      <sheetName val="SORCE1"/>
      <sheetName val="단위당일위대가"/>
      <sheetName val="비탈면보호공수량산출"/>
      <sheetName val="36단가"/>
      <sheetName val="36수량"/>
      <sheetName val="산출금액내역"/>
      <sheetName val="ⴭⴭⴭⴭⴭ"/>
      <sheetName val="시중노임(공사)"/>
      <sheetName val="경비"/>
      <sheetName val="49단가"/>
      <sheetName val="49산출"/>
      <sheetName val="납부서"/>
      <sheetName val="철콘공사"/>
      <sheetName val="간선계산"/>
      <sheetName val="구조물공1"/>
      <sheetName val="DATA 입력란"/>
      <sheetName val="1. 설계조건 2.단면가정 3. 하중계산"/>
      <sheetName val="집계표"/>
      <sheetName val="자료"/>
      <sheetName val="종배수관(신)"/>
      <sheetName val="자료입력"/>
      <sheetName val="피벗테이블데이터분석"/>
      <sheetName val="견"/>
      <sheetName val="토적집계"/>
      <sheetName val="내역(토목)"/>
      <sheetName val="대로근거"/>
      <sheetName val="중로근거"/>
      <sheetName val="토공A"/>
      <sheetName val="주공기준"/>
      <sheetName val="데이타"/>
      <sheetName val="일위대가표 "/>
      <sheetName val="TRE TABLE"/>
      <sheetName val="설계명세서"/>
      <sheetName val="품셈표"/>
      <sheetName val="공통가설"/>
      <sheetName val="기계내역"/>
      <sheetName val="Customer Databas"/>
      <sheetName val="돈암사업"/>
      <sheetName val="2.냉난방설비공사"/>
      <sheetName val="7.자동제어공사"/>
      <sheetName val="설계서을"/>
      <sheetName val="금융비용"/>
      <sheetName val="제경비율"/>
      <sheetName val="청천내"/>
      <sheetName val="설계내역"/>
      <sheetName val="기계경비(시간당)"/>
      <sheetName val="램머"/>
      <sheetName val="인부노임"/>
      <sheetName val="내역서(기계)"/>
      <sheetName val="시설구조일위대가_"/>
      <sheetName val="Sheet2_(4)"/>
      <sheetName val="Sheet2_(5)"/>
      <sheetName val="Sheet2_(6)"/>
      <sheetName val="수목데이타_"/>
      <sheetName val="단가_및_재료비"/>
      <sheetName val="시설구조일위대가_1"/>
      <sheetName val="Sheet2_(4)1"/>
      <sheetName val="Sheet2_(5)1"/>
      <sheetName val="Sheet2_(6)1"/>
      <sheetName val="수목데이타_1"/>
      <sheetName val="단가_및_재료비1"/>
      <sheetName val="제출내역 (2)"/>
      <sheetName val="남양주부대"/>
      <sheetName val="변경품셈총괄"/>
      <sheetName val="자동차폐수처리장"/>
      <sheetName val="노무비 "/>
    </sheetNames>
    <sheetDataSet>
      <sheetData sheetId="0"/>
      <sheetData sheetId="1"/>
      <sheetData sheetId="2"/>
      <sheetData sheetId="3" refreshError="1">
        <row r="2">
          <cell r="J2" t="str">
            <v>금 액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중기사용료"/>
      <sheetName val="기계단가"/>
      <sheetName val="단가비교표"/>
      <sheetName val="노임단가"/>
      <sheetName val="Sheet1"/>
      <sheetName val="Sheet2"/>
      <sheetName val="Sheet3"/>
      <sheetName val="수목표준대가"/>
      <sheetName val="약품공급2"/>
      <sheetName val="코드표"/>
      <sheetName val="VXXXXXX"/>
      <sheetName val="0000000"/>
      <sheetName val="자재집계표"/>
      <sheetName val="전체분오수자재증감"/>
      <sheetName val="토공"/>
      <sheetName val="공종별집계 "/>
      <sheetName val="오수관집계"/>
      <sheetName val="오수맨홀집계"/>
      <sheetName val="예산명세서"/>
      <sheetName val="설계명세서"/>
      <sheetName val="자료입력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갱부</v>
          </cell>
          <cell r="C1">
            <v>56352</v>
          </cell>
        </row>
        <row r="2">
          <cell r="B2" t="str">
            <v>도목수</v>
          </cell>
          <cell r="C2">
            <v>81068</v>
          </cell>
        </row>
        <row r="3">
          <cell r="B3" t="str">
            <v>건축목공</v>
          </cell>
          <cell r="C3">
            <v>71803</v>
          </cell>
        </row>
        <row r="4">
          <cell r="B4" t="str">
            <v>형틀목공</v>
          </cell>
          <cell r="C4">
            <v>75306</v>
          </cell>
        </row>
        <row r="5">
          <cell r="B5" t="str">
            <v>창호목공</v>
          </cell>
          <cell r="C5">
            <v>66162</v>
          </cell>
        </row>
        <row r="6">
          <cell r="B6" t="str">
            <v>철골공</v>
          </cell>
          <cell r="C6">
            <v>73514</v>
          </cell>
        </row>
        <row r="7">
          <cell r="B7" t="str">
            <v>철공</v>
          </cell>
          <cell r="C7">
            <v>72430</v>
          </cell>
        </row>
        <row r="8">
          <cell r="B8" t="str">
            <v>철근공</v>
          </cell>
          <cell r="C8">
            <v>77839</v>
          </cell>
        </row>
        <row r="9">
          <cell r="B9" t="str">
            <v>철판공</v>
          </cell>
          <cell r="C9">
            <v>73217</v>
          </cell>
        </row>
        <row r="10">
          <cell r="B10" t="str">
            <v>셧터공</v>
          </cell>
          <cell r="C10">
            <v>64659</v>
          </cell>
        </row>
        <row r="11">
          <cell r="B11" t="str">
            <v>샷쉬공</v>
          </cell>
          <cell r="C11">
            <v>65647</v>
          </cell>
        </row>
        <row r="12">
          <cell r="B12" t="str">
            <v>절단공</v>
          </cell>
          <cell r="C12">
            <v>65881</v>
          </cell>
        </row>
        <row r="13">
          <cell r="B13" t="str">
            <v>석공</v>
          </cell>
          <cell r="C13">
            <v>77005</v>
          </cell>
        </row>
        <row r="14">
          <cell r="B14" t="str">
            <v>특수비계공</v>
          </cell>
          <cell r="C14">
            <v>85884</v>
          </cell>
        </row>
        <row r="15">
          <cell r="B15" t="str">
            <v>비계공</v>
          </cell>
          <cell r="C15">
            <v>79467</v>
          </cell>
        </row>
        <row r="16">
          <cell r="B16" t="str">
            <v>동발공</v>
          </cell>
          <cell r="C16">
            <v>65485</v>
          </cell>
        </row>
        <row r="17">
          <cell r="B17" t="str">
            <v>조적공</v>
          </cell>
          <cell r="C17">
            <v>67986</v>
          </cell>
        </row>
        <row r="18">
          <cell r="B18" t="str">
            <v>치장벽돌공</v>
          </cell>
          <cell r="C18">
            <v>73288</v>
          </cell>
        </row>
        <row r="19">
          <cell r="B19" t="str">
            <v>벽돌제작공</v>
          </cell>
          <cell r="C19">
            <v>61291</v>
          </cell>
        </row>
        <row r="20">
          <cell r="B20" t="str">
            <v>연돌공</v>
          </cell>
          <cell r="C20">
            <v>72745</v>
          </cell>
        </row>
        <row r="21">
          <cell r="B21" t="str">
            <v>미장공</v>
          </cell>
          <cell r="C21">
            <v>71283</v>
          </cell>
        </row>
        <row r="22">
          <cell r="B22" t="str">
            <v>방수공</v>
          </cell>
          <cell r="C22">
            <v>57701</v>
          </cell>
        </row>
        <row r="23">
          <cell r="B23" t="str">
            <v>타일공</v>
          </cell>
          <cell r="C23">
            <v>68147</v>
          </cell>
        </row>
        <row r="24">
          <cell r="B24" t="str">
            <v>줄눈공</v>
          </cell>
          <cell r="C24">
            <v>63589</v>
          </cell>
        </row>
        <row r="25">
          <cell r="B25" t="str">
            <v>연마공</v>
          </cell>
          <cell r="C25">
            <v>67289</v>
          </cell>
        </row>
        <row r="26">
          <cell r="B26" t="str">
            <v>콘크리트공</v>
          </cell>
          <cell r="C26">
            <v>71184</v>
          </cell>
        </row>
        <row r="27">
          <cell r="B27" t="str">
            <v>바이브테타공</v>
          </cell>
          <cell r="C27">
            <v>69081</v>
          </cell>
        </row>
        <row r="28">
          <cell r="B28" t="str">
            <v>보일러공</v>
          </cell>
          <cell r="C28">
            <v>56787</v>
          </cell>
        </row>
        <row r="29">
          <cell r="B29" t="str">
            <v>배관공</v>
          </cell>
          <cell r="C29">
            <v>58907</v>
          </cell>
        </row>
        <row r="30">
          <cell r="B30" t="str">
            <v>온돌공</v>
          </cell>
          <cell r="C30">
            <v>54720</v>
          </cell>
        </row>
        <row r="31">
          <cell r="B31" t="str">
            <v>위생공</v>
          </cell>
          <cell r="C31">
            <v>59212</v>
          </cell>
        </row>
        <row r="32">
          <cell r="B32" t="str">
            <v>보온공</v>
          </cell>
          <cell r="C32">
            <v>63143</v>
          </cell>
        </row>
        <row r="33">
          <cell r="B33" t="str">
            <v>도장공</v>
          </cell>
          <cell r="C33">
            <v>63038</v>
          </cell>
        </row>
        <row r="34">
          <cell r="B34" t="str">
            <v>내장공</v>
          </cell>
          <cell r="C34">
            <v>72244</v>
          </cell>
        </row>
        <row r="35">
          <cell r="B35" t="str">
            <v>도배공</v>
          </cell>
          <cell r="C35">
            <v>58443</v>
          </cell>
        </row>
        <row r="36">
          <cell r="B36" t="str">
            <v>아스타일공</v>
          </cell>
          <cell r="C36">
            <v>71686</v>
          </cell>
        </row>
        <row r="37">
          <cell r="B37" t="str">
            <v>기와공</v>
          </cell>
          <cell r="C37">
            <v>69476</v>
          </cell>
        </row>
        <row r="38">
          <cell r="B38" t="str">
            <v>슬레이트공</v>
          </cell>
          <cell r="C38">
            <v>72727</v>
          </cell>
        </row>
        <row r="39">
          <cell r="B39" t="str">
            <v>화약취급공</v>
          </cell>
          <cell r="C39">
            <v>69595</v>
          </cell>
        </row>
        <row r="40">
          <cell r="B40" t="str">
            <v>착암공</v>
          </cell>
          <cell r="C40">
            <v>57292</v>
          </cell>
        </row>
        <row r="41">
          <cell r="B41" t="str">
            <v>보안공</v>
          </cell>
          <cell r="C41">
            <v>41290</v>
          </cell>
        </row>
        <row r="42">
          <cell r="B42" t="str">
            <v>포장공</v>
          </cell>
          <cell r="C42">
            <v>65494</v>
          </cell>
        </row>
        <row r="43">
          <cell r="B43" t="str">
            <v>포설공</v>
          </cell>
          <cell r="C43">
            <v>65082</v>
          </cell>
        </row>
        <row r="44">
          <cell r="B44" t="str">
            <v>궤도공</v>
          </cell>
          <cell r="C44">
            <v>60000</v>
          </cell>
        </row>
        <row r="45">
          <cell r="B45" t="str">
            <v>철도용접공</v>
          </cell>
          <cell r="C45">
            <v>67201</v>
          </cell>
        </row>
        <row r="46">
          <cell r="B46" t="str">
            <v>잠수부</v>
          </cell>
          <cell r="C46">
            <v>81832</v>
          </cell>
        </row>
        <row r="47">
          <cell r="B47" t="str">
            <v>잠함공</v>
          </cell>
        </row>
        <row r="48">
          <cell r="B48" t="str">
            <v>보링공</v>
          </cell>
          <cell r="C48">
            <v>58626</v>
          </cell>
        </row>
        <row r="49">
          <cell r="B49" t="str">
            <v>우물공</v>
          </cell>
          <cell r="C49">
            <v>50558</v>
          </cell>
        </row>
        <row r="50">
          <cell r="B50" t="str">
            <v>영림기사</v>
          </cell>
          <cell r="C50">
            <v>72675</v>
          </cell>
        </row>
        <row r="51">
          <cell r="B51" t="str">
            <v>조경공</v>
          </cell>
          <cell r="C51">
            <v>60207</v>
          </cell>
        </row>
        <row r="52">
          <cell r="B52" t="str">
            <v>벌목공</v>
          </cell>
          <cell r="C52">
            <v>66433</v>
          </cell>
        </row>
        <row r="53">
          <cell r="B53" t="str">
            <v>조림인부</v>
          </cell>
          <cell r="C53">
            <v>53688</v>
          </cell>
        </row>
        <row r="54">
          <cell r="B54" t="str">
            <v>기계설치공</v>
          </cell>
          <cell r="C54">
            <v>80805</v>
          </cell>
        </row>
        <row r="55">
          <cell r="B55" t="str">
            <v>특수용접공</v>
          </cell>
          <cell r="C55">
            <v>141421</v>
          </cell>
        </row>
        <row r="56">
          <cell r="B56" t="str">
            <v>플랜용접공</v>
          </cell>
          <cell r="C56">
            <v>95379</v>
          </cell>
        </row>
        <row r="57">
          <cell r="B57" t="str">
            <v>플랜배관공</v>
          </cell>
          <cell r="C57">
            <v>97219</v>
          </cell>
        </row>
        <row r="58">
          <cell r="B58" t="str">
            <v>플랜제관공</v>
          </cell>
          <cell r="C58">
            <v>81966</v>
          </cell>
        </row>
        <row r="59">
          <cell r="B59" t="str">
            <v>시공측량사</v>
          </cell>
          <cell r="C59">
            <v>58506</v>
          </cell>
        </row>
        <row r="60">
          <cell r="B60" t="str">
            <v>측량사조수</v>
          </cell>
          <cell r="C60">
            <v>38777</v>
          </cell>
        </row>
        <row r="61">
          <cell r="B61" t="str">
            <v>측부</v>
          </cell>
          <cell r="C61">
            <v>32725</v>
          </cell>
        </row>
        <row r="62">
          <cell r="B62" t="str">
            <v>검조부</v>
          </cell>
          <cell r="C62">
            <v>32800</v>
          </cell>
        </row>
        <row r="63">
          <cell r="B63" t="str">
            <v>송전전공</v>
          </cell>
          <cell r="C63">
            <v>234733</v>
          </cell>
        </row>
        <row r="64">
          <cell r="B64" t="str">
            <v>활선전공</v>
          </cell>
        </row>
        <row r="65">
          <cell r="B65" t="str">
            <v>배전전공</v>
          </cell>
          <cell r="C65">
            <v>192603</v>
          </cell>
        </row>
        <row r="66">
          <cell r="B66" t="str">
            <v>배전활선전공</v>
          </cell>
          <cell r="C66">
            <v>215055</v>
          </cell>
        </row>
        <row r="67">
          <cell r="B67" t="str">
            <v>플랜트전공</v>
          </cell>
          <cell r="C67">
            <v>64285</v>
          </cell>
        </row>
        <row r="68">
          <cell r="B68" t="str">
            <v>내선전공</v>
          </cell>
          <cell r="C68">
            <v>57286</v>
          </cell>
        </row>
        <row r="69">
          <cell r="B69" t="str">
            <v>특고압케이블전공</v>
          </cell>
          <cell r="C69">
            <v>98463</v>
          </cell>
        </row>
        <row r="70">
          <cell r="B70" t="str">
            <v>고압케이블전공</v>
          </cell>
          <cell r="C70">
            <v>74584</v>
          </cell>
        </row>
        <row r="71">
          <cell r="B71" t="str">
            <v>저압케이블전공</v>
          </cell>
          <cell r="C71">
            <v>61877</v>
          </cell>
        </row>
        <row r="72">
          <cell r="B72" t="str">
            <v>철도신호공</v>
          </cell>
          <cell r="C72">
            <v>88167</v>
          </cell>
        </row>
        <row r="73">
          <cell r="B73" t="str">
            <v>계장공</v>
          </cell>
          <cell r="C73">
            <v>60822</v>
          </cell>
        </row>
        <row r="74">
          <cell r="B74" t="str">
            <v>통신외선공</v>
          </cell>
          <cell r="C74">
            <v>89013</v>
          </cell>
        </row>
        <row r="75">
          <cell r="B75" t="str">
            <v>통신설비공</v>
          </cell>
          <cell r="C75">
            <v>76852</v>
          </cell>
        </row>
        <row r="76">
          <cell r="B76" t="str">
            <v>통신내선공</v>
          </cell>
          <cell r="C76">
            <v>72591</v>
          </cell>
        </row>
        <row r="77">
          <cell r="B77" t="str">
            <v>통신케이블공</v>
          </cell>
          <cell r="C77">
            <v>90455</v>
          </cell>
        </row>
        <row r="78">
          <cell r="B78" t="str">
            <v>무선안테나공</v>
          </cell>
          <cell r="C78">
            <v>110956</v>
          </cell>
        </row>
        <row r="79">
          <cell r="B79" t="str">
            <v>수작업반장</v>
          </cell>
          <cell r="C79">
            <v>74369</v>
          </cell>
        </row>
        <row r="80">
          <cell r="B80" t="str">
            <v>작업반장</v>
          </cell>
          <cell r="C80">
            <v>60326</v>
          </cell>
        </row>
        <row r="81">
          <cell r="B81" t="str">
            <v>목도</v>
          </cell>
          <cell r="C81">
            <v>64758</v>
          </cell>
        </row>
        <row r="82">
          <cell r="B82" t="str">
            <v>조력공</v>
          </cell>
          <cell r="C82">
            <v>48912</v>
          </cell>
        </row>
        <row r="83">
          <cell r="B83" t="str">
            <v>특별인부</v>
          </cell>
          <cell r="C83">
            <v>57379</v>
          </cell>
        </row>
        <row r="84">
          <cell r="B84" t="str">
            <v>보통인부</v>
          </cell>
          <cell r="C84">
            <v>37736</v>
          </cell>
        </row>
        <row r="85">
          <cell r="B85" t="str">
            <v>중기운전기사</v>
          </cell>
          <cell r="C85">
            <v>56951</v>
          </cell>
        </row>
        <row r="86">
          <cell r="B86" t="str">
            <v>중기조장</v>
          </cell>
          <cell r="C86">
            <v>55484</v>
          </cell>
        </row>
        <row r="87">
          <cell r="B87" t="str">
            <v>운반차운전사</v>
          </cell>
          <cell r="C87">
            <v>51077</v>
          </cell>
        </row>
        <row r="88">
          <cell r="B88" t="str">
            <v>기계운전사</v>
          </cell>
          <cell r="C88">
            <v>54325</v>
          </cell>
        </row>
        <row r="89">
          <cell r="B89" t="str">
            <v>중기운전조수</v>
          </cell>
          <cell r="C89">
            <v>42762</v>
          </cell>
        </row>
        <row r="90">
          <cell r="B90" t="str">
            <v>고급선원</v>
          </cell>
          <cell r="C90">
            <v>63950</v>
          </cell>
        </row>
        <row r="91">
          <cell r="B91" t="str">
            <v>보통선원</v>
          </cell>
          <cell r="C91">
            <v>49346</v>
          </cell>
        </row>
        <row r="92">
          <cell r="B92" t="str">
            <v>선부</v>
          </cell>
          <cell r="C92">
            <v>40088</v>
          </cell>
        </row>
        <row r="93">
          <cell r="B93" t="str">
            <v>준설선선장</v>
          </cell>
          <cell r="C93">
            <v>79532</v>
          </cell>
        </row>
        <row r="94">
          <cell r="B94" t="str">
            <v>준설기관장</v>
          </cell>
          <cell r="C94">
            <v>70637</v>
          </cell>
        </row>
        <row r="95">
          <cell r="B95" t="str">
            <v>준설기관사</v>
          </cell>
          <cell r="C95">
            <v>56955</v>
          </cell>
        </row>
        <row r="96">
          <cell r="B96" t="str">
            <v>준설운전사</v>
          </cell>
          <cell r="C96">
            <v>66688</v>
          </cell>
        </row>
        <row r="97">
          <cell r="B97" t="str">
            <v>준설전기사</v>
          </cell>
          <cell r="C97">
            <v>63631</v>
          </cell>
        </row>
        <row r="98">
          <cell r="B98" t="str">
            <v>기계설치공</v>
          </cell>
          <cell r="C98">
            <v>67415</v>
          </cell>
        </row>
        <row r="99">
          <cell r="B99" t="str">
            <v>기계공</v>
          </cell>
          <cell r="C99">
            <v>58906</v>
          </cell>
        </row>
        <row r="100">
          <cell r="B100" t="str">
            <v>선반공</v>
          </cell>
          <cell r="C100">
            <v>78752</v>
          </cell>
        </row>
        <row r="101">
          <cell r="B101" t="str">
            <v>정비공</v>
          </cell>
          <cell r="C101">
            <v>52502</v>
          </cell>
        </row>
        <row r="102">
          <cell r="B102" t="str">
            <v>벨트콘베어작업공</v>
          </cell>
        </row>
        <row r="103">
          <cell r="B103" t="str">
            <v>현도사</v>
          </cell>
        </row>
        <row r="104">
          <cell r="B104" t="str">
            <v>제도사</v>
          </cell>
          <cell r="C104">
            <v>46978</v>
          </cell>
        </row>
        <row r="105">
          <cell r="B105" t="str">
            <v>시험사1급</v>
          </cell>
          <cell r="C105">
            <v>47867</v>
          </cell>
        </row>
        <row r="106">
          <cell r="B106" t="str">
            <v>시험사2급</v>
          </cell>
          <cell r="C106">
            <v>42272</v>
          </cell>
        </row>
        <row r="107">
          <cell r="B107" t="str">
            <v>시험사3급</v>
          </cell>
          <cell r="C107">
            <v>36667</v>
          </cell>
        </row>
        <row r="108">
          <cell r="B108" t="str">
            <v>시험사4급</v>
          </cell>
          <cell r="C108">
            <v>30223</v>
          </cell>
        </row>
        <row r="109">
          <cell r="B109" t="str">
            <v>시험보조사</v>
          </cell>
          <cell r="C109">
            <v>31003</v>
          </cell>
        </row>
        <row r="110">
          <cell r="B110" t="str">
            <v>유리공</v>
          </cell>
          <cell r="C110">
            <v>63783</v>
          </cell>
        </row>
        <row r="111">
          <cell r="B111" t="str">
            <v>함석공</v>
          </cell>
          <cell r="C111">
            <v>68943</v>
          </cell>
        </row>
        <row r="112">
          <cell r="B112" t="str">
            <v>일반용접공</v>
          </cell>
          <cell r="C112">
            <v>74016</v>
          </cell>
        </row>
        <row r="113">
          <cell r="B113" t="str">
            <v>리벳공</v>
          </cell>
          <cell r="C113">
            <v>71579</v>
          </cell>
        </row>
        <row r="114">
          <cell r="B114" t="str">
            <v>루우핑공</v>
          </cell>
        </row>
        <row r="115">
          <cell r="B115" t="str">
            <v>닥트공</v>
          </cell>
          <cell r="C115">
            <v>58041</v>
          </cell>
        </row>
        <row r="116">
          <cell r="B116" t="str">
            <v>대장공</v>
          </cell>
        </row>
        <row r="117">
          <cell r="B117" t="str">
            <v>할석공</v>
          </cell>
          <cell r="C117">
            <v>77728</v>
          </cell>
        </row>
        <row r="118">
          <cell r="B118" t="str">
            <v>제철축로공</v>
          </cell>
          <cell r="C118">
            <v>93345</v>
          </cell>
        </row>
        <row r="119">
          <cell r="B119" t="str">
            <v>양생공</v>
          </cell>
          <cell r="C119">
            <v>42244</v>
          </cell>
        </row>
        <row r="120">
          <cell r="B120" t="str">
            <v>계령공</v>
          </cell>
        </row>
        <row r="121">
          <cell r="B121" t="str">
            <v>모래분사공</v>
          </cell>
          <cell r="C121">
            <v>49962</v>
          </cell>
        </row>
        <row r="122">
          <cell r="B122" t="str">
            <v>사공(배포함)</v>
          </cell>
        </row>
        <row r="123">
          <cell r="B123" t="str">
            <v>마부(우마차포함)</v>
          </cell>
        </row>
        <row r="124">
          <cell r="B124" t="str">
            <v>제재공</v>
          </cell>
        </row>
        <row r="125">
          <cell r="B125" t="str">
            <v>철도궤도공</v>
          </cell>
          <cell r="C125">
            <v>65636</v>
          </cell>
        </row>
        <row r="126">
          <cell r="B126" t="str">
            <v>지적기사1급</v>
          </cell>
          <cell r="C126">
            <v>93540</v>
          </cell>
        </row>
        <row r="127">
          <cell r="B127" t="str">
            <v>지적기사2급</v>
          </cell>
          <cell r="C127">
            <v>72183</v>
          </cell>
        </row>
        <row r="128">
          <cell r="B128" t="str">
            <v>지적기능사1급</v>
          </cell>
          <cell r="C128">
            <v>53062</v>
          </cell>
        </row>
        <row r="129">
          <cell r="B129" t="str">
            <v>지적기능사2급</v>
          </cell>
          <cell r="C129">
            <v>32715</v>
          </cell>
        </row>
        <row r="130">
          <cell r="B130" t="str">
            <v>H/W설치기사</v>
          </cell>
          <cell r="C130">
            <v>82913</v>
          </cell>
        </row>
        <row r="131">
          <cell r="B131" t="str">
            <v>H/W시험기사</v>
          </cell>
          <cell r="C131">
            <v>84088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중기사용료"/>
      <sheetName val="기계단가"/>
      <sheetName val="단가비교표"/>
      <sheetName val="노임단가"/>
    </sheetNames>
    <sheetDataSet>
      <sheetData sheetId="0" refreshError="1"/>
      <sheetData sheetId="1"/>
      <sheetData sheetId="2"/>
      <sheetData sheetId="3"/>
      <sheetData sheetId="4">
        <row r="1">
          <cell r="B1" t="str">
            <v>갱부</v>
          </cell>
          <cell r="C1">
            <v>56352</v>
          </cell>
        </row>
        <row r="2">
          <cell r="B2" t="str">
            <v>도목수</v>
          </cell>
          <cell r="C2">
            <v>81068</v>
          </cell>
        </row>
        <row r="3">
          <cell r="B3" t="str">
            <v>건축목공</v>
          </cell>
          <cell r="C3">
            <v>71803</v>
          </cell>
        </row>
        <row r="4">
          <cell r="B4" t="str">
            <v>형틀목공</v>
          </cell>
          <cell r="C4">
            <v>75306</v>
          </cell>
        </row>
        <row r="5">
          <cell r="B5" t="str">
            <v>창호목공</v>
          </cell>
          <cell r="C5">
            <v>66162</v>
          </cell>
        </row>
        <row r="6">
          <cell r="B6" t="str">
            <v>철골공</v>
          </cell>
          <cell r="C6">
            <v>73514</v>
          </cell>
        </row>
        <row r="7">
          <cell r="B7" t="str">
            <v>철공</v>
          </cell>
          <cell r="C7">
            <v>72430</v>
          </cell>
        </row>
        <row r="8">
          <cell r="B8" t="str">
            <v>철근공</v>
          </cell>
          <cell r="C8">
            <v>77839</v>
          </cell>
        </row>
        <row r="9">
          <cell r="B9" t="str">
            <v>철판공</v>
          </cell>
          <cell r="C9">
            <v>73217</v>
          </cell>
        </row>
        <row r="10">
          <cell r="B10" t="str">
            <v>셧터공</v>
          </cell>
          <cell r="C10">
            <v>64659</v>
          </cell>
        </row>
        <row r="11">
          <cell r="B11" t="str">
            <v>샷쉬공</v>
          </cell>
          <cell r="C11">
            <v>65647</v>
          </cell>
        </row>
        <row r="12">
          <cell r="B12" t="str">
            <v>절단공</v>
          </cell>
          <cell r="C12">
            <v>65881</v>
          </cell>
        </row>
        <row r="13">
          <cell r="B13" t="str">
            <v>석공</v>
          </cell>
          <cell r="C13">
            <v>77005</v>
          </cell>
        </row>
        <row r="14">
          <cell r="B14" t="str">
            <v>특수비계공</v>
          </cell>
          <cell r="C14">
            <v>85884</v>
          </cell>
        </row>
        <row r="15">
          <cell r="B15" t="str">
            <v>비계공</v>
          </cell>
          <cell r="C15">
            <v>79467</v>
          </cell>
        </row>
        <row r="16">
          <cell r="B16" t="str">
            <v>동발공</v>
          </cell>
          <cell r="C16">
            <v>65485</v>
          </cell>
        </row>
        <row r="17">
          <cell r="B17" t="str">
            <v>조적공</v>
          </cell>
          <cell r="C17">
            <v>67986</v>
          </cell>
        </row>
        <row r="18">
          <cell r="B18" t="str">
            <v>치장벽돌공</v>
          </cell>
          <cell r="C18">
            <v>73288</v>
          </cell>
        </row>
        <row r="19">
          <cell r="B19" t="str">
            <v>벽돌제작공</v>
          </cell>
          <cell r="C19">
            <v>61291</v>
          </cell>
        </row>
        <row r="20">
          <cell r="B20" t="str">
            <v>연돌공</v>
          </cell>
          <cell r="C20">
            <v>72745</v>
          </cell>
        </row>
        <row r="21">
          <cell r="B21" t="str">
            <v>미장공</v>
          </cell>
          <cell r="C21">
            <v>71283</v>
          </cell>
        </row>
        <row r="22">
          <cell r="B22" t="str">
            <v>방수공</v>
          </cell>
          <cell r="C22">
            <v>57701</v>
          </cell>
        </row>
        <row r="23">
          <cell r="B23" t="str">
            <v>타일공</v>
          </cell>
          <cell r="C23">
            <v>68147</v>
          </cell>
        </row>
        <row r="24">
          <cell r="B24" t="str">
            <v>줄눈공</v>
          </cell>
          <cell r="C24">
            <v>63589</v>
          </cell>
        </row>
        <row r="25">
          <cell r="B25" t="str">
            <v>연마공</v>
          </cell>
          <cell r="C25">
            <v>67289</v>
          </cell>
        </row>
        <row r="26">
          <cell r="B26" t="str">
            <v>콘크리트공</v>
          </cell>
          <cell r="C26">
            <v>71184</v>
          </cell>
        </row>
        <row r="27">
          <cell r="B27" t="str">
            <v>바이브테타공</v>
          </cell>
          <cell r="C27">
            <v>69081</v>
          </cell>
        </row>
        <row r="28">
          <cell r="B28" t="str">
            <v>보일러공</v>
          </cell>
          <cell r="C28">
            <v>56787</v>
          </cell>
        </row>
        <row r="29">
          <cell r="B29" t="str">
            <v>배관공</v>
          </cell>
          <cell r="C29">
            <v>58907</v>
          </cell>
        </row>
        <row r="30">
          <cell r="B30" t="str">
            <v>온돌공</v>
          </cell>
          <cell r="C30">
            <v>54720</v>
          </cell>
        </row>
        <row r="31">
          <cell r="B31" t="str">
            <v>위생공</v>
          </cell>
          <cell r="C31">
            <v>59212</v>
          </cell>
        </row>
        <row r="32">
          <cell r="B32" t="str">
            <v>보온공</v>
          </cell>
          <cell r="C32">
            <v>63143</v>
          </cell>
        </row>
        <row r="33">
          <cell r="B33" t="str">
            <v>도장공</v>
          </cell>
          <cell r="C33">
            <v>63038</v>
          </cell>
        </row>
        <row r="34">
          <cell r="B34" t="str">
            <v>내장공</v>
          </cell>
          <cell r="C34">
            <v>72244</v>
          </cell>
        </row>
        <row r="35">
          <cell r="B35" t="str">
            <v>도배공</v>
          </cell>
          <cell r="C35">
            <v>58443</v>
          </cell>
        </row>
        <row r="36">
          <cell r="B36" t="str">
            <v>아스타일공</v>
          </cell>
          <cell r="C36">
            <v>71686</v>
          </cell>
        </row>
        <row r="37">
          <cell r="B37" t="str">
            <v>기와공</v>
          </cell>
          <cell r="C37">
            <v>69476</v>
          </cell>
        </row>
        <row r="38">
          <cell r="B38" t="str">
            <v>슬레이트공</v>
          </cell>
          <cell r="C38">
            <v>72727</v>
          </cell>
        </row>
        <row r="39">
          <cell r="B39" t="str">
            <v>화약취급공</v>
          </cell>
          <cell r="C39">
            <v>69595</v>
          </cell>
        </row>
        <row r="40">
          <cell r="B40" t="str">
            <v>착암공</v>
          </cell>
          <cell r="C40">
            <v>57292</v>
          </cell>
        </row>
        <row r="41">
          <cell r="B41" t="str">
            <v>보안공</v>
          </cell>
          <cell r="C41">
            <v>41290</v>
          </cell>
        </row>
        <row r="42">
          <cell r="B42" t="str">
            <v>포장공</v>
          </cell>
          <cell r="C42">
            <v>65494</v>
          </cell>
        </row>
        <row r="43">
          <cell r="B43" t="str">
            <v>포설공</v>
          </cell>
          <cell r="C43">
            <v>65082</v>
          </cell>
        </row>
        <row r="44">
          <cell r="B44" t="str">
            <v>궤도공</v>
          </cell>
          <cell r="C44">
            <v>60000</v>
          </cell>
        </row>
        <row r="45">
          <cell r="B45" t="str">
            <v>철도용접공</v>
          </cell>
          <cell r="C45">
            <v>67201</v>
          </cell>
        </row>
        <row r="46">
          <cell r="B46" t="str">
            <v>잠수부</v>
          </cell>
          <cell r="C46">
            <v>81832</v>
          </cell>
        </row>
        <row r="47">
          <cell r="B47" t="str">
            <v>잠함공</v>
          </cell>
        </row>
        <row r="48">
          <cell r="B48" t="str">
            <v>보링공</v>
          </cell>
          <cell r="C48">
            <v>58626</v>
          </cell>
        </row>
        <row r="49">
          <cell r="B49" t="str">
            <v>우물공</v>
          </cell>
          <cell r="C49">
            <v>50558</v>
          </cell>
        </row>
        <row r="50">
          <cell r="B50" t="str">
            <v>영림기사</v>
          </cell>
          <cell r="C50">
            <v>72675</v>
          </cell>
        </row>
        <row r="51">
          <cell r="B51" t="str">
            <v>조경공</v>
          </cell>
          <cell r="C51">
            <v>60207</v>
          </cell>
        </row>
        <row r="52">
          <cell r="B52" t="str">
            <v>벌목공</v>
          </cell>
          <cell r="C52">
            <v>66433</v>
          </cell>
        </row>
        <row r="53">
          <cell r="B53" t="str">
            <v>조림인부</v>
          </cell>
          <cell r="C53">
            <v>53688</v>
          </cell>
        </row>
        <row r="54">
          <cell r="B54" t="str">
            <v>기계설치공</v>
          </cell>
          <cell r="C54">
            <v>80805</v>
          </cell>
        </row>
        <row r="55">
          <cell r="B55" t="str">
            <v>특수용접공</v>
          </cell>
          <cell r="C55">
            <v>141421</v>
          </cell>
        </row>
        <row r="56">
          <cell r="B56" t="str">
            <v>플랜용접공</v>
          </cell>
          <cell r="C56">
            <v>95379</v>
          </cell>
        </row>
        <row r="57">
          <cell r="B57" t="str">
            <v>플랜배관공</v>
          </cell>
          <cell r="C57">
            <v>97219</v>
          </cell>
        </row>
        <row r="58">
          <cell r="B58" t="str">
            <v>플랜제관공</v>
          </cell>
          <cell r="C58">
            <v>81966</v>
          </cell>
        </row>
        <row r="59">
          <cell r="B59" t="str">
            <v>시공측량사</v>
          </cell>
          <cell r="C59">
            <v>58506</v>
          </cell>
        </row>
        <row r="60">
          <cell r="B60" t="str">
            <v>측량사조수</v>
          </cell>
          <cell r="C60">
            <v>38777</v>
          </cell>
        </row>
        <row r="61">
          <cell r="B61" t="str">
            <v>측부</v>
          </cell>
          <cell r="C61">
            <v>32725</v>
          </cell>
        </row>
        <row r="62">
          <cell r="B62" t="str">
            <v>검조부</v>
          </cell>
          <cell r="C62">
            <v>32800</v>
          </cell>
        </row>
        <row r="63">
          <cell r="B63" t="str">
            <v>송전전공</v>
          </cell>
          <cell r="C63">
            <v>234733</v>
          </cell>
        </row>
        <row r="64">
          <cell r="B64" t="str">
            <v>활선전공</v>
          </cell>
        </row>
        <row r="65">
          <cell r="B65" t="str">
            <v>배전전공</v>
          </cell>
          <cell r="C65">
            <v>192603</v>
          </cell>
        </row>
        <row r="66">
          <cell r="B66" t="str">
            <v>배전활선전공</v>
          </cell>
          <cell r="C66">
            <v>215055</v>
          </cell>
        </row>
        <row r="67">
          <cell r="B67" t="str">
            <v>플랜트전공</v>
          </cell>
          <cell r="C67">
            <v>64285</v>
          </cell>
        </row>
        <row r="68">
          <cell r="B68" t="str">
            <v>내선전공</v>
          </cell>
          <cell r="C68">
            <v>57286</v>
          </cell>
        </row>
        <row r="69">
          <cell r="B69" t="str">
            <v>특고압케이블전공</v>
          </cell>
          <cell r="C69">
            <v>98463</v>
          </cell>
        </row>
        <row r="70">
          <cell r="B70" t="str">
            <v>고압케이블전공</v>
          </cell>
          <cell r="C70">
            <v>74584</v>
          </cell>
        </row>
        <row r="71">
          <cell r="B71" t="str">
            <v>저압케이블전공</v>
          </cell>
          <cell r="C71">
            <v>61877</v>
          </cell>
        </row>
        <row r="72">
          <cell r="B72" t="str">
            <v>철도신호공</v>
          </cell>
          <cell r="C72">
            <v>88167</v>
          </cell>
        </row>
        <row r="73">
          <cell r="B73" t="str">
            <v>계장공</v>
          </cell>
          <cell r="C73">
            <v>60822</v>
          </cell>
        </row>
        <row r="74">
          <cell r="B74" t="str">
            <v>통신외선공</v>
          </cell>
          <cell r="C74">
            <v>89013</v>
          </cell>
        </row>
        <row r="75">
          <cell r="B75" t="str">
            <v>통신설비공</v>
          </cell>
          <cell r="C75">
            <v>76852</v>
          </cell>
        </row>
        <row r="76">
          <cell r="B76" t="str">
            <v>통신내선공</v>
          </cell>
          <cell r="C76">
            <v>72591</v>
          </cell>
        </row>
        <row r="77">
          <cell r="B77" t="str">
            <v>통신케이블공</v>
          </cell>
          <cell r="C77">
            <v>90455</v>
          </cell>
        </row>
        <row r="78">
          <cell r="B78" t="str">
            <v>무선안테나공</v>
          </cell>
          <cell r="C78">
            <v>110956</v>
          </cell>
        </row>
        <row r="79">
          <cell r="B79" t="str">
            <v>수작업반장</v>
          </cell>
          <cell r="C79">
            <v>74369</v>
          </cell>
        </row>
        <row r="80">
          <cell r="B80" t="str">
            <v>작업반장</v>
          </cell>
          <cell r="C80">
            <v>60326</v>
          </cell>
        </row>
        <row r="81">
          <cell r="B81" t="str">
            <v>목도</v>
          </cell>
          <cell r="C81">
            <v>64758</v>
          </cell>
        </row>
        <row r="82">
          <cell r="B82" t="str">
            <v>조력공</v>
          </cell>
          <cell r="C82">
            <v>48912</v>
          </cell>
        </row>
        <row r="83">
          <cell r="B83" t="str">
            <v>특별인부</v>
          </cell>
          <cell r="C83">
            <v>57379</v>
          </cell>
        </row>
        <row r="84">
          <cell r="B84" t="str">
            <v>보통인부</v>
          </cell>
          <cell r="C84">
            <v>37736</v>
          </cell>
        </row>
        <row r="85">
          <cell r="B85" t="str">
            <v>중기운전기사</v>
          </cell>
          <cell r="C85">
            <v>56951</v>
          </cell>
        </row>
        <row r="86">
          <cell r="B86" t="str">
            <v>중기조장</v>
          </cell>
          <cell r="C86">
            <v>55484</v>
          </cell>
        </row>
        <row r="87">
          <cell r="B87" t="str">
            <v>운반차운전사</v>
          </cell>
          <cell r="C87">
            <v>51077</v>
          </cell>
        </row>
        <row r="88">
          <cell r="B88" t="str">
            <v>기계운전사</v>
          </cell>
          <cell r="C88">
            <v>54325</v>
          </cell>
        </row>
        <row r="89">
          <cell r="B89" t="str">
            <v>중기운전조수</v>
          </cell>
          <cell r="C89">
            <v>42762</v>
          </cell>
        </row>
        <row r="90">
          <cell r="B90" t="str">
            <v>고급선원</v>
          </cell>
          <cell r="C90">
            <v>63950</v>
          </cell>
        </row>
        <row r="91">
          <cell r="B91" t="str">
            <v>보통선원</v>
          </cell>
          <cell r="C91">
            <v>49346</v>
          </cell>
        </row>
        <row r="92">
          <cell r="B92" t="str">
            <v>선부</v>
          </cell>
          <cell r="C92">
            <v>40088</v>
          </cell>
        </row>
        <row r="93">
          <cell r="B93" t="str">
            <v>준설선선장</v>
          </cell>
          <cell r="C93">
            <v>79532</v>
          </cell>
        </row>
        <row r="94">
          <cell r="B94" t="str">
            <v>준설기관장</v>
          </cell>
          <cell r="C94">
            <v>70637</v>
          </cell>
        </row>
        <row r="95">
          <cell r="B95" t="str">
            <v>준설기관사</v>
          </cell>
          <cell r="C95">
            <v>56955</v>
          </cell>
        </row>
        <row r="96">
          <cell r="B96" t="str">
            <v>준설운전사</v>
          </cell>
          <cell r="C96">
            <v>66688</v>
          </cell>
        </row>
        <row r="97">
          <cell r="B97" t="str">
            <v>준설전기사</v>
          </cell>
          <cell r="C97">
            <v>63631</v>
          </cell>
        </row>
        <row r="98">
          <cell r="B98" t="str">
            <v>기계설치공</v>
          </cell>
          <cell r="C98">
            <v>67415</v>
          </cell>
        </row>
        <row r="99">
          <cell r="B99" t="str">
            <v>기계공</v>
          </cell>
          <cell r="C99">
            <v>58906</v>
          </cell>
        </row>
        <row r="100">
          <cell r="B100" t="str">
            <v>선반공</v>
          </cell>
          <cell r="C100">
            <v>78752</v>
          </cell>
        </row>
        <row r="101">
          <cell r="B101" t="str">
            <v>정비공</v>
          </cell>
          <cell r="C101">
            <v>52502</v>
          </cell>
        </row>
        <row r="102">
          <cell r="B102" t="str">
            <v>벨트콘베어작업공</v>
          </cell>
        </row>
        <row r="103">
          <cell r="B103" t="str">
            <v>현도사</v>
          </cell>
        </row>
        <row r="104">
          <cell r="B104" t="str">
            <v>제도사</v>
          </cell>
          <cell r="C104">
            <v>46978</v>
          </cell>
        </row>
        <row r="105">
          <cell r="B105" t="str">
            <v>시험사1급</v>
          </cell>
          <cell r="C105">
            <v>47867</v>
          </cell>
        </row>
        <row r="106">
          <cell r="B106" t="str">
            <v>시험사2급</v>
          </cell>
          <cell r="C106">
            <v>42272</v>
          </cell>
        </row>
        <row r="107">
          <cell r="B107" t="str">
            <v>시험사3급</v>
          </cell>
          <cell r="C107">
            <v>36667</v>
          </cell>
        </row>
        <row r="108">
          <cell r="B108" t="str">
            <v>시험사4급</v>
          </cell>
          <cell r="C108">
            <v>30223</v>
          </cell>
        </row>
        <row r="109">
          <cell r="B109" t="str">
            <v>시험보조사</v>
          </cell>
          <cell r="C109">
            <v>31003</v>
          </cell>
        </row>
        <row r="110">
          <cell r="B110" t="str">
            <v>유리공</v>
          </cell>
          <cell r="C110">
            <v>63783</v>
          </cell>
        </row>
        <row r="111">
          <cell r="B111" t="str">
            <v>함석공</v>
          </cell>
          <cell r="C111">
            <v>68943</v>
          </cell>
        </row>
        <row r="112">
          <cell r="B112" t="str">
            <v>일반용접공</v>
          </cell>
          <cell r="C112">
            <v>74016</v>
          </cell>
        </row>
        <row r="113">
          <cell r="B113" t="str">
            <v>리벳공</v>
          </cell>
          <cell r="C113">
            <v>71579</v>
          </cell>
        </row>
        <row r="114">
          <cell r="B114" t="str">
            <v>루우핑공</v>
          </cell>
        </row>
        <row r="115">
          <cell r="B115" t="str">
            <v>닥트공</v>
          </cell>
          <cell r="C115">
            <v>58041</v>
          </cell>
        </row>
        <row r="116">
          <cell r="B116" t="str">
            <v>대장공</v>
          </cell>
        </row>
        <row r="117">
          <cell r="B117" t="str">
            <v>할석공</v>
          </cell>
          <cell r="C117">
            <v>77728</v>
          </cell>
        </row>
        <row r="118">
          <cell r="B118" t="str">
            <v>제철축로공</v>
          </cell>
          <cell r="C118">
            <v>93345</v>
          </cell>
        </row>
        <row r="119">
          <cell r="B119" t="str">
            <v>양생공</v>
          </cell>
          <cell r="C119">
            <v>42244</v>
          </cell>
        </row>
        <row r="120">
          <cell r="B120" t="str">
            <v>계령공</v>
          </cell>
        </row>
        <row r="121">
          <cell r="B121" t="str">
            <v>모래분사공</v>
          </cell>
          <cell r="C121">
            <v>49962</v>
          </cell>
        </row>
        <row r="122">
          <cell r="B122" t="str">
            <v>사공(배포함)</v>
          </cell>
        </row>
        <row r="123">
          <cell r="B123" t="str">
            <v>마부(우마차포함)</v>
          </cell>
        </row>
        <row r="124">
          <cell r="B124" t="str">
            <v>제재공</v>
          </cell>
        </row>
        <row r="125">
          <cell r="B125" t="str">
            <v>철도궤도공</v>
          </cell>
          <cell r="C125">
            <v>65636</v>
          </cell>
        </row>
        <row r="126">
          <cell r="B126" t="str">
            <v>지적기사1급</v>
          </cell>
          <cell r="C126">
            <v>93540</v>
          </cell>
        </row>
        <row r="127">
          <cell r="B127" t="str">
            <v>지적기사2급</v>
          </cell>
          <cell r="C127">
            <v>72183</v>
          </cell>
        </row>
        <row r="128">
          <cell r="B128" t="str">
            <v>지적기능사1급</v>
          </cell>
          <cell r="C128">
            <v>53062</v>
          </cell>
        </row>
        <row r="129">
          <cell r="B129" t="str">
            <v>지적기능사2급</v>
          </cell>
          <cell r="C129">
            <v>32715</v>
          </cell>
        </row>
        <row r="130">
          <cell r="B130" t="str">
            <v>H/W설치기사</v>
          </cell>
          <cell r="C130">
            <v>82913</v>
          </cell>
        </row>
        <row r="131">
          <cell r="B131" t="str">
            <v>H/W시험기사</v>
          </cell>
          <cell r="C131">
            <v>84088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설계표지"/>
      <sheetName val="산출내역"/>
      <sheetName val="산출내역 (2)"/>
      <sheetName val="원가계산"/>
      <sheetName val="일반시방"/>
      <sheetName val="기술시방"/>
      <sheetName val="운반중량"/>
      <sheetName val="반입자재"/>
      <sheetName val="동원인원"/>
      <sheetName val="예정공정"/>
      <sheetName val="일위집계"/>
      <sheetName val="일위대가1"/>
      <sheetName val="수량계산서"/>
      <sheetName val="물가대비표"/>
      <sheetName val="노임단가"/>
      <sheetName val="결정의견서"/>
      <sheetName val="공사개요"/>
      <sheetName val="일위대가"/>
      <sheetName val="7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"/>
      <sheetName val="도급갑지"/>
      <sheetName val="총괄집계표"/>
      <sheetName val="산출내역서"/>
      <sheetName val="원가내역서"/>
      <sheetName val="순공사비산출서"/>
      <sheetName val="가로등일위"/>
      <sheetName val="신호등일위"/>
      <sheetName val="단가집계"/>
      <sheetName val="단가산출"/>
      <sheetName val="토목산출"/>
      <sheetName val="직영비"/>
      <sheetName val="노임단가(1)"/>
      <sheetName val="노임단가"/>
      <sheetName val="물가대비"/>
      <sheetName val="일위집계"/>
      <sheetName val="변압기 및 발전기 용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약품공급2"/>
      <sheetName val="1단계"/>
    </sheetNames>
    <sheetDataSet>
      <sheetData sheetId="0" refreshError="1"/>
      <sheetData sheetId="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도급갑지"/>
      <sheetName val="총괄집계표"/>
      <sheetName val="실적공사비(세로)"/>
      <sheetName val="사급갑지"/>
      <sheetName val="사급산출내역서"/>
      <sheetName val="사급원가계산서"/>
      <sheetName val="사급자재비"/>
      <sheetName val="사급자재집계"/>
      <sheetName val="사급자재수량산출서"/>
      <sheetName val="사급단가견적조사표"/>
      <sheetName val="도급산출내역서"/>
      <sheetName val="도급원가계산서"/>
      <sheetName val="공통공사비"/>
      <sheetName val="순공사비산출서"/>
      <sheetName val="직영비"/>
      <sheetName val="철거자재처분비"/>
      <sheetName val="전등,전열설비 수량집계표"/>
      <sheetName val="전등,전열설비 수량산출서"/>
      <sheetName val="약전,접지설비 수량집계표"/>
      <sheetName val="약전,접지설비 수량산출서"/>
      <sheetName val="소방설비 수량집계표"/>
      <sheetName val="소방설비 수량산출서"/>
      <sheetName val="수변전철거분집계"/>
      <sheetName val="수변전철거분산출"/>
      <sheetName val="수변전집계"/>
      <sheetName val="수변전수량산출서"/>
      <sheetName val="일위대가집계"/>
      <sheetName val="일위대가"/>
      <sheetName val="단가견적조사표"/>
      <sheetName val="일위대가산출근거(1)"/>
      <sheetName val="일위대가산출근거(2)"/>
      <sheetName val="일위대가산출근거(3)"/>
      <sheetName val="노무비"/>
      <sheetName val="단가산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선 및 전선관"/>
      <sheetName val="내역8"/>
      <sheetName val="용산1(해보)"/>
      <sheetName val="2공구산출내역"/>
      <sheetName val="BEND LOSS"/>
      <sheetName val="계장내역서(실행)"/>
      <sheetName val="집계표"/>
      <sheetName val="내역서"/>
      <sheetName val="비교"/>
      <sheetName val="DCS"/>
      <sheetName val="Sheet2"/>
      <sheetName val="Sheet3"/>
      <sheetName val="WORK"/>
      <sheetName val="ilch"/>
    </sheetNames>
    <definedNames>
      <definedName name="단중입력"/>
      <definedName name="프로그램.메인_메뉴호출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공구원가계산"/>
      <sheetName val="2공구산출내역"/>
      <sheetName val="2______"/>
      <sheetName val="데이타"/>
      <sheetName val="104동"/>
      <sheetName val="담장산출"/>
      <sheetName val="단가표"/>
      <sheetName val="내역"/>
      <sheetName val="일위대가"/>
      <sheetName val="골조시행"/>
      <sheetName val="2차1차"/>
      <sheetName val="일위대가표"/>
      <sheetName val="대목"/>
      <sheetName val="기자재비"/>
      <sheetName val="식재일위대가"/>
      <sheetName val="기초일위대가"/>
      <sheetName val="단가대비표"/>
      <sheetName val="10월"/>
      <sheetName val="예산내역"/>
      <sheetName val="총괄수지표"/>
      <sheetName val="을"/>
      <sheetName val="토공사"/>
      <sheetName val="덤프트럭계수"/>
      <sheetName val="수목표준대가"/>
      <sheetName val="70%"/>
      <sheetName val="자료"/>
      <sheetName val="1차설계변경내역"/>
      <sheetName val="내역서2안"/>
      <sheetName val="b_balju"/>
      <sheetName val="공통가설"/>
      <sheetName val="견적서"/>
      <sheetName val="내역서"/>
      <sheetName val="Mc1"/>
      <sheetName val="b_balju-단가단가단가"/>
      <sheetName val="Macro1"/>
      <sheetName val="견적시담(송포2공구)"/>
      <sheetName val="표지"/>
      <sheetName val="공문"/>
      <sheetName val="대비"/>
      <sheetName val="1"/>
      <sheetName val="2"/>
      <sheetName val="기성"/>
      <sheetName val="변경"/>
      <sheetName val="사진설명"/>
      <sheetName val="범례 (2)"/>
      <sheetName val="목차"/>
      <sheetName val="Sheet2"/>
      <sheetName val="사진대지"/>
      <sheetName val="설비2차"/>
      <sheetName val="식재인부"/>
      <sheetName val="일위대가목차"/>
      <sheetName val="건축내역"/>
      <sheetName val="FB25JN"/>
      <sheetName val="노임단가"/>
      <sheetName val="적격점수&lt;300억미만&gt;"/>
      <sheetName val="단가"/>
      <sheetName val="Data&amp;Result"/>
      <sheetName val="sheet1"/>
      <sheetName val="일위대가(건축)"/>
      <sheetName val="Y-WORK"/>
      <sheetName val="일위목록"/>
      <sheetName val="DT"/>
      <sheetName val="롤러"/>
      <sheetName val="BH"/>
      <sheetName val="조경유지관리"/>
      <sheetName val="조경식재굴취"/>
      <sheetName val="식재단가"/>
      <sheetName val="인력터파기품"/>
      <sheetName val="2005년임금"/>
      <sheetName val="컨테이너"/>
      <sheetName val="펌프차타설"/>
      <sheetName val="QandAJunior"/>
      <sheetName val="물가대비표"/>
      <sheetName val="요율"/>
      <sheetName val="b_balju_cho"/>
      <sheetName val="기성내역"/>
      <sheetName val="백암비스타내역"/>
      <sheetName val="data2"/>
      <sheetName val="자재단가"/>
      <sheetName val="BID"/>
      <sheetName val="일용노임단가"/>
      <sheetName val="중기사용료산출근거"/>
      <sheetName val="단가 및 재료비"/>
      <sheetName val="내역5"/>
      <sheetName val="Sheet5"/>
      <sheetName val="개요"/>
      <sheetName val="COVER"/>
      <sheetName val="#REF"/>
      <sheetName val="직노"/>
      <sheetName val="제직재"/>
      <sheetName val="설직재-1"/>
      <sheetName val="공사비대비표B(토공)"/>
      <sheetName val="Sheet10"/>
      <sheetName val="노원열병합  건축공사기성내역서"/>
      <sheetName val="공통가설공사"/>
      <sheetName val="건축공사실행"/>
      <sheetName val="EACT10"/>
      <sheetName val="관리자"/>
      <sheetName val="회사기초자료"/>
      <sheetName val="단가조사서"/>
      <sheetName val="unit 4"/>
      <sheetName val="일위대가목록"/>
      <sheetName val="회사정보"/>
      <sheetName val="★도급내역"/>
      <sheetName val="노임"/>
      <sheetName val="집계표"/>
      <sheetName val="단가비교표"/>
      <sheetName val="단가일람"/>
      <sheetName val="단위량당중기"/>
      <sheetName val="건축"/>
      <sheetName val="안양동교 1안"/>
      <sheetName val="터파기및재료"/>
      <sheetName val="실행철강하도"/>
      <sheetName val="환율"/>
      <sheetName val="기초단가"/>
      <sheetName val="공종목록표"/>
      <sheetName val="증감대비"/>
      <sheetName val="연결임시"/>
      <sheetName val="선금급신청서"/>
      <sheetName val="공통단가"/>
      <sheetName val="운반비"/>
      <sheetName val="2000양배"/>
      <sheetName val="기초입력 DATA"/>
      <sheetName val="전기품산출"/>
      <sheetName val="투찰추정"/>
      <sheetName val="원가계산서"/>
      <sheetName val="월간관리비"/>
      <sheetName val="산출근거"/>
      <sheetName val="재료단가"/>
      <sheetName val="임금단가"/>
      <sheetName val="장비목록표"/>
      <sheetName val="장비운전경비"/>
      <sheetName val="장비손료"/>
      <sheetName val="경비"/>
      <sheetName val="코드표"/>
      <sheetName val="단가(1)"/>
      <sheetName val="국별인원"/>
      <sheetName val="기본단가"/>
      <sheetName val="인건비단가"/>
      <sheetName val="수량산출"/>
      <sheetName val="일 위 대 가 표"/>
      <sheetName val="단가산출"/>
      <sheetName val="변수값"/>
      <sheetName val="중기상차"/>
      <sheetName val="AS복구"/>
      <sheetName val="중기터파기"/>
      <sheetName val="설계"/>
      <sheetName val="몰탈재료산출"/>
      <sheetName val="CON'C"/>
      <sheetName val="단가표 (2)"/>
      <sheetName val="일위대가(출입)"/>
      <sheetName val="1,2공구원가계산서"/>
      <sheetName val="1공구산출내역서"/>
      <sheetName val="보할공정"/>
      <sheetName val="기계경비(시간당)"/>
      <sheetName val="대가10%"/>
      <sheetName val="Total"/>
      <sheetName val="결재판"/>
      <sheetName val="출력은 금물"/>
      <sheetName val="중기사용료"/>
      <sheetName val="대가"/>
      <sheetName val="장비"/>
      <sheetName val="산근1"/>
      <sheetName val="노무"/>
      <sheetName val="자재"/>
      <sheetName val="수목데이타 "/>
      <sheetName val="실행(1)"/>
      <sheetName val="일위_파일"/>
      <sheetName val="제출내역"/>
      <sheetName val="소비자가"/>
      <sheetName val="시설물기초"/>
      <sheetName val="단산목록"/>
      <sheetName val=" 갑지"/>
      <sheetName val="기초내역"/>
      <sheetName val="DATA1"/>
      <sheetName val="입력"/>
      <sheetName val="할증 "/>
      <sheetName val="식재가격"/>
      <sheetName val="식재총괄"/>
      <sheetName val="기계경비일람"/>
      <sheetName val="단가조사"/>
      <sheetName val="BS"/>
      <sheetName val="실행내역"/>
      <sheetName val="Sheet1 (2)"/>
      <sheetName val="작업금지"/>
      <sheetName val="도급"/>
      <sheetName val="A-4"/>
      <sheetName val="중기조종사 단위단가"/>
      <sheetName val="교사기준면적(초등)"/>
      <sheetName val="상각비"/>
      <sheetName val="집계표_식재"/>
      <sheetName val="장비종합부표"/>
      <sheetName val="부표"/>
      <sheetName val="요약&amp;결과"/>
      <sheetName val="광양 3기 유입수"/>
      <sheetName val="조명일위"/>
      <sheetName val="급여대장"/>
      <sheetName val="직원 인적급여 카드"/>
      <sheetName val="에너지요금"/>
      <sheetName val="저수조"/>
      <sheetName val="9811"/>
      <sheetName val="단청공사"/>
      <sheetName val="96노임기준"/>
      <sheetName val="설계예산서"/>
      <sheetName val="예산내역서"/>
      <sheetName val="금액"/>
      <sheetName val="을지"/>
      <sheetName val="이토변실(A3-LINE)"/>
      <sheetName val="3련 BOX"/>
      <sheetName val="경산"/>
      <sheetName val="재노경"/>
      <sheetName val="도급내역5+800"/>
      <sheetName val="도급내역"/>
      <sheetName val="보도공제면적"/>
      <sheetName val="수지예산"/>
      <sheetName val="등록업체(031124)"/>
      <sheetName val="하부철근수량"/>
      <sheetName val="위치조서"/>
      <sheetName val="4.일위대가목차"/>
      <sheetName val="일위대가(가설)"/>
      <sheetName val="물가시세표"/>
      <sheetName val="01"/>
      <sheetName val="단가산출2"/>
      <sheetName val="전체"/>
      <sheetName val="FAX"/>
      <sheetName val="장비사양"/>
      <sheetName val="내부마감"/>
      <sheetName val="관로내역원"/>
      <sheetName val="노임단가표"/>
      <sheetName val="대한주택보증(수보)"/>
      <sheetName val="대한주택보증(입보)"/>
      <sheetName val="DANGA"/>
      <sheetName val="BSD _2_"/>
      <sheetName val="제2호단위수량"/>
      <sheetName val="현장경비"/>
      <sheetName val="단가산출서"/>
      <sheetName val="별제권_정리담보권"/>
      <sheetName val="여과지동"/>
      <sheetName val="ABUT수량-A1"/>
      <sheetName val="공사개요"/>
      <sheetName val="철콘공사"/>
      <sheetName val="단가비교"/>
      <sheetName val="DATA"/>
      <sheetName val="조명율표"/>
      <sheetName val="EJ"/>
      <sheetName val="2.냉난방설비공사"/>
      <sheetName val="7.자동제어공사"/>
      <sheetName val="냉천부속동"/>
      <sheetName val="인건비"/>
      <sheetName val="일위대가 "/>
      <sheetName val="Macro2"/>
      <sheetName val="코드목록(시스템담당용)"/>
      <sheetName val="DATE"/>
      <sheetName val="화재 탐지 설비"/>
      <sheetName val="견적"/>
      <sheetName val="웅진교-S2"/>
      <sheetName val="수목데이타"/>
      <sheetName val="대,유,램"/>
      <sheetName val="내역-2"/>
      <sheetName val="설계내역서"/>
      <sheetName val="기본단가표"/>
      <sheetName val="기본입력"/>
      <sheetName val="범례_(2)"/>
      <sheetName val="단가_및_재료비"/>
      <sheetName val="노원열병합__건축공사기성내역서"/>
      <sheetName val="안양동교_1안"/>
      <sheetName val="unit_4"/>
      <sheetName val="일_위_대_가_표"/>
      <sheetName val="계약내역(2)"/>
      <sheetName val="2000년1차"/>
      <sheetName val="재료"/>
      <sheetName val="원하대비"/>
      <sheetName val="원도급"/>
      <sheetName val="하도급"/>
      <sheetName val="대비2"/>
      <sheetName val="건축공사"/>
      <sheetName val="자단"/>
      <sheetName val="실행"/>
      <sheetName val="전력"/>
      <sheetName val="강병규"/>
      <sheetName val="(전남)시범지구 운영실적 및 결과분석(8월까지)"/>
      <sheetName val="광주전남"/>
      <sheetName val="우석문틀"/>
      <sheetName val="000000"/>
      <sheetName val="const."/>
      <sheetName val="4.공사별"/>
      <sheetName val="갑지"/>
      <sheetName val="구의33고"/>
      <sheetName val="사업성"/>
      <sheetName val="노무비 근거"/>
      <sheetName val="물가시세"/>
      <sheetName val="비전경영계획"/>
      <sheetName val="_갑지"/>
      <sheetName val="출력은_금물"/>
      <sheetName val="단가표_(2)"/>
      <sheetName val="할증_"/>
      <sheetName val="광양_3기_유입수"/>
      <sheetName val="수목데이타_"/>
      <sheetName val="중기조종사_단위단가"/>
      <sheetName val="포장복구집계"/>
      <sheetName val="북방3터널"/>
      <sheetName val="공장동 지하1층"/>
      <sheetName val="용역동 및 154KV"/>
      <sheetName val="공장동 3층"/>
      <sheetName val="공장동 1층"/>
      <sheetName val="공정집계_국별"/>
      <sheetName val="AV시스템"/>
      <sheetName val="주소록"/>
      <sheetName val="금액내역서"/>
      <sheetName val="품셈TABLE"/>
      <sheetName val="Sheet4"/>
      <sheetName val="청천내"/>
      <sheetName val="계산서(곡선부)"/>
      <sheetName val="포장재료집계표"/>
      <sheetName val="신규일위"/>
      <sheetName val="I一般比"/>
      <sheetName val="N賃率-職"/>
      <sheetName val="J直材4"/>
      <sheetName val="준검 내역서"/>
      <sheetName val="재료집계표빽업"/>
      <sheetName val="암거수리계산서"/>
      <sheetName val="◀암거수리계산조서"/>
      <sheetName val="◀암거위치"/>
      <sheetName val="최종단면▶"/>
      <sheetName val="◀평균높이▶"/>
      <sheetName val="입찰안"/>
      <sheetName val="기준액"/>
      <sheetName val="공구"/>
      <sheetName val="일위대가 목록표"/>
      <sheetName val="기계경비"/>
      <sheetName val="단가기준"/>
      <sheetName val="1안"/>
      <sheetName val="당사실시1"/>
      <sheetName val="수량산출서"/>
      <sheetName val="투찰내역"/>
      <sheetName val="일위대가집계"/>
      <sheetName val="총괄내역서"/>
      <sheetName val="통장출금액"/>
      <sheetName val="덤프운반거리산출(토)"/>
      <sheetName val="덤프운반거리산출(풍)"/>
      <sheetName val="덤프운반거리산출(연)"/>
      <sheetName val="종배수관면벽신"/>
      <sheetName val="피벗테이블데이터분석"/>
      <sheetName val="기본1"/>
      <sheetName val="수정일위대가"/>
      <sheetName val="총공사비집계표"/>
      <sheetName val="기초입력_DATA"/>
      <sheetName val="식재"/>
      <sheetName val="시설물"/>
      <sheetName val="식재출력용"/>
      <sheetName val="유지관리"/>
      <sheetName val="조경일람"/>
      <sheetName val="부대공"/>
      <sheetName val="배수공"/>
      <sheetName val="토공"/>
      <sheetName val="포장공"/>
      <sheetName val="1공구원가계산서"/>
      <sheetName val="내 역 서(총괄)"/>
      <sheetName val="자료입력"/>
      <sheetName val="중기단가"/>
      <sheetName val="단가및재료비"/>
      <sheetName val="노무비"/>
      <sheetName val="단가산출-기,교"/>
      <sheetName val="일위목록-기"/>
      <sheetName val="-치수표(곡선부)"/>
      <sheetName val="설명서 "/>
      <sheetName val="토목"/>
      <sheetName val="6-1. 관개량조서"/>
      <sheetName val="CABLE SIZE-1"/>
      <sheetName val="단가산출(총괄)"/>
      <sheetName val="일위총괄"/>
      <sheetName val="토량1-1"/>
      <sheetName val="10"/>
      <sheetName val="11"/>
      <sheetName val="12"/>
      <sheetName val="13"/>
      <sheetName val="14"/>
      <sheetName val="15"/>
      <sheetName val="16"/>
      <sheetName val="3"/>
      <sheetName val="4"/>
      <sheetName val="5"/>
      <sheetName val="6"/>
      <sheetName val="7"/>
      <sheetName val="8"/>
      <sheetName val="9"/>
      <sheetName val="유원장"/>
      <sheetName val="놀이광장"/>
      <sheetName val="다목적광장"/>
      <sheetName val="조건"/>
      <sheetName val="10월 (2)"/>
      <sheetName val="종합-임현"/>
      <sheetName val="단"/>
      <sheetName val="중기집계"/>
      <sheetName val="현장관리비"/>
      <sheetName val="도급FORM"/>
      <sheetName val="기초자료"/>
      <sheetName val="1.우편집중내역서"/>
      <sheetName val="한강운반비"/>
      <sheetName val="일위대가표(DEEP)"/>
      <sheetName val="장비경비"/>
      <sheetName val="빗물받이(910-510-410)"/>
      <sheetName val="의왕내역"/>
      <sheetName val="원가"/>
      <sheetName val="내역표지"/>
      <sheetName val="가정조건"/>
      <sheetName val="공통"/>
      <sheetName val="반포2차"/>
      <sheetName val="기준FACTOR"/>
      <sheetName val="굴화내역"/>
      <sheetName val=" 견적서"/>
      <sheetName val="예산명세서"/>
      <sheetName val="설계명세서"/>
      <sheetName val="내역서(전기)"/>
      <sheetName val="원가계산서(남측)"/>
      <sheetName val="실행내역 "/>
      <sheetName val="금융비용"/>
      <sheetName val="2000,9월 일위"/>
      <sheetName val="시멘트"/>
      <sheetName val="토사(PE)"/>
      <sheetName val="재료비"/>
      <sheetName val="DATA 입력란"/>
      <sheetName val="견적단가"/>
      <sheetName val="비탈면보호공수량산출"/>
      <sheetName val="단위수량"/>
      <sheetName val="계약서"/>
      <sheetName val="간접비 총괄표"/>
      <sheetName val="2.1  노무비 평균단가산출"/>
      <sheetName val="기초일위"/>
      <sheetName val="시설일위"/>
      <sheetName val="보고"/>
      <sheetName val="표준항목"/>
      <sheetName val="교각1"/>
      <sheetName val="자동제어"/>
      <sheetName val="식재일위"/>
      <sheetName val="말뚝지지력산정"/>
      <sheetName val="L_RPTB~1"/>
      <sheetName val="시작4"/>
      <sheetName val="pier(각형)"/>
      <sheetName val="(A)내역서"/>
      <sheetName val="단중표"/>
      <sheetName val="가동비율"/>
      <sheetName val="납부서"/>
      <sheetName val="을 1"/>
      <sheetName val="을 2"/>
      <sheetName val="기능공인적사항"/>
      <sheetName val="유림골조"/>
      <sheetName val="조견표"/>
      <sheetName val="조도계산서 (도서)"/>
      <sheetName val="3.하중산정4.지지력"/>
      <sheetName val="단  가  대  비  표"/>
      <sheetName val="일  위  대  가  목  록"/>
      <sheetName val="2.대외공문"/>
      <sheetName val="대가단최종"/>
      <sheetName val="전차선로 물량표"/>
      <sheetName val="공통(20-91)"/>
      <sheetName val="잡비"/>
      <sheetName val="개인명세서"/>
      <sheetName val="토적단위"/>
      <sheetName val="공내역"/>
      <sheetName val="ⴭⴭⴭⴭⴭ"/>
      <sheetName val="중기작업량"/>
      <sheetName val="교통대책내역"/>
      <sheetName val="일위대가(4층원격)"/>
      <sheetName val="변경내역"/>
      <sheetName val="단가견적조사표"/>
      <sheetName val="계정code"/>
      <sheetName val="정의"/>
      <sheetName val="투입비"/>
      <sheetName val="부대공Ⅱ"/>
      <sheetName val="분당임차변경"/>
      <sheetName val="형틀공사"/>
      <sheetName val="16-1"/>
      <sheetName val="9-1차이내역"/>
      <sheetName val="JUCKEYK"/>
      <sheetName val="중기손료"/>
      <sheetName val="노견단위수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처음"/>
      <sheetName val="집계모듈"/>
      <sheetName val="집계"/>
      <sheetName val="집계계산"/>
      <sheetName val="수량작업시트"/>
      <sheetName val="전선 및 전선관"/>
      <sheetName val="관로터파기"/>
      <sheetName val="수량산출모듈"/>
      <sheetName val="전압강하"/>
      <sheetName val="전압강하계산모듈"/>
      <sheetName val="등가거리"/>
      <sheetName val="신호기공배관"/>
      <sheetName val="도움말"/>
      <sheetName val="연접"/>
      <sheetName val="물가대비표"/>
      <sheetName val="일위대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AIN"/>
      <sheetName val="총공사비"/>
      <sheetName val="원가계산서"/>
      <sheetName val="T1"/>
      <sheetName val="san"/>
      <sheetName val="LIST"/>
      <sheetName val="FORM1-P "/>
      <sheetName val="sw1"/>
      <sheetName val="sw2"/>
      <sheetName val="sw3"/>
      <sheetName val="sw4"/>
      <sheetName val="sw5"/>
      <sheetName val="sw6"/>
      <sheetName val="sw7"/>
      <sheetName val="NOMUBI"/>
      <sheetName val="총공사원가계산"/>
      <sheetName val="물가대비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간지"/>
      <sheetName val="설계예산서-2단계"/>
      <sheetName val="공사원가-2단계"/>
      <sheetName val="관급총괄표-2단계"/>
      <sheetName val="총괄표-2단계"/>
      <sheetName val="인입간선-중심시설"/>
      <sheetName val="방송-중심시설"/>
      <sheetName val="수량집계표 (인입간선)"/>
      <sheetName val="수량산출서(인입外)"/>
      <sheetName val="수량집계표 (방송)"/>
      <sheetName val="수량산출서 (방송)"/>
      <sheetName val="기초일위대가집계"/>
      <sheetName val="기초일위대가"/>
      <sheetName val="각종기초산출"/>
      <sheetName val="단가비교표"/>
      <sheetName val="부록단가"/>
      <sheetName val="기계경비산출"/>
      <sheetName val="노임단가"/>
      <sheetName val="설명서"/>
      <sheetName val="2단계(통신)-예산내역서"/>
      <sheetName val="전선 및 전선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재료단가비교표 "/>
      <sheetName val="기초일위대가"/>
      <sheetName val="기본신설"/>
      <sheetName val="신설산출근거"/>
      <sheetName val="신설개소별"/>
      <sheetName val="신설개소합계"/>
      <sheetName val="도급예산(신설)"/>
      <sheetName val="장래신설"/>
      <sheetName val="장래분산출"/>
      <sheetName val="장래개소별"/>
      <sheetName val="장래용도급내역"/>
      <sheetName val="특수신설"/>
      <sheetName val="특수산출"/>
      <sheetName val="특수개소별"/>
      <sheetName val="특수내역"/>
      <sheetName val="최종철거"/>
      <sheetName val="철거산출근거"/>
      <sheetName val="단가조사"/>
      <sheetName val="가로등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사설명서(전력부문)"/>
      <sheetName val="공사설명서(전력부문공)"/>
      <sheetName val="공사설명서(공)"/>
      <sheetName val="공사설명서"/>
      <sheetName val="Baby일위대가"/>
      <sheetName val="철거산출근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량산출-1"/>
      <sheetName val="Sheet1"/>
      <sheetName val="Sheet2"/>
      <sheetName val="Sheet3"/>
      <sheetName val="#REF"/>
      <sheetName val="간선계산"/>
      <sheetName val="내역서"/>
      <sheetName val="일위대가"/>
      <sheetName val="1차증가원가계산"/>
      <sheetName val="공구원가계산"/>
      <sheetName val="담장산출"/>
      <sheetName val="수량산출"/>
      <sheetName val="수량산출도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목차"/>
      <sheetName val="기계경비"/>
      <sheetName val="포장절단"/>
      <sheetName val="중기터파기,되메우기"/>
      <sheetName val="포장깨기"/>
      <sheetName val="암반깨기(0.4)"/>
      <sheetName val="소형브레이카"/>
      <sheetName val="램머"/>
      <sheetName val="잔토운반거리"/>
      <sheetName val="내용"/>
      <sheetName val="변수값(1)"/>
      <sheetName val="변수값(2)"/>
      <sheetName val="잔토처리"/>
      <sheetName val="중기터파기(잔토처리)"/>
      <sheetName val="폐기물처리비"/>
      <sheetName val="AS복구"/>
      <sheetName val="G.R300합계"/>
      <sheetName val="G.R300경비"/>
      <sheetName val="재료집계표"/>
      <sheetName val="하천하월"/>
      <sheetName val="압입공사수량산출"/>
      <sheetName val="관.지.벽 공정집계표"/>
      <sheetName val="보강콘크리트산출"/>
      <sheetName val="PE내관피스표"/>
      <sheetName val="인수공(총괄)"/>
      <sheetName val="FC관자재산출"/>
      <sheetName val="양수작업"/>
      <sheetName val="공제대산출"/>
      <sheetName val="현장자재소운반"/>
      <sheetName val="라,교,공사안내판"/>
      <sheetName val="전력비"/>
      <sheetName val="가설규모및부지임차료"/>
      <sheetName val="가설울타리및보안등설치"/>
      <sheetName val="지수판설치수량산출서"/>
      <sheetName val="잔디복구수량산출"/>
      <sheetName val="단가산출"/>
      <sheetName val="Baby일위대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위대가(계측기설치)"/>
      <sheetName val="laroux"/>
      <sheetName val="표지"/>
      <sheetName val="총괄표 "/>
      <sheetName val="총괄표 (2)"/>
      <sheetName val="컴퓨터"/>
      <sheetName val="GRAPHIC"/>
      <sheetName val="RCU-1"/>
      <sheetName val="RCU-2"/>
      <sheetName val="RCU-3"/>
      <sheetName val="RCU-4"/>
      <sheetName val="RCU-5"/>
      <sheetName val="RCU-6"/>
      <sheetName val="TMS-001"/>
      <sheetName val="계측계기"/>
      <sheetName val="계측계기 (2)"/>
      <sheetName val="PLC증설"/>
      <sheetName val="일위대가(PANEL제조) "/>
      <sheetName val="IMPEADENCE MAP 취수장"/>
      <sheetName val="실행예산"/>
      <sheetName val="PT-01"/>
      <sheetName val="INPUT-DATA"/>
      <sheetName val="일위대가(가설)"/>
      <sheetName val="sw1"/>
      <sheetName val="NOMUB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비교견적 (2)"/>
      <sheetName val="비교견적"/>
      <sheetName val="1단계"/>
      <sheetName val="2단계"/>
      <sheetName val="견적리스트"/>
      <sheetName val="견적가"/>
      <sheetName val="기본"/>
      <sheetName val="Y-WORK"/>
      <sheetName val="기기"/>
      <sheetName val="단가"/>
      <sheetName val="관급현황"/>
      <sheetName val="실행철강하도"/>
      <sheetName val="여과지동"/>
      <sheetName val="화재 탐지 설비"/>
      <sheetName val="공사비집계"/>
      <sheetName val="터파기및재료"/>
      <sheetName val="전기단가조사서"/>
      <sheetName val="단위세대"/>
      <sheetName val="산출내역서집계표"/>
    </sheetNames>
    <definedNames>
      <definedName name="메인_메뉴호출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공사원가계산"/>
      <sheetName val="도급원가계산"/>
      <sheetName val="내역서"/>
      <sheetName val="목록"/>
      <sheetName val="일대-1"/>
      <sheetName val="일대-2"/>
      <sheetName val="일대-3"/>
      <sheetName val="일대-4"/>
      <sheetName val="중기단가"/>
      <sheetName val="자재단가"/>
      <sheetName val="기타경비산출"/>
      <sheetName val="Module4"/>
      <sheetName val="Module1"/>
      <sheetName val="NOMUBI"/>
      <sheetName val="일위대가표 O"/>
      <sheetName val="WORK"/>
      <sheetName val="Module3"/>
      <sheetName val="Module5"/>
      <sheetName val="관급"/>
      <sheetName val="일위목차"/>
      <sheetName val="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노임단가"/>
      <sheetName val="YES"/>
      <sheetName val="표지"/>
      <sheetName val="변경사유"/>
      <sheetName val="가옥조명원가계"/>
      <sheetName val="가옥조명내역서"/>
      <sheetName val="산출집계"/>
      <sheetName val="산출근거서"/>
      <sheetName val="신규품목"/>
      <sheetName val="수량표지"/>
      <sheetName val="공구손료"/>
      <sheetName val="4월 실적추정(건축+토목)"/>
      <sheetName val="4월 실적추정(건축)"/>
      <sheetName val="특별교실"/>
      <sheetName val="기숙사"/>
      <sheetName val="화장실"/>
      <sheetName val="총집계-1"/>
      <sheetName val="총집계-2"/>
      <sheetName val="원가-1"/>
      <sheetName val="원가-2"/>
      <sheetName val="기안"/>
      <sheetName val="갑지"/>
      <sheetName val="견적서"/>
      <sheetName val="내역서"/>
      <sheetName val="XXXXXX"/>
      <sheetName val="호계"/>
      <sheetName val="제암"/>
      <sheetName val="월마트"/>
      <sheetName val="월드컵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원가계산"/>
      <sheetName val="1.전차선조정"/>
      <sheetName val="2.조가선조정"/>
      <sheetName val="3.급전선신설"/>
      <sheetName val="4.급전선철거"/>
      <sheetName val="5.고배선철거"/>
      <sheetName val="6.고압케이블신설"/>
      <sheetName val="7.비절연선조정"/>
      <sheetName val="8.가동브래키트이설"/>
      <sheetName val="9.H형강주신설(9m)"/>
      <sheetName val="10.강관주신설(9m)"/>
      <sheetName val="11.H강주철거(11m)"/>
      <sheetName val="11.H형강기초"/>
      <sheetName val="13.강관주기초"/>
      <sheetName val="14.장력조정장치신설"/>
      <sheetName val="15.장력조정장치철거   "/>
      <sheetName val="16.콘주철거(9m)"/>
      <sheetName val="17.지선신설(보통)"/>
      <sheetName val="18.지선신설(v형)"/>
      <sheetName val="19.지선철거"/>
      <sheetName val="20.기중개폐기신설"/>
      <sheetName val="총괄"/>
      <sheetName val="단가비교표"/>
      <sheetName val="MOTOR"/>
      <sheetName val="N賃率-職"/>
      <sheetName val="간선계산"/>
      <sheetName val="VXXXX"/>
      <sheetName val="VXXXXX"/>
      <sheetName val="1.수변전설비"/>
      <sheetName val="2.전력간선"/>
      <sheetName val="3.동력"/>
      <sheetName val="4.전등"/>
      <sheetName val="5.전열"/>
      <sheetName val="6.약전"/>
      <sheetName val="7.소방"/>
      <sheetName val="8.방송"/>
      <sheetName val="9.조명제어"/>
      <sheetName val="10.철거공사"/>
      <sheetName val="견적조건"/>
      <sheetName val="견적조건(을지)"/>
      <sheetName val="JUCK"/>
      <sheetName val="98지급계획"/>
      <sheetName val="남양시작동자105노65기1.3화1.2"/>
      <sheetName val="일반공사"/>
      <sheetName val="표지 (2)"/>
      <sheetName val="제-노임"/>
      <sheetName val="제직재"/>
      <sheetName val="노무비"/>
      <sheetName val="을지"/>
      <sheetName val="일위대가"/>
      <sheetName val="을"/>
      <sheetName val="FILE1"/>
      <sheetName val="DATA"/>
      <sheetName val="일위대가(가설)"/>
      <sheetName val="단가산출"/>
      <sheetName val="대구실행"/>
      <sheetName val="Baby일위대가"/>
      <sheetName val="AIR SHOWER(3인용)"/>
      <sheetName val="부대공Ⅱ"/>
      <sheetName val="설계내역서"/>
      <sheetName val="직노"/>
      <sheetName val="입찰안"/>
      <sheetName val="ITEM"/>
      <sheetName val="0.집계"/>
      <sheetName val="1.수변전설비공사"/>
      <sheetName val="부하LOAD"/>
      <sheetName val="내역서 (2)"/>
      <sheetName val="매립"/>
      <sheetName val="실행내역"/>
      <sheetName val="기초단가"/>
      <sheetName val="아산추가1220"/>
      <sheetName val="200"/>
      <sheetName val="인건비"/>
      <sheetName val="당초"/>
      <sheetName val="3-1.CB"/>
      <sheetName val="C3"/>
      <sheetName val="자재단가"/>
      <sheetName val="전선 및 전선관"/>
      <sheetName val="연습"/>
      <sheetName val="2. 동력설비 공사"/>
      <sheetName val="3. 조명설비공사"/>
      <sheetName val="4. 접지설비공사"/>
      <sheetName val="5. 통신설비 공사"/>
      <sheetName val="6. 전기방식설비공사"/>
      <sheetName val="6.전기방식 설비공사(2)"/>
      <sheetName val="7.방호설비공사"/>
      <sheetName val="8.가설전기공사"/>
      <sheetName val="산출근거"/>
      <sheetName val="신우"/>
      <sheetName val="손익분석"/>
      <sheetName val="노임"/>
      <sheetName val="부하계산서"/>
      <sheetName val="조도계산서 (도서)"/>
      <sheetName val="ITB COST"/>
      <sheetName val="시중노임단가"/>
      <sheetName val="건축내역"/>
      <sheetName val="STORAGE"/>
      <sheetName val="Y-WORK"/>
      <sheetName val="기본DATA"/>
      <sheetName val="조명율표"/>
      <sheetName val="- INFORMATION -"/>
      <sheetName val="Module1"/>
      <sheetName val="Module2"/>
      <sheetName val="Module3"/>
      <sheetName val="Module4"/>
      <sheetName val="Module5"/>
      <sheetName val="Module6"/>
      <sheetName val="Module8"/>
      <sheetName val="Module9"/>
      <sheetName val="Module7"/>
      <sheetName val="전기일위대가"/>
      <sheetName val="Macro(전선)"/>
      <sheetName val="공종별내역서"/>
      <sheetName val="대치판정"/>
      <sheetName val="총괄표"/>
      <sheetName val="I一般比"/>
      <sheetName val="본공사"/>
      <sheetName val="XL4Poppy"/>
      <sheetName val="대비"/>
      <sheetName val="내역"/>
      <sheetName val="재집"/>
      <sheetName val="직재"/>
      <sheetName val="입찰보고"/>
      <sheetName val="일위대가목차"/>
      <sheetName val="전선"/>
      <sheetName val="CABLE"/>
      <sheetName val="48전력선로일위"/>
      <sheetName val="49-119"/>
      <sheetName val="재료"/>
      <sheetName val="설직재-1"/>
      <sheetName val="토공"/>
      <sheetName val="2F 회의실견적(5_14 일대)"/>
      <sheetName val="CTEMCOST"/>
      <sheetName val="구역화물"/>
      <sheetName val="단가일람"/>
      <sheetName val="말뚝지지력산정"/>
      <sheetName val="가로등부표"/>
      <sheetName val="노원열병합  건축공사기성내역서"/>
      <sheetName val="unit 4"/>
      <sheetName val="원가계산서"/>
      <sheetName val="금리계산"/>
      <sheetName val="검사원"/>
      <sheetName val="원가"/>
      <sheetName val="중총괄"/>
      <sheetName val="소총괄"/>
      <sheetName val="사용내역"/>
      <sheetName val="안전세부"/>
      <sheetName val="총급여"/>
      <sheetName val="급여"/>
      <sheetName val="안전사진"/>
      <sheetName val="계좌"/>
      <sheetName val="사진"/>
      <sheetName val="작업일지"/>
      <sheetName val="계획"/>
      <sheetName val="계획세부"/>
      <sheetName val="사용내역서"/>
      <sheetName val="항목별내역서"/>
      <sheetName val="안전담당자"/>
      <sheetName val="유도원"/>
      <sheetName val="본선차로수량집계표"/>
      <sheetName val="#REF"/>
      <sheetName val="제경비율"/>
      <sheetName val="LOPCALC"/>
      <sheetName val="MAIN_TABLE"/>
      <sheetName val="1.설계조건"/>
      <sheetName val="내역(설계)"/>
      <sheetName val="식생블럭단위수량"/>
      <sheetName val="1.수인터널"/>
      <sheetName val="자료입력"/>
      <sheetName val="Macro1"/>
      <sheetName val="노무비단가"/>
      <sheetName val="전기2005"/>
      <sheetName val="통신2005"/>
      <sheetName val="데이타"/>
      <sheetName val="각형맨홀"/>
      <sheetName val="일위대가표"/>
      <sheetName val="1차설계변경내역"/>
      <sheetName val="설계예산서"/>
      <sheetName val="수량집계"/>
      <sheetName val="토목"/>
      <sheetName val="가로등내역서"/>
      <sheetName val="수량산출서"/>
      <sheetName val="2000.11월설계내역"/>
      <sheetName val="터파기및재료"/>
      <sheetName val="점수계산1-2"/>
      <sheetName val="BID"/>
      <sheetName val="부대공사비"/>
      <sheetName val="현장관리비집계표"/>
      <sheetName val="DANGA"/>
      <sheetName val="BQ"/>
      <sheetName val="율촌법률사무소2내역"/>
      <sheetName val="공사원가계산서)"/>
      <sheetName val="내역집계표"/>
      <sheetName val="전기내역"/>
      <sheetName val="대가집계표"/>
      <sheetName val="대가전기"/>
      <sheetName val="자료"/>
      <sheetName val="집계표(관급)"/>
      <sheetName val="전기내역관급"/>
      <sheetName val="Æ¯º°±³½Ç"/>
      <sheetName val="±â¼÷»ç"/>
      <sheetName val="È­Àå½Ç"/>
      <sheetName val="ÃÑÁý°è-1"/>
      <sheetName val="ÃÑÁý°è-2"/>
      <sheetName val="¿ø°¡-1"/>
      <sheetName val="¿ø°¡-2"/>
      <sheetName val="ÃÑ¹°·®Ç¥"/>
      <sheetName val="Á¤»ê¹°·®Ç¥"/>
      <sheetName val="Á¤»ê¼¼ºÎ¹°·®1Â÷ºÐ½ÇÀû"/>
      <sheetName val="Á¤»êº¹±¸·®"/>
      <sheetName val="ÀÏÀ§´ë°¡Ç¥(1)"/>
      <sheetName val="ÀÏÀ§´ë°¡Ç¥(2)"/>
      <sheetName val="ÀÚÀç´Ü°¡ºñ±³Ç¥"/>
      <sheetName val="º¹±¸·®»êÁ¤ ¹× Àü¿ëÈ¸¼± »ç¿ë"/>
      <sheetName val="³ëÀÓ´Ü°¡"/>
      <sheetName val="±â¾È"/>
      <sheetName val="°©Áö"/>
      <sheetName val="°ßÀû¼­"/>
      <sheetName val="³»¿ª¼­"/>
      <sheetName val="Ç¥Áö"/>
      <sheetName val="º¯°æ»çÀ¯"/>
      <sheetName val="°¡¿ÁÁ¶¸í¿ø°¡°è"/>
      <sheetName val="°¡¿ÁÁ¶¸í³»¿ª¼­"/>
      <sheetName val="»êÃâÁý°è"/>
      <sheetName val="»êÃâ±Ù°Å¼­"/>
      <sheetName val="½Å±ÔÇ°¸ñ"/>
      <sheetName val="¼ö·®Ç¥Áö"/>
      <sheetName val="°ø±¸¼Õ·á"/>
      <sheetName val="4¿ù ½ÇÀûÃßÁ¤(°ÇÃà+Åä¸ñ)"/>
      <sheetName val="4¿ù ½ÇÀûÃßÁ¤(°ÇÃà)"/>
      <sheetName val="È£°è"/>
      <sheetName val="Á¦¾Ï"/>
      <sheetName val="¿ù¸¶Æ®"/>
      <sheetName val="¿ùµåÄÅ"/>
      <sheetName val="ÀÏ¹Ý°ø»ç"/>
      <sheetName val="ÀÏÀ§´ë°¡"/>
      <sheetName val="1.¼öº¯Àü¼³ºñ"/>
      <sheetName val="2.Àü·Â°£¼±"/>
      <sheetName val="3.µ¿·Â"/>
      <sheetName val="4.Àüµî"/>
      <sheetName val="5.Àü¿­"/>
      <sheetName val="6.¾àÀü"/>
      <sheetName val="7.¼Ò¹æ"/>
      <sheetName val="8.¹æ¼Û"/>
      <sheetName val="9.Á¶¸íÁ¦¾î"/>
      <sheetName val="10.Ã¶°Å°ø»ç"/>
      <sheetName val="³²¾ç½ÃÀÛµ¿ÀÚ105³ë65±â1.3È­1.2"/>
      <sheetName val="À»"/>
      <sheetName val="ÀÔÂû¾È"/>
      <sheetName val="ºÎÇÏ°è»ê¼­"/>
      <sheetName val="À»Áö"/>
      <sheetName val="Á¶µµ°è»ê¼­ (µµ¼­)"/>
      <sheetName val="´Ü°¡»êÃâ"/>
      <sheetName val="°ßÀûÁ¶°Ç"/>
      <sheetName val="°ßÀûÁ¶°Ç(À»Áö)"/>
      <sheetName val="Á÷³ë"/>
      <sheetName val="½ÇÇà³»¿ª"/>
      <sheetName val="TOT"/>
      <sheetName val="정부노임단가"/>
      <sheetName val="실행내역서"/>
      <sheetName val="90.03실행 "/>
      <sheetName val="조명시설"/>
      <sheetName val="예산변경사항"/>
      <sheetName val="BID-도로"/>
      <sheetName val="001"/>
      <sheetName val="산출내역서집계표"/>
      <sheetName val="총계"/>
      <sheetName val="내력서"/>
      <sheetName val="집계표"/>
      <sheetName val="단가"/>
      <sheetName val="실행철강하도"/>
      <sheetName val="내역서2안"/>
      <sheetName val="소야공정계획표"/>
      <sheetName val="가설건물"/>
      <sheetName val="접지수량"/>
      <sheetName val="J直材4"/>
      <sheetName val="타공종이기"/>
      <sheetName val="철거집계"/>
      <sheetName val="6PILE  (돌출)"/>
      <sheetName val="준검 내역서"/>
      <sheetName val="지급자재"/>
      <sheetName val="99총공사내역서"/>
      <sheetName val="98NS-N"/>
      <sheetName val="토량산출서"/>
      <sheetName val="토목원가계산서"/>
      <sheetName val="토목원가"/>
      <sheetName val="집계장"/>
      <sheetName val="설계내역"/>
      <sheetName val="제외공종"/>
      <sheetName val="기계원가계산서"/>
      <sheetName val="기계원가"/>
      <sheetName val="집계"/>
      <sheetName val="가설내역"/>
      <sheetName val="갑지(가로)"/>
      <sheetName val="표지목차간지"/>
      <sheetName val="예산조서-총괄"/>
      <sheetName val="예산조서-신공항1"/>
      <sheetName val="가설물"/>
      <sheetName val="K"/>
      <sheetName val="원가계산서 (총괄)"/>
      <sheetName val="원가계산서 (건축)"/>
      <sheetName val="(총괄집계)"/>
      <sheetName val="내역구성"/>
      <sheetName val="4원가"/>
      <sheetName val="임시급식"/>
      <sheetName val="옥외가스"/>
      <sheetName val="임시급식 (2)"/>
      <sheetName val="목차"/>
      <sheetName val="Summary Sheets"/>
      <sheetName val="요율"/>
      <sheetName val="일위목록-기"/>
      <sheetName val="Module11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6동"/>
      <sheetName val="Chart1"/>
      <sheetName val="단위내역목록"/>
      <sheetName val="단위내역서"/>
      <sheetName val="원가(1)"/>
      <sheetName val="원가(2)"/>
      <sheetName val="공량산출서"/>
      <sheetName val="부대내역"/>
      <sheetName val="L_RPTA05_목록"/>
      <sheetName val="수량"/>
      <sheetName val="96보완계획7.12"/>
      <sheetName val="지진시"/>
      <sheetName val="Total"/>
      <sheetName val="기계내역"/>
      <sheetName val="수량산출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3.공통공사대비"/>
      <sheetName val="우배수"/>
      <sheetName val="맨홀"/>
      <sheetName val="설비내역서"/>
      <sheetName val="건축내역서"/>
      <sheetName val="전기내역서"/>
      <sheetName val="기계경비"/>
      <sheetName val="봉양~조차장간고하개명(신설)"/>
      <sheetName val="단가 및 재료비"/>
      <sheetName val="주상도"/>
      <sheetName val="6호기"/>
      <sheetName val="INPUT"/>
      <sheetName val="하조서"/>
      <sheetName val="보증수수료산출"/>
      <sheetName val="가로등"/>
      <sheetName val="공사비예산서(토목분)"/>
      <sheetName val="수목데이타 "/>
      <sheetName val="변압기 및 발전기 용량"/>
      <sheetName val="단가조사"/>
      <sheetName val="일위대가(목록)"/>
      <sheetName val="재료비"/>
      <sheetName val="참고"/>
      <sheetName val="공사개요"/>
      <sheetName val="수목단가"/>
      <sheetName val="시설수량표"/>
      <sheetName val="식재수량표"/>
      <sheetName val="일위목록"/>
      <sheetName val="공사원가계산서"/>
      <sheetName val="총내역서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t형"/>
      <sheetName val="2000년1차"/>
      <sheetName val="중기일위대가"/>
      <sheetName val="설비"/>
      <sheetName val="수주현황2월"/>
      <sheetName val="단면 (2)"/>
      <sheetName val="토공유동표"/>
      <sheetName val="교각계산"/>
      <sheetName val="발신정보"/>
      <sheetName val="부하(성남)"/>
      <sheetName val="연부97-1"/>
      <sheetName val="갑지1"/>
      <sheetName val="보차도경계석"/>
      <sheetName val="기계경비(시간당)"/>
      <sheetName val="램머"/>
      <sheetName val="단위단가"/>
      <sheetName val="전차선로 물량표"/>
      <sheetName val="한강운반비"/>
      <sheetName val="자재"/>
      <sheetName val="공통(20-91)"/>
      <sheetName val="계수시트"/>
      <sheetName val="차액보증"/>
      <sheetName val="L_RPTB02_01"/>
      <sheetName val="코드표"/>
      <sheetName val="지주목시비량산출서"/>
      <sheetName val="인건-측정"/>
      <sheetName val="금호"/>
      <sheetName val="CA지입"/>
      <sheetName val="자동 철거"/>
      <sheetName val="자동 설치"/>
      <sheetName val="토목 철주"/>
      <sheetName val="철거 일위대가(1-19)"/>
      <sheetName val="철거 일위대가(20-22)"/>
      <sheetName val="설치 일위대가(23-45호)"/>
      <sheetName val="설치 일위대가(46~78호)"/>
      <sheetName val="20관리비율"/>
      <sheetName val="입적표"/>
      <sheetName val="적용공정"/>
      <sheetName val="본부소개"/>
      <sheetName val="Sheet17"/>
      <sheetName val="주사무실종합"/>
      <sheetName val="기초자료"/>
      <sheetName val="여과지동"/>
      <sheetName val="내역표지"/>
      <sheetName val="현관"/>
      <sheetName val="NYS"/>
      <sheetName val="노임변동률"/>
      <sheetName val="조건"/>
      <sheetName val="COMPRESSOR"/>
      <sheetName val="예산명세서"/>
      <sheetName val="변경내역을"/>
      <sheetName val="부대시설"/>
      <sheetName val="Apt내역"/>
      <sheetName val="대외공문"/>
      <sheetName val="건축공사"/>
      <sheetName val="총괄집계표"/>
      <sheetName val="고창터널(고창방향)"/>
      <sheetName val="터널조도"/>
      <sheetName val=" 견적서"/>
      <sheetName val="기본설계도급항목"/>
      <sheetName val="증감대비"/>
      <sheetName val="DATA1"/>
      <sheetName val="WORK"/>
      <sheetName val="3BL공동구 수량"/>
      <sheetName val="비교표"/>
      <sheetName val="시설물일위"/>
      <sheetName val="단면(RW1)"/>
      <sheetName val="소비자가"/>
      <sheetName val="ilch"/>
      <sheetName val="22단가(철거)"/>
      <sheetName val="49단가"/>
      <sheetName val="49단가(철거)"/>
      <sheetName val="22단가"/>
      <sheetName val="기둥(원형)"/>
      <sheetName val="과천MAIN"/>
      <sheetName val="노무비 근거"/>
      <sheetName val="효성CB 1P기초"/>
      <sheetName val="EQ-R1"/>
      <sheetName val="품목"/>
      <sheetName val="2006기계경비산출표"/>
      <sheetName val="교각1"/>
      <sheetName val="일용노임단가"/>
      <sheetName val="전체"/>
      <sheetName val="총괄내역서"/>
      <sheetName val="간접"/>
      <sheetName val="수입"/>
      <sheetName val="조건표"/>
      <sheetName val="JJ"/>
      <sheetName val="설계"/>
      <sheetName val="설 계"/>
      <sheetName val="ASP포장"/>
      <sheetName val="내역서(전기)"/>
      <sheetName val="단가산출서(기계)"/>
      <sheetName val="에너지동"/>
      <sheetName val="Sheet1 (2)"/>
      <sheetName val="공사비"/>
      <sheetName val="가드레일산근"/>
      <sheetName val="수량집계표"/>
      <sheetName val="단가비교"/>
      <sheetName val="적용2002"/>
      <sheetName val="중기"/>
      <sheetName val="45,46"/>
      <sheetName val="교대(A1)"/>
      <sheetName val="교대(A1-A2)"/>
      <sheetName val="자재대"/>
      <sheetName val="소요자재"/>
      <sheetName val="노무산출서"/>
      <sheetName val="ETC"/>
      <sheetName val="우수맨홀공제단위수량"/>
      <sheetName val="스톱로그내역"/>
      <sheetName val="JUCKEYK"/>
      <sheetName val="돌망태단위수량"/>
      <sheetName val="A-4"/>
      <sheetName val="IMP(MAIN)"/>
      <sheetName val="IMP (REACTOR)"/>
      <sheetName val="오산갈곳"/>
      <sheetName val="맨홀수량집계"/>
      <sheetName val="설계조건"/>
      <sheetName val="날개벽(TYPE3)"/>
      <sheetName val="안정계산"/>
      <sheetName val="단면검토"/>
      <sheetName val="예정(3)"/>
      <sheetName val="동원(3)"/>
      <sheetName val="1.설계기준"/>
      <sheetName val="주형"/>
      <sheetName val="3차설계"/>
      <sheetName val="현황CODE"/>
      <sheetName val="손익현황"/>
      <sheetName val="ABUT수량-A1"/>
      <sheetName val="밸브설치"/>
      <sheetName val="3.바닥판설계"/>
      <sheetName val="고분전시관"/>
      <sheetName val="U-TYPE(1)"/>
      <sheetName val="12월31일"/>
      <sheetName val="³ëÀÓ"/>
      <sheetName val="철거산출근거"/>
      <sheetName val="적상기초자료"/>
      <sheetName val="빌딩 안내"/>
      <sheetName val="데리네이타현황"/>
      <sheetName val="unit"/>
      <sheetName val="계산식"/>
      <sheetName val="가도공"/>
      <sheetName val="SG"/>
      <sheetName val="DATE"/>
      <sheetName val="포장공"/>
      <sheetName val="Macro2"/>
      <sheetName val="BOQ"/>
      <sheetName val="역T형교대(말뚝기초)"/>
      <sheetName val="연결임시"/>
      <sheetName val="설계명세서"/>
      <sheetName val="말뚝물량"/>
      <sheetName val="48평단가"/>
      <sheetName val="57단가"/>
      <sheetName val="54평단가"/>
      <sheetName val="66평단가"/>
      <sheetName val="61단가"/>
      <sheetName val="89평단가"/>
      <sheetName val="84평단가"/>
      <sheetName val="경상직원"/>
      <sheetName val="가시설흙막이"/>
      <sheetName val="간접비"/>
      <sheetName val="보합"/>
      <sheetName val="플랜트 설치"/>
      <sheetName val="총수량집계표"/>
      <sheetName val="기계경비일람"/>
      <sheetName val="pbs_lambda"/>
      <sheetName val="Matériel embarqué PVC"/>
      <sheetName val="단"/>
      <sheetName val="맨홀수량산출"/>
      <sheetName val="1공구 건정토건 토공"/>
      <sheetName val="고등학교"/>
      <sheetName val="기자재비"/>
      <sheetName val="현장관리비내역서"/>
      <sheetName val="포장복구집계"/>
      <sheetName val="세목전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순공사비"/>
      <sheetName val="1.2차제경비"/>
      <sheetName val="1.2차순공사비 "/>
      <sheetName val="안덕공량"/>
      <sheetName val="육교수량"/>
      <sheetName val="육교공량"/>
      <sheetName val="안덕수량"/>
      <sheetName val="케이블집계"/>
      <sheetName val="산출근거"/>
      <sheetName val="XXXXXX"/>
      <sheetName val="개요신"/>
      <sheetName val="증감,갑지"/>
      <sheetName val="설명"/>
      <sheetName val="내역서"/>
      <sheetName val="원가"/>
      <sheetName val="제경비"/>
      <sheetName val="물가상승액"/>
      <sheetName val="1.2차원가"/>
      <sheetName val="등주"/>
      <sheetName val="가로 "/>
      <sheetName val="케이블"/>
      <sheetName val="공량"/>
      <sheetName val="부대단가"/>
      <sheetName val="부대단가 (2)"/>
      <sheetName val="설계변경이유서"/>
      <sheetName val="수자원"/>
      <sheetName val="일위대가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"/>
      <sheetName val="노임"/>
      <sheetName val="순공사비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1"/>
      <sheetName val="표지2"/>
      <sheetName val="예정공정"/>
      <sheetName val="총괄"/>
      <sheetName val="원가계산서"/>
      <sheetName val="원가근거"/>
      <sheetName val="내역서"/>
      <sheetName val="일위대가집계"/>
      <sheetName val="일위대가"/>
      <sheetName val="배관배선 단가조사"/>
      <sheetName val="기자재 단가조사"/>
      <sheetName val="설비동계측제어(수량)"/>
      <sheetName val="옥외통신(수량)"/>
      <sheetName val="CCTV옥내설비(수량)"/>
      <sheetName val="설비동통신(수량)"/>
      <sheetName val="산출근거(터파기)"/>
      <sheetName val="노임단가"/>
      <sheetName val="일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광명변전단락"/>
      <sheetName val="광명기지단락"/>
      <sheetName val="정거장단락"/>
      <sheetName val="소내케이블"/>
      <sheetName val="부하"/>
      <sheetName val="동력부하(정거장)"/>
      <sheetName val="간선조건"/>
      <sheetName val="간선계산"/>
      <sheetName val="TR 조건"/>
      <sheetName val="밧데리"/>
      <sheetName val="UPS밧데리"/>
      <sheetName val="터널전등"/>
      <sheetName val="터널간선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Y-WORK"/>
      <sheetName val="노무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*"/>
      <sheetName val="원가"/>
      <sheetName val="내역"/>
      <sheetName val="수량"/>
      <sheetName val="시설"/>
      <sheetName val="일위목록"/>
      <sheetName val="일위대가"/>
      <sheetName val="단가대비"/>
      <sheetName val="단가산출"/>
      <sheetName val="지주산출"/>
      <sheetName val="할증"/>
      <sheetName val="지급"/>
      <sheetName val="노임"/>
      <sheetName val="품셈"/>
      <sheetName val="공간내역"/>
      <sheetName val="Module1"/>
      <sheetName val="시설물일위"/>
      <sheetName val="화해(함평)"/>
      <sheetName val="화해(장성)"/>
      <sheetName val="노무비"/>
      <sheetName val="대림경상68억"/>
      <sheetName val="Sheet2"/>
      <sheetName val="1차설계변경내역"/>
      <sheetName val="대구안동"/>
      <sheetName val="새공통"/>
      <sheetName val="0000000"/>
      <sheetName val="지주목,시비기준"/>
      <sheetName val="버팀목산출"/>
      <sheetName val="unit 4"/>
      <sheetName val="자재단가비교표"/>
      <sheetName val="SP-B1"/>
      <sheetName val="충주"/>
      <sheetName val="데이타"/>
      <sheetName val="식재인부"/>
      <sheetName val="노임단가"/>
      <sheetName val="토공"/>
      <sheetName val="기초일위대가"/>
      <sheetName val="식재일위대가"/>
      <sheetName val="단가대비표"/>
      <sheetName val="내역서"/>
      <sheetName val="2공구산출내역"/>
      <sheetName val="I一般比"/>
      <sheetName val="EACT10"/>
      <sheetName val="대가목록"/>
      <sheetName val="현금"/>
      <sheetName val="골조시행"/>
      <sheetName val="장비가동"/>
      <sheetName val="참고"/>
      <sheetName val="단위단가"/>
      <sheetName val="공구원가계산"/>
      <sheetName val="골재산출"/>
      <sheetName val="Baby일위대가"/>
      <sheetName val="CTEMCOST"/>
      <sheetName val="원가계산서"/>
      <sheetName val="5Strand-장기처짐PCI"/>
      <sheetName val="공통가설"/>
      <sheetName val="총괄집계표"/>
      <sheetName val="실행대비"/>
      <sheetName val="20관리비율"/>
      <sheetName val="산출근거"/>
      <sheetName val="DATE"/>
      <sheetName val="B1(반포1차)"/>
      <sheetName val="이토변실"/>
      <sheetName val="b_balju_cho"/>
      <sheetName val="지급자재"/>
      <sheetName val="현장별계약현황('98.10.31)"/>
      <sheetName val="신천3호용수로"/>
      <sheetName val="부대내역"/>
      <sheetName val="가설건물"/>
      <sheetName val="unit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가로표지"/>
      <sheetName val="예정공정"/>
      <sheetName val="설계서"/>
      <sheetName val="설계서(폐기물)"/>
      <sheetName val="공사원가"/>
      <sheetName val="총괄내역"/>
      <sheetName val="내역합계"/>
      <sheetName val="내역"/>
      <sheetName val="이전비내역"/>
      <sheetName val="이전내역수량산출"/>
      <sheetName val="수량(지주,비료)"/>
      <sheetName val="수량(시설물)"/>
      <sheetName val="일위목록"/>
      <sheetName val="일위대가"/>
      <sheetName val="기초일위"/>
      <sheetName val="수목단가"/>
      <sheetName val="시설단가"/>
      <sheetName val="노임단가"/>
      <sheetName val="중기단가"/>
      <sheetName val="중기산출"/>
      <sheetName val="수량산출"/>
      <sheetName val="단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예정공정"/>
      <sheetName val="설계서"/>
      <sheetName val="공사원가"/>
      <sheetName val="총괄내역"/>
      <sheetName val="내역합계"/>
      <sheetName val="내역"/>
      <sheetName val="수량(식재)"/>
      <sheetName val="수량(시설물)"/>
      <sheetName val="일위목록"/>
      <sheetName val="식재일위대가"/>
      <sheetName val="수량산출(식재)"/>
      <sheetName val="시설물일위대가"/>
      <sheetName val="수량산출(시설물)"/>
      <sheetName val="수량산출(구조물)"/>
      <sheetName val="포장일위대가"/>
      <sheetName val="수량산출(포장)"/>
      <sheetName val="기초일위"/>
      <sheetName val="수목단가"/>
      <sheetName val="시설단가"/>
      <sheetName val="노임단가"/>
      <sheetName val="중기목록표"/>
      <sheetName val="중기사용료"/>
      <sheetName val="단가산출목록"/>
      <sheetName val="단가산출서"/>
    </sheetNames>
    <sheetDataSet>
      <sheetData sheetId="0" refreshError="1"/>
      <sheetData sheetId="1"/>
      <sheetData sheetId="2"/>
      <sheetData sheetId="3"/>
      <sheetData sheetId="4">
        <row r="18">
          <cell r="F18">
            <v>2429834070</v>
          </cell>
        </row>
      </sheetData>
      <sheetData sheetId="5">
        <row r="4">
          <cell r="A4" t="str">
            <v>1. 식 재 공 사</v>
          </cell>
        </row>
      </sheetData>
      <sheetData sheetId="6">
        <row r="4">
          <cell r="D4">
            <v>47</v>
          </cell>
        </row>
      </sheetData>
      <sheetData sheetId="7">
        <row r="3">
          <cell r="C3">
            <v>1</v>
          </cell>
        </row>
      </sheetData>
      <sheetData sheetId="8">
        <row r="4">
          <cell r="B4" t="str">
            <v>소나무</v>
          </cell>
        </row>
      </sheetData>
      <sheetData sheetId="9">
        <row r="3">
          <cell r="A3">
            <v>1</v>
          </cell>
        </row>
      </sheetData>
      <sheetData sheetId="10">
        <row r="1">
          <cell r="B1" t="str">
            <v>연계형지주목</v>
          </cell>
        </row>
      </sheetData>
      <sheetData sheetId="11">
        <row r="3">
          <cell r="A3">
            <v>67</v>
          </cell>
        </row>
      </sheetData>
      <sheetData sheetId="12">
        <row r="1">
          <cell r="B1" t="str">
            <v>식물안내판</v>
          </cell>
        </row>
      </sheetData>
      <sheetData sheetId="13">
        <row r="1">
          <cell r="B1" t="str">
            <v>앉음벽A형</v>
          </cell>
        </row>
      </sheetData>
      <sheetData sheetId="14">
        <row r="3">
          <cell r="A3">
            <v>114</v>
          </cell>
        </row>
      </sheetData>
      <sheetData sheetId="15">
        <row r="1">
          <cell r="B1" t="str">
            <v>소형고압블럭포장</v>
          </cell>
        </row>
      </sheetData>
      <sheetData sheetId="16">
        <row r="3">
          <cell r="A3">
            <v>131</v>
          </cell>
        </row>
      </sheetData>
      <sheetData sheetId="17">
        <row r="4">
          <cell r="D4">
            <v>332000</v>
          </cell>
        </row>
      </sheetData>
      <sheetData sheetId="18">
        <row r="4">
          <cell r="D4">
            <v>49160</v>
          </cell>
        </row>
      </sheetData>
      <sheetData sheetId="19">
        <row r="3">
          <cell r="C3">
            <v>75810</v>
          </cell>
        </row>
      </sheetData>
      <sheetData sheetId="20">
        <row r="4">
          <cell r="B4" t="str">
            <v>굴삭기(유압식 백호우)</v>
          </cell>
        </row>
      </sheetData>
      <sheetData sheetId="21"/>
      <sheetData sheetId="22">
        <row r="3">
          <cell r="F3">
            <v>239</v>
          </cell>
        </row>
      </sheetData>
      <sheetData sheetId="2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"/>
  <sheetViews>
    <sheetView view="pageBreakPreview" zoomScaleNormal="100" workbookViewId="0">
      <selection activeCell="L12" sqref="L12"/>
    </sheetView>
  </sheetViews>
  <sheetFormatPr defaultRowHeight="20.100000000000001" customHeight="1"/>
  <cols>
    <col min="1" max="1" width="11.25" style="155" customWidth="1"/>
    <col min="2" max="2" width="5.875" style="155" customWidth="1"/>
    <col min="3" max="3" width="4.125" style="155" customWidth="1"/>
    <col min="4" max="4" width="9" style="155"/>
    <col min="5" max="5" width="3" style="155" customWidth="1"/>
    <col min="6" max="6" width="5.75" style="155" customWidth="1"/>
    <col min="7" max="11" width="9" style="155"/>
    <col min="12" max="12" width="21.625" style="155" customWidth="1"/>
    <col min="13" max="13" width="17.125" style="155" customWidth="1"/>
    <col min="14" max="256" width="9" style="155"/>
    <col min="257" max="257" width="11.25" style="155" customWidth="1"/>
    <col min="258" max="258" width="5.875" style="155" customWidth="1"/>
    <col min="259" max="259" width="4.125" style="155" customWidth="1"/>
    <col min="260" max="260" width="9" style="155"/>
    <col min="261" max="261" width="3" style="155" customWidth="1"/>
    <col min="262" max="262" width="5.75" style="155" customWidth="1"/>
    <col min="263" max="267" width="9" style="155"/>
    <col min="268" max="268" width="21.625" style="155" customWidth="1"/>
    <col min="269" max="269" width="17.125" style="155" customWidth="1"/>
    <col min="270" max="512" width="9" style="155"/>
    <col min="513" max="513" width="11.25" style="155" customWidth="1"/>
    <col min="514" max="514" width="5.875" style="155" customWidth="1"/>
    <col min="515" max="515" width="4.125" style="155" customWidth="1"/>
    <col min="516" max="516" width="9" style="155"/>
    <col min="517" max="517" width="3" style="155" customWidth="1"/>
    <col min="518" max="518" width="5.75" style="155" customWidth="1"/>
    <col min="519" max="523" width="9" style="155"/>
    <col min="524" max="524" width="21.625" style="155" customWidth="1"/>
    <col min="525" max="525" width="17.125" style="155" customWidth="1"/>
    <col min="526" max="768" width="9" style="155"/>
    <col min="769" max="769" width="11.25" style="155" customWidth="1"/>
    <col min="770" max="770" width="5.875" style="155" customWidth="1"/>
    <col min="771" max="771" width="4.125" style="155" customWidth="1"/>
    <col min="772" max="772" width="9" style="155"/>
    <col min="773" max="773" width="3" style="155" customWidth="1"/>
    <col min="774" max="774" width="5.75" style="155" customWidth="1"/>
    <col min="775" max="779" width="9" style="155"/>
    <col min="780" max="780" width="21.625" style="155" customWidth="1"/>
    <col min="781" max="781" width="17.125" style="155" customWidth="1"/>
    <col min="782" max="1024" width="9" style="155"/>
    <col min="1025" max="1025" width="11.25" style="155" customWidth="1"/>
    <col min="1026" max="1026" width="5.875" style="155" customWidth="1"/>
    <col min="1027" max="1027" width="4.125" style="155" customWidth="1"/>
    <col min="1028" max="1028" width="9" style="155"/>
    <col min="1029" max="1029" width="3" style="155" customWidth="1"/>
    <col min="1030" max="1030" width="5.75" style="155" customWidth="1"/>
    <col min="1031" max="1035" width="9" style="155"/>
    <col min="1036" max="1036" width="21.625" style="155" customWidth="1"/>
    <col min="1037" max="1037" width="17.125" style="155" customWidth="1"/>
    <col min="1038" max="1280" width="9" style="155"/>
    <col min="1281" max="1281" width="11.25" style="155" customWidth="1"/>
    <col min="1282" max="1282" width="5.875" style="155" customWidth="1"/>
    <col min="1283" max="1283" width="4.125" style="155" customWidth="1"/>
    <col min="1284" max="1284" width="9" style="155"/>
    <col min="1285" max="1285" width="3" style="155" customWidth="1"/>
    <col min="1286" max="1286" width="5.75" style="155" customWidth="1"/>
    <col min="1287" max="1291" width="9" style="155"/>
    <col min="1292" max="1292" width="21.625" style="155" customWidth="1"/>
    <col min="1293" max="1293" width="17.125" style="155" customWidth="1"/>
    <col min="1294" max="1536" width="9" style="155"/>
    <col min="1537" max="1537" width="11.25" style="155" customWidth="1"/>
    <col min="1538" max="1538" width="5.875" style="155" customWidth="1"/>
    <col min="1539" max="1539" width="4.125" style="155" customWidth="1"/>
    <col min="1540" max="1540" width="9" style="155"/>
    <col min="1541" max="1541" width="3" style="155" customWidth="1"/>
    <col min="1542" max="1542" width="5.75" style="155" customWidth="1"/>
    <col min="1543" max="1547" width="9" style="155"/>
    <col min="1548" max="1548" width="21.625" style="155" customWidth="1"/>
    <col min="1549" max="1549" width="17.125" style="155" customWidth="1"/>
    <col min="1550" max="1792" width="9" style="155"/>
    <col min="1793" max="1793" width="11.25" style="155" customWidth="1"/>
    <col min="1794" max="1794" width="5.875" style="155" customWidth="1"/>
    <col min="1795" max="1795" width="4.125" style="155" customWidth="1"/>
    <col min="1796" max="1796" width="9" style="155"/>
    <col min="1797" max="1797" width="3" style="155" customWidth="1"/>
    <col min="1798" max="1798" width="5.75" style="155" customWidth="1"/>
    <col min="1799" max="1803" width="9" style="155"/>
    <col min="1804" max="1804" width="21.625" style="155" customWidth="1"/>
    <col min="1805" max="1805" width="17.125" style="155" customWidth="1"/>
    <col min="1806" max="2048" width="9" style="155"/>
    <col min="2049" max="2049" width="11.25" style="155" customWidth="1"/>
    <col min="2050" max="2050" width="5.875" style="155" customWidth="1"/>
    <col min="2051" max="2051" width="4.125" style="155" customWidth="1"/>
    <col min="2052" max="2052" width="9" style="155"/>
    <col min="2053" max="2053" width="3" style="155" customWidth="1"/>
    <col min="2054" max="2054" width="5.75" style="155" customWidth="1"/>
    <col min="2055" max="2059" width="9" style="155"/>
    <col min="2060" max="2060" width="21.625" style="155" customWidth="1"/>
    <col min="2061" max="2061" width="17.125" style="155" customWidth="1"/>
    <col min="2062" max="2304" width="9" style="155"/>
    <col min="2305" max="2305" width="11.25" style="155" customWidth="1"/>
    <col min="2306" max="2306" width="5.875" style="155" customWidth="1"/>
    <col min="2307" max="2307" width="4.125" style="155" customWidth="1"/>
    <col min="2308" max="2308" width="9" style="155"/>
    <col min="2309" max="2309" width="3" style="155" customWidth="1"/>
    <col min="2310" max="2310" width="5.75" style="155" customWidth="1"/>
    <col min="2311" max="2315" width="9" style="155"/>
    <col min="2316" max="2316" width="21.625" style="155" customWidth="1"/>
    <col min="2317" max="2317" width="17.125" style="155" customWidth="1"/>
    <col min="2318" max="2560" width="9" style="155"/>
    <col min="2561" max="2561" width="11.25" style="155" customWidth="1"/>
    <col min="2562" max="2562" width="5.875" style="155" customWidth="1"/>
    <col min="2563" max="2563" width="4.125" style="155" customWidth="1"/>
    <col min="2564" max="2564" width="9" style="155"/>
    <col min="2565" max="2565" width="3" style="155" customWidth="1"/>
    <col min="2566" max="2566" width="5.75" style="155" customWidth="1"/>
    <col min="2567" max="2571" width="9" style="155"/>
    <col min="2572" max="2572" width="21.625" style="155" customWidth="1"/>
    <col min="2573" max="2573" width="17.125" style="155" customWidth="1"/>
    <col min="2574" max="2816" width="9" style="155"/>
    <col min="2817" max="2817" width="11.25" style="155" customWidth="1"/>
    <col min="2818" max="2818" width="5.875" style="155" customWidth="1"/>
    <col min="2819" max="2819" width="4.125" style="155" customWidth="1"/>
    <col min="2820" max="2820" width="9" style="155"/>
    <col min="2821" max="2821" width="3" style="155" customWidth="1"/>
    <col min="2822" max="2822" width="5.75" style="155" customWidth="1"/>
    <col min="2823" max="2827" width="9" style="155"/>
    <col min="2828" max="2828" width="21.625" style="155" customWidth="1"/>
    <col min="2829" max="2829" width="17.125" style="155" customWidth="1"/>
    <col min="2830" max="3072" width="9" style="155"/>
    <col min="3073" max="3073" width="11.25" style="155" customWidth="1"/>
    <col min="3074" max="3074" width="5.875" style="155" customWidth="1"/>
    <col min="3075" max="3075" width="4.125" style="155" customWidth="1"/>
    <col min="3076" max="3076" width="9" style="155"/>
    <col min="3077" max="3077" width="3" style="155" customWidth="1"/>
    <col min="3078" max="3078" width="5.75" style="155" customWidth="1"/>
    <col min="3079" max="3083" width="9" style="155"/>
    <col min="3084" max="3084" width="21.625" style="155" customWidth="1"/>
    <col min="3085" max="3085" width="17.125" style="155" customWidth="1"/>
    <col min="3086" max="3328" width="9" style="155"/>
    <col min="3329" max="3329" width="11.25" style="155" customWidth="1"/>
    <col min="3330" max="3330" width="5.875" style="155" customWidth="1"/>
    <col min="3331" max="3331" width="4.125" style="155" customWidth="1"/>
    <col min="3332" max="3332" width="9" style="155"/>
    <col min="3333" max="3333" width="3" style="155" customWidth="1"/>
    <col min="3334" max="3334" width="5.75" style="155" customWidth="1"/>
    <col min="3335" max="3339" width="9" style="155"/>
    <col min="3340" max="3340" width="21.625" style="155" customWidth="1"/>
    <col min="3341" max="3341" width="17.125" style="155" customWidth="1"/>
    <col min="3342" max="3584" width="9" style="155"/>
    <col min="3585" max="3585" width="11.25" style="155" customWidth="1"/>
    <col min="3586" max="3586" width="5.875" style="155" customWidth="1"/>
    <col min="3587" max="3587" width="4.125" style="155" customWidth="1"/>
    <col min="3588" max="3588" width="9" style="155"/>
    <col min="3589" max="3589" width="3" style="155" customWidth="1"/>
    <col min="3590" max="3590" width="5.75" style="155" customWidth="1"/>
    <col min="3591" max="3595" width="9" style="155"/>
    <col min="3596" max="3596" width="21.625" style="155" customWidth="1"/>
    <col min="3597" max="3597" width="17.125" style="155" customWidth="1"/>
    <col min="3598" max="3840" width="9" style="155"/>
    <col min="3841" max="3841" width="11.25" style="155" customWidth="1"/>
    <col min="3842" max="3842" width="5.875" style="155" customWidth="1"/>
    <col min="3843" max="3843" width="4.125" style="155" customWidth="1"/>
    <col min="3844" max="3844" width="9" style="155"/>
    <col min="3845" max="3845" width="3" style="155" customWidth="1"/>
    <col min="3846" max="3846" width="5.75" style="155" customWidth="1"/>
    <col min="3847" max="3851" width="9" style="155"/>
    <col min="3852" max="3852" width="21.625" style="155" customWidth="1"/>
    <col min="3853" max="3853" width="17.125" style="155" customWidth="1"/>
    <col min="3854" max="4096" width="9" style="155"/>
    <col min="4097" max="4097" width="11.25" style="155" customWidth="1"/>
    <col min="4098" max="4098" width="5.875" style="155" customWidth="1"/>
    <col min="4099" max="4099" width="4.125" style="155" customWidth="1"/>
    <col min="4100" max="4100" width="9" style="155"/>
    <col min="4101" max="4101" width="3" style="155" customWidth="1"/>
    <col min="4102" max="4102" width="5.75" style="155" customWidth="1"/>
    <col min="4103" max="4107" width="9" style="155"/>
    <col min="4108" max="4108" width="21.625" style="155" customWidth="1"/>
    <col min="4109" max="4109" width="17.125" style="155" customWidth="1"/>
    <col min="4110" max="4352" width="9" style="155"/>
    <col min="4353" max="4353" width="11.25" style="155" customWidth="1"/>
    <col min="4354" max="4354" width="5.875" style="155" customWidth="1"/>
    <col min="4355" max="4355" width="4.125" style="155" customWidth="1"/>
    <col min="4356" max="4356" width="9" style="155"/>
    <col min="4357" max="4357" width="3" style="155" customWidth="1"/>
    <col min="4358" max="4358" width="5.75" style="155" customWidth="1"/>
    <col min="4359" max="4363" width="9" style="155"/>
    <col min="4364" max="4364" width="21.625" style="155" customWidth="1"/>
    <col min="4365" max="4365" width="17.125" style="155" customWidth="1"/>
    <col min="4366" max="4608" width="9" style="155"/>
    <col min="4609" max="4609" width="11.25" style="155" customWidth="1"/>
    <col min="4610" max="4610" width="5.875" style="155" customWidth="1"/>
    <col min="4611" max="4611" width="4.125" style="155" customWidth="1"/>
    <col min="4612" max="4612" width="9" style="155"/>
    <col min="4613" max="4613" width="3" style="155" customWidth="1"/>
    <col min="4614" max="4614" width="5.75" style="155" customWidth="1"/>
    <col min="4615" max="4619" width="9" style="155"/>
    <col min="4620" max="4620" width="21.625" style="155" customWidth="1"/>
    <col min="4621" max="4621" width="17.125" style="155" customWidth="1"/>
    <col min="4622" max="4864" width="9" style="155"/>
    <col min="4865" max="4865" width="11.25" style="155" customWidth="1"/>
    <col min="4866" max="4866" width="5.875" style="155" customWidth="1"/>
    <col min="4867" max="4867" width="4.125" style="155" customWidth="1"/>
    <col min="4868" max="4868" width="9" style="155"/>
    <col min="4869" max="4869" width="3" style="155" customWidth="1"/>
    <col min="4870" max="4870" width="5.75" style="155" customWidth="1"/>
    <col min="4871" max="4875" width="9" style="155"/>
    <col min="4876" max="4876" width="21.625" style="155" customWidth="1"/>
    <col min="4877" max="4877" width="17.125" style="155" customWidth="1"/>
    <col min="4878" max="5120" width="9" style="155"/>
    <col min="5121" max="5121" width="11.25" style="155" customWidth="1"/>
    <col min="5122" max="5122" width="5.875" style="155" customWidth="1"/>
    <col min="5123" max="5123" width="4.125" style="155" customWidth="1"/>
    <col min="5124" max="5124" width="9" style="155"/>
    <col min="5125" max="5125" width="3" style="155" customWidth="1"/>
    <col min="5126" max="5126" width="5.75" style="155" customWidth="1"/>
    <col min="5127" max="5131" width="9" style="155"/>
    <col min="5132" max="5132" width="21.625" style="155" customWidth="1"/>
    <col min="5133" max="5133" width="17.125" style="155" customWidth="1"/>
    <col min="5134" max="5376" width="9" style="155"/>
    <col min="5377" max="5377" width="11.25" style="155" customWidth="1"/>
    <col min="5378" max="5378" width="5.875" style="155" customWidth="1"/>
    <col min="5379" max="5379" width="4.125" style="155" customWidth="1"/>
    <col min="5380" max="5380" width="9" style="155"/>
    <col min="5381" max="5381" width="3" style="155" customWidth="1"/>
    <col min="5382" max="5382" width="5.75" style="155" customWidth="1"/>
    <col min="5383" max="5387" width="9" style="155"/>
    <col min="5388" max="5388" width="21.625" style="155" customWidth="1"/>
    <col min="5389" max="5389" width="17.125" style="155" customWidth="1"/>
    <col min="5390" max="5632" width="9" style="155"/>
    <col min="5633" max="5633" width="11.25" style="155" customWidth="1"/>
    <col min="5634" max="5634" width="5.875" style="155" customWidth="1"/>
    <col min="5635" max="5635" width="4.125" style="155" customWidth="1"/>
    <col min="5636" max="5636" width="9" style="155"/>
    <col min="5637" max="5637" width="3" style="155" customWidth="1"/>
    <col min="5638" max="5638" width="5.75" style="155" customWidth="1"/>
    <col min="5639" max="5643" width="9" style="155"/>
    <col min="5644" max="5644" width="21.625" style="155" customWidth="1"/>
    <col min="5645" max="5645" width="17.125" style="155" customWidth="1"/>
    <col min="5646" max="5888" width="9" style="155"/>
    <col min="5889" max="5889" width="11.25" style="155" customWidth="1"/>
    <col min="5890" max="5890" width="5.875" style="155" customWidth="1"/>
    <col min="5891" max="5891" width="4.125" style="155" customWidth="1"/>
    <col min="5892" max="5892" width="9" style="155"/>
    <col min="5893" max="5893" width="3" style="155" customWidth="1"/>
    <col min="5894" max="5894" width="5.75" style="155" customWidth="1"/>
    <col min="5895" max="5899" width="9" style="155"/>
    <col min="5900" max="5900" width="21.625" style="155" customWidth="1"/>
    <col min="5901" max="5901" width="17.125" style="155" customWidth="1"/>
    <col min="5902" max="6144" width="9" style="155"/>
    <col min="6145" max="6145" width="11.25" style="155" customWidth="1"/>
    <col min="6146" max="6146" width="5.875" style="155" customWidth="1"/>
    <col min="6147" max="6147" width="4.125" style="155" customWidth="1"/>
    <col min="6148" max="6148" width="9" style="155"/>
    <col min="6149" max="6149" width="3" style="155" customWidth="1"/>
    <col min="6150" max="6150" width="5.75" style="155" customWidth="1"/>
    <col min="6151" max="6155" width="9" style="155"/>
    <col min="6156" max="6156" width="21.625" style="155" customWidth="1"/>
    <col min="6157" max="6157" width="17.125" style="155" customWidth="1"/>
    <col min="6158" max="6400" width="9" style="155"/>
    <col min="6401" max="6401" width="11.25" style="155" customWidth="1"/>
    <col min="6402" max="6402" width="5.875" style="155" customWidth="1"/>
    <col min="6403" max="6403" width="4.125" style="155" customWidth="1"/>
    <col min="6404" max="6404" width="9" style="155"/>
    <col min="6405" max="6405" width="3" style="155" customWidth="1"/>
    <col min="6406" max="6406" width="5.75" style="155" customWidth="1"/>
    <col min="6407" max="6411" width="9" style="155"/>
    <col min="6412" max="6412" width="21.625" style="155" customWidth="1"/>
    <col min="6413" max="6413" width="17.125" style="155" customWidth="1"/>
    <col min="6414" max="6656" width="9" style="155"/>
    <col min="6657" max="6657" width="11.25" style="155" customWidth="1"/>
    <col min="6658" max="6658" width="5.875" style="155" customWidth="1"/>
    <col min="6659" max="6659" width="4.125" style="155" customWidth="1"/>
    <col min="6660" max="6660" width="9" style="155"/>
    <col min="6661" max="6661" width="3" style="155" customWidth="1"/>
    <col min="6662" max="6662" width="5.75" style="155" customWidth="1"/>
    <col min="6663" max="6667" width="9" style="155"/>
    <col min="6668" max="6668" width="21.625" style="155" customWidth="1"/>
    <col min="6669" max="6669" width="17.125" style="155" customWidth="1"/>
    <col min="6670" max="6912" width="9" style="155"/>
    <col min="6913" max="6913" width="11.25" style="155" customWidth="1"/>
    <col min="6914" max="6914" width="5.875" style="155" customWidth="1"/>
    <col min="6915" max="6915" width="4.125" style="155" customWidth="1"/>
    <col min="6916" max="6916" width="9" style="155"/>
    <col min="6917" max="6917" width="3" style="155" customWidth="1"/>
    <col min="6918" max="6918" width="5.75" style="155" customWidth="1"/>
    <col min="6919" max="6923" width="9" style="155"/>
    <col min="6924" max="6924" width="21.625" style="155" customWidth="1"/>
    <col min="6925" max="6925" width="17.125" style="155" customWidth="1"/>
    <col min="6926" max="7168" width="9" style="155"/>
    <col min="7169" max="7169" width="11.25" style="155" customWidth="1"/>
    <col min="7170" max="7170" width="5.875" style="155" customWidth="1"/>
    <col min="7171" max="7171" width="4.125" style="155" customWidth="1"/>
    <col min="7172" max="7172" width="9" style="155"/>
    <col min="7173" max="7173" width="3" style="155" customWidth="1"/>
    <col min="7174" max="7174" width="5.75" style="155" customWidth="1"/>
    <col min="7175" max="7179" width="9" style="155"/>
    <col min="7180" max="7180" width="21.625" style="155" customWidth="1"/>
    <col min="7181" max="7181" width="17.125" style="155" customWidth="1"/>
    <col min="7182" max="7424" width="9" style="155"/>
    <col min="7425" max="7425" width="11.25" style="155" customWidth="1"/>
    <col min="7426" max="7426" width="5.875" style="155" customWidth="1"/>
    <col min="7427" max="7427" width="4.125" style="155" customWidth="1"/>
    <col min="7428" max="7428" width="9" style="155"/>
    <col min="7429" max="7429" width="3" style="155" customWidth="1"/>
    <col min="7430" max="7430" width="5.75" style="155" customWidth="1"/>
    <col min="7431" max="7435" width="9" style="155"/>
    <col min="7436" max="7436" width="21.625" style="155" customWidth="1"/>
    <col min="7437" max="7437" width="17.125" style="155" customWidth="1"/>
    <col min="7438" max="7680" width="9" style="155"/>
    <col min="7681" max="7681" width="11.25" style="155" customWidth="1"/>
    <col min="7682" max="7682" width="5.875" style="155" customWidth="1"/>
    <col min="7683" max="7683" width="4.125" style="155" customWidth="1"/>
    <col min="7684" max="7684" width="9" style="155"/>
    <col min="7685" max="7685" width="3" style="155" customWidth="1"/>
    <col min="7686" max="7686" width="5.75" style="155" customWidth="1"/>
    <col min="7687" max="7691" width="9" style="155"/>
    <col min="7692" max="7692" width="21.625" style="155" customWidth="1"/>
    <col min="7693" max="7693" width="17.125" style="155" customWidth="1"/>
    <col min="7694" max="7936" width="9" style="155"/>
    <col min="7937" max="7937" width="11.25" style="155" customWidth="1"/>
    <col min="7938" max="7938" width="5.875" style="155" customWidth="1"/>
    <col min="7939" max="7939" width="4.125" style="155" customWidth="1"/>
    <col min="7940" max="7940" width="9" style="155"/>
    <col min="7941" max="7941" width="3" style="155" customWidth="1"/>
    <col min="7942" max="7942" width="5.75" style="155" customWidth="1"/>
    <col min="7943" max="7947" width="9" style="155"/>
    <col min="7948" max="7948" width="21.625" style="155" customWidth="1"/>
    <col min="7949" max="7949" width="17.125" style="155" customWidth="1"/>
    <col min="7950" max="8192" width="9" style="155"/>
    <col min="8193" max="8193" width="11.25" style="155" customWidth="1"/>
    <col min="8194" max="8194" width="5.875" style="155" customWidth="1"/>
    <col min="8195" max="8195" width="4.125" style="155" customWidth="1"/>
    <col min="8196" max="8196" width="9" style="155"/>
    <col min="8197" max="8197" width="3" style="155" customWidth="1"/>
    <col min="8198" max="8198" width="5.75" style="155" customWidth="1"/>
    <col min="8199" max="8203" width="9" style="155"/>
    <col min="8204" max="8204" width="21.625" style="155" customWidth="1"/>
    <col min="8205" max="8205" width="17.125" style="155" customWidth="1"/>
    <col min="8206" max="8448" width="9" style="155"/>
    <col min="8449" max="8449" width="11.25" style="155" customWidth="1"/>
    <col min="8450" max="8450" width="5.875" style="155" customWidth="1"/>
    <col min="8451" max="8451" width="4.125" style="155" customWidth="1"/>
    <col min="8452" max="8452" width="9" style="155"/>
    <col min="8453" max="8453" width="3" style="155" customWidth="1"/>
    <col min="8454" max="8454" width="5.75" style="155" customWidth="1"/>
    <col min="8455" max="8459" width="9" style="155"/>
    <col min="8460" max="8460" width="21.625" style="155" customWidth="1"/>
    <col min="8461" max="8461" width="17.125" style="155" customWidth="1"/>
    <col min="8462" max="8704" width="9" style="155"/>
    <col min="8705" max="8705" width="11.25" style="155" customWidth="1"/>
    <col min="8706" max="8706" width="5.875" style="155" customWidth="1"/>
    <col min="8707" max="8707" width="4.125" style="155" customWidth="1"/>
    <col min="8708" max="8708" width="9" style="155"/>
    <col min="8709" max="8709" width="3" style="155" customWidth="1"/>
    <col min="8710" max="8710" width="5.75" style="155" customWidth="1"/>
    <col min="8711" max="8715" width="9" style="155"/>
    <col min="8716" max="8716" width="21.625" style="155" customWidth="1"/>
    <col min="8717" max="8717" width="17.125" style="155" customWidth="1"/>
    <col min="8718" max="8960" width="9" style="155"/>
    <col min="8961" max="8961" width="11.25" style="155" customWidth="1"/>
    <col min="8962" max="8962" width="5.875" style="155" customWidth="1"/>
    <col min="8963" max="8963" width="4.125" style="155" customWidth="1"/>
    <col min="8964" max="8964" width="9" style="155"/>
    <col min="8965" max="8965" width="3" style="155" customWidth="1"/>
    <col min="8966" max="8966" width="5.75" style="155" customWidth="1"/>
    <col min="8967" max="8971" width="9" style="155"/>
    <col min="8972" max="8972" width="21.625" style="155" customWidth="1"/>
    <col min="8973" max="8973" width="17.125" style="155" customWidth="1"/>
    <col min="8974" max="9216" width="9" style="155"/>
    <col min="9217" max="9217" width="11.25" style="155" customWidth="1"/>
    <col min="9218" max="9218" width="5.875" style="155" customWidth="1"/>
    <col min="9219" max="9219" width="4.125" style="155" customWidth="1"/>
    <col min="9220" max="9220" width="9" style="155"/>
    <col min="9221" max="9221" width="3" style="155" customWidth="1"/>
    <col min="9222" max="9222" width="5.75" style="155" customWidth="1"/>
    <col min="9223" max="9227" width="9" style="155"/>
    <col min="9228" max="9228" width="21.625" style="155" customWidth="1"/>
    <col min="9229" max="9229" width="17.125" style="155" customWidth="1"/>
    <col min="9230" max="9472" width="9" style="155"/>
    <col min="9473" max="9473" width="11.25" style="155" customWidth="1"/>
    <col min="9474" max="9474" width="5.875" style="155" customWidth="1"/>
    <col min="9475" max="9475" width="4.125" style="155" customWidth="1"/>
    <col min="9476" max="9476" width="9" style="155"/>
    <col min="9477" max="9477" width="3" style="155" customWidth="1"/>
    <col min="9478" max="9478" width="5.75" style="155" customWidth="1"/>
    <col min="9479" max="9483" width="9" style="155"/>
    <col min="9484" max="9484" width="21.625" style="155" customWidth="1"/>
    <col min="9485" max="9485" width="17.125" style="155" customWidth="1"/>
    <col min="9486" max="9728" width="9" style="155"/>
    <col min="9729" max="9729" width="11.25" style="155" customWidth="1"/>
    <col min="9730" max="9730" width="5.875" style="155" customWidth="1"/>
    <col min="9731" max="9731" width="4.125" style="155" customWidth="1"/>
    <col min="9732" max="9732" width="9" style="155"/>
    <col min="9733" max="9733" width="3" style="155" customWidth="1"/>
    <col min="9734" max="9734" width="5.75" style="155" customWidth="1"/>
    <col min="9735" max="9739" width="9" style="155"/>
    <col min="9740" max="9740" width="21.625" style="155" customWidth="1"/>
    <col min="9741" max="9741" width="17.125" style="155" customWidth="1"/>
    <col min="9742" max="9984" width="9" style="155"/>
    <col min="9985" max="9985" width="11.25" style="155" customWidth="1"/>
    <col min="9986" max="9986" width="5.875" style="155" customWidth="1"/>
    <col min="9987" max="9987" width="4.125" style="155" customWidth="1"/>
    <col min="9988" max="9988" width="9" style="155"/>
    <col min="9989" max="9989" width="3" style="155" customWidth="1"/>
    <col min="9990" max="9990" width="5.75" style="155" customWidth="1"/>
    <col min="9991" max="9995" width="9" style="155"/>
    <col min="9996" max="9996" width="21.625" style="155" customWidth="1"/>
    <col min="9997" max="9997" width="17.125" style="155" customWidth="1"/>
    <col min="9998" max="10240" width="9" style="155"/>
    <col min="10241" max="10241" width="11.25" style="155" customWidth="1"/>
    <col min="10242" max="10242" width="5.875" style="155" customWidth="1"/>
    <col min="10243" max="10243" width="4.125" style="155" customWidth="1"/>
    <col min="10244" max="10244" width="9" style="155"/>
    <col min="10245" max="10245" width="3" style="155" customWidth="1"/>
    <col min="10246" max="10246" width="5.75" style="155" customWidth="1"/>
    <col min="10247" max="10251" width="9" style="155"/>
    <col min="10252" max="10252" width="21.625" style="155" customWidth="1"/>
    <col min="10253" max="10253" width="17.125" style="155" customWidth="1"/>
    <col min="10254" max="10496" width="9" style="155"/>
    <col min="10497" max="10497" width="11.25" style="155" customWidth="1"/>
    <col min="10498" max="10498" width="5.875" style="155" customWidth="1"/>
    <col min="10499" max="10499" width="4.125" style="155" customWidth="1"/>
    <col min="10500" max="10500" width="9" style="155"/>
    <col min="10501" max="10501" width="3" style="155" customWidth="1"/>
    <col min="10502" max="10502" width="5.75" style="155" customWidth="1"/>
    <col min="10503" max="10507" width="9" style="155"/>
    <col min="10508" max="10508" width="21.625" style="155" customWidth="1"/>
    <col min="10509" max="10509" width="17.125" style="155" customWidth="1"/>
    <col min="10510" max="10752" width="9" style="155"/>
    <col min="10753" max="10753" width="11.25" style="155" customWidth="1"/>
    <col min="10754" max="10754" width="5.875" style="155" customWidth="1"/>
    <col min="10755" max="10755" width="4.125" style="155" customWidth="1"/>
    <col min="10756" max="10756" width="9" style="155"/>
    <col min="10757" max="10757" width="3" style="155" customWidth="1"/>
    <col min="10758" max="10758" width="5.75" style="155" customWidth="1"/>
    <col min="10759" max="10763" width="9" style="155"/>
    <col min="10764" max="10764" width="21.625" style="155" customWidth="1"/>
    <col min="10765" max="10765" width="17.125" style="155" customWidth="1"/>
    <col min="10766" max="11008" width="9" style="155"/>
    <col min="11009" max="11009" width="11.25" style="155" customWidth="1"/>
    <col min="11010" max="11010" width="5.875" style="155" customWidth="1"/>
    <col min="11011" max="11011" width="4.125" style="155" customWidth="1"/>
    <col min="11012" max="11012" width="9" style="155"/>
    <col min="11013" max="11013" width="3" style="155" customWidth="1"/>
    <col min="11014" max="11014" width="5.75" style="155" customWidth="1"/>
    <col min="11015" max="11019" width="9" style="155"/>
    <col min="11020" max="11020" width="21.625" style="155" customWidth="1"/>
    <col min="11021" max="11021" width="17.125" style="155" customWidth="1"/>
    <col min="11022" max="11264" width="9" style="155"/>
    <col min="11265" max="11265" width="11.25" style="155" customWidth="1"/>
    <col min="11266" max="11266" width="5.875" style="155" customWidth="1"/>
    <col min="11267" max="11267" width="4.125" style="155" customWidth="1"/>
    <col min="11268" max="11268" width="9" style="155"/>
    <col min="11269" max="11269" width="3" style="155" customWidth="1"/>
    <col min="11270" max="11270" width="5.75" style="155" customWidth="1"/>
    <col min="11271" max="11275" width="9" style="155"/>
    <col min="11276" max="11276" width="21.625" style="155" customWidth="1"/>
    <col min="11277" max="11277" width="17.125" style="155" customWidth="1"/>
    <col min="11278" max="11520" width="9" style="155"/>
    <col min="11521" max="11521" width="11.25" style="155" customWidth="1"/>
    <col min="11522" max="11522" width="5.875" style="155" customWidth="1"/>
    <col min="11523" max="11523" width="4.125" style="155" customWidth="1"/>
    <col min="11524" max="11524" width="9" style="155"/>
    <col min="11525" max="11525" width="3" style="155" customWidth="1"/>
    <col min="11526" max="11526" width="5.75" style="155" customWidth="1"/>
    <col min="11527" max="11531" width="9" style="155"/>
    <col min="11532" max="11532" width="21.625" style="155" customWidth="1"/>
    <col min="11533" max="11533" width="17.125" style="155" customWidth="1"/>
    <col min="11534" max="11776" width="9" style="155"/>
    <col min="11777" max="11777" width="11.25" style="155" customWidth="1"/>
    <col min="11778" max="11778" width="5.875" style="155" customWidth="1"/>
    <col min="11779" max="11779" width="4.125" style="155" customWidth="1"/>
    <col min="11780" max="11780" width="9" style="155"/>
    <col min="11781" max="11781" width="3" style="155" customWidth="1"/>
    <col min="11782" max="11782" width="5.75" style="155" customWidth="1"/>
    <col min="11783" max="11787" width="9" style="155"/>
    <col min="11788" max="11788" width="21.625" style="155" customWidth="1"/>
    <col min="11789" max="11789" width="17.125" style="155" customWidth="1"/>
    <col min="11790" max="12032" width="9" style="155"/>
    <col min="12033" max="12033" width="11.25" style="155" customWidth="1"/>
    <col min="12034" max="12034" width="5.875" style="155" customWidth="1"/>
    <col min="12035" max="12035" width="4.125" style="155" customWidth="1"/>
    <col min="12036" max="12036" width="9" style="155"/>
    <col min="12037" max="12037" width="3" style="155" customWidth="1"/>
    <col min="12038" max="12038" width="5.75" style="155" customWidth="1"/>
    <col min="12039" max="12043" width="9" style="155"/>
    <col min="12044" max="12044" width="21.625" style="155" customWidth="1"/>
    <col min="12045" max="12045" width="17.125" style="155" customWidth="1"/>
    <col min="12046" max="12288" width="9" style="155"/>
    <col min="12289" max="12289" width="11.25" style="155" customWidth="1"/>
    <col min="12290" max="12290" width="5.875" style="155" customWidth="1"/>
    <col min="12291" max="12291" width="4.125" style="155" customWidth="1"/>
    <col min="12292" max="12292" width="9" style="155"/>
    <col min="12293" max="12293" width="3" style="155" customWidth="1"/>
    <col min="12294" max="12294" width="5.75" style="155" customWidth="1"/>
    <col min="12295" max="12299" width="9" style="155"/>
    <col min="12300" max="12300" width="21.625" style="155" customWidth="1"/>
    <col min="12301" max="12301" width="17.125" style="155" customWidth="1"/>
    <col min="12302" max="12544" width="9" style="155"/>
    <col min="12545" max="12545" width="11.25" style="155" customWidth="1"/>
    <col min="12546" max="12546" width="5.875" style="155" customWidth="1"/>
    <col min="12547" max="12547" width="4.125" style="155" customWidth="1"/>
    <col min="12548" max="12548" width="9" style="155"/>
    <col min="12549" max="12549" width="3" style="155" customWidth="1"/>
    <col min="12550" max="12550" width="5.75" style="155" customWidth="1"/>
    <col min="12551" max="12555" width="9" style="155"/>
    <col min="12556" max="12556" width="21.625" style="155" customWidth="1"/>
    <col min="12557" max="12557" width="17.125" style="155" customWidth="1"/>
    <col min="12558" max="12800" width="9" style="155"/>
    <col min="12801" max="12801" width="11.25" style="155" customWidth="1"/>
    <col min="12802" max="12802" width="5.875" style="155" customWidth="1"/>
    <col min="12803" max="12803" width="4.125" style="155" customWidth="1"/>
    <col min="12804" max="12804" width="9" style="155"/>
    <col min="12805" max="12805" width="3" style="155" customWidth="1"/>
    <col min="12806" max="12806" width="5.75" style="155" customWidth="1"/>
    <col min="12807" max="12811" width="9" style="155"/>
    <col min="12812" max="12812" width="21.625" style="155" customWidth="1"/>
    <col min="12813" max="12813" width="17.125" style="155" customWidth="1"/>
    <col min="12814" max="13056" width="9" style="155"/>
    <col min="13057" max="13057" width="11.25" style="155" customWidth="1"/>
    <col min="13058" max="13058" width="5.875" style="155" customWidth="1"/>
    <col min="13059" max="13059" width="4.125" style="155" customWidth="1"/>
    <col min="13060" max="13060" width="9" style="155"/>
    <col min="13061" max="13061" width="3" style="155" customWidth="1"/>
    <col min="13062" max="13062" width="5.75" style="155" customWidth="1"/>
    <col min="13063" max="13067" width="9" style="155"/>
    <col min="13068" max="13068" width="21.625" style="155" customWidth="1"/>
    <col min="13069" max="13069" width="17.125" style="155" customWidth="1"/>
    <col min="13070" max="13312" width="9" style="155"/>
    <col min="13313" max="13313" width="11.25" style="155" customWidth="1"/>
    <col min="13314" max="13314" width="5.875" style="155" customWidth="1"/>
    <col min="13315" max="13315" width="4.125" style="155" customWidth="1"/>
    <col min="13316" max="13316" width="9" style="155"/>
    <col min="13317" max="13317" width="3" style="155" customWidth="1"/>
    <col min="13318" max="13318" width="5.75" style="155" customWidth="1"/>
    <col min="13319" max="13323" width="9" style="155"/>
    <col min="13324" max="13324" width="21.625" style="155" customWidth="1"/>
    <col min="13325" max="13325" width="17.125" style="155" customWidth="1"/>
    <col min="13326" max="13568" width="9" style="155"/>
    <col min="13569" max="13569" width="11.25" style="155" customWidth="1"/>
    <col min="13570" max="13570" width="5.875" style="155" customWidth="1"/>
    <col min="13571" max="13571" width="4.125" style="155" customWidth="1"/>
    <col min="13572" max="13572" width="9" style="155"/>
    <col min="13573" max="13573" width="3" style="155" customWidth="1"/>
    <col min="13574" max="13574" width="5.75" style="155" customWidth="1"/>
    <col min="13575" max="13579" width="9" style="155"/>
    <col min="13580" max="13580" width="21.625" style="155" customWidth="1"/>
    <col min="13581" max="13581" width="17.125" style="155" customWidth="1"/>
    <col min="13582" max="13824" width="9" style="155"/>
    <col min="13825" max="13825" width="11.25" style="155" customWidth="1"/>
    <col min="13826" max="13826" width="5.875" style="155" customWidth="1"/>
    <col min="13827" max="13827" width="4.125" style="155" customWidth="1"/>
    <col min="13828" max="13828" width="9" style="155"/>
    <col min="13829" max="13829" width="3" style="155" customWidth="1"/>
    <col min="13830" max="13830" width="5.75" style="155" customWidth="1"/>
    <col min="13831" max="13835" width="9" style="155"/>
    <col min="13836" max="13836" width="21.625" style="155" customWidth="1"/>
    <col min="13837" max="13837" width="17.125" style="155" customWidth="1"/>
    <col min="13838" max="14080" width="9" style="155"/>
    <col min="14081" max="14081" width="11.25" style="155" customWidth="1"/>
    <col min="14082" max="14082" width="5.875" style="155" customWidth="1"/>
    <col min="14083" max="14083" width="4.125" style="155" customWidth="1"/>
    <col min="14084" max="14084" width="9" style="155"/>
    <col min="14085" max="14085" width="3" style="155" customWidth="1"/>
    <col min="14086" max="14086" width="5.75" style="155" customWidth="1"/>
    <col min="14087" max="14091" width="9" style="155"/>
    <col min="14092" max="14092" width="21.625" style="155" customWidth="1"/>
    <col min="14093" max="14093" width="17.125" style="155" customWidth="1"/>
    <col min="14094" max="14336" width="9" style="155"/>
    <col min="14337" max="14337" width="11.25" style="155" customWidth="1"/>
    <col min="14338" max="14338" width="5.875" style="155" customWidth="1"/>
    <col min="14339" max="14339" width="4.125" style="155" customWidth="1"/>
    <col min="14340" max="14340" width="9" style="155"/>
    <col min="14341" max="14341" width="3" style="155" customWidth="1"/>
    <col min="14342" max="14342" width="5.75" style="155" customWidth="1"/>
    <col min="14343" max="14347" width="9" style="155"/>
    <col min="14348" max="14348" width="21.625" style="155" customWidth="1"/>
    <col min="14349" max="14349" width="17.125" style="155" customWidth="1"/>
    <col min="14350" max="14592" width="9" style="155"/>
    <col min="14593" max="14593" width="11.25" style="155" customWidth="1"/>
    <col min="14594" max="14594" width="5.875" style="155" customWidth="1"/>
    <col min="14595" max="14595" width="4.125" style="155" customWidth="1"/>
    <col min="14596" max="14596" width="9" style="155"/>
    <col min="14597" max="14597" width="3" style="155" customWidth="1"/>
    <col min="14598" max="14598" width="5.75" style="155" customWidth="1"/>
    <col min="14599" max="14603" width="9" style="155"/>
    <col min="14604" max="14604" width="21.625" style="155" customWidth="1"/>
    <col min="14605" max="14605" width="17.125" style="155" customWidth="1"/>
    <col min="14606" max="14848" width="9" style="155"/>
    <col min="14849" max="14849" width="11.25" style="155" customWidth="1"/>
    <col min="14850" max="14850" width="5.875" style="155" customWidth="1"/>
    <col min="14851" max="14851" width="4.125" style="155" customWidth="1"/>
    <col min="14852" max="14852" width="9" style="155"/>
    <col min="14853" max="14853" width="3" style="155" customWidth="1"/>
    <col min="14854" max="14854" width="5.75" style="155" customWidth="1"/>
    <col min="14855" max="14859" width="9" style="155"/>
    <col min="14860" max="14860" width="21.625" style="155" customWidth="1"/>
    <col min="14861" max="14861" width="17.125" style="155" customWidth="1"/>
    <col min="14862" max="15104" width="9" style="155"/>
    <col min="15105" max="15105" width="11.25" style="155" customWidth="1"/>
    <col min="15106" max="15106" width="5.875" style="155" customWidth="1"/>
    <col min="15107" max="15107" width="4.125" style="155" customWidth="1"/>
    <col min="15108" max="15108" width="9" style="155"/>
    <col min="15109" max="15109" width="3" style="155" customWidth="1"/>
    <col min="15110" max="15110" width="5.75" style="155" customWidth="1"/>
    <col min="15111" max="15115" width="9" style="155"/>
    <col min="15116" max="15116" width="21.625" style="155" customWidth="1"/>
    <col min="15117" max="15117" width="17.125" style="155" customWidth="1"/>
    <col min="15118" max="15360" width="9" style="155"/>
    <col min="15361" max="15361" width="11.25" style="155" customWidth="1"/>
    <col min="15362" max="15362" width="5.875" style="155" customWidth="1"/>
    <col min="15363" max="15363" width="4.125" style="155" customWidth="1"/>
    <col min="15364" max="15364" width="9" style="155"/>
    <col min="15365" max="15365" width="3" style="155" customWidth="1"/>
    <col min="15366" max="15366" width="5.75" style="155" customWidth="1"/>
    <col min="15367" max="15371" width="9" style="155"/>
    <col min="15372" max="15372" width="21.625" style="155" customWidth="1"/>
    <col min="15373" max="15373" width="17.125" style="155" customWidth="1"/>
    <col min="15374" max="15616" width="9" style="155"/>
    <col min="15617" max="15617" width="11.25" style="155" customWidth="1"/>
    <col min="15618" max="15618" width="5.875" style="155" customWidth="1"/>
    <col min="15619" max="15619" width="4.125" style="155" customWidth="1"/>
    <col min="15620" max="15620" width="9" style="155"/>
    <col min="15621" max="15621" width="3" style="155" customWidth="1"/>
    <col min="15622" max="15622" width="5.75" style="155" customWidth="1"/>
    <col min="15623" max="15627" width="9" style="155"/>
    <col min="15628" max="15628" width="21.625" style="155" customWidth="1"/>
    <col min="15629" max="15629" width="17.125" style="155" customWidth="1"/>
    <col min="15630" max="15872" width="9" style="155"/>
    <col min="15873" max="15873" width="11.25" style="155" customWidth="1"/>
    <col min="15874" max="15874" width="5.875" style="155" customWidth="1"/>
    <col min="15875" max="15875" width="4.125" style="155" customWidth="1"/>
    <col min="15876" max="15876" width="9" style="155"/>
    <col min="15877" max="15877" width="3" style="155" customWidth="1"/>
    <col min="15878" max="15878" width="5.75" style="155" customWidth="1"/>
    <col min="15879" max="15883" width="9" style="155"/>
    <col min="15884" max="15884" width="21.625" style="155" customWidth="1"/>
    <col min="15885" max="15885" width="17.125" style="155" customWidth="1"/>
    <col min="15886" max="16128" width="9" style="155"/>
    <col min="16129" max="16129" width="11.25" style="155" customWidth="1"/>
    <col min="16130" max="16130" width="5.875" style="155" customWidth="1"/>
    <col min="16131" max="16131" width="4.125" style="155" customWidth="1"/>
    <col min="16132" max="16132" width="9" style="155"/>
    <col min="16133" max="16133" width="3" style="155" customWidth="1"/>
    <col min="16134" max="16134" width="5.75" style="155" customWidth="1"/>
    <col min="16135" max="16139" width="9" style="155"/>
    <col min="16140" max="16140" width="21.625" style="155" customWidth="1"/>
    <col min="16141" max="16141" width="17.125" style="155" customWidth="1"/>
    <col min="16142" max="16384" width="9" style="155"/>
  </cols>
  <sheetData>
    <row r="1" spans="1:14" ht="22.5" customHeight="1">
      <c r="A1" s="893" t="s">
        <v>318</v>
      </c>
      <c r="B1" s="893"/>
      <c r="C1" s="893"/>
      <c r="D1" s="893" t="s">
        <v>319</v>
      </c>
      <c r="E1" s="893"/>
      <c r="F1" s="893"/>
      <c r="G1" s="893" t="s">
        <v>320</v>
      </c>
      <c r="H1" s="893"/>
      <c r="I1" s="893" t="s">
        <v>321</v>
      </c>
      <c r="J1" s="893"/>
      <c r="K1" s="764" t="s">
        <v>322</v>
      </c>
      <c r="L1" s="765" t="s">
        <v>1008</v>
      </c>
      <c r="M1" s="764" t="s">
        <v>323</v>
      </c>
      <c r="N1" s="154"/>
    </row>
    <row r="2" spans="1:14" ht="22.5" customHeight="1">
      <c r="A2" s="893"/>
      <c r="B2" s="893"/>
      <c r="C2" s="893"/>
      <c r="D2" s="893"/>
      <c r="E2" s="893"/>
      <c r="F2" s="893"/>
      <c r="G2" s="893"/>
      <c r="H2" s="893"/>
      <c r="I2" s="893"/>
      <c r="J2" s="893"/>
      <c r="K2" s="764" t="s">
        <v>324</v>
      </c>
      <c r="L2" s="765" t="s">
        <v>1009</v>
      </c>
      <c r="M2" s="765" t="s">
        <v>1010</v>
      </c>
      <c r="N2" s="154"/>
    </row>
    <row r="3" spans="1:14" ht="18" customHeight="1">
      <c r="A3" s="766"/>
      <c r="B3" s="767"/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8"/>
      <c r="N3" s="156"/>
    </row>
    <row r="4" spans="1:14" ht="45" customHeight="1" thickBot="1">
      <c r="A4" s="769"/>
      <c r="B4" s="770"/>
      <c r="C4" s="770"/>
      <c r="D4" s="770"/>
      <c r="E4" s="770"/>
      <c r="F4" s="770"/>
      <c r="G4" s="900" t="s">
        <v>325</v>
      </c>
      <c r="H4" s="900"/>
      <c r="I4" s="900"/>
      <c r="J4" s="900"/>
      <c r="K4" s="770"/>
      <c r="L4" s="770"/>
      <c r="M4" s="771"/>
      <c r="N4" s="156"/>
    </row>
    <row r="5" spans="1:14" s="158" customFormat="1" ht="26.25" customHeight="1" thickTop="1">
      <c r="A5" s="772"/>
      <c r="B5" s="773"/>
      <c r="C5" s="773"/>
      <c r="D5" s="773"/>
      <c r="E5" s="773"/>
      <c r="F5" s="773"/>
      <c r="G5" s="773"/>
      <c r="H5" s="773"/>
      <c r="I5" s="773"/>
      <c r="J5" s="773"/>
      <c r="K5" s="773"/>
      <c r="L5" s="773"/>
      <c r="M5" s="774"/>
      <c r="N5" s="157"/>
    </row>
    <row r="6" spans="1:14" s="158" customFormat="1" ht="29.25" customHeight="1">
      <c r="A6" s="772"/>
      <c r="B6" s="773"/>
      <c r="C6" s="775" t="s">
        <v>1011</v>
      </c>
      <c r="D6" s="775"/>
      <c r="E6" s="775"/>
      <c r="F6" s="775"/>
      <c r="G6" s="775"/>
      <c r="H6" s="775"/>
      <c r="I6" s="775"/>
      <c r="J6" s="775"/>
      <c r="K6" s="775"/>
      <c r="L6" s="775"/>
      <c r="M6" s="774"/>
      <c r="N6" s="157"/>
    </row>
    <row r="7" spans="1:14" s="158" customFormat="1" ht="25.5" customHeight="1">
      <c r="A7" s="772"/>
      <c r="B7" s="773"/>
      <c r="C7" s="773"/>
      <c r="D7" s="773"/>
      <c r="E7" s="773"/>
      <c r="F7" s="773"/>
      <c r="G7" s="773"/>
      <c r="H7" s="773"/>
      <c r="I7" s="773"/>
      <c r="J7" s="773"/>
      <c r="K7" s="773"/>
      <c r="L7" s="773"/>
      <c r="M7" s="774"/>
      <c r="N7" s="157"/>
    </row>
    <row r="8" spans="1:14" s="158" customFormat="1" ht="24.95" customHeight="1">
      <c r="A8" s="772"/>
      <c r="B8" s="773"/>
      <c r="C8" s="893" t="s">
        <v>326</v>
      </c>
      <c r="D8" s="893"/>
      <c r="E8" s="893"/>
      <c r="F8" s="894" t="s">
        <v>327</v>
      </c>
      <c r="G8" s="898"/>
      <c r="H8" s="898"/>
      <c r="I8" s="898"/>
      <c r="J8" s="898"/>
      <c r="K8" s="898"/>
      <c r="L8" s="899"/>
      <c r="M8" s="774"/>
      <c r="N8" s="157"/>
    </row>
    <row r="9" spans="1:14" s="158" customFormat="1" ht="24.95" customHeight="1">
      <c r="A9" s="772"/>
      <c r="B9" s="773"/>
      <c r="C9" s="893" t="s">
        <v>328</v>
      </c>
      <c r="D9" s="893"/>
      <c r="E9" s="893"/>
      <c r="F9" s="896" t="str">
        <f>"일금"&amp;NUMBERSTRING(L9,1)&amp;"원정"</f>
        <v>일금이천구백구십팔만팔백육십삼원정</v>
      </c>
      <c r="G9" s="897"/>
      <c r="H9" s="897"/>
      <c r="I9" s="897"/>
      <c r="J9" s="897"/>
      <c r="K9" s="897"/>
      <c r="L9" s="793">
        <f>원가계산!N24</f>
        <v>29980863</v>
      </c>
      <c r="M9" s="795"/>
      <c r="N9" s="157"/>
    </row>
    <row r="10" spans="1:14" s="158" customFormat="1" ht="24.95" customHeight="1">
      <c r="A10" s="772"/>
      <c r="B10" s="773"/>
      <c r="C10" s="890" t="s">
        <v>329</v>
      </c>
      <c r="D10" s="893" t="s">
        <v>330</v>
      </c>
      <c r="E10" s="893"/>
      <c r="F10" s="896" t="str">
        <f>"일금"&amp;NUMBERSTRING(L10,1)&amp;"원정"</f>
        <v>일금이천삼백사십오만구천사백팔십팔원정</v>
      </c>
      <c r="G10" s="897"/>
      <c r="H10" s="897"/>
      <c r="I10" s="897"/>
      <c r="J10" s="897"/>
      <c r="K10" s="897"/>
      <c r="L10" s="794">
        <f>원가계산!N19</f>
        <v>23459488</v>
      </c>
      <c r="M10" s="774"/>
      <c r="N10" s="157"/>
    </row>
    <row r="11" spans="1:14" s="158" customFormat="1" ht="24.95" customHeight="1">
      <c r="A11" s="772"/>
      <c r="B11" s="773"/>
      <c r="C11" s="891"/>
      <c r="D11" s="894" t="s">
        <v>331</v>
      </c>
      <c r="E11" s="895"/>
      <c r="F11" s="896" t="str">
        <f>"일금"&amp;NUMBERSTRING(L11,1)&amp;"원정"</f>
        <v>일금이백삼십사만오천구백사십구원정</v>
      </c>
      <c r="G11" s="897"/>
      <c r="H11" s="897"/>
      <c r="I11" s="897"/>
      <c r="J11" s="897"/>
      <c r="K11" s="897"/>
      <c r="L11" s="793">
        <f>원가계산!N20</f>
        <v>2345949</v>
      </c>
      <c r="M11" s="774"/>
      <c r="N11" s="157"/>
    </row>
    <row r="12" spans="1:14" s="158" customFormat="1" ht="24.95" customHeight="1">
      <c r="A12" s="772"/>
      <c r="B12" s="773"/>
      <c r="C12" s="892"/>
      <c r="D12" s="893" t="s">
        <v>135</v>
      </c>
      <c r="E12" s="893"/>
      <c r="F12" s="896" t="str">
        <f>"일금"&amp;NUMBERSTRING(L12,1)&amp;"원정"</f>
        <v>일금이천구백구십팔만팔백육십삼원정</v>
      </c>
      <c r="G12" s="897"/>
      <c r="H12" s="897"/>
      <c r="I12" s="897"/>
      <c r="J12" s="897"/>
      <c r="K12" s="897"/>
      <c r="L12" s="794">
        <f>원가계산!N24</f>
        <v>29980863</v>
      </c>
      <c r="M12" s="774"/>
      <c r="N12" s="157"/>
    </row>
    <row r="13" spans="1:14" s="158" customFormat="1" ht="24.95" customHeight="1">
      <c r="A13" s="772"/>
      <c r="B13" s="773"/>
      <c r="C13" s="776"/>
      <c r="D13" s="777"/>
      <c r="E13" s="777"/>
      <c r="F13" s="778"/>
      <c r="G13" s="779"/>
      <c r="H13" s="779"/>
      <c r="I13" s="779"/>
      <c r="J13" s="779"/>
      <c r="K13" s="779"/>
      <c r="L13" s="779"/>
      <c r="M13" s="774"/>
      <c r="N13" s="157"/>
    </row>
    <row r="14" spans="1:14" s="158" customFormat="1" ht="19.5" customHeight="1">
      <c r="A14" s="772"/>
      <c r="B14" s="773"/>
      <c r="C14" s="773"/>
      <c r="D14" s="782" t="s">
        <v>332</v>
      </c>
      <c r="E14" s="781" t="s">
        <v>998</v>
      </c>
      <c r="F14" s="781"/>
      <c r="G14" s="781"/>
      <c r="H14" s="773"/>
      <c r="I14" s="773"/>
      <c r="J14" s="773"/>
      <c r="K14" s="773"/>
      <c r="L14" s="773"/>
      <c r="M14" s="774"/>
      <c r="N14" s="157"/>
    </row>
    <row r="15" spans="1:14" s="160" customFormat="1" ht="19.5" customHeight="1">
      <c r="A15" s="780"/>
      <c r="B15" s="781"/>
      <c r="C15" s="781"/>
      <c r="D15" s="781"/>
      <c r="E15" s="781" t="s">
        <v>333</v>
      </c>
      <c r="F15" s="781"/>
      <c r="G15" s="781"/>
      <c r="H15" s="781"/>
      <c r="I15" s="781"/>
      <c r="J15" s="781"/>
      <c r="K15" s="781"/>
      <c r="L15" s="781"/>
      <c r="M15" s="783"/>
      <c r="N15" s="159"/>
    </row>
    <row r="16" spans="1:14" s="160" customFormat="1" ht="19.5" customHeight="1">
      <c r="A16" s="780"/>
      <c r="B16" s="781"/>
      <c r="C16" s="781"/>
      <c r="D16" s="781"/>
      <c r="E16" s="781" t="s">
        <v>334</v>
      </c>
      <c r="F16" s="781"/>
      <c r="G16" s="781"/>
      <c r="H16" s="781"/>
      <c r="I16" s="781"/>
      <c r="J16" s="781"/>
      <c r="K16" s="781"/>
      <c r="L16" s="784"/>
      <c r="M16" s="785"/>
      <c r="N16" s="159"/>
    </row>
    <row r="17" spans="1:14" s="160" customFormat="1" ht="19.5" customHeight="1">
      <c r="A17" s="780"/>
      <c r="B17" s="781"/>
      <c r="C17" s="781"/>
      <c r="D17" s="781"/>
      <c r="E17" s="781" t="s">
        <v>335</v>
      </c>
      <c r="F17" s="781"/>
      <c r="G17" s="781"/>
      <c r="H17" s="781"/>
      <c r="I17" s="781"/>
      <c r="J17" s="781"/>
      <c r="K17" s="781"/>
      <c r="L17" s="784"/>
      <c r="M17" s="785"/>
      <c r="N17" s="159"/>
    </row>
    <row r="18" spans="1:14" s="160" customFormat="1" ht="19.5" customHeight="1">
      <c r="A18" s="780"/>
      <c r="B18" s="781"/>
      <c r="C18" s="781"/>
      <c r="D18" s="781"/>
      <c r="E18" s="781" t="s">
        <v>1012</v>
      </c>
      <c r="F18" s="781"/>
      <c r="G18" s="781"/>
      <c r="H18" s="781"/>
      <c r="I18" s="781"/>
      <c r="J18" s="781"/>
      <c r="K18" s="781"/>
      <c r="L18" s="784"/>
      <c r="M18" s="785"/>
      <c r="N18" s="159"/>
    </row>
    <row r="19" spans="1:14" s="160" customFormat="1" ht="23.25" customHeight="1">
      <c r="A19" s="786"/>
      <c r="B19" s="787"/>
      <c r="C19" s="787"/>
      <c r="D19" s="787"/>
      <c r="E19" s="787"/>
      <c r="F19" s="787"/>
      <c r="G19" s="787"/>
      <c r="H19" s="787"/>
      <c r="I19" s="787"/>
      <c r="J19" s="787"/>
      <c r="K19" s="787"/>
      <c r="L19" s="788"/>
      <c r="M19" s="789"/>
      <c r="N19" s="159"/>
    </row>
    <row r="20" spans="1:14" ht="30" customHeight="1">
      <c r="A20" s="790"/>
      <c r="B20" s="790"/>
      <c r="C20" s="790"/>
      <c r="D20" s="791"/>
      <c r="E20" s="792"/>
      <c r="F20" s="792"/>
      <c r="G20" s="792"/>
      <c r="H20" s="792"/>
      <c r="I20" s="792"/>
      <c r="J20" s="792"/>
      <c r="K20" s="792"/>
      <c r="L20" s="792"/>
      <c r="M20" s="792"/>
    </row>
  </sheetData>
  <mergeCells count="20">
    <mergeCell ref="C9:E9"/>
    <mergeCell ref="A1:A2"/>
    <mergeCell ref="B1:C2"/>
    <mergeCell ref="D1:D2"/>
    <mergeCell ref="E1:F2"/>
    <mergeCell ref="C8:E8"/>
    <mergeCell ref="F8:L8"/>
    <mergeCell ref="F9:K9"/>
    <mergeCell ref="G1:G2"/>
    <mergeCell ref="H1:H2"/>
    <mergeCell ref="I1:I2"/>
    <mergeCell ref="J1:J2"/>
    <mergeCell ref="G4:J4"/>
    <mergeCell ref="C10:C12"/>
    <mergeCell ref="D10:E10"/>
    <mergeCell ref="D11:E11"/>
    <mergeCell ref="D12:E12"/>
    <mergeCell ref="F10:K10"/>
    <mergeCell ref="F11:K11"/>
    <mergeCell ref="F12:K12"/>
  </mergeCells>
  <phoneticPr fontId="4" type="noConversion"/>
  <printOptions horizontalCentered="1" verticalCentered="1"/>
  <pageMargins left="0.78740157480314965" right="0.78740157480314965" top="0.78740157480314965" bottom="0.59055118110236227" header="0.59055118110236227" footer="0.39370078740157483"/>
  <pageSetup paperSize="9" scale="95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6"/>
  <sheetViews>
    <sheetView view="pageBreakPreview" zoomScaleNormal="100" zoomScaleSheetLayoutView="100" workbookViewId="0">
      <pane ySplit="2" topLeftCell="A3" activePane="bottomLeft" state="frozen"/>
      <selection pane="bottomLeft" activeCell="J28" sqref="J28"/>
    </sheetView>
  </sheetViews>
  <sheetFormatPr defaultRowHeight="18.95" customHeight="1"/>
  <cols>
    <col min="1" max="1" width="7.5" style="224" customWidth="1"/>
    <col min="2" max="2" width="16.875" style="219" customWidth="1"/>
    <col min="3" max="3" width="14.25" style="177" customWidth="1"/>
    <col min="4" max="4" width="7.5" style="220" customWidth="1"/>
    <col min="5" max="5" width="5.5" style="221" bestFit="1" customWidth="1"/>
    <col min="6" max="6" width="9" style="222"/>
    <col min="7" max="13" width="9" style="223"/>
    <col min="14" max="14" width="6.5" style="221" customWidth="1"/>
    <col min="15" max="15" width="9" style="113"/>
    <col min="16" max="17" width="9" style="114"/>
    <col min="18" max="18" width="7.25" style="114" bestFit="1" customWidth="1"/>
    <col min="19" max="256" width="9" style="114"/>
    <col min="257" max="257" width="7.5" style="114" customWidth="1"/>
    <col min="258" max="258" width="16.875" style="114" customWidth="1"/>
    <col min="259" max="259" width="14.25" style="114" customWidth="1"/>
    <col min="260" max="260" width="7.5" style="114" customWidth="1"/>
    <col min="261" max="261" width="5.5" style="114" bestFit="1" customWidth="1"/>
    <col min="262" max="269" width="9" style="114"/>
    <col min="270" max="270" width="6.5" style="114" customWidth="1"/>
    <col min="271" max="273" width="9" style="114"/>
    <col min="274" max="274" width="7.25" style="114" bestFit="1" customWidth="1"/>
    <col min="275" max="512" width="9" style="114"/>
    <col min="513" max="513" width="7.5" style="114" customWidth="1"/>
    <col min="514" max="514" width="16.875" style="114" customWidth="1"/>
    <col min="515" max="515" width="14.25" style="114" customWidth="1"/>
    <col min="516" max="516" width="7.5" style="114" customWidth="1"/>
    <col min="517" max="517" width="5.5" style="114" bestFit="1" customWidth="1"/>
    <col min="518" max="525" width="9" style="114"/>
    <col min="526" max="526" width="6.5" style="114" customWidth="1"/>
    <col min="527" max="529" width="9" style="114"/>
    <col min="530" max="530" width="7.25" style="114" bestFit="1" customWidth="1"/>
    <col min="531" max="768" width="9" style="114"/>
    <col min="769" max="769" width="7.5" style="114" customWidth="1"/>
    <col min="770" max="770" width="16.875" style="114" customWidth="1"/>
    <col min="771" max="771" width="14.25" style="114" customWidth="1"/>
    <col min="772" max="772" width="7.5" style="114" customWidth="1"/>
    <col min="773" max="773" width="5.5" style="114" bestFit="1" customWidth="1"/>
    <col min="774" max="781" width="9" style="114"/>
    <col min="782" max="782" width="6.5" style="114" customWidth="1"/>
    <col min="783" max="785" width="9" style="114"/>
    <col min="786" max="786" width="7.25" style="114" bestFit="1" customWidth="1"/>
    <col min="787" max="1024" width="9" style="114"/>
    <col min="1025" max="1025" width="7.5" style="114" customWidth="1"/>
    <col min="1026" max="1026" width="16.875" style="114" customWidth="1"/>
    <col min="1027" max="1027" width="14.25" style="114" customWidth="1"/>
    <col min="1028" max="1028" width="7.5" style="114" customWidth="1"/>
    <col min="1029" max="1029" width="5.5" style="114" bestFit="1" customWidth="1"/>
    <col min="1030" max="1037" width="9" style="114"/>
    <col min="1038" max="1038" width="6.5" style="114" customWidth="1"/>
    <col min="1039" max="1041" width="9" style="114"/>
    <col min="1042" max="1042" width="7.25" style="114" bestFit="1" customWidth="1"/>
    <col min="1043" max="1280" width="9" style="114"/>
    <col min="1281" max="1281" width="7.5" style="114" customWidth="1"/>
    <col min="1282" max="1282" width="16.875" style="114" customWidth="1"/>
    <col min="1283" max="1283" width="14.25" style="114" customWidth="1"/>
    <col min="1284" max="1284" width="7.5" style="114" customWidth="1"/>
    <col min="1285" max="1285" width="5.5" style="114" bestFit="1" customWidth="1"/>
    <col min="1286" max="1293" width="9" style="114"/>
    <col min="1294" max="1294" width="6.5" style="114" customWidth="1"/>
    <col min="1295" max="1297" width="9" style="114"/>
    <col min="1298" max="1298" width="7.25" style="114" bestFit="1" customWidth="1"/>
    <col min="1299" max="1536" width="9" style="114"/>
    <col min="1537" max="1537" width="7.5" style="114" customWidth="1"/>
    <col min="1538" max="1538" width="16.875" style="114" customWidth="1"/>
    <col min="1539" max="1539" width="14.25" style="114" customWidth="1"/>
    <col min="1540" max="1540" width="7.5" style="114" customWidth="1"/>
    <col min="1541" max="1541" width="5.5" style="114" bestFit="1" customWidth="1"/>
    <col min="1542" max="1549" width="9" style="114"/>
    <col min="1550" max="1550" width="6.5" style="114" customWidth="1"/>
    <col min="1551" max="1553" width="9" style="114"/>
    <col min="1554" max="1554" width="7.25" style="114" bestFit="1" customWidth="1"/>
    <col min="1555" max="1792" width="9" style="114"/>
    <col min="1793" max="1793" width="7.5" style="114" customWidth="1"/>
    <col min="1794" max="1794" width="16.875" style="114" customWidth="1"/>
    <col min="1795" max="1795" width="14.25" style="114" customWidth="1"/>
    <col min="1796" max="1796" width="7.5" style="114" customWidth="1"/>
    <col min="1797" max="1797" width="5.5" style="114" bestFit="1" customWidth="1"/>
    <col min="1798" max="1805" width="9" style="114"/>
    <col min="1806" max="1806" width="6.5" style="114" customWidth="1"/>
    <col min="1807" max="1809" width="9" style="114"/>
    <col min="1810" max="1810" width="7.25" style="114" bestFit="1" customWidth="1"/>
    <col min="1811" max="2048" width="9" style="114"/>
    <col min="2049" max="2049" width="7.5" style="114" customWidth="1"/>
    <col min="2050" max="2050" width="16.875" style="114" customWidth="1"/>
    <col min="2051" max="2051" width="14.25" style="114" customWidth="1"/>
    <col min="2052" max="2052" width="7.5" style="114" customWidth="1"/>
    <col min="2053" max="2053" width="5.5" style="114" bestFit="1" customWidth="1"/>
    <col min="2054" max="2061" width="9" style="114"/>
    <col min="2062" max="2062" width="6.5" style="114" customWidth="1"/>
    <col min="2063" max="2065" width="9" style="114"/>
    <col min="2066" max="2066" width="7.25" style="114" bestFit="1" customWidth="1"/>
    <col min="2067" max="2304" width="9" style="114"/>
    <col min="2305" max="2305" width="7.5" style="114" customWidth="1"/>
    <col min="2306" max="2306" width="16.875" style="114" customWidth="1"/>
    <col min="2307" max="2307" width="14.25" style="114" customWidth="1"/>
    <col min="2308" max="2308" width="7.5" style="114" customWidth="1"/>
    <col min="2309" max="2309" width="5.5" style="114" bestFit="1" customWidth="1"/>
    <col min="2310" max="2317" width="9" style="114"/>
    <col min="2318" max="2318" width="6.5" style="114" customWidth="1"/>
    <col min="2319" max="2321" width="9" style="114"/>
    <col min="2322" max="2322" width="7.25" style="114" bestFit="1" customWidth="1"/>
    <col min="2323" max="2560" width="9" style="114"/>
    <col min="2561" max="2561" width="7.5" style="114" customWidth="1"/>
    <col min="2562" max="2562" width="16.875" style="114" customWidth="1"/>
    <col min="2563" max="2563" width="14.25" style="114" customWidth="1"/>
    <col min="2564" max="2564" width="7.5" style="114" customWidth="1"/>
    <col min="2565" max="2565" width="5.5" style="114" bestFit="1" customWidth="1"/>
    <col min="2566" max="2573" width="9" style="114"/>
    <col min="2574" max="2574" width="6.5" style="114" customWidth="1"/>
    <col min="2575" max="2577" width="9" style="114"/>
    <col min="2578" max="2578" width="7.25" style="114" bestFit="1" customWidth="1"/>
    <col min="2579" max="2816" width="9" style="114"/>
    <col min="2817" max="2817" width="7.5" style="114" customWidth="1"/>
    <col min="2818" max="2818" width="16.875" style="114" customWidth="1"/>
    <col min="2819" max="2819" width="14.25" style="114" customWidth="1"/>
    <col min="2820" max="2820" width="7.5" style="114" customWidth="1"/>
    <col min="2821" max="2821" width="5.5" style="114" bestFit="1" customWidth="1"/>
    <col min="2822" max="2829" width="9" style="114"/>
    <col min="2830" max="2830" width="6.5" style="114" customWidth="1"/>
    <col min="2831" max="2833" width="9" style="114"/>
    <col min="2834" max="2834" width="7.25" style="114" bestFit="1" customWidth="1"/>
    <col min="2835" max="3072" width="9" style="114"/>
    <col min="3073" max="3073" width="7.5" style="114" customWidth="1"/>
    <col min="3074" max="3074" width="16.875" style="114" customWidth="1"/>
    <col min="3075" max="3075" width="14.25" style="114" customWidth="1"/>
    <col min="3076" max="3076" width="7.5" style="114" customWidth="1"/>
    <col min="3077" max="3077" width="5.5" style="114" bestFit="1" customWidth="1"/>
    <col min="3078" max="3085" width="9" style="114"/>
    <col min="3086" max="3086" width="6.5" style="114" customWidth="1"/>
    <col min="3087" max="3089" width="9" style="114"/>
    <col min="3090" max="3090" width="7.25" style="114" bestFit="1" customWidth="1"/>
    <col min="3091" max="3328" width="9" style="114"/>
    <col min="3329" max="3329" width="7.5" style="114" customWidth="1"/>
    <col min="3330" max="3330" width="16.875" style="114" customWidth="1"/>
    <col min="3331" max="3331" width="14.25" style="114" customWidth="1"/>
    <col min="3332" max="3332" width="7.5" style="114" customWidth="1"/>
    <col min="3333" max="3333" width="5.5" style="114" bestFit="1" customWidth="1"/>
    <col min="3334" max="3341" width="9" style="114"/>
    <col min="3342" max="3342" width="6.5" style="114" customWidth="1"/>
    <col min="3343" max="3345" width="9" style="114"/>
    <col min="3346" max="3346" width="7.25" style="114" bestFit="1" customWidth="1"/>
    <col min="3347" max="3584" width="9" style="114"/>
    <col min="3585" max="3585" width="7.5" style="114" customWidth="1"/>
    <col min="3586" max="3586" width="16.875" style="114" customWidth="1"/>
    <col min="3587" max="3587" width="14.25" style="114" customWidth="1"/>
    <col min="3588" max="3588" width="7.5" style="114" customWidth="1"/>
    <col min="3589" max="3589" width="5.5" style="114" bestFit="1" customWidth="1"/>
    <col min="3590" max="3597" width="9" style="114"/>
    <col min="3598" max="3598" width="6.5" style="114" customWidth="1"/>
    <col min="3599" max="3601" width="9" style="114"/>
    <col min="3602" max="3602" width="7.25" style="114" bestFit="1" customWidth="1"/>
    <col min="3603" max="3840" width="9" style="114"/>
    <col min="3841" max="3841" width="7.5" style="114" customWidth="1"/>
    <col min="3842" max="3842" width="16.875" style="114" customWidth="1"/>
    <col min="3843" max="3843" width="14.25" style="114" customWidth="1"/>
    <col min="3844" max="3844" width="7.5" style="114" customWidth="1"/>
    <col min="3845" max="3845" width="5.5" style="114" bestFit="1" customWidth="1"/>
    <col min="3846" max="3853" width="9" style="114"/>
    <col min="3854" max="3854" width="6.5" style="114" customWidth="1"/>
    <col min="3855" max="3857" width="9" style="114"/>
    <col min="3858" max="3858" width="7.25" style="114" bestFit="1" customWidth="1"/>
    <col min="3859" max="4096" width="9" style="114"/>
    <col min="4097" max="4097" width="7.5" style="114" customWidth="1"/>
    <col min="4098" max="4098" width="16.875" style="114" customWidth="1"/>
    <col min="4099" max="4099" width="14.25" style="114" customWidth="1"/>
    <col min="4100" max="4100" width="7.5" style="114" customWidth="1"/>
    <col min="4101" max="4101" width="5.5" style="114" bestFit="1" customWidth="1"/>
    <col min="4102" max="4109" width="9" style="114"/>
    <col min="4110" max="4110" width="6.5" style="114" customWidth="1"/>
    <col min="4111" max="4113" width="9" style="114"/>
    <col min="4114" max="4114" width="7.25" style="114" bestFit="1" customWidth="1"/>
    <col min="4115" max="4352" width="9" style="114"/>
    <col min="4353" max="4353" width="7.5" style="114" customWidth="1"/>
    <col min="4354" max="4354" width="16.875" style="114" customWidth="1"/>
    <col min="4355" max="4355" width="14.25" style="114" customWidth="1"/>
    <col min="4356" max="4356" width="7.5" style="114" customWidth="1"/>
    <col min="4357" max="4357" width="5.5" style="114" bestFit="1" customWidth="1"/>
    <col min="4358" max="4365" width="9" style="114"/>
    <col min="4366" max="4366" width="6.5" style="114" customWidth="1"/>
    <col min="4367" max="4369" width="9" style="114"/>
    <col min="4370" max="4370" width="7.25" style="114" bestFit="1" customWidth="1"/>
    <col min="4371" max="4608" width="9" style="114"/>
    <col min="4609" max="4609" width="7.5" style="114" customWidth="1"/>
    <col min="4610" max="4610" width="16.875" style="114" customWidth="1"/>
    <col min="4611" max="4611" width="14.25" style="114" customWidth="1"/>
    <col min="4612" max="4612" width="7.5" style="114" customWidth="1"/>
    <col min="4613" max="4613" width="5.5" style="114" bestFit="1" customWidth="1"/>
    <col min="4614" max="4621" width="9" style="114"/>
    <col min="4622" max="4622" width="6.5" style="114" customWidth="1"/>
    <col min="4623" max="4625" width="9" style="114"/>
    <col min="4626" max="4626" width="7.25" style="114" bestFit="1" customWidth="1"/>
    <col min="4627" max="4864" width="9" style="114"/>
    <col min="4865" max="4865" width="7.5" style="114" customWidth="1"/>
    <col min="4866" max="4866" width="16.875" style="114" customWidth="1"/>
    <col min="4867" max="4867" width="14.25" style="114" customWidth="1"/>
    <col min="4868" max="4868" width="7.5" style="114" customWidth="1"/>
    <col min="4869" max="4869" width="5.5" style="114" bestFit="1" customWidth="1"/>
    <col min="4870" max="4877" width="9" style="114"/>
    <col min="4878" max="4878" width="6.5" style="114" customWidth="1"/>
    <col min="4879" max="4881" width="9" style="114"/>
    <col min="4882" max="4882" width="7.25" style="114" bestFit="1" customWidth="1"/>
    <col min="4883" max="5120" width="9" style="114"/>
    <col min="5121" max="5121" width="7.5" style="114" customWidth="1"/>
    <col min="5122" max="5122" width="16.875" style="114" customWidth="1"/>
    <col min="5123" max="5123" width="14.25" style="114" customWidth="1"/>
    <col min="5124" max="5124" width="7.5" style="114" customWidth="1"/>
    <col min="5125" max="5125" width="5.5" style="114" bestFit="1" customWidth="1"/>
    <col min="5126" max="5133" width="9" style="114"/>
    <col min="5134" max="5134" width="6.5" style="114" customWidth="1"/>
    <col min="5135" max="5137" width="9" style="114"/>
    <col min="5138" max="5138" width="7.25" style="114" bestFit="1" customWidth="1"/>
    <col min="5139" max="5376" width="9" style="114"/>
    <col min="5377" max="5377" width="7.5" style="114" customWidth="1"/>
    <col min="5378" max="5378" width="16.875" style="114" customWidth="1"/>
    <col min="5379" max="5379" width="14.25" style="114" customWidth="1"/>
    <col min="5380" max="5380" width="7.5" style="114" customWidth="1"/>
    <col min="5381" max="5381" width="5.5" style="114" bestFit="1" customWidth="1"/>
    <col min="5382" max="5389" width="9" style="114"/>
    <col min="5390" max="5390" width="6.5" style="114" customWidth="1"/>
    <col min="5391" max="5393" width="9" style="114"/>
    <col min="5394" max="5394" width="7.25" style="114" bestFit="1" customWidth="1"/>
    <col min="5395" max="5632" width="9" style="114"/>
    <col min="5633" max="5633" width="7.5" style="114" customWidth="1"/>
    <col min="5634" max="5634" width="16.875" style="114" customWidth="1"/>
    <col min="5635" max="5635" width="14.25" style="114" customWidth="1"/>
    <col min="5636" max="5636" width="7.5" style="114" customWidth="1"/>
    <col min="5637" max="5637" width="5.5" style="114" bestFit="1" customWidth="1"/>
    <col min="5638" max="5645" width="9" style="114"/>
    <col min="5646" max="5646" width="6.5" style="114" customWidth="1"/>
    <col min="5647" max="5649" width="9" style="114"/>
    <col min="5650" max="5650" width="7.25" style="114" bestFit="1" customWidth="1"/>
    <col min="5651" max="5888" width="9" style="114"/>
    <col min="5889" max="5889" width="7.5" style="114" customWidth="1"/>
    <col min="5890" max="5890" width="16.875" style="114" customWidth="1"/>
    <col min="5891" max="5891" width="14.25" style="114" customWidth="1"/>
    <col min="5892" max="5892" width="7.5" style="114" customWidth="1"/>
    <col min="5893" max="5893" width="5.5" style="114" bestFit="1" customWidth="1"/>
    <col min="5894" max="5901" width="9" style="114"/>
    <col min="5902" max="5902" width="6.5" style="114" customWidth="1"/>
    <col min="5903" max="5905" width="9" style="114"/>
    <col min="5906" max="5906" width="7.25" style="114" bestFit="1" customWidth="1"/>
    <col min="5907" max="6144" width="9" style="114"/>
    <col min="6145" max="6145" width="7.5" style="114" customWidth="1"/>
    <col min="6146" max="6146" width="16.875" style="114" customWidth="1"/>
    <col min="6147" max="6147" width="14.25" style="114" customWidth="1"/>
    <col min="6148" max="6148" width="7.5" style="114" customWidth="1"/>
    <col min="6149" max="6149" width="5.5" style="114" bestFit="1" customWidth="1"/>
    <col min="6150" max="6157" width="9" style="114"/>
    <col min="6158" max="6158" width="6.5" style="114" customWidth="1"/>
    <col min="6159" max="6161" width="9" style="114"/>
    <col min="6162" max="6162" width="7.25" style="114" bestFit="1" customWidth="1"/>
    <col min="6163" max="6400" width="9" style="114"/>
    <col min="6401" max="6401" width="7.5" style="114" customWidth="1"/>
    <col min="6402" max="6402" width="16.875" style="114" customWidth="1"/>
    <col min="6403" max="6403" width="14.25" style="114" customWidth="1"/>
    <col min="6404" max="6404" width="7.5" style="114" customWidth="1"/>
    <col min="6405" max="6405" width="5.5" style="114" bestFit="1" customWidth="1"/>
    <col min="6406" max="6413" width="9" style="114"/>
    <col min="6414" max="6414" width="6.5" style="114" customWidth="1"/>
    <col min="6415" max="6417" width="9" style="114"/>
    <col min="6418" max="6418" width="7.25" style="114" bestFit="1" customWidth="1"/>
    <col min="6419" max="6656" width="9" style="114"/>
    <col min="6657" max="6657" width="7.5" style="114" customWidth="1"/>
    <col min="6658" max="6658" width="16.875" style="114" customWidth="1"/>
    <col min="6659" max="6659" width="14.25" style="114" customWidth="1"/>
    <col min="6660" max="6660" width="7.5" style="114" customWidth="1"/>
    <col min="6661" max="6661" width="5.5" style="114" bestFit="1" customWidth="1"/>
    <col min="6662" max="6669" width="9" style="114"/>
    <col min="6670" max="6670" width="6.5" style="114" customWidth="1"/>
    <col min="6671" max="6673" width="9" style="114"/>
    <col min="6674" max="6674" width="7.25" style="114" bestFit="1" customWidth="1"/>
    <col min="6675" max="6912" width="9" style="114"/>
    <col min="6913" max="6913" width="7.5" style="114" customWidth="1"/>
    <col min="6914" max="6914" width="16.875" style="114" customWidth="1"/>
    <col min="6915" max="6915" width="14.25" style="114" customWidth="1"/>
    <col min="6916" max="6916" width="7.5" style="114" customWidth="1"/>
    <col min="6917" max="6917" width="5.5" style="114" bestFit="1" customWidth="1"/>
    <col min="6918" max="6925" width="9" style="114"/>
    <col min="6926" max="6926" width="6.5" style="114" customWidth="1"/>
    <col min="6927" max="6929" width="9" style="114"/>
    <col min="6930" max="6930" width="7.25" style="114" bestFit="1" customWidth="1"/>
    <col min="6931" max="7168" width="9" style="114"/>
    <col min="7169" max="7169" width="7.5" style="114" customWidth="1"/>
    <col min="7170" max="7170" width="16.875" style="114" customWidth="1"/>
    <col min="7171" max="7171" width="14.25" style="114" customWidth="1"/>
    <col min="7172" max="7172" width="7.5" style="114" customWidth="1"/>
    <col min="7173" max="7173" width="5.5" style="114" bestFit="1" customWidth="1"/>
    <col min="7174" max="7181" width="9" style="114"/>
    <col min="7182" max="7182" width="6.5" style="114" customWidth="1"/>
    <col min="7183" max="7185" width="9" style="114"/>
    <col min="7186" max="7186" width="7.25" style="114" bestFit="1" customWidth="1"/>
    <col min="7187" max="7424" width="9" style="114"/>
    <col min="7425" max="7425" width="7.5" style="114" customWidth="1"/>
    <col min="7426" max="7426" width="16.875" style="114" customWidth="1"/>
    <col min="7427" max="7427" width="14.25" style="114" customWidth="1"/>
    <col min="7428" max="7428" width="7.5" style="114" customWidth="1"/>
    <col min="7429" max="7429" width="5.5" style="114" bestFit="1" customWidth="1"/>
    <col min="7430" max="7437" width="9" style="114"/>
    <col min="7438" max="7438" width="6.5" style="114" customWidth="1"/>
    <col min="7439" max="7441" width="9" style="114"/>
    <col min="7442" max="7442" width="7.25" style="114" bestFit="1" customWidth="1"/>
    <col min="7443" max="7680" width="9" style="114"/>
    <col min="7681" max="7681" width="7.5" style="114" customWidth="1"/>
    <col min="7682" max="7682" width="16.875" style="114" customWidth="1"/>
    <col min="7683" max="7683" width="14.25" style="114" customWidth="1"/>
    <col min="7684" max="7684" width="7.5" style="114" customWidth="1"/>
    <col min="7685" max="7685" width="5.5" style="114" bestFit="1" customWidth="1"/>
    <col min="7686" max="7693" width="9" style="114"/>
    <col min="7694" max="7694" width="6.5" style="114" customWidth="1"/>
    <col min="7695" max="7697" width="9" style="114"/>
    <col min="7698" max="7698" width="7.25" style="114" bestFit="1" customWidth="1"/>
    <col min="7699" max="7936" width="9" style="114"/>
    <col min="7937" max="7937" width="7.5" style="114" customWidth="1"/>
    <col min="7938" max="7938" width="16.875" style="114" customWidth="1"/>
    <col min="7939" max="7939" width="14.25" style="114" customWidth="1"/>
    <col min="7940" max="7940" width="7.5" style="114" customWidth="1"/>
    <col min="7941" max="7941" width="5.5" style="114" bestFit="1" customWidth="1"/>
    <col min="7942" max="7949" width="9" style="114"/>
    <col min="7950" max="7950" width="6.5" style="114" customWidth="1"/>
    <col min="7951" max="7953" width="9" style="114"/>
    <col min="7954" max="7954" width="7.25" style="114" bestFit="1" customWidth="1"/>
    <col min="7955" max="8192" width="9" style="114"/>
    <col min="8193" max="8193" width="7.5" style="114" customWidth="1"/>
    <col min="8194" max="8194" width="16.875" style="114" customWidth="1"/>
    <col min="8195" max="8195" width="14.25" style="114" customWidth="1"/>
    <col min="8196" max="8196" width="7.5" style="114" customWidth="1"/>
    <col min="8197" max="8197" width="5.5" style="114" bestFit="1" customWidth="1"/>
    <col min="8198" max="8205" width="9" style="114"/>
    <col min="8206" max="8206" width="6.5" style="114" customWidth="1"/>
    <col min="8207" max="8209" width="9" style="114"/>
    <col min="8210" max="8210" width="7.25" style="114" bestFit="1" customWidth="1"/>
    <col min="8211" max="8448" width="9" style="114"/>
    <col min="8449" max="8449" width="7.5" style="114" customWidth="1"/>
    <col min="8450" max="8450" width="16.875" style="114" customWidth="1"/>
    <col min="8451" max="8451" width="14.25" style="114" customWidth="1"/>
    <col min="8452" max="8452" width="7.5" style="114" customWidth="1"/>
    <col min="8453" max="8453" width="5.5" style="114" bestFit="1" customWidth="1"/>
    <col min="8454" max="8461" width="9" style="114"/>
    <col min="8462" max="8462" width="6.5" style="114" customWidth="1"/>
    <col min="8463" max="8465" width="9" style="114"/>
    <col min="8466" max="8466" width="7.25" style="114" bestFit="1" customWidth="1"/>
    <col min="8467" max="8704" width="9" style="114"/>
    <col min="8705" max="8705" width="7.5" style="114" customWidth="1"/>
    <col min="8706" max="8706" width="16.875" style="114" customWidth="1"/>
    <col min="8707" max="8707" width="14.25" style="114" customWidth="1"/>
    <col min="8708" max="8708" width="7.5" style="114" customWidth="1"/>
    <col min="8709" max="8709" width="5.5" style="114" bestFit="1" customWidth="1"/>
    <col min="8710" max="8717" width="9" style="114"/>
    <col min="8718" max="8718" width="6.5" style="114" customWidth="1"/>
    <col min="8719" max="8721" width="9" style="114"/>
    <col min="8722" max="8722" width="7.25" style="114" bestFit="1" customWidth="1"/>
    <col min="8723" max="8960" width="9" style="114"/>
    <col min="8961" max="8961" width="7.5" style="114" customWidth="1"/>
    <col min="8962" max="8962" width="16.875" style="114" customWidth="1"/>
    <col min="8963" max="8963" width="14.25" style="114" customWidth="1"/>
    <col min="8964" max="8964" width="7.5" style="114" customWidth="1"/>
    <col min="8965" max="8965" width="5.5" style="114" bestFit="1" customWidth="1"/>
    <col min="8966" max="8973" width="9" style="114"/>
    <col min="8974" max="8974" width="6.5" style="114" customWidth="1"/>
    <col min="8975" max="8977" width="9" style="114"/>
    <col min="8978" max="8978" width="7.25" style="114" bestFit="1" customWidth="1"/>
    <col min="8979" max="9216" width="9" style="114"/>
    <col min="9217" max="9217" width="7.5" style="114" customWidth="1"/>
    <col min="9218" max="9218" width="16.875" style="114" customWidth="1"/>
    <col min="9219" max="9219" width="14.25" style="114" customWidth="1"/>
    <col min="9220" max="9220" width="7.5" style="114" customWidth="1"/>
    <col min="9221" max="9221" width="5.5" style="114" bestFit="1" customWidth="1"/>
    <col min="9222" max="9229" width="9" style="114"/>
    <col min="9230" max="9230" width="6.5" style="114" customWidth="1"/>
    <col min="9231" max="9233" width="9" style="114"/>
    <col min="9234" max="9234" width="7.25" style="114" bestFit="1" customWidth="1"/>
    <col min="9235" max="9472" width="9" style="114"/>
    <col min="9473" max="9473" width="7.5" style="114" customWidth="1"/>
    <col min="9474" max="9474" width="16.875" style="114" customWidth="1"/>
    <col min="9475" max="9475" width="14.25" style="114" customWidth="1"/>
    <col min="9476" max="9476" width="7.5" style="114" customWidth="1"/>
    <col min="9477" max="9477" width="5.5" style="114" bestFit="1" customWidth="1"/>
    <col min="9478" max="9485" width="9" style="114"/>
    <col min="9486" max="9486" width="6.5" style="114" customWidth="1"/>
    <col min="9487" max="9489" width="9" style="114"/>
    <col min="9490" max="9490" width="7.25" style="114" bestFit="1" customWidth="1"/>
    <col min="9491" max="9728" width="9" style="114"/>
    <col min="9729" max="9729" width="7.5" style="114" customWidth="1"/>
    <col min="9730" max="9730" width="16.875" style="114" customWidth="1"/>
    <col min="9731" max="9731" width="14.25" style="114" customWidth="1"/>
    <col min="9732" max="9732" width="7.5" style="114" customWidth="1"/>
    <col min="9733" max="9733" width="5.5" style="114" bestFit="1" customWidth="1"/>
    <col min="9734" max="9741" width="9" style="114"/>
    <col min="9742" max="9742" width="6.5" style="114" customWidth="1"/>
    <col min="9743" max="9745" width="9" style="114"/>
    <col min="9746" max="9746" width="7.25" style="114" bestFit="1" customWidth="1"/>
    <col min="9747" max="9984" width="9" style="114"/>
    <col min="9985" max="9985" width="7.5" style="114" customWidth="1"/>
    <col min="9986" max="9986" width="16.875" style="114" customWidth="1"/>
    <col min="9987" max="9987" width="14.25" style="114" customWidth="1"/>
    <col min="9988" max="9988" width="7.5" style="114" customWidth="1"/>
    <col min="9989" max="9989" width="5.5" style="114" bestFit="1" customWidth="1"/>
    <col min="9990" max="9997" width="9" style="114"/>
    <col min="9998" max="9998" width="6.5" style="114" customWidth="1"/>
    <col min="9999" max="10001" width="9" style="114"/>
    <col min="10002" max="10002" width="7.25" style="114" bestFit="1" customWidth="1"/>
    <col min="10003" max="10240" width="9" style="114"/>
    <col min="10241" max="10241" width="7.5" style="114" customWidth="1"/>
    <col min="10242" max="10242" width="16.875" style="114" customWidth="1"/>
    <col min="10243" max="10243" width="14.25" style="114" customWidth="1"/>
    <col min="10244" max="10244" width="7.5" style="114" customWidth="1"/>
    <col min="10245" max="10245" width="5.5" style="114" bestFit="1" customWidth="1"/>
    <col min="10246" max="10253" width="9" style="114"/>
    <col min="10254" max="10254" width="6.5" style="114" customWidth="1"/>
    <col min="10255" max="10257" width="9" style="114"/>
    <col min="10258" max="10258" width="7.25" style="114" bestFit="1" customWidth="1"/>
    <col min="10259" max="10496" width="9" style="114"/>
    <col min="10497" max="10497" width="7.5" style="114" customWidth="1"/>
    <col min="10498" max="10498" width="16.875" style="114" customWidth="1"/>
    <col min="10499" max="10499" width="14.25" style="114" customWidth="1"/>
    <col min="10500" max="10500" width="7.5" style="114" customWidth="1"/>
    <col min="10501" max="10501" width="5.5" style="114" bestFit="1" customWidth="1"/>
    <col min="10502" max="10509" width="9" style="114"/>
    <col min="10510" max="10510" width="6.5" style="114" customWidth="1"/>
    <col min="10511" max="10513" width="9" style="114"/>
    <col min="10514" max="10514" width="7.25" style="114" bestFit="1" customWidth="1"/>
    <col min="10515" max="10752" width="9" style="114"/>
    <col min="10753" max="10753" width="7.5" style="114" customWidth="1"/>
    <col min="10754" max="10754" width="16.875" style="114" customWidth="1"/>
    <col min="10755" max="10755" width="14.25" style="114" customWidth="1"/>
    <col min="10756" max="10756" width="7.5" style="114" customWidth="1"/>
    <col min="10757" max="10757" width="5.5" style="114" bestFit="1" customWidth="1"/>
    <col min="10758" max="10765" width="9" style="114"/>
    <col min="10766" max="10766" width="6.5" style="114" customWidth="1"/>
    <col min="10767" max="10769" width="9" style="114"/>
    <col min="10770" max="10770" width="7.25" style="114" bestFit="1" customWidth="1"/>
    <col min="10771" max="11008" width="9" style="114"/>
    <col min="11009" max="11009" width="7.5" style="114" customWidth="1"/>
    <col min="11010" max="11010" width="16.875" style="114" customWidth="1"/>
    <col min="11011" max="11011" width="14.25" style="114" customWidth="1"/>
    <col min="11012" max="11012" width="7.5" style="114" customWidth="1"/>
    <col min="11013" max="11013" width="5.5" style="114" bestFit="1" customWidth="1"/>
    <col min="11014" max="11021" width="9" style="114"/>
    <col min="11022" max="11022" width="6.5" style="114" customWidth="1"/>
    <col min="11023" max="11025" width="9" style="114"/>
    <col min="11026" max="11026" width="7.25" style="114" bestFit="1" customWidth="1"/>
    <col min="11027" max="11264" width="9" style="114"/>
    <col min="11265" max="11265" width="7.5" style="114" customWidth="1"/>
    <col min="11266" max="11266" width="16.875" style="114" customWidth="1"/>
    <col min="11267" max="11267" width="14.25" style="114" customWidth="1"/>
    <col min="11268" max="11268" width="7.5" style="114" customWidth="1"/>
    <col min="11269" max="11269" width="5.5" style="114" bestFit="1" customWidth="1"/>
    <col min="11270" max="11277" width="9" style="114"/>
    <col min="11278" max="11278" width="6.5" style="114" customWidth="1"/>
    <col min="11279" max="11281" width="9" style="114"/>
    <col min="11282" max="11282" width="7.25" style="114" bestFit="1" customWidth="1"/>
    <col min="11283" max="11520" width="9" style="114"/>
    <col min="11521" max="11521" width="7.5" style="114" customWidth="1"/>
    <col min="11522" max="11522" width="16.875" style="114" customWidth="1"/>
    <col min="11523" max="11523" width="14.25" style="114" customWidth="1"/>
    <col min="11524" max="11524" width="7.5" style="114" customWidth="1"/>
    <col min="11525" max="11525" width="5.5" style="114" bestFit="1" customWidth="1"/>
    <col min="11526" max="11533" width="9" style="114"/>
    <col min="11534" max="11534" width="6.5" style="114" customWidth="1"/>
    <col min="11535" max="11537" width="9" style="114"/>
    <col min="11538" max="11538" width="7.25" style="114" bestFit="1" customWidth="1"/>
    <col min="11539" max="11776" width="9" style="114"/>
    <col min="11777" max="11777" width="7.5" style="114" customWidth="1"/>
    <col min="11778" max="11778" width="16.875" style="114" customWidth="1"/>
    <col min="11779" max="11779" width="14.25" style="114" customWidth="1"/>
    <col min="11780" max="11780" width="7.5" style="114" customWidth="1"/>
    <col min="11781" max="11781" width="5.5" style="114" bestFit="1" customWidth="1"/>
    <col min="11782" max="11789" width="9" style="114"/>
    <col min="11790" max="11790" width="6.5" style="114" customWidth="1"/>
    <col min="11791" max="11793" width="9" style="114"/>
    <col min="11794" max="11794" width="7.25" style="114" bestFit="1" customWidth="1"/>
    <col min="11795" max="12032" width="9" style="114"/>
    <col min="12033" max="12033" width="7.5" style="114" customWidth="1"/>
    <col min="12034" max="12034" width="16.875" style="114" customWidth="1"/>
    <col min="12035" max="12035" width="14.25" style="114" customWidth="1"/>
    <col min="12036" max="12036" width="7.5" style="114" customWidth="1"/>
    <col min="12037" max="12037" width="5.5" style="114" bestFit="1" customWidth="1"/>
    <col min="12038" max="12045" width="9" style="114"/>
    <col min="12046" max="12046" width="6.5" style="114" customWidth="1"/>
    <col min="12047" max="12049" width="9" style="114"/>
    <col min="12050" max="12050" width="7.25" style="114" bestFit="1" customWidth="1"/>
    <col min="12051" max="12288" width="9" style="114"/>
    <col min="12289" max="12289" width="7.5" style="114" customWidth="1"/>
    <col min="12290" max="12290" width="16.875" style="114" customWidth="1"/>
    <col min="12291" max="12291" width="14.25" style="114" customWidth="1"/>
    <col min="12292" max="12292" width="7.5" style="114" customWidth="1"/>
    <col min="12293" max="12293" width="5.5" style="114" bestFit="1" customWidth="1"/>
    <col min="12294" max="12301" width="9" style="114"/>
    <col min="12302" max="12302" width="6.5" style="114" customWidth="1"/>
    <col min="12303" max="12305" width="9" style="114"/>
    <col min="12306" max="12306" width="7.25" style="114" bestFit="1" customWidth="1"/>
    <col min="12307" max="12544" width="9" style="114"/>
    <col min="12545" max="12545" width="7.5" style="114" customWidth="1"/>
    <col min="12546" max="12546" width="16.875" style="114" customWidth="1"/>
    <col min="12547" max="12547" width="14.25" style="114" customWidth="1"/>
    <col min="12548" max="12548" width="7.5" style="114" customWidth="1"/>
    <col min="12549" max="12549" width="5.5" style="114" bestFit="1" customWidth="1"/>
    <col min="12550" max="12557" width="9" style="114"/>
    <col min="12558" max="12558" width="6.5" style="114" customWidth="1"/>
    <col min="12559" max="12561" width="9" style="114"/>
    <col min="12562" max="12562" width="7.25" style="114" bestFit="1" customWidth="1"/>
    <col min="12563" max="12800" width="9" style="114"/>
    <col min="12801" max="12801" width="7.5" style="114" customWidth="1"/>
    <col min="12802" max="12802" width="16.875" style="114" customWidth="1"/>
    <col min="12803" max="12803" width="14.25" style="114" customWidth="1"/>
    <col min="12804" max="12804" width="7.5" style="114" customWidth="1"/>
    <col min="12805" max="12805" width="5.5" style="114" bestFit="1" customWidth="1"/>
    <col min="12806" max="12813" width="9" style="114"/>
    <col min="12814" max="12814" width="6.5" style="114" customWidth="1"/>
    <col min="12815" max="12817" width="9" style="114"/>
    <col min="12818" max="12818" width="7.25" style="114" bestFit="1" customWidth="1"/>
    <col min="12819" max="13056" width="9" style="114"/>
    <col min="13057" max="13057" width="7.5" style="114" customWidth="1"/>
    <col min="13058" max="13058" width="16.875" style="114" customWidth="1"/>
    <col min="13059" max="13059" width="14.25" style="114" customWidth="1"/>
    <col min="13060" max="13060" width="7.5" style="114" customWidth="1"/>
    <col min="13061" max="13061" width="5.5" style="114" bestFit="1" customWidth="1"/>
    <col min="13062" max="13069" width="9" style="114"/>
    <col min="13070" max="13070" width="6.5" style="114" customWidth="1"/>
    <col min="13071" max="13073" width="9" style="114"/>
    <col min="13074" max="13074" width="7.25" style="114" bestFit="1" customWidth="1"/>
    <col min="13075" max="13312" width="9" style="114"/>
    <col min="13313" max="13313" width="7.5" style="114" customWidth="1"/>
    <col min="13314" max="13314" width="16.875" style="114" customWidth="1"/>
    <col min="13315" max="13315" width="14.25" style="114" customWidth="1"/>
    <col min="13316" max="13316" width="7.5" style="114" customWidth="1"/>
    <col min="13317" max="13317" width="5.5" style="114" bestFit="1" customWidth="1"/>
    <col min="13318" max="13325" width="9" style="114"/>
    <col min="13326" max="13326" width="6.5" style="114" customWidth="1"/>
    <col min="13327" max="13329" width="9" style="114"/>
    <col min="13330" max="13330" width="7.25" style="114" bestFit="1" customWidth="1"/>
    <col min="13331" max="13568" width="9" style="114"/>
    <col min="13569" max="13569" width="7.5" style="114" customWidth="1"/>
    <col min="13570" max="13570" width="16.875" style="114" customWidth="1"/>
    <col min="13571" max="13571" width="14.25" style="114" customWidth="1"/>
    <col min="13572" max="13572" width="7.5" style="114" customWidth="1"/>
    <col min="13573" max="13573" width="5.5" style="114" bestFit="1" customWidth="1"/>
    <col min="13574" max="13581" width="9" style="114"/>
    <col min="13582" max="13582" width="6.5" style="114" customWidth="1"/>
    <col min="13583" max="13585" width="9" style="114"/>
    <col min="13586" max="13586" width="7.25" style="114" bestFit="1" customWidth="1"/>
    <col min="13587" max="13824" width="9" style="114"/>
    <col min="13825" max="13825" width="7.5" style="114" customWidth="1"/>
    <col min="13826" max="13826" width="16.875" style="114" customWidth="1"/>
    <col min="13827" max="13827" width="14.25" style="114" customWidth="1"/>
    <col min="13828" max="13828" width="7.5" style="114" customWidth="1"/>
    <col min="13829" max="13829" width="5.5" style="114" bestFit="1" customWidth="1"/>
    <col min="13830" max="13837" width="9" style="114"/>
    <col min="13838" max="13838" width="6.5" style="114" customWidth="1"/>
    <col min="13839" max="13841" width="9" style="114"/>
    <col min="13842" max="13842" width="7.25" style="114" bestFit="1" customWidth="1"/>
    <col min="13843" max="14080" width="9" style="114"/>
    <col min="14081" max="14081" width="7.5" style="114" customWidth="1"/>
    <col min="14082" max="14082" width="16.875" style="114" customWidth="1"/>
    <col min="14083" max="14083" width="14.25" style="114" customWidth="1"/>
    <col min="14084" max="14084" width="7.5" style="114" customWidth="1"/>
    <col min="14085" max="14085" width="5.5" style="114" bestFit="1" customWidth="1"/>
    <col min="14086" max="14093" width="9" style="114"/>
    <col min="14094" max="14094" width="6.5" style="114" customWidth="1"/>
    <col min="14095" max="14097" width="9" style="114"/>
    <col min="14098" max="14098" width="7.25" style="114" bestFit="1" customWidth="1"/>
    <col min="14099" max="14336" width="9" style="114"/>
    <col min="14337" max="14337" width="7.5" style="114" customWidth="1"/>
    <col min="14338" max="14338" width="16.875" style="114" customWidth="1"/>
    <col min="14339" max="14339" width="14.25" style="114" customWidth="1"/>
    <col min="14340" max="14340" width="7.5" style="114" customWidth="1"/>
    <col min="14341" max="14341" width="5.5" style="114" bestFit="1" customWidth="1"/>
    <col min="14342" max="14349" width="9" style="114"/>
    <col min="14350" max="14350" width="6.5" style="114" customWidth="1"/>
    <col min="14351" max="14353" width="9" style="114"/>
    <col min="14354" max="14354" width="7.25" style="114" bestFit="1" customWidth="1"/>
    <col min="14355" max="14592" width="9" style="114"/>
    <col min="14593" max="14593" width="7.5" style="114" customWidth="1"/>
    <col min="14594" max="14594" width="16.875" style="114" customWidth="1"/>
    <col min="14595" max="14595" width="14.25" style="114" customWidth="1"/>
    <col min="14596" max="14596" width="7.5" style="114" customWidth="1"/>
    <col min="14597" max="14597" width="5.5" style="114" bestFit="1" customWidth="1"/>
    <col min="14598" max="14605" width="9" style="114"/>
    <col min="14606" max="14606" width="6.5" style="114" customWidth="1"/>
    <col min="14607" max="14609" width="9" style="114"/>
    <col min="14610" max="14610" width="7.25" style="114" bestFit="1" customWidth="1"/>
    <col min="14611" max="14848" width="9" style="114"/>
    <col min="14849" max="14849" width="7.5" style="114" customWidth="1"/>
    <col min="14850" max="14850" width="16.875" style="114" customWidth="1"/>
    <col min="14851" max="14851" width="14.25" style="114" customWidth="1"/>
    <col min="14852" max="14852" width="7.5" style="114" customWidth="1"/>
    <col min="14853" max="14853" width="5.5" style="114" bestFit="1" customWidth="1"/>
    <col min="14854" max="14861" width="9" style="114"/>
    <col min="14862" max="14862" width="6.5" style="114" customWidth="1"/>
    <col min="14863" max="14865" width="9" style="114"/>
    <col min="14866" max="14866" width="7.25" style="114" bestFit="1" customWidth="1"/>
    <col min="14867" max="15104" width="9" style="114"/>
    <col min="15105" max="15105" width="7.5" style="114" customWidth="1"/>
    <col min="15106" max="15106" width="16.875" style="114" customWidth="1"/>
    <col min="15107" max="15107" width="14.25" style="114" customWidth="1"/>
    <col min="15108" max="15108" width="7.5" style="114" customWidth="1"/>
    <col min="15109" max="15109" width="5.5" style="114" bestFit="1" customWidth="1"/>
    <col min="15110" max="15117" width="9" style="114"/>
    <col min="15118" max="15118" width="6.5" style="114" customWidth="1"/>
    <col min="15119" max="15121" width="9" style="114"/>
    <col min="15122" max="15122" width="7.25" style="114" bestFit="1" customWidth="1"/>
    <col min="15123" max="15360" width="9" style="114"/>
    <col min="15361" max="15361" width="7.5" style="114" customWidth="1"/>
    <col min="15362" max="15362" width="16.875" style="114" customWidth="1"/>
    <col min="15363" max="15363" width="14.25" style="114" customWidth="1"/>
    <col min="15364" max="15364" width="7.5" style="114" customWidth="1"/>
    <col min="15365" max="15365" width="5.5" style="114" bestFit="1" customWidth="1"/>
    <col min="15366" max="15373" width="9" style="114"/>
    <col min="15374" max="15374" width="6.5" style="114" customWidth="1"/>
    <col min="15375" max="15377" width="9" style="114"/>
    <col min="15378" max="15378" width="7.25" style="114" bestFit="1" customWidth="1"/>
    <col min="15379" max="15616" width="9" style="114"/>
    <col min="15617" max="15617" width="7.5" style="114" customWidth="1"/>
    <col min="15618" max="15618" width="16.875" style="114" customWidth="1"/>
    <col min="15619" max="15619" width="14.25" style="114" customWidth="1"/>
    <col min="15620" max="15620" width="7.5" style="114" customWidth="1"/>
    <col min="15621" max="15621" width="5.5" style="114" bestFit="1" customWidth="1"/>
    <col min="15622" max="15629" width="9" style="114"/>
    <col min="15630" max="15630" width="6.5" style="114" customWidth="1"/>
    <col min="15631" max="15633" width="9" style="114"/>
    <col min="15634" max="15634" width="7.25" style="114" bestFit="1" customWidth="1"/>
    <col min="15635" max="15872" width="9" style="114"/>
    <col min="15873" max="15873" width="7.5" style="114" customWidth="1"/>
    <col min="15874" max="15874" width="16.875" style="114" customWidth="1"/>
    <col min="15875" max="15875" width="14.25" style="114" customWidth="1"/>
    <col min="15876" max="15876" width="7.5" style="114" customWidth="1"/>
    <col min="15877" max="15877" width="5.5" style="114" bestFit="1" customWidth="1"/>
    <col min="15878" max="15885" width="9" style="114"/>
    <col min="15886" max="15886" width="6.5" style="114" customWidth="1"/>
    <col min="15887" max="15889" width="9" style="114"/>
    <col min="15890" max="15890" width="7.25" style="114" bestFit="1" customWidth="1"/>
    <col min="15891" max="16128" width="9" style="114"/>
    <col min="16129" max="16129" width="7.5" style="114" customWidth="1"/>
    <col min="16130" max="16130" width="16.875" style="114" customWidth="1"/>
    <col min="16131" max="16131" width="14.25" style="114" customWidth="1"/>
    <col min="16132" max="16132" width="7.5" style="114" customWidth="1"/>
    <col min="16133" max="16133" width="5.5" style="114" bestFit="1" customWidth="1"/>
    <col min="16134" max="16141" width="9" style="114"/>
    <col min="16142" max="16142" width="6.5" style="114" customWidth="1"/>
    <col min="16143" max="16145" width="9" style="114"/>
    <col min="16146" max="16146" width="7.25" style="114" bestFit="1" customWidth="1"/>
    <col min="16147" max="16384" width="9" style="114"/>
  </cols>
  <sheetData>
    <row r="1" spans="1:14" s="560" customFormat="1" ht="18.95" customHeight="1">
      <c r="A1" s="932" t="s">
        <v>157</v>
      </c>
      <c r="B1" s="933"/>
      <c r="C1" s="917" t="s">
        <v>112</v>
      </c>
      <c r="D1" s="921" t="s">
        <v>113</v>
      </c>
      <c r="E1" s="917" t="s">
        <v>114</v>
      </c>
      <c r="F1" s="197" t="s">
        <v>115</v>
      </c>
      <c r="G1" s="198"/>
      <c r="H1" s="199" t="s">
        <v>116</v>
      </c>
      <c r="I1" s="198"/>
      <c r="J1" s="200" t="s">
        <v>117</v>
      </c>
      <c r="K1" s="200"/>
      <c r="L1" s="200" t="s">
        <v>118</v>
      </c>
      <c r="M1" s="200"/>
      <c r="N1" s="917" t="s">
        <v>119</v>
      </c>
    </row>
    <row r="2" spans="1:14" s="560" customFormat="1" ht="18.95" customHeight="1">
      <c r="A2" s="927"/>
      <c r="B2" s="934"/>
      <c r="C2" s="917"/>
      <c r="D2" s="921"/>
      <c r="E2" s="917"/>
      <c r="F2" s="201" t="s">
        <v>120</v>
      </c>
      <c r="G2" s="202" t="s">
        <v>121</v>
      </c>
      <c r="H2" s="202" t="s">
        <v>120</v>
      </c>
      <c r="I2" s="202" t="s">
        <v>121</v>
      </c>
      <c r="J2" s="202" t="s">
        <v>120</v>
      </c>
      <c r="K2" s="202" t="s">
        <v>121</v>
      </c>
      <c r="L2" s="202" t="s">
        <v>120</v>
      </c>
      <c r="M2" s="202" t="s">
        <v>121</v>
      </c>
      <c r="N2" s="917"/>
    </row>
    <row r="3" spans="1:14" s="397" customFormat="1" ht="18.95" customHeight="1">
      <c r="A3" s="563">
        <v>31</v>
      </c>
      <c r="B3" s="217" t="s">
        <v>1080</v>
      </c>
      <c r="C3" s="225" t="s">
        <v>1272</v>
      </c>
      <c r="D3" s="564">
        <v>1</v>
      </c>
      <c r="E3" s="206" t="s">
        <v>742</v>
      </c>
      <c r="F3" s="565"/>
      <c r="G3" s="566" t="s">
        <v>122</v>
      </c>
      <c r="H3" s="566"/>
      <c r="I3" s="566"/>
      <c r="J3" s="566"/>
      <c r="K3" s="566"/>
      <c r="L3" s="566"/>
      <c r="M3" s="209"/>
      <c r="N3" s="567"/>
    </row>
    <row r="4" spans="1:14" s="397" customFormat="1" ht="18.95" customHeight="1">
      <c r="A4" s="563"/>
      <c r="B4" s="217" t="str">
        <f>'수량산출(배수)'!B15</f>
        <v>터파기</v>
      </c>
      <c r="C4" s="887" t="str">
        <f>'수량산출(배수)'!C15</f>
        <v>기계+인력</v>
      </c>
      <c r="D4" s="845">
        <f>'수량산출(배수)'!D15</f>
        <v>1.0066560000000002</v>
      </c>
      <c r="E4" s="217" t="str">
        <f>'수량산출(배수)'!E15</f>
        <v>M3</v>
      </c>
      <c r="F4" s="565">
        <f>단가산출목록!F3</f>
        <v>396</v>
      </c>
      <c r="G4" s="566">
        <f t="shared" ref="G4:G5" si="0">ROUNDDOWN(D4*F4,0)</f>
        <v>398</v>
      </c>
      <c r="H4" s="566">
        <f>단가산출목록!G3</f>
        <v>3903</v>
      </c>
      <c r="I4" s="566">
        <f>ROUNDDOWN(D4*H4,0)</f>
        <v>3928</v>
      </c>
      <c r="J4" s="566">
        <f>단가산출목록!H3</f>
        <v>280</v>
      </c>
      <c r="K4" s="566">
        <f>ROUNDDOWN(D4*J4,0)</f>
        <v>281</v>
      </c>
      <c r="L4" s="566">
        <f t="shared" ref="L4:L5" si="1">ROUNDDOWN(J4+H4+F4,0)</f>
        <v>4579</v>
      </c>
      <c r="M4" s="566">
        <f t="shared" ref="M4:M5" si="2">ROUNDDOWN(K4+I4+G4,0)</f>
        <v>4607</v>
      </c>
      <c r="N4" s="567"/>
    </row>
    <row r="5" spans="1:14" s="397" customFormat="1" ht="18.95" customHeight="1">
      <c r="A5" s="563"/>
      <c r="B5" s="217" t="str">
        <f>'수량산출(배수)'!B17</f>
        <v>잔토처리</v>
      </c>
      <c r="C5" s="887" t="str">
        <f>'수량산출(배수)'!C17</f>
        <v>기계+인력</v>
      </c>
      <c r="D5" s="845">
        <f>'수량산출(배수)'!D17</f>
        <v>0.32135600000000003</v>
      </c>
      <c r="E5" s="217" t="str">
        <f>'수량산출(배수)'!E17</f>
        <v>M3</v>
      </c>
      <c r="F5" s="565">
        <f>단가산출목록!F4</f>
        <v>343</v>
      </c>
      <c r="G5" s="566">
        <f t="shared" si="0"/>
        <v>110</v>
      </c>
      <c r="H5" s="566">
        <f>단가산출목록!G4</f>
        <v>3831</v>
      </c>
      <c r="I5" s="566">
        <f t="shared" ref="I5" si="3">ROUNDDOWN(D5*H5,0)</f>
        <v>1231</v>
      </c>
      <c r="J5" s="566">
        <f>단가산출목록!H4</f>
        <v>243</v>
      </c>
      <c r="K5" s="566">
        <f t="shared" ref="K5" si="4">ROUNDDOWN(D5*J5,0)</f>
        <v>78</v>
      </c>
      <c r="L5" s="566">
        <f t="shared" si="1"/>
        <v>4417</v>
      </c>
      <c r="M5" s="566">
        <f t="shared" si="2"/>
        <v>1419</v>
      </c>
      <c r="N5" s="567"/>
    </row>
    <row r="6" spans="1:14" s="397" customFormat="1" ht="18.95" customHeight="1">
      <c r="A6" s="563"/>
      <c r="B6" s="217" t="str">
        <f>'수량산출(배수)'!B19</f>
        <v>되메우기</v>
      </c>
      <c r="C6" s="887" t="str">
        <f>'수량산출(배수)'!C19</f>
        <v>기계+인력</v>
      </c>
      <c r="D6" s="845">
        <f>'수량산출(배수)'!D19</f>
        <v>0.68530000000000024</v>
      </c>
      <c r="E6" s="217" t="str">
        <f>'수량산출(배수)'!E19</f>
        <v>M3</v>
      </c>
      <c r="F6" s="565">
        <f>단가산출목록!F5</f>
        <v>526</v>
      </c>
      <c r="G6" s="566">
        <f t="shared" ref="G6:G11" si="5">ROUNDDOWN(D6*F6,0)</f>
        <v>360</v>
      </c>
      <c r="H6" s="566">
        <f>단가산출목록!G5</f>
        <v>2534</v>
      </c>
      <c r="I6" s="566">
        <f t="shared" ref="I6:I10" si="6">ROUNDDOWN(D6*H6,0)</f>
        <v>1736</v>
      </c>
      <c r="J6" s="566">
        <f>단가산출목록!H5</f>
        <v>349</v>
      </c>
      <c r="K6" s="566">
        <f t="shared" ref="K6:K10" si="7">ROUNDDOWN(D6*J6,0)</f>
        <v>239</v>
      </c>
      <c r="L6" s="566">
        <f t="shared" ref="L6:L10" si="8">ROUNDDOWN(J6+H6+F6,0)</f>
        <v>3409</v>
      </c>
      <c r="M6" s="566">
        <f t="shared" ref="M6:M10" si="9">ROUNDDOWN(K6+I6+G6,0)</f>
        <v>2335</v>
      </c>
      <c r="N6" s="567"/>
    </row>
    <row r="7" spans="1:14" s="397" customFormat="1" ht="18.95" customHeight="1">
      <c r="A7" s="563"/>
      <c r="B7" s="217" t="str">
        <f>'수량산출(배수)'!B21</f>
        <v>합판거푸집</v>
      </c>
      <c r="C7" s="887"/>
      <c r="D7" s="846">
        <f>'수량산출(배수)'!D21</f>
        <v>0.36000000000000004</v>
      </c>
      <c r="E7" s="217" t="str">
        <f>'수량산출(배수)'!E21</f>
        <v>M2</v>
      </c>
      <c r="F7" s="565">
        <f>기초일위!G78</f>
        <v>5918</v>
      </c>
      <c r="G7" s="566">
        <f t="shared" si="5"/>
        <v>2130</v>
      </c>
      <c r="H7" s="566">
        <f>기초일위!I78</f>
        <v>10076</v>
      </c>
      <c r="I7" s="566">
        <f t="shared" si="6"/>
        <v>3627</v>
      </c>
      <c r="J7" s="566">
        <f>기초일위!K78</f>
        <v>0</v>
      </c>
      <c r="K7" s="566">
        <f t="shared" si="7"/>
        <v>0</v>
      </c>
      <c r="L7" s="566">
        <f t="shared" si="8"/>
        <v>15994</v>
      </c>
      <c r="M7" s="566">
        <f t="shared" si="9"/>
        <v>5757</v>
      </c>
      <c r="N7" s="567"/>
    </row>
    <row r="8" spans="1:14" s="397" customFormat="1" ht="18.95" customHeight="1">
      <c r="A8" s="563"/>
      <c r="B8" s="217" t="str">
        <f>'수량산출(배수)'!B25</f>
        <v>레미콘타설</v>
      </c>
      <c r="C8" s="887"/>
      <c r="D8" s="846">
        <f>'수량산출(배수)'!D25</f>
        <v>4.0500000000000008E-2</v>
      </c>
      <c r="E8" s="217" t="str">
        <f>'수량산출(배수)'!E25</f>
        <v>M3</v>
      </c>
      <c r="F8" s="565">
        <f>기초일위!G70</f>
        <v>2892</v>
      </c>
      <c r="G8" s="566">
        <f t="shared" si="5"/>
        <v>117</v>
      </c>
      <c r="H8" s="566">
        <f>기초일위!I70</f>
        <v>10880</v>
      </c>
      <c r="I8" s="566">
        <f t="shared" si="6"/>
        <v>440</v>
      </c>
      <c r="J8" s="566">
        <f>기초일위!K70</f>
        <v>0</v>
      </c>
      <c r="K8" s="566">
        <f t="shared" si="7"/>
        <v>0</v>
      </c>
      <c r="L8" s="566">
        <f t="shared" si="8"/>
        <v>13772</v>
      </c>
      <c r="M8" s="566">
        <f t="shared" si="9"/>
        <v>557</v>
      </c>
      <c r="N8" s="567"/>
    </row>
    <row r="9" spans="1:14" s="397" customFormat="1" ht="18.95" customHeight="1">
      <c r="A9" s="563"/>
      <c r="B9" s="217" t="str">
        <f>'수량산출(배수)'!B27</f>
        <v>몰탈</v>
      </c>
      <c r="C9" s="887" t="str">
        <f>'수량산출(배수)'!C27</f>
        <v>1:3</v>
      </c>
      <c r="D9" s="846">
        <f>'수량산출(배수)'!D27</f>
        <v>1.6E-2</v>
      </c>
      <c r="E9" s="217" t="str">
        <f>'수량산출(배수)'!E27</f>
        <v>M3</v>
      </c>
      <c r="F9" s="565">
        <f>기초일위!G148</f>
        <v>24200</v>
      </c>
      <c r="G9" s="566">
        <f t="shared" si="5"/>
        <v>387</v>
      </c>
      <c r="H9" s="566">
        <f>기초일위!I148</f>
        <v>57212</v>
      </c>
      <c r="I9" s="566">
        <f t="shared" si="6"/>
        <v>915</v>
      </c>
      <c r="J9" s="566">
        <f>기초일위!K148</f>
        <v>0</v>
      </c>
      <c r="K9" s="566">
        <f t="shared" si="7"/>
        <v>0</v>
      </c>
      <c r="L9" s="566">
        <f t="shared" si="8"/>
        <v>81412</v>
      </c>
      <c r="M9" s="566">
        <f t="shared" si="9"/>
        <v>1302</v>
      </c>
      <c r="N9" s="567"/>
    </row>
    <row r="10" spans="1:14" s="397" customFormat="1" ht="18.95" customHeight="1">
      <c r="A10" s="563"/>
      <c r="B10" s="217" t="str">
        <f>'수량산출(배수)'!B29</f>
        <v>보통인부</v>
      </c>
      <c r="C10" s="887" t="str">
        <f>'수량산출(배수)'!C29</f>
        <v>소운반,부설비</v>
      </c>
      <c r="D10" s="846">
        <f>'수량산출(배수)'!D29</f>
        <v>0.2</v>
      </c>
      <c r="E10" s="217" t="str">
        <f>'수량산출(배수)'!E29</f>
        <v>인</v>
      </c>
      <c r="F10" s="565"/>
      <c r="G10" s="566">
        <f t="shared" si="5"/>
        <v>0</v>
      </c>
      <c r="H10" s="566">
        <f>노임단가!C5</f>
        <v>86686</v>
      </c>
      <c r="I10" s="566">
        <f t="shared" si="6"/>
        <v>17337</v>
      </c>
      <c r="J10" s="566"/>
      <c r="K10" s="566">
        <f t="shared" si="7"/>
        <v>0</v>
      </c>
      <c r="L10" s="566">
        <f t="shared" si="8"/>
        <v>86686</v>
      </c>
      <c r="M10" s="566">
        <f t="shared" si="9"/>
        <v>17337</v>
      </c>
      <c r="N10" s="567"/>
    </row>
    <row r="11" spans="1:14" s="397" customFormat="1" ht="18.95" customHeight="1">
      <c r="A11" s="563"/>
      <c r="B11" s="217" t="str">
        <f>자재단가!A77</f>
        <v>빗물받이</v>
      </c>
      <c r="C11" s="887" t="str">
        <f>자재단가!B77</f>
        <v>Φ300 460X700X998(그레이팅포함)</v>
      </c>
      <c r="D11" s="846">
        <v>1</v>
      </c>
      <c r="E11" s="887" t="s">
        <v>1358</v>
      </c>
      <c r="F11" s="565">
        <f>자재단가!D77</f>
        <v>130000</v>
      </c>
      <c r="G11" s="566">
        <f t="shared" si="5"/>
        <v>130000</v>
      </c>
      <c r="H11" s="566">
        <v>0</v>
      </c>
      <c r="I11" s="566">
        <f t="shared" ref="I11" si="10">ROUNDDOWN(D11*H11,0)</f>
        <v>0</v>
      </c>
      <c r="J11" s="566">
        <v>0</v>
      </c>
      <c r="K11" s="566">
        <f t="shared" ref="K11" si="11">ROUNDDOWN(D11*J11,0)</f>
        <v>0</v>
      </c>
      <c r="L11" s="566">
        <f t="shared" ref="L11" si="12">ROUNDDOWN(J11+H11+F11,0)</f>
        <v>130000</v>
      </c>
      <c r="M11" s="566">
        <f t="shared" ref="M11" si="13">ROUNDDOWN(K11+I11+G11,0)</f>
        <v>130000</v>
      </c>
      <c r="N11" s="567"/>
    </row>
    <row r="12" spans="1:14" s="397" customFormat="1" ht="18.95" customHeight="1">
      <c r="A12" s="563"/>
      <c r="B12" s="214" t="s">
        <v>124</v>
      </c>
      <c r="C12" s="567"/>
      <c r="D12" s="569"/>
      <c r="E12" s="206"/>
      <c r="F12" s="565"/>
      <c r="G12" s="566">
        <f>ROUNDDOWN(SUM(G4:G11),0)</f>
        <v>133502</v>
      </c>
      <c r="H12" s="566"/>
      <c r="I12" s="566">
        <f>ROUNDDOWN(SUM(I4:I11),0)</f>
        <v>29214</v>
      </c>
      <c r="J12" s="566"/>
      <c r="K12" s="566">
        <f>ROUNDDOWN(SUM(K4:K11),0)</f>
        <v>598</v>
      </c>
      <c r="L12" s="566"/>
      <c r="M12" s="566">
        <f>ROUNDDOWN(G12+I12+K12,0)</f>
        <v>163314</v>
      </c>
      <c r="N12" s="567"/>
    </row>
    <row r="13" spans="1:14" s="397" customFormat="1" ht="18.95" customHeight="1">
      <c r="A13" s="563"/>
      <c r="B13" s="214"/>
      <c r="C13" s="567"/>
      <c r="D13" s="569"/>
      <c r="E13" s="206"/>
      <c r="F13" s="565"/>
      <c r="G13" s="566"/>
      <c r="H13" s="566"/>
      <c r="I13" s="566"/>
      <c r="J13" s="566"/>
      <c r="K13" s="566"/>
      <c r="L13" s="566"/>
      <c r="M13" s="566"/>
      <c r="N13" s="567"/>
    </row>
    <row r="14" spans="1:14" s="397" customFormat="1" ht="18.95" customHeight="1">
      <c r="A14" s="563">
        <v>32</v>
      </c>
      <c r="B14" s="217" t="s">
        <v>909</v>
      </c>
      <c r="C14" s="225" t="s">
        <v>1044</v>
      </c>
      <c r="D14" s="564">
        <v>1</v>
      </c>
      <c r="E14" s="883" t="s">
        <v>911</v>
      </c>
      <c r="F14" s="565"/>
      <c r="G14" s="566" t="s">
        <v>122</v>
      </c>
      <c r="H14" s="566"/>
      <c r="I14" s="566"/>
      <c r="J14" s="566"/>
      <c r="K14" s="566"/>
      <c r="L14" s="566"/>
      <c r="M14" s="209"/>
      <c r="N14" s="567"/>
    </row>
    <row r="15" spans="1:14" s="397" customFormat="1" ht="18.75" customHeight="1">
      <c r="A15" s="563"/>
      <c r="B15" s="217" t="str">
        <f>'수량산출(배수)'!B50</f>
        <v>터파기</v>
      </c>
      <c r="C15" s="887" t="str">
        <f>'수량산출(배수)'!C50</f>
        <v>기계+인력</v>
      </c>
      <c r="D15" s="882">
        <f>'수량산출(배수)'!D50</f>
        <v>0.97</v>
      </c>
      <c r="E15" s="884" t="str">
        <f>'수량산출(배수)'!E50</f>
        <v>M3</v>
      </c>
      <c r="F15" s="565">
        <f>단가산출목록!F3</f>
        <v>396</v>
      </c>
      <c r="G15" s="566">
        <f t="shared" ref="G15" si="14">ROUNDDOWN(D15*F15,0)</f>
        <v>384</v>
      </c>
      <c r="H15" s="566">
        <f>단가산출목록!G3</f>
        <v>3903</v>
      </c>
      <c r="I15" s="566">
        <f>ROUNDDOWN(D15*H15,0)</f>
        <v>3785</v>
      </c>
      <c r="J15" s="566">
        <f>단가산출목록!H3</f>
        <v>280</v>
      </c>
      <c r="K15" s="566">
        <f>ROUNDDOWN(D15*J15,0)</f>
        <v>271</v>
      </c>
      <c r="L15" s="566">
        <f t="shared" ref="L15" si="15">ROUNDDOWN(J15+H15+F15,0)</f>
        <v>4579</v>
      </c>
      <c r="M15" s="566">
        <f t="shared" ref="M15" si="16">ROUNDDOWN(K15+I15+G15,0)</f>
        <v>4440</v>
      </c>
      <c r="N15" s="567"/>
    </row>
    <row r="16" spans="1:14" s="397" customFormat="1" ht="18.75" customHeight="1">
      <c r="A16" s="563"/>
      <c r="B16" s="217" t="str">
        <f>'수량산출(배수)'!B52</f>
        <v>잔토처리</v>
      </c>
      <c r="C16" s="887" t="str">
        <f>'수량산출(배수)'!C52</f>
        <v>기계+인력</v>
      </c>
      <c r="D16" s="882">
        <f>'수량산출(배수)'!D52</f>
        <v>0.12554400000000002</v>
      </c>
      <c r="E16" s="884" t="str">
        <f>'수량산출(배수)'!E52</f>
        <v>M3</v>
      </c>
      <c r="F16" s="565">
        <f>단가산출목록!F4</f>
        <v>343</v>
      </c>
      <c r="G16" s="566">
        <f t="shared" ref="G16:G21" si="17">ROUNDDOWN(D16*F16,0)</f>
        <v>43</v>
      </c>
      <c r="H16" s="566">
        <f>단가산출목록!G4</f>
        <v>3831</v>
      </c>
      <c r="I16" s="566">
        <f t="shared" ref="I16:I21" si="18">ROUNDDOWN(D16*H16,0)</f>
        <v>480</v>
      </c>
      <c r="J16" s="566">
        <f>단가산출목록!H4</f>
        <v>243</v>
      </c>
      <c r="K16" s="566">
        <f t="shared" ref="K16:K21" si="19">ROUNDDOWN(D16*J16,0)</f>
        <v>30</v>
      </c>
      <c r="L16" s="566">
        <f t="shared" ref="L16:L17" si="20">ROUNDDOWN(J16+H16+F16,0)</f>
        <v>4417</v>
      </c>
      <c r="M16" s="566">
        <f t="shared" ref="M16:M17" si="21">ROUNDDOWN(K16+I16+G16,0)</f>
        <v>553</v>
      </c>
      <c r="N16" s="567"/>
    </row>
    <row r="17" spans="1:14" s="397" customFormat="1" ht="18.95" customHeight="1">
      <c r="A17" s="563"/>
      <c r="B17" s="217" t="str">
        <f>'수량산출(배수)'!B54</f>
        <v>되메우기 및 다짐</v>
      </c>
      <c r="C17" s="887" t="str">
        <f>'수량산출(배수)'!C54</f>
        <v>기계+인력</v>
      </c>
      <c r="D17" s="882">
        <f>'수량산출(배수)'!D54</f>
        <v>0.84445599999999998</v>
      </c>
      <c r="E17" s="884" t="str">
        <f>'수량산출(배수)'!E54</f>
        <v>M3</v>
      </c>
      <c r="F17" s="565">
        <f>단가산출목록!F5</f>
        <v>526</v>
      </c>
      <c r="G17" s="566">
        <f t="shared" si="17"/>
        <v>444</v>
      </c>
      <c r="H17" s="566">
        <f>단가산출목록!G5</f>
        <v>2534</v>
      </c>
      <c r="I17" s="566">
        <f t="shared" si="18"/>
        <v>2139</v>
      </c>
      <c r="J17" s="566">
        <f>단가산출목록!H5</f>
        <v>349</v>
      </c>
      <c r="K17" s="566">
        <f t="shared" si="19"/>
        <v>294</v>
      </c>
      <c r="L17" s="566">
        <f t="shared" si="20"/>
        <v>3409</v>
      </c>
      <c r="M17" s="566">
        <f t="shared" si="21"/>
        <v>2877</v>
      </c>
      <c r="N17" s="567"/>
    </row>
    <row r="18" spans="1:14" s="397" customFormat="1" ht="18.95" customHeight="1">
      <c r="A18" s="563"/>
      <c r="B18" s="217" t="str">
        <f>'수량산출(배수)'!B56</f>
        <v>모래</v>
      </c>
      <c r="C18" s="887"/>
      <c r="D18" s="882">
        <f>'수량산출(배수)'!D56</f>
        <v>6.7840000000000011E-2</v>
      </c>
      <c r="E18" s="884" t="str">
        <f>'수량산출(배수)'!E56</f>
        <v>M3</v>
      </c>
      <c r="F18" s="565">
        <f>자재단가!D35</f>
        <v>22000</v>
      </c>
      <c r="G18" s="566">
        <f t="shared" si="17"/>
        <v>1492</v>
      </c>
      <c r="H18" s="566"/>
      <c r="I18" s="566">
        <f t="shared" si="18"/>
        <v>0</v>
      </c>
      <c r="J18" s="566"/>
      <c r="K18" s="566">
        <f t="shared" si="19"/>
        <v>0</v>
      </c>
      <c r="L18" s="566">
        <f t="shared" ref="L18:L19" si="22">ROUNDDOWN(J18+H18+F18,0)</f>
        <v>22000</v>
      </c>
      <c r="M18" s="566">
        <f t="shared" ref="M18:M19" si="23">ROUNDDOWN(K18+I18+G18,0)</f>
        <v>1492</v>
      </c>
      <c r="N18" s="567"/>
    </row>
    <row r="19" spans="1:14" s="397" customFormat="1" ht="18.95" customHeight="1">
      <c r="A19" s="563"/>
      <c r="B19" s="217" t="s">
        <v>1351</v>
      </c>
      <c r="C19" s="887"/>
      <c r="D19" s="882">
        <f>'수량산출(배수)'!D58</f>
        <v>6.4000000000000001E-2</v>
      </c>
      <c r="E19" s="884" t="str">
        <f>'수량산출(배수)'!E58</f>
        <v>M3</v>
      </c>
      <c r="F19" s="565">
        <f>기초일위!G66</f>
        <v>2075</v>
      </c>
      <c r="G19" s="566">
        <f t="shared" si="17"/>
        <v>132</v>
      </c>
      <c r="H19" s="566">
        <f>기초일위!I66</f>
        <v>1036</v>
      </c>
      <c r="I19" s="566">
        <f t="shared" si="18"/>
        <v>66</v>
      </c>
      <c r="J19" s="566">
        <f>기초일위!K66</f>
        <v>0</v>
      </c>
      <c r="K19" s="566">
        <f t="shared" si="19"/>
        <v>0</v>
      </c>
      <c r="L19" s="566">
        <f t="shared" si="22"/>
        <v>3111</v>
      </c>
      <c r="M19" s="566">
        <f t="shared" si="23"/>
        <v>198</v>
      </c>
      <c r="N19" s="567"/>
    </row>
    <row r="20" spans="1:14" s="397" customFormat="1" ht="18.95" customHeight="1">
      <c r="A20" s="563"/>
      <c r="B20" s="217" t="str">
        <f>자재단가!A78</f>
        <v>PE이중벽관</v>
      </c>
      <c r="C20" s="887" t="str">
        <f>자재단가!B78</f>
        <v>Φ250</v>
      </c>
      <c r="D20" s="882">
        <v>1</v>
      </c>
      <c r="E20" s="884" t="s">
        <v>1270</v>
      </c>
      <c r="F20" s="565">
        <f>자재단가!D78</f>
        <v>34100</v>
      </c>
      <c r="G20" s="566">
        <f t="shared" si="17"/>
        <v>34100</v>
      </c>
      <c r="H20" s="566"/>
      <c r="I20" s="566"/>
      <c r="J20" s="566"/>
      <c r="K20" s="566"/>
      <c r="L20" s="566"/>
      <c r="M20" s="566"/>
      <c r="N20" s="567"/>
    </row>
    <row r="21" spans="1:14" s="397" customFormat="1" ht="18.95" customHeight="1">
      <c r="A21" s="563"/>
      <c r="B21" s="217" t="str">
        <f>기초일위!B158</f>
        <v>PE이중벽관</v>
      </c>
      <c r="C21" s="887"/>
      <c r="D21" s="882">
        <v>1</v>
      </c>
      <c r="E21" s="884" t="s">
        <v>1270</v>
      </c>
      <c r="F21" s="565">
        <f>기초일위!G161</f>
        <v>0</v>
      </c>
      <c r="G21" s="566">
        <f t="shared" si="17"/>
        <v>0</v>
      </c>
      <c r="H21" s="566">
        <f>기초일위!I161</f>
        <v>7556</v>
      </c>
      <c r="I21" s="566">
        <f t="shared" si="18"/>
        <v>7556</v>
      </c>
      <c r="J21" s="566">
        <f>기초일위!K161</f>
        <v>0</v>
      </c>
      <c r="K21" s="566">
        <f t="shared" si="19"/>
        <v>0</v>
      </c>
      <c r="L21" s="566">
        <f t="shared" ref="L21" si="24">ROUNDDOWN(J21+H21+F21,0)</f>
        <v>7556</v>
      </c>
      <c r="M21" s="566">
        <f t="shared" ref="M21" si="25">ROUNDDOWN(K21+I21+G21,0)</f>
        <v>7556</v>
      </c>
      <c r="N21" s="567"/>
    </row>
    <row r="22" spans="1:14" s="397" customFormat="1" ht="18.95" customHeight="1">
      <c r="A22" s="563"/>
      <c r="B22" s="217" t="s">
        <v>1352</v>
      </c>
      <c r="C22" s="567"/>
      <c r="D22" s="569"/>
      <c r="E22" s="206"/>
      <c r="F22" s="565"/>
      <c r="G22" s="566">
        <f>ROUNDDOWN(SUM(G15:G21),0)</f>
        <v>36595</v>
      </c>
      <c r="H22" s="566"/>
      <c r="I22" s="566">
        <f>ROUNDDOWN(SUM(I15:I21),0)</f>
        <v>14026</v>
      </c>
      <c r="J22" s="566"/>
      <c r="K22" s="566">
        <f>ROUNDDOWN(SUM(K15:K21),0)</f>
        <v>595</v>
      </c>
      <c r="L22" s="566"/>
      <c r="M22" s="566">
        <f>ROUNDDOWN(G22+I22+K22,0)</f>
        <v>51216</v>
      </c>
      <c r="N22" s="567"/>
    </row>
    <row r="23" spans="1:14" s="560" customFormat="1" ht="18.95" customHeight="1">
      <c r="A23" s="563"/>
      <c r="B23" s="214"/>
      <c r="C23" s="567"/>
      <c r="D23" s="569"/>
      <c r="E23" s="206"/>
      <c r="F23" s="565"/>
      <c r="G23" s="566"/>
      <c r="H23" s="566"/>
      <c r="I23" s="566"/>
      <c r="J23" s="566"/>
      <c r="K23" s="566"/>
      <c r="L23" s="566"/>
      <c r="M23" s="566"/>
      <c r="N23" s="567"/>
    </row>
    <row r="24" spans="1:14" s="560" customFormat="1" ht="18.95" customHeight="1">
      <c r="A24" s="563"/>
      <c r="B24" s="568"/>
      <c r="C24" s="214"/>
      <c r="D24" s="570"/>
      <c r="E24" s="214"/>
      <c r="F24" s="565"/>
      <c r="G24" s="566"/>
      <c r="H24" s="566"/>
      <c r="I24" s="566"/>
      <c r="J24" s="566"/>
      <c r="K24" s="566"/>
      <c r="L24" s="566"/>
      <c r="M24" s="566"/>
      <c r="N24" s="567"/>
    </row>
    <row r="25" spans="1:14" s="560" customFormat="1" ht="18.95" customHeight="1">
      <c r="A25" s="563"/>
      <c r="B25" s="568"/>
      <c r="C25" s="214"/>
      <c r="D25" s="570"/>
      <c r="E25" s="214"/>
      <c r="F25" s="565"/>
      <c r="G25" s="566"/>
      <c r="H25" s="566"/>
      <c r="I25" s="566"/>
      <c r="J25" s="566"/>
      <c r="K25" s="566"/>
      <c r="L25" s="566"/>
      <c r="M25" s="566"/>
      <c r="N25" s="567"/>
    </row>
    <row r="26" spans="1:14" s="560" customFormat="1" ht="18.95" customHeight="1">
      <c r="A26" s="563"/>
      <c r="B26" s="568"/>
      <c r="C26" s="214"/>
      <c r="D26" s="216"/>
      <c r="E26" s="214"/>
      <c r="F26" s="565"/>
      <c r="G26" s="566"/>
      <c r="H26" s="566"/>
      <c r="I26" s="566"/>
      <c r="J26" s="566"/>
      <c r="K26" s="566"/>
      <c r="L26" s="566"/>
      <c r="M26" s="566"/>
      <c r="N26" s="567"/>
    </row>
    <row r="27" spans="1:14" s="560" customFormat="1" ht="18.95" customHeight="1">
      <c r="A27" s="563"/>
      <c r="B27" s="568"/>
      <c r="C27" s="214"/>
      <c r="D27" s="569"/>
      <c r="E27" s="214"/>
      <c r="F27" s="565"/>
      <c r="G27" s="566"/>
      <c r="H27" s="566"/>
      <c r="I27" s="566"/>
      <c r="J27" s="566"/>
      <c r="K27" s="566"/>
      <c r="L27" s="566"/>
      <c r="M27" s="566"/>
      <c r="N27" s="567"/>
    </row>
    <row r="28" spans="1:14" s="560" customFormat="1" ht="18.95" customHeight="1">
      <c r="A28" s="563"/>
      <c r="B28" s="568"/>
      <c r="C28" s="568"/>
      <c r="D28" s="218"/>
      <c r="E28" s="214"/>
      <c r="F28" s="565"/>
      <c r="G28" s="566"/>
      <c r="H28" s="566"/>
      <c r="I28" s="566"/>
      <c r="J28" s="566"/>
      <c r="K28" s="566"/>
      <c r="L28" s="566"/>
      <c r="M28" s="566"/>
      <c r="N28" s="567"/>
    </row>
    <row r="29" spans="1:14" s="560" customFormat="1" ht="18.95" customHeight="1">
      <c r="A29" s="563"/>
      <c r="B29" s="568"/>
      <c r="C29" s="214"/>
      <c r="D29" s="570"/>
      <c r="E29" s="214"/>
      <c r="F29" s="565"/>
      <c r="G29" s="566"/>
      <c r="H29" s="566"/>
      <c r="I29" s="566"/>
      <c r="J29" s="566"/>
      <c r="K29" s="566"/>
      <c r="L29" s="566"/>
      <c r="M29" s="566"/>
      <c r="N29" s="567"/>
    </row>
    <row r="30" spans="1:14" s="560" customFormat="1" ht="18.95" customHeight="1">
      <c r="A30" s="563"/>
      <c r="B30" s="568"/>
      <c r="C30" s="568"/>
      <c r="D30" s="218"/>
      <c r="E30" s="214"/>
      <c r="F30" s="565"/>
      <c r="G30" s="566"/>
      <c r="H30" s="566"/>
      <c r="I30" s="566"/>
      <c r="J30" s="566"/>
      <c r="K30" s="566"/>
      <c r="L30" s="566"/>
      <c r="M30" s="566"/>
      <c r="N30" s="567"/>
    </row>
    <row r="31" spans="1:14" s="560" customFormat="1" ht="18.95" customHeight="1">
      <c r="A31" s="563"/>
      <c r="B31" s="568"/>
      <c r="C31" s="568"/>
      <c r="D31" s="218"/>
      <c r="E31" s="214"/>
      <c r="F31" s="565"/>
      <c r="G31" s="566"/>
      <c r="H31" s="566"/>
      <c r="I31" s="566"/>
      <c r="J31" s="566"/>
      <c r="K31" s="566"/>
      <c r="L31" s="566"/>
      <c r="M31" s="566"/>
      <c r="N31" s="567"/>
    </row>
    <row r="32" spans="1:14" s="560" customFormat="1" ht="18.95" customHeight="1">
      <c r="A32" s="563"/>
      <c r="B32" s="214"/>
      <c r="C32" s="214"/>
      <c r="D32" s="214"/>
      <c r="E32" s="214"/>
      <c r="F32" s="565"/>
      <c r="G32" s="566"/>
      <c r="H32" s="566"/>
      <c r="I32" s="566"/>
      <c r="J32" s="566"/>
      <c r="K32" s="566"/>
      <c r="L32" s="566"/>
      <c r="M32" s="566"/>
      <c r="N32" s="567"/>
    </row>
    <row r="33" spans="1:14" s="560" customFormat="1" ht="18.95" customHeight="1">
      <c r="A33" s="563"/>
      <c r="B33" s="214"/>
      <c r="C33" s="214"/>
      <c r="D33" s="569"/>
      <c r="E33" s="206"/>
      <c r="F33" s="565"/>
      <c r="G33" s="566"/>
      <c r="H33" s="566"/>
      <c r="I33" s="566"/>
      <c r="J33" s="566"/>
      <c r="K33" s="566"/>
      <c r="L33" s="566"/>
      <c r="M33" s="566"/>
      <c r="N33" s="567"/>
    </row>
    <row r="34" spans="1:14" s="560" customFormat="1" ht="18.95" customHeight="1">
      <c r="A34" s="563"/>
      <c r="B34" s="217"/>
      <c r="C34" s="225"/>
      <c r="D34" s="564"/>
      <c r="E34" s="206"/>
      <c r="F34" s="565"/>
      <c r="G34" s="566"/>
      <c r="H34" s="566"/>
      <c r="I34" s="566"/>
      <c r="J34" s="566"/>
      <c r="K34" s="566"/>
      <c r="L34" s="566"/>
      <c r="M34" s="209"/>
      <c r="N34" s="567"/>
    </row>
    <row r="35" spans="1:14" s="560" customFormat="1" ht="18.95" customHeight="1">
      <c r="A35" s="563"/>
      <c r="B35" s="568"/>
      <c r="C35" s="214"/>
      <c r="D35" s="569"/>
      <c r="E35" s="214"/>
      <c r="F35" s="565"/>
      <c r="G35" s="566"/>
      <c r="H35" s="565"/>
      <c r="I35" s="566"/>
      <c r="J35" s="565"/>
      <c r="K35" s="566"/>
      <c r="L35" s="566"/>
      <c r="M35" s="566"/>
      <c r="N35" s="567"/>
    </row>
    <row r="36" spans="1:14" s="560" customFormat="1" ht="18.95" customHeight="1">
      <c r="A36" s="563"/>
      <c r="B36" s="568"/>
      <c r="C36" s="214"/>
      <c r="D36" s="569"/>
      <c r="E36" s="214"/>
      <c r="F36" s="565"/>
      <c r="G36" s="566"/>
      <c r="H36" s="566"/>
      <c r="I36" s="566"/>
      <c r="J36" s="566"/>
      <c r="K36" s="566"/>
      <c r="L36" s="566"/>
      <c r="M36" s="566"/>
      <c r="N36" s="567"/>
    </row>
    <row r="37" spans="1:14" s="560" customFormat="1" ht="18.95" customHeight="1">
      <c r="A37" s="563"/>
      <c r="B37" s="568"/>
      <c r="C37" s="214"/>
      <c r="D37" s="569"/>
      <c r="E37" s="214"/>
      <c r="F37" s="565"/>
      <c r="G37" s="566"/>
      <c r="H37" s="566"/>
      <c r="I37" s="566"/>
      <c r="J37" s="566"/>
      <c r="K37" s="566"/>
      <c r="L37" s="566"/>
      <c r="M37" s="566"/>
      <c r="N37" s="567"/>
    </row>
    <row r="38" spans="1:14" s="560" customFormat="1" ht="18.95" customHeight="1">
      <c r="A38" s="563"/>
      <c r="B38" s="568"/>
      <c r="C38" s="214"/>
      <c r="D38" s="569"/>
      <c r="E38" s="214"/>
      <c r="F38" s="565"/>
      <c r="G38" s="566"/>
      <c r="H38" s="566"/>
      <c r="I38" s="566"/>
      <c r="J38" s="566"/>
      <c r="K38" s="566"/>
      <c r="L38" s="566"/>
      <c r="M38" s="566"/>
      <c r="N38" s="567"/>
    </row>
    <row r="39" spans="1:14" s="560" customFormat="1" ht="18.95" customHeight="1">
      <c r="A39" s="563"/>
      <c r="B39" s="568"/>
      <c r="C39" s="214"/>
      <c r="D39" s="570"/>
      <c r="E39" s="214"/>
      <c r="F39" s="565"/>
      <c r="G39" s="566"/>
      <c r="H39" s="566"/>
      <c r="I39" s="566"/>
      <c r="J39" s="566"/>
      <c r="K39" s="566"/>
      <c r="L39" s="566"/>
      <c r="M39" s="566"/>
      <c r="N39" s="567"/>
    </row>
    <row r="40" spans="1:14" s="560" customFormat="1" ht="18.95" customHeight="1">
      <c r="A40" s="563"/>
      <c r="B40" s="568"/>
      <c r="C40" s="214"/>
      <c r="D40" s="570"/>
      <c r="E40" s="214"/>
      <c r="F40" s="565"/>
      <c r="G40" s="566"/>
      <c r="H40" s="566"/>
      <c r="I40" s="566"/>
      <c r="J40" s="566"/>
      <c r="K40" s="566"/>
      <c r="L40" s="566"/>
      <c r="M40" s="566"/>
      <c r="N40" s="567"/>
    </row>
    <row r="41" spans="1:14" s="560" customFormat="1" ht="18.95" customHeight="1">
      <c r="A41" s="563"/>
      <c r="B41" s="568"/>
      <c r="C41" s="214"/>
      <c r="D41" s="569"/>
      <c r="E41" s="214"/>
      <c r="F41" s="565"/>
      <c r="G41" s="566"/>
      <c r="H41" s="566"/>
      <c r="I41" s="566"/>
      <c r="J41" s="566"/>
      <c r="K41" s="566"/>
      <c r="L41" s="566"/>
      <c r="M41" s="566"/>
      <c r="N41" s="567"/>
    </row>
    <row r="42" spans="1:14" s="560" customFormat="1" ht="18.95" customHeight="1">
      <c r="A42" s="563"/>
      <c r="B42" s="568"/>
      <c r="C42" s="214"/>
      <c r="D42" s="569"/>
      <c r="E42" s="214"/>
      <c r="F42" s="565"/>
      <c r="G42" s="566"/>
      <c r="H42" s="566"/>
      <c r="I42" s="566"/>
      <c r="J42" s="566"/>
      <c r="K42" s="566"/>
      <c r="L42" s="566"/>
      <c r="M42" s="566"/>
      <c r="N42" s="567"/>
    </row>
    <row r="43" spans="1:14" s="560" customFormat="1" ht="18.95" customHeight="1">
      <c r="A43" s="563"/>
      <c r="B43" s="568"/>
      <c r="C43" s="214"/>
      <c r="D43" s="564"/>
      <c r="E43" s="214"/>
      <c r="F43" s="565"/>
      <c r="G43" s="566"/>
      <c r="H43" s="566"/>
      <c r="I43" s="566"/>
      <c r="J43" s="566"/>
      <c r="K43" s="566"/>
      <c r="L43" s="566"/>
      <c r="M43" s="566"/>
      <c r="N43" s="567"/>
    </row>
    <row r="44" spans="1:14" s="560" customFormat="1" ht="18.95" customHeight="1">
      <c r="A44" s="563"/>
      <c r="B44" s="214"/>
      <c r="C44" s="214"/>
      <c r="D44" s="214"/>
      <c r="E44" s="214"/>
      <c r="F44" s="565"/>
      <c r="G44" s="566"/>
      <c r="H44" s="566"/>
      <c r="I44" s="566"/>
      <c r="J44" s="566"/>
      <c r="K44" s="566"/>
      <c r="L44" s="566"/>
      <c r="M44" s="566"/>
      <c r="N44" s="567"/>
    </row>
    <row r="46" spans="1:14" s="560" customFormat="1" ht="18.95" customHeight="1">
      <c r="A46" s="563"/>
      <c r="B46" s="217"/>
      <c r="C46" s="225"/>
      <c r="D46" s="564"/>
      <c r="E46" s="206"/>
      <c r="F46" s="565"/>
      <c r="G46" s="566"/>
      <c r="H46" s="566"/>
      <c r="I46" s="566"/>
      <c r="J46" s="566"/>
      <c r="K46" s="566"/>
      <c r="L46" s="566"/>
      <c r="M46" s="209"/>
      <c r="N46" s="567"/>
    </row>
    <row r="47" spans="1:14" s="560" customFormat="1" ht="18.95" customHeight="1">
      <c r="A47" s="563"/>
      <c r="B47" s="568"/>
      <c r="C47" s="214"/>
      <c r="D47" s="569"/>
      <c r="E47" s="214"/>
      <c r="F47" s="565"/>
      <c r="G47" s="566"/>
      <c r="H47" s="565"/>
      <c r="I47" s="566"/>
      <c r="J47" s="565"/>
      <c r="K47" s="566"/>
      <c r="L47" s="566"/>
      <c r="M47" s="566"/>
      <c r="N47" s="567"/>
    </row>
    <row r="48" spans="1:14" s="560" customFormat="1" ht="18.95" customHeight="1">
      <c r="A48" s="563"/>
      <c r="B48" s="568"/>
      <c r="C48" s="214"/>
      <c r="D48" s="569"/>
      <c r="E48" s="214"/>
      <c r="F48" s="565"/>
      <c r="G48" s="566"/>
      <c r="H48" s="566"/>
      <c r="I48" s="566"/>
      <c r="J48" s="566"/>
      <c r="K48" s="566"/>
      <c r="L48" s="566"/>
      <c r="M48" s="566"/>
      <c r="N48" s="567"/>
    </row>
    <row r="49" spans="1:14" s="560" customFormat="1" ht="18.95" customHeight="1">
      <c r="A49" s="563"/>
      <c r="B49" s="568"/>
      <c r="C49" s="214"/>
      <c r="D49" s="569"/>
      <c r="E49" s="214"/>
      <c r="F49" s="565"/>
      <c r="G49" s="566"/>
      <c r="H49" s="565"/>
      <c r="I49" s="566"/>
      <c r="J49" s="566"/>
      <c r="K49" s="566"/>
      <c r="L49" s="566"/>
      <c r="M49" s="566"/>
      <c r="N49" s="567"/>
    </row>
    <row r="50" spans="1:14" s="560" customFormat="1" ht="18.95" customHeight="1">
      <c r="A50" s="563"/>
      <c r="B50" s="568"/>
      <c r="C50" s="214"/>
      <c r="D50" s="569"/>
      <c r="E50" s="214"/>
      <c r="F50" s="565"/>
      <c r="G50" s="566"/>
      <c r="H50" s="566"/>
      <c r="I50" s="566"/>
      <c r="J50" s="566"/>
      <c r="K50" s="566"/>
      <c r="L50" s="566"/>
      <c r="M50" s="566"/>
      <c r="N50" s="567"/>
    </row>
    <row r="51" spans="1:14" s="560" customFormat="1" ht="18.95" customHeight="1">
      <c r="A51" s="563"/>
      <c r="B51" s="568"/>
      <c r="C51" s="214"/>
      <c r="D51" s="569"/>
      <c r="E51" s="214"/>
      <c r="F51" s="565"/>
      <c r="G51" s="566"/>
      <c r="H51" s="565"/>
      <c r="I51" s="566"/>
      <c r="J51" s="566"/>
      <c r="K51" s="566"/>
      <c r="L51" s="566"/>
      <c r="M51" s="566"/>
      <c r="N51" s="567"/>
    </row>
    <row r="52" spans="1:14" s="560" customFormat="1" ht="18.95" customHeight="1">
      <c r="A52" s="563"/>
      <c r="B52" s="568"/>
      <c r="C52" s="214"/>
      <c r="D52" s="569"/>
      <c r="E52" s="214"/>
      <c r="F52" s="565"/>
      <c r="G52" s="566"/>
      <c r="H52" s="566"/>
      <c r="I52" s="566"/>
      <c r="J52" s="566"/>
      <c r="K52" s="566"/>
      <c r="L52" s="566"/>
      <c r="M52" s="566"/>
      <c r="N52" s="567"/>
    </row>
    <row r="53" spans="1:14" s="560" customFormat="1" ht="18.95" customHeight="1">
      <c r="A53" s="563"/>
      <c r="B53" s="568"/>
      <c r="C53" s="214"/>
      <c r="D53" s="569"/>
      <c r="E53" s="214"/>
      <c r="F53" s="565"/>
      <c r="G53" s="566"/>
      <c r="H53" s="566"/>
      <c r="I53" s="566"/>
      <c r="J53" s="566"/>
      <c r="K53" s="566"/>
      <c r="L53" s="566"/>
      <c r="M53" s="566"/>
      <c r="N53" s="567"/>
    </row>
    <row r="54" spans="1:14" s="560" customFormat="1" ht="18.95" customHeight="1">
      <c r="A54" s="563"/>
      <c r="B54" s="568"/>
      <c r="C54" s="214"/>
      <c r="D54" s="569"/>
      <c r="E54" s="214"/>
      <c r="F54" s="565"/>
      <c r="G54" s="566"/>
      <c r="H54" s="566"/>
      <c r="I54" s="566"/>
      <c r="J54" s="566"/>
      <c r="K54" s="566"/>
      <c r="L54" s="566"/>
      <c r="M54" s="566"/>
      <c r="N54" s="567"/>
    </row>
    <row r="55" spans="1:14" s="560" customFormat="1" ht="18.95" customHeight="1">
      <c r="A55" s="563"/>
      <c r="B55" s="214"/>
      <c r="C55" s="214"/>
      <c r="D55" s="214"/>
      <c r="E55" s="214"/>
      <c r="F55" s="565"/>
      <c r="G55" s="566"/>
      <c r="H55" s="566"/>
      <c r="I55" s="566"/>
      <c r="J55" s="566"/>
      <c r="K55" s="566"/>
      <c r="L55" s="566"/>
      <c r="M55" s="566"/>
      <c r="N55" s="567"/>
    </row>
    <row r="57" spans="1:14" s="560" customFormat="1" ht="18.95" customHeight="1">
      <c r="A57" s="563"/>
      <c r="B57" s="217"/>
      <c r="C57" s="225"/>
      <c r="D57" s="564"/>
      <c r="E57" s="206"/>
      <c r="F57" s="565"/>
      <c r="G57" s="566"/>
      <c r="H57" s="566"/>
      <c r="I57" s="566"/>
      <c r="J57" s="566"/>
      <c r="K57" s="566"/>
      <c r="L57" s="566"/>
      <c r="M57" s="209"/>
      <c r="N57" s="567"/>
    </row>
    <row r="58" spans="1:14" s="560" customFormat="1" ht="18.95" customHeight="1">
      <c r="A58" s="563"/>
      <c r="B58" s="568"/>
      <c r="C58" s="214"/>
      <c r="D58" s="569"/>
      <c r="E58" s="214"/>
      <c r="F58" s="565"/>
      <c r="G58" s="566"/>
      <c r="H58" s="565"/>
      <c r="I58" s="566"/>
      <c r="J58" s="565"/>
      <c r="K58" s="566"/>
      <c r="L58" s="566"/>
      <c r="M58" s="566"/>
      <c r="N58" s="567"/>
    </row>
    <row r="59" spans="1:14" s="560" customFormat="1" ht="18.95" customHeight="1">
      <c r="A59" s="563"/>
      <c r="B59" s="568"/>
      <c r="C59" s="214"/>
      <c r="D59" s="569"/>
      <c r="E59" s="214"/>
      <c r="F59" s="565"/>
      <c r="G59" s="566"/>
      <c r="H59" s="566"/>
      <c r="I59" s="566"/>
      <c r="J59" s="566"/>
      <c r="K59" s="566"/>
      <c r="L59" s="566"/>
      <c r="M59" s="566"/>
      <c r="N59" s="567"/>
    </row>
    <row r="60" spans="1:14" s="560" customFormat="1" ht="18.95" customHeight="1">
      <c r="A60" s="563"/>
      <c r="B60" s="568"/>
      <c r="C60" s="214"/>
      <c r="D60" s="569"/>
      <c r="E60" s="214"/>
      <c r="F60" s="565"/>
      <c r="G60" s="566"/>
      <c r="H60" s="565"/>
      <c r="I60" s="566"/>
      <c r="J60" s="566"/>
      <c r="K60" s="566"/>
      <c r="L60" s="566"/>
      <c r="M60" s="566"/>
      <c r="N60" s="567"/>
    </row>
    <row r="61" spans="1:14" s="560" customFormat="1" ht="18.95" customHeight="1">
      <c r="A61" s="563"/>
      <c r="B61" s="568"/>
      <c r="C61" s="214"/>
      <c r="D61" s="569"/>
      <c r="E61" s="214"/>
      <c r="F61" s="565"/>
      <c r="G61" s="566"/>
      <c r="H61" s="566"/>
      <c r="I61" s="566"/>
      <c r="J61" s="566"/>
      <c r="K61" s="566"/>
      <c r="L61" s="566"/>
      <c r="M61" s="566"/>
      <c r="N61" s="567"/>
    </row>
    <row r="62" spans="1:14" s="560" customFormat="1" ht="18.95" customHeight="1">
      <c r="A62" s="563"/>
      <c r="B62" s="568"/>
      <c r="C62" s="214"/>
      <c r="D62" s="569"/>
      <c r="E62" s="214"/>
      <c r="F62" s="565"/>
      <c r="G62" s="566"/>
      <c r="H62" s="565"/>
      <c r="I62" s="566"/>
      <c r="J62" s="566"/>
      <c r="K62" s="566"/>
      <c r="L62" s="566"/>
      <c r="M62" s="566"/>
      <c r="N62" s="567"/>
    </row>
    <row r="63" spans="1:14" s="560" customFormat="1" ht="18.95" customHeight="1">
      <c r="A63" s="563"/>
      <c r="B63" s="568"/>
      <c r="C63" s="214"/>
      <c r="D63" s="569"/>
      <c r="E63" s="214"/>
      <c r="F63" s="565"/>
      <c r="G63" s="566"/>
      <c r="H63" s="566"/>
      <c r="I63" s="566"/>
      <c r="J63" s="566"/>
      <c r="K63" s="566"/>
      <c r="L63" s="566"/>
      <c r="M63" s="566"/>
      <c r="N63" s="567"/>
    </row>
    <row r="64" spans="1:14" s="560" customFormat="1" ht="18.95" customHeight="1">
      <c r="A64" s="563"/>
      <c r="B64" s="568"/>
      <c r="C64" s="214"/>
      <c r="D64" s="569"/>
      <c r="E64" s="214"/>
      <c r="F64" s="565"/>
      <c r="G64" s="566"/>
      <c r="H64" s="566"/>
      <c r="I64" s="566"/>
      <c r="J64" s="566"/>
      <c r="K64" s="566"/>
      <c r="L64" s="566"/>
      <c r="M64" s="566"/>
      <c r="N64" s="567"/>
    </row>
    <row r="65" spans="1:14" s="560" customFormat="1" ht="18.95" customHeight="1">
      <c r="A65" s="563"/>
      <c r="B65" s="568"/>
      <c r="C65" s="214"/>
      <c r="D65" s="569"/>
      <c r="E65" s="214"/>
      <c r="F65" s="565"/>
      <c r="G65" s="566"/>
      <c r="H65" s="566"/>
      <c r="I65" s="566"/>
      <c r="J65" s="566"/>
      <c r="K65" s="566"/>
      <c r="L65" s="566"/>
      <c r="M65" s="566"/>
      <c r="N65" s="567"/>
    </row>
    <row r="66" spans="1:14" s="560" customFormat="1" ht="18.95" customHeight="1">
      <c r="A66" s="563"/>
      <c r="B66" s="214"/>
      <c r="C66" s="214"/>
      <c r="D66" s="214"/>
      <c r="E66" s="214"/>
      <c r="F66" s="565"/>
      <c r="G66" s="566"/>
      <c r="H66" s="566"/>
      <c r="I66" s="566"/>
      <c r="J66" s="566"/>
      <c r="K66" s="566"/>
      <c r="L66" s="566"/>
      <c r="M66" s="566"/>
      <c r="N66" s="567"/>
    </row>
  </sheetData>
  <mergeCells count="5">
    <mergeCell ref="A1:B2"/>
    <mergeCell ref="C1:C2"/>
    <mergeCell ref="D1:D2"/>
    <mergeCell ref="E1:E2"/>
    <mergeCell ref="N1:N2"/>
  </mergeCells>
  <phoneticPr fontId="4" type="noConversion"/>
  <printOptions horizontalCentered="1"/>
  <pageMargins left="0.78740157480314965" right="0.78740157480314965" top="0.78740157480314965" bottom="0.59055118110236227" header="0.59055118110236227" footer="0.39370078740157483"/>
  <pageSetup paperSize="9" scale="91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41"/>
  <sheetViews>
    <sheetView view="pageBreakPreview" zoomScaleNormal="100" workbookViewId="0">
      <pane ySplit="2" topLeftCell="A3" activePane="bottomLeft" state="frozen"/>
      <selection pane="bottomLeft" activeCell="F5" sqref="F5"/>
    </sheetView>
  </sheetViews>
  <sheetFormatPr defaultRowHeight="18.95" customHeight="1"/>
  <cols>
    <col min="1" max="1" width="7.5" style="227" customWidth="1"/>
    <col min="2" max="2" width="16.875" style="214" customWidth="1"/>
    <col min="3" max="3" width="14" style="567" customWidth="1"/>
    <col min="4" max="4" width="7.5" style="231" customWidth="1"/>
    <col min="5" max="5" width="5.5" style="567" bestFit="1" customWidth="1"/>
    <col min="6" max="6" width="9" style="232"/>
    <col min="7" max="13" width="9" style="571"/>
    <col min="14" max="14" width="6.875" style="567" customWidth="1"/>
    <col min="15" max="15" width="9" style="113"/>
    <col min="16" max="17" width="9" style="114"/>
    <col min="18" max="18" width="7.25" style="114" bestFit="1" customWidth="1"/>
    <col min="19" max="256" width="9" style="114"/>
    <col min="257" max="257" width="7.5" style="114" customWidth="1"/>
    <col min="258" max="258" width="16.875" style="114" customWidth="1"/>
    <col min="259" max="259" width="14" style="114" customWidth="1"/>
    <col min="260" max="260" width="7.5" style="114" customWidth="1"/>
    <col min="261" max="261" width="5.5" style="114" bestFit="1" customWidth="1"/>
    <col min="262" max="269" width="9" style="114"/>
    <col min="270" max="270" width="6.875" style="114" customWidth="1"/>
    <col min="271" max="273" width="9" style="114"/>
    <col min="274" max="274" width="7.25" style="114" bestFit="1" customWidth="1"/>
    <col min="275" max="512" width="9" style="114"/>
    <col min="513" max="513" width="7.5" style="114" customWidth="1"/>
    <col min="514" max="514" width="16.875" style="114" customWidth="1"/>
    <col min="515" max="515" width="14" style="114" customWidth="1"/>
    <col min="516" max="516" width="7.5" style="114" customWidth="1"/>
    <col min="517" max="517" width="5.5" style="114" bestFit="1" customWidth="1"/>
    <col min="518" max="525" width="9" style="114"/>
    <col min="526" max="526" width="6.875" style="114" customWidth="1"/>
    <col min="527" max="529" width="9" style="114"/>
    <col min="530" max="530" width="7.25" style="114" bestFit="1" customWidth="1"/>
    <col min="531" max="768" width="9" style="114"/>
    <col min="769" max="769" width="7.5" style="114" customWidth="1"/>
    <col min="770" max="770" width="16.875" style="114" customWidth="1"/>
    <col min="771" max="771" width="14" style="114" customWidth="1"/>
    <col min="772" max="772" width="7.5" style="114" customWidth="1"/>
    <col min="773" max="773" width="5.5" style="114" bestFit="1" customWidth="1"/>
    <col min="774" max="781" width="9" style="114"/>
    <col min="782" max="782" width="6.875" style="114" customWidth="1"/>
    <col min="783" max="785" width="9" style="114"/>
    <col min="786" max="786" width="7.25" style="114" bestFit="1" customWidth="1"/>
    <col min="787" max="1024" width="9" style="114"/>
    <col min="1025" max="1025" width="7.5" style="114" customWidth="1"/>
    <col min="1026" max="1026" width="16.875" style="114" customWidth="1"/>
    <col min="1027" max="1027" width="14" style="114" customWidth="1"/>
    <col min="1028" max="1028" width="7.5" style="114" customWidth="1"/>
    <col min="1029" max="1029" width="5.5" style="114" bestFit="1" customWidth="1"/>
    <col min="1030" max="1037" width="9" style="114"/>
    <col min="1038" max="1038" width="6.875" style="114" customWidth="1"/>
    <col min="1039" max="1041" width="9" style="114"/>
    <col min="1042" max="1042" width="7.25" style="114" bestFit="1" customWidth="1"/>
    <col min="1043" max="1280" width="9" style="114"/>
    <col min="1281" max="1281" width="7.5" style="114" customWidth="1"/>
    <col min="1282" max="1282" width="16.875" style="114" customWidth="1"/>
    <col min="1283" max="1283" width="14" style="114" customWidth="1"/>
    <col min="1284" max="1284" width="7.5" style="114" customWidth="1"/>
    <col min="1285" max="1285" width="5.5" style="114" bestFit="1" customWidth="1"/>
    <col min="1286" max="1293" width="9" style="114"/>
    <col min="1294" max="1294" width="6.875" style="114" customWidth="1"/>
    <col min="1295" max="1297" width="9" style="114"/>
    <col min="1298" max="1298" width="7.25" style="114" bestFit="1" customWidth="1"/>
    <col min="1299" max="1536" width="9" style="114"/>
    <col min="1537" max="1537" width="7.5" style="114" customWidth="1"/>
    <col min="1538" max="1538" width="16.875" style="114" customWidth="1"/>
    <col min="1539" max="1539" width="14" style="114" customWidth="1"/>
    <col min="1540" max="1540" width="7.5" style="114" customWidth="1"/>
    <col min="1541" max="1541" width="5.5" style="114" bestFit="1" customWidth="1"/>
    <col min="1542" max="1549" width="9" style="114"/>
    <col min="1550" max="1550" width="6.875" style="114" customWidth="1"/>
    <col min="1551" max="1553" width="9" style="114"/>
    <col min="1554" max="1554" width="7.25" style="114" bestFit="1" customWidth="1"/>
    <col min="1555" max="1792" width="9" style="114"/>
    <col min="1793" max="1793" width="7.5" style="114" customWidth="1"/>
    <col min="1794" max="1794" width="16.875" style="114" customWidth="1"/>
    <col min="1795" max="1795" width="14" style="114" customWidth="1"/>
    <col min="1796" max="1796" width="7.5" style="114" customWidth="1"/>
    <col min="1797" max="1797" width="5.5" style="114" bestFit="1" customWidth="1"/>
    <col min="1798" max="1805" width="9" style="114"/>
    <col min="1806" max="1806" width="6.875" style="114" customWidth="1"/>
    <col min="1807" max="1809" width="9" style="114"/>
    <col min="1810" max="1810" width="7.25" style="114" bestFit="1" customWidth="1"/>
    <col min="1811" max="2048" width="9" style="114"/>
    <col min="2049" max="2049" width="7.5" style="114" customWidth="1"/>
    <col min="2050" max="2050" width="16.875" style="114" customWidth="1"/>
    <col min="2051" max="2051" width="14" style="114" customWidth="1"/>
    <col min="2052" max="2052" width="7.5" style="114" customWidth="1"/>
    <col min="2053" max="2053" width="5.5" style="114" bestFit="1" customWidth="1"/>
    <col min="2054" max="2061" width="9" style="114"/>
    <col min="2062" max="2062" width="6.875" style="114" customWidth="1"/>
    <col min="2063" max="2065" width="9" style="114"/>
    <col min="2066" max="2066" width="7.25" style="114" bestFit="1" customWidth="1"/>
    <col min="2067" max="2304" width="9" style="114"/>
    <col min="2305" max="2305" width="7.5" style="114" customWidth="1"/>
    <col min="2306" max="2306" width="16.875" style="114" customWidth="1"/>
    <col min="2307" max="2307" width="14" style="114" customWidth="1"/>
    <col min="2308" max="2308" width="7.5" style="114" customWidth="1"/>
    <col min="2309" max="2309" width="5.5" style="114" bestFit="1" customWidth="1"/>
    <col min="2310" max="2317" width="9" style="114"/>
    <col min="2318" max="2318" width="6.875" style="114" customWidth="1"/>
    <col min="2319" max="2321" width="9" style="114"/>
    <col min="2322" max="2322" width="7.25" style="114" bestFit="1" customWidth="1"/>
    <col min="2323" max="2560" width="9" style="114"/>
    <col min="2561" max="2561" width="7.5" style="114" customWidth="1"/>
    <col min="2562" max="2562" width="16.875" style="114" customWidth="1"/>
    <col min="2563" max="2563" width="14" style="114" customWidth="1"/>
    <col min="2564" max="2564" width="7.5" style="114" customWidth="1"/>
    <col min="2565" max="2565" width="5.5" style="114" bestFit="1" customWidth="1"/>
    <col min="2566" max="2573" width="9" style="114"/>
    <col min="2574" max="2574" width="6.875" style="114" customWidth="1"/>
    <col min="2575" max="2577" width="9" style="114"/>
    <col min="2578" max="2578" width="7.25" style="114" bestFit="1" customWidth="1"/>
    <col min="2579" max="2816" width="9" style="114"/>
    <col min="2817" max="2817" width="7.5" style="114" customWidth="1"/>
    <col min="2818" max="2818" width="16.875" style="114" customWidth="1"/>
    <col min="2819" max="2819" width="14" style="114" customWidth="1"/>
    <col min="2820" max="2820" width="7.5" style="114" customWidth="1"/>
    <col min="2821" max="2821" width="5.5" style="114" bestFit="1" customWidth="1"/>
    <col min="2822" max="2829" width="9" style="114"/>
    <col min="2830" max="2830" width="6.875" style="114" customWidth="1"/>
    <col min="2831" max="2833" width="9" style="114"/>
    <col min="2834" max="2834" width="7.25" style="114" bestFit="1" customWidth="1"/>
    <col min="2835" max="3072" width="9" style="114"/>
    <col min="3073" max="3073" width="7.5" style="114" customWidth="1"/>
    <col min="3074" max="3074" width="16.875" style="114" customWidth="1"/>
    <col min="3075" max="3075" width="14" style="114" customWidth="1"/>
    <col min="3076" max="3076" width="7.5" style="114" customWidth="1"/>
    <col min="3077" max="3077" width="5.5" style="114" bestFit="1" customWidth="1"/>
    <col min="3078" max="3085" width="9" style="114"/>
    <col min="3086" max="3086" width="6.875" style="114" customWidth="1"/>
    <col min="3087" max="3089" width="9" style="114"/>
    <col min="3090" max="3090" width="7.25" style="114" bestFit="1" customWidth="1"/>
    <col min="3091" max="3328" width="9" style="114"/>
    <col min="3329" max="3329" width="7.5" style="114" customWidth="1"/>
    <col min="3330" max="3330" width="16.875" style="114" customWidth="1"/>
    <col min="3331" max="3331" width="14" style="114" customWidth="1"/>
    <col min="3332" max="3332" width="7.5" style="114" customWidth="1"/>
    <col min="3333" max="3333" width="5.5" style="114" bestFit="1" customWidth="1"/>
    <col min="3334" max="3341" width="9" style="114"/>
    <col min="3342" max="3342" width="6.875" style="114" customWidth="1"/>
    <col min="3343" max="3345" width="9" style="114"/>
    <col min="3346" max="3346" width="7.25" style="114" bestFit="1" customWidth="1"/>
    <col min="3347" max="3584" width="9" style="114"/>
    <col min="3585" max="3585" width="7.5" style="114" customWidth="1"/>
    <col min="3586" max="3586" width="16.875" style="114" customWidth="1"/>
    <col min="3587" max="3587" width="14" style="114" customWidth="1"/>
    <col min="3588" max="3588" width="7.5" style="114" customWidth="1"/>
    <col min="3589" max="3589" width="5.5" style="114" bestFit="1" customWidth="1"/>
    <col min="3590" max="3597" width="9" style="114"/>
    <col min="3598" max="3598" width="6.875" style="114" customWidth="1"/>
    <col min="3599" max="3601" width="9" style="114"/>
    <col min="3602" max="3602" width="7.25" style="114" bestFit="1" customWidth="1"/>
    <col min="3603" max="3840" width="9" style="114"/>
    <col min="3841" max="3841" width="7.5" style="114" customWidth="1"/>
    <col min="3842" max="3842" width="16.875" style="114" customWidth="1"/>
    <col min="3843" max="3843" width="14" style="114" customWidth="1"/>
    <col min="3844" max="3844" width="7.5" style="114" customWidth="1"/>
    <col min="3845" max="3845" width="5.5" style="114" bestFit="1" customWidth="1"/>
    <col min="3846" max="3853" width="9" style="114"/>
    <col min="3854" max="3854" width="6.875" style="114" customWidth="1"/>
    <col min="3855" max="3857" width="9" style="114"/>
    <col min="3858" max="3858" width="7.25" style="114" bestFit="1" customWidth="1"/>
    <col min="3859" max="4096" width="9" style="114"/>
    <col min="4097" max="4097" width="7.5" style="114" customWidth="1"/>
    <col min="4098" max="4098" width="16.875" style="114" customWidth="1"/>
    <col min="4099" max="4099" width="14" style="114" customWidth="1"/>
    <col min="4100" max="4100" width="7.5" style="114" customWidth="1"/>
    <col min="4101" max="4101" width="5.5" style="114" bestFit="1" customWidth="1"/>
    <col min="4102" max="4109" width="9" style="114"/>
    <col min="4110" max="4110" width="6.875" style="114" customWidth="1"/>
    <col min="4111" max="4113" width="9" style="114"/>
    <col min="4114" max="4114" width="7.25" style="114" bestFit="1" customWidth="1"/>
    <col min="4115" max="4352" width="9" style="114"/>
    <col min="4353" max="4353" width="7.5" style="114" customWidth="1"/>
    <col min="4354" max="4354" width="16.875" style="114" customWidth="1"/>
    <col min="4355" max="4355" width="14" style="114" customWidth="1"/>
    <col min="4356" max="4356" width="7.5" style="114" customWidth="1"/>
    <col min="4357" max="4357" width="5.5" style="114" bestFit="1" customWidth="1"/>
    <col min="4358" max="4365" width="9" style="114"/>
    <col min="4366" max="4366" width="6.875" style="114" customWidth="1"/>
    <col min="4367" max="4369" width="9" style="114"/>
    <col min="4370" max="4370" width="7.25" style="114" bestFit="1" customWidth="1"/>
    <col min="4371" max="4608" width="9" style="114"/>
    <col min="4609" max="4609" width="7.5" style="114" customWidth="1"/>
    <col min="4610" max="4610" width="16.875" style="114" customWidth="1"/>
    <col min="4611" max="4611" width="14" style="114" customWidth="1"/>
    <col min="4612" max="4612" width="7.5" style="114" customWidth="1"/>
    <col min="4613" max="4613" width="5.5" style="114" bestFit="1" customWidth="1"/>
    <col min="4614" max="4621" width="9" style="114"/>
    <col min="4622" max="4622" width="6.875" style="114" customWidth="1"/>
    <col min="4623" max="4625" width="9" style="114"/>
    <col min="4626" max="4626" width="7.25" style="114" bestFit="1" customWidth="1"/>
    <col min="4627" max="4864" width="9" style="114"/>
    <col min="4865" max="4865" width="7.5" style="114" customWidth="1"/>
    <col min="4866" max="4866" width="16.875" style="114" customWidth="1"/>
    <col min="4867" max="4867" width="14" style="114" customWidth="1"/>
    <col min="4868" max="4868" width="7.5" style="114" customWidth="1"/>
    <col min="4869" max="4869" width="5.5" style="114" bestFit="1" customWidth="1"/>
    <col min="4870" max="4877" width="9" style="114"/>
    <col min="4878" max="4878" width="6.875" style="114" customWidth="1"/>
    <col min="4879" max="4881" width="9" style="114"/>
    <col min="4882" max="4882" width="7.25" style="114" bestFit="1" customWidth="1"/>
    <col min="4883" max="5120" width="9" style="114"/>
    <col min="5121" max="5121" width="7.5" style="114" customWidth="1"/>
    <col min="5122" max="5122" width="16.875" style="114" customWidth="1"/>
    <col min="5123" max="5123" width="14" style="114" customWidth="1"/>
    <col min="5124" max="5124" width="7.5" style="114" customWidth="1"/>
    <col min="5125" max="5125" width="5.5" style="114" bestFit="1" customWidth="1"/>
    <col min="5126" max="5133" width="9" style="114"/>
    <col min="5134" max="5134" width="6.875" style="114" customWidth="1"/>
    <col min="5135" max="5137" width="9" style="114"/>
    <col min="5138" max="5138" width="7.25" style="114" bestFit="1" customWidth="1"/>
    <col min="5139" max="5376" width="9" style="114"/>
    <col min="5377" max="5377" width="7.5" style="114" customWidth="1"/>
    <col min="5378" max="5378" width="16.875" style="114" customWidth="1"/>
    <col min="5379" max="5379" width="14" style="114" customWidth="1"/>
    <col min="5380" max="5380" width="7.5" style="114" customWidth="1"/>
    <col min="5381" max="5381" width="5.5" style="114" bestFit="1" customWidth="1"/>
    <col min="5382" max="5389" width="9" style="114"/>
    <col min="5390" max="5390" width="6.875" style="114" customWidth="1"/>
    <col min="5391" max="5393" width="9" style="114"/>
    <col min="5394" max="5394" width="7.25" style="114" bestFit="1" customWidth="1"/>
    <col min="5395" max="5632" width="9" style="114"/>
    <col min="5633" max="5633" width="7.5" style="114" customWidth="1"/>
    <col min="5634" max="5634" width="16.875" style="114" customWidth="1"/>
    <col min="5635" max="5635" width="14" style="114" customWidth="1"/>
    <col min="5636" max="5636" width="7.5" style="114" customWidth="1"/>
    <col min="5637" max="5637" width="5.5" style="114" bestFit="1" customWidth="1"/>
    <col min="5638" max="5645" width="9" style="114"/>
    <col min="5646" max="5646" width="6.875" style="114" customWidth="1"/>
    <col min="5647" max="5649" width="9" style="114"/>
    <col min="5650" max="5650" width="7.25" style="114" bestFit="1" customWidth="1"/>
    <col min="5651" max="5888" width="9" style="114"/>
    <col min="5889" max="5889" width="7.5" style="114" customWidth="1"/>
    <col min="5890" max="5890" width="16.875" style="114" customWidth="1"/>
    <col min="5891" max="5891" width="14" style="114" customWidth="1"/>
    <col min="5892" max="5892" width="7.5" style="114" customWidth="1"/>
    <col min="5893" max="5893" width="5.5" style="114" bestFit="1" customWidth="1"/>
    <col min="5894" max="5901" width="9" style="114"/>
    <col min="5902" max="5902" width="6.875" style="114" customWidth="1"/>
    <col min="5903" max="5905" width="9" style="114"/>
    <col min="5906" max="5906" width="7.25" style="114" bestFit="1" customWidth="1"/>
    <col min="5907" max="6144" width="9" style="114"/>
    <col min="6145" max="6145" width="7.5" style="114" customWidth="1"/>
    <col min="6146" max="6146" width="16.875" style="114" customWidth="1"/>
    <col min="6147" max="6147" width="14" style="114" customWidth="1"/>
    <col min="6148" max="6148" width="7.5" style="114" customWidth="1"/>
    <col min="6149" max="6149" width="5.5" style="114" bestFit="1" customWidth="1"/>
    <col min="6150" max="6157" width="9" style="114"/>
    <col min="6158" max="6158" width="6.875" style="114" customWidth="1"/>
    <col min="6159" max="6161" width="9" style="114"/>
    <col min="6162" max="6162" width="7.25" style="114" bestFit="1" customWidth="1"/>
    <col min="6163" max="6400" width="9" style="114"/>
    <col min="6401" max="6401" width="7.5" style="114" customWidth="1"/>
    <col min="6402" max="6402" width="16.875" style="114" customWidth="1"/>
    <col min="6403" max="6403" width="14" style="114" customWidth="1"/>
    <col min="6404" max="6404" width="7.5" style="114" customWidth="1"/>
    <col min="6405" max="6405" width="5.5" style="114" bestFit="1" customWidth="1"/>
    <col min="6406" max="6413" width="9" style="114"/>
    <col min="6414" max="6414" width="6.875" style="114" customWidth="1"/>
    <col min="6415" max="6417" width="9" style="114"/>
    <col min="6418" max="6418" width="7.25" style="114" bestFit="1" customWidth="1"/>
    <col min="6419" max="6656" width="9" style="114"/>
    <col min="6657" max="6657" width="7.5" style="114" customWidth="1"/>
    <col min="6658" max="6658" width="16.875" style="114" customWidth="1"/>
    <col min="6659" max="6659" width="14" style="114" customWidth="1"/>
    <col min="6660" max="6660" width="7.5" style="114" customWidth="1"/>
    <col min="6661" max="6661" width="5.5" style="114" bestFit="1" customWidth="1"/>
    <col min="6662" max="6669" width="9" style="114"/>
    <col min="6670" max="6670" width="6.875" style="114" customWidth="1"/>
    <col min="6671" max="6673" width="9" style="114"/>
    <col min="6674" max="6674" width="7.25" style="114" bestFit="1" customWidth="1"/>
    <col min="6675" max="6912" width="9" style="114"/>
    <col min="6913" max="6913" width="7.5" style="114" customWidth="1"/>
    <col min="6914" max="6914" width="16.875" style="114" customWidth="1"/>
    <col min="6915" max="6915" width="14" style="114" customWidth="1"/>
    <col min="6916" max="6916" width="7.5" style="114" customWidth="1"/>
    <col min="6917" max="6917" width="5.5" style="114" bestFit="1" customWidth="1"/>
    <col min="6918" max="6925" width="9" style="114"/>
    <col min="6926" max="6926" width="6.875" style="114" customWidth="1"/>
    <col min="6927" max="6929" width="9" style="114"/>
    <col min="6930" max="6930" width="7.25" style="114" bestFit="1" customWidth="1"/>
    <col min="6931" max="7168" width="9" style="114"/>
    <col min="7169" max="7169" width="7.5" style="114" customWidth="1"/>
    <col min="7170" max="7170" width="16.875" style="114" customWidth="1"/>
    <col min="7171" max="7171" width="14" style="114" customWidth="1"/>
    <col min="7172" max="7172" width="7.5" style="114" customWidth="1"/>
    <col min="7173" max="7173" width="5.5" style="114" bestFit="1" customWidth="1"/>
    <col min="7174" max="7181" width="9" style="114"/>
    <col min="7182" max="7182" width="6.875" style="114" customWidth="1"/>
    <col min="7183" max="7185" width="9" style="114"/>
    <col min="7186" max="7186" width="7.25" style="114" bestFit="1" customWidth="1"/>
    <col min="7187" max="7424" width="9" style="114"/>
    <col min="7425" max="7425" width="7.5" style="114" customWidth="1"/>
    <col min="7426" max="7426" width="16.875" style="114" customWidth="1"/>
    <col min="7427" max="7427" width="14" style="114" customWidth="1"/>
    <col min="7428" max="7428" width="7.5" style="114" customWidth="1"/>
    <col min="7429" max="7429" width="5.5" style="114" bestFit="1" customWidth="1"/>
    <col min="7430" max="7437" width="9" style="114"/>
    <col min="7438" max="7438" width="6.875" style="114" customWidth="1"/>
    <col min="7439" max="7441" width="9" style="114"/>
    <col min="7442" max="7442" width="7.25" style="114" bestFit="1" customWidth="1"/>
    <col min="7443" max="7680" width="9" style="114"/>
    <col min="7681" max="7681" width="7.5" style="114" customWidth="1"/>
    <col min="7682" max="7682" width="16.875" style="114" customWidth="1"/>
    <col min="7683" max="7683" width="14" style="114" customWidth="1"/>
    <col min="7684" max="7684" width="7.5" style="114" customWidth="1"/>
    <col min="7685" max="7685" width="5.5" style="114" bestFit="1" customWidth="1"/>
    <col min="7686" max="7693" width="9" style="114"/>
    <col min="7694" max="7694" width="6.875" style="114" customWidth="1"/>
    <col min="7695" max="7697" width="9" style="114"/>
    <col min="7698" max="7698" width="7.25" style="114" bestFit="1" customWidth="1"/>
    <col min="7699" max="7936" width="9" style="114"/>
    <col min="7937" max="7937" width="7.5" style="114" customWidth="1"/>
    <col min="7938" max="7938" width="16.875" style="114" customWidth="1"/>
    <col min="7939" max="7939" width="14" style="114" customWidth="1"/>
    <col min="7940" max="7940" width="7.5" style="114" customWidth="1"/>
    <col min="7941" max="7941" width="5.5" style="114" bestFit="1" customWidth="1"/>
    <col min="7942" max="7949" width="9" style="114"/>
    <col min="7950" max="7950" width="6.875" style="114" customWidth="1"/>
    <col min="7951" max="7953" width="9" style="114"/>
    <col min="7954" max="7954" width="7.25" style="114" bestFit="1" customWidth="1"/>
    <col min="7955" max="8192" width="9" style="114"/>
    <col min="8193" max="8193" width="7.5" style="114" customWidth="1"/>
    <col min="8194" max="8194" width="16.875" style="114" customWidth="1"/>
    <col min="8195" max="8195" width="14" style="114" customWidth="1"/>
    <col min="8196" max="8196" width="7.5" style="114" customWidth="1"/>
    <col min="8197" max="8197" width="5.5" style="114" bestFit="1" customWidth="1"/>
    <col min="8198" max="8205" width="9" style="114"/>
    <col min="8206" max="8206" width="6.875" style="114" customWidth="1"/>
    <col min="8207" max="8209" width="9" style="114"/>
    <col min="8210" max="8210" width="7.25" style="114" bestFit="1" customWidth="1"/>
    <col min="8211" max="8448" width="9" style="114"/>
    <col min="8449" max="8449" width="7.5" style="114" customWidth="1"/>
    <col min="8450" max="8450" width="16.875" style="114" customWidth="1"/>
    <col min="8451" max="8451" width="14" style="114" customWidth="1"/>
    <col min="8452" max="8452" width="7.5" style="114" customWidth="1"/>
    <col min="8453" max="8453" width="5.5" style="114" bestFit="1" customWidth="1"/>
    <col min="8454" max="8461" width="9" style="114"/>
    <col min="8462" max="8462" width="6.875" style="114" customWidth="1"/>
    <col min="8463" max="8465" width="9" style="114"/>
    <col min="8466" max="8466" width="7.25" style="114" bestFit="1" customWidth="1"/>
    <col min="8467" max="8704" width="9" style="114"/>
    <col min="8705" max="8705" width="7.5" style="114" customWidth="1"/>
    <col min="8706" max="8706" width="16.875" style="114" customWidth="1"/>
    <col min="8707" max="8707" width="14" style="114" customWidth="1"/>
    <col min="8708" max="8708" width="7.5" style="114" customWidth="1"/>
    <col min="8709" max="8709" width="5.5" style="114" bestFit="1" customWidth="1"/>
    <col min="8710" max="8717" width="9" style="114"/>
    <col min="8718" max="8718" width="6.875" style="114" customWidth="1"/>
    <col min="8719" max="8721" width="9" style="114"/>
    <col min="8722" max="8722" width="7.25" style="114" bestFit="1" customWidth="1"/>
    <col min="8723" max="8960" width="9" style="114"/>
    <col min="8961" max="8961" width="7.5" style="114" customWidth="1"/>
    <col min="8962" max="8962" width="16.875" style="114" customWidth="1"/>
    <col min="8963" max="8963" width="14" style="114" customWidth="1"/>
    <col min="8964" max="8964" width="7.5" style="114" customWidth="1"/>
    <col min="8965" max="8965" width="5.5" style="114" bestFit="1" customWidth="1"/>
    <col min="8966" max="8973" width="9" style="114"/>
    <col min="8974" max="8974" width="6.875" style="114" customWidth="1"/>
    <col min="8975" max="8977" width="9" style="114"/>
    <col min="8978" max="8978" width="7.25" style="114" bestFit="1" customWidth="1"/>
    <col min="8979" max="9216" width="9" style="114"/>
    <col min="9217" max="9217" width="7.5" style="114" customWidth="1"/>
    <col min="9218" max="9218" width="16.875" style="114" customWidth="1"/>
    <col min="9219" max="9219" width="14" style="114" customWidth="1"/>
    <col min="9220" max="9220" width="7.5" style="114" customWidth="1"/>
    <col min="9221" max="9221" width="5.5" style="114" bestFit="1" customWidth="1"/>
    <col min="9222" max="9229" width="9" style="114"/>
    <col min="9230" max="9230" width="6.875" style="114" customWidth="1"/>
    <col min="9231" max="9233" width="9" style="114"/>
    <col min="9234" max="9234" width="7.25" style="114" bestFit="1" customWidth="1"/>
    <col min="9235" max="9472" width="9" style="114"/>
    <col min="9473" max="9473" width="7.5" style="114" customWidth="1"/>
    <col min="9474" max="9474" width="16.875" style="114" customWidth="1"/>
    <col min="9475" max="9475" width="14" style="114" customWidth="1"/>
    <col min="9476" max="9476" width="7.5" style="114" customWidth="1"/>
    <col min="9477" max="9477" width="5.5" style="114" bestFit="1" customWidth="1"/>
    <col min="9478" max="9485" width="9" style="114"/>
    <col min="9486" max="9486" width="6.875" style="114" customWidth="1"/>
    <col min="9487" max="9489" width="9" style="114"/>
    <col min="9490" max="9490" width="7.25" style="114" bestFit="1" customWidth="1"/>
    <col min="9491" max="9728" width="9" style="114"/>
    <col min="9729" max="9729" width="7.5" style="114" customWidth="1"/>
    <col min="9730" max="9730" width="16.875" style="114" customWidth="1"/>
    <col min="9731" max="9731" width="14" style="114" customWidth="1"/>
    <col min="9732" max="9732" width="7.5" style="114" customWidth="1"/>
    <col min="9733" max="9733" width="5.5" style="114" bestFit="1" customWidth="1"/>
    <col min="9734" max="9741" width="9" style="114"/>
    <col min="9742" max="9742" width="6.875" style="114" customWidth="1"/>
    <col min="9743" max="9745" width="9" style="114"/>
    <col min="9746" max="9746" width="7.25" style="114" bestFit="1" customWidth="1"/>
    <col min="9747" max="9984" width="9" style="114"/>
    <col min="9985" max="9985" width="7.5" style="114" customWidth="1"/>
    <col min="9986" max="9986" width="16.875" style="114" customWidth="1"/>
    <col min="9987" max="9987" width="14" style="114" customWidth="1"/>
    <col min="9988" max="9988" width="7.5" style="114" customWidth="1"/>
    <col min="9989" max="9989" width="5.5" style="114" bestFit="1" customWidth="1"/>
    <col min="9990" max="9997" width="9" style="114"/>
    <col min="9998" max="9998" width="6.875" style="114" customWidth="1"/>
    <col min="9999" max="10001" width="9" style="114"/>
    <col min="10002" max="10002" width="7.25" style="114" bestFit="1" customWidth="1"/>
    <col min="10003" max="10240" width="9" style="114"/>
    <col min="10241" max="10241" width="7.5" style="114" customWidth="1"/>
    <col min="10242" max="10242" width="16.875" style="114" customWidth="1"/>
    <col min="10243" max="10243" width="14" style="114" customWidth="1"/>
    <col min="10244" max="10244" width="7.5" style="114" customWidth="1"/>
    <col min="10245" max="10245" width="5.5" style="114" bestFit="1" customWidth="1"/>
    <col min="10246" max="10253" width="9" style="114"/>
    <col min="10254" max="10254" width="6.875" style="114" customWidth="1"/>
    <col min="10255" max="10257" width="9" style="114"/>
    <col min="10258" max="10258" width="7.25" style="114" bestFit="1" customWidth="1"/>
    <col min="10259" max="10496" width="9" style="114"/>
    <col min="10497" max="10497" width="7.5" style="114" customWidth="1"/>
    <col min="10498" max="10498" width="16.875" style="114" customWidth="1"/>
    <col min="10499" max="10499" width="14" style="114" customWidth="1"/>
    <col min="10500" max="10500" width="7.5" style="114" customWidth="1"/>
    <col min="10501" max="10501" width="5.5" style="114" bestFit="1" customWidth="1"/>
    <col min="10502" max="10509" width="9" style="114"/>
    <col min="10510" max="10510" width="6.875" style="114" customWidth="1"/>
    <col min="10511" max="10513" width="9" style="114"/>
    <col min="10514" max="10514" width="7.25" style="114" bestFit="1" customWidth="1"/>
    <col min="10515" max="10752" width="9" style="114"/>
    <col min="10753" max="10753" width="7.5" style="114" customWidth="1"/>
    <col min="10754" max="10754" width="16.875" style="114" customWidth="1"/>
    <col min="10755" max="10755" width="14" style="114" customWidth="1"/>
    <col min="10756" max="10756" width="7.5" style="114" customWidth="1"/>
    <col min="10757" max="10757" width="5.5" style="114" bestFit="1" customWidth="1"/>
    <col min="10758" max="10765" width="9" style="114"/>
    <col min="10766" max="10766" width="6.875" style="114" customWidth="1"/>
    <col min="10767" max="10769" width="9" style="114"/>
    <col min="10770" max="10770" width="7.25" style="114" bestFit="1" customWidth="1"/>
    <col min="10771" max="11008" width="9" style="114"/>
    <col min="11009" max="11009" width="7.5" style="114" customWidth="1"/>
    <col min="11010" max="11010" width="16.875" style="114" customWidth="1"/>
    <col min="11011" max="11011" width="14" style="114" customWidth="1"/>
    <col min="11012" max="11012" width="7.5" style="114" customWidth="1"/>
    <col min="11013" max="11013" width="5.5" style="114" bestFit="1" customWidth="1"/>
    <col min="11014" max="11021" width="9" style="114"/>
    <col min="11022" max="11022" width="6.875" style="114" customWidth="1"/>
    <col min="11023" max="11025" width="9" style="114"/>
    <col min="11026" max="11026" width="7.25" style="114" bestFit="1" customWidth="1"/>
    <col min="11027" max="11264" width="9" style="114"/>
    <col min="11265" max="11265" width="7.5" style="114" customWidth="1"/>
    <col min="11266" max="11266" width="16.875" style="114" customWidth="1"/>
    <col min="11267" max="11267" width="14" style="114" customWidth="1"/>
    <col min="11268" max="11268" width="7.5" style="114" customWidth="1"/>
    <col min="11269" max="11269" width="5.5" style="114" bestFit="1" customWidth="1"/>
    <col min="11270" max="11277" width="9" style="114"/>
    <col min="11278" max="11278" width="6.875" style="114" customWidth="1"/>
    <col min="11279" max="11281" width="9" style="114"/>
    <col min="11282" max="11282" width="7.25" style="114" bestFit="1" customWidth="1"/>
    <col min="11283" max="11520" width="9" style="114"/>
    <col min="11521" max="11521" width="7.5" style="114" customWidth="1"/>
    <col min="11522" max="11522" width="16.875" style="114" customWidth="1"/>
    <col min="11523" max="11523" width="14" style="114" customWidth="1"/>
    <col min="11524" max="11524" width="7.5" style="114" customWidth="1"/>
    <col min="11525" max="11525" width="5.5" style="114" bestFit="1" customWidth="1"/>
    <col min="11526" max="11533" width="9" style="114"/>
    <col min="11534" max="11534" width="6.875" style="114" customWidth="1"/>
    <col min="11535" max="11537" width="9" style="114"/>
    <col min="11538" max="11538" width="7.25" style="114" bestFit="1" customWidth="1"/>
    <col min="11539" max="11776" width="9" style="114"/>
    <col min="11777" max="11777" width="7.5" style="114" customWidth="1"/>
    <col min="11778" max="11778" width="16.875" style="114" customWidth="1"/>
    <col min="11779" max="11779" width="14" style="114" customWidth="1"/>
    <col min="11780" max="11780" width="7.5" style="114" customWidth="1"/>
    <col min="11781" max="11781" width="5.5" style="114" bestFit="1" customWidth="1"/>
    <col min="11782" max="11789" width="9" style="114"/>
    <col min="11790" max="11790" width="6.875" style="114" customWidth="1"/>
    <col min="11791" max="11793" width="9" style="114"/>
    <col min="11794" max="11794" width="7.25" style="114" bestFit="1" customWidth="1"/>
    <col min="11795" max="12032" width="9" style="114"/>
    <col min="12033" max="12033" width="7.5" style="114" customWidth="1"/>
    <col min="12034" max="12034" width="16.875" style="114" customWidth="1"/>
    <col min="12035" max="12035" width="14" style="114" customWidth="1"/>
    <col min="12036" max="12036" width="7.5" style="114" customWidth="1"/>
    <col min="12037" max="12037" width="5.5" style="114" bestFit="1" customWidth="1"/>
    <col min="12038" max="12045" width="9" style="114"/>
    <col min="12046" max="12046" width="6.875" style="114" customWidth="1"/>
    <col min="12047" max="12049" width="9" style="114"/>
    <col min="12050" max="12050" width="7.25" style="114" bestFit="1" customWidth="1"/>
    <col min="12051" max="12288" width="9" style="114"/>
    <col min="12289" max="12289" width="7.5" style="114" customWidth="1"/>
    <col min="12290" max="12290" width="16.875" style="114" customWidth="1"/>
    <col min="12291" max="12291" width="14" style="114" customWidth="1"/>
    <col min="12292" max="12292" width="7.5" style="114" customWidth="1"/>
    <col min="12293" max="12293" width="5.5" style="114" bestFit="1" customWidth="1"/>
    <col min="12294" max="12301" width="9" style="114"/>
    <col min="12302" max="12302" width="6.875" style="114" customWidth="1"/>
    <col min="12303" max="12305" width="9" style="114"/>
    <col min="12306" max="12306" width="7.25" style="114" bestFit="1" customWidth="1"/>
    <col min="12307" max="12544" width="9" style="114"/>
    <col min="12545" max="12545" width="7.5" style="114" customWidth="1"/>
    <col min="12546" max="12546" width="16.875" style="114" customWidth="1"/>
    <col min="12547" max="12547" width="14" style="114" customWidth="1"/>
    <col min="12548" max="12548" width="7.5" style="114" customWidth="1"/>
    <col min="12549" max="12549" width="5.5" style="114" bestFit="1" customWidth="1"/>
    <col min="12550" max="12557" width="9" style="114"/>
    <col min="12558" max="12558" width="6.875" style="114" customWidth="1"/>
    <col min="12559" max="12561" width="9" style="114"/>
    <col min="12562" max="12562" width="7.25" style="114" bestFit="1" customWidth="1"/>
    <col min="12563" max="12800" width="9" style="114"/>
    <col min="12801" max="12801" width="7.5" style="114" customWidth="1"/>
    <col min="12802" max="12802" width="16.875" style="114" customWidth="1"/>
    <col min="12803" max="12803" width="14" style="114" customWidth="1"/>
    <col min="12804" max="12804" width="7.5" style="114" customWidth="1"/>
    <col min="12805" max="12805" width="5.5" style="114" bestFit="1" customWidth="1"/>
    <col min="12806" max="12813" width="9" style="114"/>
    <col min="12814" max="12814" width="6.875" style="114" customWidth="1"/>
    <col min="12815" max="12817" width="9" style="114"/>
    <col min="12818" max="12818" width="7.25" style="114" bestFit="1" customWidth="1"/>
    <col min="12819" max="13056" width="9" style="114"/>
    <col min="13057" max="13057" width="7.5" style="114" customWidth="1"/>
    <col min="13058" max="13058" width="16.875" style="114" customWidth="1"/>
    <col min="13059" max="13059" width="14" style="114" customWidth="1"/>
    <col min="13060" max="13060" width="7.5" style="114" customWidth="1"/>
    <col min="13061" max="13061" width="5.5" style="114" bestFit="1" customWidth="1"/>
    <col min="13062" max="13069" width="9" style="114"/>
    <col min="13070" max="13070" width="6.875" style="114" customWidth="1"/>
    <col min="13071" max="13073" width="9" style="114"/>
    <col min="13074" max="13074" width="7.25" style="114" bestFit="1" customWidth="1"/>
    <col min="13075" max="13312" width="9" style="114"/>
    <col min="13313" max="13313" width="7.5" style="114" customWidth="1"/>
    <col min="13314" max="13314" width="16.875" style="114" customWidth="1"/>
    <col min="13315" max="13315" width="14" style="114" customWidth="1"/>
    <col min="13316" max="13316" width="7.5" style="114" customWidth="1"/>
    <col min="13317" max="13317" width="5.5" style="114" bestFit="1" customWidth="1"/>
    <col min="13318" max="13325" width="9" style="114"/>
    <col min="13326" max="13326" width="6.875" style="114" customWidth="1"/>
    <col min="13327" max="13329" width="9" style="114"/>
    <col min="13330" max="13330" width="7.25" style="114" bestFit="1" customWidth="1"/>
    <col min="13331" max="13568" width="9" style="114"/>
    <col min="13569" max="13569" width="7.5" style="114" customWidth="1"/>
    <col min="13570" max="13570" width="16.875" style="114" customWidth="1"/>
    <col min="13571" max="13571" width="14" style="114" customWidth="1"/>
    <col min="13572" max="13572" width="7.5" style="114" customWidth="1"/>
    <col min="13573" max="13573" width="5.5" style="114" bestFit="1" customWidth="1"/>
    <col min="13574" max="13581" width="9" style="114"/>
    <col min="13582" max="13582" width="6.875" style="114" customWidth="1"/>
    <col min="13583" max="13585" width="9" style="114"/>
    <col min="13586" max="13586" width="7.25" style="114" bestFit="1" customWidth="1"/>
    <col min="13587" max="13824" width="9" style="114"/>
    <col min="13825" max="13825" width="7.5" style="114" customWidth="1"/>
    <col min="13826" max="13826" width="16.875" style="114" customWidth="1"/>
    <col min="13827" max="13827" width="14" style="114" customWidth="1"/>
    <col min="13828" max="13828" width="7.5" style="114" customWidth="1"/>
    <col min="13829" max="13829" width="5.5" style="114" bestFit="1" customWidth="1"/>
    <col min="13830" max="13837" width="9" style="114"/>
    <col min="13838" max="13838" width="6.875" style="114" customWidth="1"/>
    <col min="13839" max="13841" width="9" style="114"/>
    <col min="13842" max="13842" width="7.25" style="114" bestFit="1" customWidth="1"/>
    <col min="13843" max="14080" width="9" style="114"/>
    <col min="14081" max="14081" width="7.5" style="114" customWidth="1"/>
    <col min="14082" max="14082" width="16.875" style="114" customWidth="1"/>
    <col min="14083" max="14083" width="14" style="114" customWidth="1"/>
    <col min="14084" max="14084" width="7.5" style="114" customWidth="1"/>
    <col min="14085" max="14085" width="5.5" style="114" bestFit="1" customWidth="1"/>
    <col min="14086" max="14093" width="9" style="114"/>
    <col min="14094" max="14094" width="6.875" style="114" customWidth="1"/>
    <col min="14095" max="14097" width="9" style="114"/>
    <col min="14098" max="14098" width="7.25" style="114" bestFit="1" customWidth="1"/>
    <col min="14099" max="14336" width="9" style="114"/>
    <col min="14337" max="14337" width="7.5" style="114" customWidth="1"/>
    <col min="14338" max="14338" width="16.875" style="114" customWidth="1"/>
    <col min="14339" max="14339" width="14" style="114" customWidth="1"/>
    <col min="14340" max="14340" width="7.5" style="114" customWidth="1"/>
    <col min="14341" max="14341" width="5.5" style="114" bestFit="1" customWidth="1"/>
    <col min="14342" max="14349" width="9" style="114"/>
    <col min="14350" max="14350" width="6.875" style="114" customWidth="1"/>
    <col min="14351" max="14353" width="9" style="114"/>
    <col min="14354" max="14354" width="7.25" style="114" bestFit="1" customWidth="1"/>
    <col min="14355" max="14592" width="9" style="114"/>
    <col min="14593" max="14593" width="7.5" style="114" customWidth="1"/>
    <col min="14594" max="14594" width="16.875" style="114" customWidth="1"/>
    <col min="14595" max="14595" width="14" style="114" customWidth="1"/>
    <col min="14596" max="14596" width="7.5" style="114" customWidth="1"/>
    <col min="14597" max="14597" width="5.5" style="114" bestFit="1" customWidth="1"/>
    <col min="14598" max="14605" width="9" style="114"/>
    <col min="14606" max="14606" width="6.875" style="114" customWidth="1"/>
    <col min="14607" max="14609" width="9" style="114"/>
    <col min="14610" max="14610" width="7.25" style="114" bestFit="1" customWidth="1"/>
    <col min="14611" max="14848" width="9" style="114"/>
    <col min="14849" max="14849" width="7.5" style="114" customWidth="1"/>
    <col min="14850" max="14850" width="16.875" style="114" customWidth="1"/>
    <col min="14851" max="14851" width="14" style="114" customWidth="1"/>
    <col min="14852" max="14852" width="7.5" style="114" customWidth="1"/>
    <col min="14853" max="14853" width="5.5" style="114" bestFit="1" customWidth="1"/>
    <col min="14854" max="14861" width="9" style="114"/>
    <col min="14862" max="14862" width="6.875" style="114" customWidth="1"/>
    <col min="14863" max="14865" width="9" style="114"/>
    <col min="14866" max="14866" width="7.25" style="114" bestFit="1" customWidth="1"/>
    <col min="14867" max="15104" width="9" style="114"/>
    <col min="15105" max="15105" width="7.5" style="114" customWidth="1"/>
    <col min="15106" max="15106" width="16.875" style="114" customWidth="1"/>
    <col min="15107" max="15107" width="14" style="114" customWidth="1"/>
    <col min="15108" max="15108" width="7.5" style="114" customWidth="1"/>
    <col min="15109" max="15109" width="5.5" style="114" bestFit="1" customWidth="1"/>
    <col min="15110" max="15117" width="9" style="114"/>
    <col min="15118" max="15118" width="6.875" style="114" customWidth="1"/>
    <col min="15119" max="15121" width="9" style="114"/>
    <col min="15122" max="15122" width="7.25" style="114" bestFit="1" customWidth="1"/>
    <col min="15123" max="15360" width="9" style="114"/>
    <col min="15361" max="15361" width="7.5" style="114" customWidth="1"/>
    <col min="15362" max="15362" width="16.875" style="114" customWidth="1"/>
    <col min="15363" max="15363" width="14" style="114" customWidth="1"/>
    <col min="15364" max="15364" width="7.5" style="114" customWidth="1"/>
    <col min="15365" max="15365" width="5.5" style="114" bestFit="1" customWidth="1"/>
    <col min="15366" max="15373" width="9" style="114"/>
    <col min="15374" max="15374" width="6.875" style="114" customWidth="1"/>
    <col min="15375" max="15377" width="9" style="114"/>
    <col min="15378" max="15378" width="7.25" style="114" bestFit="1" customWidth="1"/>
    <col min="15379" max="15616" width="9" style="114"/>
    <col min="15617" max="15617" width="7.5" style="114" customWidth="1"/>
    <col min="15618" max="15618" width="16.875" style="114" customWidth="1"/>
    <col min="15619" max="15619" width="14" style="114" customWidth="1"/>
    <col min="15620" max="15620" width="7.5" style="114" customWidth="1"/>
    <col min="15621" max="15621" width="5.5" style="114" bestFit="1" customWidth="1"/>
    <col min="15622" max="15629" width="9" style="114"/>
    <col min="15630" max="15630" width="6.875" style="114" customWidth="1"/>
    <col min="15631" max="15633" width="9" style="114"/>
    <col min="15634" max="15634" width="7.25" style="114" bestFit="1" customWidth="1"/>
    <col min="15635" max="15872" width="9" style="114"/>
    <col min="15873" max="15873" width="7.5" style="114" customWidth="1"/>
    <col min="15874" max="15874" width="16.875" style="114" customWidth="1"/>
    <col min="15875" max="15875" width="14" style="114" customWidth="1"/>
    <col min="15876" max="15876" width="7.5" style="114" customWidth="1"/>
    <col min="15877" max="15877" width="5.5" style="114" bestFit="1" customWidth="1"/>
    <col min="15878" max="15885" width="9" style="114"/>
    <col min="15886" max="15886" width="6.875" style="114" customWidth="1"/>
    <col min="15887" max="15889" width="9" style="114"/>
    <col min="15890" max="15890" width="7.25" style="114" bestFit="1" customWidth="1"/>
    <col min="15891" max="16128" width="9" style="114"/>
    <col min="16129" max="16129" width="7.5" style="114" customWidth="1"/>
    <col min="16130" max="16130" width="16.875" style="114" customWidth="1"/>
    <col min="16131" max="16131" width="14" style="114" customWidth="1"/>
    <col min="16132" max="16132" width="7.5" style="114" customWidth="1"/>
    <col min="16133" max="16133" width="5.5" style="114" bestFit="1" customWidth="1"/>
    <col min="16134" max="16141" width="9" style="114"/>
    <col min="16142" max="16142" width="6.875" style="114" customWidth="1"/>
    <col min="16143" max="16145" width="9" style="114"/>
    <col min="16146" max="16146" width="7.25" style="114" bestFit="1" customWidth="1"/>
    <col min="16147" max="16384" width="9" style="114"/>
  </cols>
  <sheetData>
    <row r="1" spans="1:15" s="560" customFormat="1" ht="18.95" customHeight="1">
      <c r="A1" s="932" t="s">
        <v>111</v>
      </c>
      <c r="B1" s="926"/>
      <c r="C1" s="917" t="s">
        <v>112</v>
      </c>
      <c r="D1" s="921" t="s">
        <v>113</v>
      </c>
      <c r="E1" s="917" t="s">
        <v>2</v>
      </c>
      <c r="F1" s="197" t="s">
        <v>115</v>
      </c>
      <c r="G1" s="198"/>
      <c r="H1" s="199" t="s">
        <v>116</v>
      </c>
      <c r="I1" s="198"/>
      <c r="J1" s="200" t="s">
        <v>117</v>
      </c>
      <c r="K1" s="200"/>
      <c r="L1" s="200" t="s">
        <v>118</v>
      </c>
      <c r="M1" s="200"/>
      <c r="N1" s="917" t="s">
        <v>119</v>
      </c>
    </row>
    <row r="2" spans="1:15" s="560" customFormat="1" ht="18.95" customHeight="1">
      <c r="A2" s="927"/>
      <c r="B2" s="928"/>
      <c r="C2" s="917"/>
      <c r="D2" s="921"/>
      <c r="E2" s="917"/>
      <c r="F2" s="201" t="s">
        <v>120</v>
      </c>
      <c r="G2" s="202" t="s">
        <v>121</v>
      </c>
      <c r="H2" s="202" t="s">
        <v>120</v>
      </c>
      <c r="I2" s="202" t="s">
        <v>121</v>
      </c>
      <c r="J2" s="202" t="s">
        <v>120</v>
      </c>
      <c r="K2" s="202" t="s">
        <v>121</v>
      </c>
      <c r="L2" s="202" t="s">
        <v>120</v>
      </c>
      <c r="M2" s="202" t="s">
        <v>121</v>
      </c>
      <c r="N2" s="917"/>
    </row>
    <row r="3" spans="1:15" s="562" customFormat="1" ht="18" customHeight="1">
      <c r="A3" s="563">
        <v>33</v>
      </c>
      <c r="B3" s="568" t="s">
        <v>1139</v>
      </c>
      <c r="C3" s="476"/>
      <c r="D3" s="564">
        <v>1</v>
      </c>
      <c r="E3" s="573" t="s">
        <v>52</v>
      </c>
      <c r="F3" s="566"/>
      <c r="G3" s="566"/>
      <c r="H3" s="566"/>
      <c r="I3" s="566"/>
      <c r="J3" s="566"/>
      <c r="K3" s="566"/>
      <c r="L3" s="566"/>
      <c r="M3" s="566"/>
      <c r="N3" s="567"/>
    </row>
    <row r="4" spans="1:15" s="562" customFormat="1" ht="18" customHeight="1">
      <c r="A4" s="563"/>
      <c r="B4" s="583" t="s">
        <v>1128</v>
      </c>
      <c r="C4" s="577" t="s">
        <v>1137</v>
      </c>
      <c r="D4" s="218">
        <v>0.6</v>
      </c>
      <c r="E4" s="573" t="s">
        <v>52</v>
      </c>
      <c r="F4" s="566"/>
      <c r="G4" s="566">
        <f>ROUNDDOWN(D4*F4,0)</f>
        <v>0</v>
      </c>
      <c r="H4" s="566"/>
      <c r="I4" s="566">
        <f>ROUNDDOWN(D4*H4,0)</f>
        <v>0</v>
      </c>
      <c r="J4" s="566"/>
      <c r="K4" s="566">
        <f>ROUNDDOWN(D4*J4,0)</f>
        <v>0</v>
      </c>
      <c r="L4" s="566">
        <f t="shared" ref="L4:M6" si="0">ROUNDDOWN(F4+H4+J4,0)</f>
        <v>0</v>
      </c>
      <c r="M4" s="566">
        <f t="shared" si="0"/>
        <v>0</v>
      </c>
      <c r="N4" s="567"/>
    </row>
    <row r="5" spans="1:15" s="562" customFormat="1" ht="18" customHeight="1">
      <c r="A5" s="563"/>
      <c r="B5" s="583" t="s">
        <v>1129</v>
      </c>
      <c r="C5" s="577"/>
      <c r="D5" s="218">
        <v>0.4</v>
      </c>
      <c r="E5" s="573" t="s">
        <v>52</v>
      </c>
      <c r="F5" s="566">
        <f>자재단가!D80</f>
        <v>375000</v>
      </c>
      <c r="G5" s="566">
        <f>ROUNDDOWN(D5*F5,0)</f>
        <v>150000</v>
      </c>
      <c r="H5" s="566"/>
      <c r="I5" s="566"/>
      <c r="J5" s="566"/>
      <c r="K5" s="566"/>
      <c r="L5" s="566"/>
      <c r="M5" s="566"/>
      <c r="N5" s="567"/>
    </row>
    <row r="6" spans="1:15" s="562" customFormat="1" ht="18" customHeight="1">
      <c r="A6" s="574"/>
      <c r="B6" s="583" t="str">
        <f>기초일위!B176</f>
        <v>혼합토양포설및다짐</v>
      </c>
      <c r="C6" s="583" t="str">
        <f>기초일위!C176</f>
        <v>두께30cm적용</v>
      </c>
      <c r="D6" s="569">
        <v>1</v>
      </c>
      <c r="E6" s="573" t="s">
        <v>52</v>
      </c>
      <c r="F6" s="566">
        <f>기초일위!G179</f>
        <v>0</v>
      </c>
      <c r="G6" s="566">
        <f>ROUNDDOWN(D6*F6,0)</f>
        <v>0</v>
      </c>
      <c r="H6" s="566">
        <f>기초일위!I179</f>
        <v>18203</v>
      </c>
      <c r="I6" s="566">
        <f>ROUNDDOWN(D6*H6,0)</f>
        <v>18203</v>
      </c>
      <c r="J6" s="566">
        <f>기초일위!K179</f>
        <v>0</v>
      </c>
      <c r="K6" s="566">
        <f>ROUNDDOWN(D6*J6,0)</f>
        <v>0</v>
      </c>
      <c r="L6" s="566">
        <f t="shared" si="0"/>
        <v>18203</v>
      </c>
      <c r="M6" s="566">
        <f t="shared" si="0"/>
        <v>18203</v>
      </c>
      <c r="N6" s="567"/>
    </row>
    <row r="7" spans="1:15" s="562" customFormat="1" ht="18" customHeight="1">
      <c r="A7" s="563"/>
      <c r="B7" s="577" t="s">
        <v>124</v>
      </c>
      <c r="C7" s="578"/>
      <c r="D7" s="575"/>
      <c r="E7" s="575"/>
      <c r="F7" s="576"/>
      <c r="G7" s="566">
        <f>ROUNDDOWN(SUM(G4:G6),0)</f>
        <v>150000</v>
      </c>
      <c r="H7" s="576"/>
      <c r="I7" s="566">
        <f>ROUNDDOWN(SUM(I4:I6),0)</f>
        <v>18203</v>
      </c>
      <c r="J7" s="576"/>
      <c r="K7" s="566">
        <f>ROUNDDOWN(SUM(K4:K6),0)</f>
        <v>0</v>
      </c>
      <c r="L7" s="576"/>
      <c r="M7" s="566">
        <f>ROUNDDOWN(SUM(G7+I7+K7),0)</f>
        <v>168203</v>
      </c>
      <c r="N7" s="579"/>
    </row>
    <row r="8" spans="1:15" s="560" customFormat="1" ht="19.5" customHeight="1">
      <c r="A8" s="563"/>
      <c r="B8" s="214"/>
      <c r="C8" s="214"/>
      <c r="D8" s="569"/>
      <c r="E8" s="206"/>
      <c r="F8" s="565"/>
      <c r="G8" s="566"/>
      <c r="H8" s="566"/>
      <c r="I8" s="566"/>
      <c r="J8" s="566"/>
      <c r="K8" s="566"/>
      <c r="L8" s="566"/>
      <c r="M8" s="566"/>
      <c r="N8" s="567"/>
    </row>
    <row r="9" spans="1:15" s="560" customFormat="1" ht="19.5" customHeight="1">
      <c r="A9" s="563"/>
      <c r="B9" s="214"/>
      <c r="C9" s="214"/>
      <c r="D9" s="569"/>
      <c r="E9" s="206"/>
      <c r="F9" s="565"/>
      <c r="G9" s="566"/>
      <c r="H9" s="566"/>
      <c r="I9" s="566"/>
      <c r="J9" s="566"/>
      <c r="K9" s="566"/>
      <c r="L9" s="566"/>
      <c r="M9" s="566"/>
      <c r="N9" s="567"/>
    </row>
    <row r="10" spans="1:15" s="560" customFormat="1" ht="19.5" customHeight="1">
      <c r="A10" s="563"/>
      <c r="B10" s="214"/>
      <c r="C10" s="214"/>
      <c r="D10" s="569"/>
      <c r="E10" s="206"/>
      <c r="F10" s="565"/>
      <c r="G10" s="566"/>
      <c r="H10" s="566"/>
      <c r="I10" s="566"/>
      <c r="J10" s="566"/>
      <c r="K10" s="566"/>
      <c r="L10" s="566"/>
      <c r="M10" s="566"/>
      <c r="N10" s="567"/>
    </row>
    <row r="11" spans="1:15" s="560" customFormat="1" ht="19.5" customHeight="1">
      <c r="A11" s="563"/>
      <c r="B11" s="214"/>
      <c r="C11" s="214"/>
      <c r="D11" s="569"/>
      <c r="E11" s="206"/>
      <c r="F11" s="565"/>
      <c r="G11" s="566"/>
      <c r="H11" s="566"/>
      <c r="I11" s="566"/>
      <c r="J11" s="566"/>
      <c r="K11" s="566"/>
      <c r="L11" s="566"/>
      <c r="M11" s="566"/>
      <c r="N11" s="567"/>
    </row>
    <row r="12" spans="1:15" s="560" customFormat="1" ht="19.5" customHeight="1">
      <c r="A12" s="563"/>
      <c r="B12" s="214"/>
      <c r="C12" s="214"/>
      <c r="D12" s="569"/>
      <c r="E12" s="206"/>
      <c r="F12" s="565"/>
      <c r="G12" s="566"/>
      <c r="H12" s="566"/>
      <c r="I12" s="566"/>
      <c r="J12" s="566"/>
      <c r="K12" s="566"/>
      <c r="L12" s="566"/>
      <c r="M12" s="566"/>
      <c r="N12" s="567"/>
    </row>
    <row r="13" spans="1:15" s="560" customFormat="1" ht="19.5" customHeight="1">
      <c r="A13" s="563"/>
      <c r="B13" s="214"/>
      <c r="C13" s="214"/>
      <c r="D13" s="569"/>
      <c r="E13" s="206"/>
      <c r="F13" s="565"/>
      <c r="G13" s="566"/>
      <c r="H13" s="566"/>
      <c r="I13" s="566"/>
      <c r="J13" s="566"/>
      <c r="K13" s="566"/>
      <c r="L13" s="566"/>
      <c r="M13" s="566"/>
      <c r="N13" s="567"/>
    </row>
    <row r="14" spans="1:15" s="111" customFormat="1" ht="18.95" customHeight="1">
      <c r="A14" s="563"/>
      <c r="B14" s="214"/>
      <c r="C14" s="214"/>
      <c r="D14" s="569"/>
      <c r="E14" s="206"/>
      <c r="F14" s="565"/>
      <c r="G14" s="566"/>
      <c r="H14" s="566"/>
      <c r="I14" s="566"/>
      <c r="J14" s="566"/>
      <c r="K14" s="566"/>
      <c r="L14" s="566"/>
      <c r="M14" s="566"/>
      <c r="N14" s="567"/>
      <c r="O14" s="112"/>
    </row>
    <row r="15" spans="1:15" s="111" customFormat="1" ht="18.95" customHeight="1">
      <c r="A15" s="563"/>
      <c r="B15" s="214"/>
      <c r="C15" s="214"/>
      <c r="D15" s="569"/>
      <c r="E15" s="206"/>
      <c r="F15" s="565"/>
      <c r="G15" s="566"/>
      <c r="H15" s="566"/>
      <c r="I15" s="566"/>
      <c r="J15" s="566"/>
      <c r="K15" s="566"/>
      <c r="L15" s="566"/>
      <c r="M15" s="566"/>
      <c r="N15" s="567"/>
      <c r="O15" s="112"/>
    </row>
    <row r="16" spans="1:15" s="111" customFormat="1" ht="18.95" customHeight="1">
      <c r="A16" s="563"/>
      <c r="B16" s="214"/>
      <c r="C16" s="214"/>
      <c r="D16" s="569"/>
      <c r="E16" s="206"/>
      <c r="F16" s="565"/>
      <c r="G16" s="566"/>
      <c r="H16" s="566"/>
      <c r="I16" s="566"/>
      <c r="J16" s="566"/>
      <c r="K16" s="566"/>
      <c r="L16" s="566"/>
      <c r="M16" s="566"/>
      <c r="N16" s="567"/>
      <c r="O16" s="112"/>
    </row>
    <row r="17" spans="1:15" s="111" customFormat="1" ht="18.95" customHeight="1">
      <c r="A17" s="563"/>
      <c r="B17" s="214"/>
      <c r="C17" s="214"/>
      <c r="D17" s="569"/>
      <c r="E17" s="206"/>
      <c r="F17" s="565"/>
      <c r="G17" s="566"/>
      <c r="H17" s="566"/>
      <c r="I17" s="566"/>
      <c r="J17" s="566"/>
      <c r="K17" s="566"/>
      <c r="L17" s="566"/>
      <c r="M17" s="566"/>
      <c r="N17" s="567"/>
      <c r="O17" s="112"/>
    </row>
    <row r="18" spans="1:15" s="111" customFormat="1" ht="18.95" customHeight="1">
      <c r="A18" s="563"/>
      <c r="B18" s="214"/>
      <c r="C18" s="214"/>
      <c r="D18" s="569"/>
      <c r="E18" s="206"/>
      <c r="F18" s="565"/>
      <c r="G18" s="566"/>
      <c r="H18" s="566"/>
      <c r="I18" s="566"/>
      <c r="J18" s="566"/>
      <c r="K18" s="566"/>
      <c r="L18" s="566"/>
      <c r="M18" s="566"/>
      <c r="N18" s="567"/>
      <c r="O18" s="112"/>
    </row>
    <row r="19" spans="1:15" s="111" customFormat="1" ht="18.95" customHeight="1">
      <c r="A19" s="563"/>
      <c r="B19" s="214"/>
      <c r="C19" s="214"/>
      <c r="D19" s="569"/>
      <c r="E19" s="206"/>
      <c r="F19" s="565"/>
      <c r="G19" s="566"/>
      <c r="H19" s="566"/>
      <c r="I19" s="566"/>
      <c r="J19" s="566"/>
      <c r="K19" s="566"/>
      <c r="L19" s="566"/>
      <c r="M19" s="566"/>
      <c r="N19" s="567"/>
      <c r="O19" s="112"/>
    </row>
    <row r="20" spans="1:15" s="111" customFormat="1" ht="18.95" customHeight="1">
      <c r="A20" s="563"/>
      <c r="B20" s="214"/>
      <c r="C20" s="567"/>
      <c r="D20" s="231"/>
      <c r="E20" s="567"/>
      <c r="F20" s="232"/>
      <c r="G20" s="571"/>
      <c r="H20" s="571"/>
      <c r="I20" s="571"/>
      <c r="J20" s="571"/>
      <c r="K20" s="571"/>
      <c r="L20" s="571"/>
      <c r="M20" s="571"/>
      <c r="N20" s="567"/>
      <c r="O20" s="112"/>
    </row>
    <row r="21" spans="1:15" s="111" customFormat="1" ht="18.95" customHeight="1">
      <c r="A21" s="563"/>
      <c r="B21" s="214"/>
      <c r="C21" s="567"/>
      <c r="D21" s="231"/>
      <c r="E21" s="567"/>
      <c r="F21" s="232"/>
      <c r="G21" s="571"/>
      <c r="H21" s="571"/>
      <c r="I21" s="571"/>
      <c r="J21" s="571"/>
      <c r="K21" s="571"/>
      <c r="L21" s="571"/>
      <c r="M21" s="571"/>
      <c r="N21" s="567"/>
      <c r="O21" s="112"/>
    </row>
    <row r="22" spans="1:15" s="111" customFormat="1" ht="18.95" customHeight="1">
      <c r="A22" s="563"/>
      <c r="B22" s="214"/>
      <c r="C22" s="567"/>
      <c r="D22" s="231"/>
      <c r="E22" s="567"/>
      <c r="F22" s="232"/>
      <c r="G22" s="571"/>
      <c r="H22" s="571"/>
      <c r="I22" s="571"/>
      <c r="J22" s="571"/>
      <c r="K22" s="571"/>
      <c r="L22" s="571"/>
      <c r="M22" s="571"/>
      <c r="N22" s="567"/>
      <c r="O22" s="112"/>
    </row>
    <row r="23" spans="1:15" s="111" customFormat="1" ht="18.95" customHeight="1">
      <c r="A23" s="563"/>
      <c r="B23" s="214"/>
      <c r="C23" s="567"/>
      <c r="D23" s="231"/>
      <c r="E23" s="567"/>
      <c r="F23" s="232"/>
      <c r="G23" s="571"/>
      <c r="H23" s="571"/>
      <c r="I23" s="571"/>
      <c r="J23" s="571"/>
      <c r="K23" s="571"/>
      <c r="L23" s="571"/>
      <c r="M23" s="571"/>
      <c r="N23" s="567"/>
      <c r="O23" s="112"/>
    </row>
    <row r="24" spans="1:15" s="111" customFormat="1" ht="18.95" customHeight="1">
      <c r="A24" s="563"/>
      <c r="B24" s="214"/>
      <c r="C24" s="567"/>
      <c r="D24" s="231"/>
      <c r="E24" s="567"/>
      <c r="F24" s="232"/>
      <c r="G24" s="571"/>
      <c r="H24" s="571"/>
      <c r="I24" s="571"/>
      <c r="J24" s="571"/>
      <c r="K24" s="571"/>
      <c r="L24" s="571"/>
      <c r="M24" s="571"/>
      <c r="N24" s="567"/>
      <c r="O24" s="112"/>
    </row>
    <row r="25" spans="1:15" s="111" customFormat="1" ht="18.95" customHeight="1">
      <c r="A25" s="563"/>
      <c r="B25" s="214"/>
      <c r="C25" s="567"/>
      <c r="D25" s="231"/>
      <c r="E25" s="567"/>
      <c r="F25" s="232"/>
      <c r="G25" s="571"/>
      <c r="H25" s="571"/>
      <c r="I25" s="571"/>
      <c r="J25" s="571"/>
      <c r="K25" s="571"/>
      <c r="L25" s="571"/>
      <c r="M25" s="571"/>
      <c r="N25" s="567"/>
      <c r="O25" s="112"/>
    </row>
    <row r="26" spans="1:15" s="111" customFormat="1" ht="18.95" customHeight="1">
      <c r="A26" s="563"/>
      <c r="B26" s="214"/>
      <c r="C26" s="567"/>
      <c r="D26" s="231"/>
      <c r="E26" s="567"/>
      <c r="F26" s="232"/>
      <c r="G26" s="571"/>
      <c r="H26" s="571"/>
      <c r="I26" s="571"/>
      <c r="J26" s="571"/>
      <c r="K26" s="571"/>
      <c r="L26" s="571"/>
      <c r="M26" s="571"/>
      <c r="N26" s="567"/>
      <c r="O26" s="112"/>
    </row>
    <row r="27" spans="1:15" s="111" customFormat="1" ht="18.95" customHeight="1">
      <c r="A27" s="563"/>
      <c r="B27" s="214"/>
      <c r="C27" s="567"/>
      <c r="D27" s="231"/>
      <c r="E27" s="567"/>
      <c r="F27" s="232"/>
      <c r="G27" s="571"/>
      <c r="H27" s="571"/>
      <c r="I27" s="571"/>
      <c r="J27" s="571"/>
      <c r="K27" s="571"/>
      <c r="L27" s="571"/>
      <c r="M27" s="571"/>
      <c r="N27" s="567"/>
      <c r="O27" s="112"/>
    </row>
    <row r="28" spans="1:15" s="111" customFormat="1" ht="18.95" customHeight="1">
      <c r="A28" s="563"/>
      <c r="B28" s="214"/>
      <c r="C28" s="567"/>
      <c r="D28" s="231"/>
      <c r="E28" s="567"/>
      <c r="F28" s="232"/>
      <c r="G28" s="571"/>
      <c r="H28" s="571"/>
      <c r="I28" s="571"/>
      <c r="J28" s="571"/>
      <c r="K28" s="571"/>
      <c r="L28" s="571"/>
      <c r="M28" s="571"/>
      <c r="N28" s="567"/>
      <c r="O28" s="112"/>
    </row>
    <row r="29" spans="1:15" s="111" customFormat="1" ht="18.95" customHeight="1">
      <c r="A29" s="563"/>
      <c r="B29" s="214"/>
      <c r="C29" s="567"/>
      <c r="D29" s="231"/>
      <c r="E29" s="567"/>
      <c r="F29" s="232"/>
      <c r="G29" s="571"/>
      <c r="H29" s="571"/>
      <c r="I29" s="571"/>
      <c r="J29" s="571"/>
      <c r="K29" s="571"/>
      <c r="L29" s="571"/>
      <c r="M29" s="571"/>
      <c r="N29" s="567"/>
      <c r="O29" s="112"/>
    </row>
    <row r="30" spans="1:15" s="111" customFormat="1" ht="18.95" customHeight="1">
      <c r="A30" s="563"/>
      <c r="B30" s="214"/>
      <c r="C30" s="567"/>
      <c r="D30" s="231"/>
      <c r="E30" s="567"/>
      <c r="F30" s="232"/>
      <c r="G30" s="571"/>
      <c r="H30" s="571"/>
      <c r="I30" s="571"/>
      <c r="J30" s="571"/>
      <c r="K30" s="571"/>
      <c r="L30" s="571"/>
      <c r="M30" s="571"/>
      <c r="N30" s="567"/>
      <c r="O30" s="112"/>
    </row>
    <row r="31" spans="1:15" s="111" customFormat="1" ht="18.95" customHeight="1">
      <c r="A31" s="563"/>
      <c r="B31" s="214"/>
      <c r="C31" s="567"/>
      <c r="D31" s="231"/>
      <c r="E31" s="567"/>
      <c r="F31" s="232"/>
      <c r="G31" s="571"/>
      <c r="H31" s="571"/>
      <c r="I31" s="571"/>
      <c r="J31" s="571"/>
      <c r="K31" s="571"/>
      <c r="L31" s="571"/>
      <c r="M31" s="571"/>
      <c r="N31" s="567"/>
      <c r="O31" s="112"/>
    </row>
    <row r="32" spans="1:15" s="111" customFormat="1" ht="18.95" customHeight="1">
      <c r="A32" s="563"/>
      <c r="B32" s="214"/>
      <c r="C32" s="567"/>
      <c r="D32" s="231"/>
      <c r="E32" s="567"/>
      <c r="F32" s="232"/>
      <c r="G32" s="571"/>
      <c r="H32" s="571"/>
      <c r="I32" s="571"/>
      <c r="J32" s="571"/>
      <c r="K32" s="571"/>
      <c r="L32" s="571"/>
      <c r="M32" s="571"/>
      <c r="N32" s="567"/>
      <c r="O32" s="112"/>
    </row>
    <row r="33" spans="1:15" s="111" customFormat="1" ht="18.95" customHeight="1">
      <c r="A33" s="563"/>
      <c r="B33" s="214"/>
      <c r="C33" s="567"/>
      <c r="D33" s="231"/>
      <c r="E33" s="567"/>
      <c r="F33" s="232"/>
      <c r="G33" s="571"/>
      <c r="H33" s="571"/>
      <c r="I33" s="571"/>
      <c r="J33" s="571"/>
      <c r="K33" s="571"/>
      <c r="L33" s="571"/>
      <c r="M33" s="571"/>
      <c r="N33" s="567"/>
      <c r="O33" s="112"/>
    </row>
    <row r="34" spans="1:15" s="111" customFormat="1" ht="18.95" customHeight="1">
      <c r="A34" s="563"/>
      <c r="B34" s="214"/>
      <c r="C34" s="567"/>
      <c r="D34" s="231"/>
      <c r="E34" s="567"/>
      <c r="F34" s="232"/>
      <c r="G34" s="571"/>
      <c r="H34" s="571"/>
      <c r="I34" s="571"/>
      <c r="J34" s="571"/>
      <c r="K34" s="571"/>
      <c r="L34" s="571"/>
      <c r="M34" s="571"/>
      <c r="N34" s="567"/>
      <c r="O34" s="112"/>
    </row>
    <row r="35" spans="1:15" s="111" customFormat="1" ht="18.95" customHeight="1">
      <c r="A35" s="563"/>
      <c r="B35" s="214"/>
      <c r="C35" s="567"/>
      <c r="D35" s="231"/>
      <c r="E35" s="567"/>
      <c r="F35" s="232"/>
      <c r="G35" s="571"/>
      <c r="H35" s="571"/>
      <c r="I35" s="571"/>
      <c r="J35" s="571"/>
      <c r="K35" s="571"/>
      <c r="L35" s="571"/>
      <c r="M35" s="571"/>
      <c r="N35" s="567"/>
      <c r="O35" s="112"/>
    </row>
    <row r="36" spans="1:15" s="111" customFormat="1" ht="18.95" customHeight="1">
      <c r="A36" s="563"/>
      <c r="B36" s="214"/>
      <c r="C36" s="567"/>
      <c r="D36" s="231"/>
      <c r="E36" s="567"/>
      <c r="F36" s="232"/>
      <c r="G36" s="571"/>
      <c r="H36" s="571"/>
      <c r="I36" s="571"/>
      <c r="J36" s="571"/>
      <c r="K36" s="571"/>
      <c r="L36" s="571"/>
      <c r="M36" s="571"/>
      <c r="N36" s="567"/>
      <c r="O36" s="112"/>
    </row>
    <row r="37" spans="1:15" s="111" customFormat="1" ht="18.95" customHeight="1">
      <c r="A37" s="563"/>
      <c r="B37" s="214"/>
      <c r="C37" s="567"/>
      <c r="D37" s="231"/>
      <c r="E37" s="567"/>
      <c r="F37" s="232"/>
      <c r="G37" s="571"/>
      <c r="H37" s="571"/>
      <c r="I37" s="571"/>
      <c r="J37" s="571"/>
      <c r="K37" s="571"/>
      <c r="L37" s="571"/>
      <c r="M37" s="571"/>
      <c r="N37" s="567"/>
      <c r="O37" s="112"/>
    </row>
    <row r="38" spans="1:15" s="111" customFormat="1" ht="18.95" customHeight="1">
      <c r="A38" s="563"/>
      <c r="B38" s="214"/>
      <c r="C38" s="567"/>
      <c r="D38" s="231"/>
      <c r="E38" s="567"/>
      <c r="F38" s="232"/>
      <c r="G38" s="571"/>
      <c r="H38" s="571"/>
      <c r="I38" s="571"/>
      <c r="J38" s="571"/>
      <c r="K38" s="571"/>
      <c r="L38" s="571"/>
      <c r="M38" s="571"/>
      <c r="N38" s="567"/>
      <c r="O38" s="112"/>
    </row>
    <row r="39" spans="1:15" s="111" customFormat="1" ht="18.95" customHeight="1">
      <c r="A39" s="563"/>
      <c r="B39" s="214"/>
      <c r="C39" s="567"/>
      <c r="D39" s="231"/>
      <c r="E39" s="567"/>
      <c r="F39" s="232"/>
      <c r="G39" s="571"/>
      <c r="H39" s="571"/>
      <c r="I39" s="571"/>
      <c r="J39" s="571"/>
      <c r="K39" s="571"/>
      <c r="L39" s="571"/>
      <c r="M39" s="571"/>
      <c r="N39" s="567"/>
      <c r="O39" s="112"/>
    </row>
    <row r="40" spans="1:15" s="111" customFormat="1" ht="18.95" customHeight="1">
      <c r="A40" s="563"/>
      <c r="B40" s="214"/>
      <c r="C40" s="567"/>
      <c r="D40" s="231"/>
      <c r="E40" s="567"/>
      <c r="F40" s="232"/>
      <c r="G40" s="571"/>
      <c r="H40" s="571"/>
      <c r="I40" s="571"/>
      <c r="J40" s="571"/>
      <c r="K40" s="571"/>
      <c r="L40" s="571"/>
      <c r="M40" s="571"/>
      <c r="N40" s="567"/>
      <c r="O40" s="112"/>
    </row>
    <row r="41" spans="1:15" s="111" customFormat="1" ht="18.95" customHeight="1">
      <c r="A41" s="563"/>
      <c r="B41" s="214"/>
      <c r="C41" s="567"/>
      <c r="D41" s="231"/>
      <c r="E41" s="567"/>
      <c r="F41" s="232"/>
      <c r="G41" s="571"/>
      <c r="H41" s="571"/>
      <c r="I41" s="571"/>
      <c r="J41" s="571"/>
      <c r="K41" s="571"/>
      <c r="L41" s="571"/>
      <c r="M41" s="571"/>
      <c r="N41" s="567"/>
      <c r="O41" s="112"/>
    </row>
    <row r="42" spans="1:15" s="111" customFormat="1" ht="18.95" customHeight="1">
      <c r="A42" s="563"/>
      <c r="B42" s="214"/>
      <c r="C42" s="567"/>
      <c r="D42" s="231"/>
      <c r="E42" s="567"/>
      <c r="F42" s="232"/>
      <c r="G42" s="571"/>
      <c r="H42" s="571"/>
      <c r="I42" s="571"/>
      <c r="J42" s="571"/>
      <c r="K42" s="571"/>
      <c r="L42" s="571"/>
      <c r="M42" s="571"/>
      <c r="N42" s="567"/>
      <c r="O42" s="112"/>
    </row>
    <row r="43" spans="1:15" s="111" customFormat="1" ht="18.95" customHeight="1">
      <c r="A43" s="563"/>
      <c r="B43" s="214"/>
      <c r="C43" s="567"/>
      <c r="D43" s="231"/>
      <c r="E43" s="567"/>
      <c r="F43" s="232"/>
      <c r="G43" s="571"/>
      <c r="H43" s="571"/>
      <c r="I43" s="571"/>
      <c r="J43" s="571"/>
      <c r="K43" s="571"/>
      <c r="L43" s="571"/>
      <c r="M43" s="571"/>
      <c r="N43" s="567"/>
      <c r="O43" s="112"/>
    </row>
    <row r="44" spans="1:15" s="111" customFormat="1" ht="18.95" customHeight="1">
      <c r="A44" s="563"/>
      <c r="B44" s="214"/>
      <c r="C44" s="567"/>
      <c r="D44" s="231"/>
      <c r="E44" s="567"/>
      <c r="F44" s="232"/>
      <c r="G44" s="571"/>
      <c r="H44" s="571"/>
      <c r="I44" s="571"/>
      <c r="J44" s="571"/>
      <c r="K44" s="571"/>
      <c r="L44" s="571"/>
      <c r="M44" s="571"/>
      <c r="N44" s="567"/>
      <c r="O44" s="112"/>
    </row>
    <row r="45" spans="1:15" s="111" customFormat="1" ht="18.95" customHeight="1">
      <c r="A45" s="563"/>
      <c r="B45" s="214"/>
      <c r="C45" s="567"/>
      <c r="D45" s="231"/>
      <c r="E45" s="567"/>
      <c r="F45" s="232"/>
      <c r="G45" s="571"/>
      <c r="H45" s="571"/>
      <c r="I45" s="571"/>
      <c r="J45" s="571"/>
      <c r="K45" s="571"/>
      <c r="L45" s="571"/>
      <c r="M45" s="571"/>
      <c r="N45" s="567"/>
      <c r="O45" s="112"/>
    </row>
    <row r="46" spans="1:15" s="111" customFormat="1" ht="18.95" customHeight="1">
      <c r="A46" s="563"/>
      <c r="B46" s="214"/>
      <c r="C46" s="567"/>
      <c r="D46" s="231"/>
      <c r="E46" s="567"/>
      <c r="F46" s="232"/>
      <c r="G46" s="571"/>
      <c r="H46" s="571"/>
      <c r="I46" s="571"/>
      <c r="J46" s="571"/>
      <c r="K46" s="571"/>
      <c r="L46" s="571"/>
      <c r="M46" s="571"/>
      <c r="N46" s="567"/>
      <c r="O46" s="112"/>
    </row>
    <row r="47" spans="1:15" s="111" customFormat="1" ht="18.95" customHeight="1">
      <c r="A47" s="563"/>
      <c r="B47" s="214"/>
      <c r="C47" s="567"/>
      <c r="D47" s="231"/>
      <c r="E47" s="567"/>
      <c r="F47" s="232"/>
      <c r="G47" s="571"/>
      <c r="H47" s="571"/>
      <c r="I47" s="571"/>
      <c r="J47" s="571"/>
      <c r="K47" s="571"/>
      <c r="L47" s="571"/>
      <c r="M47" s="571"/>
      <c r="N47" s="567"/>
      <c r="O47" s="112"/>
    </row>
    <row r="48" spans="1:15" s="111" customFormat="1" ht="18.95" customHeight="1">
      <c r="A48" s="563"/>
      <c r="B48" s="214"/>
      <c r="C48" s="567"/>
      <c r="D48" s="231"/>
      <c r="E48" s="567"/>
      <c r="F48" s="232"/>
      <c r="G48" s="571"/>
      <c r="H48" s="571"/>
      <c r="I48" s="571"/>
      <c r="J48" s="571"/>
      <c r="K48" s="571"/>
      <c r="L48" s="571"/>
      <c r="M48" s="571"/>
      <c r="N48" s="567"/>
      <c r="O48" s="112"/>
    </row>
    <row r="49" spans="1:15" s="111" customFormat="1" ht="18.95" customHeight="1">
      <c r="A49" s="563"/>
      <c r="B49" s="214"/>
      <c r="C49" s="567"/>
      <c r="D49" s="231"/>
      <c r="E49" s="567"/>
      <c r="F49" s="232"/>
      <c r="G49" s="571"/>
      <c r="H49" s="571"/>
      <c r="I49" s="571"/>
      <c r="J49" s="571"/>
      <c r="K49" s="571"/>
      <c r="L49" s="571"/>
      <c r="M49" s="571"/>
      <c r="N49" s="567"/>
      <c r="O49" s="112"/>
    </row>
    <row r="50" spans="1:15" s="111" customFormat="1" ht="18.95" customHeight="1">
      <c r="A50" s="563"/>
      <c r="B50" s="214"/>
      <c r="C50" s="567"/>
      <c r="D50" s="231"/>
      <c r="E50" s="567"/>
      <c r="F50" s="232"/>
      <c r="G50" s="571"/>
      <c r="H50" s="571"/>
      <c r="I50" s="571"/>
      <c r="J50" s="571"/>
      <c r="K50" s="571"/>
      <c r="L50" s="571"/>
      <c r="M50" s="571"/>
      <c r="N50" s="567"/>
      <c r="O50" s="112"/>
    </row>
    <row r="51" spans="1:15" s="111" customFormat="1" ht="18.95" customHeight="1">
      <c r="A51" s="563"/>
      <c r="B51" s="214"/>
      <c r="C51" s="567"/>
      <c r="D51" s="231"/>
      <c r="E51" s="567"/>
      <c r="F51" s="232"/>
      <c r="G51" s="571"/>
      <c r="H51" s="571"/>
      <c r="I51" s="571"/>
      <c r="J51" s="571"/>
      <c r="K51" s="571"/>
      <c r="L51" s="571"/>
      <c r="M51" s="571"/>
      <c r="N51" s="567"/>
      <c r="O51" s="112"/>
    </row>
    <row r="52" spans="1:15" s="111" customFormat="1" ht="18.95" customHeight="1">
      <c r="A52" s="563"/>
      <c r="B52" s="214"/>
      <c r="C52" s="567"/>
      <c r="D52" s="231"/>
      <c r="E52" s="567"/>
      <c r="F52" s="232"/>
      <c r="G52" s="571"/>
      <c r="H52" s="571"/>
      <c r="I52" s="571"/>
      <c r="J52" s="571"/>
      <c r="K52" s="571"/>
      <c r="L52" s="571"/>
      <c r="M52" s="571"/>
      <c r="N52" s="567"/>
      <c r="O52" s="112"/>
    </row>
    <row r="53" spans="1:15" s="111" customFormat="1" ht="18.95" customHeight="1">
      <c r="A53" s="563"/>
      <c r="B53" s="214"/>
      <c r="C53" s="567"/>
      <c r="D53" s="231"/>
      <c r="E53" s="567"/>
      <c r="F53" s="232"/>
      <c r="G53" s="571"/>
      <c r="H53" s="571"/>
      <c r="I53" s="571"/>
      <c r="J53" s="571"/>
      <c r="K53" s="571"/>
      <c r="L53" s="571"/>
      <c r="M53" s="571"/>
      <c r="N53" s="567"/>
      <c r="O53" s="112"/>
    </row>
    <row r="54" spans="1:15" s="111" customFormat="1" ht="18.95" customHeight="1">
      <c r="A54" s="563"/>
      <c r="B54" s="214"/>
      <c r="C54" s="567"/>
      <c r="D54" s="231"/>
      <c r="E54" s="567"/>
      <c r="F54" s="232"/>
      <c r="G54" s="571"/>
      <c r="H54" s="571"/>
      <c r="I54" s="571"/>
      <c r="J54" s="571"/>
      <c r="K54" s="571"/>
      <c r="L54" s="571"/>
      <c r="M54" s="571"/>
      <c r="N54" s="567"/>
      <c r="O54" s="112"/>
    </row>
    <row r="55" spans="1:15" s="111" customFormat="1" ht="18.95" customHeight="1">
      <c r="A55" s="563"/>
      <c r="B55" s="214"/>
      <c r="C55" s="567"/>
      <c r="D55" s="231"/>
      <c r="E55" s="567"/>
      <c r="F55" s="232"/>
      <c r="G55" s="571"/>
      <c r="H55" s="571"/>
      <c r="I55" s="571"/>
      <c r="J55" s="571"/>
      <c r="K55" s="571"/>
      <c r="L55" s="571"/>
      <c r="M55" s="571"/>
      <c r="N55" s="567"/>
      <c r="O55" s="112"/>
    </row>
    <row r="56" spans="1:15" s="111" customFormat="1" ht="18.95" customHeight="1">
      <c r="A56" s="563"/>
      <c r="B56" s="214"/>
      <c r="C56" s="567"/>
      <c r="D56" s="231"/>
      <c r="E56" s="567"/>
      <c r="F56" s="232"/>
      <c r="G56" s="571"/>
      <c r="H56" s="571"/>
      <c r="I56" s="571"/>
      <c r="J56" s="571"/>
      <c r="K56" s="571"/>
      <c r="L56" s="571"/>
      <c r="M56" s="571"/>
      <c r="N56" s="567"/>
      <c r="O56" s="112"/>
    </row>
    <row r="57" spans="1:15" s="111" customFormat="1" ht="18.95" customHeight="1">
      <c r="A57" s="563"/>
      <c r="B57" s="214"/>
      <c r="C57" s="567"/>
      <c r="D57" s="231"/>
      <c r="E57" s="567"/>
      <c r="F57" s="232"/>
      <c r="G57" s="571"/>
      <c r="H57" s="571"/>
      <c r="I57" s="571"/>
      <c r="J57" s="571"/>
      <c r="K57" s="571"/>
      <c r="L57" s="571"/>
      <c r="M57" s="571"/>
      <c r="N57" s="567"/>
      <c r="O57" s="112"/>
    </row>
    <row r="58" spans="1:15" s="111" customFormat="1" ht="18.95" customHeight="1">
      <c r="A58" s="563"/>
      <c r="B58" s="214"/>
      <c r="C58" s="567"/>
      <c r="D58" s="231"/>
      <c r="E58" s="567"/>
      <c r="F58" s="232"/>
      <c r="G58" s="571"/>
      <c r="H58" s="571"/>
      <c r="I58" s="571"/>
      <c r="J58" s="571"/>
      <c r="K58" s="571"/>
      <c r="L58" s="571"/>
      <c r="M58" s="571"/>
      <c r="N58" s="567"/>
      <c r="O58" s="112"/>
    </row>
    <row r="59" spans="1:15" s="111" customFormat="1" ht="18.95" customHeight="1">
      <c r="A59" s="563"/>
      <c r="B59" s="214"/>
      <c r="C59" s="567"/>
      <c r="D59" s="231"/>
      <c r="E59" s="567"/>
      <c r="F59" s="232"/>
      <c r="G59" s="571"/>
      <c r="H59" s="571"/>
      <c r="I59" s="571"/>
      <c r="J59" s="571"/>
      <c r="K59" s="571"/>
      <c r="L59" s="571"/>
      <c r="M59" s="571"/>
      <c r="N59" s="567"/>
      <c r="O59" s="112"/>
    </row>
    <row r="60" spans="1:15" s="111" customFormat="1" ht="18.95" customHeight="1">
      <c r="A60" s="563"/>
      <c r="B60" s="214"/>
      <c r="C60" s="567"/>
      <c r="D60" s="231"/>
      <c r="E60" s="567"/>
      <c r="F60" s="232"/>
      <c r="G60" s="571"/>
      <c r="H60" s="571"/>
      <c r="I60" s="571"/>
      <c r="J60" s="571"/>
      <c r="K60" s="571"/>
      <c r="L60" s="571"/>
      <c r="M60" s="571"/>
      <c r="N60" s="567"/>
      <c r="O60" s="112"/>
    </row>
    <row r="61" spans="1:15" s="111" customFormat="1" ht="18.95" customHeight="1">
      <c r="A61" s="563"/>
      <c r="B61" s="214"/>
      <c r="C61" s="567"/>
      <c r="D61" s="231"/>
      <c r="E61" s="567"/>
      <c r="F61" s="232"/>
      <c r="G61" s="571"/>
      <c r="H61" s="571"/>
      <c r="I61" s="571"/>
      <c r="J61" s="571"/>
      <c r="K61" s="571"/>
      <c r="L61" s="571"/>
      <c r="M61" s="571"/>
      <c r="N61" s="567"/>
      <c r="O61" s="112"/>
    </row>
    <row r="62" spans="1:15" s="111" customFormat="1" ht="18.95" customHeight="1">
      <c r="A62" s="563"/>
      <c r="B62" s="214"/>
      <c r="C62" s="567"/>
      <c r="D62" s="231"/>
      <c r="E62" s="567"/>
      <c r="F62" s="232"/>
      <c r="G62" s="571"/>
      <c r="H62" s="571"/>
      <c r="I62" s="571"/>
      <c r="J62" s="571"/>
      <c r="K62" s="571"/>
      <c r="L62" s="571"/>
      <c r="M62" s="571"/>
      <c r="N62" s="567"/>
      <c r="O62" s="112"/>
    </row>
    <row r="63" spans="1:15" s="111" customFormat="1" ht="18.95" customHeight="1">
      <c r="A63" s="563"/>
      <c r="B63" s="214"/>
      <c r="C63" s="567"/>
      <c r="D63" s="231"/>
      <c r="E63" s="567"/>
      <c r="F63" s="232"/>
      <c r="G63" s="571"/>
      <c r="H63" s="571"/>
      <c r="I63" s="571"/>
      <c r="J63" s="571"/>
      <c r="K63" s="571"/>
      <c r="L63" s="571"/>
      <c r="M63" s="571"/>
      <c r="N63" s="567"/>
      <c r="O63" s="112"/>
    </row>
    <row r="64" spans="1:15" s="111" customFormat="1" ht="18.95" customHeight="1">
      <c r="A64" s="563"/>
      <c r="B64" s="214"/>
      <c r="C64" s="567"/>
      <c r="D64" s="231"/>
      <c r="E64" s="567"/>
      <c r="F64" s="232"/>
      <c r="G64" s="571"/>
      <c r="H64" s="571"/>
      <c r="I64" s="571"/>
      <c r="J64" s="571"/>
      <c r="K64" s="571"/>
      <c r="L64" s="571"/>
      <c r="M64" s="571"/>
      <c r="N64" s="567"/>
      <c r="O64" s="112"/>
    </row>
    <row r="65" spans="1:15" s="111" customFormat="1" ht="18.95" customHeight="1">
      <c r="A65" s="563"/>
      <c r="B65" s="214"/>
      <c r="C65" s="567"/>
      <c r="D65" s="231"/>
      <c r="E65" s="567"/>
      <c r="F65" s="232"/>
      <c r="G65" s="571"/>
      <c r="H65" s="571"/>
      <c r="I65" s="571"/>
      <c r="J65" s="571"/>
      <c r="K65" s="571"/>
      <c r="L65" s="571"/>
      <c r="M65" s="571"/>
      <c r="N65" s="567"/>
      <c r="O65" s="112"/>
    </row>
    <row r="66" spans="1:15" s="111" customFormat="1" ht="18.95" customHeight="1">
      <c r="A66" s="563"/>
      <c r="B66" s="214"/>
      <c r="C66" s="567"/>
      <c r="D66" s="231"/>
      <c r="E66" s="567"/>
      <c r="F66" s="232"/>
      <c r="G66" s="571"/>
      <c r="H66" s="571"/>
      <c r="I66" s="571"/>
      <c r="J66" s="571"/>
      <c r="K66" s="571"/>
      <c r="L66" s="571"/>
      <c r="M66" s="571"/>
      <c r="N66" s="567"/>
      <c r="O66" s="112"/>
    </row>
    <row r="67" spans="1:15" s="111" customFormat="1" ht="18.95" customHeight="1">
      <c r="A67" s="563"/>
      <c r="B67" s="214"/>
      <c r="C67" s="567"/>
      <c r="D67" s="231"/>
      <c r="E67" s="567"/>
      <c r="F67" s="232"/>
      <c r="G67" s="571"/>
      <c r="H67" s="571"/>
      <c r="I67" s="571"/>
      <c r="J67" s="571"/>
      <c r="K67" s="571"/>
      <c r="L67" s="571"/>
      <c r="M67" s="571"/>
      <c r="N67" s="567"/>
      <c r="O67" s="112"/>
    </row>
    <row r="68" spans="1:15" s="111" customFormat="1" ht="18.95" customHeight="1">
      <c r="A68" s="563"/>
      <c r="B68" s="214"/>
      <c r="C68" s="567"/>
      <c r="D68" s="231"/>
      <c r="E68" s="567"/>
      <c r="F68" s="232"/>
      <c r="G68" s="571"/>
      <c r="H68" s="571"/>
      <c r="I68" s="571"/>
      <c r="J68" s="571"/>
      <c r="K68" s="571"/>
      <c r="L68" s="571"/>
      <c r="M68" s="571"/>
      <c r="N68" s="567"/>
      <c r="O68" s="112"/>
    </row>
    <row r="69" spans="1:15" s="111" customFormat="1" ht="18.95" customHeight="1">
      <c r="A69" s="563"/>
      <c r="B69" s="214"/>
      <c r="C69" s="567"/>
      <c r="D69" s="231"/>
      <c r="E69" s="567"/>
      <c r="F69" s="232"/>
      <c r="G69" s="571"/>
      <c r="H69" s="571"/>
      <c r="I69" s="571"/>
      <c r="J69" s="571"/>
      <c r="K69" s="571"/>
      <c r="L69" s="571"/>
      <c r="M69" s="571"/>
      <c r="N69" s="567"/>
      <c r="O69" s="112"/>
    </row>
    <row r="70" spans="1:15" s="111" customFormat="1" ht="18.95" customHeight="1">
      <c r="A70" s="563"/>
      <c r="B70" s="214"/>
      <c r="C70" s="567"/>
      <c r="D70" s="231"/>
      <c r="E70" s="567"/>
      <c r="F70" s="232"/>
      <c r="G70" s="571"/>
      <c r="H70" s="571"/>
      <c r="I70" s="571"/>
      <c r="J70" s="571"/>
      <c r="K70" s="571"/>
      <c r="L70" s="571"/>
      <c r="M70" s="571"/>
      <c r="N70" s="567"/>
      <c r="O70" s="112"/>
    </row>
    <row r="71" spans="1:15" s="111" customFormat="1" ht="18.95" customHeight="1">
      <c r="A71" s="563"/>
      <c r="B71" s="214"/>
      <c r="C71" s="567"/>
      <c r="D71" s="231"/>
      <c r="E71" s="567"/>
      <c r="F71" s="232"/>
      <c r="G71" s="571"/>
      <c r="H71" s="571"/>
      <c r="I71" s="571"/>
      <c r="J71" s="571"/>
      <c r="K71" s="571"/>
      <c r="L71" s="571"/>
      <c r="M71" s="571"/>
      <c r="N71" s="567"/>
      <c r="O71" s="112"/>
    </row>
    <row r="72" spans="1:15" s="111" customFormat="1" ht="18.95" customHeight="1">
      <c r="A72" s="563"/>
      <c r="B72" s="214"/>
      <c r="C72" s="567"/>
      <c r="D72" s="231"/>
      <c r="E72" s="567"/>
      <c r="F72" s="232"/>
      <c r="G72" s="571"/>
      <c r="H72" s="571"/>
      <c r="I72" s="571"/>
      <c r="J72" s="571"/>
      <c r="K72" s="571"/>
      <c r="L72" s="571"/>
      <c r="M72" s="571"/>
      <c r="N72" s="567"/>
      <c r="O72" s="112"/>
    </row>
    <row r="73" spans="1:15" s="111" customFormat="1" ht="18.95" customHeight="1">
      <c r="A73" s="563"/>
      <c r="B73" s="214"/>
      <c r="C73" s="567"/>
      <c r="D73" s="231"/>
      <c r="E73" s="567"/>
      <c r="F73" s="232"/>
      <c r="G73" s="571"/>
      <c r="H73" s="571"/>
      <c r="I73" s="571"/>
      <c r="J73" s="571"/>
      <c r="K73" s="571"/>
      <c r="L73" s="571"/>
      <c r="M73" s="571"/>
      <c r="N73" s="567"/>
      <c r="O73" s="112"/>
    </row>
    <row r="74" spans="1:15" s="111" customFormat="1" ht="18.95" customHeight="1">
      <c r="A74" s="563"/>
      <c r="B74" s="214"/>
      <c r="C74" s="567"/>
      <c r="D74" s="231"/>
      <c r="E74" s="567"/>
      <c r="F74" s="232"/>
      <c r="G74" s="571"/>
      <c r="H74" s="571"/>
      <c r="I74" s="571"/>
      <c r="J74" s="571"/>
      <c r="K74" s="571"/>
      <c r="L74" s="571"/>
      <c r="M74" s="571"/>
      <c r="N74" s="567"/>
      <c r="O74" s="112"/>
    </row>
    <row r="75" spans="1:15" s="111" customFormat="1" ht="18.95" customHeight="1">
      <c r="A75" s="563"/>
      <c r="B75" s="214"/>
      <c r="C75" s="567"/>
      <c r="D75" s="231"/>
      <c r="E75" s="567"/>
      <c r="F75" s="232"/>
      <c r="G75" s="571"/>
      <c r="H75" s="571"/>
      <c r="I75" s="571"/>
      <c r="J75" s="571"/>
      <c r="K75" s="571"/>
      <c r="L75" s="571"/>
      <c r="M75" s="571"/>
      <c r="N75" s="567"/>
      <c r="O75" s="112"/>
    </row>
    <row r="76" spans="1:15" s="111" customFormat="1" ht="18.95" customHeight="1">
      <c r="A76" s="563"/>
      <c r="B76" s="214"/>
      <c r="C76" s="567"/>
      <c r="D76" s="231"/>
      <c r="E76" s="567"/>
      <c r="F76" s="232"/>
      <c r="G76" s="571"/>
      <c r="H76" s="571"/>
      <c r="I76" s="571"/>
      <c r="J76" s="571"/>
      <c r="K76" s="571"/>
      <c r="L76" s="571"/>
      <c r="M76" s="571"/>
      <c r="N76" s="567"/>
      <c r="O76" s="112"/>
    </row>
    <row r="77" spans="1:15" s="111" customFormat="1" ht="18.95" customHeight="1">
      <c r="A77" s="563"/>
      <c r="B77" s="214"/>
      <c r="C77" s="567"/>
      <c r="D77" s="231"/>
      <c r="E77" s="567"/>
      <c r="F77" s="232"/>
      <c r="G77" s="571"/>
      <c r="H77" s="571"/>
      <c r="I77" s="571"/>
      <c r="J77" s="571"/>
      <c r="K77" s="571"/>
      <c r="L77" s="571"/>
      <c r="M77" s="571"/>
      <c r="N77" s="567"/>
      <c r="O77" s="112"/>
    </row>
    <row r="78" spans="1:15" s="111" customFormat="1" ht="18.95" customHeight="1">
      <c r="A78" s="563"/>
      <c r="B78" s="214"/>
      <c r="C78" s="567"/>
      <c r="D78" s="231"/>
      <c r="E78" s="567"/>
      <c r="F78" s="232"/>
      <c r="G78" s="571"/>
      <c r="H78" s="571"/>
      <c r="I78" s="571"/>
      <c r="J78" s="571"/>
      <c r="K78" s="571"/>
      <c r="L78" s="571"/>
      <c r="M78" s="571"/>
      <c r="N78" s="567"/>
      <c r="O78" s="112"/>
    </row>
    <row r="79" spans="1:15" s="111" customFormat="1" ht="18.95" customHeight="1">
      <c r="A79" s="563"/>
      <c r="B79" s="214"/>
      <c r="C79" s="567"/>
      <c r="D79" s="231"/>
      <c r="E79" s="567"/>
      <c r="F79" s="232"/>
      <c r="G79" s="571"/>
      <c r="H79" s="571"/>
      <c r="I79" s="571"/>
      <c r="J79" s="571"/>
      <c r="K79" s="571"/>
      <c r="L79" s="571"/>
      <c r="M79" s="571"/>
      <c r="N79" s="567"/>
      <c r="O79" s="112"/>
    </row>
    <row r="80" spans="1:15" s="111" customFormat="1" ht="18.95" customHeight="1">
      <c r="A80" s="563"/>
      <c r="B80" s="214"/>
      <c r="C80" s="567"/>
      <c r="D80" s="231"/>
      <c r="E80" s="567"/>
      <c r="F80" s="232"/>
      <c r="G80" s="571"/>
      <c r="H80" s="571"/>
      <c r="I80" s="571"/>
      <c r="J80" s="571"/>
      <c r="K80" s="571"/>
      <c r="L80" s="571"/>
      <c r="M80" s="571"/>
      <c r="N80" s="567"/>
      <c r="O80" s="112"/>
    </row>
    <row r="81" spans="1:15" s="111" customFormat="1" ht="18.95" customHeight="1">
      <c r="A81" s="563"/>
      <c r="B81" s="214"/>
      <c r="C81" s="567"/>
      <c r="D81" s="231"/>
      <c r="E81" s="567"/>
      <c r="F81" s="232"/>
      <c r="G81" s="571"/>
      <c r="H81" s="571"/>
      <c r="I81" s="571"/>
      <c r="J81" s="571"/>
      <c r="K81" s="571"/>
      <c r="L81" s="571"/>
      <c r="M81" s="571"/>
      <c r="N81" s="567"/>
      <c r="O81" s="112"/>
    </row>
    <row r="82" spans="1:15" s="111" customFormat="1" ht="18.95" customHeight="1">
      <c r="A82" s="563"/>
      <c r="B82" s="214"/>
      <c r="C82" s="567"/>
      <c r="D82" s="231"/>
      <c r="E82" s="567"/>
      <c r="F82" s="232"/>
      <c r="G82" s="571"/>
      <c r="H82" s="571"/>
      <c r="I82" s="571"/>
      <c r="J82" s="571"/>
      <c r="K82" s="571"/>
      <c r="L82" s="571"/>
      <c r="M82" s="571"/>
      <c r="N82" s="567"/>
      <c r="O82" s="112"/>
    </row>
    <row r="83" spans="1:15" s="111" customFormat="1" ht="18.95" customHeight="1">
      <c r="A83" s="563"/>
      <c r="B83" s="214"/>
      <c r="C83" s="567"/>
      <c r="D83" s="231"/>
      <c r="E83" s="567"/>
      <c r="F83" s="232"/>
      <c r="G83" s="571"/>
      <c r="H83" s="571"/>
      <c r="I83" s="571"/>
      <c r="J83" s="571"/>
      <c r="K83" s="571"/>
      <c r="L83" s="571"/>
      <c r="M83" s="571"/>
      <c r="N83" s="567"/>
      <c r="O83" s="112"/>
    </row>
    <row r="84" spans="1:15" s="111" customFormat="1" ht="18.95" customHeight="1">
      <c r="A84" s="563"/>
      <c r="B84" s="214"/>
      <c r="C84" s="567"/>
      <c r="D84" s="231"/>
      <c r="E84" s="567"/>
      <c r="F84" s="232"/>
      <c r="G84" s="571"/>
      <c r="H84" s="571"/>
      <c r="I84" s="571"/>
      <c r="J84" s="571"/>
      <c r="K84" s="571"/>
      <c r="L84" s="571"/>
      <c r="M84" s="571"/>
      <c r="N84" s="567"/>
      <c r="O84" s="112"/>
    </row>
    <row r="85" spans="1:15" s="111" customFormat="1" ht="18.95" customHeight="1">
      <c r="A85" s="563"/>
      <c r="B85" s="214"/>
      <c r="C85" s="567"/>
      <c r="D85" s="231"/>
      <c r="E85" s="567"/>
      <c r="F85" s="232"/>
      <c r="G85" s="571"/>
      <c r="H85" s="571"/>
      <c r="I85" s="571"/>
      <c r="J85" s="571"/>
      <c r="K85" s="571"/>
      <c r="L85" s="571"/>
      <c r="M85" s="571"/>
      <c r="N85" s="567"/>
      <c r="O85" s="112"/>
    </row>
    <row r="86" spans="1:15" s="111" customFormat="1" ht="18.95" customHeight="1">
      <c r="A86" s="563"/>
      <c r="B86" s="214"/>
      <c r="C86" s="567"/>
      <c r="D86" s="231"/>
      <c r="E86" s="567"/>
      <c r="F86" s="232"/>
      <c r="G86" s="571"/>
      <c r="H86" s="571"/>
      <c r="I86" s="571"/>
      <c r="J86" s="571"/>
      <c r="K86" s="571"/>
      <c r="L86" s="571"/>
      <c r="M86" s="571"/>
      <c r="N86" s="567"/>
      <c r="O86" s="112"/>
    </row>
    <row r="87" spans="1:15" s="111" customFormat="1" ht="18.95" customHeight="1">
      <c r="A87" s="563"/>
      <c r="B87" s="214"/>
      <c r="C87" s="567"/>
      <c r="D87" s="231"/>
      <c r="E87" s="567"/>
      <c r="F87" s="232"/>
      <c r="G87" s="571"/>
      <c r="H87" s="571"/>
      <c r="I87" s="571"/>
      <c r="J87" s="571"/>
      <c r="K87" s="571"/>
      <c r="L87" s="571"/>
      <c r="M87" s="571"/>
      <c r="N87" s="567"/>
      <c r="O87" s="112"/>
    </row>
    <row r="88" spans="1:15" s="111" customFormat="1" ht="18.95" customHeight="1">
      <c r="A88" s="563"/>
      <c r="B88" s="214"/>
      <c r="C88" s="567"/>
      <c r="D88" s="231"/>
      <c r="E88" s="567"/>
      <c r="F88" s="232"/>
      <c r="G88" s="571"/>
      <c r="H88" s="571"/>
      <c r="I88" s="571"/>
      <c r="J88" s="571"/>
      <c r="K88" s="571"/>
      <c r="L88" s="571"/>
      <c r="M88" s="571"/>
      <c r="N88" s="567"/>
      <c r="O88" s="112"/>
    </row>
    <row r="89" spans="1:15" s="111" customFormat="1" ht="18.95" customHeight="1">
      <c r="A89" s="563"/>
      <c r="B89" s="214"/>
      <c r="C89" s="567"/>
      <c r="D89" s="231"/>
      <c r="E89" s="567"/>
      <c r="F89" s="232"/>
      <c r="G89" s="571"/>
      <c r="H89" s="571"/>
      <c r="I89" s="571"/>
      <c r="J89" s="571"/>
      <c r="K89" s="571"/>
      <c r="L89" s="571"/>
      <c r="M89" s="571"/>
      <c r="N89" s="567"/>
      <c r="O89" s="112"/>
    </row>
    <row r="90" spans="1:15" s="111" customFormat="1" ht="18.95" customHeight="1">
      <c r="A90" s="563"/>
      <c r="B90" s="214"/>
      <c r="C90" s="567"/>
      <c r="D90" s="231"/>
      <c r="E90" s="567"/>
      <c r="F90" s="232"/>
      <c r="G90" s="571"/>
      <c r="H90" s="571"/>
      <c r="I90" s="571"/>
      <c r="J90" s="571"/>
      <c r="K90" s="571"/>
      <c r="L90" s="571"/>
      <c r="M90" s="571"/>
      <c r="N90" s="567"/>
      <c r="O90" s="112"/>
    </row>
    <row r="91" spans="1:15" s="111" customFormat="1" ht="18.95" customHeight="1">
      <c r="A91" s="563"/>
      <c r="B91" s="214"/>
      <c r="C91" s="567"/>
      <c r="D91" s="231"/>
      <c r="E91" s="567"/>
      <c r="F91" s="232"/>
      <c r="G91" s="571"/>
      <c r="H91" s="571"/>
      <c r="I91" s="571"/>
      <c r="J91" s="571"/>
      <c r="K91" s="571"/>
      <c r="L91" s="571"/>
      <c r="M91" s="571"/>
      <c r="N91" s="567"/>
      <c r="O91" s="112"/>
    </row>
    <row r="92" spans="1:15" s="111" customFormat="1" ht="18.95" customHeight="1">
      <c r="A92" s="563"/>
      <c r="B92" s="214"/>
      <c r="C92" s="567"/>
      <c r="D92" s="231"/>
      <c r="E92" s="567"/>
      <c r="F92" s="232"/>
      <c r="G92" s="571"/>
      <c r="H92" s="571"/>
      <c r="I92" s="571"/>
      <c r="J92" s="571"/>
      <c r="K92" s="571"/>
      <c r="L92" s="571"/>
      <c r="M92" s="571"/>
      <c r="N92" s="567"/>
      <c r="O92" s="112"/>
    </row>
    <row r="93" spans="1:15" s="111" customFormat="1" ht="18.95" customHeight="1">
      <c r="A93" s="563"/>
      <c r="B93" s="214"/>
      <c r="C93" s="567"/>
      <c r="D93" s="231"/>
      <c r="E93" s="567"/>
      <c r="F93" s="232"/>
      <c r="G93" s="571"/>
      <c r="H93" s="571"/>
      <c r="I93" s="571"/>
      <c r="J93" s="571"/>
      <c r="K93" s="571"/>
      <c r="L93" s="571"/>
      <c r="M93" s="571"/>
      <c r="N93" s="567"/>
      <c r="O93" s="112"/>
    </row>
    <row r="94" spans="1:15" s="111" customFormat="1" ht="18.95" customHeight="1">
      <c r="A94" s="563"/>
      <c r="B94" s="214"/>
      <c r="C94" s="567"/>
      <c r="D94" s="231"/>
      <c r="E94" s="567"/>
      <c r="F94" s="232"/>
      <c r="G94" s="571"/>
      <c r="H94" s="571"/>
      <c r="I94" s="571"/>
      <c r="J94" s="571"/>
      <c r="K94" s="571"/>
      <c r="L94" s="571"/>
      <c r="M94" s="571"/>
      <c r="N94" s="567"/>
      <c r="O94" s="112"/>
    </row>
    <row r="95" spans="1:15" s="111" customFormat="1" ht="18.95" customHeight="1">
      <c r="A95" s="563"/>
      <c r="B95" s="214"/>
      <c r="C95" s="567"/>
      <c r="D95" s="231"/>
      <c r="E95" s="567"/>
      <c r="F95" s="232"/>
      <c r="G95" s="571"/>
      <c r="H95" s="571"/>
      <c r="I95" s="571"/>
      <c r="J95" s="571"/>
      <c r="K95" s="571"/>
      <c r="L95" s="571"/>
      <c r="M95" s="571"/>
      <c r="N95" s="567"/>
      <c r="O95" s="112"/>
    </row>
    <row r="96" spans="1:15" s="111" customFormat="1" ht="18.95" customHeight="1">
      <c r="A96" s="563"/>
      <c r="B96" s="214"/>
      <c r="C96" s="567"/>
      <c r="D96" s="231"/>
      <c r="E96" s="567"/>
      <c r="F96" s="232"/>
      <c r="G96" s="571"/>
      <c r="H96" s="571"/>
      <c r="I96" s="571"/>
      <c r="J96" s="571"/>
      <c r="K96" s="571"/>
      <c r="L96" s="571"/>
      <c r="M96" s="571"/>
      <c r="N96" s="567"/>
      <c r="O96" s="112"/>
    </row>
    <row r="97" spans="1:15" s="111" customFormat="1" ht="18.95" customHeight="1">
      <c r="A97" s="563"/>
      <c r="B97" s="214"/>
      <c r="C97" s="567"/>
      <c r="D97" s="231"/>
      <c r="E97" s="567"/>
      <c r="F97" s="232"/>
      <c r="G97" s="571"/>
      <c r="H97" s="571"/>
      <c r="I97" s="571"/>
      <c r="J97" s="571"/>
      <c r="K97" s="571"/>
      <c r="L97" s="571"/>
      <c r="M97" s="571"/>
      <c r="N97" s="567"/>
      <c r="O97" s="112"/>
    </row>
    <row r="98" spans="1:15" s="111" customFormat="1" ht="18.95" customHeight="1">
      <c r="A98" s="563"/>
      <c r="B98" s="214"/>
      <c r="C98" s="567"/>
      <c r="D98" s="231"/>
      <c r="E98" s="567"/>
      <c r="F98" s="232"/>
      <c r="G98" s="571"/>
      <c r="H98" s="571"/>
      <c r="I98" s="571"/>
      <c r="J98" s="571"/>
      <c r="K98" s="571"/>
      <c r="L98" s="571"/>
      <c r="M98" s="571"/>
      <c r="N98" s="567"/>
      <c r="O98" s="112"/>
    </row>
    <row r="99" spans="1:15" s="111" customFormat="1" ht="18.95" customHeight="1">
      <c r="A99" s="563"/>
      <c r="B99" s="214"/>
      <c r="C99" s="567"/>
      <c r="D99" s="231"/>
      <c r="E99" s="567"/>
      <c r="F99" s="232"/>
      <c r="G99" s="571"/>
      <c r="H99" s="571"/>
      <c r="I99" s="571"/>
      <c r="J99" s="571"/>
      <c r="K99" s="571"/>
      <c r="L99" s="571"/>
      <c r="M99" s="571"/>
      <c r="N99" s="567"/>
      <c r="O99" s="112"/>
    </row>
    <row r="100" spans="1:15" s="111" customFormat="1" ht="18.95" customHeight="1">
      <c r="A100" s="563"/>
      <c r="B100" s="214"/>
      <c r="C100" s="567"/>
      <c r="D100" s="231"/>
      <c r="E100" s="567"/>
      <c r="F100" s="232"/>
      <c r="G100" s="571"/>
      <c r="H100" s="571"/>
      <c r="I100" s="571"/>
      <c r="J100" s="571"/>
      <c r="K100" s="571"/>
      <c r="L100" s="571"/>
      <c r="M100" s="571"/>
      <c r="N100" s="567"/>
      <c r="O100" s="112"/>
    </row>
    <row r="101" spans="1:15" s="111" customFormat="1" ht="18.95" customHeight="1">
      <c r="A101" s="563"/>
      <c r="B101" s="214"/>
      <c r="C101" s="567"/>
      <c r="D101" s="231"/>
      <c r="E101" s="567"/>
      <c r="F101" s="232"/>
      <c r="G101" s="571"/>
      <c r="H101" s="571"/>
      <c r="I101" s="571"/>
      <c r="J101" s="571"/>
      <c r="K101" s="571"/>
      <c r="L101" s="571"/>
      <c r="M101" s="571"/>
      <c r="N101" s="567"/>
      <c r="O101" s="112"/>
    </row>
    <row r="102" spans="1:15" s="111" customFormat="1" ht="18.95" customHeight="1">
      <c r="A102" s="563"/>
      <c r="B102" s="214"/>
      <c r="C102" s="567"/>
      <c r="D102" s="231"/>
      <c r="E102" s="567"/>
      <c r="F102" s="232"/>
      <c r="G102" s="571"/>
      <c r="H102" s="571"/>
      <c r="I102" s="571"/>
      <c r="J102" s="571"/>
      <c r="K102" s="571"/>
      <c r="L102" s="571"/>
      <c r="M102" s="571"/>
      <c r="N102" s="567"/>
      <c r="O102" s="112"/>
    </row>
    <row r="103" spans="1:15" s="111" customFormat="1" ht="18.95" customHeight="1">
      <c r="A103" s="563"/>
      <c r="B103" s="214"/>
      <c r="C103" s="567"/>
      <c r="D103" s="231"/>
      <c r="E103" s="567"/>
      <c r="F103" s="232"/>
      <c r="G103" s="571"/>
      <c r="H103" s="571"/>
      <c r="I103" s="571"/>
      <c r="J103" s="571"/>
      <c r="K103" s="571"/>
      <c r="L103" s="571"/>
      <c r="M103" s="571"/>
      <c r="N103" s="567"/>
      <c r="O103" s="112"/>
    </row>
    <row r="104" spans="1:15" s="111" customFormat="1" ht="18.95" customHeight="1">
      <c r="A104" s="563"/>
      <c r="B104" s="214"/>
      <c r="C104" s="567"/>
      <c r="D104" s="231"/>
      <c r="E104" s="567"/>
      <c r="F104" s="232"/>
      <c r="G104" s="571"/>
      <c r="H104" s="571"/>
      <c r="I104" s="571"/>
      <c r="J104" s="571"/>
      <c r="K104" s="571"/>
      <c r="L104" s="571"/>
      <c r="M104" s="571"/>
      <c r="N104" s="567"/>
      <c r="O104" s="112"/>
    </row>
    <row r="105" spans="1:15" s="111" customFormat="1" ht="18.95" customHeight="1">
      <c r="A105" s="563"/>
      <c r="B105" s="214"/>
      <c r="C105" s="567"/>
      <c r="D105" s="231"/>
      <c r="E105" s="567"/>
      <c r="F105" s="232"/>
      <c r="G105" s="571"/>
      <c r="H105" s="571"/>
      <c r="I105" s="571"/>
      <c r="J105" s="571"/>
      <c r="K105" s="571"/>
      <c r="L105" s="571"/>
      <c r="M105" s="571"/>
      <c r="N105" s="567"/>
      <c r="O105" s="112"/>
    </row>
    <row r="106" spans="1:15" s="111" customFormat="1" ht="18.95" customHeight="1">
      <c r="A106" s="563"/>
      <c r="B106" s="214"/>
      <c r="C106" s="567"/>
      <c r="D106" s="231"/>
      <c r="E106" s="567"/>
      <c r="F106" s="232"/>
      <c r="G106" s="571"/>
      <c r="H106" s="571"/>
      <c r="I106" s="571"/>
      <c r="J106" s="571"/>
      <c r="K106" s="571"/>
      <c r="L106" s="571"/>
      <c r="M106" s="571"/>
      <c r="N106" s="567"/>
      <c r="O106" s="112"/>
    </row>
    <row r="107" spans="1:15" s="111" customFormat="1" ht="18.95" customHeight="1">
      <c r="A107" s="563"/>
      <c r="B107" s="214"/>
      <c r="C107" s="567"/>
      <c r="D107" s="231"/>
      <c r="E107" s="567"/>
      <c r="F107" s="232"/>
      <c r="G107" s="571"/>
      <c r="H107" s="571"/>
      <c r="I107" s="571"/>
      <c r="J107" s="571"/>
      <c r="K107" s="571"/>
      <c r="L107" s="571"/>
      <c r="M107" s="571"/>
      <c r="N107" s="567"/>
      <c r="O107" s="112"/>
    </row>
    <row r="108" spans="1:15" s="111" customFormat="1" ht="18.95" customHeight="1">
      <c r="A108" s="563"/>
      <c r="B108" s="214"/>
      <c r="C108" s="567"/>
      <c r="D108" s="231"/>
      <c r="E108" s="567"/>
      <c r="F108" s="232"/>
      <c r="G108" s="571"/>
      <c r="H108" s="571"/>
      <c r="I108" s="571"/>
      <c r="J108" s="571"/>
      <c r="K108" s="571"/>
      <c r="L108" s="571"/>
      <c r="M108" s="571"/>
      <c r="N108" s="567"/>
      <c r="O108" s="112"/>
    </row>
    <row r="109" spans="1:15" s="111" customFormat="1" ht="18.95" customHeight="1">
      <c r="A109" s="563"/>
      <c r="B109" s="214"/>
      <c r="C109" s="567"/>
      <c r="D109" s="231"/>
      <c r="E109" s="567"/>
      <c r="F109" s="232"/>
      <c r="G109" s="571"/>
      <c r="H109" s="571"/>
      <c r="I109" s="571"/>
      <c r="J109" s="571"/>
      <c r="K109" s="571"/>
      <c r="L109" s="571"/>
      <c r="M109" s="571"/>
      <c r="N109" s="567"/>
      <c r="O109" s="112"/>
    </row>
    <row r="110" spans="1:15" s="111" customFormat="1" ht="18.95" customHeight="1">
      <c r="A110" s="563"/>
      <c r="B110" s="214"/>
      <c r="C110" s="567"/>
      <c r="D110" s="231"/>
      <c r="E110" s="567"/>
      <c r="F110" s="232"/>
      <c r="G110" s="571"/>
      <c r="H110" s="571"/>
      <c r="I110" s="571"/>
      <c r="J110" s="571"/>
      <c r="K110" s="571"/>
      <c r="L110" s="571"/>
      <c r="M110" s="571"/>
      <c r="N110" s="567"/>
      <c r="O110" s="112"/>
    </row>
    <row r="111" spans="1:15" s="111" customFormat="1" ht="18.95" customHeight="1">
      <c r="A111" s="563"/>
      <c r="B111" s="214"/>
      <c r="C111" s="567"/>
      <c r="D111" s="231"/>
      <c r="E111" s="567"/>
      <c r="F111" s="232"/>
      <c r="G111" s="571"/>
      <c r="H111" s="571"/>
      <c r="I111" s="571"/>
      <c r="J111" s="571"/>
      <c r="K111" s="571"/>
      <c r="L111" s="571"/>
      <c r="M111" s="571"/>
      <c r="N111" s="567"/>
      <c r="O111" s="112"/>
    </row>
    <row r="112" spans="1:15" s="111" customFormat="1" ht="18.95" customHeight="1">
      <c r="A112" s="563"/>
      <c r="B112" s="214"/>
      <c r="C112" s="567"/>
      <c r="D112" s="231"/>
      <c r="E112" s="567"/>
      <c r="F112" s="232"/>
      <c r="G112" s="571"/>
      <c r="H112" s="571"/>
      <c r="I112" s="571"/>
      <c r="J112" s="571"/>
      <c r="K112" s="571"/>
      <c r="L112" s="571"/>
      <c r="M112" s="571"/>
      <c r="N112" s="567"/>
      <c r="O112" s="112"/>
    </row>
    <row r="113" spans="1:15" s="111" customFormat="1" ht="18.95" customHeight="1">
      <c r="A113" s="563"/>
      <c r="B113" s="214"/>
      <c r="C113" s="567"/>
      <c r="D113" s="231"/>
      <c r="E113" s="567"/>
      <c r="F113" s="232"/>
      <c r="G113" s="571"/>
      <c r="H113" s="571"/>
      <c r="I113" s="571"/>
      <c r="J113" s="571"/>
      <c r="K113" s="571"/>
      <c r="L113" s="571"/>
      <c r="M113" s="571"/>
      <c r="N113" s="567"/>
      <c r="O113" s="112"/>
    </row>
    <row r="114" spans="1:15" s="111" customFormat="1" ht="18.95" customHeight="1">
      <c r="A114" s="563"/>
      <c r="B114" s="214"/>
      <c r="C114" s="567"/>
      <c r="D114" s="231"/>
      <c r="E114" s="567"/>
      <c r="F114" s="232"/>
      <c r="G114" s="571"/>
      <c r="H114" s="571"/>
      <c r="I114" s="571"/>
      <c r="J114" s="571"/>
      <c r="K114" s="571"/>
      <c r="L114" s="571"/>
      <c r="M114" s="571"/>
      <c r="N114" s="567"/>
      <c r="O114" s="112"/>
    </row>
    <row r="115" spans="1:15" s="111" customFormat="1" ht="18.95" customHeight="1">
      <c r="A115" s="563"/>
      <c r="B115" s="214"/>
      <c r="C115" s="567"/>
      <c r="D115" s="231"/>
      <c r="E115" s="567"/>
      <c r="F115" s="232"/>
      <c r="G115" s="571"/>
      <c r="H115" s="571"/>
      <c r="I115" s="571"/>
      <c r="J115" s="571"/>
      <c r="K115" s="571"/>
      <c r="L115" s="571"/>
      <c r="M115" s="571"/>
      <c r="N115" s="567"/>
      <c r="O115" s="112"/>
    </row>
    <row r="116" spans="1:15" s="111" customFormat="1" ht="18.95" customHeight="1">
      <c r="A116" s="563"/>
      <c r="B116" s="214"/>
      <c r="C116" s="567"/>
      <c r="D116" s="231"/>
      <c r="E116" s="567"/>
      <c r="F116" s="232"/>
      <c r="G116" s="571"/>
      <c r="H116" s="571"/>
      <c r="I116" s="571"/>
      <c r="J116" s="571"/>
      <c r="K116" s="571"/>
      <c r="L116" s="571"/>
      <c r="M116" s="571"/>
      <c r="N116" s="567"/>
      <c r="O116" s="112"/>
    </row>
    <row r="117" spans="1:15" s="111" customFormat="1" ht="18.95" customHeight="1">
      <c r="A117" s="563"/>
      <c r="B117" s="214"/>
      <c r="C117" s="567"/>
      <c r="D117" s="231"/>
      <c r="E117" s="567"/>
      <c r="F117" s="232"/>
      <c r="G117" s="571"/>
      <c r="H117" s="571"/>
      <c r="I117" s="571"/>
      <c r="J117" s="571"/>
      <c r="K117" s="571"/>
      <c r="L117" s="571"/>
      <c r="M117" s="571"/>
      <c r="N117" s="567"/>
      <c r="O117" s="112"/>
    </row>
    <row r="118" spans="1:15" s="111" customFormat="1" ht="18.95" customHeight="1">
      <c r="A118" s="563"/>
      <c r="B118" s="214"/>
      <c r="C118" s="567"/>
      <c r="D118" s="231"/>
      <c r="E118" s="567"/>
      <c r="F118" s="232"/>
      <c r="G118" s="571"/>
      <c r="H118" s="571"/>
      <c r="I118" s="571"/>
      <c r="J118" s="571"/>
      <c r="K118" s="571"/>
      <c r="L118" s="571"/>
      <c r="M118" s="571"/>
      <c r="N118" s="567"/>
      <c r="O118" s="112"/>
    </row>
    <row r="119" spans="1:15" s="111" customFormat="1" ht="18.95" customHeight="1">
      <c r="A119" s="563"/>
      <c r="B119" s="214"/>
      <c r="C119" s="567"/>
      <c r="D119" s="231"/>
      <c r="E119" s="567"/>
      <c r="F119" s="232"/>
      <c r="G119" s="571"/>
      <c r="H119" s="571"/>
      <c r="I119" s="571"/>
      <c r="J119" s="571"/>
      <c r="K119" s="571"/>
      <c r="L119" s="571"/>
      <c r="M119" s="571"/>
      <c r="N119" s="567"/>
      <c r="O119" s="112"/>
    </row>
    <row r="120" spans="1:15" s="111" customFormat="1" ht="18.95" customHeight="1">
      <c r="A120" s="563"/>
      <c r="B120" s="214"/>
      <c r="C120" s="567"/>
      <c r="D120" s="231"/>
      <c r="E120" s="567"/>
      <c r="F120" s="232"/>
      <c r="G120" s="571"/>
      <c r="H120" s="571"/>
      <c r="I120" s="571"/>
      <c r="J120" s="571"/>
      <c r="K120" s="571"/>
      <c r="L120" s="571"/>
      <c r="M120" s="571"/>
      <c r="N120" s="567"/>
      <c r="O120" s="112"/>
    </row>
    <row r="121" spans="1:15" s="111" customFormat="1" ht="18.95" customHeight="1">
      <c r="A121" s="563"/>
      <c r="B121" s="214"/>
      <c r="C121" s="567"/>
      <c r="D121" s="231"/>
      <c r="E121" s="567"/>
      <c r="F121" s="232"/>
      <c r="G121" s="571"/>
      <c r="H121" s="571"/>
      <c r="I121" s="571"/>
      <c r="J121" s="571"/>
      <c r="K121" s="571"/>
      <c r="L121" s="571"/>
      <c r="M121" s="571"/>
      <c r="N121" s="567"/>
      <c r="O121" s="112"/>
    </row>
    <row r="122" spans="1:15" s="111" customFormat="1" ht="18.95" customHeight="1">
      <c r="A122" s="563"/>
      <c r="B122" s="214"/>
      <c r="C122" s="567"/>
      <c r="D122" s="231"/>
      <c r="E122" s="567"/>
      <c r="F122" s="232"/>
      <c r="G122" s="571"/>
      <c r="H122" s="571"/>
      <c r="I122" s="571"/>
      <c r="J122" s="571"/>
      <c r="K122" s="571"/>
      <c r="L122" s="571"/>
      <c r="M122" s="571"/>
      <c r="N122" s="567"/>
      <c r="O122" s="112"/>
    </row>
    <row r="123" spans="1:15" s="111" customFormat="1" ht="18.95" customHeight="1">
      <c r="A123" s="563"/>
      <c r="B123" s="214"/>
      <c r="C123" s="567"/>
      <c r="D123" s="231"/>
      <c r="E123" s="567"/>
      <c r="F123" s="232"/>
      <c r="G123" s="571"/>
      <c r="H123" s="571"/>
      <c r="I123" s="571"/>
      <c r="J123" s="571"/>
      <c r="K123" s="571"/>
      <c r="L123" s="571"/>
      <c r="M123" s="571"/>
      <c r="N123" s="567"/>
      <c r="O123" s="112"/>
    </row>
    <row r="124" spans="1:15" s="111" customFormat="1" ht="18.95" customHeight="1">
      <c r="A124" s="563"/>
      <c r="B124" s="214"/>
      <c r="C124" s="567"/>
      <c r="D124" s="231"/>
      <c r="E124" s="567"/>
      <c r="F124" s="232"/>
      <c r="G124" s="571"/>
      <c r="H124" s="571"/>
      <c r="I124" s="571"/>
      <c r="J124" s="571"/>
      <c r="K124" s="571"/>
      <c r="L124" s="571"/>
      <c r="M124" s="571"/>
      <c r="N124" s="567"/>
      <c r="O124" s="112"/>
    </row>
    <row r="125" spans="1:15" s="111" customFormat="1" ht="18.95" customHeight="1">
      <c r="A125" s="563"/>
      <c r="B125" s="214"/>
      <c r="C125" s="567"/>
      <c r="D125" s="231"/>
      <c r="E125" s="567"/>
      <c r="F125" s="232"/>
      <c r="G125" s="571"/>
      <c r="H125" s="571"/>
      <c r="I125" s="571"/>
      <c r="J125" s="571"/>
      <c r="K125" s="571"/>
      <c r="L125" s="571"/>
      <c r="M125" s="571"/>
      <c r="N125" s="567"/>
      <c r="O125" s="112"/>
    </row>
    <row r="126" spans="1:15" s="111" customFormat="1" ht="18.95" customHeight="1">
      <c r="A126" s="563"/>
      <c r="B126" s="214"/>
      <c r="C126" s="567"/>
      <c r="D126" s="231"/>
      <c r="E126" s="567"/>
      <c r="F126" s="232"/>
      <c r="G126" s="571"/>
      <c r="H126" s="571"/>
      <c r="I126" s="571"/>
      <c r="J126" s="571"/>
      <c r="K126" s="571"/>
      <c r="L126" s="571"/>
      <c r="M126" s="571"/>
      <c r="N126" s="567"/>
      <c r="O126" s="112"/>
    </row>
    <row r="127" spans="1:15" s="111" customFormat="1" ht="18.95" customHeight="1">
      <c r="A127" s="563"/>
      <c r="B127" s="214"/>
      <c r="C127" s="567"/>
      <c r="D127" s="231"/>
      <c r="E127" s="567"/>
      <c r="F127" s="232"/>
      <c r="G127" s="571"/>
      <c r="H127" s="571"/>
      <c r="I127" s="571"/>
      <c r="J127" s="571"/>
      <c r="K127" s="571"/>
      <c r="L127" s="571"/>
      <c r="M127" s="571"/>
      <c r="N127" s="567"/>
      <c r="O127" s="112"/>
    </row>
    <row r="128" spans="1:15" s="111" customFormat="1" ht="18.95" customHeight="1">
      <c r="A128" s="563"/>
      <c r="B128" s="214"/>
      <c r="C128" s="567"/>
      <c r="D128" s="231"/>
      <c r="E128" s="567"/>
      <c r="F128" s="232"/>
      <c r="G128" s="571"/>
      <c r="H128" s="571"/>
      <c r="I128" s="571"/>
      <c r="J128" s="571"/>
      <c r="K128" s="571"/>
      <c r="L128" s="571"/>
      <c r="M128" s="571"/>
      <c r="N128" s="567"/>
      <c r="O128" s="112"/>
    </row>
    <row r="129" spans="1:15" s="111" customFormat="1" ht="18.95" customHeight="1">
      <c r="A129" s="563"/>
      <c r="B129" s="214"/>
      <c r="C129" s="567"/>
      <c r="D129" s="231"/>
      <c r="E129" s="567"/>
      <c r="F129" s="232"/>
      <c r="G129" s="571"/>
      <c r="H129" s="571"/>
      <c r="I129" s="571"/>
      <c r="J129" s="571"/>
      <c r="K129" s="571"/>
      <c r="L129" s="571"/>
      <c r="M129" s="571"/>
      <c r="N129" s="567"/>
      <c r="O129" s="112"/>
    </row>
    <row r="130" spans="1:15" s="111" customFormat="1" ht="18.95" customHeight="1">
      <c r="A130" s="563"/>
      <c r="B130" s="214"/>
      <c r="C130" s="567"/>
      <c r="D130" s="231"/>
      <c r="E130" s="567"/>
      <c r="F130" s="232"/>
      <c r="G130" s="571"/>
      <c r="H130" s="571"/>
      <c r="I130" s="571"/>
      <c r="J130" s="571"/>
      <c r="K130" s="571"/>
      <c r="L130" s="571"/>
      <c r="M130" s="571"/>
      <c r="N130" s="567"/>
      <c r="O130" s="112"/>
    </row>
    <row r="131" spans="1:15" s="111" customFormat="1" ht="18.95" customHeight="1">
      <c r="A131" s="563"/>
      <c r="B131" s="214"/>
      <c r="C131" s="567"/>
      <c r="D131" s="231"/>
      <c r="E131" s="567"/>
      <c r="F131" s="232"/>
      <c r="G131" s="571"/>
      <c r="H131" s="571"/>
      <c r="I131" s="571"/>
      <c r="J131" s="571"/>
      <c r="K131" s="571"/>
      <c r="L131" s="571"/>
      <c r="M131" s="571"/>
      <c r="N131" s="567"/>
      <c r="O131" s="112"/>
    </row>
    <row r="132" spans="1:15" s="111" customFormat="1" ht="18.95" customHeight="1">
      <c r="A132" s="563"/>
      <c r="B132" s="214"/>
      <c r="C132" s="567"/>
      <c r="D132" s="231"/>
      <c r="E132" s="567"/>
      <c r="F132" s="232"/>
      <c r="G132" s="571"/>
      <c r="H132" s="571"/>
      <c r="I132" s="571"/>
      <c r="J132" s="571"/>
      <c r="K132" s="571"/>
      <c r="L132" s="571"/>
      <c r="M132" s="571"/>
      <c r="N132" s="567"/>
      <c r="O132" s="112"/>
    </row>
    <row r="133" spans="1:15" s="111" customFormat="1" ht="18.95" customHeight="1">
      <c r="A133" s="563"/>
      <c r="B133" s="214"/>
      <c r="C133" s="567"/>
      <c r="D133" s="231"/>
      <c r="E133" s="567"/>
      <c r="F133" s="232"/>
      <c r="G133" s="571"/>
      <c r="H133" s="571"/>
      <c r="I133" s="571"/>
      <c r="J133" s="571"/>
      <c r="K133" s="571"/>
      <c r="L133" s="571"/>
      <c r="M133" s="571"/>
      <c r="N133" s="567"/>
      <c r="O133" s="112"/>
    </row>
    <row r="134" spans="1:15" s="111" customFormat="1" ht="18.95" customHeight="1">
      <c r="A134" s="563"/>
      <c r="B134" s="214"/>
      <c r="C134" s="567"/>
      <c r="D134" s="231"/>
      <c r="E134" s="567"/>
      <c r="F134" s="232"/>
      <c r="G134" s="571"/>
      <c r="H134" s="571"/>
      <c r="I134" s="571"/>
      <c r="J134" s="571"/>
      <c r="K134" s="571"/>
      <c r="L134" s="571"/>
      <c r="M134" s="571"/>
      <c r="N134" s="567"/>
      <c r="O134" s="112"/>
    </row>
    <row r="135" spans="1:15" s="111" customFormat="1" ht="18.95" customHeight="1">
      <c r="A135" s="563"/>
      <c r="B135" s="214"/>
      <c r="C135" s="567"/>
      <c r="D135" s="231"/>
      <c r="E135" s="567"/>
      <c r="F135" s="232"/>
      <c r="G135" s="571"/>
      <c r="H135" s="571"/>
      <c r="I135" s="571"/>
      <c r="J135" s="571"/>
      <c r="K135" s="571"/>
      <c r="L135" s="571"/>
      <c r="M135" s="571"/>
      <c r="N135" s="567"/>
      <c r="O135" s="112"/>
    </row>
    <row r="136" spans="1:15" s="111" customFormat="1" ht="18.95" customHeight="1">
      <c r="A136" s="563"/>
      <c r="B136" s="214"/>
      <c r="C136" s="567"/>
      <c r="D136" s="231"/>
      <c r="E136" s="567"/>
      <c r="F136" s="232"/>
      <c r="G136" s="571"/>
      <c r="H136" s="571"/>
      <c r="I136" s="571"/>
      <c r="J136" s="571"/>
      <c r="K136" s="571"/>
      <c r="L136" s="571"/>
      <c r="M136" s="571"/>
      <c r="N136" s="567"/>
      <c r="O136" s="112"/>
    </row>
    <row r="137" spans="1:15" s="111" customFormat="1" ht="18.95" customHeight="1">
      <c r="A137" s="563"/>
      <c r="B137" s="214"/>
      <c r="C137" s="567"/>
      <c r="D137" s="231"/>
      <c r="E137" s="567"/>
      <c r="F137" s="232"/>
      <c r="G137" s="571"/>
      <c r="H137" s="571"/>
      <c r="I137" s="571"/>
      <c r="J137" s="571"/>
      <c r="K137" s="571"/>
      <c r="L137" s="571"/>
      <c r="M137" s="571"/>
      <c r="N137" s="567"/>
      <c r="O137" s="112"/>
    </row>
    <row r="138" spans="1:15" s="111" customFormat="1" ht="18.95" customHeight="1">
      <c r="A138" s="563"/>
      <c r="B138" s="214"/>
      <c r="C138" s="567"/>
      <c r="D138" s="231"/>
      <c r="E138" s="567"/>
      <c r="F138" s="232"/>
      <c r="G138" s="571"/>
      <c r="H138" s="571"/>
      <c r="I138" s="571"/>
      <c r="J138" s="571"/>
      <c r="K138" s="571"/>
      <c r="L138" s="571"/>
      <c r="M138" s="571"/>
      <c r="N138" s="567"/>
      <c r="O138" s="112"/>
    </row>
    <row r="139" spans="1:15" s="111" customFormat="1" ht="18.95" customHeight="1">
      <c r="A139" s="563"/>
      <c r="B139" s="214"/>
      <c r="C139" s="567"/>
      <c r="D139" s="231"/>
      <c r="E139" s="567"/>
      <c r="F139" s="232"/>
      <c r="G139" s="571"/>
      <c r="H139" s="571"/>
      <c r="I139" s="571"/>
      <c r="J139" s="571"/>
      <c r="K139" s="571"/>
      <c r="L139" s="571"/>
      <c r="M139" s="571"/>
      <c r="N139" s="567"/>
      <c r="O139" s="112"/>
    </row>
    <row r="140" spans="1:15" s="111" customFormat="1" ht="18.95" customHeight="1">
      <c r="A140" s="563"/>
      <c r="B140" s="214"/>
      <c r="C140" s="567"/>
      <c r="D140" s="231"/>
      <c r="E140" s="567"/>
      <c r="F140" s="232"/>
      <c r="G140" s="571"/>
      <c r="H140" s="571"/>
      <c r="I140" s="571"/>
      <c r="J140" s="571"/>
      <c r="K140" s="571"/>
      <c r="L140" s="571"/>
      <c r="M140" s="571"/>
      <c r="N140" s="567"/>
      <c r="O140" s="112"/>
    </row>
    <row r="141" spans="1:15" s="111" customFormat="1" ht="18.95" customHeight="1">
      <c r="A141" s="563"/>
      <c r="B141" s="214"/>
      <c r="C141" s="567"/>
      <c r="D141" s="231"/>
      <c r="E141" s="567"/>
      <c r="F141" s="232"/>
      <c r="G141" s="571"/>
      <c r="H141" s="571"/>
      <c r="I141" s="571"/>
      <c r="J141" s="571"/>
      <c r="K141" s="571"/>
      <c r="L141" s="571"/>
      <c r="M141" s="571"/>
      <c r="N141" s="567"/>
      <c r="O141" s="112"/>
    </row>
    <row r="142" spans="1:15" s="111" customFormat="1" ht="18.95" customHeight="1">
      <c r="A142" s="563"/>
      <c r="B142" s="214"/>
      <c r="C142" s="567"/>
      <c r="D142" s="231"/>
      <c r="E142" s="567"/>
      <c r="F142" s="232"/>
      <c r="G142" s="571"/>
      <c r="H142" s="571"/>
      <c r="I142" s="571"/>
      <c r="J142" s="571"/>
      <c r="K142" s="571"/>
      <c r="L142" s="571"/>
      <c r="M142" s="571"/>
      <c r="N142" s="567"/>
      <c r="O142" s="112"/>
    </row>
    <row r="143" spans="1:15" s="111" customFormat="1" ht="18.95" customHeight="1">
      <c r="A143" s="563"/>
      <c r="B143" s="214"/>
      <c r="C143" s="567"/>
      <c r="D143" s="231"/>
      <c r="E143" s="567"/>
      <c r="F143" s="232"/>
      <c r="G143" s="571"/>
      <c r="H143" s="571"/>
      <c r="I143" s="571"/>
      <c r="J143" s="571"/>
      <c r="K143" s="571"/>
      <c r="L143" s="571"/>
      <c r="M143" s="571"/>
      <c r="N143" s="567"/>
      <c r="O143" s="112"/>
    </row>
    <row r="144" spans="1:15" s="111" customFormat="1" ht="18.95" customHeight="1">
      <c r="A144" s="563"/>
      <c r="B144" s="214"/>
      <c r="C144" s="567"/>
      <c r="D144" s="231"/>
      <c r="E144" s="567"/>
      <c r="F144" s="232"/>
      <c r="G144" s="571"/>
      <c r="H144" s="571"/>
      <c r="I144" s="571"/>
      <c r="J144" s="571"/>
      <c r="K144" s="571"/>
      <c r="L144" s="571"/>
      <c r="M144" s="571"/>
      <c r="N144" s="567"/>
      <c r="O144" s="112"/>
    </row>
    <row r="145" spans="1:15" s="111" customFormat="1" ht="18.95" customHeight="1">
      <c r="A145" s="563"/>
      <c r="B145" s="214"/>
      <c r="C145" s="567"/>
      <c r="D145" s="231"/>
      <c r="E145" s="567"/>
      <c r="F145" s="232"/>
      <c r="G145" s="571"/>
      <c r="H145" s="571"/>
      <c r="I145" s="571"/>
      <c r="J145" s="571"/>
      <c r="K145" s="571"/>
      <c r="L145" s="571"/>
      <c r="M145" s="571"/>
      <c r="N145" s="567"/>
      <c r="O145" s="112"/>
    </row>
    <row r="146" spans="1:15" s="111" customFormat="1" ht="18.95" customHeight="1">
      <c r="A146" s="563"/>
      <c r="B146" s="214"/>
      <c r="C146" s="567"/>
      <c r="D146" s="231"/>
      <c r="E146" s="567"/>
      <c r="F146" s="232"/>
      <c r="G146" s="571"/>
      <c r="H146" s="571"/>
      <c r="I146" s="571"/>
      <c r="J146" s="571"/>
      <c r="K146" s="571"/>
      <c r="L146" s="571"/>
      <c r="M146" s="571"/>
      <c r="N146" s="567"/>
      <c r="O146" s="112"/>
    </row>
    <row r="147" spans="1:15" s="111" customFormat="1" ht="18.95" customHeight="1">
      <c r="A147" s="563"/>
      <c r="B147" s="214"/>
      <c r="C147" s="567"/>
      <c r="D147" s="231"/>
      <c r="E147" s="567"/>
      <c r="F147" s="232"/>
      <c r="G147" s="571"/>
      <c r="H147" s="571"/>
      <c r="I147" s="571"/>
      <c r="J147" s="571"/>
      <c r="K147" s="571"/>
      <c r="L147" s="571"/>
      <c r="M147" s="571"/>
      <c r="N147" s="567"/>
      <c r="O147" s="112"/>
    </row>
    <row r="148" spans="1:15" s="111" customFormat="1" ht="18.95" customHeight="1">
      <c r="A148" s="563"/>
      <c r="B148" s="214"/>
      <c r="C148" s="567"/>
      <c r="D148" s="231"/>
      <c r="E148" s="567"/>
      <c r="F148" s="232"/>
      <c r="G148" s="571"/>
      <c r="H148" s="571"/>
      <c r="I148" s="571"/>
      <c r="J148" s="571"/>
      <c r="K148" s="571"/>
      <c r="L148" s="571"/>
      <c r="M148" s="571"/>
      <c r="N148" s="567"/>
      <c r="O148" s="112"/>
    </row>
    <row r="149" spans="1:15" s="111" customFormat="1" ht="18.95" customHeight="1">
      <c r="A149" s="563"/>
      <c r="B149" s="214"/>
      <c r="C149" s="567"/>
      <c r="D149" s="231"/>
      <c r="E149" s="567"/>
      <c r="F149" s="232"/>
      <c r="G149" s="571"/>
      <c r="H149" s="571"/>
      <c r="I149" s="571"/>
      <c r="J149" s="571"/>
      <c r="K149" s="571"/>
      <c r="L149" s="571"/>
      <c r="M149" s="571"/>
      <c r="N149" s="567"/>
      <c r="O149" s="112"/>
    </row>
    <row r="150" spans="1:15" s="111" customFormat="1" ht="18.95" customHeight="1">
      <c r="A150" s="563"/>
      <c r="B150" s="214"/>
      <c r="C150" s="567"/>
      <c r="D150" s="231"/>
      <c r="E150" s="567"/>
      <c r="F150" s="232"/>
      <c r="G150" s="571"/>
      <c r="H150" s="571"/>
      <c r="I150" s="571"/>
      <c r="J150" s="571"/>
      <c r="K150" s="571"/>
      <c r="L150" s="571"/>
      <c r="M150" s="571"/>
      <c r="N150" s="567"/>
      <c r="O150" s="112"/>
    </row>
    <row r="151" spans="1:15" s="111" customFormat="1" ht="18.95" customHeight="1">
      <c r="A151" s="563"/>
      <c r="B151" s="214"/>
      <c r="C151" s="567"/>
      <c r="D151" s="231"/>
      <c r="E151" s="567"/>
      <c r="F151" s="232"/>
      <c r="G151" s="571"/>
      <c r="H151" s="571"/>
      <c r="I151" s="571"/>
      <c r="J151" s="571"/>
      <c r="K151" s="571"/>
      <c r="L151" s="571"/>
      <c r="M151" s="571"/>
      <c r="N151" s="567"/>
      <c r="O151" s="112"/>
    </row>
    <row r="152" spans="1:15" s="111" customFormat="1" ht="18.95" customHeight="1">
      <c r="A152" s="563"/>
      <c r="B152" s="214"/>
      <c r="C152" s="567"/>
      <c r="D152" s="231"/>
      <c r="E152" s="567"/>
      <c r="F152" s="232"/>
      <c r="G152" s="571"/>
      <c r="H152" s="571"/>
      <c r="I152" s="571"/>
      <c r="J152" s="571"/>
      <c r="K152" s="571"/>
      <c r="L152" s="571"/>
      <c r="M152" s="571"/>
      <c r="N152" s="567"/>
      <c r="O152" s="112"/>
    </row>
    <row r="153" spans="1:15" s="111" customFormat="1" ht="18.95" customHeight="1">
      <c r="A153" s="563"/>
      <c r="B153" s="214"/>
      <c r="C153" s="567"/>
      <c r="D153" s="231"/>
      <c r="E153" s="567"/>
      <c r="F153" s="232"/>
      <c r="G153" s="571"/>
      <c r="H153" s="571"/>
      <c r="I153" s="571"/>
      <c r="J153" s="571"/>
      <c r="K153" s="571"/>
      <c r="L153" s="571"/>
      <c r="M153" s="571"/>
      <c r="N153" s="567"/>
      <c r="O153" s="112"/>
    </row>
    <row r="154" spans="1:15" s="111" customFormat="1" ht="18.95" customHeight="1">
      <c r="A154" s="563"/>
      <c r="B154" s="214"/>
      <c r="C154" s="567"/>
      <c r="D154" s="231"/>
      <c r="E154" s="567"/>
      <c r="F154" s="232"/>
      <c r="G154" s="571"/>
      <c r="H154" s="571"/>
      <c r="I154" s="571"/>
      <c r="J154" s="571"/>
      <c r="K154" s="571"/>
      <c r="L154" s="571"/>
      <c r="M154" s="571"/>
      <c r="N154" s="567"/>
      <c r="O154" s="112"/>
    </row>
    <row r="155" spans="1:15" s="111" customFormat="1" ht="18.95" customHeight="1">
      <c r="A155" s="563"/>
      <c r="B155" s="214"/>
      <c r="C155" s="567"/>
      <c r="D155" s="231"/>
      <c r="E155" s="567"/>
      <c r="F155" s="232"/>
      <c r="G155" s="571"/>
      <c r="H155" s="571"/>
      <c r="I155" s="571"/>
      <c r="J155" s="571"/>
      <c r="K155" s="571"/>
      <c r="L155" s="571"/>
      <c r="M155" s="571"/>
      <c r="N155" s="567"/>
      <c r="O155" s="112"/>
    </row>
    <row r="156" spans="1:15" s="111" customFormat="1" ht="18.95" customHeight="1">
      <c r="A156" s="563"/>
      <c r="B156" s="214"/>
      <c r="C156" s="567"/>
      <c r="D156" s="231"/>
      <c r="E156" s="567"/>
      <c r="F156" s="232"/>
      <c r="G156" s="571"/>
      <c r="H156" s="571"/>
      <c r="I156" s="571"/>
      <c r="J156" s="571"/>
      <c r="K156" s="571"/>
      <c r="L156" s="571"/>
      <c r="M156" s="571"/>
      <c r="N156" s="567"/>
      <c r="O156" s="112"/>
    </row>
    <row r="157" spans="1:15" s="111" customFormat="1" ht="18.95" customHeight="1">
      <c r="A157" s="563"/>
      <c r="B157" s="214"/>
      <c r="C157" s="567"/>
      <c r="D157" s="231"/>
      <c r="E157" s="567"/>
      <c r="F157" s="232"/>
      <c r="G157" s="571"/>
      <c r="H157" s="571"/>
      <c r="I157" s="571"/>
      <c r="J157" s="571"/>
      <c r="K157" s="571"/>
      <c r="L157" s="571"/>
      <c r="M157" s="571"/>
      <c r="N157" s="567"/>
      <c r="O157" s="112"/>
    </row>
    <row r="158" spans="1:15" s="111" customFormat="1" ht="18.95" customHeight="1">
      <c r="A158" s="563"/>
      <c r="B158" s="214"/>
      <c r="C158" s="567"/>
      <c r="D158" s="231"/>
      <c r="E158" s="567"/>
      <c r="F158" s="232"/>
      <c r="G158" s="571"/>
      <c r="H158" s="571"/>
      <c r="I158" s="571"/>
      <c r="J158" s="571"/>
      <c r="K158" s="571"/>
      <c r="L158" s="571"/>
      <c r="M158" s="571"/>
      <c r="N158" s="567"/>
      <c r="O158" s="112"/>
    </row>
    <row r="159" spans="1:15" s="111" customFormat="1" ht="18.95" customHeight="1">
      <c r="A159" s="563"/>
      <c r="B159" s="214"/>
      <c r="C159" s="567"/>
      <c r="D159" s="231"/>
      <c r="E159" s="567"/>
      <c r="F159" s="232"/>
      <c r="G159" s="571"/>
      <c r="H159" s="571"/>
      <c r="I159" s="571"/>
      <c r="J159" s="571"/>
      <c r="K159" s="571"/>
      <c r="L159" s="571"/>
      <c r="M159" s="571"/>
      <c r="N159" s="567"/>
      <c r="O159" s="112"/>
    </row>
    <row r="160" spans="1:15" s="111" customFormat="1" ht="18.95" customHeight="1">
      <c r="A160" s="563"/>
      <c r="B160" s="214"/>
      <c r="C160" s="567"/>
      <c r="D160" s="231"/>
      <c r="E160" s="567"/>
      <c r="F160" s="232"/>
      <c r="G160" s="571"/>
      <c r="H160" s="571"/>
      <c r="I160" s="571"/>
      <c r="J160" s="571"/>
      <c r="K160" s="571"/>
      <c r="L160" s="571"/>
      <c r="M160" s="571"/>
      <c r="N160" s="567"/>
      <c r="O160" s="112"/>
    </row>
    <row r="161" spans="1:15" s="111" customFormat="1" ht="18.95" customHeight="1">
      <c r="A161" s="563"/>
      <c r="B161" s="214"/>
      <c r="C161" s="567"/>
      <c r="D161" s="231"/>
      <c r="E161" s="567"/>
      <c r="F161" s="232"/>
      <c r="G161" s="571"/>
      <c r="H161" s="571"/>
      <c r="I161" s="571"/>
      <c r="J161" s="571"/>
      <c r="K161" s="571"/>
      <c r="L161" s="571"/>
      <c r="M161" s="571"/>
      <c r="N161" s="567"/>
      <c r="O161" s="112"/>
    </row>
    <row r="162" spans="1:15" s="111" customFormat="1" ht="18.95" customHeight="1">
      <c r="A162" s="563"/>
      <c r="B162" s="214"/>
      <c r="C162" s="567"/>
      <c r="D162" s="231"/>
      <c r="E162" s="567"/>
      <c r="F162" s="232"/>
      <c r="G162" s="571"/>
      <c r="H162" s="571"/>
      <c r="I162" s="571"/>
      <c r="J162" s="571"/>
      <c r="K162" s="571"/>
      <c r="L162" s="571"/>
      <c r="M162" s="571"/>
      <c r="N162" s="567"/>
      <c r="O162" s="112"/>
    </row>
    <row r="163" spans="1:15" s="111" customFormat="1" ht="18.95" customHeight="1">
      <c r="A163" s="563"/>
      <c r="B163" s="214"/>
      <c r="C163" s="567"/>
      <c r="D163" s="231"/>
      <c r="E163" s="567"/>
      <c r="F163" s="232"/>
      <c r="G163" s="571"/>
      <c r="H163" s="571"/>
      <c r="I163" s="571"/>
      <c r="J163" s="571"/>
      <c r="K163" s="571"/>
      <c r="L163" s="571"/>
      <c r="M163" s="571"/>
      <c r="N163" s="567"/>
      <c r="O163" s="112"/>
    </row>
    <row r="164" spans="1:15" s="111" customFormat="1" ht="18.95" customHeight="1">
      <c r="A164" s="563"/>
      <c r="B164" s="214"/>
      <c r="C164" s="567"/>
      <c r="D164" s="231"/>
      <c r="E164" s="567"/>
      <c r="F164" s="232"/>
      <c r="G164" s="571"/>
      <c r="H164" s="571"/>
      <c r="I164" s="571"/>
      <c r="J164" s="571"/>
      <c r="K164" s="571"/>
      <c r="L164" s="571"/>
      <c r="M164" s="571"/>
      <c r="N164" s="567"/>
      <c r="O164" s="112"/>
    </row>
    <row r="165" spans="1:15" s="111" customFormat="1" ht="18.95" customHeight="1">
      <c r="A165" s="563"/>
      <c r="B165" s="214"/>
      <c r="C165" s="567"/>
      <c r="D165" s="231"/>
      <c r="E165" s="567"/>
      <c r="F165" s="232"/>
      <c r="G165" s="571"/>
      <c r="H165" s="571"/>
      <c r="I165" s="571"/>
      <c r="J165" s="571"/>
      <c r="K165" s="571"/>
      <c r="L165" s="571"/>
      <c r="M165" s="571"/>
      <c r="N165" s="567"/>
      <c r="O165" s="112"/>
    </row>
    <row r="166" spans="1:15" s="111" customFormat="1" ht="18.95" customHeight="1">
      <c r="A166" s="563"/>
      <c r="B166" s="214"/>
      <c r="C166" s="567"/>
      <c r="D166" s="231"/>
      <c r="E166" s="567"/>
      <c r="F166" s="232"/>
      <c r="G166" s="571"/>
      <c r="H166" s="571"/>
      <c r="I166" s="571"/>
      <c r="J166" s="571"/>
      <c r="K166" s="571"/>
      <c r="L166" s="571"/>
      <c r="M166" s="571"/>
      <c r="N166" s="567"/>
      <c r="O166" s="112"/>
    </row>
    <row r="167" spans="1:15" s="111" customFormat="1" ht="18.95" customHeight="1">
      <c r="A167" s="563"/>
      <c r="B167" s="214"/>
      <c r="C167" s="567"/>
      <c r="D167" s="231"/>
      <c r="E167" s="567"/>
      <c r="F167" s="232"/>
      <c r="G167" s="571"/>
      <c r="H167" s="571"/>
      <c r="I167" s="571"/>
      <c r="J167" s="571"/>
      <c r="K167" s="571"/>
      <c r="L167" s="571"/>
      <c r="M167" s="571"/>
      <c r="N167" s="567"/>
      <c r="O167" s="112"/>
    </row>
    <row r="168" spans="1:15" s="111" customFormat="1" ht="18.95" customHeight="1">
      <c r="A168" s="563"/>
      <c r="B168" s="214"/>
      <c r="C168" s="567"/>
      <c r="D168" s="231"/>
      <c r="E168" s="567"/>
      <c r="F168" s="232"/>
      <c r="G168" s="571"/>
      <c r="H168" s="571"/>
      <c r="I168" s="571"/>
      <c r="J168" s="571"/>
      <c r="K168" s="571"/>
      <c r="L168" s="571"/>
      <c r="M168" s="571"/>
      <c r="N168" s="567"/>
      <c r="O168" s="112"/>
    </row>
    <row r="169" spans="1:15" s="111" customFormat="1" ht="18.95" customHeight="1">
      <c r="A169" s="563"/>
      <c r="B169" s="214"/>
      <c r="C169" s="567"/>
      <c r="D169" s="231"/>
      <c r="E169" s="567"/>
      <c r="F169" s="232"/>
      <c r="G169" s="571"/>
      <c r="H169" s="571"/>
      <c r="I169" s="571"/>
      <c r="J169" s="571"/>
      <c r="K169" s="571"/>
      <c r="L169" s="571"/>
      <c r="M169" s="571"/>
      <c r="N169" s="567"/>
      <c r="O169" s="112"/>
    </row>
    <row r="170" spans="1:15" s="111" customFormat="1" ht="18.95" customHeight="1">
      <c r="A170" s="563"/>
      <c r="B170" s="214"/>
      <c r="C170" s="567"/>
      <c r="D170" s="231"/>
      <c r="E170" s="567"/>
      <c r="F170" s="232"/>
      <c r="G170" s="571"/>
      <c r="H170" s="571"/>
      <c r="I170" s="571"/>
      <c r="J170" s="571"/>
      <c r="K170" s="571"/>
      <c r="L170" s="571"/>
      <c r="M170" s="571"/>
      <c r="N170" s="567"/>
      <c r="O170" s="112"/>
    </row>
    <row r="171" spans="1:15" s="111" customFormat="1" ht="18.95" customHeight="1">
      <c r="A171" s="563"/>
      <c r="B171" s="214"/>
      <c r="C171" s="567"/>
      <c r="D171" s="231"/>
      <c r="E171" s="567"/>
      <c r="F171" s="232"/>
      <c r="G171" s="571"/>
      <c r="H171" s="571"/>
      <c r="I171" s="571"/>
      <c r="J171" s="571"/>
      <c r="K171" s="571"/>
      <c r="L171" s="571"/>
      <c r="M171" s="571"/>
      <c r="N171" s="567"/>
      <c r="O171" s="112"/>
    </row>
    <row r="172" spans="1:15" s="111" customFormat="1" ht="18.95" customHeight="1">
      <c r="A172" s="563"/>
      <c r="B172" s="214"/>
      <c r="C172" s="567"/>
      <c r="D172" s="231"/>
      <c r="E172" s="567"/>
      <c r="F172" s="232"/>
      <c r="G172" s="571"/>
      <c r="H172" s="571"/>
      <c r="I172" s="571"/>
      <c r="J172" s="571"/>
      <c r="K172" s="571"/>
      <c r="L172" s="571"/>
      <c r="M172" s="571"/>
      <c r="N172" s="567"/>
      <c r="O172" s="112"/>
    </row>
    <row r="173" spans="1:15" s="111" customFormat="1" ht="18.95" customHeight="1">
      <c r="A173" s="563"/>
      <c r="B173" s="214"/>
      <c r="C173" s="567"/>
      <c r="D173" s="231"/>
      <c r="E173" s="567"/>
      <c r="F173" s="232"/>
      <c r="G173" s="571"/>
      <c r="H173" s="571"/>
      <c r="I173" s="571"/>
      <c r="J173" s="571"/>
      <c r="K173" s="571"/>
      <c r="L173" s="571"/>
      <c r="M173" s="571"/>
      <c r="N173" s="567"/>
      <c r="O173" s="112"/>
    </row>
    <row r="174" spans="1:15" s="111" customFormat="1" ht="18.95" customHeight="1">
      <c r="A174" s="563"/>
      <c r="B174" s="214"/>
      <c r="C174" s="567"/>
      <c r="D174" s="231"/>
      <c r="E174" s="567"/>
      <c r="F174" s="232"/>
      <c r="G174" s="571"/>
      <c r="H174" s="571"/>
      <c r="I174" s="571"/>
      <c r="J174" s="571"/>
      <c r="K174" s="571"/>
      <c r="L174" s="571"/>
      <c r="M174" s="571"/>
      <c r="N174" s="567"/>
      <c r="O174" s="112"/>
    </row>
    <row r="175" spans="1:15" s="111" customFormat="1" ht="18.95" customHeight="1">
      <c r="A175" s="563"/>
      <c r="B175" s="214"/>
      <c r="C175" s="567"/>
      <c r="D175" s="231"/>
      <c r="E175" s="567"/>
      <c r="F175" s="232"/>
      <c r="G175" s="571"/>
      <c r="H175" s="571"/>
      <c r="I175" s="571"/>
      <c r="J175" s="571"/>
      <c r="K175" s="571"/>
      <c r="L175" s="571"/>
      <c r="M175" s="571"/>
      <c r="N175" s="567"/>
      <c r="O175" s="112"/>
    </row>
    <row r="176" spans="1:15" s="111" customFormat="1" ht="18.95" customHeight="1">
      <c r="A176" s="563"/>
      <c r="B176" s="214"/>
      <c r="C176" s="567"/>
      <c r="D176" s="231"/>
      <c r="E176" s="567"/>
      <c r="F176" s="232"/>
      <c r="G176" s="571"/>
      <c r="H176" s="571"/>
      <c r="I176" s="571"/>
      <c r="J176" s="571"/>
      <c r="K176" s="571"/>
      <c r="L176" s="571"/>
      <c r="M176" s="571"/>
      <c r="N176" s="567"/>
      <c r="O176" s="112"/>
    </row>
    <row r="177" spans="1:15" s="111" customFormat="1" ht="18.95" customHeight="1">
      <c r="A177" s="563"/>
      <c r="B177" s="214"/>
      <c r="C177" s="567"/>
      <c r="D177" s="231"/>
      <c r="E177" s="567"/>
      <c r="F177" s="232"/>
      <c r="G177" s="571"/>
      <c r="H177" s="571"/>
      <c r="I177" s="571"/>
      <c r="J177" s="571"/>
      <c r="K177" s="571"/>
      <c r="L177" s="571"/>
      <c r="M177" s="571"/>
      <c r="N177" s="567"/>
      <c r="O177" s="112"/>
    </row>
    <row r="178" spans="1:15" s="111" customFormat="1" ht="18.95" customHeight="1">
      <c r="A178" s="563"/>
      <c r="B178" s="214"/>
      <c r="C178" s="567"/>
      <c r="D178" s="231"/>
      <c r="E178" s="567"/>
      <c r="F178" s="232"/>
      <c r="G178" s="571"/>
      <c r="H178" s="571"/>
      <c r="I178" s="571"/>
      <c r="J178" s="571"/>
      <c r="K178" s="571"/>
      <c r="L178" s="571"/>
      <c r="M178" s="571"/>
      <c r="N178" s="567"/>
      <c r="O178" s="112"/>
    </row>
    <row r="179" spans="1:15" s="111" customFormat="1" ht="18.95" customHeight="1">
      <c r="A179" s="563"/>
      <c r="B179" s="214"/>
      <c r="C179" s="567"/>
      <c r="D179" s="231"/>
      <c r="E179" s="567"/>
      <c r="F179" s="232"/>
      <c r="G179" s="571"/>
      <c r="H179" s="571"/>
      <c r="I179" s="571"/>
      <c r="J179" s="571"/>
      <c r="K179" s="571"/>
      <c r="L179" s="571"/>
      <c r="M179" s="571"/>
      <c r="N179" s="567"/>
      <c r="O179" s="112"/>
    </row>
    <row r="180" spans="1:15" s="111" customFormat="1" ht="18.95" customHeight="1">
      <c r="A180" s="563"/>
      <c r="B180" s="214"/>
      <c r="C180" s="567"/>
      <c r="D180" s="231"/>
      <c r="E180" s="567"/>
      <c r="F180" s="232"/>
      <c r="G180" s="571"/>
      <c r="H180" s="571"/>
      <c r="I180" s="571"/>
      <c r="J180" s="571"/>
      <c r="K180" s="571"/>
      <c r="L180" s="571"/>
      <c r="M180" s="571"/>
      <c r="N180" s="567"/>
      <c r="O180" s="112"/>
    </row>
    <row r="181" spans="1:15" s="111" customFormat="1" ht="18.95" customHeight="1">
      <c r="A181" s="563"/>
      <c r="B181" s="214"/>
      <c r="C181" s="567"/>
      <c r="D181" s="231"/>
      <c r="E181" s="567"/>
      <c r="F181" s="232"/>
      <c r="G181" s="571"/>
      <c r="H181" s="571"/>
      <c r="I181" s="571"/>
      <c r="J181" s="571"/>
      <c r="K181" s="571"/>
      <c r="L181" s="571"/>
      <c r="M181" s="571"/>
      <c r="N181" s="567"/>
      <c r="O181" s="112"/>
    </row>
    <row r="182" spans="1:15" s="111" customFormat="1" ht="18.95" customHeight="1">
      <c r="A182" s="563"/>
      <c r="B182" s="214"/>
      <c r="C182" s="567"/>
      <c r="D182" s="231"/>
      <c r="E182" s="567"/>
      <c r="F182" s="232"/>
      <c r="G182" s="571"/>
      <c r="H182" s="571"/>
      <c r="I182" s="571"/>
      <c r="J182" s="571"/>
      <c r="K182" s="571"/>
      <c r="L182" s="571"/>
      <c r="M182" s="571"/>
      <c r="N182" s="567"/>
      <c r="O182" s="112"/>
    </row>
    <row r="183" spans="1:15" s="111" customFormat="1" ht="18.95" customHeight="1">
      <c r="A183" s="563"/>
      <c r="B183" s="214"/>
      <c r="C183" s="567"/>
      <c r="D183" s="231"/>
      <c r="E183" s="567"/>
      <c r="F183" s="232"/>
      <c r="G183" s="571"/>
      <c r="H183" s="571"/>
      <c r="I183" s="571"/>
      <c r="J183" s="571"/>
      <c r="K183" s="571"/>
      <c r="L183" s="571"/>
      <c r="M183" s="571"/>
      <c r="N183" s="567"/>
      <c r="O183" s="112"/>
    </row>
    <row r="184" spans="1:15" s="111" customFormat="1" ht="18.95" customHeight="1">
      <c r="A184" s="563"/>
      <c r="B184" s="214"/>
      <c r="C184" s="567"/>
      <c r="D184" s="231"/>
      <c r="E184" s="567"/>
      <c r="F184" s="232"/>
      <c r="G184" s="571"/>
      <c r="H184" s="571"/>
      <c r="I184" s="571"/>
      <c r="J184" s="571"/>
      <c r="K184" s="571"/>
      <c r="L184" s="571"/>
      <c r="M184" s="571"/>
      <c r="N184" s="567"/>
      <c r="O184" s="112"/>
    </row>
    <row r="185" spans="1:15" s="111" customFormat="1" ht="18.95" customHeight="1">
      <c r="A185" s="563"/>
      <c r="B185" s="214"/>
      <c r="C185" s="567"/>
      <c r="D185" s="231"/>
      <c r="E185" s="567"/>
      <c r="F185" s="232"/>
      <c r="G185" s="571"/>
      <c r="H185" s="571"/>
      <c r="I185" s="571"/>
      <c r="J185" s="571"/>
      <c r="K185" s="571"/>
      <c r="L185" s="571"/>
      <c r="M185" s="571"/>
      <c r="N185" s="567"/>
      <c r="O185" s="112"/>
    </row>
    <row r="186" spans="1:15" s="111" customFormat="1" ht="18.95" customHeight="1">
      <c r="A186" s="563"/>
      <c r="B186" s="214"/>
      <c r="C186" s="567"/>
      <c r="D186" s="231"/>
      <c r="E186" s="567"/>
      <c r="F186" s="232"/>
      <c r="G186" s="571"/>
      <c r="H186" s="571"/>
      <c r="I186" s="571"/>
      <c r="J186" s="571"/>
      <c r="K186" s="571"/>
      <c r="L186" s="571"/>
      <c r="M186" s="571"/>
      <c r="N186" s="567"/>
      <c r="O186" s="112"/>
    </row>
    <row r="187" spans="1:15" s="111" customFormat="1" ht="18.95" customHeight="1">
      <c r="A187" s="563"/>
      <c r="B187" s="214"/>
      <c r="C187" s="567"/>
      <c r="D187" s="231"/>
      <c r="E187" s="567"/>
      <c r="F187" s="232"/>
      <c r="G187" s="571"/>
      <c r="H187" s="571"/>
      <c r="I187" s="571"/>
      <c r="J187" s="571"/>
      <c r="K187" s="571"/>
      <c r="L187" s="571"/>
      <c r="M187" s="571"/>
      <c r="N187" s="567"/>
      <c r="O187" s="112"/>
    </row>
    <row r="188" spans="1:15" s="111" customFormat="1" ht="18.95" customHeight="1">
      <c r="A188" s="563"/>
      <c r="B188" s="214"/>
      <c r="C188" s="567"/>
      <c r="D188" s="231"/>
      <c r="E188" s="567"/>
      <c r="F188" s="232"/>
      <c r="G188" s="571"/>
      <c r="H188" s="571"/>
      <c r="I188" s="571"/>
      <c r="J188" s="571"/>
      <c r="K188" s="571"/>
      <c r="L188" s="571"/>
      <c r="M188" s="571"/>
      <c r="N188" s="567"/>
      <c r="O188" s="112"/>
    </row>
    <row r="189" spans="1:15" s="111" customFormat="1" ht="18.95" customHeight="1">
      <c r="A189" s="563"/>
      <c r="B189" s="214"/>
      <c r="C189" s="567"/>
      <c r="D189" s="231"/>
      <c r="E189" s="567"/>
      <c r="F189" s="232"/>
      <c r="G189" s="571"/>
      <c r="H189" s="571"/>
      <c r="I189" s="571"/>
      <c r="J189" s="571"/>
      <c r="K189" s="571"/>
      <c r="L189" s="571"/>
      <c r="M189" s="571"/>
      <c r="N189" s="567"/>
      <c r="O189" s="112"/>
    </row>
    <row r="190" spans="1:15" s="111" customFormat="1" ht="18.95" customHeight="1">
      <c r="A190" s="563"/>
      <c r="B190" s="214"/>
      <c r="C190" s="567"/>
      <c r="D190" s="231"/>
      <c r="E190" s="567"/>
      <c r="F190" s="232"/>
      <c r="G190" s="571"/>
      <c r="H190" s="571"/>
      <c r="I190" s="571"/>
      <c r="J190" s="571"/>
      <c r="K190" s="571"/>
      <c r="L190" s="571"/>
      <c r="M190" s="571"/>
      <c r="N190" s="567"/>
      <c r="O190" s="112"/>
    </row>
    <row r="191" spans="1:15" s="111" customFormat="1" ht="18.95" customHeight="1">
      <c r="A191" s="563"/>
      <c r="B191" s="214"/>
      <c r="C191" s="567"/>
      <c r="D191" s="231"/>
      <c r="E191" s="567"/>
      <c r="F191" s="232"/>
      <c r="G191" s="571"/>
      <c r="H191" s="571"/>
      <c r="I191" s="571"/>
      <c r="J191" s="571"/>
      <c r="K191" s="571"/>
      <c r="L191" s="571"/>
      <c r="M191" s="571"/>
      <c r="N191" s="567"/>
      <c r="O191" s="112"/>
    </row>
    <row r="192" spans="1:15" s="111" customFormat="1" ht="18.95" customHeight="1">
      <c r="A192" s="563"/>
      <c r="B192" s="214"/>
      <c r="C192" s="567"/>
      <c r="D192" s="231"/>
      <c r="E192" s="567"/>
      <c r="F192" s="232"/>
      <c r="G192" s="571"/>
      <c r="H192" s="571"/>
      <c r="I192" s="571"/>
      <c r="J192" s="571"/>
      <c r="K192" s="571"/>
      <c r="L192" s="571"/>
      <c r="M192" s="571"/>
      <c r="N192" s="567"/>
      <c r="O192" s="112"/>
    </row>
    <row r="193" spans="1:15" s="111" customFormat="1" ht="18.95" customHeight="1">
      <c r="A193" s="563"/>
      <c r="B193" s="214"/>
      <c r="C193" s="567"/>
      <c r="D193" s="231"/>
      <c r="E193" s="567"/>
      <c r="F193" s="232"/>
      <c r="G193" s="571"/>
      <c r="H193" s="571"/>
      <c r="I193" s="571"/>
      <c r="J193" s="571"/>
      <c r="K193" s="571"/>
      <c r="L193" s="571"/>
      <c r="M193" s="571"/>
      <c r="N193" s="567"/>
      <c r="O193" s="112"/>
    </row>
    <row r="194" spans="1:15" s="111" customFormat="1" ht="18.95" customHeight="1">
      <c r="A194" s="563"/>
      <c r="B194" s="214"/>
      <c r="C194" s="567"/>
      <c r="D194" s="231"/>
      <c r="E194" s="567"/>
      <c r="F194" s="232"/>
      <c r="G194" s="571"/>
      <c r="H194" s="571"/>
      <c r="I194" s="571"/>
      <c r="J194" s="571"/>
      <c r="K194" s="571"/>
      <c r="L194" s="571"/>
      <c r="M194" s="571"/>
      <c r="N194" s="567"/>
      <c r="O194" s="112"/>
    </row>
    <row r="195" spans="1:15" s="111" customFormat="1" ht="18.95" customHeight="1">
      <c r="A195" s="563"/>
      <c r="B195" s="214"/>
      <c r="C195" s="567"/>
      <c r="D195" s="231"/>
      <c r="E195" s="567"/>
      <c r="F195" s="232"/>
      <c r="G195" s="571"/>
      <c r="H195" s="571"/>
      <c r="I195" s="571"/>
      <c r="J195" s="571"/>
      <c r="K195" s="571"/>
      <c r="L195" s="571"/>
      <c r="M195" s="571"/>
      <c r="N195" s="567"/>
      <c r="O195" s="112"/>
    </row>
    <row r="196" spans="1:15" s="111" customFormat="1" ht="18.95" customHeight="1">
      <c r="A196" s="563"/>
      <c r="B196" s="214"/>
      <c r="C196" s="567"/>
      <c r="D196" s="231"/>
      <c r="E196" s="567"/>
      <c r="F196" s="232"/>
      <c r="G196" s="571"/>
      <c r="H196" s="571"/>
      <c r="I196" s="571"/>
      <c r="J196" s="571"/>
      <c r="K196" s="571"/>
      <c r="L196" s="571"/>
      <c r="M196" s="571"/>
      <c r="N196" s="567"/>
      <c r="O196" s="112"/>
    </row>
    <row r="197" spans="1:15" s="111" customFormat="1" ht="18.95" customHeight="1">
      <c r="A197" s="563"/>
      <c r="B197" s="214"/>
      <c r="C197" s="567"/>
      <c r="D197" s="231"/>
      <c r="E197" s="567"/>
      <c r="F197" s="232"/>
      <c r="G197" s="571"/>
      <c r="H197" s="571"/>
      <c r="I197" s="571"/>
      <c r="J197" s="571"/>
      <c r="K197" s="571"/>
      <c r="L197" s="571"/>
      <c r="M197" s="571"/>
      <c r="N197" s="567"/>
      <c r="O197" s="112"/>
    </row>
    <row r="198" spans="1:15" s="111" customFormat="1" ht="18.95" customHeight="1">
      <c r="A198" s="563"/>
      <c r="B198" s="214"/>
      <c r="C198" s="567"/>
      <c r="D198" s="231"/>
      <c r="E198" s="567"/>
      <c r="F198" s="232"/>
      <c r="G198" s="571"/>
      <c r="H198" s="571"/>
      <c r="I198" s="571"/>
      <c r="J198" s="571"/>
      <c r="K198" s="571"/>
      <c r="L198" s="571"/>
      <c r="M198" s="571"/>
      <c r="N198" s="567"/>
      <c r="O198" s="112"/>
    </row>
    <row r="199" spans="1:15" s="111" customFormat="1" ht="18.95" customHeight="1">
      <c r="A199" s="563"/>
      <c r="B199" s="214"/>
      <c r="C199" s="567"/>
      <c r="D199" s="231"/>
      <c r="E199" s="567"/>
      <c r="F199" s="232"/>
      <c r="G199" s="571"/>
      <c r="H199" s="571"/>
      <c r="I199" s="571"/>
      <c r="J199" s="571"/>
      <c r="K199" s="571"/>
      <c r="L199" s="571"/>
      <c r="M199" s="571"/>
      <c r="N199" s="567"/>
      <c r="O199" s="112"/>
    </row>
    <row r="200" spans="1:15" s="111" customFormat="1" ht="18.95" customHeight="1">
      <c r="A200" s="563"/>
      <c r="B200" s="214"/>
      <c r="C200" s="567"/>
      <c r="D200" s="231"/>
      <c r="E200" s="567"/>
      <c r="F200" s="232"/>
      <c r="G200" s="571"/>
      <c r="H200" s="571"/>
      <c r="I200" s="571"/>
      <c r="J200" s="571"/>
      <c r="K200" s="571"/>
      <c r="L200" s="571"/>
      <c r="M200" s="571"/>
      <c r="N200" s="567"/>
      <c r="O200" s="112"/>
    </row>
    <row r="201" spans="1:15" s="111" customFormat="1" ht="18.95" customHeight="1">
      <c r="A201" s="563"/>
      <c r="B201" s="214"/>
      <c r="C201" s="567"/>
      <c r="D201" s="231"/>
      <c r="E201" s="567"/>
      <c r="F201" s="232"/>
      <c r="G201" s="571"/>
      <c r="H201" s="571"/>
      <c r="I201" s="571"/>
      <c r="J201" s="571"/>
      <c r="K201" s="571"/>
      <c r="L201" s="571"/>
      <c r="M201" s="571"/>
      <c r="N201" s="567"/>
      <c r="O201" s="112"/>
    </row>
    <row r="202" spans="1:15" s="111" customFormat="1" ht="18.95" customHeight="1">
      <c r="A202" s="563"/>
      <c r="B202" s="214"/>
      <c r="C202" s="567"/>
      <c r="D202" s="231"/>
      <c r="E202" s="567"/>
      <c r="F202" s="232"/>
      <c r="G202" s="571"/>
      <c r="H202" s="571"/>
      <c r="I202" s="571"/>
      <c r="J202" s="571"/>
      <c r="K202" s="571"/>
      <c r="L202" s="571"/>
      <c r="M202" s="571"/>
      <c r="N202" s="567"/>
      <c r="O202" s="112"/>
    </row>
    <row r="203" spans="1:15" s="111" customFormat="1" ht="18.95" customHeight="1">
      <c r="A203" s="563"/>
      <c r="B203" s="214"/>
      <c r="C203" s="567"/>
      <c r="D203" s="231"/>
      <c r="E203" s="567"/>
      <c r="F203" s="232"/>
      <c r="G203" s="571"/>
      <c r="H203" s="571"/>
      <c r="I203" s="571"/>
      <c r="J203" s="571"/>
      <c r="K203" s="571"/>
      <c r="L203" s="571"/>
      <c r="M203" s="571"/>
      <c r="N203" s="567"/>
      <c r="O203" s="112"/>
    </row>
    <row r="204" spans="1:15" s="111" customFormat="1" ht="18.95" customHeight="1">
      <c r="A204" s="563"/>
      <c r="B204" s="214"/>
      <c r="C204" s="567"/>
      <c r="D204" s="231"/>
      <c r="E204" s="567"/>
      <c r="F204" s="232"/>
      <c r="G204" s="571"/>
      <c r="H204" s="571"/>
      <c r="I204" s="571"/>
      <c r="J204" s="571"/>
      <c r="K204" s="571"/>
      <c r="L204" s="571"/>
      <c r="M204" s="571"/>
      <c r="N204" s="567"/>
      <c r="O204" s="112"/>
    </row>
    <row r="205" spans="1:15" s="111" customFormat="1" ht="18.95" customHeight="1">
      <c r="A205" s="563"/>
      <c r="B205" s="214"/>
      <c r="C205" s="567"/>
      <c r="D205" s="231"/>
      <c r="E205" s="567"/>
      <c r="F205" s="232"/>
      <c r="G205" s="571"/>
      <c r="H205" s="571"/>
      <c r="I205" s="571"/>
      <c r="J205" s="571"/>
      <c r="K205" s="571"/>
      <c r="L205" s="571"/>
      <c r="M205" s="571"/>
      <c r="N205" s="567"/>
      <c r="O205" s="112"/>
    </row>
    <row r="206" spans="1:15" s="111" customFormat="1" ht="18.95" customHeight="1">
      <c r="A206" s="563"/>
      <c r="B206" s="214"/>
      <c r="C206" s="567"/>
      <c r="D206" s="231"/>
      <c r="E206" s="567"/>
      <c r="F206" s="232"/>
      <c r="G206" s="571"/>
      <c r="H206" s="571"/>
      <c r="I206" s="571"/>
      <c r="J206" s="571"/>
      <c r="K206" s="571"/>
      <c r="L206" s="571"/>
      <c r="M206" s="571"/>
      <c r="N206" s="567"/>
      <c r="O206" s="112"/>
    </row>
    <row r="207" spans="1:15" s="111" customFormat="1" ht="18.95" customHeight="1">
      <c r="A207" s="563"/>
      <c r="B207" s="214"/>
      <c r="C207" s="567"/>
      <c r="D207" s="231"/>
      <c r="E207" s="567"/>
      <c r="F207" s="232"/>
      <c r="G207" s="571"/>
      <c r="H207" s="571"/>
      <c r="I207" s="571"/>
      <c r="J207" s="571"/>
      <c r="K207" s="571"/>
      <c r="L207" s="571"/>
      <c r="M207" s="571"/>
      <c r="N207" s="567"/>
      <c r="O207" s="112"/>
    </row>
    <row r="208" spans="1:15" s="111" customFormat="1" ht="18.95" customHeight="1">
      <c r="A208" s="563"/>
      <c r="B208" s="214"/>
      <c r="C208" s="567"/>
      <c r="D208" s="231"/>
      <c r="E208" s="567"/>
      <c r="F208" s="232"/>
      <c r="G208" s="571"/>
      <c r="H208" s="571"/>
      <c r="I208" s="571"/>
      <c r="J208" s="571"/>
      <c r="K208" s="571"/>
      <c r="L208" s="571"/>
      <c r="M208" s="571"/>
      <c r="N208" s="567"/>
      <c r="O208" s="112"/>
    </row>
    <row r="209" spans="1:15" s="111" customFormat="1" ht="18.95" customHeight="1">
      <c r="A209" s="563"/>
      <c r="B209" s="214"/>
      <c r="C209" s="567"/>
      <c r="D209" s="231"/>
      <c r="E209" s="567"/>
      <c r="F209" s="232"/>
      <c r="G209" s="571"/>
      <c r="H209" s="571"/>
      <c r="I209" s="571"/>
      <c r="J209" s="571"/>
      <c r="K209" s="571"/>
      <c r="L209" s="571"/>
      <c r="M209" s="571"/>
      <c r="N209" s="567"/>
      <c r="O209" s="112"/>
    </row>
    <row r="210" spans="1:15" s="111" customFormat="1" ht="18.95" customHeight="1">
      <c r="A210" s="563"/>
      <c r="B210" s="214"/>
      <c r="C210" s="567"/>
      <c r="D210" s="231"/>
      <c r="E210" s="567"/>
      <c r="F210" s="232"/>
      <c r="G210" s="571"/>
      <c r="H210" s="571"/>
      <c r="I210" s="571"/>
      <c r="J210" s="571"/>
      <c r="K210" s="571"/>
      <c r="L210" s="571"/>
      <c r="M210" s="571"/>
      <c r="N210" s="567"/>
      <c r="O210" s="112"/>
    </row>
    <row r="211" spans="1:15" s="111" customFormat="1" ht="18.95" customHeight="1">
      <c r="A211" s="563"/>
      <c r="B211" s="214"/>
      <c r="C211" s="567"/>
      <c r="D211" s="231"/>
      <c r="E211" s="567"/>
      <c r="F211" s="232"/>
      <c r="G211" s="571"/>
      <c r="H211" s="571"/>
      <c r="I211" s="571"/>
      <c r="J211" s="571"/>
      <c r="K211" s="571"/>
      <c r="L211" s="571"/>
      <c r="M211" s="571"/>
      <c r="N211" s="567"/>
      <c r="O211" s="112"/>
    </row>
    <row r="212" spans="1:15" s="111" customFormat="1" ht="18.95" customHeight="1">
      <c r="A212" s="563"/>
      <c r="B212" s="214"/>
      <c r="C212" s="567"/>
      <c r="D212" s="231"/>
      <c r="E212" s="567"/>
      <c r="F212" s="232"/>
      <c r="G212" s="571"/>
      <c r="H212" s="571"/>
      <c r="I212" s="571"/>
      <c r="J212" s="571"/>
      <c r="K212" s="571"/>
      <c r="L212" s="571"/>
      <c r="M212" s="571"/>
      <c r="N212" s="567"/>
      <c r="O212" s="112"/>
    </row>
    <row r="213" spans="1:15" s="111" customFormat="1" ht="18.95" customHeight="1">
      <c r="A213" s="563"/>
      <c r="B213" s="214"/>
      <c r="C213" s="567"/>
      <c r="D213" s="231"/>
      <c r="E213" s="567"/>
      <c r="F213" s="232"/>
      <c r="G213" s="571"/>
      <c r="H213" s="571"/>
      <c r="I213" s="571"/>
      <c r="J213" s="571"/>
      <c r="K213" s="571"/>
      <c r="L213" s="571"/>
      <c r="M213" s="571"/>
      <c r="N213" s="567"/>
      <c r="O213" s="112"/>
    </row>
    <row r="214" spans="1:15" s="111" customFormat="1" ht="18.95" customHeight="1">
      <c r="A214" s="563"/>
      <c r="B214" s="214"/>
      <c r="C214" s="567"/>
      <c r="D214" s="231"/>
      <c r="E214" s="567"/>
      <c r="F214" s="232"/>
      <c r="G214" s="571"/>
      <c r="H214" s="571"/>
      <c r="I214" s="571"/>
      <c r="J214" s="571"/>
      <c r="K214" s="571"/>
      <c r="L214" s="571"/>
      <c r="M214" s="571"/>
      <c r="N214" s="567"/>
      <c r="O214" s="112"/>
    </row>
    <row r="215" spans="1:15" s="111" customFormat="1" ht="18.95" customHeight="1">
      <c r="A215" s="563"/>
      <c r="B215" s="214"/>
      <c r="C215" s="567"/>
      <c r="D215" s="231"/>
      <c r="E215" s="567"/>
      <c r="F215" s="232"/>
      <c r="G215" s="571"/>
      <c r="H215" s="571"/>
      <c r="I215" s="571"/>
      <c r="J215" s="571"/>
      <c r="K215" s="571"/>
      <c r="L215" s="571"/>
      <c r="M215" s="571"/>
      <c r="N215" s="567"/>
      <c r="O215" s="112"/>
    </row>
    <row r="216" spans="1:15" s="111" customFormat="1" ht="18.95" customHeight="1">
      <c r="A216" s="563"/>
      <c r="B216" s="214"/>
      <c r="C216" s="567"/>
      <c r="D216" s="231"/>
      <c r="E216" s="567"/>
      <c r="F216" s="232"/>
      <c r="G216" s="571"/>
      <c r="H216" s="571"/>
      <c r="I216" s="571"/>
      <c r="J216" s="571"/>
      <c r="K216" s="571"/>
      <c r="L216" s="571"/>
      <c r="M216" s="571"/>
      <c r="N216" s="567"/>
      <c r="O216" s="112"/>
    </row>
    <row r="217" spans="1:15" s="111" customFormat="1" ht="18.95" customHeight="1">
      <c r="A217" s="563"/>
      <c r="B217" s="214"/>
      <c r="C217" s="567"/>
      <c r="D217" s="231"/>
      <c r="E217" s="567"/>
      <c r="F217" s="232"/>
      <c r="G217" s="571"/>
      <c r="H217" s="571"/>
      <c r="I217" s="571"/>
      <c r="J217" s="571"/>
      <c r="K217" s="571"/>
      <c r="L217" s="571"/>
      <c r="M217" s="571"/>
      <c r="N217" s="567"/>
      <c r="O217" s="112"/>
    </row>
    <row r="218" spans="1:15" s="111" customFormat="1" ht="18.95" customHeight="1">
      <c r="A218" s="563"/>
      <c r="B218" s="214"/>
      <c r="C218" s="567"/>
      <c r="D218" s="231"/>
      <c r="E218" s="567"/>
      <c r="F218" s="232"/>
      <c r="G218" s="571"/>
      <c r="H218" s="571"/>
      <c r="I218" s="571"/>
      <c r="J218" s="571"/>
      <c r="K218" s="571"/>
      <c r="L218" s="571"/>
      <c r="M218" s="571"/>
      <c r="N218" s="567"/>
      <c r="O218" s="112"/>
    </row>
    <row r="219" spans="1:15" s="111" customFormat="1" ht="18.95" customHeight="1">
      <c r="A219" s="563"/>
      <c r="B219" s="214"/>
      <c r="C219" s="567"/>
      <c r="D219" s="231"/>
      <c r="E219" s="567"/>
      <c r="F219" s="232"/>
      <c r="G219" s="571"/>
      <c r="H219" s="571"/>
      <c r="I219" s="571"/>
      <c r="J219" s="571"/>
      <c r="K219" s="571"/>
      <c r="L219" s="571"/>
      <c r="M219" s="571"/>
      <c r="N219" s="567"/>
      <c r="O219" s="112"/>
    </row>
    <row r="220" spans="1:15" s="111" customFormat="1" ht="18.95" customHeight="1">
      <c r="A220" s="563"/>
      <c r="B220" s="214"/>
      <c r="C220" s="567"/>
      <c r="D220" s="231"/>
      <c r="E220" s="567"/>
      <c r="F220" s="232"/>
      <c r="G220" s="571"/>
      <c r="H220" s="571"/>
      <c r="I220" s="571"/>
      <c r="J220" s="571"/>
      <c r="K220" s="571"/>
      <c r="L220" s="571"/>
      <c r="M220" s="571"/>
      <c r="N220" s="567"/>
      <c r="O220" s="112"/>
    </row>
    <row r="221" spans="1:15" s="111" customFormat="1" ht="18.95" customHeight="1">
      <c r="A221" s="563"/>
      <c r="B221" s="214"/>
      <c r="C221" s="567"/>
      <c r="D221" s="231"/>
      <c r="E221" s="567"/>
      <c r="F221" s="232"/>
      <c r="G221" s="571"/>
      <c r="H221" s="571"/>
      <c r="I221" s="571"/>
      <c r="J221" s="571"/>
      <c r="K221" s="571"/>
      <c r="L221" s="571"/>
      <c r="M221" s="571"/>
      <c r="N221" s="567"/>
      <c r="O221" s="112"/>
    </row>
    <row r="222" spans="1:15" s="111" customFormat="1" ht="18.95" customHeight="1">
      <c r="A222" s="563"/>
      <c r="B222" s="214"/>
      <c r="C222" s="567"/>
      <c r="D222" s="231"/>
      <c r="E222" s="567"/>
      <c r="F222" s="232"/>
      <c r="G222" s="571"/>
      <c r="H222" s="571"/>
      <c r="I222" s="571"/>
      <c r="J222" s="571"/>
      <c r="K222" s="571"/>
      <c r="L222" s="571"/>
      <c r="M222" s="571"/>
      <c r="N222" s="567"/>
      <c r="O222" s="112"/>
    </row>
    <row r="223" spans="1:15" s="111" customFormat="1" ht="18.95" customHeight="1">
      <c r="A223" s="563"/>
      <c r="B223" s="214"/>
      <c r="C223" s="567"/>
      <c r="D223" s="231"/>
      <c r="E223" s="567"/>
      <c r="F223" s="232"/>
      <c r="G223" s="571"/>
      <c r="H223" s="571"/>
      <c r="I223" s="571"/>
      <c r="J223" s="571"/>
      <c r="K223" s="571"/>
      <c r="L223" s="571"/>
      <c r="M223" s="571"/>
      <c r="N223" s="567"/>
      <c r="O223" s="112"/>
    </row>
    <row r="224" spans="1:15" s="111" customFormat="1" ht="18.95" customHeight="1">
      <c r="A224" s="563"/>
      <c r="B224" s="214"/>
      <c r="C224" s="567"/>
      <c r="D224" s="231"/>
      <c r="E224" s="567"/>
      <c r="F224" s="232"/>
      <c r="G224" s="571"/>
      <c r="H224" s="571"/>
      <c r="I224" s="571"/>
      <c r="J224" s="571"/>
      <c r="K224" s="571"/>
      <c r="L224" s="571"/>
      <c r="M224" s="571"/>
      <c r="N224" s="567"/>
      <c r="O224" s="112"/>
    </row>
    <row r="225" spans="1:15" s="111" customFormat="1" ht="18.95" customHeight="1">
      <c r="A225" s="563"/>
      <c r="B225" s="214"/>
      <c r="C225" s="567"/>
      <c r="D225" s="231"/>
      <c r="E225" s="567"/>
      <c r="F225" s="232"/>
      <c r="G225" s="571"/>
      <c r="H225" s="571"/>
      <c r="I225" s="571"/>
      <c r="J225" s="571"/>
      <c r="K225" s="571"/>
      <c r="L225" s="571"/>
      <c r="M225" s="571"/>
      <c r="N225" s="567"/>
      <c r="O225" s="112"/>
    </row>
    <row r="226" spans="1:15" s="111" customFormat="1" ht="18.95" customHeight="1">
      <c r="A226" s="563"/>
      <c r="B226" s="214"/>
      <c r="C226" s="567"/>
      <c r="D226" s="231"/>
      <c r="E226" s="567"/>
      <c r="F226" s="232"/>
      <c r="G226" s="571"/>
      <c r="H226" s="571"/>
      <c r="I226" s="571"/>
      <c r="J226" s="571"/>
      <c r="K226" s="571"/>
      <c r="L226" s="571"/>
      <c r="M226" s="571"/>
      <c r="N226" s="567"/>
      <c r="O226" s="112"/>
    </row>
    <row r="227" spans="1:15" s="111" customFormat="1" ht="18.95" customHeight="1">
      <c r="A227" s="563"/>
      <c r="B227" s="214"/>
      <c r="C227" s="567"/>
      <c r="D227" s="231"/>
      <c r="E227" s="567"/>
      <c r="F227" s="232"/>
      <c r="G227" s="571"/>
      <c r="H227" s="571"/>
      <c r="I227" s="571"/>
      <c r="J227" s="571"/>
      <c r="K227" s="571"/>
      <c r="L227" s="571"/>
      <c r="M227" s="571"/>
      <c r="N227" s="567"/>
      <c r="O227" s="112"/>
    </row>
    <row r="228" spans="1:15" s="111" customFormat="1" ht="18.95" customHeight="1">
      <c r="A228" s="563"/>
      <c r="B228" s="214"/>
      <c r="C228" s="567"/>
      <c r="D228" s="231"/>
      <c r="E228" s="567"/>
      <c r="F228" s="232"/>
      <c r="G228" s="571"/>
      <c r="H228" s="571"/>
      <c r="I228" s="571"/>
      <c r="J228" s="571"/>
      <c r="K228" s="571"/>
      <c r="L228" s="571"/>
      <c r="M228" s="571"/>
      <c r="N228" s="567"/>
      <c r="O228" s="112"/>
    </row>
    <row r="229" spans="1:15" s="111" customFormat="1" ht="18.95" customHeight="1">
      <c r="A229" s="563"/>
      <c r="B229" s="214"/>
      <c r="C229" s="567"/>
      <c r="D229" s="231"/>
      <c r="E229" s="567"/>
      <c r="F229" s="232"/>
      <c r="G229" s="571"/>
      <c r="H229" s="571"/>
      <c r="I229" s="571"/>
      <c r="J229" s="571"/>
      <c r="K229" s="571"/>
      <c r="L229" s="571"/>
      <c r="M229" s="571"/>
      <c r="N229" s="567"/>
      <c r="O229" s="112"/>
    </row>
    <row r="230" spans="1:15" s="111" customFormat="1" ht="18.95" customHeight="1">
      <c r="A230" s="563"/>
      <c r="B230" s="214"/>
      <c r="C230" s="567"/>
      <c r="D230" s="231"/>
      <c r="E230" s="567"/>
      <c r="F230" s="232"/>
      <c r="G230" s="571"/>
      <c r="H230" s="571"/>
      <c r="I230" s="571"/>
      <c r="J230" s="571"/>
      <c r="K230" s="571"/>
      <c r="L230" s="571"/>
      <c r="M230" s="571"/>
      <c r="N230" s="567"/>
      <c r="O230" s="112"/>
    </row>
    <row r="231" spans="1:15" s="111" customFormat="1" ht="18.95" customHeight="1">
      <c r="A231" s="563"/>
      <c r="B231" s="214"/>
      <c r="C231" s="567"/>
      <c r="D231" s="231"/>
      <c r="E231" s="567"/>
      <c r="F231" s="232"/>
      <c r="G231" s="571"/>
      <c r="H231" s="571"/>
      <c r="I231" s="571"/>
      <c r="J231" s="571"/>
      <c r="K231" s="571"/>
      <c r="L231" s="571"/>
      <c r="M231" s="571"/>
      <c r="N231" s="567"/>
      <c r="O231" s="112"/>
    </row>
    <row r="232" spans="1:15" s="111" customFormat="1" ht="18.95" customHeight="1">
      <c r="A232" s="563"/>
      <c r="B232" s="214"/>
      <c r="C232" s="567"/>
      <c r="D232" s="231"/>
      <c r="E232" s="567"/>
      <c r="F232" s="232"/>
      <c r="G232" s="571"/>
      <c r="H232" s="571"/>
      <c r="I232" s="571"/>
      <c r="J232" s="571"/>
      <c r="K232" s="571"/>
      <c r="L232" s="571"/>
      <c r="M232" s="571"/>
      <c r="N232" s="567"/>
      <c r="O232" s="112"/>
    </row>
    <row r="233" spans="1:15" s="111" customFormat="1" ht="18.95" customHeight="1">
      <c r="A233" s="563"/>
      <c r="B233" s="214"/>
      <c r="C233" s="567"/>
      <c r="D233" s="231"/>
      <c r="E233" s="567"/>
      <c r="F233" s="232"/>
      <c r="G233" s="571"/>
      <c r="H233" s="571"/>
      <c r="I233" s="571"/>
      <c r="J233" s="571"/>
      <c r="K233" s="571"/>
      <c r="L233" s="571"/>
      <c r="M233" s="571"/>
      <c r="N233" s="567"/>
      <c r="O233" s="112"/>
    </row>
    <row r="234" spans="1:15" s="111" customFormat="1" ht="18.95" customHeight="1">
      <c r="A234" s="563"/>
      <c r="B234" s="214"/>
      <c r="C234" s="567"/>
      <c r="D234" s="231"/>
      <c r="E234" s="567"/>
      <c r="F234" s="232"/>
      <c r="G234" s="571"/>
      <c r="H234" s="571"/>
      <c r="I234" s="571"/>
      <c r="J234" s="571"/>
      <c r="K234" s="571"/>
      <c r="L234" s="571"/>
      <c r="M234" s="571"/>
      <c r="N234" s="567"/>
      <c r="O234" s="112"/>
    </row>
    <row r="235" spans="1:15" s="111" customFormat="1" ht="18.95" customHeight="1">
      <c r="A235" s="563"/>
      <c r="B235" s="214"/>
      <c r="C235" s="567"/>
      <c r="D235" s="231"/>
      <c r="E235" s="567"/>
      <c r="F235" s="232"/>
      <c r="G235" s="571"/>
      <c r="H235" s="571"/>
      <c r="I235" s="571"/>
      <c r="J235" s="571"/>
      <c r="K235" s="571"/>
      <c r="L235" s="571"/>
      <c r="M235" s="571"/>
      <c r="N235" s="567"/>
      <c r="O235" s="112"/>
    </row>
    <row r="236" spans="1:15" s="111" customFormat="1" ht="18.95" customHeight="1">
      <c r="A236" s="563"/>
      <c r="B236" s="214"/>
      <c r="C236" s="567"/>
      <c r="D236" s="231"/>
      <c r="E236" s="567"/>
      <c r="F236" s="232"/>
      <c r="G236" s="571"/>
      <c r="H236" s="571"/>
      <c r="I236" s="571"/>
      <c r="J236" s="571"/>
      <c r="K236" s="571"/>
      <c r="L236" s="571"/>
      <c r="M236" s="571"/>
      <c r="N236" s="567"/>
      <c r="O236" s="112"/>
    </row>
    <row r="237" spans="1:15" s="111" customFormat="1" ht="18.95" customHeight="1">
      <c r="A237" s="563"/>
      <c r="B237" s="214"/>
      <c r="C237" s="567"/>
      <c r="D237" s="231"/>
      <c r="E237" s="567"/>
      <c r="F237" s="232"/>
      <c r="G237" s="571"/>
      <c r="H237" s="571"/>
      <c r="I237" s="571"/>
      <c r="J237" s="571"/>
      <c r="K237" s="571"/>
      <c r="L237" s="571"/>
      <c r="M237" s="571"/>
      <c r="N237" s="567"/>
      <c r="O237" s="112"/>
    </row>
    <row r="238" spans="1:15" s="111" customFormat="1" ht="18.95" customHeight="1">
      <c r="A238" s="563"/>
      <c r="B238" s="214"/>
      <c r="C238" s="567"/>
      <c r="D238" s="231"/>
      <c r="E238" s="567"/>
      <c r="F238" s="232"/>
      <c r="G238" s="571"/>
      <c r="H238" s="571"/>
      <c r="I238" s="571"/>
      <c r="J238" s="571"/>
      <c r="K238" s="571"/>
      <c r="L238" s="571"/>
      <c r="M238" s="571"/>
      <c r="N238" s="567"/>
      <c r="O238" s="112"/>
    </row>
    <row r="239" spans="1:15" s="111" customFormat="1" ht="18.95" customHeight="1">
      <c r="A239" s="563"/>
      <c r="B239" s="214"/>
      <c r="C239" s="567"/>
      <c r="D239" s="231"/>
      <c r="E239" s="567"/>
      <c r="F239" s="232"/>
      <c r="G239" s="571"/>
      <c r="H239" s="571"/>
      <c r="I239" s="571"/>
      <c r="J239" s="571"/>
      <c r="K239" s="571"/>
      <c r="L239" s="571"/>
      <c r="M239" s="571"/>
      <c r="N239" s="567"/>
      <c r="O239" s="112"/>
    </row>
    <row r="240" spans="1:15" s="111" customFormat="1" ht="18.95" customHeight="1">
      <c r="A240" s="563"/>
      <c r="B240" s="214"/>
      <c r="C240" s="567"/>
      <c r="D240" s="231"/>
      <c r="E240" s="567"/>
      <c r="F240" s="232"/>
      <c r="G240" s="571"/>
      <c r="H240" s="571"/>
      <c r="I240" s="571"/>
      <c r="J240" s="571"/>
      <c r="K240" s="571"/>
      <c r="L240" s="571"/>
      <c r="M240" s="571"/>
      <c r="N240" s="567"/>
      <c r="O240" s="112"/>
    </row>
    <row r="241" spans="1:15" s="111" customFormat="1" ht="18.95" customHeight="1">
      <c r="A241" s="563"/>
      <c r="B241" s="214"/>
      <c r="C241" s="567"/>
      <c r="D241" s="231"/>
      <c r="E241" s="567"/>
      <c r="F241" s="232"/>
      <c r="G241" s="571"/>
      <c r="H241" s="571"/>
      <c r="I241" s="571"/>
      <c r="J241" s="571"/>
      <c r="K241" s="571"/>
      <c r="L241" s="571"/>
      <c r="M241" s="571"/>
      <c r="N241" s="567"/>
      <c r="O241" s="112"/>
    </row>
    <row r="242" spans="1:15" ht="18.95" customHeight="1">
      <c r="A242" s="563"/>
    </row>
    <row r="243" spans="1:15" ht="18.95" customHeight="1">
      <c r="A243" s="563"/>
    </row>
    <row r="244" spans="1:15" ht="18.95" customHeight="1">
      <c r="A244" s="563"/>
    </row>
    <row r="245" spans="1:15" ht="18.95" customHeight="1">
      <c r="A245" s="563"/>
    </row>
    <row r="246" spans="1:15" ht="18.95" customHeight="1">
      <c r="A246" s="563"/>
    </row>
    <row r="247" spans="1:15" ht="18.95" customHeight="1">
      <c r="A247" s="563"/>
    </row>
    <row r="248" spans="1:15" ht="18.95" customHeight="1">
      <c r="A248" s="563"/>
    </row>
    <row r="249" spans="1:15" ht="18.95" customHeight="1">
      <c r="A249" s="563"/>
    </row>
    <row r="250" spans="1:15" ht="18.95" customHeight="1">
      <c r="A250" s="563"/>
    </row>
    <row r="251" spans="1:15" s="115" customFormat="1" ht="18.95" customHeight="1">
      <c r="A251" s="563"/>
      <c r="B251" s="214"/>
      <c r="C251" s="567"/>
      <c r="D251" s="231"/>
      <c r="E251" s="567"/>
      <c r="F251" s="232"/>
      <c r="G251" s="571"/>
      <c r="H251" s="571"/>
      <c r="I251" s="571"/>
      <c r="J251" s="571"/>
      <c r="K251" s="571"/>
      <c r="L251" s="571"/>
      <c r="M251" s="571"/>
      <c r="N251" s="567"/>
      <c r="O251" s="113"/>
    </row>
    <row r="252" spans="1:15" s="115" customFormat="1" ht="18.95" customHeight="1">
      <c r="A252" s="563"/>
      <c r="B252" s="214"/>
      <c r="C252" s="567"/>
      <c r="D252" s="231"/>
      <c r="E252" s="567"/>
      <c r="F252" s="232"/>
      <c r="G252" s="571"/>
      <c r="H252" s="571"/>
      <c r="I252" s="571"/>
      <c r="J252" s="571"/>
      <c r="K252" s="571"/>
      <c r="L252" s="571"/>
      <c r="M252" s="571"/>
      <c r="N252" s="567"/>
      <c r="O252" s="113"/>
    </row>
    <row r="253" spans="1:15" s="115" customFormat="1" ht="18.95" customHeight="1">
      <c r="A253" s="563"/>
      <c r="B253" s="214"/>
      <c r="C253" s="567"/>
      <c r="D253" s="231"/>
      <c r="E253" s="567"/>
      <c r="F253" s="232"/>
      <c r="G253" s="571"/>
      <c r="H253" s="571"/>
      <c r="I253" s="571"/>
      <c r="J253" s="571"/>
      <c r="K253" s="571"/>
      <c r="L253" s="571"/>
      <c r="M253" s="571"/>
      <c r="N253" s="567"/>
      <c r="O253" s="113"/>
    </row>
    <row r="254" spans="1:15" s="115" customFormat="1" ht="18.95" customHeight="1">
      <c r="A254" s="563"/>
      <c r="B254" s="214"/>
      <c r="C254" s="567"/>
      <c r="D254" s="231"/>
      <c r="E254" s="567"/>
      <c r="F254" s="232"/>
      <c r="G254" s="571"/>
      <c r="H254" s="571"/>
      <c r="I254" s="571"/>
      <c r="J254" s="571"/>
      <c r="K254" s="571"/>
      <c r="L254" s="571"/>
      <c r="M254" s="571"/>
      <c r="N254" s="567"/>
      <c r="O254" s="113"/>
    </row>
    <row r="255" spans="1:15" s="115" customFormat="1" ht="18.95" customHeight="1">
      <c r="A255" s="563"/>
      <c r="B255" s="214"/>
      <c r="C255" s="567"/>
      <c r="D255" s="231"/>
      <c r="E255" s="567"/>
      <c r="F255" s="232"/>
      <c r="G255" s="571"/>
      <c r="H255" s="571"/>
      <c r="I255" s="571"/>
      <c r="J255" s="571"/>
      <c r="K255" s="571"/>
      <c r="L255" s="571"/>
      <c r="M255" s="571"/>
      <c r="N255" s="567"/>
      <c r="O255" s="113"/>
    </row>
    <row r="256" spans="1:15" s="115" customFormat="1" ht="18.95" customHeight="1">
      <c r="A256" s="563"/>
      <c r="B256" s="214"/>
      <c r="C256" s="567"/>
      <c r="D256" s="231"/>
      <c r="E256" s="567"/>
      <c r="F256" s="232"/>
      <c r="G256" s="571"/>
      <c r="H256" s="571"/>
      <c r="I256" s="571"/>
      <c r="J256" s="571"/>
      <c r="K256" s="571"/>
      <c r="L256" s="571"/>
      <c r="M256" s="571"/>
      <c r="N256" s="567"/>
      <c r="O256" s="113"/>
    </row>
    <row r="257" spans="1:15" s="115" customFormat="1" ht="18.95" customHeight="1">
      <c r="A257" s="563"/>
      <c r="B257" s="214"/>
      <c r="C257" s="567"/>
      <c r="D257" s="231"/>
      <c r="E257" s="567"/>
      <c r="F257" s="232"/>
      <c r="G257" s="571"/>
      <c r="H257" s="571"/>
      <c r="I257" s="571"/>
      <c r="J257" s="571"/>
      <c r="K257" s="571"/>
      <c r="L257" s="571"/>
      <c r="M257" s="571"/>
      <c r="N257" s="567"/>
      <c r="O257" s="113"/>
    </row>
    <row r="258" spans="1:15" s="115" customFormat="1" ht="18.95" customHeight="1">
      <c r="A258" s="563"/>
      <c r="B258" s="214"/>
      <c r="C258" s="567"/>
      <c r="D258" s="231"/>
      <c r="E258" s="567"/>
      <c r="F258" s="232"/>
      <c r="G258" s="571"/>
      <c r="H258" s="571"/>
      <c r="I258" s="571"/>
      <c r="J258" s="571"/>
      <c r="K258" s="571"/>
      <c r="L258" s="571"/>
      <c r="M258" s="571"/>
      <c r="N258" s="567"/>
      <c r="O258" s="113"/>
    </row>
    <row r="259" spans="1:15" s="115" customFormat="1" ht="18.95" customHeight="1">
      <c r="A259" s="563"/>
      <c r="B259" s="214"/>
      <c r="C259" s="567"/>
      <c r="D259" s="231"/>
      <c r="E259" s="567"/>
      <c r="F259" s="232"/>
      <c r="G259" s="571"/>
      <c r="H259" s="571"/>
      <c r="I259" s="571"/>
      <c r="J259" s="571"/>
      <c r="K259" s="571"/>
      <c r="L259" s="571"/>
      <c r="M259" s="571"/>
      <c r="N259" s="567"/>
      <c r="O259" s="113"/>
    </row>
    <row r="260" spans="1:15" s="115" customFormat="1" ht="18.95" customHeight="1">
      <c r="A260" s="563"/>
      <c r="B260" s="214"/>
      <c r="C260" s="567"/>
      <c r="D260" s="231"/>
      <c r="E260" s="567"/>
      <c r="F260" s="232"/>
      <c r="G260" s="571"/>
      <c r="H260" s="571"/>
      <c r="I260" s="571"/>
      <c r="J260" s="571"/>
      <c r="K260" s="571"/>
      <c r="L260" s="571"/>
      <c r="M260" s="571"/>
      <c r="N260" s="567"/>
      <c r="O260" s="113"/>
    </row>
    <row r="261" spans="1:15" s="115" customFormat="1" ht="18.95" customHeight="1">
      <c r="A261" s="563"/>
      <c r="B261" s="214"/>
      <c r="C261" s="567"/>
      <c r="D261" s="231"/>
      <c r="E261" s="567"/>
      <c r="F261" s="232"/>
      <c r="G261" s="571"/>
      <c r="H261" s="571"/>
      <c r="I261" s="571"/>
      <c r="J261" s="571"/>
      <c r="K261" s="571"/>
      <c r="L261" s="571"/>
      <c r="M261" s="571"/>
      <c r="N261" s="567"/>
      <c r="O261" s="113"/>
    </row>
    <row r="262" spans="1:15" s="115" customFormat="1" ht="18.95" customHeight="1">
      <c r="A262" s="563"/>
      <c r="B262" s="214"/>
      <c r="C262" s="567"/>
      <c r="D262" s="231"/>
      <c r="E262" s="567"/>
      <c r="F262" s="232"/>
      <c r="G262" s="571"/>
      <c r="H262" s="571"/>
      <c r="I262" s="571"/>
      <c r="J262" s="571"/>
      <c r="K262" s="571"/>
      <c r="L262" s="571"/>
      <c r="M262" s="571"/>
      <c r="N262" s="567"/>
      <c r="O262" s="113"/>
    </row>
    <row r="263" spans="1:15" s="115" customFormat="1" ht="18.95" customHeight="1">
      <c r="A263" s="563"/>
      <c r="B263" s="214"/>
      <c r="C263" s="567"/>
      <c r="D263" s="231"/>
      <c r="E263" s="567"/>
      <c r="F263" s="232"/>
      <c r="G263" s="571"/>
      <c r="H263" s="571"/>
      <c r="I263" s="571"/>
      <c r="J263" s="571"/>
      <c r="K263" s="571"/>
      <c r="L263" s="571"/>
      <c r="M263" s="571"/>
      <c r="N263" s="567"/>
      <c r="O263" s="113"/>
    </row>
    <row r="264" spans="1:15" s="115" customFormat="1" ht="18.95" customHeight="1">
      <c r="A264" s="563"/>
      <c r="B264" s="214"/>
      <c r="C264" s="567"/>
      <c r="D264" s="231"/>
      <c r="E264" s="567"/>
      <c r="F264" s="232"/>
      <c r="G264" s="571"/>
      <c r="H264" s="571"/>
      <c r="I264" s="571"/>
      <c r="J264" s="571"/>
      <c r="K264" s="571"/>
      <c r="L264" s="571"/>
      <c r="M264" s="571"/>
      <c r="N264" s="567"/>
      <c r="O264" s="113"/>
    </row>
    <row r="265" spans="1:15" s="115" customFormat="1" ht="18.95" customHeight="1">
      <c r="A265" s="563"/>
      <c r="B265" s="214"/>
      <c r="C265" s="567"/>
      <c r="D265" s="231"/>
      <c r="E265" s="567"/>
      <c r="F265" s="232"/>
      <c r="G265" s="571"/>
      <c r="H265" s="571"/>
      <c r="I265" s="571"/>
      <c r="J265" s="571"/>
      <c r="K265" s="571"/>
      <c r="L265" s="571"/>
      <c r="M265" s="571"/>
      <c r="N265" s="567"/>
      <c r="O265" s="113"/>
    </row>
    <row r="266" spans="1:15" s="115" customFormat="1" ht="18.95" customHeight="1">
      <c r="A266" s="563"/>
      <c r="B266" s="214"/>
      <c r="C266" s="567"/>
      <c r="D266" s="231"/>
      <c r="E266" s="567"/>
      <c r="F266" s="232"/>
      <c r="G266" s="571"/>
      <c r="H266" s="571"/>
      <c r="I266" s="571"/>
      <c r="J266" s="571"/>
      <c r="K266" s="571"/>
      <c r="L266" s="571"/>
      <c r="M266" s="571"/>
      <c r="N266" s="567"/>
      <c r="O266" s="113"/>
    </row>
    <row r="267" spans="1:15" s="115" customFormat="1" ht="18.95" customHeight="1">
      <c r="A267" s="563"/>
      <c r="B267" s="214"/>
      <c r="C267" s="567"/>
      <c r="D267" s="231"/>
      <c r="E267" s="567"/>
      <c r="F267" s="232"/>
      <c r="G267" s="571"/>
      <c r="H267" s="571"/>
      <c r="I267" s="571"/>
      <c r="J267" s="571"/>
      <c r="K267" s="571"/>
      <c r="L267" s="571"/>
      <c r="M267" s="571"/>
      <c r="N267" s="567"/>
      <c r="O267" s="113"/>
    </row>
    <row r="268" spans="1:15" s="115" customFormat="1" ht="18.95" customHeight="1">
      <c r="A268" s="563"/>
      <c r="B268" s="214"/>
      <c r="C268" s="567"/>
      <c r="D268" s="231"/>
      <c r="E268" s="567"/>
      <c r="F268" s="232"/>
      <c r="G268" s="571"/>
      <c r="H268" s="571"/>
      <c r="I268" s="571"/>
      <c r="J268" s="571"/>
      <c r="K268" s="571"/>
      <c r="L268" s="571"/>
      <c r="M268" s="571"/>
      <c r="N268" s="567"/>
      <c r="O268" s="113"/>
    </row>
    <row r="269" spans="1:15" s="115" customFormat="1" ht="18.95" customHeight="1">
      <c r="A269" s="563"/>
      <c r="B269" s="214"/>
      <c r="C269" s="567"/>
      <c r="D269" s="231"/>
      <c r="E269" s="567"/>
      <c r="F269" s="232"/>
      <c r="G269" s="571"/>
      <c r="H269" s="571"/>
      <c r="I269" s="571"/>
      <c r="J269" s="571"/>
      <c r="K269" s="571"/>
      <c r="L269" s="571"/>
      <c r="M269" s="571"/>
      <c r="N269" s="567"/>
      <c r="O269" s="113"/>
    </row>
    <row r="270" spans="1:15" s="115" customFormat="1" ht="18.95" customHeight="1">
      <c r="A270" s="563"/>
      <c r="B270" s="214"/>
      <c r="C270" s="567"/>
      <c r="D270" s="231"/>
      <c r="E270" s="567"/>
      <c r="F270" s="232"/>
      <c r="G270" s="571"/>
      <c r="H270" s="571"/>
      <c r="I270" s="571"/>
      <c r="J270" s="571"/>
      <c r="K270" s="571"/>
      <c r="L270" s="571"/>
      <c r="M270" s="571"/>
      <c r="N270" s="567"/>
      <c r="O270" s="113"/>
    </row>
    <row r="271" spans="1:15" s="115" customFormat="1" ht="18.95" customHeight="1">
      <c r="A271" s="563"/>
      <c r="B271" s="214"/>
      <c r="C271" s="567"/>
      <c r="D271" s="231"/>
      <c r="E271" s="567"/>
      <c r="F271" s="232"/>
      <c r="G271" s="571"/>
      <c r="H271" s="571"/>
      <c r="I271" s="571"/>
      <c r="J271" s="571"/>
      <c r="K271" s="571"/>
      <c r="L271" s="571"/>
      <c r="M271" s="571"/>
      <c r="N271" s="567"/>
      <c r="O271" s="113"/>
    </row>
    <row r="272" spans="1:15" s="115" customFormat="1" ht="18.95" customHeight="1">
      <c r="A272" s="563"/>
      <c r="B272" s="214"/>
      <c r="C272" s="567"/>
      <c r="D272" s="231"/>
      <c r="E272" s="567"/>
      <c r="F272" s="232"/>
      <c r="G272" s="571"/>
      <c r="H272" s="571"/>
      <c r="I272" s="571"/>
      <c r="J272" s="571"/>
      <c r="K272" s="571"/>
      <c r="L272" s="571"/>
      <c r="M272" s="571"/>
      <c r="N272" s="567"/>
      <c r="O272" s="113"/>
    </row>
    <row r="273" spans="1:15" s="115" customFormat="1" ht="18.95" customHeight="1">
      <c r="A273" s="563"/>
      <c r="B273" s="214"/>
      <c r="C273" s="567"/>
      <c r="D273" s="231"/>
      <c r="E273" s="567"/>
      <c r="F273" s="232"/>
      <c r="G273" s="571"/>
      <c r="H273" s="571"/>
      <c r="I273" s="571"/>
      <c r="J273" s="571"/>
      <c r="K273" s="571"/>
      <c r="L273" s="571"/>
      <c r="M273" s="571"/>
      <c r="N273" s="567"/>
      <c r="O273" s="113"/>
    </row>
    <row r="274" spans="1:15" s="115" customFormat="1" ht="18.95" customHeight="1">
      <c r="A274" s="563"/>
      <c r="B274" s="214"/>
      <c r="C274" s="567"/>
      <c r="D274" s="231"/>
      <c r="E274" s="567"/>
      <c r="F274" s="232"/>
      <c r="G274" s="571"/>
      <c r="H274" s="571"/>
      <c r="I274" s="571"/>
      <c r="J274" s="571"/>
      <c r="K274" s="571"/>
      <c r="L274" s="571"/>
      <c r="M274" s="571"/>
      <c r="N274" s="567"/>
      <c r="O274" s="113"/>
    </row>
    <row r="275" spans="1:15" s="115" customFormat="1" ht="18.95" customHeight="1">
      <c r="A275" s="563"/>
      <c r="B275" s="214"/>
      <c r="C275" s="567"/>
      <c r="D275" s="231"/>
      <c r="E275" s="567"/>
      <c r="F275" s="232"/>
      <c r="G275" s="571"/>
      <c r="H275" s="571"/>
      <c r="I275" s="571"/>
      <c r="J275" s="571"/>
      <c r="K275" s="571"/>
      <c r="L275" s="571"/>
      <c r="M275" s="571"/>
      <c r="N275" s="567"/>
      <c r="O275" s="113"/>
    </row>
    <row r="276" spans="1:15" s="115" customFormat="1" ht="18.95" customHeight="1">
      <c r="A276" s="563"/>
      <c r="B276" s="214"/>
      <c r="C276" s="567"/>
      <c r="D276" s="231"/>
      <c r="E276" s="567"/>
      <c r="F276" s="232"/>
      <c r="G276" s="571"/>
      <c r="H276" s="571"/>
      <c r="I276" s="571"/>
      <c r="J276" s="571"/>
      <c r="K276" s="571"/>
      <c r="L276" s="571"/>
      <c r="M276" s="571"/>
      <c r="N276" s="567"/>
      <c r="O276" s="113"/>
    </row>
    <row r="277" spans="1:15" s="115" customFormat="1" ht="18.95" customHeight="1">
      <c r="A277" s="563"/>
      <c r="B277" s="214"/>
      <c r="C277" s="567"/>
      <c r="D277" s="231"/>
      <c r="E277" s="567"/>
      <c r="F277" s="232"/>
      <c r="G277" s="571"/>
      <c r="H277" s="571"/>
      <c r="I277" s="571"/>
      <c r="J277" s="571"/>
      <c r="K277" s="571"/>
      <c r="L277" s="571"/>
      <c r="M277" s="571"/>
      <c r="N277" s="567"/>
      <c r="O277" s="113"/>
    </row>
    <row r="278" spans="1:15" s="115" customFormat="1" ht="18.95" customHeight="1">
      <c r="A278" s="563"/>
      <c r="B278" s="214"/>
      <c r="C278" s="567"/>
      <c r="D278" s="231"/>
      <c r="E278" s="567"/>
      <c r="F278" s="232"/>
      <c r="G278" s="571"/>
      <c r="H278" s="571"/>
      <c r="I278" s="571"/>
      <c r="J278" s="571"/>
      <c r="K278" s="571"/>
      <c r="L278" s="571"/>
      <c r="M278" s="571"/>
      <c r="N278" s="567"/>
      <c r="O278" s="113"/>
    </row>
    <row r="279" spans="1:15" s="115" customFormat="1" ht="18.95" customHeight="1">
      <c r="A279" s="563"/>
      <c r="B279" s="214"/>
      <c r="C279" s="567"/>
      <c r="D279" s="231"/>
      <c r="E279" s="567"/>
      <c r="F279" s="232"/>
      <c r="G279" s="571"/>
      <c r="H279" s="571"/>
      <c r="I279" s="571"/>
      <c r="J279" s="571"/>
      <c r="K279" s="571"/>
      <c r="L279" s="571"/>
      <c r="M279" s="571"/>
      <c r="N279" s="567"/>
      <c r="O279" s="113"/>
    </row>
    <row r="280" spans="1:15" s="115" customFormat="1" ht="18.95" customHeight="1">
      <c r="A280" s="563"/>
      <c r="B280" s="214"/>
      <c r="C280" s="567"/>
      <c r="D280" s="231"/>
      <c r="E280" s="567"/>
      <c r="F280" s="232"/>
      <c r="G280" s="571"/>
      <c r="H280" s="571"/>
      <c r="I280" s="571"/>
      <c r="J280" s="571"/>
      <c r="K280" s="571"/>
      <c r="L280" s="571"/>
      <c r="M280" s="571"/>
      <c r="N280" s="567"/>
      <c r="O280" s="113"/>
    </row>
    <row r="281" spans="1:15" s="115" customFormat="1" ht="18.95" customHeight="1">
      <c r="A281" s="563"/>
      <c r="B281" s="214"/>
      <c r="C281" s="567"/>
      <c r="D281" s="231"/>
      <c r="E281" s="567"/>
      <c r="F281" s="232"/>
      <c r="G281" s="571"/>
      <c r="H281" s="571"/>
      <c r="I281" s="571"/>
      <c r="J281" s="571"/>
      <c r="K281" s="571"/>
      <c r="L281" s="571"/>
      <c r="M281" s="571"/>
      <c r="N281" s="567"/>
      <c r="O281" s="113"/>
    </row>
    <row r="282" spans="1:15" s="115" customFormat="1" ht="18.95" customHeight="1">
      <c r="A282" s="563"/>
      <c r="B282" s="214"/>
      <c r="C282" s="567"/>
      <c r="D282" s="231"/>
      <c r="E282" s="567"/>
      <c r="F282" s="232"/>
      <c r="G282" s="571"/>
      <c r="H282" s="571"/>
      <c r="I282" s="571"/>
      <c r="J282" s="571"/>
      <c r="K282" s="571"/>
      <c r="L282" s="571"/>
      <c r="M282" s="571"/>
      <c r="N282" s="567"/>
      <c r="O282" s="113"/>
    </row>
    <row r="283" spans="1:15" s="115" customFormat="1" ht="18.95" customHeight="1">
      <c r="A283" s="563"/>
      <c r="B283" s="214"/>
      <c r="C283" s="567"/>
      <c r="D283" s="231"/>
      <c r="E283" s="567"/>
      <c r="F283" s="232"/>
      <c r="G283" s="571"/>
      <c r="H283" s="571"/>
      <c r="I283" s="571"/>
      <c r="J283" s="571"/>
      <c r="K283" s="571"/>
      <c r="L283" s="571"/>
      <c r="M283" s="571"/>
      <c r="N283" s="567"/>
      <c r="O283" s="113"/>
    </row>
    <row r="284" spans="1:15" s="115" customFormat="1" ht="18.95" customHeight="1">
      <c r="A284" s="563"/>
      <c r="B284" s="214"/>
      <c r="C284" s="567"/>
      <c r="D284" s="231"/>
      <c r="E284" s="567"/>
      <c r="F284" s="232"/>
      <c r="G284" s="571"/>
      <c r="H284" s="571"/>
      <c r="I284" s="571"/>
      <c r="J284" s="571"/>
      <c r="K284" s="571"/>
      <c r="L284" s="571"/>
      <c r="M284" s="571"/>
      <c r="N284" s="567"/>
      <c r="O284" s="113"/>
    </row>
    <row r="285" spans="1:15" s="115" customFormat="1" ht="18.95" customHeight="1">
      <c r="A285" s="563"/>
      <c r="B285" s="214"/>
      <c r="C285" s="567"/>
      <c r="D285" s="231"/>
      <c r="E285" s="567"/>
      <c r="F285" s="232"/>
      <c r="G285" s="571"/>
      <c r="H285" s="571"/>
      <c r="I285" s="571"/>
      <c r="J285" s="571"/>
      <c r="K285" s="571"/>
      <c r="L285" s="571"/>
      <c r="M285" s="571"/>
      <c r="N285" s="567"/>
      <c r="O285" s="113"/>
    </row>
    <row r="286" spans="1:15" s="115" customFormat="1" ht="18.95" customHeight="1">
      <c r="A286" s="563"/>
      <c r="B286" s="214"/>
      <c r="C286" s="567"/>
      <c r="D286" s="231"/>
      <c r="E286" s="567"/>
      <c r="F286" s="232"/>
      <c r="G286" s="571"/>
      <c r="H286" s="571"/>
      <c r="I286" s="571"/>
      <c r="J286" s="571"/>
      <c r="K286" s="571"/>
      <c r="L286" s="571"/>
      <c r="M286" s="571"/>
      <c r="N286" s="567"/>
      <c r="O286" s="113"/>
    </row>
    <row r="287" spans="1:15" s="115" customFormat="1" ht="18.95" customHeight="1">
      <c r="A287" s="563"/>
      <c r="B287" s="214"/>
      <c r="C287" s="567"/>
      <c r="D287" s="231"/>
      <c r="E287" s="567"/>
      <c r="F287" s="232"/>
      <c r="G287" s="571"/>
      <c r="H287" s="571"/>
      <c r="I287" s="571"/>
      <c r="J287" s="571"/>
      <c r="K287" s="571"/>
      <c r="L287" s="571"/>
      <c r="M287" s="571"/>
      <c r="N287" s="567"/>
      <c r="O287" s="113"/>
    </row>
    <row r="288" spans="1:15" s="115" customFormat="1" ht="18.95" customHeight="1">
      <c r="A288" s="563"/>
      <c r="B288" s="214"/>
      <c r="C288" s="567"/>
      <c r="D288" s="231"/>
      <c r="E288" s="567"/>
      <c r="F288" s="232"/>
      <c r="G288" s="571"/>
      <c r="H288" s="571"/>
      <c r="I288" s="571"/>
      <c r="J288" s="571"/>
      <c r="K288" s="571"/>
      <c r="L288" s="571"/>
      <c r="M288" s="571"/>
      <c r="N288" s="567"/>
      <c r="O288" s="113"/>
    </row>
    <row r="289" spans="1:15" s="115" customFormat="1" ht="18.95" customHeight="1">
      <c r="A289" s="563"/>
      <c r="B289" s="214"/>
      <c r="C289" s="567"/>
      <c r="D289" s="231"/>
      <c r="E289" s="567"/>
      <c r="F289" s="232"/>
      <c r="G289" s="571"/>
      <c r="H289" s="571"/>
      <c r="I289" s="571"/>
      <c r="J289" s="571"/>
      <c r="K289" s="571"/>
      <c r="L289" s="571"/>
      <c r="M289" s="571"/>
      <c r="N289" s="567"/>
      <c r="O289" s="113"/>
    </row>
    <row r="290" spans="1:15" s="115" customFormat="1" ht="18.95" customHeight="1">
      <c r="A290" s="563"/>
      <c r="B290" s="214"/>
      <c r="C290" s="567"/>
      <c r="D290" s="231"/>
      <c r="E290" s="567"/>
      <c r="F290" s="232"/>
      <c r="G290" s="571"/>
      <c r="H290" s="571"/>
      <c r="I290" s="571"/>
      <c r="J290" s="571"/>
      <c r="K290" s="571"/>
      <c r="L290" s="571"/>
      <c r="M290" s="571"/>
      <c r="N290" s="567"/>
      <c r="O290" s="113"/>
    </row>
    <row r="291" spans="1:15" s="115" customFormat="1" ht="18.95" customHeight="1">
      <c r="A291" s="563"/>
      <c r="B291" s="214"/>
      <c r="C291" s="567"/>
      <c r="D291" s="231"/>
      <c r="E291" s="567"/>
      <c r="F291" s="232"/>
      <c r="G291" s="571"/>
      <c r="H291" s="571"/>
      <c r="I291" s="571"/>
      <c r="J291" s="571"/>
      <c r="K291" s="571"/>
      <c r="L291" s="571"/>
      <c r="M291" s="571"/>
      <c r="N291" s="567"/>
      <c r="O291" s="113"/>
    </row>
    <row r="292" spans="1:15" s="115" customFormat="1" ht="18.95" customHeight="1">
      <c r="A292" s="563"/>
      <c r="B292" s="214"/>
      <c r="C292" s="567"/>
      <c r="D292" s="231"/>
      <c r="E292" s="567"/>
      <c r="F292" s="232"/>
      <c r="G292" s="571"/>
      <c r="H292" s="571"/>
      <c r="I292" s="571"/>
      <c r="J292" s="571"/>
      <c r="K292" s="571"/>
      <c r="L292" s="571"/>
      <c r="M292" s="571"/>
      <c r="N292" s="567"/>
      <c r="O292" s="113"/>
    </row>
    <row r="293" spans="1:15" s="115" customFormat="1" ht="18.95" customHeight="1">
      <c r="A293" s="563"/>
      <c r="B293" s="214"/>
      <c r="C293" s="567"/>
      <c r="D293" s="231"/>
      <c r="E293" s="567"/>
      <c r="F293" s="232"/>
      <c r="G293" s="571"/>
      <c r="H293" s="571"/>
      <c r="I293" s="571"/>
      <c r="J293" s="571"/>
      <c r="K293" s="571"/>
      <c r="L293" s="571"/>
      <c r="M293" s="571"/>
      <c r="N293" s="567"/>
      <c r="O293" s="113"/>
    </row>
    <row r="294" spans="1:15" s="115" customFormat="1" ht="18.95" customHeight="1">
      <c r="A294" s="563"/>
      <c r="B294" s="214"/>
      <c r="C294" s="567"/>
      <c r="D294" s="231"/>
      <c r="E294" s="567"/>
      <c r="F294" s="232"/>
      <c r="G294" s="571"/>
      <c r="H294" s="571"/>
      <c r="I294" s="571"/>
      <c r="J294" s="571"/>
      <c r="K294" s="571"/>
      <c r="L294" s="571"/>
      <c r="M294" s="571"/>
      <c r="N294" s="567"/>
      <c r="O294" s="113"/>
    </row>
    <row r="295" spans="1:15" s="115" customFormat="1" ht="18.95" customHeight="1">
      <c r="A295" s="563"/>
      <c r="B295" s="214"/>
      <c r="C295" s="567"/>
      <c r="D295" s="231"/>
      <c r="E295" s="567"/>
      <c r="F295" s="232"/>
      <c r="G295" s="571"/>
      <c r="H295" s="571"/>
      <c r="I295" s="571"/>
      <c r="J295" s="571"/>
      <c r="K295" s="571"/>
      <c r="L295" s="571"/>
      <c r="M295" s="571"/>
      <c r="N295" s="567"/>
      <c r="O295" s="113"/>
    </row>
    <row r="296" spans="1:15" s="115" customFormat="1" ht="18.95" customHeight="1">
      <c r="A296" s="563"/>
      <c r="B296" s="214"/>
      <c r="C296" s="567"/>
      <c r="D296" s="231"/>
      <c r="E296" s="567"/>
      <c r="F296" s="232"/>
      <c r="G296" s="571"/>
      <c r="H296" s="571"/>
      <c r="I296" s="571"/>
      <c r="J296" s="571"/>
      <c r="K296" s="571"/>
      <c r="L296" s="571"/>
      <c r="M296" s="571"/>
      <c r="N296" s="567"/>
      <c r="O296" s="113"/>
    </row>
    <row r="297" spans="1:15" s="115" customFormat="1" ht="18.95" customHeight="1">
      <c r="A297" s="563"/>
      <c r="B297" s="214"/>
      <c r="C297" s="567"/>
      <c r="D297" s="231"/>
      <c r="E297" s="567"/>
      <c r="F297" s="232"/>
      <c r="G297" s="571"/>
      <c r="H297" s="571"/>
      <c r="I297" s="571"/>
      <c r="J297" s="571"/>
      <c r="K297" s="571"/>
      <c r="L297" s="571"/>
      <c r="M297" s="571"/>
      <c r="N297" s="567"/>
      <c r="O297" s="113"/>
    </row>
    <row r="298" spans="1:15" s="115" customFormat="1" ht="18.95" customHeight="1">
      <c r="A298" s="563"/>
      <c r="B298" s="214"/>
      <c r="C298" s="567"/>
      <c r="D298" s="231"/>
      <c r="E298" s="567"/>
      <c r="F298" s="232"/>
      <c r="G298" s="571"/>
      <c r="H298" s="571"/>
      <c r="I298" s="571"/>
      <c r="J298" s="571"/>
      <c r="K298" s="571"/>
      <c r="L298" s="571"/>
      <c r="M298" s="571"/>
      <c r="N298" s="567"/>
      <c r="O298" s="113"/>
    </row>
    <row r="299" spans="1:15" s="115" customFormat="1" ht="18.95" customHeight="1">
      <c r="A299" s="563"/>
      <c r="B299" s="214"/>
      <c r="C299" s="567"/>
      <c r="D299" s="231"/>
      <c r="E299" s="567"/>
      <c r="F299" s="232"/>
      <c r="G299" s="571"/>
      <c r="H299" s="571"/>
      <c r="I299" s="571"/>
      <c r="J299" s="571"/>
      <c r="K299" s="571"/>
      <c r="L299" s="571"/>
      <c r="M299" s="571"/>
      <c r="N299" s="567"/>
      <c r="O299" s="113"/>
    </row>
    <row r="300" spans="1:15" s="115" customFormat="1" ht="18.95" customHeight="1">
      <c r="A300" s="563"/>
      <c r="B300" s="214"/>
      <c r="C300" s="567"/>
      <c r="D300" s="231"/>
      <c r="E300" s="567"/>
      <c r="F300" s="232"/>
      <c r="G300" s="571"/>
      <c r="H300" s="571"/>
      <c r="I300" s="571"/>
      <c r="J300" s="571"/>
      <c r="K300" s="571"/>
      <c r="L300" s="571"/>
      <c r="M300" s="571"/>
      <c r="N300" s="567"/>
      <c r="O300" s="113"/>
    </row>
    <row r="301" spans="1:15" s="115" customFormat="1" ht="18.95" customHeight="1">
      <c r="A301" s="563"/>
      <c r="B301" s="214"/>
      <c r="C301" s="567"/>
      <c r="D301" s="231"/>
      <c r="E301" s="567"/>
      <c r="F301" s="232"/>
      <c r="G301" s="571"/>
      <c r="H301" s="571"/>
      <c r="I301" s="571"/>
      <c r="J301" s="571"/>
      <c r="K301" s="571"/>
      <c r="L301" s="571"/>
      <c r="M301" s="571"/>
      <c r="N301" s="567"/>
      <c r="O301" s="113"/>
    </row>
    <row r="302" spans="1:15" s="115" customFormat="1" ht="18.95" customHeight="1">
      <c r="A302" s="563"/>
      <c r="B302" s="214"/>
      <c r="C302" s="567"/>
      <c r="D302" s="231"/>
      <c r="E302" s="567"/>
      <c r="F302" s="232"/>
      <c r="G302" s="571"/>
      <c r="H302" s="571"/>
      <c r="I302" s="571"/>
      <c r="J302" s="571"/>
      <c r="K302" s="571"/>
      <c r="L302" s="571"/>
      <c r="M302" s="571"/>
      <c r="N302" s="567"/>
      <c r="O302" s="113"/>
    </row>
    <row r="303" spans="1:15" s="115" customFormat="1" ht="18.95" customHeight="1">
      <c r="A303" s="563"/>
      <c r="B303" s="214"/>
      <c r="C303" s="567"/>
      <c r="D303" s="231"/>
      <c r="E303" s="567"/>
      <c r="F303" s="232"/>
      <c r="G303" s="571"/>
      <c r="H303" s="571"/>
      <c r="I303" s="571"/>
      <c r="J303" s="571"/>
      <c r="K303" s="571"/>
      <c r="L303" s="571"/>
      <c r="M303" s="571"/>
      <c r="N303" s="567"/>
      <c r="O303" s="113"/>
    </row>
    <row r="304" spans="1:15" s="115" customFormat="1" ht="18.95" customHeight="1">
      <c r="A304" s="563"/>
      <c r="B304" s="214"/>
      <c r="C304" s="567"/>
      <c r="D304" s="231"/>
      <c r="E304" s="567"/>
      <c r="F304" s="232"/>
      <c r="G304" s="571"/>
      <c r="H304" s="571"/>
      <c r="I304" s="571"/>
      <c r="J304" s="571"/>
      <c r="K304" s="571"/>
      <c r="L304" s="571"/>
      <c r="M304" s="571"/>
      <c r="N304" s="567"/>
      <c r="O304" s="113"/>
    </row>
    <row r="305" spans="1:15" s="115" customFormat="1" ht="18.95" customHeight="1">
      <c r="A305" s="563"/>
      <c r="B305" s="214"/>
      <c r="C305" s="567"/>
      <c r="D305" s="231"/>
      <c r="E305" s="567"/>
      <c r="F305" s="232"/>
      <c r="G305" s="571"/>
      <c r="H305" s="571"/>
      <c r="I305" s="571"/>
      <c r="J305" s="571"/>
      <c r="K305" s="571"/>
      <c r="L305" s="571"/>
      <c r="M305" s="571"/>
      <c r="N305" s="567"/>
      <c r="O305" s="113"/>
    </row>
    <row r="306" spans="1:15" s="115" customFormat="1" ht="18.95" customHeight="1">
      <c r="A306" s="563"/>
      <c r="B306" s="214"/>
      <c r="C306" s="567"/>
      <c r="D306" s="231"/>
      <c r="E306" s="567"/>
      <c r="F306" s="232"/>
      <c r="G306" s="571"/>
      <c r="H306" s="571"/>
      <c r="I306" s="571"/>
      <c r="J306" s="571"/>
      <c r="K306" s="571"/>
      <c r="L306" s="571"/>
      <c r="M306" s="571"/>
      <c r="N306" s="567"/>
      <c r="O306" s="113"/>
    </row>
    <row r="307" spans="1:15" s="115" customFormat="1" ht="18.95" customHeight="1">
      <c r="A307" s="563"/>
      <c r="B307" s="214"/>
      <c r="C307" s="567"/>
      <c r="D307" s="231"/>
      <c r="E307" s="567"/>
      <c r="F307" s="232"/>
      <c r="G307" s="571"/>
      <c r="H307" s="571"/>
      <c r="I307" s="571"/>
      <c r="J307" s="571"/>
      <c r="K307" s="571"/>
      <c r="L307" s="571"/>
      <c r="M307" s="571"/>
      <c r="N307" s="567"/>
      <c r="O307" s="113"/>
    </row>
    <row r="308" spans="1:15" s="115" customFormat="1" ht="18.95" customHeight="1">
      <c r="A308" s="563"/>
      <c r="B308" s="214"/>
      <c r="C308" s="567"/>
      <c r="D308" s="231"/>
      <c r="E308" s="567"/>
      <c r="F308" s="232"/>
      <c r="G308" s="571"/>
      <c r="H308" s="571"/>
      <c r="I308" s="571"/>
      <c r="J308" s="571"/>
      <c r="K308" s="571"/>
      <c r="L308" s="571"/>
      <c r="M308" s="571"/>
      <c r="N308" s="567"/>
      <c r="O308" s="113"/>
    </row>
    <row r="309" spans="1:15" s="115" customFormat="1" ht="18.95" customHeight="1">
      <c r="A309" s="563"/>
      <c r="B309" s="214"/>
      <c r="C309" s="567"/>
      <c r="D309" s="231"/>
      <c r="E309" s="567"/>
      <c r="F309" s="232"/>
      <c r="G309" s="571"/>
      <c r="H309" s="571"/>
      <c r="I309" s="571"/>
      <c r="J309" s="571"/>
      <c r="K309" s="571"/>
      <c r="L309" s="571"/>
      <c r="M309" s="571"/>
      <c r="N309" s="567"/>
      <c r="O309" s="113"/>
    </row>
    <row r="310" spans="1:15" s="115" customFormat="1" ht="18.95" customHeight="1">
      <c r="A310" s="563"/>
      <c r="B310" s="214"/>
      <c r="C310" s="567"/>
      <c r="D310" s="231"/>
      <c r="E310" s="567"/>
      <c r="F310" s="232"/>
      <c r="G310" s="571"/>
      <c r="H310" s="571"/>
      <c r="I310" s="571"/>
      <c r="J310" s="571"/>
      <c r="K310" s="571"/>
      <c r="L310" s="571"/>
      <c r="M310" s="571"/>
      <c r="N310" s="567"/>
      <c r="O310" s="113"/>
    </row>
    <row r="311" spans="1:15" s="115" customFormat="1" ht="18.95" customHeight="1">
      <c r="A311" s="563"/>
      <c r="B311" s="214"/>
      <c r="C311" s="567"/>
      <c r="D311" s="231"/>
      <c r="E311" s="567"/>
      <c r="F311" s="232"/>
      <c r="G311" s="571"/>
      <c r="H311" s="571"/>
      <c r="I311" s="571"/>
      <c r="J311" s="571"/>
      <c r="K311" s="571"/>
      <c r="L311" s="571"/>
      <c r="M311" s="571"/>
      <c r="N311" s="567"/>
      <c r="O311" s="113"/>
    </row>
    <row r="312" spans="1:15" s="115" customFormat="1" ht="18.95" customHeight="1">
      <c r="A312" s="563"/>
      <c r="B312" s="214"/>
      <c r="C312" s="567"/>
      <c r="D312" s="231"/>
      <c r="E312" s="567"/>
      <c r="F312" s="232"/>
      <c r="G312" s="571"/>
      <c r="H312" s="571"/>
      <c r="I312" s="571"/>
      <c r="J312" s="571"/>
      <c r="K312" s="571"/>
      <c r="L312" s="571"/>
      <c r="M312" s="571"/>
      <c r="N312" s="567"/>
      <c r="O312" s="113"/>
    </row>
    <row r="313" spans="1:15" s="115" customFormat="1" ht="18.95" customHeight="1">
      <c r="A313" s="563"/>
      <c r="B313" s="214"/>
      <c r="C313" s="567"/>
      <c r="D313" s="231"/>
      <c r="E313" s="567"/>
      <c r="F313" s="232"/>
      <c r="G313" s="571"/>
      <c r="H313" s="571"/>
      <c r="I313" s="571"/>
      <c r="J313" s="571"/>
      <c r="K313" s="571"/>
      <c r="L313" s="571"/>
      <c r="M313" s="571"/>
      <c r="N313" s="567"/>
      <c r="O313" s="113"/>
    </row>
    <row r="314" spans="1:15" s="115" customFormat="1" ht="18.95" customHeight="1">
      <c r="A314" s="563"/>
      <c r="B314" s="214"/>
      <c r="C314" s="567"/>
      <c r="D314" s="231"/>
      <c r="E314" s="567"/>
      <c r="F314" s="232"/>
      <c r="G314" s="571"/>
      <c r="H314" s="571"/>
      <c r="I314" s="571"/>
      <c r="J314" s="571"/>
      <c r="K314" s="571"/>
      <c r="L314" s="571"/>
      <c r="M314" s="571"/>
      <c r="N314" s="567"/>
      <c r="O314" s="113"/>
    </row>
    <row r="315" spans="1:15" s="115" customFormat="1" ht="18.95" customHeight="1">
      <c r="A315" s="563"/>
      <c r="B315" s="214"/>
      <c r="C315" s="567"/>
      <c r="D315" s="231"/>
      <c r="E315" s="567"/>
      <c r="F315" s="232"/>
      <c r="G315" s="571"/>
      <c r="H315" s="571"/>
      <c r="I315" s="571"/>
      <c r="J315" s="571"/>
      <c r="K315" s="571"/>
      <c r="L315" s="571"/>
      <c r="M315" s="571"/>
      <c r="N315" s="567"/>
      <c r="O315" s="113"/>
    </row>
    <row r="316" spans="1:15" s="115" customFormat="1" ht="18.95" customHeight="1">
      <c r="A316" s="563"/>
      <c r="B316" s="214"/>
      <c r="C316" s="567"/>
      <c r="D316" s="231"/>
      <c r="E316" s="567"/>
      <c r="F316" s="232"/>
      <c r="G316" s="571"/>
      <c r="H316" s="571"/>
      <c r="I316" s="571"/>
      <c r="J316" s="571"/>
      <c r="K316" s="571"/>
      <c r="L316" s="571"/>
      <c r="M316" s="571"/>
      <c r="N316" s="567"/>
      <c r="O316" s="113"/>
    </row>
    <row r="317" spans="1:15" s="115" customFormat="1" ht="18.95" customHeight="1">
      <c r="A317" s="563"/>
      <c r="B317" s="214"/>
      <c r="C317" s="567"/>
      <c r="D317" s="231"/>
      <c r="E317" s="567"/>
      <c r="F317" s="232"/>
      <c r="G317" s="571"/>
      <c r="H317" s="571"/>
      <c r="I317" s="571"/>
      <c r="J317" s="571"/>
      <c r="K317" s="571"/>
      <c r="L317" s="571"/>
      <c r="M317" s="571"/>
      <c r="N317" s="567"/>
      <c r="O317" s="113"/>
    </row>
    <row r="318" spans="1:15" s="115" customFormat="1" ht="18.95" customHeight="1">
      <c r="A318" s="563"/>
      <c r="B318" s="214"/>
      <c r="C318" s="567"/>
      <c r="D318" s="231"/>
      <c r="E318" s="567"/>
      <c r="F318" s="232"/>
      <c r="G318" s="571"/>
      <c r="H318" s="571"/>
      <c r="I318" s="571"/>
      <c r="J318" s="571"/>
      <c r="K318" s="571"/>
      <c r="L318" s="571"/>
      <c r="M318" s="571"/>
      <c r="N318" s="567"/>
      <c r="O318" s="113"/>
    </row>
    <row r="319" spans="1:15" s="115" customFormat="1" ht="18.95" customHeight="1">
      <c r="A319" s="563"/>
      <c r="B319" s="214"/>
      <c r="C319" s="567"/>
      <c r="D319" s="231"/>
      <c r="E319" s="567"/>
      <c r="F319" s="232"/>
      <c r="G319" s="571"/>
      <c r="H319" s="571"/>
      <c r="I319" s="571"/>
      <c r="J319" s="571"/>
      <c r="K319" s="571"/>
      <c r="L319" s="571"/>
      <c r="M319" s="571"/>
      <c r="N319" s="567"/>
      <c r="O319" s="113"/>
    </row>
    <row r="320" spans="1:15" s="115" customFormat="1" ht="18.95" customHeight="1">
      <c r="A320" s="563"/>
      <c r="B320" s="214"/>
      <c r="C320" s="567"/>
      <c r="D320" s="231"/>
      <c r="E320" s="567"/>
      <c r="F320" s="232"/>
      <c r="G320" s="571"/>
      <c r="H320" s="571"/>
      <c r="I320" s="571"/>
      <c r="J320" s="571"/>
      <c r="K320" s="571"/>
      <c r="L320" s="571"/>
      <c r="M320" s="571"/>
      <c r="N320" s="567"/>
      <c r="O320" s="113"/>
    </row>
    <row r="321" spans="1:15" s="115" customFormat="1" ht="18.95" customHeight="1">
      <c r="A321" s="563"/>
      <c r="B321" s="214"/>
      <c r="C321" s="567"/>
      <c r="D321" s="231"/>
      <c r="E321" s="567"/>
      <c r="F321" s="232"/>
      <c r="G321" s="571"/>
      <c r="H321" s="571"/>
      <c r="I321" s="571"/>
      <c r="J321" s="571"/>
      <c r="K321" s="571"/>
      <c r="L321" s="571"/>
      <c r="M321" s="571"/>
      <c r="N321" s="567"/>
      <c r="O321" s="113"/>
    </row>
    <row r="322" spans="1:15" s="115" customFormat="1" ht="18.95" customHeight="1">
      <c r="A322" s="563"/>
      <c r="B322" s="214"/>
      <c r="C322" s="567"/>
      <c r="D322" s="231"/>
      <c r="E322" s="567"/>
      <c r="F322" s="232"/>
      <c r="G322" s="571"/>
      <c r="H322" s="571"/>
      <c r="I322" s="571"/>
      <c r="J322" s="571"/>
      <c r="K322" s="571"/>
      <c r="L322" s="571"/>
      <c r="M322" s="571"/>
      <c r="N322" s="567"/>
      <c r="O322" s="113"/>
    </row>
    <row r="323" spans="1:15" s="115" customFormat="1" ht="18.95" customHeight="1">
      <c r="A323" s="563"/>
      <c r="B323" s="214"/>
      <c r="C323" s="567"/>
      <c r="D323" s="231"/>
      <c r="E323" s="567"/>
      <c r="F323" s="232"/>
      <c r="G323" s="571"/>
      <c r="H323" s="571"/>
      <c r="I323" s="571"/>
      <c r="J323" s="571"/>
      <c r="K323" s="571"/>
      <c r="L323" s="571"/>
      <c r="M323" s="571"/>
      <c r="N323" s="567"/>
      <c r="O323" s="113"/>
    </row>
    <row r="324" spans="1:15" s="115" customFormat="1" ht="18.95" customHeight="1">
      <c r="A324" s="563"/>
      <c r="B324" s="214"/>
      <c r="C324" s="567"/>
      <c r="D324" s="231"/>
      <c r="E324" s="567"/>
      <c r="F324" s="232"/>
      <c r="G324" s="571"/>
      <c r="H324" s="571"/>
      <c r="I324" s="571"/>
      <c r="J324" s="571"/>
      <c r="K324" s="571"/>
      <c r="L324" s="571"/>
      <c r="M324" s="571"/>
      <c r="N324" s="567"/>
      <c r="O324" s="113"/>
    </row>
    <row r="325" spans="1:15" s="115" customFormat="1" ht="18.95" customHeight="1">
      <c r="A325" s="563"/>
      <c r="B325" s="214"/>
      <c r="C325" s="567"/>
      <c r="D325" s="231"/>
      <c r="E325" s="567"/>
      <c r="F325" s="232"/>
      <c r="G325" s="571"/>
      <c r="H325" s="571"/>
      <c r="I325" s="571"/>
      <c r="J325" s="571"/>
      <c r="K325" s="571"/>
      <c r="L325" s="571"/>
      <c r="M325" s="571"/>
      <c r="N325" s="567"/>
      <c r="O325" s="113"/>
    </row>
    <row r="326" spans="1:15" s="115" customFormat="1" ht="18.95" customHeight="1">
      <c r="A326" s="563"/>
      <c r="B326" s="214"/>
      <c r="C326" s="567"/>
      <c r="D326" s="231"/>
      <c r="E326" s="567"/>
      <c r="F326" s="232"/>
      <c r="G326" s="571"/>
      <c r="H326" s="571"/>
      <c r="I326" s="571"/>
      <c r="J326" s="571"/>
      <c r="K326" s="571"/>
      <c r="L326" s="571"/>
      <c r="M326" s="571"/>
      <c r="N326" s="567"/>
      <c r="O326" s="113"/>
    </row>
    <row r="327" spans="1:15" s="115" customFormat="1" ht="18.95" customHeight="1">
      <c r="A327" s="563"/>
      <c r="B327" s="214"/>
      <c r="C327" s="567"/>
      <c r="D327" s="231"/>
      <c r="E327" s="567"/>
      <c r="F327" s="232"/>
      <c r="G327" s="571"/>
      <c r="H327" s="571"/>
      <c r="I327" s="571"/>
      <c r="J327" s="571"/>
      <c r="K327" s="571"/>
      <c r="L327" s="571"/>
      <c r="M327" s="571"/>
      <c r="N327" s="567"/>
      <c r="O327" s="113"/>
    </row>
    <row r="328" spans="1:15" s="115" customFormat="1" ht="18.95" customHeight="1">
      <c r="A328" s="563"/>
      <c r="B328" s="214"/>
      <c r="C328" s="567"/>
      <c r="D328" s="231"/>
      <c r="E328" s="567"/>
      <c r="F328" s="232"/>
      <c r="G328" s="571"/>
      <c r="H328" s="571"/>
      <c r="I328" s="571"/>
      <c r="J328" s="571"/>
      <c r="K328" s="571"/>
      <c r="L328" s="571"/>
      <c r="M328" s="571"/>
      <c r="N328" s="567"/>
      <c r="O328" s="113"/>
    </row>
    <row r="329" spans="1:15" s="115" customFormat="1" ht="18.95" customHeight="1">
      <c r="A329" s="563"/>
      <c r="B329" s="214"/>
      <c r="C329" s="567"/>
      <c r="D329" s="231"/>
      <c r="E329" s="567"/>
      <c r="F329" s="232"/>
      <c r="G329" s="571"/>
      <c r="H329" s="571"/>
      <c r="I329" s="571"/>
      <c r="J329" s="571"/>
      <c r="K329" s="571"/>
      <c r="L329" s="571"/>
      <c r="M329" s="571"/>
      <c r="N329" s="567"/>
      <c r="O329" s="113"/>
    </row>
    <row r="330" spans="1:15" s="115" customFormat="1" ht="18.95" customHeight="1">
      <c r="A330" s="563"/>
      <c r="B330" s="214"/>
      <c r="C330" s="567"/>
      <c r="D330" s="231"/>
      <c r="E330" s="567"/>
      <c r="F330" s="232"/>
      <c r="G330" s="571"/>
      <c r="H330" s="571"/>
      <c r="I330" s="571"/>
      <c r="J330" s="571"/>
      <c r="K330" s="571"/>
      <c r="L330" s="571"/>
      <c r="M330" s="571"/>
      <c r="N330" s="567"/>
      <c r="O330" s="113"/>
    </row>
    <row r="331" spans="1:15" s="115" customFormat="1" ht="18.95" customHeight="1">
      <c r="A331" s="563"/>
      <c r="B331" s="214"/>
      <c r="C331" s="567"/>
      <c r="D331" s="231"/>
      <c r="E331" s="567"/>
      <c r="F331" s="232"/>
      <c r="G331" s="571"/>
      <c r="H331" s="571"/>
      <c r="I331" s="571"/>
      <c r="J331" s="571"/>
      <c r="K331" s="571"/>
      <c r="L331" s="571"/>
      <c r="M331" s="571"/>
      <c r="N331" s="567"/>
      <c r="O331" s="113"/>
    </row>
    <row r="332" spans="1:15" s="115" customFormat="1" ht="18.95" customHeight="1">
      <c r="A332" s="563"/>
      <c r="B332" s="214"/>
      <c r="C332" s="567"/>
      <c r="D332" s="231"/>
      <c r="E332" s="567"/>
      <c r="F332" s="232"/>
      <c r="G332" s="571"/>
      <c r="H332" s="571"/>
      <c r="I332" s="571"/>
      <c r="J332" s="571"/>
      <c r="K332" s="571"/>
      <c r="L332" s="571"/>
      <c r="M332" s="571"/>
      <c r="N332" s="567"/>
      <c r="O332" s="113"/>
    </row>
    <row r="333" spans="1:15" s="115" customFormat="1" ht="18.95" customHeight="1">
      <c r="A333" s="563"/>
      <c r="B333" s="214"/>
      <c r="C333" s="567"/>
      <c r="D333" s="231"/>
      <c r="E333" s="567"/>
      <c r="F333" s="232"/>
      <c r="G333" s="571"/>
      <c r="H333" s="571"/>
      <c r="I333" s="571"/>
      <c r="J333" s="571"/>
      <c r="K333" s="571"/>
      <c r="L333" s="571"/>
      <c r="M333" s="571"/>
      <c r="N333" s="567"/>
      <c r="O333" s="113"/>
    </row>
    <row r="334" spans="1:15" s="115" customFormat="1" ht="18.95" customHeight="1">
      <c r="A334" s="563"/>
      <c r="B334" s="214"/>
      <c r="C334" s="567"/>
      <c r="D334" s="231"/>
      <c r="E334" s="567"/>
      <c r="F334" s="232"/>
      <c r="G334" s="571"/>
      <c r="H334" s="571"/>
      <c r="I334" s="571"/>
      <c r="J334" s="571"/>
      <c r="K334" s="571"/>
      <c r="L334" s="571"/>
      <c r="M334" s="571"/>
      <c r="N334" s="567"/>
      <c r="O334" s="113"/>
    </row>
    <row r="335" spans="1:15" s="115" customFormat="1" ht="18.95" customHeight="1">
      <c r="A335" s="563"/>
      <c r="B335" s="214"/>
      <c r="C335" s="567"/>
      <c r="D335" s="231"/>
      <c r="E335" s="567"/>
      <c r="F335" s="232"/>
      <c r="G335" s="571"/>
      <c r="H335" s="571"/>
      <c r="I335" s="571"/>
      <c r="J335" s="571"/>
      <c r="K335" s="571"/>
      <c r="L335" s="571"/>
      <c r="M335" s="571"/>
      <c r="N335" s="567"/>
      <c r="O335" s="113"/>
    </row>
    <row r="336" spans="1:15" s="115" customFormat="1" ht="18.95" customHeight="1">
      <c r="A336" s="563"/>
      <c r="B336" s="214"/>
      <c r="C336" s="567"/>
      <c r="D336" s="231"/>
      <c r="E336" s="567"/>
      <c r="F336" s="232"/>
      <c r="G336" s="571"/>
      <c r="H336" s="571"/>
      <c r="I336" s="571"/>
      <c r="J336" s="571"/>
      <c r="K336" s="571"/>
      <c r="L336" s="571"/>
      <c r="M336" s="571"/>
      <c r="N336" s="567"/>
      <c r="O336" s="113"/>
    </row>
    <row r="337" spans="1:15" s="115" customFormat="1" ht="18.95" customHeight="1">
      <c r="A337" s="563"/>
      <c r="B337" s="214"/>
      <c r="C337" s="567"/>
      <c r="D337" s="231"/>
      <c r="E337" s="567"/>
      <c r="F337" s="232"/>
      <c r="G337" s="571"/>
      <c r="H337" s="571"/>
      <c r="I337" s="571"/>
      <c r="J337" s="571"/>
      <c r="K337" s="571"/>
      <c r="L337" s="571"/>
      <c r="M337" s="571"/>
      <c r="N337" s="567"/>
      <c r="O337" s="113"/>
    </row>
    <row r="338" spans="1:15" s="115" customFormat="1" ht="18.95" customHeight="1">
      <c r="A338" s="563"/>
      <c r="B338" s="214"/>
      <c r="C338" s="567"/>
      <c r="D338" s="231"/>
      <c r="E338" s="567"/>
      <c r="F338" s="232"/>
      <c r="G338" s="571"/>
      <c r="H338" s="571"/>
      <c r="I338" s="571"/>
      <c r="J338" s="571"/>
      <c r="K338" s="571"/>
      <c r="L338" s="571"/>
      <c r="M338" s="571"/>
      <c r="N338" s="567"/>
      <c r="O338" s="113"/>
    </row>
    <row r="339" spans="1:15" s="115" customFormat="1" ht="18.95" customHeight="1">
      <c r="A339" s="563"/>
      <c r="B339" s="214"/>
      <c r="C339" s="567"/>
      <c r="D339" s="231"/>
      <c r="E339" s="567"/>
      <c r="F339" s="232"/>
      <c r="G339" s="571"/>
      <c r="H339" s="571"/>
      <c r="I339" s="571"/>
      <c r="J339" s="571"/>
      <c r="K339" s="571"/>
      <c r="L339" s="571"/>
      <c r="M339" s="571"/>
      <c r="N339" s="567"/>
      <c r="O339" s="113"/>
    </row>
    <row r="340" spans="1:15" s="115" customFormat="1" ht="18.95" customHeight="1">
      <c r="A340" s="563"/>
      <c r="B340" s="214"/>
      <c r="C340" s="567"/>
      <c r="D340" s="231"/>
      <c r="E340" s="567"/>
      <c r="F340" s="232"/>
      <c r="G340" s="571"/>
      <c r="H340" s="571"/>
      <c r="I340" s="571"/>
      <c r="J340" s="571"/>
      <c r="K340" s="571"/>
      <c r="L340" s="571"/>
      <c r="M340" s="571"/>
      <c r="N340" s="567"/>
      <c r="O340" s="113"/>
    </row>
    <row r="341" spans="1:15" s="115" customFormat="1" ht="18.95" customHeight="1">
      <c r="A341" s="563"/>
      <c r="B341" s="214"/>
      <c r="C341" s="567"/>
      <c r="D341" s="231"/>
      <c r="E341" s="567"/>
      <c r="F341" s="232"/>
      <c r="G341" s="571"/>
      <c r="H341" s="571"/>
      <c r="I341" s="571"/>
      <c r="J341" s="571"/>
      <c r="K341" s="571"/>
      <c r="L341" s="571"/>
      <c r="M341" s="571"/>
      <c r="N341" s="567"/>
      <c r="O341" s="113"/>
    </row>
    <row r="342" spans="1:15" s="115" customFormat="1" ht="18.95" customHeight="1">
      <c r="A342" s="563"/>
      <c r="B342" s="214"/>
      <c r="C342" s="567"/>
      <c r="D342" s="231"/>
      <c r="E342" s="567"/>
      <c r="F342" s="232"/>
      <c r="G342" s="571"/>
      <c r="H342" s="571"/>
      <c r="I342" s="571"/>
      <c r="J342" s="571"/>
      <c r="K342" s="571"/>
      <c r="L342" s="571"/>
      <c r="M342" s="571"/>
      <c r="N342" s="567"/>
      <c r="O342" s="113"/>
    </row>
    <row r="343" spans="1:15" s="115" customFormat="1" ht="18.95" customHeight="1">
      <c r="A343" s="563"/>
      <c r="B343" s="214"/>
      <c r="C343" s="567"/>
      <c r="D343" s="231"/>
      <c r="E343" s="567"/>
      <c r="F343" s="232"/>
      <c r="G343" s="571"/>
      <c r="H343" s="571"/>
      <c r="I343" s="571"/>
      <c r="J343" s="571"/>
      <c r="K343" s="571"/>
      <c r="L343" s="571"/>
      <c r="M343" s="571"/>
      <c r="N343" s="567"/>
      <c r="O343" s="113"/>
    </row>
    <row r="344" spans="1:15" s="115" customFormat="1" ht="18.95" customHeight="1">
      <c r="A344" s="563"/>
      <c r="B344" s="214"/>
      <c r="C344" s="567"/>
      <c r="D344" s="231"/>
      <c r="E344" s="567"/>
      <c r="F344" s="232"/>
      <c r="G344" s="571"/>
      <c r="H344" s="571"/>
      <c r="I344" s="571"/>
      <c r="J344" s="571"/>
      <c r="K344" s="571"/>
      <c r="L344" s="571"/>
      <c r="M344" s="571"/>
      <c r="N344" s="567"/>
      <c r="O344" s="113"/>
    </row>
    <row r="345" spans="1:15" s="115" customFormat="1" ht="18.95" customHeight="1">
      <c r="A345" s="563"/>
      <c r="B345" s="214"/>
      <c r="C345" s="567"/>
      <c r="D345" s="231"/>
      <c r="E345" s="567"/>
      <c r="F345" s="232"/>
      <c r="G345" s="571"/>
      <c r="H345" s="571"/>
      <c r="I345" s="571"/>
      <c r="J345" s="571"/>
      <c r="K345" s="571"/>
      <c r="L345" s="571"/>
      <c r="M345" s="571"/>
      <c r="N345" s="567"/>
      <c r="O345" s="113"/>
    </row>
    <row r="346" spans="1:15" s="115" customFormat="1" ht="18.95" customHeight="1">
      <c r="A346" s="563"/>
      <c r="B346" s="214"/>
      <c r="C346" s="567"/>
      <c r="D346" s="231"/>
      <c r="E346" s="567"/>
      <c r="F346" s="232"/>
      <c r="G346" s="571"/>
      <c r="H346" s="571"/>
      <c r="I346" s="571"/>
      <c r="J346" s="571"/>
      <c r="K346" s="571"/>
      <c r="L346" s="571"/>
      <c r="M346" s="571"/>
      <c r="N346" s="567"/>
      <c r="O346" s="113"/>
    </row>
    <row r="347" spans="1:15" s="115" customFormat="1" ht="18.95" customHeight="1">
      <c r="A347" s="563"/>
      <c r="B347" s="214"/>
      <c r="C347" s="567"/>
      <c r="D347" s="231"/>
      <c r="E347" s="567"/>
      <c r="F347" s="232"/>
      <c r="G347" s="571"/>
      <c r="H347" s="571"/>
      <c r="I347" s="571"/>
      <c r="J347" s="571"/>
      <c r="K347" s="571"/>
      <c r="L347" s="571"/>
      <c r="M347" s="571"/>
      <c r="N347" s="567"/>
      <c r="O347" s="113"/>
    </row>
    <row r="348" spans="1:15" s="115" customFormat="1" ht="18.95" customHeight="1">
      <c r="A348" s="563"/>
      <c r="B348" s="214"/>
      <c r="C348" s="567"/>
      <c r="D348" s="231"/>
      <c r="E348" s="567"/>
      <c r="F348" s="232"/>
      <c r="G348" s="571"/>
      <c r="H348" s="571"/>
      <c r="I348" s="571"/>
      <c r="J348" s="571"/>
      <c r="K348" s="571"/>
      <c r="L348" s="571"/>
      <c r="M348" s="571"/>
      <c r="N348" s="567"/>
      <c r="O348" s="113"/>
    </row>
    <row r="349" spans="1:15" s="115" customFormat="1" ht="18.95" customHeight="1">
      <c r="A349" s="563"/>
      <c r="B349" s="214"/>
      <c r="C349" s="567"/>
      <c r="D349" s="231"/>
      <c r="E349" s="567"/>
      <c r="F349" s="232"/>
      <c r="G349" s="571"/>
      <c r="H349" s="571"/>
      <c r="I349" s="571"/>
      <c r="J349" s="571"/>
      <c r="K349" s="571"/>
      <c r="L349" s="571"/>
      <c r="M349" s="571"/>
      <c r="N349" s="567"/>
      <c r="O349" s="113"/>
    </row>
    <row r="350" spans="1:15" s="115" customFormat="1" ht="18.95" customHeight="1">
      <c r="A350" s="563"/>
      <c r="B350" s="214"/>
      <c r="C350" s="567"/>
      <c r="D350" s="231"/>
      <c r="E350" s="567"/>
      <c r="F350" s="232"/>
      <c r="G350" s="571"/>
      <c r="H350" s="571"/>
      <c r="I350" s="571"/>
      <c r="J350" s="571"/>
      <c r="K350" s="571"/>
      <c r="L350" s="571"/>
      <c r="M350" s="571"/>
      <c r="N350" s="567"/>
      <c r="O350" s="113"/>
    </row>
    <row r="351" spans="1:15" s="115" customFormat="1" ht="18.95" customHeight="1">
      <c r="A351" s="563"/>
      <c r="B351" s="214"/>
      <c r="C351" s="567"/>
      <c r="D351" s="231"/>
      <c r="E351" s="567"/>
      <c r="F351" s="232"/>
      <c r="G351" s="571"/>
      <c r="H351" s="571"/>
      <c r="I351" s="571"/>
      <c r="J351" s="571"/>
      <c r="K351" s="571"/>
      <c r="L351" s="571"/>
      <c r="M351" s="571"/>
      <c r="N351" s="567"/>
      <c r="O351" s="113"/>
    </row>
    <row r="352" spans="1:15" s="115" customFormat="1" ht="18.95" customHeight="1">
      <c r="A352" s="563"/>
      <c r="B352" s="214"/>
      <c r="C352" s="567"/>
      <c r="D352" s="231"/>
      <c r="E352" s="567"/>
      <c r="F352" s="232"/>
      <c r="G352" s="571"/>
      <c r="H352" s="571"/>
      <c r="I352" s="571"/>
      <c r="J352" s="571"/>
      <c r="K352" s="571"/>
      <c r="L352" s="571"/>
      <c r="M352" s="571"/>
      <c r="N352" s="567"/>
      <c r="O352" s="113"/>
    </row>
    <row r="353" spans="1:15" s="115" customFormat="1" ht="18.95" customHeight="1">
      <c r="A353" s="563"/>
      <c r="B353" s="214"/>
      <c r="C353" s="567"/>
      <c r="D353" s="231"/>
      <c r="E353" s="567"/>
      <c r="F353" s="232"/>
      <c r="G353" s="571"/>
      <c r="H353" s="571"/>
      <c r="I353" s="571"/>
      <c r="J353" s="571"/>
      <c r="K353" s="571"/>
      <c r="L353" s="571"/>
      <c r="M353" s="571"/>
      <c r="N353" s="567"/>
      <c r="O353" s="113"/>
    </row>
    <row r="354" spans="1:15" s="115" customFormat="1" ht="18.95" customHeight="1">
      <c r="A354" s="563"/>
      <c r="B354" s="214"/>
      <c r="C354" s="567"/>
      <c r="D354" s="231"/>
      <c r="E354" s="567"/>
      <c r="F354" s="232"/>
      <c r="G354" s="571"/>
      <c r="H354" s="571"/>
      <c r="I354" s="571"/>
      <c r="J354" s="571"/>
      <c r="K354" s="571"/>
      <c r="L354" s="571"/>
      <c r="M354" s="571"/>
      <c r="N354" s="567"/>
      <c r="O354" s="113"/>
    </row>
    <row r="355" spans="1:15" s="115" customFormat="1" ht="18.95" customHeight="1">
      <c r="A355" s="563"/>
      <c r="B355" s="214"/>
      <c r="C355" s="567"/>
      <c r="D355" s="231"/>
      <c r="E355" s="567"/>
      <c r="F355" s="232"/>
      <c r="G355" s="571"/>
      <c r="H355" s="571"/>
      <c r="I355" s="571"/>
      <c r="J355" s="571"/>
      <c r="K355" s="571"/>
      <c r="L355" s="571"/>
      <c r="M355" s="571"/>
      <c r="N355" s="567"/>
      <c r="O355" s="113"/>
    </row>
    <row r="356" spans="1:15" s="115" customFormat="1" ht="18.95" customHeight="1">
      <c r="A356" s="563"/>
      <c r="B356" s="214"/>
      <c r="C356" s="567"/>
      <c r="D356" s="231"/>
      <c r="E356" s="567"/>
      <c r="F356" s="232"/>
      <c r="G356" s="571"/>
      <c r="H356" s="571"/>
      <c r="I356" s="571"/>
      <c r="J356" s="571"/>
      <c r="K356" s="571"/>
      <c r="L356" s="571"/>
      <c r="M356" s="571"/>
      <c r="N356" s="567"/>
      <c r="O356" s="113"/>
    </row>
    <row r="357" spans="1:15" s="115" customFormat="1" ht="18.95" customHeight="1">
      <c r="A357" s="563"/>
      <c r="B357" s="214"/>
      <c r="C357" s="567"/>
      <c r="D357" s="231"/>
      <c r="E357" s="567"/>
      <c r="F357" s="232"/>
      <c r="G357" s="571"/>
      <c r="H357" s="571"/>
      <c r="I357" s="571"/>
      <c r="J357" s="571"/>
      <c r="K357" s="571"/>
      <c r="L357" s="571"/>
      <c r="M357" s="571"/>
      <c r="N357" s="567"/>
      <c r="O357" s="113"/>
    </row>
    <row r="358" spans="1:15" s="115" customFormat="1" ht="18.95" customHeight="1">
      <c r="A358" s="563"/>
      <c r="B358" s="214"/>
      <c r="C358" s="567"/>
      <c r="D358" s="231"/>
      <c r="E358" s="567"/>
      <c r="F358" s="232"/>
      <c r="G358" s="571"/>
      <c r="H358" s="571"/>
      <c r="I358" s="571"/>
      <c r="J358" s="571"/>
      <c r="K358" s="571"/>
      <c r="L358" s="571"/>
      <c r="M358" s="571"/>
      <c r="N358" s="567"/>
      <c r="O358" s="113"/>
    </row>
    <row r="359" spans="1:15" s="115" customFormat="1" ht="18.95" customHeight="1">
      <c r="A359" s="563"/>
      <c r="B359" s="214"/>
      <c r="C359" s="567"/>
      <c r="D359" s="231"/>
      <c r="E359" s="567"/>
      <c r="F359" s="232"/>
      <c r="G359" s="571"/>
      <c r="H359" s="571"/>
      <c r="I359" s="571"/>
      <c r="J359" s="571"/>
      <c r="K359" s="571"/>
      <c r="L359" s="571"/>
      <c r="M359" s="571"/>
      <c r="N359" s="567"/>
      <c r="O359" s="113"/>
    </row>
    <row r="360" spans="1:15" s="115" customFormat="1" ht="18.95" customHeight="1">
      <c r="A360" s="563"/>
      <c r="B360" s="214"/>
      <c r="C360" s="567"/>
      <c r="D360" s="231"/>
      <c r="E360" s="567"/>
      <c r="F360" s="232"/>
      <c r="G360" s="571"/>
      <c r="H360" s="571"/>
      <c r="I360" s="571"/>
      <c r="J360" s="571"/>
      <c r="K360" s="571"/>
      <c r="L360" s="571"/>
      <c r="M360" s="571"/>
      <c r="N360" s="567"/>
      <c r="O360" s="113"/>
    </row>
    <row r="361" spans="1:15" s="115" customFormat="1" ht="18.95" customHeight="1">
      <c r="A361" s="563"/>
      <c r="B361" s="214"/>
      <c r="C361" s="567"/>
      <c r="D361" s="231"/>
      <c r="E361" s="567"/>
      <c r="F361" s="232"/>
      <c r="G361" s="571"/>
      <c r="H361" s="571"/>
      <c r="I361" s="571"/>
      <c r="J361" s="571"/>
      <c r="K361" s="571"/>
      <c r="L361" s="571"/>
      <c r="M361" s="571"/>
      <c r="N361" s="567"/>
      <c r="O361" s="113"/>
    </row>
    <row r="362" spans="1:15" s="115" customFormat="1" ht="18.95" customHeight="1">
      <c r="A362" s="563"/>
      <c r="B362" s="214"/>
      <c r="C362" s="567"/>
      <c r="D362" s="231"/>
      <c r="E362" s="567"/>
      <c r="F362" s="232"/>
      <c r="G362" s="571"/>
      <c r="H362" s="571"/>
      <c r="I362" s="571"/>
      <c r="J362" s="571"/>
      <c r="K362" s="571"/>
      <c r="L362" s="571"/>
      <c r="M362" s="571"/>
      <c r="N362" s="567"/>
      <c r="O362" s="113"/>
    </row>
    <row r="363" spans="1:15" s="115" customFormat="1" ht="18.95" customHeight="1">
      <c r="A363" s="563"/>
      <c r="B363" s="214"/>
      <c r="C363" s="567"/>
      <c r="D363" s="231"/>
      <c r="E363" s="567"/>
      <c r="F363" s="232"/>
      <c r="G363" s="571"/>
      <c r="H363" s="571"/>
      <c r="I363" s="571"/>
      <c r="J363" s="571"/>
      <c r="K363" s="571"/>
      <c r="L363" s="571"/>
      <c r="M363" s="571"/>
      <c r="N363" s="567"/>
      <c r="O363" s="113"/>
    </row>
    <row r="364" spans="1:15" s="115" customFormat="1" ht="18.95" customHeight="1">
      <c r="A364" s="563"/>
      <c r="B364" s="214"/>
      <c r="C364" s="567"/>
      <c r="D364" s="231"/>
      <c r="E364" s="567"/>
      <c r="F364" s="232"/>
      <c r="G364" s="571"/>
      <c r="H364" s="571"/>
      <c r="I364" s="571"/>
      <c r="J364" s="571"/>
      <c r="K364" s="571"/>
      <c r="L364" s="571"/>
      <c r="M364" s="571"/>
      <c r="N364" s="567"/>
      <c r="O364" s="113"/>
    </row>
    <row r="365" spans="1:15" s="115" customFormat="1" ht="18.95" customHeight="1">
      <c r="A365" s="563"/>
      <c r="B365" s="214"/>
      <c r="C365" s="567"/>
      <c r="D365" s="231"/>
      <c r="E365" s="567"/>
      <c r="F365" s="232"/>
      <c r="G365" s="571"/>
      <c r="H365" s="571"/>
      <c r="I365" s="571"/>
      <c r="J365" s="571"/>
      <c r="K365" s="571"/>
      <c r="L365" s="571"/>
      <c r="M365" s="571"/>
      <c r="N365" s="567"/>
      <c r="O365" s="113"/>
    </row>
    <row r="366" spans="1:15" s="115" customFormat="1" ht="18.95" customHeight="1">
      <c r="A366" s="563"/>
      <c r="B366" s="214"/>
      <c r="C366" s="567"/>
      <c r="D366" s="231"/>
      <c r="E366" s="567"/>
      <c r="F366" s="232"/>
      <c r="G366" s="571"/>
      <c r="H366" s="571"/>
      <c r="I366" s="571"/>
      <c r="J366" s="571"/>
      <c r="K366" s="571"/>
      <c r="L366" s="571"/>
      <c r="M366" s="571"/>
      <c r="N366" s="567"/>
      <c r="O366" s="113"/>
    </row>
    <row r="367" spans="1:15" s="115" customFormat="1" ht="18.95" customHeight="1">
      <c r="A367" s="563"/>
      <c r="B367" s="214"/>
      <c r="C367" s="567"/>
      <c r="D367" s="231"/>
      <c r="E367" s="567"/>
      <c r="F367" s="232"/>
      <c r="G367" s="571"/>
      <c r="H367" s="571"/>
      <c r="I367" s="571"/>
      <c r="J367" s="571"/>
      <c r="K367" s="571"/>
      <c r="L367" s="571"/>
      <c r="M367" s="571"/>
      <c r="N367" s="567"/>
      <c r="O367" s="113"/>
    </row>
    <row r="368" spans="1:15" s="115" customFormat="1" ht="18.95" customHeight="1">
      <c r="A368" s="563"/>
      <c r="B368" s="214"/>
      <c r="C368" s="567"/>
      <c r="D368" s="231"/>
      <c r="E368" s="567"/>
      <c r="F368" s="232"/>
      <c r="G368" s="571"/>
      <c r="H368" s="571"/>
      <c r="I368" s="571"/>
      <c r="J368" s="571"/>
      <c r="K368" s="571"/>
      <c r="L368" s="571"/>
      <c r="M368" s="571"/>
      <c r="N368" s="567"/>
      <c r="O368" s="113"/>
    </row>
    <row r="369" spans="1:15" s="115" customFormat="1" ht="18.95" customHeight="1">
      <c r="A369" s="563"/>
      <c r="B369" s="214"/>
      <c r="C369" s="567"/>
      <c r="D369" s="231"/>
      <c r="E369" s="567"/>
      <c r="F369" s="232"/>
      <c r="G369" s="571"/>
      <c r="H369" s="571"/>
      <c r="I369" s="571"/>
      <c r="J369" s="571"/>
      <c r="K369" s="571"/>
      <c r="L369" s="571"/>
      <c r="M369" s="571"/>
      <c r="N369" s="567"/>
      <c r="O369" s="113"/>
    </row>
    <row r="370" spans="1:15" s="115" customFormat="1" ht="18.95" customHeight="1">
      <c r="A370" s="563"/>
      <c r="B370" s="214"/>
      <c r="C370" s="567"/>
      <c r="D370" s="231"/>
      <c r="E370" s="567"/>
      <c r="F370" s="232"/>
      <c r="G370" s="571"/>
      <c r="H370" s="571"/>
      <c r="I370" s="571"/>
      <c r="J370" s="571"/>
      <c r="K370" s="571"/>
      <c r="L370" s="571"/>
      <c r="M370" s="571"/>
      <c r="N370" s="567"/>
      <c r="O370" s="113"/>
    </row>
    <row r="371" spans="1:15" s="115" customFormat="1" ht="18.95" customHeight="1">
      <c r="A371" s="563"/>
      <c r="B371" s="214"/>
      <c r="C371" s="567"/>
      <c r="D371" s="231"/>
      <c r="E371" s="567"/>
      <c r="F371" s="232"/>
      <c r="G371" s="571"/>
      <c r="H371" s="571"/>
      <c r="I371" s="571"/>
      <c r="J371" s="571"/>
      <c r="K371" s="571"/>
      <c r="L371" s="571"/>
      <c r="M371" s="571"/>
      <c r="N371" s="567"/>
      <c r="O371" s="113"/>
    </row>
    <row r="372" spans="1:15" s="115" customFormat="1" ht="18.95" customHeight="1">
      <c r="A372" s="563"/>
      <c r="B372" s="214"/>
      <c r="C372" s="567"/>
      <c r="D372" s="231"/>
      <c r="E372" s="567"/>
      <c r="F372" s="232"/>
      <c r="G372" s="571"/>
      <c r="H372" s="571"/>
      <c r="I372" s="571"/>
      <c r="J372" s="571"/>
      <c r="K372" s="571"/>
      <c r="L372" s="571"/>
      <c r="M372" s="571"/>
      <c r="N372" s="567"/>
      <c r="O372" s="113"/>
    </row>
    <row r="373" spans="1:15" s="115" customFormat="1" ht="18.95" customHeight="1">
      <c r="A373" s="563"/>
      <c r="B373" s="214"/>
      <c r="C373" s="567"/>
      <c r="D373" s="231"/>
      <c r="E373" s="567"/>
      <c r="F373" s="232"/>
      <c r="G373" s="571"/>
      <c r="H373" s="571"/>
      <c r="I373" s="571"/>
      <c r="J373" s="571"/>
      <c r="K373" s="571"/>
      <c r="L373" s="571"/>
      <c r="M373" s="571"/>
      <c r="N373" s="567"/>
      <c r="O373" s="113"/>
    </row>
    <row r="374" spans="1:15" s="115" customFormat="1" ht="18.95" customHeight="1">
      <c r="A374" s="563"/>
      <c r="B374" s="214"/>
      <c r="C374" s="567"/>
      <c r="D374" s="231"/>
      <c r="E374" s="567"/>
      <c r="F374" s="232"/>
      <c r="G374" s="571"/>
      <c r="H374" s="571"/>
      <c r="I374" s="571"/>
      <c r="J374" s="571"/>
      <c r="K374" s="571"/>
      <c r="L374" s="571"/>
      <c r="M374" s="571"/>
      <c r="N374" s="567"/>
      <c r="O374" s="113"/>
    </row>
    <row r="375" spans="1:15" s="115" customFormat="1" ht="18.95" customHeight="1">
      <c r="A375" s="563"/>
      <c r="B375" s="214"/>
      <c r="C375" s="567"/>
      <c r="D375" s="231"/>
      <c r="E375" s="567"/>
      <c r="F375" s="232"/>
      <c r="G375" s="571"/>
      <c r="H375" s="571"/>
      <c r="I375" s="571"/>
      <c r="J375" s="571"/>
      <c r="K375" s="571"/>
      <c r="L375" s="571"/>
      <c r="M375" s="571"/>
      <c r="N375" s="567"/>
      <c r="O375" s="113"/>
    </row>
    <row r="376" spans="1:15" s="115" customFormat="1" ht="18.95" customHeight="1">
      <c r="A376" s="563"/>
      <c r="B376" s="214"/>
      <c r="C376" s="567"/>
      <c r="D376" s="231"/>
      <c r="E376" s="567"/>
      <c r="F376" s="232"/>
      <c r="G376" s="571"/>
      <c r="H376" s="571"/>
      <c r="I376" s="571"/>
      <c r="J376" s="571"/>
      <c r="K376" s="571"/>
      <c r="L376" s="571"/>
      <c r="M376" s="571"/>
      <c r="N376" s="567"/>
      <c r="O376" s="113"/>
    </row>
    <row r="377" spans="1:15" s="115" customFormat="1" ht="18.95" customHeight="1">
      <c r="A377" s="563"/>
      <c r="B377" s="214"/>
      <c r="C377" s="567"/>
      <c r="D377" s="231"/>
      <c r="E377" s="567"/>
      <c r="F377" s="232"/>
      <c r="G377" s="571"/>
      <c r="H377" s="571"/>
      <c r="I377" s="571"/>
      <c r="J377" s="571"/>
      <c r="K377" s="571"/>
      <c r="L377" s="571"/>
      <c r="M377" s="571"/>
      <c r="N377" s="567"/>
      <c r="O377" s="113"/>
    </row>
    <row r="378" spans="1:15" s="115" customFormat="1" ht="18.95" customHeight="1">
      <c r="A378" s="563"/>
      <c r="B378" s="214"/>
      <c r="C378" s="567"/>
      <c r="D378" s="231"/>
      <c r="E378" s="567"/>
      <c r="F378" s="232"/>
      <c r="G378" s="571"/>
      <c r="H378" s="571"/>
      <c r="I378" s="571"/>
      <c r="J378" s="571"/>
      <c r="K378" s="571"/>
      <c r="L378" s="571"/>
      <c r="M378" s="571"/>
      <c r="N378" s="567"/>
      <c r="O378" s="113"/>
    </row>
    <row r="379" spans="1:15" s="115" customFormat="1" ht="18.95" customHeight="1">
      <c r="A379" s="563"/>
      <c r="B379" s="214"/>
      <c r="C379" s="567"/>
      <c r="D379" s="231"/>
      <c r="E379" s="567"/>
      <c r="F379" s="232"/>
      <c r="G379" s="571"/>
      <c r="H379" s="571"/>
      <c r="I379" s="571"/>
      <c r="J379" s="571"/>
      <c r="K379" s="571"/>
      <c r="L379" s="571"/>
      <c r="M379" s="571"/>
      <c r="N379" s="567"/>
      <c r="O379" s="113"/>
    </row>
    <row r="380" spans="1:15" s="115" customFormat="1" ht="18.95" customHeight="1">
      <c r="A380" s="563"/>
      <c r="B380" s="214"/>
      <c r="C380" s="567"/>
      <c r="D380" s="231"/>
      <c r="E380" s="567"/>
      <c r="F380" s="232"/>
      <c r="G380" s="571"/>
      <c r="H380" s="571"/>
      <c r="I380" s="571"/>
      <c r="J380" s="571"/>
      <c r="K380" s="571"/>
      <c r="L380" s="571"/>
      <c r="M380" s="571"/>
      <c r="N380" s="567"/>
      <c r="O380" s="113"/>
    </row>
    <row r="381" spans="1:15" s="115" customFormat="1" ht="18.95" customHeight="1">
      <c r="A381" s="563"/>
      <c r="B381" s="214"/>
      <c r="C381" s="567"/>
      <c r="D381" s="231"/>
      <c r="E381" s="567"/>
      <c r="F381" s="232"/>
      <c r="G381" s="571"/>
      <c r="H381" s="571"/>
      <c r="I381" s="571"/>
      <c r="J381" s="571"/>
      <c r="K381" s="571"/>
      <c r="L381" s="571"/>
      <c r="M381" s="571"/>
      <c r="N381" s="567"/>
      <c r="O381" s="113"/>
    </row>
    <row r="382" spans="1:15" s="115" customFormat="1" ht="18.95" customHeight="1">
      <c r="A382" s="563"/>
      <c r="B382" s="214"/>
      <c r="C382" s="567"/>
      <c r="D382" s="231"/>
      <c r="E382" s="567"/>
      <c r="F382" s="232"/>
      <c r="G382" s="571"/>
      <c r="H382" s="571"/>
      <c r="I382" s="571"/>
      <c r="J382" s="571"/>
      <c r="K382" s="571"/>
      <c r="L382" s="571"/>
      <c r="M382" s="571"/>
      <c r="N382" s="567"/>
      <c r="O382" s="113"/>
    </row>
    <row r="383" spans="1:15" s="115" customFormat="1" ht="18.95" customHeight="1">
      <c r="A383" s="563"/>
      <c r="B383" s="214"/>
      <c r="C383" s="567"/>
      <c r="D383" s="231"/>
      <c r="E383" s="567"/>
      <c r="F383" s="232"/>
      <c r="G383" s="571"/>
      <c r="H383" s="571"/>
      <c r="I383" s="571"/>
      <c r="J383" s="571"/>
      <c r="K383" s="571"/>
      <c r="L383" s="571"/>
      <c r="M383" s="571"/>
      <c r="N383" s="567"/>
      <c r="O383" s="113"/>
    </row>
    <row r="384" spans="1:15" s="115" customFormat="1" ht="18.95" customHeight="1">
      <c r="A384" s="563"/>
      <c r="B384" s="214"/>
      <c r="C384" s="567"/>
      <c r="D384" s="231"/>
      <c r="E384" s="567"/>
      <c r="F384" s="232"/>
      <c r="G384" s="571"/>
      <c r="H384" s="571"/>
      <c r="I384" s="571"/>
      <c r="J384" s="571"/>
      <c r="K384" s="571"/>
      <c r="L384" s="571"/>
      <c r="M384" s="571"/>
      <c r="N384" s="567"/>
      <c r="O384" s="113"/>
    </row>
    <row r="385" spans="1:15" s="115" customFormat="1" ht="18.95" customHeight="1">
      <c r="A385" s="563"/>
      <c r="B385" s="214"/>
      <c r="C385" s="567"/>
      <c r="D385" s="231"/>
      <c r="E385" s="567"/>
      <c r="F385" s="232"/>
      <c r="G385" s="571"/>
      <c r="H385" s="571"/>
      <c r="I385" s="571"/>
      <c r="J385" s="571"/>
      <c r="K385" s="571"/>
      <c r="L385" s="571"/>
      <c r="M385" s="571"/>
      <c r="N385" s="567"/>
      <c r="O385" s="113"/>
    </row>
    <row r="386" spans="1:15" s="115" customFormat="1" ht="18.95" customHeight="1">
      <c r="A386" s="563"/>
      <c r="B386" s="214"/>
      <c r="C386" s="567"/>
      <c r="D386" s="231"/>
      <c r="E386" s="567"/>
      <c r="F386" s="232"/>
      <c r="G386" s="571"/>
      <c r="H386" s="571"/>
      <c r="I386" s="571"/>
      <c r="J386" s="571"/>
      <c r="K386" s="571"/>
      <c r="L386" s="571"/>
      <c r="M386" s="571"/>
      <c r="N386" s="567"/>
      <c r="O386" s="113"/>
    </row>
    <row r="387" spans="1:15" s="115" customFormat="1" ht="18.95" customHeight="1">
      <c r="A387" s="563"/>
      <c r="B387" s="214"/>
      <c r="C387" s="567"/>
      <c r="D387" s="231"/>
      <c r="E387" s="567"/>
      <c r="F387" s="232"/>
      <c r="G387" s="571"/>
      <c r="H387" s="571"/>
      <c r="I387" s="571"/>
      <c r="J387" s="571"/>
      <c r="K387" s="571"/>
      <c r="L387" s="571"/>
      <c r="M387" s="571"/>
      <c r="N387" s="567"/>
      <c r="O387" s="113"/>
    </row>
    <row r="388" spans="1:15" s="115" customFormat="1" ht="18.95" customHeight="1">
      <c r="A388" s="563"/>
      <c r="B388" s="214"/>
      <c r="C388" s="567"/>
      <c r="D388" s="231"/>
      <c r="E388" s="567"/>
      <c r="F388" s="232"/>
      <c r="G388" s="571"/>
      <c r="H388" s="571"/>
      <c r="I388" s="571"/>
      <c r="J388" s="571"/>
      <c r="K388" s="571"/>
      <c r="L388" s="571"/>
      <c r="M388" s="571"/>
      <c r="N388" s="567"/>
      <c r="O388" s="113"/>
    </row>
    <row r="389" spans="1:15" s="115" customFormat="1" ht="18.95" customHeight="1">
      <c r="A389" s="563"/>
      <c r="B389" s="214"/>
      <c r="C389" s="567"/>
      <c r="D389" s="231"/>
      <c r="E389" s="567"/>
      <c r="F389" s="232"/>
      <c r="G389" s="571"/>
      <c r="H389" s="571"/>
      <c r="I389" s="571"/>
      <c r="J389" s="571"/>
      <c r="K389" s="571"/>
      <c r="L389" s="571"/>
      <c r="M389" s="571"/>
      <c r="N389" s="567"/>
      <c r="O389" s="113"/>
    </row>
    <row r="390" spans="1:15" s="115" customFormat="1" ht="18.95" customHeight="1">
      <c r="A390" s="563"/>
      <c r="B390" s="214"/>
      <c r="C390" s="567"/>
      <c r="D390" s="231"/>
      <c r="E390" s="567"/>
      <c r="F390" s="232"/>
      <c r="G390" s="571"/>
      <c r="H390" s="571"/>
      <c r="I390" s="571"/>
      <c r="J390" s="571"/>
      <c r="K390" s="571"/>
      <c r="L390" s="571"/>
      <c r="M390" s="571"/>
      <c r="N390" s="567"/>
      <c r="O390" s="113"/>
    </row>
    <row r="391" spans="1:15" s="115" customFormat="1" ht="18.95" customHeight="1">
      <c r="A391" s="563"/>
      <c r="B391" s="214"/>
      <c r="C391" s="567"/>
      <c r="D391" s="231"/>
      <c r="E391" s="567"/>
      <c r="F391" s="232"/>
      <c r="G391" s="571"/>
      <c r="H391" s="571"/>
      <c r="I391" s="571"/>
      <c r="J391" s="571"/>
      <c r="K391" s="571"/>
      <c r="L391" s="571"/>
      <c r="M391" s="571"/>
      <c r="N391" s="567"/>
      <c r="O391" s="113"/>
    </row>
    <row r="392" spans="1:15" s="115" customFormat="1" ht="18.95" customHeight="1">
      <c r="A392" s="563"/>
      <c r="B392" s="214"/>
      <c r="C392" s="567"/>
      <c r="D392" s="231"/>
      <c r="E392" s="567"/>
      <c r="F392" s="232"/>
      <c r="G392" s="571"/>
      <c r="H392" s="571"/>
      <c r="I392" s="571"/>
      <c r="J392" s="571"/>
      <c r="K392" s="571"/>
      <c r="L392" s="571"/>
      <c r="M392" s="571"/>
      <c r="N392" s="567"/>
      <c r="O392" s="113"/>
    </row>
    <row r="393" spans="1:15" s="115" customFormat="1" ht="18.95" customHeight="1">
      <c r="A393" s="563"/>
      <c r="B393" s="214"/>
      <c r="C393" s="567"/>
      <c r="D393" s="231"/>
      <c r="E393" s="567"/>
      <c r="F393" s="232"/>
      <c r="G393" s="571"/>
      <c r="H393" s="571"/>
      <c r="I393" s="571"/>
      <c r="J393" s="571"/>
      <c r="K393" s="571"/>
      <c r="L393" s="571"/>
      <c r="M393" s="571"/>
      <c r="N393" s="567"/>
      <c r="O393" s="113"/>
    </row>
    <row r="394" spans="1:15" s="115" customFormat="1" ht="18.95" customHeight="1">
      <c r="A394" s="563"/>
      <c r="B394" s="214"/>
      <c r="C394" s="567"/>
      <c r="D394" s="231"/>
      <c r="E394" s="567"/>
      <c r="F394" s="232"/>
      <c r="G394" s="571"/>
      <c r="H394" s="571"/>
      <c r="I394" s="571"/>
      <c r="J394" s="571"/>
      <c r="K394" s="571"/>
      <c r="L394" s="571"/>
      <c r="M394" s="571"/>
      <c r="N394" s="567"/>
      <c r="O394" s="113"/>
    </row>
    <row r="395" spans="1:15" s="115" customFormat="1" ht="18.95" customHeight="1">
      <c r="A395" s="563"/>
      <c r="B395" s="214"/>
      <c r="C395" s="567"/>
      <c r="D395" s="231"/>
      <c r="E395" s="567"/>
      <c r="F395" s="232"/>
      <c r="G395" s="571"/>
      <c r="H395" s="571"/>
      <c r="I395" s="571"/>
      <c r="J395" s="571"/>
      <c r="K395" s="571"/>
      <c r="L395" s="571"/>
      <c r="M395" s="571"/>
      <c r="N395" s="567"/>
      <c r="O395" s="113"/>
    </row>
    <row r="396" spans="1:15" s="115" customFormat="1" ht="18.95" customHeight="1">
      <c r="A396" s="563"/>
      <c r="B396" s="214"/>
      <c r="C396" s="567"/>
      <c r="D396" s="231"/>
      <c r="E396" s="567"/>
      <c r="F396" s="232"/>
      <c r="G396" s="571"/>
      <c r="H396" s="571"/>
      <c r="I396" s="571"/>
      <c r="J396" s="571"/>
      <c r="K396" s="571"/>
      <c r="L396" s="571"/>
      <c r="M396" s="571"/>
      <c r="N396" s="567"/>
      <c r="O396" s="113"/>
    </row>
    <row r="397" spans="1:15" s="115" customFormat="1" ht="18.95" customHeight="1">
      <c r="A397" s="563"/>
      <c r="B397" s="214"/>
      <c r="C397" s="567"/>
      <c r="D397" s="231"/>
      <c r="E397" s="567"/>
      <c r="F397" s="232"/>
      <c r="G397" s="571"/>
      <c r="H397" s="571"/>
      <c r="I397" s="571"/>
      <c r="J397" s="571"/>
      <c r="K397" s="571"/>
      <c r="L397" s="571"/>
      <c r="M397" s="571"/>
      <c r="N397" s="567"/>
      <c r="O397" s="113"/>
    </row>
    <row r="398" spans="1:15" s="115" customFormat="1" ht="18.95" customHeight="1">
      <c r="A398" s="563"/>
      <c r="B398" s="214"/>
      <c r="C398" s="567"/>
      <c r="D398" s="231"/>
      <c r="E398" s="567"/>
      <c r="F398" s="232"/>
      <c r="G398" s="571"/>
      <c r="H398" s="571"/>
      <c r="I398" s="571"/>
      <c r="J398" s="571"/>
      <c r="K398" s="571"/>
      <c r="L398" s="571"/>
      <c r="M398" s="571"/>
      <c r="N398" s="567"/>
      <c r="O398" s="113"/>
    </row>
    <row r="399" spans="1:15" s="115" customFormat="1" ht="18.95" customHeight="1">
      <c r="A399" s="563"/>
      <c r="B399" s="214"/>
      <c r="C399" s="567"/>
      <c r="D399" s="231"/>
      <c r="E399" s="567"/>
      <c r="F399" s="232"/>
      <c r="G399" s="571"/>
      <c r="H399" s="571"/>
      <c r="I399" s="571"/>
      <c r="J399" s="571"/>
      <c r="K399" s="571"/>
      <c r="L399" s="571"/>
      <c r="M399" s="571"/>
      <c r="N399" s="567"/>
      <c r="O399" s="113"/>
    </row>
    <row r="400" spans="1:15" s="115" customFormat="1" ht="18.95" customHeight="1">
      <c r="A400" s="563"/>
      <c r="B400" s="214"/>
      <c r="C400" s="567"/>
      <c r="D400" s="231"/>
      <c r="E400" s="567"/>
      <c r="F400" s="232"/>
      <c r="G400" s="571"/>
      <c r="H400" s="571"/>
      <c r="I400" s="571"/>
      <c r="J400" s="571"/>
      <c r="K400" s="571"/>
      <c r="L400" s="571"/>
      <c r="M400" s="571"/>
      <c r="N400" s="567"/>
      <c r="O400" s="113"/>
    </row>
    <row r="401" spans="1:15" s="115" customFormat="1" ht="18.95" customHeight="1">
      <c r="A401" s="563"/>
      <c r="B401" s="214"/>
      <c r="C401" s="567"/>
      <c r="D401" s="231"/>
      <c r="E401" s="567"/>
      <c r="F401" s="232"/>
      <c r="G401" s="571"/>
      <c r="H401" s="571"/>
      <c r="I401" s="571"/>
      <c r="J401" s="571"/>
      <c r="K401" s="571"/>
      <c r="L401" s="571"/>
      <c r="M401" s="571"/>
      <c r="N401" s="567"/>
      <c r="O401" s="113"/>
    </row>
    <row r="402" spans="1:15" s="115" customFormat="1" ht="18.95" customHeight="1">
      <c r="A402" s="563"/>
      <c r="B402" s="214"/>
      <c r="C402" s="567"/>
      <c r="D402" s="231"/>
      <c r="E402" s="567"/>
      <c r="F402" s="232"/>
      <c r="G402" s="571"/>
      <c r="H402" s="571"/>
      <c r="I402" s="571"/>
      <c r="J402" s="571"/>
      <c r="K402" s="571"/>
      <c r="L402" s="571"/>
      <c r="M402" s="571"/>
      <c r="N402" s="567"/>
      <c r="O402" s="113"/>
    </row>
    <row r="403" spans="1:15" s="115" customFormat="1" ht="18.95" customHeight="1">
      <c r="A403" s="563"/>
      <c r="B403" s="214"/>
      <c r="C403" s="567"/>
      <c r="D403" s="231"/>
      <c r="E403" s="567"/>
      <c r="F403" s="232"/>
      <c r="G403" s="571"/>
      <c r="H403" s="571"/>
      <c r="I403" s="571"/>
      <c r="J403" s="571"/>
      <c r="K403" s="571"/>
      <c r="L403" s="571"/>
      <c r="M403" s="571"/>
      <c r="N403" s="567"/>
      <c r="O403" s="113"/>
    </row>
    <row r="404" spans="1:15" s="115" customFormat="1" ht="18.95" customHeight="1">
      <c r="A404" s="563"/>
      <c r="B404" s="214"/>
      <c r="C404" s="567"/>
      <c r="D404" s="231"/>
      <c r="E404" s="567"/>
      <c r="F404" s="232"/>
      <c r="G404" s="571"/>
      <c r="H404" s="571"/>
      <c r="I404" s="571"/>
      <c r="J404" s="571"/>
      <c r="K404" s="571"/>
      <c r="L404" s="571"/>
      <c r="M404" s="571"/>
      <c r="N404" s="567"/>
      <c r="O404" s="113"/>
    </row>
    <row r="405" spans="1:15" s="115" customFormat="1" ht="18.95" customHeight="1">
      <c r="A405" s="563"/>
      <c r="B405" s="214"/>
      <c r="C405" s="567"/>
      <c r="D405" s="231"/>
      <c r="E405" s="567"/>
      <c r="F405" s="232"/>
      <c r="G405" s="571"/>
      <c r="H405" s="571"/>
      <c r="I405" s="571"/>
      <c r="J405" s="571"/>
      <c r="K405" s="571"/>
      <c r="L405" s="571"/>
      <c r="M405" s="571"/>
      <c r="N405" s="567"/>
      <c r="O405" s="113"/>
    </row>
    <row r="406" spans="1:15" s="115" customFormat="1" ht="18.95" customHeight="1">
      <c r="A406" s="563"/>
      <c r="B406" s="214"/>
      <c r="C406" s="567"/>
      <c r="D406" s="231"/>
      <c r="E406" s="567"/>
      <c r="F406" s="232"/>
      <c r="G406" s="571"/>
      <c r="H406" s="571"/>
      <c r="I406" s="571"/>
      <c r="J406" s="571"/>
      <c r="K406" s="571"/>
      <c r="L406" s="571"/>
      <c r="M406" s="571"/>
      <c r="N406" s="567"/>
      <c r="O406" s="113"/>
    </row>
    <row r="407" spans="1:15" s="115" customFormat="1" ht="18.95" customHeight="1">
      <c r="A407" s="563"/>
      <c r="B407" s="214"/>
      <c r="C407" s="567"/>
      <c r="D407" s="231"/>
      <c r="E407" s="567"/>
      <c r="F407" s="232"/>
      <c r="G407" s="571"/>
      <c r="H407" s="571"/>
      <c r="I407" s="571"/>
      <c r="J407" s="571"/>
      <c r="K407" s="571"/>
      <c r="L407" s="571"/>
      <c r="M407" s="571"/>
      <c r="N407" s="567"/>
      <c r="O407" s="113"/>
    </row>
    <row r="408" spans="1:15" s="115" customFormat="1" ht="18.95" customHeight="1">
      <c r="A408" s="563"/>
      <c r="B408" s="214"/>
      <c r="C408" s="567"/>
      <c r="D408" s="231"/>
      <c r="E408" s="567"/>
      <c r="F408" s="232"/>
      <c r="G408" s="571"/>
      <c r="H408" s="571"/>
      <c r="I408" s="571"/>
      <c r="J408" s="571"/>
      <c r="K408" s="571"/>
      <c r="L408" s="571"/>
      <c r="M408" s="571"/>
      <c r="N408" s="567"/>
      <c r="O408" s="113"/>
    </row>
    <row r="409" spans="1:15" s="115" customFormat="1" ht="18.95" customHeight="1">
      <c r="A409" s="563"/>
      <c r="B409" s="214"/>
      <c r="C409" s="567"/>
      <c r="D409" s="231"/>
      <c r="E409" s="567"/>
      <c r="F409" s="232"/>
      <c r="G409" s="571"/>
      <c r="H409" s="571"/>
      <c r="I409" s="571"/>
      <c r="J409" s="571"/>
      <c r="K409" s="571"/>
      <c r="L409" s="571"/>
      <c r="M409" s="571"/>
      <c r="N409" s="567"/>
      <c r="O409" s="113"/>
    </row>
    <row r="410" spans="1:15" s="115" customFormat="1" ht="18.95" customHeight="1">
      <c r="A410" s="563"/>
      <c r="B410" s="214"/>
      <c r="C410" s="567"/>
      <c r="D410" s="231"/>
      <c r="E410" s="567"/>
      <c r="F410" s="232"/>
      <c r="G410" s="571"/>
      <c r="H410" s="571"/>
      <c r="I410" s="571"/>
      <c r="J410" s="571"/>
      <c r="K410" s="571"/>
      <c r="L410" s="571"/>
      <c r="M410" s="571"/>
      <c r="N410" s="567"/>
      <c r="O410" s="113"/>
    </row>
    <row r="411" spans="1:15" s="115" customFormat="1" ht="18.95" customHeight="1">
      <c r="A411" s="563"/>
      <c r="B411" s="214"/>
      <c r="C411" s="567"/>
      <c r="D411" s="231"/>
      <c r="E411" s="567"/>
      <c r="F411" s="232"/>
      <c r="G411" s="571"/>
      <c r="H411" s="571"/>
      <c r="I411" s="571"/>
      <c r="J411" s="571"/>
      <c r="K411" s="571"/>
      <c r="L411" s="571"/>
      <c r="M411" s="571"/>
      <c r="N411" s="567"/>
      <c r="O411" s="113"/>
    </row>
    <row r="412" spans="1:15" s="115" customFormat="1" ht="18.95" customHeight="1">
      <c r="A412" s="563"/>
      <c r="B412" s="214"/>
      <c r="C412" s="567"/>
      <c r="D412" s="231"/>
      <c r="E412" s="567"/>
      <c r="F412" s="232"/>
      <c r="G412" s="571"/>
      <c r="H412" s="571"/>
      <c r="I412" s="571"/>
      <c r="J412" s="571"/>
      <c r="K412" s="571"/>
      <c r="L412" s="571"/>
      <c r="M412" s="571"/>
      <c r="N412" s="567"/>
      <c r="O412" s="113"/>
    </row>
    <row r="413" spans="1:15" s="115" customFormat="1" ht="18.95" customHeight="1">
      <c r="A413" s="563"/>
      <c r="B413" s="214"/>
      <c r="C413" s="567"/>
      <c r="D413" s="231"/>
      <c r="E413" s="567"/>
      <c r="F413" s="232"/>
      <c r="G413" s="571"/>
      <c r="H413" s="571"/>
      <c r="I413" s="571"/>
      <c r="J413" s="571"/>
      <c r="K413" s="571"/>
      <c r="L413" s="571"/>
      <c r="M413" s="571"/>
      <c r="N413" s="567"/>
      <c r="O413" s="113"/>
    </row>
    <row r="414" spans="1:15" s="115" customFormat="1" ht="18.95" customHeight="1">
      <c r="A414" s="563"/>
      <c r="B414" s="214"/>
      <c r="C414" s="567"/>
      <c r="D414" s="231"/>
      <c r="E414" s="567"/>
      <c r="F414" s="232"/>
      <c r="G414" s="571"/>
      <c r="H414" s="571"/>
      <c r="I414" s="571"/>
      <c r="J414" s="571"/>
      <c r="K414" s="571"/>
      <c r="L414" s="571"/>
      <c r="M414" s="571"/>
      <c r="N414" s="567"/>
      <c r="O414" s="113"/>
    </row>
    <row r="415" spans="1:15" s="115" customFormat="1" ht="18.95" customHeight="1">
      <c r="A415" s="563"/>
      <c r="B415" s="214"/>
      <c r="C415" s="567"/>
      <c r="D415" s="231"/>
      <c r="E415" s="567"/>
      <c r="F415" s="232"/>
      <c r="G415" s="571"/>
      <c r="H415" s="571"/>
      <c r="I415" s="571"/>
      <c r="J415" s="571"/>
      <c r="K415" s="571"/>
      <c r="L415" s="571"/>
      <c r="M415" s="571"/>
      <c r="N415" s="567"/>
      <c r="O415" s="113"/>
    </row>
    <row r="416" spans="1:15" s="115" customFormat="1" ht="18.95" customHeight="1">
      <c r="A416" s="563"/>
      <c r="B416" s="214"/>
      <c r="C416" s="567"/>
      <c r="D416" s="231"/>
      <c r="E416" s="567"/>
      <c r="F416" s="232"/>
      <c r="G416" s="571"/>
      <c r="H416" s="571"/>
      <c r="I416" s="571"/>
      <c r="J416" s="571"/>
      <c r="K416" s="571"/>
      <c r="L416" s="571"/>
      <c r="M416" s="571"/>
      <c r="N416" s="567"/>
      <c r="O416" s="113"/>
    </row>
    <row r="417" spans="1:15" s="115" customFormat="1" ht="18.95" customHeight="1">
      <c r="A417" s="563"/>
      <c r="B417" s="214"/>
      <c r="C417" s="567"/>
      <c r="D417" s="231"/>
      <c r="E417" s="567"/>
      <c r="F417" s="232"/>
      <c r="G417" s="571"/>
      <c r="H417" s="571"/>
      <c r="I417" s="571"/>
      <c r="J417" s="571"/>
      <c r="K417" s="571"/>
      <c r="L417" s="571"/>
      <c r="M417" s="571"/>
      <c r="N417" s="567"/>
      <c r="O417" s="113"/>
    </row>
    <row r="418" spans="1:15" s="115" customFormat="1" ht="18.95" customHeight="1">
      <c r="A418" s="563"/>
      <c r="B418" s="214"/>
      <c r="C418" s="567"/>
      <c r="D418" s="231"/>
      <c r="E418" s="567"/>
      <c r="F418" s="232"/>
      <c r="G418" s="571"/>
      <c r="H418" s="571"/>
      <c r="I418" s="571"/>
      <c r="J418" s="571"/>
      <c r="K418" s="571"/>
      <c r="L418" s="571"/>
      <c r="M418" s="571"/>
      <c r="N418" s="567"/>
      <c r="O418" s="113"/>
    </row>
    <row r="419" spans="1:15" s="115" customFormat="1" ht="18.95" customHeight="1">
      <c r="A419" s="563"/>
      <c r="B419" s="214"/>
      <c r="C419" s="567"/>
      <c r="D419" s="231"/>
      <c r="E419" s="567"/>
      <c r="F419" s="232"/>
      <c r="G419" s="571"/>
      <c r="H419" s="571"/>
      <c r="I419" s="571"/>
      <c r="J419" s="571"/>
      <c r="K419" s="571"/>
      <c r="L419" s="571"/>
      <c r="M419" s="571"/>
      <c r="N419" s="567"/>
      <c r="O419" s="113"/>
    </row>
    <row r="420" spans="1:15" s="115" customFormat="1" ht="18.95" customHeight="1">
      <c r="A420" s="563"/>
      <c r="B420" s="214"/>
      <c r="C420" s="567"/>
      <c r="D420" s="231"/>
      <c r="E420" s="567"/>
      <c r="F420" s="232"/>
      <c r="G420" s="571"/>
      <c r="H420" s="571"/>
      <c r="I420" s="571"/>
      <c r="J420" s="571"/>
      <c r="K420" s="571"/>
      <c r="L420" s="571"/>
      <c r="M420" s="571"/>
      <c r="N420" s="567"/>
      <c r="O420" s="113"/>
    </row>
    <row r="421" spans="1:15" s="115" customFormat="1" ht="18.95" customHeight="1">
      <c r="A421" s="563"/>
      <c r="B421" s="214"/>
      <c r="C421" s="567"/>
      <c r="D421" s="231"/>
      <c r="E421" s="567"/>
      <c r="F421" s="232"/>
      <c r="G421" s="571"/>
      <c r="H421" s="571"/>
      <c r="I421" s="571"/>
      <c r="J421" s="571"/>
      <c r="K421" s="571"/>
      <c r="L421" s="571"/>
      <c r="M421" s="571"/>
      <c r="N421" s="567"/>
      <c r="O421" s="113"/>
    </row>
    <row r="422" spans="1:15" s="115" customFormat="1" ht="18.95" customHeight="1">
      <c r="A422" s="563"/>
      <c r="B422" s="214"/>
      <c r="C422" s="567"/>
      <c r="D422" s="231"/>
      <c r="E422" s="567"/>
      <c r="F422" s="232"/>
      <c r="G422" s="571"/>
      <c r="H422" s="571"/>
      <c r="I422" s="571"/>
      <c r="J422" s="571"/>
      <c r="K422" s="571"/>
      <c r="L422" s="571"/>
      <c r="M422" s="571"/>
      <c r="N422" s="567"/>
      <c r="O422" s="113"/>
    </row>
    <row r="423" spans="1:15" s="115" customFormat="1" ht="18.95" customHeight="1">
      <c r="A423" s="563"/>
      <c r="B423" s="214"/>
      <c r="C423" s="567"/>
      <c r="D423" s="231"/>
      <c r="E423" s="567"/>
      <c r="F423" s="232"/>
      <c r="G423" s="571"/>
      <c r="H423" s="571"/>
      <c r="I423" s="571"/>
      <c r="J423" s="571"/>
      <c r="K423" s="571"/>
      <c r="L423" s="571"/>
      <c r="M423" s="571"/>
      <c r="N423" s="567"/>
      <c r="O423" s="113"/>
    </row>
    <row r="424" spans="1:15" s="115" customFormat="1" ht="18.95" customHeight="1">
      <c r="A424" s="563"/>
      <c r="B424" s="214"/>
      <c r="C424" s="567"/>
      <c r="D424" s="231"/>
      <c r="E424" s="567"/>
      <c r="F424" s="232"/>
      <c r="G424" s="571"/>
      <c r="H424" s="571"/>
      <c r="I424" s="571"/>
      <c r="J424" s="571"/>
      <c r="K424" s="571"/>
      <c r="L424" s="571"/>
      <c r="M424" s="571"/>
      <c r="N424" s="567"/>
      <c r="O424" s="113"/>
    </row>
    <row r="425" spans="1:15" s="115" customFormat="1" ht="18.95" customHeight="1">
      <c r="A425" s="563"/>
      <c r="B425" s="214"/>
      <c r="C425" s="567"/>
      <c r="D425" s="231"/>
      <c r="E425" s="567"/>
      <c r="F425" s="232"/>
      <c r="G425" s="571"/>
      <c r="H425" s="571"/>
      <c r="I425" s="571"/>
      <c r="J425" s="571"/>
      <c r="K425" s="571"/>
      <c r="L425" s="571"/>
      <c r="M425" s="571"/>
      <c r="N425" s="567"/>
      <c r="O425" s="113"/>
    </row>
    <row r="426" spans="1:15" s="115" customFormat="1" ht="18.95" customHeight="1">
      <c r="A426" s="563"/>
      <c r="B426" s="214"/>
      <c r="C426" s="567"/>
      <c r="D426" s="231"/>
      <c r="E426" s="567"/>
      <c r="F426" s="232"/>
      <c r="G426" s="571"/>
      <c r="H426" s="571"/>
      <c r="I426" s="571"/>
      <c r="J426" s="571"/>
      <c r="K426" s="571"/>
      <c r="L426" s="571"/>
      <c r="M426" s="571"/>
      <c r="N426" s="567"/>
      <c r="O426" s="113"/>
    </row>
    <row r="427" spans="1:15" s="115" customFormat="1" ht="18.95" customHeight="1">
      <c r="A427" s="563"/>
      <c r="B427" s="214"/>
      <c r="C427" s="567"/>
      <c r="D427" s="231"/>
      <c r="E427" s="567"/>
      <c r="F427" s="232"/>
      <c r="G427" s="571"/>
      <c r="H427" s="571"/>
      <c r="I427" s="571"/>
      <c r="J427" s="571"/>
      <c r="K427" s="571"/>
      <c r="L427" s="571"/>
      <c r="M427" s="571"/>
      <c r="N427" s="567"/>
      <c r="O427" s="113"/>
    </row>
    <row r="428" spans="1:15" s="115" customFormat="1" ht="18.95" customHeight="1">
      <c r="A428" s="563"/>
      <c r="B428" s="214"/>
      <c r="C428" s="567"/>
      <c r="D428" s="231"/>
      <c r="E428" s="567"/>
      <c r="F428" s="232"/>
      <c r="G428" s="571"/>
      <c r="H428" s="571"/>
      <c r="I428" s="571"/>
      <c r="J428" s="571"/>
      <c r="K428" s="571"/>
      <c r="L428" s="571"/>
      <c r="M428" s="571"/>
      <c r="N428" s="567"/>
      <c r="O428" s="113"/>
    </row>
    <row r="429" spans="1:15" s="115" customFormat="1" ht="18.95" customHeight="1">
      <c r="A429" s="563"/>
      <c r="B429" s="214"/>
      <c r="C429" s="567"/>
      <c r="D429" s="231"/>
      <c r="E429" s="567"/>
      <c r="F429" s="232"/>
      <c r="G429" s="571"/>
      <c r="H429" s="571"/>
      <c r="I429" s="571"/>
      <c r="J429" s="571"/>
      <c r="K429" s="571"/>
      <c r="L429" s="571"/>
      <c r="M429" s="571"/>
      <c r="N429" s="567"/>
      <c r="O429" s="113"/>
    </row>
    <row r="430" spans="1:15" s="115" customFormat="1" ht="18.95" customHeight="1">
      <c r="A430" s="563"/>
      <c r="B430" s="214"/>
      <c r="C430" s="567"/>
      <c r="D430" s="231"/>
      <c r="E430" s="567"/>
      <c r="F430" s="232"/>
      <c r="G430" s="571"/>
      <c r="H430" s="571"/>
      <c r="I430" s="571"/>
      <c r="J430" s="571"/>
      <c r="K430" s="571"/>
      <c r="L430" s="571"/>
      <c r="M430" s="571"/>
      <c r="N430" s="567"/>
      <c r="O430" s="113"/>
    </row>
    <row r="431" spans="1:15" s="115" customFormat="1" ht="18.95" customHeight="1">
      <c r="A431" s="563"/>
      <c r="B431" s="214"/>
      <c r="C431" s="567"/>
      <c r="D431" s="231"/>
      <c r="E431" s="567"/>
      <c r="F431" s="232"/>
      <c r="G431" s="571"/>
      <c r="H431" s="571"/>
      <c r="I431" s="571"/>
      <c r="J431" s="571"/>
      <c r="K431" s="571"/>
      <c r="L431" s="571"/>
      <c r="M431" s="571"/>
      <c r="N431" s="567"/>
      <c r="O431" s="113"/>
    </row>
    <row r="432" spans="1:15" s="115" customFormat="1" ht="18.95" customHeight="1">
      <c r="A432" s="563"/>
      <c r="B432" s="214"/>
      <c r="C432" s="567"/>
      <c r="D432" s="231"/>
      <c r="E432" s="567"/>
      <c r="F432" s="232"/>
      <c r="G432" s="571"/>
      <c r="H432" s="571"/>
      <c r="I432" s="571"/>
      <c r="J432" s="571"/>
      <c r="K432" s="571"/>
      <c r="L432" s="571"/>
      <c r="M432" s="571"/>
      <c r="N432" s="567"/>
      <c r="O432" s="113"/>
    </row>
    <row r="433" spans="1:15" s="115" customFormat="1" ht="18.95" customHeight="1">
      <c r="A433" s="563"/>
      <c r="B433" s="214"/>
      <c r="C433" s="567"/>
      <c r="D433" s="231"/>
      <c r="E433" s="567"/>
      <c r="F433" s="232"/>
      <c r="G433" s="571"/>
      <c r="H433" s="571"/>
      <c r="I433" s="571"/>
      <c r="J433" s="571"/>
      <c r="K433" s="571"/>
      <c r="L433" s="571"/>
      <c r="M433" s="571"/>
      <c r="N433" s="567"/>
      <c r="O433" s="113"/>
    </row>
    <row r="434" spans="1:15" s="115" customFormat="1" ht="18.95" customHeight="1">
      <c r="A434" s="563"/>
      <c r="B434" s="214"/>
      <c r="C434" s="567"/>
      <c r="D434" s="231"/>
      <c r="E434" s="567"/>
      <c r="F434" s="232"/>
      <c r="G434" s="571"/>
      <c r="H434" s="571"/>
      <c r="I434" s="571"/>
      <c r="J434" s="571"/>
      <c r="K434" s="571"/>
      <c r="L434" s="571"/>
      <c r="M434" s="571"/>
      <c r="N434" s="567"/>
      <c r="O434" s="113"/>
    </row>
    <row r="435" spans="1:15" s="115" customFormat="1" ht="18.95" customHeight="1">
      <c r="A435" s="563"/>
      <c r="B435" s="214"/>
      <c r="C435" s="567"/>
      <c r="D435" s="231"/>
      <c r="E435" s="567"/>
      <c r="F435" s="232"/>
      <c r="G435" s="571"/>
      <c r="H435" s="571"/>
      <c r="I435" s="571"/>
      <c r="J435" s="571"/>
      <c r="K435" s="571"/>
      <c r="L435" s="571"/>
      <c r="M435" s="571"/>
      <c r="N435" s="567"/>
      <c r="O435" s="113"/>
    </row>
    <row r="436" spans="1:15" s="115" customFormat="1" ht="18.95" customHeight="1">
      <c r="A436" s="563"/>
      <c r="B436" s="214"/>
      <c r="C436" s="567"/>
      <c r="D436" s="231"/>
      <c r="E436" s="567"/>
      <c r="F436" s="232"/>
      <c r="G436" s="571"/>
      <c r="H436" s="571"/>
      <c r="I436" s="571"/>
      <c r="J436" s="571"/>
      <c r="K436" s="571"/>
      <c r="L436" s="571"/>
      <c r="M436" s="571"/>
      <c r="N436" s="567"/>
      <c r="O436" s="113"/>
    </row>
    <row r="437" spans="1:15" s="115" customFormat="1" ht="18.95" customHeight="1">
      <c r="A437" s="563"/>
      <c r="B437" s="214"/>
      <c r="C437" s="567"/>
      <c r="D437" s="231"/>
      <c r="E437" s="567"/>
      <c r="F437" s="232"/>
      <c r="G437" s="571"/>
      <c r="H437" s="571"/>
      <c r="I437" s="571"/>
      <c r="J437" s="571"/>
      <c r="K437" s="571"/>
      <c r="L437" s="571"/>
      <c r="M437" s="571"/>
      <c r="N437" s="567"/>
      <c r="O437" s="113"/>
    </row>
    <row r="438" spans="1:15" s="115" customFormat="1" ht="18.95" customHeight="1">
      <c r="A438" s="563"/>
      <c r="B438" s="214"/>
      <c r="C438" s="567"/>
      <c r="D438" s="231"/>
      <c r="E438" s="567"/>
      <c r="F438" s="232"/>
      <c r="G438" s="571"/>
      <c r="H438" s="571"/>
      <c r="I438" s="571"/>
      <c r="J438" s="571"/>
      <c r="K438" s="571"/>
      <c r="L438" s="571"/>
      <c r="M438" s="571"/>
      <c r="N438" s="567"/>
      <c r="O438" s="113"/>
    </row>
    <row r="439" spans="1:15" s="115" customFormat="1" ht="18.95" customHeight="1">
      <c r="A439" s="563"/>
      <c r="B439" s="214"/>
      <c r="C439" s="567"/>
      <c r="D439" s="231"/>
      <c r="E439" s="567"/>
      <c r="F439" s="232"/>
      <c r="G439" s="571"/>
      <c r="H439" s="571"/>
      <c r="I439" s="571"/>
      <c r="J439" s="571"/>
      <c r="K439" s="571"/>
      <c r="L439" s="571"/>
      <c r="M439" s="571"/>
      <c r="N439" s="567"/>
      <c r="O439" s="113"/>
    </row>
    <row r="440" spans="1:15" s="115" customFormat="1" ht="18.95" customHeight="1">
      <c r="A440" s="563"/>
      <c r="B440" s="214"/>
      <c r="C440" s="567"/>
      <c r="D440" s="231"/>
      <c r="E440" s="567"/>
      <c r="F440" s="232"/>
      <c r="G440" s="571"/>
      <c r="H440" s="571"/>
      <c r="I440" s="571"/>
      <c r="J440" s="571"/>
      <c r="K440" s="571"/>
      <c r="L440" s="571"/>
      <c r="M440" s="571"/>
      <c r="N440" s="567"/>
      <c r="O440" s="113"/>
    </row>
    <row r="441" spans="1:15" s="115" customFormat="1" ht="18.95" customHeight="1">
      <c r="A441" s="563"/>
      <c r="B441" s="214"/>
      <c r="C441" s="567"/>
      <c r="D441" s="231"/>
      <c r="E441" s="567"/>
      <c r="F441" s="232"/>
      <c r="G441" s="571"/>
      <c r="H441" s="571"/>
      <c r="I441" s="571"/>
      <c r="J441" s="571"/>
      <c r="K441" s="571"/>
      <c r="L441" s="571"/>
      <c r="M441" s="571"/>
      <c r="N441" s="567"/>
      <c r="O441" s="113"/>
    </row>
    <row r="442" spans="1:15" s="115" customFormat="1" ht="18.95" customHeight="1">
      <c r="A442" s="563"/>
      <c r="B442" s="214"/>
      <c r="C442" s="567"/>
      <c r="D442" s="231"/>
      <c r="E442" s="567"/>
      <c r="F442" s="232"/>
      <c r="G442" s="571"/>
      <c r="H442" s="571"/>
      <c r="I442" s="571"/>
      <c r="J442" s="571"/>
      <c r="K442" s="571"/>
      <c r="L442" s="571"/>
      <c r="M442" s="571"/>
      <c r="N442" s="567"/>
      <c r="O442" s="113"/>
    </row>
    <row r="443" spans="1:15" s="115" customFormat="1" ht="18.95" customHeight="1">
      <c r="A443" s="563"/>
      <c r="B443" s="214"/>
      <c r="C443" s="567"/>
      <c r="D443" s="231"/>
      <c r="E443" s="567"/>
      <c r="F443" s="232"/>
      <c r="G443" s="571"/>
      <c r="H443" s="571"/>
      <c r="I443" s="571"/>
      <c r="J443" s="571"/>
      <c r="K443" s="571"/>
      <c r="L443" s="571"/>
      <c r="M443" s="571"/>
      <c r="N443" s="567"/>
      <c r="O443" s="113"/>
    </row>
    <row r="444" spans="1:15" s="115" customFormat="1" ht="18.95" customHeight="1">
      <c r="A444" s="563"/>
      <c r="B444" s="214"/>
      <c r="C444" s="567"/>
      <c r="D444" s="231"/>
      <c r="E444" s="567"/>
      <c r="F444" s="232"/>
      <c r="G444" s="571"/>
      <c r="H444" s="571"/>
      <c r="I444" s="571"/>
      <c r="J444" s="571"/>
      <c r="K444" s="571"/>
      <c r="L444" s="571"/>
      <c r="M444" s="571"/>
      <c r="N444" s="567"/>
      <c r="O444" s="113"/>
    </row>
    <row r="445" spans="1:15" s="115" customFormat="1" ht="18.95" customHeight="1">
      <c r="A445" s="563"/>
      <c r="B445" s="214"/>
      <c r="C445" s="567"/>
      <c r="D445" s="231"/>
      <c r="E445" s="567"/>
      <c r="F445" s="232"/>
      <c r="G445" s="571"/>
      <c r="H445" s="571"/>
      <c r="I445" s="571"/>
      <c r="J445" s="571"/>
      <c r="K445" s="571"/>
      <c r="L445" s="571"/>
      <c r="M445" s="571"/>
      <c r="N445" s="567"/>
      <c r="O445" s="113"/>
    </row>
    <row r="446" spans="1:15" s="115" customFormat="1" ht="18.95" customHeight="1">
      <c r="A446" s="563"/>
      <c r="B446" s="214"/>
      <c r="C446" s="567"/>
      <c r="D446" s="231"/>
      <c r="E446" s="567"/>
      <c r="F446" s="232"/>
      <c r="G446" s="571"/>
      <c r="H446" s="571"/>
      <c r="I446" s="571"/>
      <c r="J446" s="571"/>
      <c r="K446" s="571"/>
      <c r="L446" s="571"/>
      <c r="M446" s="571"/>
      <c r="N446" s="567"/>
      <c r="O446" s="113"/>
    </row>
    <row r="447" spans="1:15" s="115" customFormat="1" ht="18.95" customHeight="1">
      <c r="A447" s="563"/>
      <c r="B447" s="214"/>
      <c r="C447" s="567"/>
      <c r="D447" s="231"/>
      <c r="E447" s="567"/>
      <c r="F447" s="232"/>
      <c r="G447" s="571"/>
      <c r="H447" s="571"/>
      <c r="I447" s="571"/>
      <c r="J447" s="571"/>
      <c r="K447" s="571"/>
      <c r="L447" s="571"/>
      <c r="M447" s="571"/>
      <c r="N447" s="567"/>
      <c r="O447" s="113"/>
    </row>
    <row r="448" spans="1:15" s="115" customFormat="1" ht="18.95" customHeight="1">
      <c r="A448" s="563"/>
      <c r="B448" s="214"/>
      <c r="C448" s="567"/>
      <c r="D448" s="231"/>
      <c r="E448" s="567"/>
      <c r="F448" s="232"/>
      <c r="G448" s="571"/>
      <c r="H448" s="571"/>
      <c r="I448" s="571"/>
      <c r="J448" s="571"/>
      <c r="K448" s="571"/>
      <c r="L448" s="571"/>
      <c r="M448" s="571"/>
      <c r="N448" s="567"/>
      <c r="O448" s="113"/>
    </row>
    <row r="449" spans="1:15" s="115" customFormat="1" ht="18.95" customHeight="1">
      <c r="A449" s="563"/>
      <c r="B449" s="214"/>
      <c r="C449" s="567"/>
      <c r="D449" s="231"/>
      <c r="E449" s="567"/>
      <c r="F449" s="232"/>
      <c r="G449" s="571"/>
      <c r="H449" s="571"/>
      <c r="I449" s="571"/>
      <c r="J449" s="571"/>
      <c r="K449" s="571"/>
      <c r="L449" s="571"/>
      <c r="M449" s="571"/>
      <c r="N449" s="567"/>
      <c r="O449" s="113"/>
    </row>
    <row r="450" spans="1:15" s="115" customFormat="1" ht="18.95" customHeight="1">
      <c r="A450" s="563"/>
      <c r="B450" s="214"/>
      <c r="C450" s="567"/>
      <c r="D450" s="231"/>
      <c r="E450" s="567"/>
      <c r="F450" s="232"/>
      <c r="G450" s="571"/>
      <c r="H450" s="571"/>
      <c r="I450" s="571"/>
      <c r="J450" s="571"/>
      <c r="K450" s="571"/>
      <c r="L450" s="571"/>
      <c r="M450" s="571"/>
      <c r="N450" s="567"/>
      <c r="O450" s="113"/>
    </row>
    <row r="451" spans="1:15" s="115" customFormat="1" ht="18.95" customHeight="1">
      <c r="A451" s="563"/>
      <c r="B451" s="214"/>
      <c r="C451" s="567"/>
      <c r="D451" s="231"/>
      <c r="E451" s="567"/>
      <c r="F451" s="232"/>
      <c r="G451" s="571"/>
      <c r="H451" s="571"/>
      <c r="I451" s="571"/>
      <c r="J451" s="571"/>
      <c r="K451" s="571"/>
      <c r="L451" s="571"/>
      <c r="M451" s="571"/>
      <c r="N451" s="567"/>
      <c r="O451" s="113"/>
    </row>
    <row r="452" spans="1:15" s="115" customFormat="1" ht="18.95" customHeight="1">
      <c r="A452" s="563"/>
      <c r="B452" s="214"/>
      <c r="C452" s="567"/>
      <c r="D452" s="231"/>
      <c r="E452" s="567"/>
      <c r="F452" s="232"/>
      <c r="G452" s="571"/>
      <c r="H452" s="571"/>
      <c r="I452" s="571"/>
      <c r="J452" s="571"/>
      <c r="K452" s="571"/>
      <c r="L452" s="571"/>
      <c r="M452" s="571"/>
      <c r="N452" s="567"/>
      <c r="O452" s="113"/>
    </row>
    <row r="453" spans="1:15" s="115" customFormat="1" ht="18.95" customHeight="1">
      <c r="A453" s="563"/>
      <c r="B453" s="214"/>
      <c r="C453" s="567"/>
      <c r="D453" s="231"/>
      <c r="E453" s="567"/>
      <c r="F453" s="232"/>
      <c r="G453" s="571"/>
      <c r="H453" s="571"/>
      <c r="I453" s="571"/>
      <c r="J453" s="571"/>
      <c r="K453" s="571"/>
      <c r="L453" s="571"/>
      <c r="M453" s="571"/>
      <c r="N453" s="567"/>
      <c r="O453" s="113"/>
    </row>
    <row r="454" spans="1:15" s="115" customFormat="1" ht="18.95" customHeight="1">
      <c r="A454" s="563"/>
      <c r="B454" s="214"/>
      <c r="C454" s="567"/>
      <c r="D454" s="231"/>
      <c r="E454" s="567"/>
      <c r="F454" s="232"/>
      <c r="G454" s="571"/>
      <c r="H454" s="571"/>
      <c r="I454" s="571"/>
      <c r="J454" s="571"/>
      <c r="K454" s="571"/>
      <c r="L454" s="571"/>
      <c r="M454" s="571"/>
      <c r="N454" s="567"/>
      <c r="O454" s="113"/>
    </row>
    <row r="455" spans="1:15" s="115" customFormat="1" ht="18.95" customHeight="1">
      <c r="A455" s="563"/>
      <c r="B455" s="214"/>
      <c r="C455" s="567"/>
      <c r="D455" s="231"/>
      <c r="E455" s="567"/>
      <c r="F455" s="232"/>
      <c r="G455" s="571"/>
      <c r="H455" s="571"/>
      <c r="I455" s="571"/>
      <c r="J455" s="571"/>
      <c r="K455" s="571"/>
      <c r="L455" s="571"/>
      <c r="M455" s="571"/>
      <c r="N455" s="567"/>
      <c r="O455" s="113"/>
    </row>
    <row r="456" spans="1:15" s="115" customFormat="1" ht="18.95" customHeight="1">
      <c r="A456" s="563"/>
      <c r="B456" s="214"/>
      <c r="C456" s="567"/>
      <c r="D456" s="231"/>
      <c r="E456" s="567"/>
      <c r="F456" s="232"/>
      <c r="G456" s="571"/>
      <c r="H456" s="571"/>
      <c r="I456" s="571"/>
      <c r="J456" s="571"/>
      <c r="K456" s="571"/>
      <c r="L456" s="571"/>
      <c r="M456" s="571"/>
      <c r="N456" s="567"/>
      <c r="O456" s="113"/>
    </row>
    <row r="457" spans="1:15" s="115" customFormat="1" ht="18.95" customHeight="1">
      <c r="A457" s="563"/>
      <c r="B457" s="214"/>
      <c r="C457" s="567"/>
      <c r="D457" s="231"/>
      <c r="E457" s="567"/>
      <c r="F457" s="232"/>
      <c r="G457" s="571"/>
      <c r="H457" s="571"/>
      <c r="I457" s="571"/>
      <c r="J457" s="571"/>
      <c r="K457" s="571"/>
      <c r="L457" s="571"/>
      <c r="M457" s="571"/>
      <c r="N457" s="567"/>
      <c r="O457" s="113"/>
    </row>
    <row r="458" spans="1:15" s="115" customFormat="1" ht="18.95" customHeight="1">
      <c r="A458" s="563"/>
      <c r="B458" s="214"/>
      <c r="C458" s="567"/>
      <c r="D458" s="231"/>
      <c r="E458" s="567"/>
      <c r="F458" s="232"/>
      <c r="G458" s="571"/>
      <c r="H458" s="571"/>
      <c r="I458" s="571"/>
      <c r="J458" s="571"/>
      <c r="K458" s="571"/>
      <c r="L458" s="571"/>
      <c r="M458" s="571"/>
      <c r="N458" s="567"/>
      <c r="O458" s="113"/>
    </row>
    <row r="459" spans="1:15" s="115" customFormat="1" ht="18.95" customHeight="1">
      <c r="A459" s="563"/>
      <c r="B459" s="214"/>
      <c r="C459" s="567"/>
      <c r="D459" s="231"/>
      <c r="E459" s="567"/>
      <c r="F459" s="232"/>
      <c r="G459" s="571"/>
      <c r="H459" s="571"/>
      <c r="I459" s="571"/>
      <c r="J459" s="571"/>
      <c r="K459" s="571"/>
      <c r="L459" s="571"/>
      <c r="M459" s="571"/>
      <c r="N459" s="567"/>
      <c r="O459" s="113"/>
    </row>
    <row r="460" spans="1:15" s="115" customFormat="1" ht="18.95" customHeight="1">
      <c r="A460" s="563"/>
      <c r="B460" s="214"/>
      <c r="C460" s="567"/>
      <c r="D460" s="231"/>
      <c r="E460" s="567"/>
      <c r="F460" s="232"/>
      <c r="G460" s="571"/>
      <c r="H460" s="571"/>
      <c r="I460" s="571"/>
      <c r="J460" s="571"/>
      <c r="K460" s="571"/>
      <c r="L460" s="571"/>
      <c r="M460" s="571"/>
      <c r="N460" s="567"/>
      <c r="O460" s="113"/>
    </row>
    <row r="461" spans="1:15" s="115" customFormat="1" ht="18.95" customHeight="1">
      <c r="A461" s="563"/>
      <c r="B461" s="214"/>
      <c r="C461" s="567"/>
      <c r="D461" s="231"/>
      <c r="E461" s="567"/>
      <c r="F461" s="232"/>
      <c r="G461" s="571"/>
      <c r="H461" s="571"/>
      <c r="I461" s="571"/>
      <c r="J461" s="571"/>
      <c r="K461" s="571"/>
      <c r="L461" s="571"/>
      <c r="M461" s="571"/>
      <c r="N461" s="567"/>
      <c r="O461" s="113"/>
    </row>
    <row r="462" spans="1:15" s="115" customFormat="1" ht="18.95" customHeight="1">
      <c r="A462" s="563"/>
      <c r="B462" s="214"/>
      <c r="C462" s="567"/>
      <c r="D462" s="231"/>
      <c r="E462" s="567"/>
      <c r="F462" s="232"/>
      <c r="G462" s="571"/>
      <c r="H462" s="571"/>
      <c r="I462" s="571"/>
      <c r="J462" s="571"/>
      <c r="K462" s="571"/>
      <c r="L462" s="571"/>
      <c r="M462" s="571"/>
      <c r="N462" s="567"/>
      <c r="O462" s="113"/>
    </row>
    <row r="463" spans="1:15" s="115" customFormat="1" ht="18.95" customHeight="1">
      <c r="A463" s="563"/>
      <c r="B463" s="214"/>
      <c r="C463" s="567"/>
      <c r="D463" s="231"/>
      <c r="E463" s="567"/>
      <c r="F463" s="232"/>
      <c r="G463" s="571"/>
      <c r="H463" s="571"/>
      <c r="I463" s="571"/>
      <c r="J463" s="571"/>
      <c r="K463" s="571"/>
      <c r="L463" s="571"/>
      <c r="M463" s="571"/>
      <c r="N463" s="567"/>
      <c r="O463" s="113"/>
    </row>
    <row r="464" spans="1:15" s="115" customFormat="1" ht="18.95" customHeight="1">
      <c r="A464" s="563"/>
      <c r="B464" s="214"/>
      <c r="C464" s="567"/>
      <c r="D464" s="231"/>
      <c r="E464" s="567"/>
      <c r="F464" s="232"/>
      <c r="G464" s="571"/>
      <c r="H464" s="571"/>
      <c r="I464" s="571"/>
      <c r="J464" s="571"/>
      <c r="K464" s="571"/>
      <c r="L464" s="571"/>
      <c r="M464" s="571"/>
      <c r="N464" s="567"/>
      <c r="O464" s="113"/>
    </row>
    <row r="465" spans="1:15" s="115" customFormat="1" ht="18.95" customHeight="1">
      <c r="A465" s="563"/>
      <c r="B465" s="214"/>
      <c r="C465" s="567"/>
      <c r="D465" s="231"/>
      <c r="E465" s="567"/>
      <c r="F465" s="232"/>
      <c r="G465" s="571"/>
      <c r="H465" s="571"/>
      <c r="I465" s="571"/>
      <c r="J465" s="571"/>
      <c r="K465" s="571"/>
      <c r="L465" s="571"/>
      <c r="M465" s="571"/>
      <c r="N465" s="567"/>
      <c r="O465" s="113"/>
    </row>
    <row r="466" spans="1:15" s="115" customFormat="1" ht="18.95" customHeight="1">
      <c r="A466" s="563"/>
      <c r="B466" s="214"/>
      <c r="C466" s="567"/>
      <c r="D466" s="231"/>
      <c r="E466" s="567"/>
      <c r="F466" s="232"/>
      <c r="G466" s="571"/>
      <c r="H466" s="571"/>
      <c r="I466" s="571"/>
      <c r="J466" s="571"/>
      <c r="K466" s="571"/>
      <c r="L466" s="571"/>
      <c r="M466" s="571"/>
      <c r="N466" s="567"/>
      <c r="O466" s="113"/>
    </row>
    <row r="467" spans="1:15" s="115" customFormat="1" ht="18.95" customHeight="1">
      <c r="A467" s="563"/>
      <c r="B467" s="214"/>
      <c r="C467" s="567"/>
      <c r="D467" s="231"/>
      <c r="E467" s="567"/>
      <c r="F467" s="232"/>
      <c r="G467" s="571"/>
      <c r="H467" s="571"/>
      <c r="I467" s="571"/>
      <c r="J467" s="571"/>
      <c r="K467" s="571"/>
      <c r="L467" s="571"/>
      <c r="M467" s="571"/>
      <c r="N467" s="567"/>
      <c r="O467" s="113"/>
    </row>
    <row r="468" spans="1:15" s="115" customFormat="1" ht="18.95" customHeight="1">
      <c r="A468" s="563"/>
      <c r="B468" s="214"/>
      <c r="C468" s="567"/>
      <c r="D468" s="231"/>
      <c r="E468" s="567"/>
      <c r="F468" s="232"/>
      <c r="G468" s="571"/>
      <c r="H468" s="571"/>
      <c r="I468" s="571"/>
      <c r="J468" s="571"/>
      <c r="K468" s="571"/>
      <c r="L468" s="571"/>
      <c r="M468" s="571"/>
      <c r="N468" s="567"/>
      <c r="O468" s="113"/>
    </row>
    <row r="469" spans="1:15" s="115" customFormat="1" ht="18.95" customHeight="1">
      <c r="A469" s="563"/>
      <c r="B469" s="214"/>
      <c r="C469" s="567"/>
      <c r="D469" s="231"/>
      <c r="E469" s="567"/>
      <c r="F469" s="232"/>
      <c r="G469" s="571"/>
      <c r="H469" s="571"/>
      <c r="I469" s="571"/>
      <c r="J469" s="571"/>
      <c r="K469" s="571"/>
      <c r="L469" s="571"/>
      <c r="M469" s="571"/>
      <c r="N469" s="567"/>
      <c r="O469" s="113"/>
    </row>
    <row r="470" spans="1:15" s="115" customFormat="1" ht="18.95" customHeight="1">
      <c r="A470" s="563"/>
      <c r="B470" s="214"/>
      <c r="C470" s="567"/>
      <c r="D470" s="231"/>
      <c r="E470" s="567"/>
      <c r="F470" s="232"/>
      <c r="G470" s="571"/>
      <c r="H470" s="571"/>
      <c r="I470" s="571"/>
      <c r="J470" s="571"/>
      <c r="K470" s="571"/>
      <c r="L470" s="571"/>
      <c r="M470" s="571"/>
      <c r="N470" s="567"/>
      <c r="O470" s="113"/>
    </row>
    <row r="471" spans="1:15" s="115" customFormat="1" ht="18.95" customHeight="1">
      <c r="A471" s="563"/>
      <c r="B471" s="214"/>
      <c r="C471" s="567"/>
      <c r="D471" s="231"/>
      <c r="E471" s="567"/>
      <c r="F471" s="232"/>
      <c r="G471" s="571"/>
      <c r="H471" s="571"/>
      <c r="I471" s="571"/>
      <c r="J471" s="571"/>
      <c r="K471" s="571"/>
      <c r="L471" s="571"/>
      <c r="M471" s="571"/>
      <c r="N471" s="567"/>
      <c r="O471" s="113"/>
    </row>
    <row r="472" spans="1:15" s="115" customFormat="1" ht="18.95" customHeight="1">
      <c r="A472" s="563"/>
      <c r="B472" s="214"/>
      <c r="C472" s="567"/>
      <c r="D472" s="231"/>
      <c r="E472" s="567"/>
      <c r="F472" s="232"/>
      <c r="G472" s="571"/>
      <c r="H472" s="571"/>
      <c r="I472" s="571"/>
      <c r="J472" s="571"/>
      <c r="K472" s="571"/>
      <c r="L472" s="571"/>
      <c r="M472" s="571"/>
      <c r="N472" s="567"/>
      <c r="O472" s="113"/>
    </row>
    <row r="473" spans="1:15" s="115" customFormat="1" ht="18.95" customHeight="1">
      <c r="A473" s="563"/>
      <c r="B473" s="214"/>
      <c r="C473" s="567"/>
      <c r="D473" s="231"/>
      <c r="E473" s="567"/>
      <c r="F473" s="232"/>
      <c r="G473" s="571"/>
      <c r="H473" s="571"/>
      <c r="I473" s="571"/>
      <c r="J473" s="571"/>
      <c r="K473" s="571"/>
      <c r="L473" s="571"/>
      <c r="M473" s="571"/>
      <c r="N473" s="567"/>
      <c r="O473" s="113"/>
    </row>
    <row r="474" spans="1:15" s="115" customFormat="1" ht="18.95" customHeight="1">
      <c r="A474" s="563"/>
      <c r="B474" s="214"/>
      <c r="C474" s="567"/>
      <c r="D474" s="231"/>
      <c r="E474" s="567"/>
      <c r="F474" s="232"/>
      <c r="G474" s="571"/>
      <c r="H474" s="571"/>
      <c r="I474" s="571"/>
      <c r="J474" s="571"/>
      <c r="K474" s="571"/>
      <c r="L474" s="571"/>
      <c r="M474" s="571"/>
      <c r="N474" s="567"/>
      <c r="O474" s="113"/>
    </row>
    <row r="475" spans="1:15" s="115" customFormat="1" ht="18.95" customHeight="1">
      <c r="A475" s="563"/>
      <c r="B475" s="214"/>
      <c r="C475" s="567"/>
      <c r="D475" s="231"/>
      <c r="E475" s="567"/>
      <c r="F475" s="232"/>
      <c r="G475" s="571"/>
      <c r="H475" s="571"/>
      <c r="I475" s="571"/>
      <c r="J475" s="571"/>
      <c r="K475" s="571"/>
      <c r="L475" s="571"/>
      <c r="M475" s="571"/>
      <c r="N475" s="567"/>
      <c r="O475" s="113"/>
    </row>
    <row r="476" spans="1:15" s="115" customFormat="1" ht="18.95" customHeight="1">
      <c r="A476" s="563"/>
      <c r="B476" s="214"/>
      <c r="C476" s="567"/>
      <c r="D476" s="231"/>
      <c r="E476" s="567"/>
      <c r="F476" s="232"/>
      <c r="G476" s="571"/>
      <c r="H476" s="571"/>
      <c r="I476" s="571"/>
      <c r="J476" s="571"/>
      <c r="K476" s="571"/>
      <c r="L476" s="571"/>
      <c r="M476" s="571"/>
      <c r="N476" s="567"/>
      <c r="O476" s="113"/>
    </row>
    <row r="477" spans="1:15" s="115" customFormat="1" ht="18.95" customHeight="1">
      <c r="A477" s="563"/>
      <c r="B477" s="214"/>
      <c r="C477" s="567"/>
      <c r="D477" s="231"/>
      <c r="E477" s="567"/>
      <c r="F477" s="232"/>
      <c r="G477" s="571"/>
      <c r="H477" s="571"/>
      <c r="I477" s="571"/>
      <c r="J477" s="571"/>
      <c r="K477" s="571"/>
      <c r="L477" s="571"/>
      <c r="M477" s="571"/>
      <c r="N477" s="567"/>
      <c r="O477" s="113"/>
    </row>
    <row r="478" spans="1:15" s="115" customFormat="1" ht="18.95" customHeight="1">
      <c r="A478" s="563"/>
      <c r="B478" s="214"/>
      <c r="C478" s="567"/>
      <c r="D478" s="231"/>
      <c r="E478" s="567"/>
      <c r="F478" s="232"/>
      <c r="G478" s="571"/>
      <c r="H478" s="571"/>
      <c r="I478" s="571"/>
      <c r="J478" s="571"/>
      <c r="K478" s="571"/>
      <c r="L478" s="571"/>
      <c r="M478" s="571"/>
      <c r="N478" s="567"/>
      <c r="O478" s="113"/>
    </row>
    <row r="479" spans="1:15" s="115" customFormat="1" ht="18.95" customHeight="1">
      <c r="A479" s="563"/>
      <c r="B479" s="214"/>
      <c r="C479" s="567"/>
      <c r="D479" s="231"/>
      <c r="E479" s="567"/>
      <c r="F479" s="232"/>
      <c r="G479" s="571"/>
      <c r="H479" s="571"/>
      <c r="I479" s="571"/>
      <c r="J479" s="571"/>
      <c r="K479" s="571"/>
      <c r="L479" s="571"/>
      <c r="M479" s="571"/>
      <c r="N479" s="567"/>
      <c r="O479" s="113"/>
    </row>
    <row r="480" spans="1:15" s="115" customFormat="1" ht="18.95" customHeight="1">
      <c r="A480" s="563"/>
      <c r="B480" s="214"/>
      <c r="C480" s="567"/>
      <c r="D480" s="231"/>
      <c r="E480" s="567"/>
      <c r="F480" s="232"/>
      <c r="G480" s="571"/>
      <c r="H480" s="571"/>
      <c r="I480" s="571"/>
      <c r="J480" s="571"/>
      <c r="K480" s="571"/>
      <c r="L480" s="571"/>
      <c r="M480" s="571"/>
      <c r="N480" s="567"/>
      <c r="O480" s="113"/>
    </row>
    <row r="481" spans="1:15" s="115" customFormat="1" ht="18.95" customHeight="1">
      <c r="A481" s="563"/>
      <c r="B481" s="214"/>
      <c r="C481" s="567"/>
      <c r="D481" s="231"/>
      <c r="E481" s="567"/>
      <c r="F481" s="232"/>
      <c r="G481" s="571"/>
      <c r="H481" s="571"/>
      <c r="I481" s="571"/>
      <c r="J481" s="571"/>
      <c r="K481" s="571"/>
      <c r="L481" s="571"/>
      <c r="M481" s="571"/>
      <c r="N481" s="567"/>
      <c r="O481" s="113"/>
    </row>
    <row r="482" spans="1:15" s="115" customFormat="1" ht="18.95" customHeight="1">
      <c r="A482" s="563"/>
      <c r="B482" s="214"/>
      <c r="C482" s="567"/>
      <c r="D482" s="231"/>
      <c r="E482" s="567"/>
      <c r="F482" s="232"/>
      <c r="G482" s="571"/>
      <c r="H482" s="571"/>
      <c r="I482" s="571"/>
      <c r="J482" s="571"/>
      <c r="K482" s="571"/>
      <c r="L482" s="571"/>
      <c r="M482" s="571"/>
      <c r="N482" s="567"/>
      <c r="O482" s="113"/>
    </row>
    <row r="483" spans="1:15" s="115" customFormat="1" ht="18.95" customHeight="1">
      <c r="A483" s="563"/>
      <c r="B483" s="214"/>
      <c r="C483" s="567"/>
      <c r="D483" s="231"/>
      <c r="E483" s="567"/>
      <c r="F483" s="232"/>
      <c r="G483" s="571"/>
      <c r="H483" s="571"/>
      <c r="I483" s="571"/>
      <c r="J483" s="571"/>
      <c r="K483" s="571"/>
      <c r="L483" s="571"/>
      <c r="M483" s="571"/>
      <c r="N483" s="567"/>
      <c r="O483" s="113"/>
    </row>
    <row r="484" spans="1:15" s="115" customFormat="1" ht="18.95" customHeight="1">
      <c r="A484" s="563"/>
      <c r="B484" s="214"/>
      <c r="C484" s="567"/>
      <c r="D484" s="231"/>
      <c r="E484" s="567"/>
      <c r="F484" s="232"/>
      <c r="G484" s="571"/>
      <c r="H484" s="571"/>
      <c r="I484" s="571"/>
      <c r="J484" s="571"/>
      <c r="K484" s="571"/>
      <c r="L484" s="571"/>
      <c r="M484" s="571"/>
      <c r="N484" s="567"/>
      <c r="O484" s="113"/>
    </row>
    <row r="485" spans="1:15" s="115" customFormat="1" ht="18.95" customHeight="1">
      <c r="A485" s="563"/>
      <c r="B485" s="214"/>
      <c r="C485" s="567"/>
      <c r="D485" s="231"/>
      <c r="E485" s="567"/>
      <c r="F485" s="232"/>
      <c r="G485" s="571"/>
      <c r="H485" s="571"/>
      <c r="I485" s="571"/>
      <c r="J485" s="571"/>
      <c r="K485" s="571"/>
      <c r="L485" s="571"/>
      <c r="M485" s="571"/>
      <c r="N485" s="567"/>
      <c r="O485" s="113"/>
    </row>
    <row r="486" spans="1:15" s="115" customFormat="1" ht="18.95" customHeight="1">
      <c r="A486" s="563"/>
      <c r="B486" s="214"/>
      <c r="C486" s="567"/>
      <c r="D486" s="231"/>
      <c r="E486" s="567"/>
      <c r="F486" s="232"/>
      <c r="G486" s="571"/>
      <c r="H486" s="571"/>
      <c r="I486" s="571"/>
      <c r="J486" s="571"/>
      <c r="K486" s="571"/>
      <c r="L486" s="571"/>
      <c r="M486" s="571"/>
      <c r="N486" s="567"/>
      <c r="O486" s="113"/>
    </row>
    <row r="487" spans="1:15" s="115" customFormat="1" ht="18.95" customHeight="1">
      <c r="A487" s="563"/>
      <c r="B487" s="214"/>
      <c r="C487" s="567"/>
      <c r="D487" s="231"/>
      <c r="E487" s="567"/>
      <c r="F487" s="232"/>
      <c r="G487" s="571"/>
      <c r="H487" s="571"/>
      <c r="I487" s="571"/>
      <c r="J487" s="571"/>
      <c r="K487" s="571"/>
      <c r="L487" s="571"/>
      <c r="M487" s="571"/>
      <c r="N487" s="567"/>
      <c r="O487" s="113"/>
    </row>
    <row r="488" spans="1:15" s="115" customFormat="1" ht="18.95" customHeight="1">
      <c r="A488" s="563"/>
      <c r="B488" s="214"/>
      <c r="C488" s="567"/>
      <c r="D488" s="231"/>
      <c r="E488" s="567"/>
      <c r="F488" s="232"/>
      <c r="G488" s="571"/>
      <c r="H488" s="571"/>
      <c r="I488" s="571"/>
      <c r="J488" s="571"/>
      <c r="K488" s="571"/>
      <c r="L488" s="571"/>
      <c r="M488" s="571"/>
      <c r="N488" s="567"/>
      <c r="O488" s="113"/>
    </row>
    <row r="489" spans="1:15" s="115" customFormat="1" ht="18.95" customHeight="1">
      <c r="A489" s="563"/>
      <c r="B489" s="214"/>
      <c r="C489" s="567"/>
      <c r="D489" s="231"/>
      <c r="E489" s="567"/>
      <c r="F489" s="232"/>
      <c r="G489" s="571"/>
      <c r="H489" s="571"/>
      <c r="I489" s="571"/>
      <c r="J489" s="571"/>
      <c r="K489" s="571"/>
      <c r="L489" s="571"/>
      <c r="M489" s="571"/>
      <c r="N489" s="567"/>
      <c r="O489" s="113"/>
    </row>
    <row r="490" spans="1:15" s="115" customFormat="1" ht="18.95" customHeight="1">
      <c r="A490" s="563"/>
      <c r="B490" s="214"/>
      <c r="C490" s="567"/>
      <c r="D490" s="231"/>
      <c r="E490" s="567"/>
      <c r="F490" s="232"/>
      <c r="G490" s="571"/>
      <c r="H490" s="571"/>
      <c r="I490" s="571"/>
      <c r="J490" s="571"/>
      <c r="K490" s="571"/>
      <c r="L490" s="571"/>
      <c r="M490" s="571"/>
      <c r="N490" s="567"/>
      <c r="O490" s="113"/>
    </row>
    <row r="491" spans="1:15" s="115" customFormat="1" ht="18.95" customHeight="1">
      <c r="A491" s="563"/>
      <c r="B491" s="214"/>
      <c r="C491" s="567"/>
      <c r="D491" s="231"/>
      <c r="E491" s="567"/>
      <c r="F491" s="232"/>
      <c r="G491" s="571"/>
      <c r="H491" s="571"/>
      <c r="I491" s="571"/>
      <c r="J491" s="571"/>
      <c r="K491" s="571"/>
      <c r="L491" s="571"/>
      <c r="M491" s="571"/>
      <c r="N491" s="567"/>
      <c r="O491" s="113"/>
    </row>
    <row r="492" spans="1:15" s="115" customFormat="1" ht="18.95" customHeight="1">
      <c r="A492" s="563"/>
      <c r="B492" s="214"/>
      <c r="C492" s="567"/>
      <c r="D492" s="231"/>
      <c r="E492" s="567"/>
      <c r="F492" s="232"/>
      <c r="G492" s="571"/>
      <c r="H492" s="571"/>
      <c r="I492" s="571"/>
      <c r="J492" s="571"/>
      <c r="K492" s="571"/>
      <c r="L492" s="571"/>
      <c r="M492" s="571"/>
      <c r="N492" s="567"/>
      <c r="O492" s="113"/>
    </row>
    <row r="493" spans="1:15" s="115" customFormat="1" ht="18.95" customHeight="1">
      <c r="A493" s="563"/>
      <c r="B493" s="214"/>
      <c r="C493" s="567"/>
      <c r="D493" s="231"/>
      <c r="E493" s="567"/>
      <c r="F493" s="232"/>
      <c r="G493" s="571"/>
      <c r="H493" s="571"/>
      <c r="I493" s="571"/>
      <c r="J493" s="571"/>
      <c r="K493" s="571"/>
      <c r="L493" s="571"/>
      <c r="M493" s="571"/>
      <c r="N493" s="567"/>
      <c r="O493" s="113"/>
    </row>
    <row r="494" spans="1:15" s="115" customFormat="1" ht="18.95" customHeight="1">
      <c r="A494" s="563"/>
      <c r="B494" s="214"/>
      <c r="C494" s="567"/>
      <c r="D494" s="231"/>
      <c r="E494" s="567"/>
      <c r="F494" s="232"/>
      <c r="G494" s="571"/>
      <c r="H494" s="571"/>
      <c r="I494" s="571"/>
      <c r="J494" s="571"/>
      <c r="K494" s="571"/>
      <c r="L494" s="571"/>
      <c r="M494" s="571"/>
      <c r="N494" s="567"/>
      <c r="O494" s="113"/>
    </row>
    <row r="495" spans="1:15" s="115" customFormat="1" ht="18.95" customHeight="1">
      <c r="A495" s="563"/>
      <c r="B495" s="214"/>
      <c r="C495" s="567"/>
      <c r="D495" s="231"/>
      <c r="E495" s="567"/>
      <c r="F495" s="232"/>
      <c r="G495" s="571"/>
      <c r="H495" s="571"/>
      <c r="I495" s="571"/>
      <c r="J495" s="571"/>
      <c r="K495" s="571"/>
      <c r="L495" s="571"/>
      <c r="M495" s="571"/>
      <c r="N495" s="567"/>
      <c r="O495" s="113"/>
    </row>
    <row r="496" spans="1:15" s="115" customFormat="1" ht="18.95" customHeight="1">
      <c r="A496" s="563"/>
      <c r="B496" s="214"/>
      <c r="C496" s="567"/>
      <c r="D496" s="231"/>
      <c r="E496" s="567"/>
      <c r="F496" s="232"/>
      <c r="G496" s="571"/>
      <c r="H496" s="571"/>
      <c r="I496" s="571"/>
      <c r="J496" s="571"/>
      <c r="K496" s="571"/>
      <c r="L496" s="571"/>
      <c r="M496" s="571"/>
      <c r="N496" s="567"/>
      <c r="O496" s="113"/>
    </row>
    <row r="497" spans="1:15" s="115" customFormat="1" ht="18.95" customHeight="1">
      <c r="A497" s="563"/>
      <c r="B497" s="214"/>
      <c r="C497" s="567"/>
      <c r="D497" s="231"/>
      <c r="E497" s="567"/>
      <c r="F497" s="232"/>
      <c r="G497" s="571"/>
      <c r="H497" s="571"/>
      <c r="I497" s="571"/>
      <c r="J497" s="571"/>
      <c r="K497" s="571"/>
      <c r="L497" s="571"/>
      <c r="M497" s="571"/>
      <c r="N497" s="567"/>
      <c r="O497" s="113"/>
    </row>
    <row r="498" spans="1:15" s="115" customFormat="1" ht="18.95" customHeight="1">
      <c r="A498" s="563"/>
      <c r="B498" s="214"/>
      <c r="C498" s="567"/>
      <c r="D498" s="231"/>
      <c r="E498" s="567"/>
      <c r="F498" s="232"/>
      <c r="G498" s="571"/>
      <c r="H498" s="571"/>
      <c r="I498" s="571"/>
      <c r="J498" s="571"/>
      <c r="K498" s="571"/>
      <c r="L498" s="571"/>
      <c r="M498" s="571"/>
      <c r="N498" s="567"/>
      <c r="O498" s="113"/>
    </row>
    <row r="499" spans="1:15" s="115" customFormat="1" ht="18.95" customHeight="1">
      <c r="A499" s="563"/>
      <c r="B499" s="214"/>
      <c r="C499" s="567"/>
      <c r="D499" s="231"/>
      <c r="E499" s="567"/>
      <c r="F499" s="232"/>
      <c r="G499" s="571"/>
      <c r="H499" s="571"/>
      <c r="I499" s="571"/>
      <c r="J499" s="571"/>
      <c r="K499" s="571"/>
      <c r="L499" s="571"/>
      <c r="M499" s="571"/>
      <c r="N499" s="567"/>
      <c r="O499" s="113"/>
    </row>
    <row r="500" spans="1:15" s="115" customFormat="1" ht="18.95" customHeight="1">
      <c r="A500" s="563"/>
      <c r="B500" s="214"/>
      <c r="C500" s="567"/>
      <c r="D500" s="231"/>
      <c r="E500" s="567"/>
      <c r="F500" s="232"/>
      <c r="G500" s="571"/>
      <c r="H500" s="571"/>
      <c r="I500" s="571"/>
      <c r="J500" s="571"/>
      <c r="K500" s="571"/>
      <c r="L500" s="571"/>
      <c r="M500" s="571"/>
      <c r="N500" s="567"/>
      <c r="O500" s="113"/>
    </row>
    <row r="501" spans="1:15" s="115" customFormat="1" ht="18.95" customHeight="1">
      <c r="A501" s="563"/>
      <c r="B501" s="214"/>
      <c r="C501" s="567"/>
      <c r="D501" s="231"/>
      <c r="E501" s="567"/>
      <c r="F501" s="232"/>
      <c r="G501" s="571"/>
      <c r="H501" s="571"/>
      <c r="I501" s="571"/>
      <c r="J501" s="571"/>
      <c r="K501" s="571"/>
      <c r="L501" s="571"/>
      <c r="M501" s="571"/>
      <c r="N501" s="567"/>
      <c r="O501" s="113"/>
    </row>
    <row r="502" spans="1:15" s="115" customFormat="1" ht="18.95" customHeight="1">
      <c r="A502" s="563"/>
      <c r="B502" s="214"/>
      <c r="C502" s="567"/>
      <c r="D502" s="231"/>
      <c r="E502" s="567"/>
      <c r="F502" s="232"/>
      <c r="G502" s="571"/>
      <c r="H502" s="571"/>
      <c r="I502" s="571"/>
      <c r="J502" s="571"/>
      <c r="K502" s="571"/>
      <c r="L502" s="571"/>
      <c r="M502" s="571"/>
      <c r="N502" s="567"/>
      <c r="O502" s="113"/>
    </row>
    <row r="503" spans="1:15" s="115" customFormat="1" ht="18.95" customHeight="1">
      <c r="A503" s="563"/>
      <c r="B503" s="214"/>
      <c r="C503" s="567"/>
      <c r="D503" s="231"/>
      <c r="E503" s="567"/>
      <c r="F503" s="232"/>
      <c r="G503" s="571"/>
      <c r="H503" s="571"/>
      <c r="I503" s="571"/>
      <c r="J503" s="571"/>
      <c r="K503" s="571"/>
      <c r="L503" s="571"/>
      <c r="M503" s="571"/>
      <c r="N503" s="567"/>
      <c r="O503" s="113"/>
    </row>
    <row r="504" spans="1:15" s="115" customFormat="1" ht="18.95" customHeight="1">
      <c r="A504" s="563"/>
      <c r="B504" s="214"/>
      <c r="C504" s="567"/>
      <c r="D504" s="231"/>
      <c r="E504" s="567"/>
      <c r="F504" s="232"/>
      <c r="G504" s="571"/>
      <c r="H504" s="571"/>
      <c r="I504" s="571"/>
      <c r="J504" s="571"/>
      <c r="K504" s="571"/>
      <c r="L504" s="571"/>
      <c r="M504" s="571"/>
      <c r="N504" s="567"/>
      <c r="O504" s="113"/>
    </row>
    <row r="505" spans="1:15" s="115" customFormat="1" ht="18.95" customHeight="1">
      <c r="A505" s="563"/>
      <c r="B505" s="214"/>
      <c r="C505" s="567"/>
      <c r="D505" s="231"/>
      <c r="E505" s="567"/>
      <c r="F505" s="232"/>
      <c r="G505" s="571"/>
      <c r="H505" s="571"/>
      <c r="I505" s="571"/>
      <c r="J505" s="571"/>
      <c r="K505" s="571"/>
      <c r="L505" s="571"/>
      <c r="M505" s="571"/>
      <c r="N505" s="567"/>
      <c r="O505" s="113"/>
    </row>
    <row r="506" spans="1:15" s="115" customFormat="1" ht="18.95" customHeight="1">
      <c r="A506" s="563"/>
      <c r="B506" s="214"/>
      <c r="C506" s="567"/>
      <c r="D506" s="231"/>
      <c r="E506" s="567"/>
      <c r="F506" s="232"/>
      <c r="G506" s="571"/>
      <c r="H506" s="571"/>
      <c r="I506" s="571"/>
      <c r="J506" s="571"/>
      <c r="K506" s="571"/>
      <c r="L506" s="571"/>
      <c r="M506" s="571"/>
      <c r="N506" s="567"/>
      <c r="O506" s="113"/>
    </row>
    <row r="507" spans="1:15" s="115" customFormat="1" ht="18.95" customHeight="1">
      <c r="A507" s="563"/>
      <c r="B507" s="214"/>
      <c r="C507" s="567"/>
      <c r="D507" s="231"/>
      <c r="E507" s="567"/>
      <c r="F507" s="232"/>
      <c r="G507" s="571"/>
      <c r="H507" s="571"/>
      <c r="I507" s="571"/>
      <c r="J507" s="571"/>
      <c r="K507" s="571"/>
      <c r="L507" s="571"/>
      <c r="M507" s="571"/>
      <c r="N507" s="567"/>
      <c r="O507" s="113"/>
    </row>
    <row r="508" spans="1:15" s="115" customFormat="1" ht="18.95" customHeight="1">
      <c r="A508" s="563"/>
      <c r="B508" s="214"/>
      <c r="C508" s="567"/>
      <c r="D508" s="231"/>
      <c r="E508" s="567"/>
      <c r="F508" s="232"/>
      <c r="G508" s="571"/>
      <c r="H508" s="571"/>
      <c r="I508" s="571"/>
      <c r="J508" s="571"/>
      <c r="K508" s="571"/>
      <c r="L508" s="571"/>
      <c r="M508" s="571"/>
      <c r="N508" s="567"/>
      <c r="O508" s="113"/>
    </row>
    <row r="509" spans="1:15" s="115" customFormat="1" ht="18.95" customHeight="1">
      <c r="A509" s="563"/>
      <c r="B509" s="214"/>
      <c r="C509" s="567"/>
      <c r="D509" s="231"/>
      <c r="E509" s="567"/>
      <c r="F509" s="232"/>
      <c r="G509" s="571"/>
      <c r="H509" s="571"/>
      <c r="I509" s="571"/>
      <c r="J509" s="571"/>
      <c r="K509" s="571"/>
      <c r="L509" s="571"/>
      <c r="M509" s="571"/>
      <c r="N509" s="567"/>
      <c r="O509" s="113"/>
    </row>
    <row r="510" spans="1:15" s="115" customFormat="1" ht="18.95" customHeight="1">
      <c r="A510" s="563"/>
      <c r="B510" s="214"/>
      <c r="C510" s="567"/>
      <c r="D510" s="231"/>
      <c r="E510" s="567"/>
      <c r="F510" s="232"/>
      <c r="G510" s="571"/>
      <c r="H510" s="571"/>
      <c r="I510" s="571"/>
      <c r="J510" s="571"/>
      <c r="K510" s="571"/>
      <c r="L510" s="571"/>
      <c r="M510" s="571"/>
      <c r="N510" s="567"/>
      <c r="O510" s="113"/>
    </row>
    <row r="511" spans="1:15" s="115" customFormat="1" ht="18.95" customHeight="1">
      <c r="A511" s="563"/>
      <c r="B511" s="214"/>
      <c r="C511" s="567"/>
      <c r="D511" s="231"/>
      <c r="E511" s="567"/>
      <c r="F511" s="232"/>
      <c r="G511" s="571"/>
      <c r="H511" s="571"/>
      <c r="I511" s="571"/>
      <c r="J511" s="571"/>
      <c r="K511" s="571"/>
      <c r="L511" s="571"/>
      <c r="M511" s="571"/>
      <c r="N511" s="567"/>
      <c r="O511" s="113"/>
    </row>
    <row r="512" spans="1:15" s="115" customFormat="1" ht="18.95" customHeight="1">
      <c r="A512" s="563"/>
      <c r="B512" s="214"/>
      <c r="C512" s="567"/>
      <c r="D512" s="231"/>
      <c r="E512" s="567"/>
      <c r="F512" s="232"/>
      <c r="G512" s="571"/>
      <c r="H512" s="571"/>
      <c r="I512" s="571"/>
      <c r="J512" s="571"/>
      <c r="K512" s="571"/>
      <c r="L512" s="571"/>
      <c r="M512" s="571"/>
      <c r="N512" s="567"/>
      <c r="O512" s="113"/>
    </row>
    <row r="513" spans="1:15" s="115" customFormat="1" ht="18.95" customHeight="1">
      <c r="A513" s="563"/>
      <c r="B513" s="214"/>
      <c r="C513" s="567"/>
      <c r="D513" s="231"/>
      <c r="E513" s="567"/>
      <c r="F513" s="232"/>
      <c r="G513" s="571"/>
      <c r="H513" s="571"/>
      <c r="I513" s="571"/>
      <c r="J513" s="571"/>
      <c r="K513" s="571"/>
      <c r="L513" s="571"/>
      <c r="M513" s="571"/>
      <c r="N513" s="567"/>
      <c r="O513" s="113"/>
    </row>
    <row r="514" spans="1:15" s="115" customFormat="1" ht="18.95" customHeight="1">
      <c r="A514" s="563"/>
      <c r="B514" s="214"/>
      <c r="C514" s="567"/>
      <c r="D514" s="231"/>
      <c r="E514" s="567"/>
      <c r="F514" s="232"/>
      <c r="G514" s="571"/>
      <c r="H514" s="571"/>
      <c r="I514" s="571"/>
      <c r="J514" s="571"/>
      <c r="K514" s="571"/>
      <c r="L514" s="571"/>
      <c r="M514" s="571"/>
      <c r="N514" s="567"/>
      <c r="O514" s="113"/>
    </row>
    <row r="515" spans="1:15" s="115" customFormat="1" ht="18.95" customHeight="1">
      <c r="A515" s="563"/>
      <c r="B515" s="214"/>
      <c r="C515" s="567"/>
      <c r="D515" s="231"/>
      <c r="E515" s="567"/>
      <c r="F515" s="232"/>
      <c r="G515" s="571"/>
      <c r="H515" s="571"/>
      <c r="I515" s="571"/>
      <c r="J515" s="571"/>
      <c r="K515" s="571"/>
      <c r="L515" s="571"/>
      <c r="M515" s="571"/>
      <c r="N515" s="567"/>
      <c r="O515" s="113"/>
    </row>
    <row r="516" spans="1:15" s="115" customFormat="1" ht="18.95" customHeight="1">
      <c r="A516" s="563"/>
      <c r="B516" s="214"/>
      <c r="C516" s="567"/>
      <c r="D516" s="231"/>
      <c r="E516" s="567"/>
      <c r="F516" s="232"/>
      <c r="G516" s="571"/>
      <c r="H516" s="571"/>
      <c r="I516" s="571"/>
      <c r="J516" s="571"/>
      <c r="K516" s="571"/>
      <c r="L516" s="571"/>
      <c r="M516" s="571"/>
      <c r="N516" s="567"/>
      <c r="O516" s="113"/>
    </row>
    <row r="517" spans="1:15" s="115" customFormat="1" ht="18.95" customHeight="1">
      <c r="A517" s="563"/>
      <c r="B517" s="214"/>
      <c r="C517" s="567"/>
      <c r="D517" s="231"/>
      <c r="E517" s="567"/>
      <c r="F517" s="232"/>
      <c r="G517" s="571"/>
      <c r="H517" s="571"/>
      <c r="I517" s="571"/>
      <c r="J517" s="571"/>
      <c r="K517" s="571"/>
      <c r="L517" s="571"/>
      <c r="M517" s="571"/>
      <c r="N517" s="567"/>
      <c r="O517" s="113"/>
    </row>
    <row r="518" spans="1:15" s="115" customFormat="1" ht="18.95" customHeight="1">
      <c r="A518" s="563"/>
      <c r="B518" s="214"/>
      <c r="C518" s="567"/>
      <c r="D518" s="231"/>
      <c r="E518" s="567"/>
      <c r="F518" s="232"/>
      <c r="G518" s="571"/>
      <c r="H518" s="571"/>
      <c r="I518" s="571"/>
      <c r="J518" s="571"/>
      <c r="K518" s="571"/>
      <c r="L518" s="571"/>
      <c r="M518" s="571"/>
      <c r="N518" s="567"/>
      <c r="O518" s="113"/>
    </row>
    <row r="519" spans="1:15" s="115" customFormat="1" ht="18.95" customHeight="1">
      <c r="A519" s="563"/>
      <c r="B519" s="214"/>
      <c r="C519" s="567"/>
      <c r="D519" s="231"/>
      <c r="E519" s="567"/>
      <c r="F519" s="232"/>
      <c r="G519" s="571"/>
      <c r="H519" s="571"/>
      <c r="I519" s="571"/>
      <c r="J519" s="571"/>
      <c r="K519" s="571"/>
      <c r="L519" s="571"/>
      <c r="M519" s="571"/>
      <c r="N519" s="567"/>
      <c r="O519" s="113"/>
    </row>
    <row r="520" spans="1:15" s="115" customFormat="1" ht="18.95" customHeight="1">
      <c r="A520" s="563"/>
      <c r="B520" s="214"/>
      <c r="C520" s="567"/>
      <c r="D520" s="231"/>
      <c r="E520" s="567"/>
      <c r="F520" s="232"/>
      <c r="G520" s="571"/>
      <c r="H520" s="571"/>
      <c r="I520" s="571"/>
      <c r="J520" s="571"/>
      <c r="K520" s="571"/>
      <c r="L520" s="571"/>
      <c r="M520" s="571"/>
      <c r="N520" s="567"/>
      <c r="O520" s="113"/>
    </row>
    <row r="521" spans="1:15" s="115" customFormat="1" ht="18.95" customHeight="1">
      <c r="A521" s="563"/>
      <c r="B521" s="214"/>
      <c r="C521" s="567"/>
      <c r="D521" s="231"/>
      <c r="E521" s="567"/>
      <c r="F521" s="232"/>
      <c r="G521" s="571"/>
      <c r="H521" s="571"/>
      <c r="I521" s="571"/>
      <c r="J521" s="571"/>
      <c r="K521" s="571"/>
      <c r="L521" s="571"/>
      <c r="M521" s="571"/>
      <c r="N521" s="567"/>
      <c r="O521" s="113"/>
    </row>
    <row r="522" spans="1:15" s="115" customFormat="1" ht="18.95" customHeight="1">
      <c r="A522" s="563"/>
      <c r="B522" s="214"/>
      <c r="C522" s="567"/>
      <c r="D522" s="231"/>
      <c r="E522" s="567"/>
      <c r="F522" s="232"/>
      <c r="G522" s="571"/>
      <c r="H522" s="571"/>
      <c r="I522" s="571"/>
      <c r="J522" s="571"/>
      <c r="K522" s="571"/>
      <c r="L522" s="571"/>
      <c r="M522" s="571"/>
      <c r="N522" s="567"/>
      <c r="O522" s="113"/>
    </row>
    <row r="523" spans="1:15" s="115" customFormat="1" ht="18.95" customHeight="1">
      <c r="A523" s="563"/>
      <c r="B523" s="214"/>
      <c r="C523" s="567"/>
      <c r="D523" s="231"/>
      <c r="E523" s="567"/>
      <c r="F523" s="232"/>
      <c r="G523" s="571"/>
      <c r="H523" s="571"/>
      <c r="I523" s="571"/>
      <c r="J523" s="571"/>
      <c r="K523" s="571"/>
      <c r="L523" s="571"/>
      <c r="M523" s="571"/>
      <c r="N523" s="567"/>
      <c r="O523" s="113"/>
    </row>
    <row r="524" spans="1:15" s="115" customFormat="1" ht="18.95" customHeight="1">
      <c r="A524" s="563"/>
      <c r="B524" s="214"/>
      <c r="C524" s="567"/>
      <c r="D524" s="231"/>
      <c r="E524" s="567"/>
      <c r="F524" s="232"/>
      <c r="G524" s="571"/>
      <c r="H524" s="571"/>
      <c r="I524" s="571"/>
      <c r="J524" s="571"/>
      <c r="K524" s="571"/>
      <c r="L524" s="571"/>
      <c r="M524" s="571"/>
      <c r="N524" s="567"/>
      <c r="O524" s="113"/>
    </row>
    <row r="525" spans="1:15" s="115" customFormat="1" ht="18.95" customHeight="1">
      <c r="A525" s="563"/>
      <c r="B525" s="214"/>
      <c r="C525" s="567"/>
      <c r="D525" s="231"/>
      <c r="E525" s="567"/>
      <c r="F525" s="232"/>
      <c r="G525" s="571"/>
      <c r="H525" s="571"/>
      <c r="I525" s="571"/>
      <c r="J525" s="571"/>
      <c r="K525" s="571"/>
      <c r="L525" s="571"/>
      <c r="M525" s="571"/>
      <c r="N525" s="567"/>
      <c r="O525" s="113"/>
    </row>
    <row r="526" spans="1:15" s="115" customFormat="1" ht="18.95" customHeight="1">
      <c r="A526" s="563"/>
      <c r="B526" s="214"/>
      <c r="C526" s="567"/>
      <c r="D526" s="231"/>
      <c r="E526" s="567"/>
      <c r="F526" s="232"/>
      <c r="G526" s="571"/>
      <c r="H526" s="571"/>
      <c r="I526" s="571"/>
      <c r="J526" s="571"/>
      <c r="K526" s="571"/>
      <c r="L526" s="571"/>
      <c r="M526" s="571"/>
      <c r="N526" s="567"/>
      <c r="O526" s="113"/>
    </row>
    <row r="527" spans="1:15" s="115" customFormat="1" ht="18.95" customHeight="1">
      <c r="A527" s="563"/>
      <c r="B527" s="214"/>
      <c r="C527" s="567"/>
      <c r="D527" s="231"/>
      <c r="E527" s="567"/>
      <c r="F527" s="232"/>
      <c r="G527" s="571"/>
      <c r="H527" s="571"/>
      <c r="I527" s="571"/>
      <c r="J527" s="571"/>
      <c r="K527" s="571"/>
      <c r="L527" s="571"/>
      <c r="M527" s="571"/>
      <c r="N527" s="567"/>
      <c r="O527" s="113"/>
    </row>
    <row r="528" spans="1:15" s="115" customFormat="1" ht="18.95" customHeight="1">
      <c r="A528" s="563"/>
      <c r="B528" s="214"/>
      <c r="C528" s="567"/>
      <c r="D528" s="231"/>
      <c r="E528" s="567"/>
      <c r="F528" s="232"/>
      <c r="G528" s="571"/>
      <c r="H528" s="571"/>
      <c r="I528" s="571"/>
      <c r="J528" s="571"/>
      <c r="K528" s="571"/>
      <c r="L528" s="571"/>
      <c r="M528" s="571"/>
      <c r="N528" s="567"/>
      <c r="O528" s="113"/>
    </row>
    <row r="529" spans="1:15" s="115" customFormat="1" ht="18.95" customHeight="1">
      <c r="A529" s="563"/>
      <c r="B529" s="214"/>
      <c r="C529" s="567"/>
      <c r="D529" s="231"/>
      <c r="E529" s="567"/>
      <c r="F529" s="232"/>
      <c r="G529" s="571"/>
      <c r="H529" s="571"/>
      <c r="I529" s="571"/>
      <c r="J529" s="571"/>
      <c r="K529" s="571"/>
      <c r="L529" s="571"/>
      <c r="M529" s="571"/>
      <c r="N529" s="567"/>
      <c r="O529" s="113"/>
    </row>
    <row r="530" spans="1:15" s="115" customFormat="1" ht="18.95" customHeight="1">
      <c r="A530" s="563"/>
      <c r="B530" s="214"/>
      <c r="C530" s="567"/>
      <c r="D530" s="231"/>
      <c r="E530" s="567"/>
      <c r="F530" s="232"/>
      <c r="G530" s="571"/>
      <c r="H530" s="571"/>
      <c r="I530" s="571"/>
      <c r="J530" s="571"/>
      <c r="K530" s="571"/>
      <c r="L530" s="571"/>
      <c r="M530" s="571"/>
      <c r="N530" s="567"/>
      <c r="O530" s="113"/>
    </row>
    <row r="531" spans="1:15" s="115" customFormat="1" ht="18.95" customHeight="1">
      <c r="A531" s="563"/>
      <c r="B531" s="214"/>
      <c r="C531" s="567"/>
      <c r="D531" s="231"/>
      <c r="E531" s="567"/>
      <c r="F531" s="232"/>
      <c r="G531" s="571"/>
      <c r="H531" s="571"/>
      <c r="I531" s="571"/>
      <c r="J531" s="571"/>
      <c r="K531" s="571"/>
      <c r="L531" s="571"/>
      <c r="M531" s="571"/>
      <c r="N531" s="567"/>
      <c r="O531" s="113"/>
    </row>
    <row r="532" spans="1:15" s="115" customFormat="1" ht="18.95" customHeight="1">
      <c r="A532" s="563"/>
      <c r="B532" s="214"/>
      <c r="C532" s="567"/>
      <c r="D532" s="231"/>
      <c r="E532" s="567"/>
      <c r="F532" s="232"/>
      <c r="G532" s="571"/>
      <c r="H532" s="571"/>
      <c r="I532" s="571"/>
      <c r="J532" s="571"/>
      <c r="K532" s="571"/>
      <c r="L532" s="571"/>
      <c r="M532" s="571"/>
      <c r="N532" s="567"/>
      <c r="O532" s="113"/>
    </row>
    <row r="533" spans="1:15" s="115" customFormat="1" ht="18.95" customHeight="1">
      <c r="A533" s="563"/>
      <c r="B533" s="214"/>
      <c r="C533" s="567"/>
      <c r="D533" s="231"/>
      <c r="E533" s="567"/>
      <c r="F533" s="232"/>
      <c r="G533" s="571"/>
      <c r="H533" s="571"/>
      <c r="I533" s="571"/>
      <c r="J533" s="571"/>
      <c r="K533" s="571"/>
      <c r="L533" s="571"/>
      <c r="M533" s="571"/>
      <c r="N533" s="567"/>
      <c r="O533" s="113"/>
    </row>
    <row r="534" spans="1:15" s="115" customFormat="1" ht="18.95" customHeight="1">
      <c r="A534" s="563"/>
      <c r="B534" s="214"/>
      <c r="C534" s="567"/>
      <c r="D534" s="231"/>
      <c r="E534" s="567"/>
      <c r="F534" s="232"/>
      <c r="G534" s="571"/>
      <c r="H534" s="571"/>
      <c r="I534" s="571"/>
      <c r="J534" s="571"/>
      <c r="K534" s="571"/>
      <c r="L534" s="571"/>
      <c r="M534" s="571"/>
      <c r="N534" s="567"/>
      <c r="O534" s="113"/>
    </row>
    <row r="535" spans="1:15" s="115" customFormat="1" ht="18.95" customHeight="1">
      <c r="A535" s="563"/>
      <c r="B535" s="214"/>
      <c r="C535" s="567"/>
      <c r="D535" s="231"/>
      <c r="E535" s="567"/>
      <c r="F535" s="232"/>
      <c r="G535" s="571"/>
      <c r="H535" s="571"/>
      <c r="I535" s="571"/>
      <c r="J535" s="571"/>
      <c r="K535" s="571"/>
      <c r="L535" s="571"/>
      <c r="M535" s="571"/>
      <c r="N535" s="567"/>
      <c r="O535" s="113"/>
    </row>
    <row r="536" spans="1:15" s="115" customFormat="1" ht="18.95" customHeight="1">
      <c r="A536" s="563"/>
      <c r="B536" s="214"/>
      <c r="C536" s="567"/>
      <c r="D536" s="231"/>
      <c r="E536" s="567"/>
      <c r="F536" s="232"/>
      <c r="G536" s="571"/>
      <c r="H536" s="571"/>
      <c r="I536" s="571"/>
      <c r="J536" s="571"/>
      <c r="K536" s="571"/>
      <c r="L536" s="571"/>
      <c r="M536" s="571"/>
      <c r="N536" s="567"/>
      <c r="O536" s="113"/>
    </row>
    <row r="537" spans="1:15" s="115" customFormat="1" ht="18.95" customHeight="1">
      <c r="A537" s="563"/>
      <c r="B537" s="214"/>
      <c r="C537" s="567"/>
      <c r="D537" s="231"/>
      <c r="E537" s="567"/>
      <c r="F537" s="232"/>
      <c r="G537" s="571"/>
      <c r="H537" s="571"/>
      <c r="I537" s="571"/>
      <c r="J537" s="571"/>
      <c r="K537" s="571"/>
      <c r="L537" s="571"/>
      <c r="M537" s="571"/>
      <c r="N537" s="567"/>
      <c r="O537" s="113"/>
    </row>
    <row r="538" spans="1:15" s="115" customFormat="1" ht="18.95" customHeight="1">
      <c r="A538" s="563"/>
      <c r="B538" s="214"/>
      <c r="C538" s="567"/>
      <c r="D538" s="231"/>
      <c r="E538" s="567"/>
      <c r="F538" s="232"/>
      <c r="G538" s="571"/>
      <c r="H538" s="571"/>
      <c r="I538" s="571"/>
      <c r="J538" s="571"/>
      <c r="K538" s="571"/>
      <c r="L538" s="571"/>
      <c r="M538" s="571"/>
      <c r="N538" s="567"/>
      <c r="O538" s="113"/>
    </row>
    <row r="539" spans="1:15" s="115" customFormat="1" ht="18.95" customHeight="1">
      <c r="A539" s="563"/>
      <c r="B539" s="214"/>
      <c r="C539" s="567"/>
      <c r="D539" s="231"/>
      <c r="E539" s="567"/>
      <c r="F539" s="232"/>
      <c r="G539" s="571"/>
      <c r="H539" s="571"/>
      <c r="I539" s="571"/>
      <c r="J539" s="571"/>
      <c r="K539" s="571"/>
      <c r="L539" s="571"/>
      <c r="M539" s="571"/>
      <c r="N539" s="567"/>
      <c r="O539" s="113"/>
    </row>
    <row r="540" spans="1:15" s="115" customFormat="1" ht="18.95" customHeight="1">
      <c r="A540" s="563"/>
      <c r="B540" s="214"/>
      <c r="C540" s="567"/>
      <c r="D540" s="231"/>
      <c r="E540" s="567"/>
      <c r="F540" s="232"/>
      <c r="G540" s="571"/>
      <c r="H540" s="571"/>
      <c r="I540" s="571"/>
      <c r="J540" s="571"/>
      <c r="K540" s="571"/>
      <c r="L540" s="571"/>
      <c r="M540" s="571"/>
      <c r="N540" s="567"/>
      <c r="O540" s="113"/>
    </row>
    <row r="541" spans="1:15" s="115" customFormat="1" ht="18.95" customHeight="1">
      <c r="A541" s="563"/>
      <c r="B541" s="214"/>
      <c r="C541" s="567"/>
      <c r="D541" s="231"/>
      <c r="E541" s="567"/>
      <c r="F541" s="232"/>
      <c r="G541" s="571"/>
      <c r="H541" s="571"/>
      <c r="I541" s="571"/>
      <c r="J541" s="571"/>
      <c r="K541" s="571"/>
      <c r="L541" s="571"/>
      <c r="M541" s="571"/>
      <c r="N541" s="567"/>
      <c r="O541" s="113"/>
    </row>
    <row r="542" spans="1:15" s="115" customFormat="1" ht="18.95" customHeight="1">
      <c r="A542" s="563"/>
      <c r="B542" s="214"/>
      <c r="C542" s="567"/>
      <c r="D542" s="231"/>
      <c r="E542" s="567"/>
      <c r="F542" s="232"/>
      <c r="G542" s="571"/>
      <c r="H542" s="571"/>
      <c r="I542" s="571"/>
      <c r="J542" s="571"/>
      <c r="K542" s="571"/>
      <c r="L542" s="571"/>
      <c r="M542" s="571"/>
      <c r="N542" s="567"/>
      <c r="O542" s="113"/>
    </row>
    <row r="543" spans="1:15" s="115" customFormat="1" ht="18.95" customHeight="1">
      <c r="A543" s="563"/>
      <c r="B543" s="214"/>
      <c r="C543" s="567"/>
      <c r="D543" s="231"/>
      <c r="E543" s="567"/>
      <c r="F543" s="232"/>
      <c r="G543" s="571"/>
      <c r="H543" s="571"/>
      <c r="I543" s="571"/>
      <c r="J543" s="571"/>
      <c r="K543" s="571"/>
      <c r="L543" s="571"/>
      <c r="M543" s="571"/>
      <c r="N543" s="567"/>
      <c r="O543" s="113"/>
    </row>
    <row r="544" spans="1:15" s="115" customFormat="1" ht="18.95" customHeight="1">
      <c r="A544" s="563"/>
      <c r="B544" s="214"/>
      <c r="C544" s="567"/>
      <c r="D544" s="231"/>
      <c r="E544" s="567"/>
      <c r="F544" s="232"/>
      <c r="G544" s="571"/>
      <c r="H544" s="571"/>
      <c r="I544" s="571"/>
      <c r="J544" s="571"/>
      <c r="K544" s="571"/>
      <c r="L544" s="571"/>
      <c r="M544" s="571"/>
      <c r="N544" s="567"/>
      <c r="O544" s="113"/>
    </row>
    <row r="545" spans="1:15" s="115" customFormat="1" ht="18.95" customHeight="1">
      <c r="A545" s="563"/>
      <c r="B545" s="214"/>
      <c r="C545" s="567"/>
      <c r="D545" s="231"/>
      <c r="E545" s="567"/>
      <c r="F545" s="232"/>
      <c r="G545" s="571"/>
      <c r="H545" s="571"/>
      <c r="I545" s="571"/>
      <c r="J545" s="571"/>
      <c r="K545" s="571"/>
      <c r="L545" s="571"/>
      <c r="M545" s="571"/>
      <c r="N545" s="567"/>
      <c r="O545" s="113"/>
    </row>
    <row r="546" spans="1:15" s="115" customFormat="1" ht="18.95" customHeight="1">
      <c r="A546" s="563"/>
      <c r="B546" s="214"/>
      <c r="C546" s="567"/>
      <c r="D546" s="231"/>
      <c r="E546" s="567"/>
      <c r="F546" s="232"/>
      <c r="G546" s="571"/>
      <c r="H546" s="571"/>
      <c r="I546" s="571"/>
      <c r="J546" s="571"/>
      <c r="K546" s="571"/>
      <c r="L546" s="571"/>
      <c r="M546" s="571"/>
      <c r="N546" s="567"/>
      <c r="O546" s="113"/>
    </row>
    <row r="547" spans="1:15" s="115" customFormat="1" ht="18.95" customHeight="1">
      <c r="A547" s="563"/>
      <c r="B547" s="214"/>
      <c r="C547" s="567"/>
      <c r="D547" s="231"/>
      <c r="E547" s="567"/>
      <c r="F547" s="232"/>
      <c r="G547" s="571"/>
      <c r="H547" s="571"/>
      <c r="I547" s="571"/>
      <c r="J547" s="571"/>
      <c r="K547" s="571"/>
      <c r="L547" s="571"/>
      <c r="M547" s="571"/>
      <c r="N547" s="567"/>
      <c r="O547" s="113"/>
    </row>
    <row r="548" spans="1:15" s="115" customFormat="1" ht="18.95" customHeight="1">
      <c r="A548" s="563"/>
      <c r="B548" s="214"/>
      <c r="C548" s="567"/>
      <c r="D548" s="231"/>
      <c r="E548" s="567"/>
      <c r="F548" s="232"/>
      <c r="G548" s="571"/>
      <c r="H548" s="571"/>
      <c r="I548" s="571"/>
      <c r="J548" s="571"/>
      <c r="K548" s="571"/>
      <c r="L548" s="571"/>
      <c r="M548" s="571"/>
      <c r="N548" s="567"/>
      <c r="O548" s="113"/>
    </row>
    <row r="549" spans="1:15" s="115" customFormat="1" ht="18.95" customHeight="1">
      <c r="A549" s="563"/>
      <c r="B549" s="214"/>
      <c r="C549" s="567"/>
      <c r="D549" s="231"/>
      <c r="E549" s="567"/>
      <c r="F549" s="232"/>
      <c r="G549" s="571"/>
      <c r="H549" s="571"/>
      <c r="I549" s="571"/>
      <c r="J549" s="571"/>
      <c r="K549" s="571"/>
      <c r="L549" s="571"/>
      <c r="M549" s="571"/>
      <c r="N549" s="567"/>
      <c r="O549" s="113"/>
    </row>
    <row r="550" spans="1:15" s="115" customFormat="1" ht="18.95" customHeight="1">
      <c r="A550" s="563"/>
      <c r="B550" s="214"/>
      <c r="C550" s="567"/>
      <c r="D550" s="231"/>
      <c r="E550" s="567"/>
      <c r="F550" s="232"/>
      <c r="G550" s="571"/>
      <c r="H550" s="571"/>
      <c r="I550" s="571"/>
      <c r="J550" s="571"/>
      <c r="K550" s="571"/>
      <c r="L550" s="571"/>
      <c r="M550" s="571"/>
      <c r="N550" s="567"/>
      <c r="O550" s="113"/>
    </row>
    <row r="551" spans="1:15" s="115" customFormat="1" ht="18.95" customHeight="1">
      <c r="A551" s="563"/>
      <c r="B551" s="214"/>
      <c r="C551" s="567"/>
      <c r="D551" s="231"/>
      <c r="E551" s="567"/>
      <c r="F551" s="232"/>
      <c r="G551" s="571"/>
      <c r="H551" s="571"/>
      <c r="I551" s="571"/>
      <c r="J551" s="571"/>
      <c r="K551" s="571"/>
      <c r="L551" s="571"/>
      <c r="M551" s="571"/>
      <c r="N551" s="567"/>
      <c r="O551" s="113"/>
    </row>
    <row r="552" spans="1:15" s="115" customFormat="1" ht="18.95" customHeight="1">
      <c r="A552" s="563"/>
      <c r="B552" s="214"/>
      <c r="C552" s="567"/>
      <c r="D552" s="231"/>
      <c r="E552" s="567"/>
      <c r="F552" s="232"/>
      <c r="G552" s="571"/>
      <c r="H552" s="571"/>
      <c r="I552" s="571"/>
      <c r="J552" s="571"/>
      <c r="K552" s="571"/>
      <c r="L552" s="571"/>
      <c r="M552" s="571"/>
      <c r="N552" s="567"/>
      <c r="O552" s="113"/>
    </row>
    <row r="553" spans="1:15" s="115" customFormat="1" ht="18.95" customHeight="1">
      <c r="A553" s="563"/>
      <c r="B553" s="214"/>
      <c r="C553" s="567"/>
      <c r="D553" s="231"/>
      <c r="E553" s="567"/>
      <c r="F553" s="232"/>
      <c r="G553" s="571"/>
      <c r="H553" s="571"/>
      <c r="I553" s="571"/>
      <c r="J553" s="571"/>
      <c r="K553" s="571"/>
      <c r="L553" s="571"/>
      <c r="M553" s="571"/>
      <c r="N553" s="567"/>
      <c r="O553" s="113"/>
    </row>
    <row r="554" spans="1:15" s="115" customFormat="1" ht="18.95" customHeight="1">
      <c r="A554" s="563"/>
      <c r="B554" s="214"/>
      <c r="C554" s="567"/>
      <c r="D554" s="231"/>
      <c r="E554" s="567"/>
      <c r="F554" s="232"/>
      <c r="G554" s="571"/>
      <c r="H554" s="571"/>
      <c r="I554" s="571"/>
      <c r="J554" s="571"/>
      <c r="K554" s="571"/>
      <c r="L554" s="571"/>
      <c r="M554" s="571"/>
      <c r="N554" s="567"/>
      <c r="O554" s="113"/>
    </row>
    <row r="555" spans="1:15" s="115" customFormat="1" ht="18.95" customHeight="1">
      <c r="A555" s="563"/>
      <c r="B555" s="214"/>
      <c r="C555" s="567"/>
      <c r="D555" s="231"/>
      <c r="E555" s="567"/>
      <c r="F555" s="232"/>
      <c r="G555" s="571"/>
      <c r="H555" s="571"/>
      <c r="I555" s="571"/>
      <c r="J555" s="571"/>
      <c r="K555" s="571"/>
      <c r="L555" s="571"/>
      <c r="M555" s="571"/>
      <c r="N555" s="567"/>
      <c r="O555" s="113"/>
    </row>
    <row r="556" spans="1:15" s="115" customFormat="1" ht="18.95" customHeight="1">
      <c r="A556" s="563"/>
      <c r="B556" s="214"/>
      <c r="C556" s="567"/>
      <c r="D556" s="231"/>
      <c r="E556" s="567"/>
      <c r="F556" s="232"/>
      <c r="G556" s="571"/>
      <c r="H556" s="571"/>
      <c r="I556" s="571"/>
      <c r="J556" s="571"/>
      <c r="K556" s="571"/>
      <c r="L556" s="571"/>
      <c r="M556" s="571"/>
      <c r="N556" s="567"/>
      <c r="O556" s="113"/>
    </row>
    <row r="557" spans="1:15" s="115" customFormat="1" ht="18.95" customHeight="1">
      <c r="A557" s="563"/>
      <c r="B557" s="214"/>
      <c r="C557" s="567"/>
      <c r="D557" s="231"/>
      <c r="E557" s="567"/>
      <c r="F557" s="232"/>
      <c r="G557" s="571"/>
      <c r="H557" s="571"/>
      <c r="I557" s="571"/>
      <c r="J557" s="571"/>
      <c r="K557" s="571"/>
      <c r="L557" s="571"/>
      <c r="M557" s="571"/>
      <c r="N557" s="567"/>
      <c r="O557" s="113"/>
    </row>
    <row r="558" spans="1:15" s="115" customFormat="1" ht="18.95" customHeight="1">
      <c r="A558" s="563"/>
      <c r="B558" s="214"/>
      <c r="C558" s="567"/>
      <c r="D558" s="231"/>
      <c r="E558" s="567"/>
      <c r="F558" s="232"/>
      <c r="G558" s="571"/>
      <c r="H558" s="571"/>
      <c r="I558" s="571"/>
      <c r="J558" s="571"/>
      <c r="K558" s="571"/>
      <c r="L558" s="571"/>
      <c r="M558" s="571"/>
      <c r="N558" s="567"/>
      <c r="O558" s="113"/>
    </row>
    <row r="559" spans="1:15" s="115" customFormat="1" ht="18.95" customHeight="1">
      <c r="A559" s="563"/>
      <c r="B559" s="214"/>
      <c r="C559" s="567"/>
      <c r="D559" s="231"/>
      <c r="E559" s="567"/>
      <c r="F559" s="232"/>
      <c r="G559" s="571"/>
      <c r="H559" s="571"/>
      <c r="I559" s="571"/>
      <c r="J559" s="571"/>
      <c r="K559" s="571"/>
      <c r="L559" s="571"/>
      <c r="M559" s="571"/>
      <c r="N559" s="567"/>
      <c r="O559" s="113"/>
    </row>
    <row r="560" spans="1:15" s="115" customFormat="1" ht="18.95" customHeight="1">
      <c r="A560" s="563"/>
      <c r="B560" s="214"/>
      <c r="C560" s="567"/>
      <c r="D560" s="231"/>
      <c r="E560" s="567"/>
      <c r="F560" s="232"/>
      <c r="G560" s="571"/>
      <c r="H560" s="571"/>
      <c r="I560" s="571"/>
      <c r="J560" s="571"/>
      <c r="K560" s="571"/>
      <c r="L560" s="571"/>
      <c r="M560" s="571"/>
      <c r="N560" s="567"/>
      <c r="O560" s="113"/>
    </row>
    <row r="561" spans="1:15" s="115" customFormat="1" ht="18.95" customHeight="1">
      <c r="A561" s="563"/>
      <c r="B561" s="214"/>
      <c r="C561" s="567"/>
      <c r="D561" s="231"/>
      <c r="E561" s="567"/>
      <c r="F561" s="232"/>
      <c r="G561" s="571"/>
      <c r="H561" s="571"/>
      <c r="I561" s="571"/>
      <c r="J561" s="571"/>
      <c r="K561" s="571"/>
      <c r="L561" s="571"/>
      <c r="M561" s="571"/>
      <c r="N561" s="567"/>
      <c r="O561" s="113"/>
    </row>
    <row r="562" spans="1:15" s="115" customFormat="1" ht="18.95" customHeight="1">
      <c r="A562" s="563"/>
      <c r="B562" s="214"/>
      <c r="C562" s="567"/>
      <c r="D562" s="231"/>
      <c r="E562" s="567"/>
      <c r="F562" s="232"/>
      <c r="G562" s="571"/>
      <c r="H562" s="571"/>
      <c r="I562" s="571"/>
      <c r="J562" s="571"/>
      <c r="K562" s="571"/>
      <c r="L562" s="571"/>
      <c r="M562" s="571"/>
      <c r="N562" s="567"/>
      <c r="O562" s="113"/>
    </row>
    <row r="563" spans="1:15" s="115" customFormat="1" ht="18.95" customHeight="1">
      <c r="A563" s="563"/>
      <c r="B563" s="214"/>
      <c r="C563" s="567"/>
      <c r="D563" s="231"/>
      <c r="E563" s="567"/>
      <c r="F563" s="232"/>
      <c r="G563" s="571"/>
      <c r="H563" s="571"/>
      <c r="I563" s="571"/>
      <c r="J563" s="571"/>
      <c r="K563" s="571"/>
      <c r="L563" s="571"/>
      <c r="M563" s="571"/>
      <c r="N563" s="567"/>
      <c r="O563" s="113"/>
    </row>
    <row r="564" spans="1:15" s="115" customFormat="1" ht="18.95" customHeight="1">
      <c r="A564" s="563"/>
      <c r="B564" s="214"/>
      <c r="C564" s="567"/>
      <c r="D564" s="231"/>
      <c r="E564" s="567"/>
      <c r="F564" s="232"/>
      <c r="G564" s="571"/>
      <c r="H564" s="571"/>
      <c r="I564" s="571"/>
      <c r="J564" s="571"/>
      <c r="K564" s="571"/>
      <c r="L564" s="571"/>
      <c r="M564" s="571"/>
      <c r="N564" s="567"/>
      <c r="O564" s="113"/>
    </row>
    <row r="565" spans="1:15" s="115" customFormat="1" ht="18.95" customHeight="1">
      <c r="A565" s="563"/>
      <c r="B565" s="214"/>
      <c r="C565" s="567"/>
      <c r="D565" s="231"/>
      <c r="E565" s="567"/>
      <c r="F565" s="232"/>
      <c r="G565" s="571"/>
      <c r="H565" s="571"/>
      <c r="I565" s="571"/>
      <c r="J565" s="571"/>
      <c r="K565" s="571"/>
      <c r="L565" s="571"/>
      <c r="M565" s="571"/>
      <c r="N565" s="567"/>
      <c r="O565" s="113"/>
    </row>
    <row r="566" spans="1:15" s="115" customFormat="1" ht="18.95" customHeight="1">
      <c r="A566" s="563"/>
      <c r="B566" s="214"/>
      <c r="C566" s="567"/>
      <c r="D566" s="231"/>
      <c r="E566" s="567"/>
      <c r="F566" s="232"/>
      <c r="G566" s="571"/>
      <c r="H566" s="571"/>
      <c r="I566" s="571"/>
      <c r="J566" s="571"/>
      <c r="K566" s="571"/>
      <c r="L566" s="571"/>
      <c r="M566" s="571"/>
      <c r="N566" s="567"/>
      <c r="O566" s="113"/>
    </row>
    <row r="567" spans="1:15" s="115" customFormat="1" ht="18.95" customHeight="1">
      <c r="A567" s="563"/>
      <c r="B567" s="214"/>
      <c r="C567" s="567"/>
      <c r="D567" s="231"/>
      <c r="E567" s="567"/>
      <c r="F567" s="232"/>
      <c r="G567" s="571"/>
      <c r="H567" s="571"/>
      <c r="I567" s="571"/>
      <c r="J567" s="571"/>
      <c r="K567" s="571"/>
      <c r="L567" s="571"/>
      <c r="M567" s="571"/>
      <c r="N567" s="567"/>
      <c r="O567" s="113"/>
    </row>
    <row r="568" spans="1:15" s="115" customFormat="1" ht="18.95" customHeight="1">
      <c r="A568" s="563"/>
      <c r="B568" s="214"/>
      <c r="C568" s="567"/>
      <c r="D568" s="231"/>
      <c r="E568" s="567"/>
      <c r="F568" s="232"/>
      <c r="G568" s="571"/>
      <c r="H568" s="571"/>
      <c r="I568" s="571"/>
      <c r="J568" s="571"/>
      <c r="K568" s="571"/>
      <c r="L568" s="571"/>
      <c r="M568" s="571"/>
      <c r="N568" s="567"/>
      <c r="O568" s="113"/>
    </row>
    <row r="569" spans="1:15" s="115" customFormat="1" ht="18.95" customHeight="1">
      <c r="A569" s="563"/>
      <c r="B569" s="214"/>
      <c r="C569" s="567"/>
      <c r="D569" s="231"/>
      <c r="E569" s="567"/>
      <c r="F569" s="232"/>
      <c r="G569" s="571"/>
      <c r="H569" s="571"/>
      <c r="I569" s="571"/>
      <c r="J569" s="571"/>
      <c r="K569" s="571"/>
      <c r="L569" s="571"/>
      <c r="M569" s="571"/>
      <c r="N569" s="567"/>
      <c r="O569" s="113"/>
    </row>
    <row r="570" spans="1:15" s="115" customFormat="1" ht="18.95" customHeight="1">
      <c r="A570" s="563"/>
      <c r="B570" s="214"/>
      <c r="C570" s="567"/>
      <c r="D570" s="231"/>
      <c r="E570" s="567"/>
      <c r="F570" s="232"/>
      <c r="G570" s="571"/>
      <c r="H570" s="571"/>
      <c r="I570" s="571"/>
      <c r="J570" s="571"/>
      <c r="K570" s="571"/>
      <c r="L570" s="571"/>
      <c r="M570" s="571"/>
      <c r="N570" s="567"/>
      <c r="O570" s="113"/>
    </row>
    <row r="571" spans="1:15" s="115" customFormat="1" ht="18.95" customHeight="1">
      <c r="A571" s="563"/>
      <c r="B571" s="214"/>
      <c r="C571" s="567"/>
      <c r="D571" s="231"/>
      <c r="E571" s="567"/>
      <c r="F571" s="232"/>
      <c r="G571" s="571"/>
      <c r="H571" s="571"/>
      <c r="I571" s="571"/>
      <c r="J571" s="571"/>
      <c r="K571" s="571"/>
      <c r="L571" s="571"/>
      <c r="M571" s="571"/>
      <c r="N571" s="567"/>
      <c r="O571" s="113"/>
    </row>
    <row r="572" spans="1:15" s="115" customFormat="1" ht="18.95" customHeight="1">
      <c r="A572" s="563"/>
      <c r="B572" s="214"/>
      <c r="C572" s="567"/>
      <c r="D572" s="231"/>
      <c r="E572" s="567"/>
      <c r="F572" s="232"/>
      <c r="G572" s="571"/>
      <c r="H572" s="571"/>
      <c r="I572" s="571"/>
      <c r="J572" s="571"/>
      <c r="K572" s="571"/>
      <c r="L572" s="571"/>
      <c r="M572" s="571"/>
      <c r="N572" s="567"/>
      <c r="O572" s="113"/>
    </row>
    <row r="573" spans="1:15" s="115" customFormat="1" ht="18.95" customHeight="1">
      <c r="A573" s="563"/>
      <c r="B573" s="214"/>
      <c r="C573" s="567"/>
      <c r="D573" s="231"/>
      <c r="E573" s="567"/>
      <c r="F573" s="232"/>
      <c r="G573" s="571"/>
      <c r="H573" s="571"/>
      <c r="I573" s="571"/>
      <c r="J573" s="571"/>
      <c r="K573" s="571"/>
      <c r="L573" s="571"/>
      <c r="M573" s="571"/>
      <c r="N573" s="567"/>
      <c r="O573" s="113"/>
    </row>
    <row r="574" spans="1:15" s="115" customFormat="1" ht="18.95" customHeight="1">
      <c r="A574" s="563"/>
      <c r="B574" s="214"/>
      <c r="C574" s="567"/>
      <c r="D574" s="231"/>
      <c r="E574" s="567"/>
      <c r="F574" s="232"/>
      <c r="G574" s="571"/>
      <c r="H574" s="571"/>
      <c r="I574" s="571"/>
      <c r="J574" s="571"/>
      <c r="K574" s="571"/>
      <c r="L574" s="571"/>
      <c r="M574" s="571"/>
      <c r="N574" s="567"/>
      <c r="O574" s="113"/>
    </row>
    <row r="575" spans="1:15" s="115" customFormat="1" ht="18.95" customHeight="1">
      <c r="A575" s="563"/>
      <c r="B575" s="214"/>
      <c r="C575" s="567"/>
      <c r="D575" s="231"/>
      <c r="E575" s="567"/>
      <c r="F575" s="232"/>
      <c r="G575" s="571"/>
      <c r="H575" s="571"/>
      <c r="I575" s="571"/>
      <c r="J575" s="571"/>
      <c r="K575" s="571"/>
      <c r="L575" s="571"/>
      <c r="M575" s="571"/>
      <c r="N575" s="567"/>
      <c r="O575" s="113"/>
    </row>
    <row r="576" spans="1:15" s="115" customFormat="1" ht="18.95" customHeight="1">
      <c r="A576" s="563"/>
      <c r="B576" s="214"/>
      <c r="C576" s="567"/>
      <c r="D576" s="231"/>
      <c r="E576" s="567"/>
      <c r="F576" s="232"/>
      <c r="G576" s="571"/>
      <c r="H576" s="571"/>
      <c r="I576" s="571"/>
      <c r="J576" s="571"/>
      <c r="K576" s="571"/>
      <c r="L576" s="571"/>
      <c r="M576" s="571"/>
      <c r="N576" s="567"/>
      <c r="O576" s="113"/>
    </row>
    <row r="577" spans="1:15" s="115" customFormat="1" ht="18.95" customHeight="1">
      <c r="A577" s="563"/>
      <c r="B577" s="214"/>
      <c r="C577" s="567"/>
      <c r="D577" s="231"/>
      <c r="E577" s="567"/>
      <c r="F577" s="232"/>
      <c r="G577" s="571"/>
      <c r="H577" s="571"/>
      <c r="I577" s="571"/>
      <c r="J577" s="571"/>
      <c r="K577" s="571"/>
      <c r="L577" s="571"/>
      <c r="M577" s="571"/>
      <c r="N577" s="567"/>
      <c r="O577" s="113"/>
    </row>
    <row r="578" spans="1:15" s="115" customFormat="1" ht="18.95" customHeight="1">
      <c r="A578" s="563"/>
      <c r="B578" s="214"/>
      <c r="C578" s="567"/>
      <c r="D578" s="231"/>
      <c r="E578" s="567"/>
      <c r="F578" s="232"/>
      <c r="G578" s="571"/>
      <c r="H578" s="571"/>
      <c r="I578" s="571"/>
      <c r="J578" s="571"/>
      <c r="K578" s="571"/>
      <c r="L578" s="571"/>
      <c r="M578" s="571"/>
      <c r="N578" s="567"/>
      <c r="O578" s="113"/>
    </row>
    <row r="579" spans="1:15" s="115" customFormat="1" ht="18.95" customHeight="1">
      <c r="A579" s="563"/>
      <c r="B579" s="214"/>
      <c r="C579" s="567"/>
      <c r="D579" s="231"/>
      <c r="E579" s="567"/>
      <c r="F579" s="232"/>
      <c r="G579" s="571"/>
      <c r="H579" s="571"/>
      <c r="I579" s="571"/>
      <c r="J579" s="571"/>
      <c r="K579" s="571"/>
      <c r="L579" s="571"/>
      <c r="M579" s="571"/>
      <c r="N579" s="567"/>
      <c r="O579" s="113"/>
    </row>
    <row r="580" spans="1:15" s="115" customFormat="1" ht="18.95" customHeight="1">
      <c r="A580" s="563"/>
      <c r="B580" s="214"/>
      <c r="C580" s="567"/>
      <c r="D580" s="231"/>
      <c r="E580" s="567"/>
      <c r="F580" s="232"/>
      <c r="G580" s="571"/>
      <c r="H580" s="571"/>
      <c r="I580" s="571"/>
      <c r="J580" s="571"/>
      <c r="K580" s="571"/>
      <c r="L580" s="571"/>
      <c r="M580" s="571"/>
      <c r="N580" s="567"/>
      <c r="O580" s="113"/>
    </row>
    <row r="581" spans="1:15" s="115" customFormat="1" ht="18.95" customHeight="1">
      <c r="A581" s="563"/>
      <c r="B581" s="214"/>
      <c r="C581" s="567"/>
      <c r="D581" s="231"/>
      <c r="E581" s="567"/>
      <c r="F581" s="232"/>
      <c r="G581" s="571"/>
      <c r="H581" s="571"/>
      <c r="I581" s="571"/>
      <c r="J581" s="571"/>
      <c r="K581" s="571"/>
      <c r="L581" s="571"/>
      <c r="M581" s="571"/>
      <c r="N581" s="567"/>
      <c r="O581" s="113"/>
    </row>
    <row r="582" spans="1:15" s="115" customFormat="1" ht="18.95" customHeight="1">
      <c r="A582" s="563"/>
      <c r="B582" s="214"/>
      <c r="C582" s="567"/>
      <c r="D582" s="231"/>
      <c r="E582" s="567"/>
      <c r="F582" s="232"/>
      <c r="G582" s="571"/>
      <c r="H582" s="571"/>
      <c r="I582" s="571"/>
      <c r="J582" s="571"/>
      <c r="K582" s="571"/>
      <c r="L582" s="571"/>
      <c r="M582" s="571"/>
      <c r="N582" s="567"/>
      <c r="O582" s="113"/>
    </row>
    <row r="583" spans="1:15" s="115" customFormat="1" ht="18.95" customHeight="1">
      <c r="A583" s="563"/>
      <c r="B583" s="214"/>
      <c r="C583" s="567"/>
      <c r="D583" s="231"/>
      <c r="E583" s="567"/>
      <c r="F583" s="232"/>
      <c r="G583" s="571"/>
      <c r="H583" s="571"/>
      <c r="I583" s="571"/>
      <c r="J583" s="571"/>
      <c r="K583" s="571"/>
      <c r="L583" s="571"/>
      <c r="M583" s="571"/>
      <c r="N583" s="567"/>
      <c r="O583" s="113"/>
    </row>
    <row r="584" spans="1:15" s="115" customFormat="1" ht="18.95" customHeight="1">
      <c r="A584" s="563"/>
      <c r="B584" s="214"/>
      <c r="C584" s="567"/>
      <c r="D584" s="231"/>
      <c r="E584" s="567"/>
      <c r="F584" s="232"/>
      <c r="G584" s="571"/>
      <c r="H584" s="571"/>
      <c r="I584" s="571"/>
      <c r="J584" s="571"/>
      <c r="K584" s="571"/>
      <c r="L584" s="571"/>
      <c r="M584" s="571"/>
      <c r="N584" s="567"/>
      <c r="O584" s="113"/>
    </row>
    <row r="585" spans="1:15" s="115" customFormat="1" ht="18.95" customHeight="1">
      <c r="A585" s="563"/>
      <c r="B585" s="214"/>
      <c r="C585" s="567"/>
      <c r="D585" s="231"/>
      <c r="E585" s="567"/>
      <c r="F585" s="232"/>
      <c r="G585" s="571"/>
      <c r="H585" s="571"/>
      <c r="I585" s="571"/>
      <c r="J585" s="571"/>
      <c r="K585" s="571"/>
      <c r="L585" s="571"/>
      <c r="M585" s="571"/>
      <c r="N585" s="567"/>
      <c r="O585" s="113"/>
    </row>
    <row r="586" spans="1:15" s="115" customFormat="1" ht="18.95" customHeight="1">
      <c r="A586" s="563"/>
      <c r="B586" s="214"/>
      <c r="C586" s="567"/>
      <c r="D586" s="231"/>
      <c r="E586" s="567"/>
      <c r="F586" s="232"/>
      <c r="G586" s="571"/>
      <c r="H586" s="571"/>
      <c r="I586" s="571"/>
      <c r="J586" s="571"/>
      <c r="K586" s="571"/>
      <c r="L586" s="571"/>
      <c r="M586" s="571"/>
      <c r="N586" s="567"/>
      <c r="O586" s="113"/>
    </row>
    <row r="587" spans="1:15" s="115" customFormat="1" ht="18.95" customHeight="1">
      <c r="A587" s="563"/>
      <c r="B587" s="214"/>
      <c r="C587" s="567"/>
      <c r="D587" s="231"/>
      <c r="E587" s="567"/>
      <c r="F587" s="232"/>
      <c r="G587" s="571"/>
      <c r="H587" s="571"/>
      <c r="I587" s="571"/>
      <c r="J587" s="571"/>
      <c r="K587" s="571"/>
      <c r="L587" s="571"/>
      <c r="M587" s="571"/>
      <c r="N587" s="567"/>
      <c r="O587" s="113"/>
    </row>
    <row r="588" spans="1:15" s="115" customFormat="1" ht="18.95" customHeight="1">
      <c r="A588" s="563"/>
      <c r="B588" s="214"/>
      <c r="C588" s="567"/>
      <c r="D588" s="231"/>
      <c r="E588" s="567"/>
      <c r="F588" s="232"/>
      <c r="G588" s="571"/>
      <c r="H588" s="571"/>
      <c r="I588" s="571"/>
      <c r="J588" s="571"/>
      <c r="K588" s="571"/>
      <c r="L588" s="571"/>
      <c r="M588" s="571"/>
      <c r="N588" s="567"/>
      <c r="O588" s="113"/>
    </row>
    <row r="589" spans="1:15" s="115" customFormat="1" ht="18.95" customHeight="1">
      <c r="A589" s="563"/>
      <c r="B589" s="214"/>
      <c r="C589" s="567"/>
      <c r="D589" s="231"/>
      <c r="E589" s="567"/>
      <c r="F589" s="232"/>
      <c r="G589" s="571"/>
      <c r="H589" s="571"/>
      <c r="I589" s="571"/>
      <c r="J589" s="571"/>
      <c r="K589" s="571"/>
      <c r="L589" s="571"/>
      <c r="M589" s="571"/>
      <c r="N589" s="567"/>
      <c r="O589" s="113"/>
    </row>
    <row r="590" spans="1:15" s="115" customFormat="1" ht="18.95" customHeight="1">
      <c r="A590" s="563"/>
      <c r="B590" s="214"/>
      <c r="C590" s="567"/>
      <c r="D590" s="231"/>
      <c r="E590" s="567"/>
      <c r="F590" s="232"/>
      <c r="G590" s="571"/>
      <c r="H590" s="571"/>
      <c r="I590" s="571"/>
      <c r="J590" s="571"/>
      <c r="K590" s="571"/>
      <c r="L590" s="571"/>
      <c r="M590" s="571"/>
      <c r="N590" s="567"/>
      <c r="O590" s="113"/>
    </row>
    <row r="591" spans="1:15" s="115" customFormat="1" ht="18.95" customHeight="1">
      <c r="A591" s="563"/>
      <c r="B591" s="214"/>
      <c r="C591" s="567"/>
      <c r="D591" s="231"/>
      <c r="E591" s="567"/>
      <c r="F591" s="232"/>
      <c r="G591" s="571"/>
      <c r="H591" s="571"/>
      <c r="I591" s="571"/>
      <c r="J591" s="571"/>
      <c r="K591" s="571"/>
      <c r="L591" s="571"/>
      <c r="M591" s="571"/>
      <c r="N591" s="567"/>
      <c r="O591" s="113"/>
    </row>
    <row r="592" spans="1:15" s="115" customFormat="1" ht="18.95" customHeight="1">
      <c r="A592" s="563"/>
      <c r="B592" s="214"/>
      <c r="C592" s="567"/>
      <c r="D592" s="231"/>
      <c r="E592" s="567"/>
      <c r="F592" s="232"/>
      <c r="G592" s="571"/>
      <c r="H592" s="571"/>
      <c r="I592" s="571"/>
      <c r="J592" s="571"/>
      <c r="K592" s="571"/>
      <c r="L592" s="571"/>
      <c r="M592" s="571"/>
      <c r="N592" s="567"/>
      <c r="O592" s="113"/>
    </row>
    <row r="593" spans="1:15" s="115" customFormat="1" ht="18.95" customHeight="1">
      <c r="A593" s="563"/>
      <c r="B593" s="214"/>
      <c r="C593" s="567"/>
      <c r="D593" s="231"/>
      <c r="E593" s="567"/>
      <c r="F593" s="232"/>
      <c r="G593" s="571"/>
      <c r="H593" s="571"/>
      <c r="I593" s="571"/>
      <c r="J593" s="571"/>
      <c r="K593" s="571"/>
      <c r="L593" s="571"/>
      <c r="M593" s="571"/>
      <c r="N593" s="567"/>
      <c r="O593" s="113"/>
    </row>
    <row r="594" spans="1:15" s="115" customFormat="1" ht="18.95" customHeight="1">
      <c r="A594" s="563"/>
      <c r="B594" s="214"/>
      <c r="C594" s="567"/>
      <c r="D594" s="231"/>
      <c r="E594" s="567"/>
      <c r="F594" s="232"/>
      <c r="G594" s="571"/>
      <c r="H594" s="571"/>
      <c r="I594" s="571"/>
      <c r="J594" s="571"/>
      <c r="K594" s="571"/>
      <c r="L594" s="571"/>
      <c r="M594" s="571"/>
      <c r="N594" s="567"/>
      <c r="O594" s="113"/>
    </row>
    <row r="595" spans="1:15" s="115" customFormat="1" ht="18.95" customHeight="1">
      <c r="A595" s="563"/>
      <c r="B595" s="214"/>
      <c r="C595" s="567"/>
      <c r="D595" s="231"/>
      <c r="E595" s="567"/>
      <c r="F595" s="232"/>
      <c r="G595" s="571"/>
      <c r="H595" s="571"/>
      <c r="I595" s="571"/>
      <c r="J595" s="571"/>
      <c r="K595" s="571"/>
      <c r="L595" s="571"/>
      <c r="M595" s="571"/>
      <c r="N595" s="567"/>
      <c r="O595" s="113"/>
    </row>
    <row r="596" spans="1:15" s="115" customFormat="1" ht="18.95" customHeight="1">
      <c r="A596" s="563"/>
      <c r="B596" s="214"/>
      <c r="C596" s="567"/>
      <c r="D596" s="231"/>
      <c r="E596" s="567"/>
      <c r="F596" s="232"/>
      <c r="G596" s="571"/>
      <c r="H596" s="571"/>
      <c r="I596" s="571"/>
      <c r="J596" s="571"/>
      <c r="K596" s="571"/>
      <c r="L596" s="571"/>
      <c r="M596" s="571"/>
      <c r="N596" s="567"/>
      <c r="O596" s="113"/>
    </row>
    <row r="597" spans="1:15" s="115" customFormat="1" ht="18.95" customHeight="1">
      <c r="A597" s="563"/>
      <c r="B597" s="214"/>
      <c r="C597" s="567"/>
      <c r="D597" s="231"/>
      <c r="E597" s="567"/>
      <c r="F597" s="232"/>
      <c r="G597" s="571"/>
      <c r="H597" s="571"/>
      <c r="I597" s="571"/>
      <c r="J597" s="571"/>
      <c r="K597" s="571"/>
      <c r="L597" s="571"/>
      <c r="M597" s="571"/>
      <c r="N597" s="567"/>
      <c r="O597" s="113"/>
    </row>
    <row r="598" spans="1:15" s="115" customFormat="1" ht="18.95" customHeight="1">
      <c r="A598" s="563"/>
      <c r="B598" s="214"/>
      <c r="C598" s="567"/>
      <c r="D598" s="231"/>
      <c r="E598" s="567"/>
      <c r="F598" s="232"/>
      <c r="G598" s="571"/>
      <c r="H598" s="571"/>
      <c r="I598" s="571"/>
      <c r="J598" s="571"/>
      <c r="K598" s="571"/>
      <c r="L598" s="571"/>
      <c r="M598" s="571"/>
      <c r="N598" s="567"/>
      <c r="O598" s="113"/>
    </row>
    <row r="599" spans="1:15" s="115" customFormat="1" ht="18.95" customHeight="1">
      <c r="A599" s="563"/>
      <c r="B599" s="214"/>
      <c r="C599" s="567"/>
      <c r="D599" s="231"/>
      <c r="E599" s="567"/>
      <c r="F599" s="232"/>
      <c r="G599" s="571"/>
      <c r="H599" s="571"/>
      <c r="I599" s="571"/>
      <c r="J599" s="571"/>
      <c r="K599" s="571"/>
      <c r="L599" s="571"/>
      <c r="M599" s="571"/>
      <c r="N599" s="567"/>
      <c r="O599" s="113"/>
    </row>
    <row r="600" spans="1:15" s="115" customFormat="1" ht="18.95" customHeight="1">
      <c r="A600" s="563"/>
      <c r="B600" s="214"/>
      <c r="C600" s="567"/>
      <c r="D600" s="231"/>
      <c r="E600" s="567"/>
      <c r="F600" s="232"/>
      <c r="G600" s="571"/>
      <c r="H600" s="571"/>
      <c r="I600" s="571"/>
      <c r="J600" s="571"/>
      <c r="K600" s="571"/>
      <c r="L600" s="571"/>
      <c r="M600" s="571"/>
      <c r="N600" s="567"/>
      <c r="O600" s="113"/>
    </row>
    <row r="601" spans="1:15" s="115" customFormat="1" ht="18.95" customHeight="1">
      <c r="A601" s="563"/>
      <c r="B601" s="214"/>
      <c r="C601" s="567"/>
      <c r="D601" s="231"/>
      <c r="E601" s="567"/>
      <c r="F601" s="232"/>
      <c r="G601" s="571"/>
      <c r="H601" s="571"/>
      <c r="I601" s="571"/>
      <c r="J601" s="571"/>
      <c r="K601" s="571"/>
      <c r="L601" s="571"/>
      <c r="M601" s="571"/>
      <c r="N601" s="567"/>
      <c r="O601" s="113"/>
    </row>
    <row r="602" spans="1:15" s="115" customFormat="1" ht="18.95" customHeight="1">
      <c r="A602" s="563"/>
      <c r="B602" s="214"/>
      <c r="C602" s="567"/>
      <c r="D602" s="231"/>
      <c r="E602" s="567"/>
      <c r="F602" s="232"/>
      <c r="G602" s="571"/>
      <c r="H602" s="571"/>
      <c r="I602" s="571"/>
      <c r="J602" s="571"/>
      <c r="K602" s="571"/>
      <c r="L602" s="571"/>
      <c r="M602" s="571"/>
      <c r="N602" s="567"/>
      <c r="O602" s="113"/>
    </row>
    <row r="603" spans="1:15" s="115" customFormat="1" ht="18.95" customHeight="1">
      <c r="A603" s="563"/>
      <c r="B603" s="214"/>
      <c r="C603" s="567"/>
      <c r="D603" s="231"/>
      <c r="E603" s="567"/>
      <c r="F603" s="232"/>
      <c r="G603" s="571"/>
      <c r="H603" s="571"/>
      <c r="I603" s="571"/>
      <c r="J603" s="571"/>
      <c r="K603" s="571"/>
      <c r="L603" s="571"/>
      <c r="M603" s="571"/>
      <c r="N603" s="567"/>
      <c r="O603" s="113"/>
    </row>
    <row r="604" spans="1:15" s="115" customFormat="1" ht="18.95" customHeight="1">
      <c r="A604" s="563"/>
      <c r="B604" s="214"/>
      <c r="C604" s="567"/>
      <c r="D604" s="231"/>
      <c r="E604" s="567"/>
      <c r="F604" s="232"/>
      <c r="G604" s="571"/>
      <c r="H604" s="571"/>
      <c r="I604" s="571"/>
      <c r="J604" s="571"/>
      <c r="K604" s="571"/>
      <c r="L604" s="571"/>
      <c r="M604" s="571"/>
      <c r="N604" s="567"/>
      <c r="O604" s="113"/>
    </row>
    <row r="605" spans="1:15" s="115" customFormat="1" ht="18.95" customHeight="1">
      <c r="A605" s="563"/>
      <c r="B605" s="214"/>
      <c r="C605" s="567"/>
      <c r="D605" s="231"/>
      <c r="E605" s="567"/>
      <c r="F605" s="232"/>
      <c r="G605" s="571"/>
      <c r="H605" s="571"/>
      <c r="I605" s="571"/>
      <c r="J605" s="571"/>
      <c r="K605" s="571"/>
      <c r="L605" s="571"/>
      <c r="M605" s="571"/>
      <c r="N605" s="567"/>
      <c r="O605" s="113"/>
    </row>
    <row r="606" spans="1:15" s="115" customFormat="1" ht="18.95" customHeight="1">
      <c r="A606" s="563"/>
      <c r="B606" s="214"/>
      <c r="C606" s="567"/>
      <c r="D606" s="231"/>
      <c r="E606" s="567"/>
      <c r="F606" s="232"/>
      <c r="G606" s="571"/>
      <c r="H606" s="571"/>
      <c r="I606" s="571"/>
      <c r="J606" s="571"/>
      <c r="K606" s="571"/>
      <c r="L606" s="571"/>
      <c r="M606" s="571"/>
      <c r="N606" s="567"/>
      <c r="O606" s="113"/>
    </row>
    <row r="607" spans="1:15" s="115" customFormat="1" ht="18.95" customHeight="1">
      <c r="A607" s="563"/>
      <c r="B607" s="214"/>
      <c r="C607" s="567"/>
      <c r="D607" s="231"/>
      <c r="E607" s="567"/>
      <c r="F607" s="232"/>
      <c r="G607" s="571"/>
      <c r="H607" s="571"/>
      <c r="I607" s="571"/>
      <c r="J607" s="571"/>
      <c r="K607" s="571"/>
      <c r="L607" s="571"/>
      <c r="M607" s="571"/>
      <c r="N607" s="567"/>
      <c r="O607" s="113"/>
    </row>
    <row r="608" spans="1:15" s="115" customFormat="1" ht="18.95" customHeight="1">
      <c r="A608" s="563"/>
      <c r="B608" s="214"/>
      <c r="C608" s="567"/>
      <c r="D608" s="231"/>
      <c r="E608" s="567"/>
      <c r="F608" s="232"/>
      <c r="G608" s="571"/>
      <c r="H608" s="571"/>
      <c r="I608" s="571"/>
      <c r="J608" s="571"/>
      <c r="K608" s="571"/>
      <c r="L608" s="571"/>
      <c r="M608" s="571"/>
      <c r="N608" s="567"/>
      <c r="O608" s="113"/>
    </row>
    <row r="609" spans="1:15" s="115" customFormat="1" ht="18.95" customHeight="1">
      <c r="A609" s="563"/>
      <c r="B609" s="214"/>
      <c r="C609" s="567"/>
      <c r="D609" s="231"/>
      <c r="E609" s="567"/>
      <c r="F609" s="232"/>
      <c r="G609" s="571"/>
      <c r="H609" s="571"/>
      <c r="I609" s="571"/>
      <c r="J609" s="571"/>
      <c r="K609" s="571"/>
      <c r="L609" s="571"/>
      <c r="M609" s="571"/>
      <c r="N609" s="567"/>
      <c r="O609" s="113"/>
    </row>
    <row r="610" spans="1:15" s="115" customFormat="1" ht="18.95" customHeight="1">
      <c r="A610" s="563"/>
      <c r="B610" s="214"/>
      <c r="C610" s="567"/>
      <c r="D610" s="231"/>
      <c r="E610" s="567"/>
      <c r="F610" s="232"/>
      <c r="G610" s="571"/>
      <c r="H610" s="571"/>
      <c r="I610" s="571"/>
      <c r="J610" s="571"/>
      <c r="K610" s="571"/>
      <c r="L610" s="571"/>
      <c r="M610" s="571"/>
      <c r="N610" s="567"/>
      <c r="O610" s="113"/>
    </row>
    <row r="611" spans="1:15" s="115" customFormat="1" ht="18.95" customHeight="1">
      <c r="A611" s="563"/>
      <c r="B611" s="214"/>
      <c r="C611" s="567"/>
      <c r="D611" s="231"/>
      <c r="E611" s="567"/>
      <c r="F611" s="232"/>
      <c r="G611" s="571"/>
      <c r="H611" s="571"/>
      <c r="I611" s="571"/>
      <c r="J611" s="571"/>
      <c r="K611" s="571"/>
      <c r="L611" s="571"/>
      <c r="M611" s="571"/>
      <c r="N611" s="567"/>
      <c r="O611" s="113"/>
    </row>
    <row r="612" spans="1:15" s="115" customFormat="1" ht="18.95" customHeight="1">
      <c r="A612" s="563"/>
      <c r="B612" s="214"/>
      <c r="C612" s="567"/>
      <c r="D612" s="231"/>
      <c r="E612" s="567"/>
      <c r="F612" s="232"/>
      <c r="G612" s="571"/>
      <c r="H612" s="571"/>
      <c r="I612" s="571"/>
      <c r="J612" s="571"/>
      <c r="K612" s="571"/>
      <c r="L612" s="571"/>
      <c r="M612" s="571"/>
      <c r="N612" s="567"/>
      <c r="O612" s="113"/>
    </row>
    <row r="613" spans="1:15" s="115" customFormat="1" ht="18.95" customHeight="1">
      <c r="A613" s="563"/>
      <c r="B613" s="214"/>
      <c r="C613" s="567"/>
      <c r="D613" s="231"/>
      <c r="E613" s="567"/>
      <c r="F613" s="232"/>
      <c r="G613" s="571"/>
      <c r="H613" s="571"/>
      <c r="I613" s="571"/>
      <c r="J613" s="571"/>
      <c r="K613" s="571"/>
      <c r="L613" s="571"/>
      <c r="M613" s="571"/>
      <c r="N613" s="567"/>
      <c r="O613" s="113"/>
    </row>
    <row r="614" spans="1:15" s="115" customFormat="1" ht="18.95" customHeight="1">
      <c r="A614" s="563"/>
      <c r="B614" s="214"/>
      <c r="C614" s="567"/>
      <c r="D614" s="231"/>
      <c r="E614" s="567"/>
      <c r="F614" s="232"/>
      <c r="G614" s="571"/>
      <c r="H614" s="571"/>
      <c r="I614" s="571"/>
      <c r="J614" s="571"/>
      <c r="K614" s="571"/>
      <c r="L614" s="571"/>
      <c r="M614" s="571"/>
      <c r="N614" s="567"/>
      <c r="O614" s="113"/>
    </row>
    <row r="615" spans="1:15" s="115" customFormat="1" ht="18.95" customHeight="1">
      <c r="A615" s="563"/>
      <c r="B615" s="214"/>
      <c r="C615" s="567"/>
      <c r="D615" s="231"/>
      <c r="E615" s="567"/>
      <c r="F615" s="232"/>
      <c r="G615" s="571"/>
      <c r="H615" s="571"/>
      <c r="I615" s="571"/>
      <c r="J615" s="571"/>
      <c r="K615" s="571"/>
      <c r="L615" s="571"/>
      <c r="M615" s="571"/>
      <c r="N615" s="567"/>
      <c r="O615" s="113"/>
    </row>
    <row r="616" spans="1:15" s="115" customFormat="1" ht="18.95" customHeight="1">
      <c r="A616" s="563"/>
      <c r="B616" s="214"/>
      <c r="C616" s="567"/>
      <c r="D616" s="231"/>
      <c r="E616" s="567"/>
      <c r="F616" s="232"/>
      <c r="G616" s="571"/>
      <c r="H616" s="571"/>
      <c r="I616" s="571"/>
      <c r="J616" s="571"/>
      <c r="K616" s="571"/>
      <c r="L616" s="571"/>
      <c r="M616" s="571"/>
      <c r="N616" s="567"/>
      <c r="O616" s="113"/>
    </row>
    <row r="617" spans="1:15" s="115" customFormat="1" ht="18.95" customHeight="1">
      <c r="A617" s="563"/>
      <c r="B617" s="214"/>
      <c r="C617" s="567"/>
      <c r="D617" s="231"/>
      <c r="E617" s="567"/>
      <c r="F617" s="232"/>
      <c r="G617" s="571"/>
      <c r="H617" s="571"/>
      <c r="I617" s="571"/>
      <c r="J617" s="571"/>
      <c r="K617" s="571"/>
      <c r="L617" s="571"/>
      <c r="M617" s="571"/>
      <c r="N617" s="567"/>
      <c r="O617" s="113"/>
    </row>
    <row r="618" spans="1:15" s="115" customFormat="1" ht="18.95" customHeight="1">
      <c r="A618" s="563"/>
      <c r="B618" s="214"/>
      <c r="C618" s="567"/>
      <c r="D618" s="231"/>
      <c r="E618" s="567"/>
      <c r="F618" s="232"/>
      <c r="G618" s="571"/>
      <c r="H618" s="571"/>
      <c r="I618" s="571"/>
      <c r="J618" s="571"/>
      <c r="K618" s="571"/>
      <c r="L618" s="571"/>
      <c r="M618" s="571"/>
      <c r="N618" s="567"/>
      <c r="O618" s="113"/>
    </row>
    <row r="619" spans="1:15" s="115" customFormat="1" ht="18.95" customHeight="1">
      <c r="A619" s="563"/>
      <c r="B619" s="214"/>
      <c r="C619" s="567"/>
      <c r="D619" s="231"/>
      <c r="E619" s="567"/>
      <c r="F619" s="232"/>
      <c r="G619" s="571"/>
      <c r="H619" s="571"/>
      <c r="I619" s="571"/>
      <c r="J619" s="571"/>
      <c r="K619" s="571"/>
      <c r="L619" s="571"/>
      <c r="M619" s="571"/>
      <c r="N619" s="567"/>
      <c r="O619" s="113"/>
    </row>
    <row r="620" spans="1:15" s="115" customFormat="1" ht="18.95" customHeight="1">
      <c r="A620" s="563"/>
      <c r="B620" s="214"/>
      <c r="C620" s="567"/>
      <c r="D620" s="231"/>
      <c r="E620" s="567"/>
      <c r="F620" s="232"/>
      <c r="G620" s="571"/>
      <c r="H620" s="571"/>
      <c r="I620" s="571"/>
      <c r="J620" s="571"/>
      <c r="K620" s="571"/>
      <c r="L620" s="571"/>
      <c r="M620" s="571"/>
      <c r="N620" s="567"/>
      <c r="O620" s="113"/>
    </row>
    <row r="621" spans="1:15" s="115" customFormat="1" ht="18.95" customHeight="1">
      <c r="A621" s="563"/>
      <c r="B621" s="214"/>
      <c r="C621" s="567"/>
      <c r="D621" s="231"/>
      <c r="E621" s="567"/>
      <c r="F621" s="232"/>
      <c r="G621" s="571"/>
      <c r="H621" s="571"/>
      <c r="I621" s="571"/>
      <c r="J621" s="571"/>
      <c r="K621" s="571"/>
      <c r="L621" s="571"/>
      <c r="M621" s="571"/>
      <c r="N621" s="567"/>
      <c r="O621" s="113"/>
    </row>
    <row r="622" spans="1:15" s="115" customFormat="1" ht="18.95" customHeight="1">
      <c r="A622" s="563"/>
      <c r="B622" s="214"/>
      <c r="C622" s="567"/>
      <c r="D622" s="231"/>
      <c r="E622" s="567"/>
      <c r="F622" s="232"/>
      <c r="G622" s="571"/>
      <c r="H622" s="571"/>
      <c r="I622" s="571"/>
      <c r="J622" s="571"/>
      <c r="K622" s="571"/>
      <c r="L622" s="571"/>
      <c r="M622" s="571"/>
      <c r="N622" s="567"/>
      <c r="O622" s="113"/>
    </row>
    <row r="623" spans="1:15" s="115" customFormat="1" ht="18.95" customHeight="1">
      <c r="A623" s="563"/>
      <c r="B623" s="214"/>
      <c r="C623" s="567"/>
      <c r="D623" s="231"/>
      <c r="E623" s="567"/>
      <c r="F623" s="232"/>
      <c r="G623" s="571"/>
      <c r="H623" s="571"/>
      <c r="I623" s="571"/>
      <c r="J623" s="571"/>
      <c r="K623" s="571"/>
      <c r="L623" s="571"/>
      <c r="M623" s="571"/>
      <c r="N623" s="567"/>
      <c r="O623" s="113"/>
    </row>
    <row r="624" spans="1:15" s="115" customFormat="1" ht="18.95" customHeight="1">
      <c r="A624" s="563"/>
      <c r="B624" s="214"/>
      <c r="C624" s="567"/>
      <c r="D624" s="231"/>
      <c r="E624" s="567"/>
      <c r="F624" s="232"/>
      <c r="G624" s="571"/>
      <c r="H624" s="571"/>
      <c r="I624" s="571"/>
      <c r="J624" s="571"/>
      <c r="K624" s="571"/>
      <c r="L624" s="571"/>
      <c r="M624" s="571"/>
      <c r="N624" s="567"/>
      <c r="O624" s="113"/>
    </row>
    <row r="625" spans="1:15" s="115" customFormat="1" ht="18.95" customHeight="1">
      <c r="A625" s="563"/>
      <c r="B625" s="214"/>
      <c r="C625" s="567"/>
      <c r="D625" s="231"/>
      <c r="E625" s="567"/>
      <c r="F625" s="232"/>
      <c r="G625" s="571"/>
      <c r="H625" s="571"/>
      <c r="I625" s="571"/>
      <c r="J625" s="571"/>
      <c r="K625" s="571"/>
      <c r="L625" s="571"/>
      <c r="M625" s="571"/>
      <c r="N625" s="567"/>
      <c r="O625" s="113"/>
    </row>
    <row r="626" spans="1:15" s="115" customFormat="1" ht="18.95" customHeight="1">
      <c r="A626" s="563"/>
      <c r="B626" s="214"/>
      <c r="C626" s="567"/>
      <c r="D626" s="231"/>
      <c r="E626" s="567"/>
      <c r="F626" s="232"/>
      <c r="G626" s="571"/>
      <c r="H626" s="571"/>
      <c r="I626" s="571"/>
      <c r="J626" s="571"/>
      <c r="K626" s="571"/>
      <c r="L626" s="571"/>
      <c r="M626" s="571"/>
      <c r="N626" s="567"/>
      <c r="O626" s="113"/>
    </row>
    <row r="627" spans="1:15" s="115" customFormat="1" ht="18.95" customHeight="1">
      <c r="A627" s="563"/>
      <c r="B627" s="214"/>
      <c r="C627" s="567"/>
      <c r="D627" s="231"/>
      <c r="E627" s="567"/>
      <c r="F627" s="232"/>
      <c r="G627" s="571"/>
      <c r="H627" s="571"/>
      <c r="I627" s="571"/>
      <c r="J627" s="571"/>
      <c r="K627" s="571"/>
      <c r="L627" s="571"/>
      <c r="M627" s="571"/>
      <c r="N627" s="567"/>
      <c r="O627" s="113"/>
    </row>
    <row r="628" spans="1:15" s="115" customFormat="1" ht="18.95" customHeight="1">
      <c r="A628" s="563"/>
      <c r="B628" s="214"/>
      <c r="C628" s="567"/>
      <c r="D628" s="231"/>
      <c r="E628" s="567"/>
      <c r="F628" s="232"/>
      <c r="G628" s="571"/>
      <c r="H628" s="571"/>
      <c r="I628" s="571"/>
      <c r="J628" s="571"/>
      <c r="K628" s="571"/>
      <c r="L628" s="571"/>
      <c r="M628" s="571"/>
      <c r="N628" s="567"/>
      <c r="O628" s="113"/>
    </row>
    <row r="629" spans="1:15" s="115" customFormat="1" ht="18.95" customHeight="1">
      <c r="A629" s="563"/>
      <c r="B629" s="214"/>
      <c r="C629" s="567"/>
      <c r="D629" s="231"/>
      <c r="E629" s="567"/>
      <c r="F629" s="232"/>
      <c r="G629" s="571"/>
      <c r="H629" s="571"/>
      <c r="I629" s="571"/>
      <c r="J629" s="571"/>
      <c r="K629" s="571"/>
      <c r="L629" s="571"/>
      <c r="M629" s="571"/>
      <c r="N629" s="567"/>
      <c r="O629" s="113"/>
    </row>
    <row r="630" spans="1:15" s="115" customFormat="1" ht="18.95" customHeight="1">
      <c r="A630" s="563"/>
      <c r="B630" s="214"/>
      <c r="C630" s="567"/>
      <c r="D630" s="231"/>
      <c r="E630" s="567"/>
      <c r="F630" s="232"/>
      <c r="G630" s="571"/>
      <c r="H630" s="571"/>
      <c r="I630" s="571"/>
      <c r="J630" s="571"/>
      <c r="K630" s="571"/>
      <c r="L630" s="571"/>
      <c r="M630" s="571"/>
      <c r="N630" s="567"/>
      <c r="O630" s="113"/>
    </row>
    <row r="631" spans="1:15" s="115" customFormat="1" ht="18.95" customHeight="1">
      <c r="A631" s="563"/>
      <c r="B631" s="214"/>
      <c r="C631" s="567"/>
      <c r="D631" s="231"/>
      <c r="E631" s="567"/>
      <c r="F631" s="232"/>
      <c r="G631" s="571"/>
      <c r="H631" s="571"/>
      <c r="I631" s="571"/>
      <c r="J631" s="571"/>
      <c r="K631" s="571"/>
      <c r="L631" s="571"/>
      <c r="M631" s="571"/>
      <c r="N631" s="567"/>
      <c r="O631" s="113"/>
    </row>
    <row r="632" spans="1:15" s="115" customFormat="1" ht="18.95" customHeight="1">
      <c r="A632" s="563"/>
      <c r="B632" s="214"/>
      <c r="C632" s="567"/>
      <c r="D632" s="231"/>
      <c r="E632" s="567"/>
      <c r="F632" s="232"/>
      <c r="G632" s="571"/>
      <c r="H632" s="571"/>
      <c r="I632" s="571"/>
      <c r="J632" s="571"/>
      <c r="K632" s="571"/>
      <c r="L632" s="571"/>
      <c r="M632" s="571"/>
      <c r="N632" s="567"/>
      <c r="O632" s="113"/>
    </row>
    <row r="633" spans="1:15" s="115" customFormat="1" ht="18.95" customHeight="1">
      <c r="A633" s="563"/>
      <c r="B633" s="214"/>
      <c r="C633" s="567"/>
      <c r="D633" s="231"/>
      <c r="E633" s="567"/>
      <c r="F633" s="232"/>
      <c r="G633" s="571"/>
      <c r="H633" s="571"/>
      <c r="I633" s="571"/>
      <c r="J633" s="571"/>
      <c r="K633" s="571"/>
      <c r="L633" s="571"/>
      <c r="M633" s="571"/>
      <c r="N633" s="567"/>
      <c r="O633" s="113"/>
    </row>
    <row r="634" spans="1:15" s="115" customFormat="1" ht="18.95" customHeight="1">
      <c r="A634" s="563"/>
      <c r="B634" s="214"/>
      <c r="C634" s="567"/>
      <c r="D634" s="231"/>
      <c r="E634" s="567"/>
      <c r="F634" s="232"/>
      <c r="G634" s="571"/>
      <c r="H634" s="571"/>
      <c r="I634" s="571"/>
      <c r="J634" s="571"/>
      <c r="K634" s="571"/>
      <c r="L634" s="571"/>
      <c r="M634" s="571"/>
      <c r="N634" s="567"/>
      <c r="O634" s="113"/>
    </row>
    <row r="635" spans="1:15" s="115" customFormat="1" ht="18.95" customHeight="1">
      <c r="A635" s="563"/>
      <c r="B635" s="214"/>
      <c r="C635" s="567"/>
      <c r="D635" s="231"/>
      <c r="E635" s="567"/>
      <c r="F635" s="232"/>
      <c r="G635" s="571"/>
      <c r="H635" s="571"/>
      <c r="I635" s="571"/>
      <c r="J635" s="571"/>
      <c r="K635" s="571"/>
      <c r="L635" s="571"/>
      <c r="M635" s="571"/>
      <c r="N635" s="567"/>
      <c r="O635" s="113"/>
    </row>
    <row r="636" spans="1:15" s="115" customFormat="1" ht="18.95" customHeight="1">
      <c r="A636" s="563"/>
      <c r="B636" s="214"/>
      <c r="C636" s="567"/>
      <c r="D636" s="231"/>
      <c r="E636" s="567"/>
      <c r="F636" s="232"/>
      <c r="G636" s="571"/>
      <c r="H636" s="571"/>
      <c r="I636" s="571"/>
      <c r="J636" s="571"/>
      <c r="K636" s="571"/>
      <c r="L636" s="571"/>
      <c r="M636" s="571"/>
      <c r="N636" s="567"/>
      <c r="O636" s="113"/>
    </row>
    <row r="637" spans="1:15" s="115" customFormat="1" ht="18.95" customHeight="1">
      <c r="A637" s="563"/>
      <c r="B637" s="214"/>
      <c r="C637" s="567"/>
      <c r="D637" s="231"/>
      <c r="E637" s="567"/>
      <c r="F637" s="232"/>
      <c r="G637" s="571"/>
      <c r="H637" s="571"/>
      <c r="I637" s="571"/>
      <c r="J637" s="571"/>
      <c r="K637" s="571"/>
      <c r="L637" s="571"/>
      <c r="M637" s="571"/>
      <c r="N637" s="567"/>
      <c r="O637" s="113"/>
    </row>
    <row r="638" spans="1:15" s="115" customFormat="1" ht="18.95" customHeight="1">
      <c r="A638" s="563"/>
      <c r="B638" s="214"/>
      <c r="C638" s="567"/>
      <c r="D638" s="231"/>
      <c r="E638" s="567"/>
      <c r="F638" s="232"/>
      <c r="G638" s="571"/>
      <c r="H638" s="571"/>
      <c r="I638" s="571"/>
      <c r="J638" s="571"/>
      <c r="K638" s="571"/>
      <c r="L638" s="571"/>
      <c r="M638" s="571"/>
      <c r="N638" s="567"/>
      <c r="O638" s="113"/>
    </row>
    <row r="639" spans="1:15" s="115" customFormat="1" ht="18.95" customHeight="1">
      <c r="A639" s="563"/>
      <c r="B639" s="214"/>
      <c r="C639" s="567"/>
      <c r="D639" s="231"/>
      <c r="E639" s="567"/>
      <c r="F639" s="232"/>
      <c r="G639" s="571"/>
      <c r="H639" s="571"/>
      <c r="I639" s="571"/>
      <c r="J639" s="571"/>
      <c r="K639" s="571"/>
      <c r="L639" s="571"/>
      <c r="M639" s="571"/>
      <c r="N639" s="567"/>
      <c r="O639" s="113"/>
    </row>
    <row r="640" spans="1:15" s="115" customFormat="1" ht="18.95" customHeight="1">
      <c r="A640" s="563"/>
      <c r="B640" s="214"/>
      <c r="C640" s="567"/>
      <c r="D640" s="231"/>
      <c r="E640" s="567"/>
      <c r="F640" s="232"/>
      <c r="G640" s="571"/>
      <c r="H640" s="571"/>
      <c r="I640" s="571"/>
      <c r="J640" s="571"/>
      <c r="K640" s="571"/>
      <c r="L640" s="571"/>
      <c r="M640" s="571"/>
      <c r="N640" s="567"/>
      <c r="O640" s="113"/>
    </row>
    <row r="641" spans="1:15" s="115" customFormat="1" ht="18.95" customHeight="1">
      <c r="A641" s="563"/>
      <c r="B641" s="214"/>
      <c r="C641" s="567"/>
      <c r="D641" s="231"/>
      <c r="E641" s="567"/>
      <c r="F641" s="232"/>
      <c r="G641" s="571"/>
      <c r="H641" s="571"/>
      <c r="I641" s="571"/>
      <c r="J641" s="571"/>
      <c r="K641" s="571"/>
      <c r="L641" s="571"/>
      <c r="M641" s="571"/>
      <c r="N641" s="567"/>
      <c r="O641" s="113"/>
    </row>
    <row r="642" spans="1:15" s="115" customFormat="1" ht="18.95" customHeight="1">
      <c r="A642" s="563"/>
      <c r="B642" s="214"/>
      <c r="C642" s="567"/>
      <c r="D642" s="231"/>
      <c r="E642" s="567"/>
      <c r="F642" s="232"/>
      <c r="G642" s="571"/>
      <c r="H642" s="571"/>
      <c r="I642" s="571"/>
      <c r="J642" s="571"/>
      <c r="K642" s="571"/>
      <c r="L642" s="571"/>
      <c r="M642" s="571"/>
      <c r="N642" s="567"/>
      <c r="O642" s="113"/>
    </row>
    <row r="643" spans="1:15" s="115" customFormat="1" ht="18.95" customHeight="1">
      <c r="A643" s="563"/>
      <c r="B643" s="214"/>
      <c r="C643" s="567"/>
      <c r="D643" s="231"/>
      <c r="E643" s="567"/>
      <c r="F643" s="232"/>
      <c r="G643" s="571"/>
      <c r="H643" s="571"/>
      <c r="I643" s="571"/>
      <c r="J643" s="571"/>
      <c r="K643" s="571"/>
      <c r="L643" s="571"/>
      <c r="M643" s="571"/>
      <c r="N643" s="567"/>
      <c r="O643" s="113"/>
    </row>
    <row r="644" spans="1:15" s="115" customFormat="1" ht="18.95" customHeight="1">
      <c r="A644" s="563"/>
      <c r="B644" s="214"/>
      <c r="C644" s="567"/>
      <c r="D644" s="231"/>
      <c r="E644" s="567"/>
      <c r="F644" s="232"/>
      <c r="G644" s="571"/>
      <c r="H644" s="571"/>
      <c r="I644" s="571"/>
      <c r="J644" s="571"/>
      <c r="K644" s="571"/>
      <c r="L644" s="571"/>
      <c r="M644" s="571"/>
      <c r="N644" s="567"/>
      <c r="O644" s="113"/>
    </row>
    <row r="645" spans="1:15" s="115" customFormat="1" ht="18.95" customHeight="1">
      <c r="A645" s="563"/>
      <c r="B645" s="214"/>
      <c r="C645" s="567"/>
      <c r="D645" s="231"/>
      <c r="E645" s="567"/>
      <c r="F645" s="232"/>
      <c r="G645" s="571"/>
      <c r="H645" s="571"/>
      <c r="I645" s="571"/>
      <c r="J645" s="571"/>
      <c r="K645" s="571"/>
      <c r="L645" s="571"/>
      <c r="M645" s="571"/>
      <c r="N645" s="567"/>
      <c r="O645" s="113"/>
    </row>
    <row r="646" spans="1:15" s="115" customFormat="1" ht="18.95" customHeight="1">
      <c r="A646" s="563"/>
      <c r="B646" s="214"/>
      <c r="C646" s="567"/>
      <c r="D646" s="231"/>
      <c r="E646" s="567"/>
      <c r="F646" s="232"/>
      <c r="G646" s="571"/>
      <c r="H646" s="571"/>
      <c r="I646" s="571"/>
      <c r="J646" s="571"/>
      <c r="K646" s="571"/>
      <c r="L646" s="571"/>
      <c r="M646" s="571"/>
      <c r="N646" s="567"/>
      <c r="O646" s="113"/>
    </row>
    <row r="647" spans="1:15" s="115" customFormat="1" ht="18.95" customHeight="1">
      <c r="A647" s="563"/>
      <c r="B647" s="214"/>
      <c r="C647" s="567"/>
      <c r="D647" s="231"/>
      <c r="E647" s="567"/>
      <c r="F647" s="232"/>
      <c r="G647" s="571"/>
      <c r="H647" s="571"/>
      <c r="I647" s="571"/>
      <c r="J647" s="571"/>
      <c r="K647" s="571"/>
      <c r="L647" s="571"/>
      <c r="M647" s="571"/>
      <c r="N647" s="567"/>
      <c r="O647" s="113"/>
    </row>
    <row r="648" spans="1:15" s="115" customFormat="1" ht="18.95" customHeight="1">
      <c r="A648" s="563"/>
      <c r="B648" s="214"/>
      <c r="C648" s="567"/>
      <c r="D648" s="231"/>
      <c r="E648" s="567"/>
      <c r="F648" s="232"/>
      <c r="G648" s="571"/>
      <c r="H648" s="571"/>
      <c r="I648" s="571"/>
      <c r="J648" s="571"/>
      <c r="K648" s="571"/>
      <c r="L648" s="571"/>
      <c r="M648" s="571"/>
      <c r="N648" s="567"/>
      <c r="O648" s="113"/>
    </row>
    <row r="649" spans="1:15" s="115" customFormat="1" ht="18.95" customHeight="1">
      <c r="A649" s="563"/>
      <c r="B649" s="214"/>
      <c r="C649" s="567"/>
      <c r="D649" s="231"/>
      <c r="E649" s="567"/>
      <c r="F649" s="232"/>
      <c r="G649" s="571"/>
      <c r="H649" s="571"/>
      <c r="I649" s="571"/>
      <c r="J649" s="571"/>
      <c r="K649" s="571"/>
      <c r="L649" s="571"/>
      <c r="M649" s="571"/>
      <c r="N649" s="567"/>
      <c r="O649" s="113"/>
    </row>
    <row r="650" spans="1:15" s="115" customFormat="1" ht="18.95" customHeight="1">
      <c r="A650" s="563"/>
      <c r="B650" s="214"/>
      <c r="C650" s="567"/>
      <c r="D650" s="231"/>
      <c r="E650" s="567"/>
      <c r="F650" s="232"/>
      <c r="G650" s="571"/>
      <c r="H650" s="571"/>
      <c r="I650" s="571"/>
      <c r="J650" s="571"/>
      <c r="K650" s="571"/>
      <c r="L650" s="571"/>
      <c r="M650" s="571"/>
      <c r="N650" s="567"/>
      <c r="O650" s="113"/>
    </row>
    <row r="651" spans="1:15" s="115" customFormat="1" ht="18.95" customHeight="1">
      <c r="A651" s="563"/>
      <c r="B651" s="214"/>
      <c r="C651" s="567"/>
      <c r="D651" s="231"/>
      <c r="E651" s="567"/>
      <c r="F651" s="232"/>
      <c r="G651" s="571"/>
      <c r="H651" s="571"/>
      <c r="I651" s="571"/>
      <c r="J651" s="571"/>
      <c r="K651" s="571"/>
      <c r="L651" s="571"/>
      <c r="M651" s="571"/>
      <c r="N651" s="567"/>
      <c r="O651" s="113"/>
    </row>
    <row r="652" spans="1:15" s="115" customFormat="1" ht="18.95" customHeight="1">
      <c r="A652" s="563"/>
      <c r="B652" s="214"/>
      <c r="C652" s="567"/>
      <c r="D652" s="231"/>
      <c r="E652" s="567"/>
      <c r="F652" s="232"/>
      <c r="G652" s="571"/>
      <c r="H652" s="571"/>
      <c r="I652" s="571"/>
      <c r="J652" s="571"/>
      <c r="K652" s="571"/>
      <c r="L652" s="571"/>
      <c r="M652" s="571"/>
      <c r="N652" s="567"/>
      <c r="O652" s="113"/>
    </row>
    <row r="653" spans="1:15" s="115" customFormat="1" ht="18.95" customHeight="1">
      <c r="A653" s="563"/>
      <c r="B653" s="214"/>
      <c r="C653" s="567"/>
      <c r="D653" s="231"/>
      <c r="E653" s="567"/>
      <c r="F653" s="232"/>
      <c r="G653" s="571"/>
      <c r="H653" s="571"/>
      <c r="I653" s="571"/>
      <c r="J653" s="571"/>
      <c r="K653" s="571"/>
      <c r="L653" s="571"/>
      <c r="M653" s="571"/>
      <c r="N653" s="567"/>
      <c r="O653" s="113"/>
    </row>
    <row r="654" spans="1:15" s="115" customFormat="1" ht="18.95" customHeight="1">
      <c r="A654" s="563"/>
      <c r="B654" s="214"/>
      <c r="C654" s="567"/>
      <c r="D654" s="231"/>
      <c r="E654" s="567"/>
      <c r="F654" s="232"/>
      <c r="G654" s="571"/>
      <c r="H654" s="571"/>
      <c r="I654" s="571"/>
      <c r="J654" s="571"/>
      <c r="K654" s="571"/>
      <c r="L654" s="571"/>
      <c r="M654" s="571"/>
      <c r="N654" s="567"/>
      <c r="O654" s="113"/>
    </row>
    <row r="655" spans="1:15" s="115" customFormat="1" ht="18.95" customHeight="1">
      <c r="A655" s="563"/>
      <c r="B655" s="214"/>
      <c r="C655" s="567"/>
      <c r="D655" s="231"/>
      <c r="E655" s="567"/>
      <c r="F655" s="232"/>
      <c r="G655" s="571"/>
      <c r="H655" s="571"/>
      <c r="I655" s="571"/>
      <c r="J655" s="571"/>
      <c r="K655" s="571"/>
      <c r="L655" s="571"/>
      <c r="M655" s="571"/>
      <c r="N655" s="567"/>
      <c r="O655" s="113"/>
    </row>
    <row r="656" spans="1:15" s="115" customFormat="1" ht="18.95" customHeight="1">
      <c r="A656" s="563"/>
      <c r="B656" s="214"/>
      <c r="C656" s="567"/>
      <c r="D656" s="231"/>
      <c r="E656" s="567"/>
      <c r="F656" s="232"/>
      <c r="G656" s="571"/>
      <c r="H656" s="571"/>
      <c r="I656" s="571"/>
      <c r="J656" s="571"/>
      <c r="K656" s="571"/>
      <c r="L656" s="571"/>
      <c r="M656" s="571"/>
      <c r="N656" s="567"/>
      <c r="O656" s="113"/>
    </row>
    <row r="657" spans="1:15" s="115" customFormat="1" ht="18.95" customHeight="1">
      <c r="A657" s="563"/>
      <c r="B657" s="214"/>
      <c r="C657" s="567"/>
      <c r="D657" s="231"/>
      <c r="E657" s="567"/>
      <c r="F657" s="232"/>
      <c r="G657" s="571"/>
      <c r="H657" s="571"/>
      <c r="I657" s="571"/>
      <c r="J657" s="571"/>
      <c r="K657" s="571"/>
      <c r="L657" s="571"/>
      <c r="M657" s="571"/>
      <c r="N657" s="567"/>
      <c r="O657" s="113"/>
    </row>
    <row r="658" spans="1:15" s="115" customFormat="1" ht="18.95" customHeight="1">
      <c r="A658" s="563"/>
      <c r="B658" s="214"/>
      <c r="C658" s="567"/>
      <c r="D658" s="231"/>
      <c r="E658" s="567"/>
      <c r="F658" s="232"/>
      <c r="G658" s="571"/>
      <c r="H658" s="571"/>
      <c r="I658" s="571"/>
      <c r="J658" s="571"/>
      <c r="K658" s="571"/>
      <c r="L658" s="571"/>
      <c r="M658" s="571"/>
      <c r="N658" s="567"/>
      <c r="O658" s="113"/>
    </row>
    <row r="659" spans="1:15" s="115" customFormat="1" ht="18.95" customHeight="1">
      <c r="A659" s="563"/>
      <c r="B659" s="214"/>
      <c r="C659" s="567"/>
      <c r="D659" s="231"/>
      <c r="E659" s="567"/>
      <c r="F659" s="232"/>
      <c r="G659" s="571"/>
      <c r="H659" s="571"/>
      <c r="I659" s="571"/>
      <c r="J659" s="571"/>
      <c r="K659" s="571"/>
      <c r="L659" s="571"/>
      <c r="M659" s="571"/>
      <c r="N659" s="567"/>
      <c r="O659" s="113"/>
    </row>
    <row r="660" spans="1:15" s="115" customFormat="1" ht="18.95" customHeight="1">
      <c r="A660" s="563"/>
      <c r="B660" s="214"/>
      <c r="C660" s="567"/>
      <c r="D660" s="231"/>
      <c r="E660" s="567"/>
      <c r="F660" s="232"/>
      <c r="G660" s="571"/>
      <c r="H660" s="571"/>
      <c r="I660" s="571"/>
      <c r="J660" s="571"/>
      <c r="K660" s="571"/>
      <c r="L660" s="571"/>
      <c r="M660" s="571"/>
      <c r="N660" s="567"/>
      <c r="O660" s="113"/>
    </row>
    <row r="661" spans="1:15" s="115" customFormat="1" ht="18.95" customHeight="1">
      <c r="A661" s="563"/>
      <c r="B661" s="214"/>
      <c r="C661" s="567"/>
      <c r="D661" s="231"/>
      <c r="E661" s="567"/>
      <c r="F661" s="232"/>
      <c r="G661" s="571"/>
      <c r="H661" s="571"/>
      <c r="I661" s="571"/>
      <c r="J661" s="571"/>
      <c r="K661" s="571"/>
      <c r="L661" s="571"/>
      <c r="M661" s="571"/>
      <c r="N661" s="567"/>
      <c r="O661" s="113"/>
    </row>
    <row r="662" spans="1:15" s="115" customFormat="1" ht="18.95" customHeight="1">
      <c r="A662" s="563"/>
      <c r="B662" s="214"/>
      <c r="C662" s="567"/>
      <c r="D662" s="231"/>
      <c r="E662" s="567"/>
      <c r="F662" s="232"/>
      <c r="G662" s="571"/>
      <c r="H662" s="571"/>
      <c r="I662" s="571"/>
      <c r="J662" s="571"/>
      <c r="K662" s="571"/>
      <c r="L662" s="571"/>
      <c r="M662" s="571"/>
      <c r="N662" s="567"/>
      <c r="O662" s="113"/>
    </row>
    <row r="663" spans="1:15" s="115" customFormat="1" ht="18.95" customHeight="1">
      <c r="A663" s="563"/>
      <c r="B663" s="214"/>
      <c r="C663" s="567"/>
      <c r="D663" s="231"/>
      <c r="E663" s="567"/>
      <c r="F663" s="232"/>
      <c r="G663" s="571"/>
      <c r="H663" s="571"/>
      <c r="I663" s="571"/>
      <c r="J663" s="571"/>
      <c r="K663" s="571"/>
      <c r="L663" s="571"/>
      <c r="M663" s="571"/>
      <c r="N663" s="567"/>
      <c r="O663" s="113"/>
    </row>
    <row r="664" spans="1:15" s="115" customFormat="1" ht="18.95" customHeight="1">
      <c r="A664" s="563"/>
      <c r="B664" s="214"/>
      <c r="C664" s="567"/>
      <c r="D664" s="231"/>
      <c r="E664" s="567"/>
      <c r="F664" s="232"/>
      <c r="G664" s="571"/>
      <c r="H664" s="571"/>
      <c r="I664" s="571"/>
      <c r="J664" s="571"/>
      <c r="K664" s="571"/>
      <c r="L664" s="571"/>
      <c r="M664" s="571"/>
      <c r="N664" s="567"/>
      <c r="O664" s="113"/>
    </row>
    <row r="665" spans="1:15" s="115" customFormat="1" ht="18.95" customHeight="1">
      <c r="A665" s="563"/>
      <c r="B665" s="214"/>
      <c r="C665" s="567"/>
      <c r="D665" s="231"/>
      <c r="E665" s="567"/>
      <c r="F665" s="232"/>
      <c r="G665" s="571"/>
      <c r="H665" s="571"/>
      <c r="I665" s="571"/>
      <c r="J665" s="571"/>
      <c r="K665" s="571"/>
      <c r="L665" s="571"/>
      <c r="M665" s="571"/>
      <c r="N665" s="567"/>
      <c r="O665" s="113"/>
    </row>
    <row r="666" spans="1:15" s="115" customFormat="1" ht="18.95" customHeight="1">
      <c r="A666" s="563"/>
      <c r="B666" s="214"/>
      <c r="C666" s="567"/>
      <c r="D666" s="231"/>
      <c r="E666" s="567"/>
      <c r="F666" s="232"/>
      <c r="G666" s="571"/>
      <c r="H666" s="571"/>
      <c r="I666" s="571"/>
      <c r="J666" s="571"/>
      <c r="K666" s="571"/>
      <c r="L666" s="571"/>
      <c r="M666" s="571"/>
      <c r="N666" s="567"/>
      <c r="O666" s="113"/>
    </row>
    <row r="667" spans="1:15" s="115" customFormat="1" ht="18.95" customHeight="1">
      <c r="A667" s="563"/>
      <c r="B667" s="214"/>
      <c r="C667" s="567"/>
      <c r="D667" s="231"/>
      <c r="E667" s="567"/>
      <c r="F667" s="232"/>
      <c r="G667" s="571"/>
      <c r="H667" s="571"/>
      <c r="I667" s="571"/>
      <c r="J667" s="571"/>
      <c r="K667" s="571"/>
      <c r="L667" s="571"/>
      <c r="M667" s="571"/>
      <c r="N667" s="567"/>
      <c r="O667" s="113"/>
    </row>
    <row r="668" spans="1:15" s="115" customFormat="1" ht="18.95" customHeight="1">
      <c r="A668" s="563"/>
      <c r="B668" s="214"/>
      <c r="C668" s="567"/>
      <c r="D668" s="231"/>
      <c r="E668" s="567"/>
      <c r="F668" s="232"/>
      <c r="G668" s="571"/>
      <c r="H668" s="571"/>
      <c r="I668" s="571"/>
      <c r="J668" s="571"/>
      <c r="K668" s="571"/>
      <c r="L668" s="571"/>
      <c r="M668" s="571"/>
      <c r="N668" s="567"/>
      <c r="O668" s="113"/>
    </row>
    <row r="669" spans="1:15" s="115" customFormat="1" ht="18.95" customHeight="1">
      <c r="A669" s="563"/>
      <c r="B669" s="214"/>
      <c r="C669" s="567"/>
      <c r="D669" s="231"/>
      <c r="E669" s="567"/>
      <c r="F669" s="232"/>
      <c r="G669" s="571"/>
      <c r="H669" s="571"/>
      <c r="I669" s="571"/>
      <c r="J669" s="571"/>
      <c r="K669" s="571"/>
      <c r="L669" s="571"/>
      <c r="M669" s="571"/>
      <c r="N669" s="567"/>
      <c r="O669" s="113"/>
    </row>
    <row r="670" spans="1:15" s="115" customFormat="1" ht="18.95" customHeight="1">
      <c r="A670" s="563"/>
      <c r="B670" s="214"/>
      <c r="C670" s="567"/>
      <c r="D670" s="231"/>
      <c r="E670" s="567"/>
      <c r="F670" s="232"/>
      <c r="G670" s="571"/>
      <c r="H670" s="571"/>
      <c r="I670" s="571"/>
      <c r="J670" s="571"/>
      <c r="K670" s="571"/>
      <c r="L670" s="571"/>
      <c r="M670" s="571"/>
      <c r="N670" s="567"/>
      <c r="O670" s="113"/>
    </row>
    <row r="671" spans="1:15" s="115" customFormat="1" ht="18.95" customHeight="1">
      <c r="A671" s="563"/>
      <c r="B671" s="214"/>
      <c r="C671" s="567"/>
      <c r="D671" s="231"/>
      <c r="E671" s="567"/>
      <c r="F671" s="232"/>
      <c r="G671" s="571"/>
      <c r="H671" s="571"/>
      <c r="I671" s="571"/>
      <c r="J671" s="571"/>
      <c r="K671" s="571"/>
      <c r="L671" s="571"/>
      <c r="M671" s="571"/>
      <c r="N671" s="567"/>
      <c r="O671" s="113"/>
    </row>
    <row r="672" spans="1:15" s="115" customFormat="1" ht="18.95" customHeight="1">
      <c r="A672" s="563"/>
      <c r="B672" s="214"/>
      <c r="C672" s="567"/>
      <c r="D672" s="231"/>
      <c r="E672" s="567"/>
      <c r="F672" s="232"/>
      <c r="G672" s="571"/>
      <c r="H672" s="571"/>
      <c r="I672" s="571"/>
      <c r="J672" s="571"/>
      <c r="K672" s="571"/>
      <c r="L672" s="571"/>
      <c r="M672" s="571"/>
      <c r="N672" s="567"/>
      <c r="O672" s="113"/>
    </row>
    <row r="673" spans="1:15" s="115" customFormat="1" ht="18.95" customHeight="1">
      <c r="A673" s="563"/>
      <c r="B673" s="214"/>
      <c r="C673" s="567"/>
      <c r="D673" s="231"/>
      <c r="E673" s="567"/>
      <c r="F673" s="232"/>
      <c r="G673" s="571"/>
      <c r="H673" s="571"/>
      <c r="I673" s="571"/>
      <c r="J673" s="571"/>
      <c r="K673" s="571"/>
      <c r="L673" s="571"/>
      <c r="M673" s="571"/>
      <c r="N673" s="567"/>
      <c r="O673" s="113"/>
    </row>
    <row r="674" spans="1:15" s="115" customFormat="1" ht="18.95" customHeight="1">
      <c r="A674" s="563"/>
      <c r="B674" s="214"/>
      <c r="C674" s="567"/>
      <c r="D674" s="231"/>
      <c r="E674" s="567"/>
      <c r="F674" s="232"/>
      <c r="G674" s="571"/>
      <c r="H674" s="571"/>
      <c r="I674" s="571"/>
      <c r="J674" s="571"/>
      <c r="K674" s="571"/>
      <c r="L674" s="571"/>
      <c r="M674" s="571"/>
      <c r="N674" s="567"/>
      <c r="O674" s="113"/>
    </row>
    <row r="675" spans="1:15" s="115" customFormat="1" ht="18.95" customHeight="1">
      <c r="A675" s="563"/>
      <c r="B675" s="214"/>
      <c r="C675" s="567"/>
      <c r="D675" s="231"/>
      <c r="E675" s="567"/>
      <c r="F675" s="232"/>
      <c r="G675" s="571"/>
      <c r="H675" s="571"/>
      <c r="I675" s="571"/>
      <c r="J675" s="571"/>
      <c r="K675" s="571"/>
      <c r="L675" s="571"/>
      <c r="M675" s="571"/>
      <c r="N675" s="567"/>
      <c r="O675" s="113"/>
    </row>
    <row r="676" spans="1:15" s="115" customFormat="1" ht="18.95" customHeight="1">
      <c r="A676" s="563"/>
      <c r="B676" s="214"/>
      <c r="C676" s="567"/>
      <c r="D676" s="231"/>
      <c r="E676" s="567"/>
      <c r="F676" s="232"/>
      <c r="G676" s="571"/>
      <c r="H676" s="571"/>
      <c r="I676" s="571"/>
      <c r="J676" s="571"/>
      <c r="K676" s="571"/>
      <c r="L676" s="571"/>
      <c r="M676" s="571"/>
      <c r="N676" s="567"/>
      <c r="O676" s="113"/>
    </row>
    <row r="677" spans="1:15" s="115" customFormat="1" ht="18.95" customHeight="1">
      <c r="A677" s="563"/>
      <c r="B677" s="214"/>
      <c r="C677" s="567"/>
      <c r="D677" s="231"/>
      <c r="E677" s="567"/>
      <c r="F677" s="232"/>
      <c r="G677" s="571"/>
      <c r="H677" s="571"/>
      <c r="I677" s="571"/>
      <c r="J677" s="571"/>
      <c r="K677" s="571"/>
      <c r="L677" s="571"/>
      <c r="M677" s="571"/>
      <c r="N677" s="567"/>
      <c r="O677" s="113"/>
    </row>
    <row r="678" spans="1:15" s="115" customFormat="1" ht="18.95" customHeight="1">
      <c r="A678" s="563"/>
      <c r="B678" s="214"/>
      <c r="C678" s="567"/>
      <c r="D678" s="231"/>
      <c r="E678" s="567"/>
      <c r="F678" s="232"/>
      <c r="G678" s="571"/>
      <c r="H678" s="571"/>
      <c r="I678" s="571"/>
      <c r="J678" s="571"/>
      <c r="K678" s="571"/>
      <c r="L678" s="571"/>
      <c r="M678" s="571"/>
      <c r="N678" s="567"/>
      <c r="O678" s="113"/>
    </row>
    <row r="679" spans="1:15" s="115" customFormat="1" ht="18.95" customHeight="1">
      <c r="A679" s="563"/>
      <c r="B679" s="214"/>
      <c r="C679" s="567"/>
      <c r="D679" s="231"/>
      <c r="E679" s="567"/>
      <c r="F679" s="232"/>
      <c r="G679" s="571"/>
      <c r="H679" s="571"/>
      <c r="I679" s="571"/>
      <c r="J679" s="571"/>
      <c r="K679" s="571"/>
      <c r="L679" s="571"/>
      <c r="M679" s="571"/>
      <c r="N679" s="567"/>
      <c r="O679" s="113"/>
    </row>
    <row r="680" spans="1:15" s="115" customFormat="1" ht="18.95" customHeight="1">
      <c r="A680" s="563"/>
      <c r="B680" s="214"/>
      <c r="C680" s="567"/>
      <c r="D680" s="231"/>
      <c r="E680" s="567"/>
      <c r="F680" s="232"/>
      <c r="G680" s="571"/>
      <c r="H680" s="571"/>
      <c r="I680" s="571"/>
      <c r="J680" s="571"/>
      <c r="K680" s="571"/>
      <c r="L680" s="571"/>
      <c r="M680" s="571"/>
      <c r="N680" s="567"/>
      <c r="O680" s="113"/>
    </row>
    <row r="681" spans="1:15" s="115" customFormat="1" ht="18.95" customHeight="1">
      <c r="A681" s="563"/>
      <c r="B681" s="214"/>
      <c r="C681" s="567"/>
      <c r="D681" s="231"/>
      <c r="E681" s="567"/>
      <c r="F681" s="232"/>
      <c r="G681" s="571"/>
      <c r="H681" s="571"/>
      <c r="I681" s="571"/>
      <c r="J681" s="571"/>
      <c r="K681" s="571"/>
      <c r="L681" s="571"/>
      <c r="M681" s="571"/>
      <c r="N681" s="567"/>
      <c r="O681" s="113"/>
    </row>
    <row r="682" spans="1:15" s="115" customFormat="1" ht="18.95" customHeight="1">
      <c r="A682" s="563"/>
      <c r="B682" s="214"/>
      <c r="C682" s="567"/>
      <c r="D682" s="231"/>
      <c r="E682" s="567"/>
      <c r="F682" s="232"/>
      <c r="G682" s="571"/>
      <c r="H682" s="571"/>
      <c r="I682" s="571"/>
      <c r="J682" s="571"/>
      <c r="K682" s="571"/>
      <c r="L682" s="571"/>
      <c r="M682" s="571"/>
      <c r="N682" s="567"/>
      <c r="O682" s="113"/>
    </row>
    <row r="683" spans="1:15" s="115" customFormat="1" ht="18.95" customHeight="1">
      <c r="A683" s="563"/>
      <c r="B683" s="214"/>
      <c r="C683" s="567"/>
      <c r="D683" s="231"/>
      <c r="E683" s="567"/>
      <c r="F683" s="232"/>
      <c r="G683" s="571"/>
      <c r="H683" s="571"/>
      <c r="I683" s="571"/>
      <c r="J683" s="571"/>
      <c r="K683" s="571"/>
      <c r="L683" s="571"/>
      <c r="M683" s="571"/>
      <c r="N683" s="567"/>
      <c r="O683" s="113"/>
    </row>
    <row r="684" spans="1:15" s="115" customFormat="1" ht="18.95" customHeight="1">
      <c r="A684" s="563"/>
      <c r="B684" s="214"/>
      <c r="C684" s="567"/>
      <c r="D684" s="231"/>
      <c r="E684" s="567"/>
      <c r="F684" s="232"/>
      <c r="G684" s="571"/>
      <c r="H684" s="571"/>
      <c r="I684" s="571"/>
      <c r="J684" s="571"/>
      <c r="K684" s="571"/>
      <c r="L684" s="571"/>
      <c r="M684" s="571"/>
      <c r="N684" s="567"/>
      <c r="O684" s="113"/>
    </row>
    <row r="685" spans="1:15" s="115" customFormat="1" ht="18.95" customHeight="1">
      <c r="A685" s="563"/>
      <c r="B685" s="214"/>
      <c r="C685" s="567"/>
      <c r="D685" s="231"/>
      <c r="E685" s="567"/>
      <c r="F685" s="232"/>
      <c r="G685" s="571"/>
      <c r="H685" s="571"/>
      <c r="I685" s="571"/>
      <c r="J685" s="571"/>
      <c r="K685" s="571"/>
      <c r="L685" s="571"/>
      <c r="M685" s="571"/>
      <c r="N685" s="567"/>
      <c r="O685" s="113"/>
    </row>
    <row r="686" spans="1:15" s="115" customFormat="1" ht="18.95" customHeight="1">
      <c r="A686" s="563"/>
      <c r="B686" s="214"/>
      <c r="C686" s="567"/>
      <c r="D686" s="231"/>
      <c r="E686" s="567"/>
      <c r="F686" s="232"/>
      <c r="G686" s="571"/>
      <c r="H686" s="571"/>
      <c r="I686" s="571"/>
      <c r="J686" s="571"/>
      <c r="K686" s="571"/>
      <c r="L686" s="571"/>
      <c r="M686" s="571"/>
      <c r="N686" s="567"/>
      <c r="O686" s="113"/>
    </row>
    <row r="687" spans="1:15" s="115" customFormat="1" ht="18.95" customHeight="1">
      <c r="A687" s="563"/>
      <c r="B687" s="214"/>
      <c r="C687" s="567"/>
      <c r="D687" s="231"/>
      <c r="E687" s="567"/>
      <c r="F687" s="232"/>
      <c r="G687" s="571"/>
      <c r="H687" s="571"/>
      <c r="I687" s="571"/>
      <c r="J687" s="571"/>
      <c r="K687" s="571"/>
      <c r="L687" s="571"/>
      <c r="M687" s="571"/>
      <c r="N687" s="567"/>
      <c r="O687" s="113"/>
    </row>
    <row r="688" spans="1:15" s="115" customFormat="1" ht="18.95" customHeight="1">
      <c r="A688" s="563"/>
      <c r="B688" s="214"/>
      <c r="C688" s="567"/>
      <c r="D688" s="231"/>
      <c r="E688" s="567"/>
      <c r="F688" s="232"/>
      <c r="G688" s="571"/>
      <c r="H688" s="571"/>
      <c r="I688" s="571"/>
      <c r="J688" s="571"/>
      <c r="K688" s="571"/>
      <c r="L688" s="571"/>
      <c r="M688" s="571"/>
      <c r="N688" s="567"/>
      <c r="O688" s="113"/>
    </row>
    <row r="689" spans="1:15" s="115" customFormat="1" ht="18.95" customHeight="1">
      <c r="A689" s="563"/>
      <c r="B689" s="214"/>
      <c r="C689" s="567"/>
      <c r="D689" s="231"/>
      <c r="E689" s="567"/>
      <c r="F689" s="232"/>
      <c r="G689" s="571"/>
      <c r="H689" s="571"/>
      <c r="I689" s="571"/>
      <c r="J689" s="571"/>
      <c r="K689" s="571"/>
      <c r="L689" s="571"/>
      <c r="M689" s="571"/>
      <c r="N689" s="567"/>
      <c r="O689" s="113"/>
    </row>
    <row r="690" spans="1:15" s="115" customFormat="1" ht="18.95" customHeight="1">
      <c r="A690" s="563"/>
      <c r="B690" s="214"/>
      <c r="C690" s="567"/>
      <c r="D690" s="231"/>
      <c r="E690" s="567"/>
      <c r="F690" s="232"/>
      <c r="G690" s="571"/>
      <c r="H690" s="571"/>
      <c r="I690" s="571"/>
      <c r="J690" s="571"/>
      <c r="K690" s="571"/>
      <c r="L690" s="571"/>
      <c r="M690" s="571"/>
      <c r="N690" s="567"/>
      <c r="O690" s="113"/>
    </row>
    <row r="691" spans="1:15" s="115" customFormat="1" ht="18.95" customHeight="1">
      <c r="A691" s="563"/>
      <c r="B691" s="214"/>
      <c r="C691" s="567"/>
      <c r="D691" s="231"/>
      <c r="E691" s="567"/>
      <c r="F691" s="232"/>
      <c r="G691" s="571"/>
      <c r="H691" s="571"/>
      <c r="I691" s="571"/>
      <c r="J691" s="571"/>
      <c r="K691" s="571"/>
      <c r="L691" s="571"/>
      <c r="M691" s="571"/>
      <c r="N691" s="567"/>
      <c r="O691" s="113"/>
    </row>
    <row r="692" spans="1:15" s="115" customFormat="1" ht="18.95" customHeight="1">
      <c r="A692" s="563"/>
      <c r="B692" s="214"/>
      <c r="C692" s="567"/>
      <c r="D692" s="231"/>
      <c r="E692" s="567"/>
      <c r="F692" s="232"/>
      <c r="G692" s="571"/>
      <c r="H692" s="571"/>
      <c r="I692" s="571"/>
      <c r="J692" s="571"/>
      <c r="K692" s="571"/>
      <c r="L692" s="571"/>
      <c r="M692" s="571"/>
      <c r="N692" s="567"/>
      <c r="O692" s="113"/>
    </row>
    <row r="693" spans="1:15" s="115" customFormat="1" ht="18.95" customHeight="1">
      <c r="A693" s="563"/>
      <c r="B693" s="214"/>
      <c r="C693" s="567"/>
      <c r="D693" s="231"/>
      <c r="E693" s="567"/>
      <c r="F693" s="232"/>
      <c r="G693" s="571"/>
      <c r="H693" s="571"/>
      <c r="I693" s="571"/>
      <c r="J693" s="571"/>
      <c r="K693" s="571"/>
      <c r="L693" s="571"/>
      <c r="M693" s="571"/>
      <c r="N693" s="567"/>
      <c r="O693" s="113"/>
    </row>
    <row r="694" spans="1:15" s="115" customFormat="1" ht="18.95" customHeight="1">
      <c r="A694" s="563"/>
      <c r="B694" s="214"/>
      <c r="C694" s="567"/>
      <c r="D694" s="231"/>
      <c r="E694" s="567"/>
      <c r="F694" s="232"/>
      <c r="G694" s="571"/>
      <c r="H694" s="571"/>
      <c r="I694" s="571"/>
      <c r="J694" s="571"/>
      <c r="K694" s="571"/>
      <c r="L694" s="571"/>
      <c r="M694" s="571"/>
      <c r="N694" s="567"/>
      <c r="O694" s="113"/>
    </row>
    <row r="695" spans="1:15" s="115" customFormat="1" ht="18.95" customHeight="1">
      <c r="A695" s="563"/>
      <c r="B695" s="214"/>
      <c r="C695" s="567"/>
      <c r="D695" s="231"/>
      <c r="E695" s="567"/>
      <c r="F695" s="232"/>
      <c r="G695" s="571"/>
      <c r="H695" s="571"/>
      <c r="I695" s="571"/>
      <c r="J695" s="571"/>
      <c r="K695" s="571"/>
      <c r="L695" s="571"/>
      <c r="M695" s="571"/>
      <c r="N695" s="567"/>
      <c r="O695" s="113"/>
    </row>
    <row r="696" spans="1:15" s="115" customFormat="1" ht="18.95" customHeight="1">
      <c r="A696" s="563"/>
      <c r="B696" s="214"/>
      <c r="C696" s="567"/>
      <c r="D696" s="231"/>
      <c r="E696" s="567"/>
      <c r="F696" s="232"/>
      <c r="G696" s="571"/>
      <c r="H696" s="571"/>
      <c r="I696" s="571"/>
      <c r="J696" s="571"/>
      <c r="K696" s="571"/>
      <c r="L696" s="571"/>
      <c r="M696" s="571"/>
      <c r="N696" s="567"/>
      <c r="O696" s="113"/>
    </row>
    <row r="697" spans="1:15" s="115" customFormat="1" ht="18.95" customHeight="1">
      <c r="A697" s="563"/>
      <c r="B697" s="214"/>
      <c r="C697" s="567"/>
      <c r="D697" s="231"/>
      <c r="E697" s="567"/>
      <c r="F697" s="232"/>
      <c r="G697" s="571"/>
      <c r="H697" s="571"/>
      <c r="I697" s="571"/>
      <c r="J697" s="571"/>
      <c r="K697" s="571"/>
      <c r="L697" s="571"/>
      <c r="M697" s="571"/>
      <c r="N697" s="567"/>
      <c r="O697" s="113"/>
    </row>
    <row r="698" spans="1:15" s="115" customFormat="1" ht="18.95" customHeight="1">
      <c r="A698" s="563"/>
      <c r="B698" s="214"/>
      <c r="C698" s="567"/>
      <c r="D698" s="231"/>
      <c r="E698" s="567"/>
      <c r="F698" s="232"/>
      <c r="G698" s="571"/>
      <c r="H698" s="571"/>
      <c r="I698" s="571"/>
      <c r="J698" s="571"/>
      <c r="K698" s="571"/>
      <c r="L698" s="571"/>
      <c r="M698" s="571"/>
      <c r="N698" s="567"/>
      <c r="O698" s="113"/>
    </row>
    <row r="699" spans="1:15" s="115" customFormat="1" ht="18.95" customHeight="1">
      <c r="A699" s="563"/>
      <c r="B699" s="214"/>
      <c r="C699" s="567"/>
      <c r="D699" s="231"/>
      <c r="E699" s="567"/>
      <c r="F699" s="232"/>
      <c r="G699" s="571"/>
      <c r="H699" s="571"/>
      <c r="I699" s="571"/>
      <c r="J699" s="571"/>
      <c r="K699" s="571"/>
      <c r="L699" s="571"/>
      <c r="M699" s="571"/>
      <c r="N699" s="567"/>
      <c r="O699" s="113"/>
    </row>
    <row r="700" spans="1:15" s="115" customFormat="1" ht="18.95" customHeight="1">
      <c r="A700" s="563"/>
      <c r="B700" s="214"/>
      <c r="C700" s="567"/>
      <c r="D700" s="231"/>
      <c r="E700" s="567"/>
      <c r="F700" s="232"/>
      <c r="G700" s="571"/>
      <c r="H700" s="571"/>
      <c r="I700" s="571"/>
      <c r="J700" s="571"/>
      <c r="K700" s="571"/>
      <c r="L700" s="571"/>
      <c r="M700" s="571"/>
      <c r="N700" s="567"/>
      <c r="O700" s="113"/>
    </row>
    <row r="701" spans="1:15" s="115" customFormat="1" ht="18.95" customHeight="1">
      <c r="A701" s="563"/>
      <c r="B701" s="214"/>
      <c r="C701" s="567"/>
      <c r="D701" s="231"/>
      <c r="E701" s="567"/>
      <c r="F701" s="232"/>
      <c r="G701" s="571"/>
      <c r="H701" s="571"/>
      <c r="I701" s="571"/>
      <c r="J701" s="571"/>
      <c r="K701" s="571"/>
      <c r="L701" s="571"/>
      <c r="M701" s="571"/>
      <c r="N701" s="567"/>
      <c r="O701" s="113"/>
    </row>
    <row r="702" spans="1:15" s="115" customFormat="1" ht="18.95" customHeight="1">
      <c r="A702" s="563"/>
      <c r="B702" s="214"/>
      <c r="C702" s="567"/>
      <c r="D702" s="231"/>
      <c r="E702" s="567"/>
      <c r="F702" s="232"/>
      <c r="G702" s="571"/>
      <c r="H702" s="571"/>
      <c r="I702" s="571"/>
      <c r="J702" s="571"/>
      <c r="K702" s="571"/>
      <c r="L702" s="571"/>
      <c r="M702" s="571"/>
      <c r="N702" s="567"/>
      <c r="O702" s="113"/>
    </row>
    <row r="703" spans="1:15" s="115" customFormat="1" ht="18.95" customHeight="1">
      <c r="A703" s="563"/>
      <c r="B703" s="214"/>
      <c r="C703" s="567"/>
      <c r="D703" s="231"/>
      <c r="E703" s="567"/>
      <c r="F703" s="232"/>
      <c r="G703" s="571"/>
      <c r="H703" s="571"/>
      <c r="I703" s="571"/>
      <c r="J703" s="571"/>
      <c r="K703" s="571"/>
      <c r="L703" s="571"/>
      <c r="M703" s="571"/>
      <c r="N703" s="567"/>
      <c r="O703" s="113"/>
    </row>
    <row r="704" spans="1:15" s="115" customFormat="1" ht="18.95" customHeight="1">
      <c r="A704" s="563"/>
      <c r="B704" s="214"/>
      <c r="C704" s="567"/>
      <c r="D704" s="231"/>
      <c r="E704" s="567"/>
      <c r="F704" s="232"/>
      <c r="G704" s="571"/>
      <c r="H704" s="571"/>
      <c r="I704" s="571"/>
      <c r="J704" s="571"/>
      <c r="K704" s="571"/>
      <c r="L704" s="571"/>
      <c r="M704" s="571"/>
      <c r="N704" s="567"/>
      <c r="O704" s="113"/>
    </row>
    <row r="705" spans="1:15" s="115" customFormat="1" ht="18.95" customHeight="1">
      <c r="A705" s="563"/>
      <c r="B705" s="214"/>
      <c r="C705" s="567"/>
      <c r="D705" s="231"/>
      <c r="E705" s="567"/>
      <c r="F705" s="232"/>
      <c r="G705" s="571"/>
      <c r="H705" s="571"/>
      <c r="I705" s="571"/>
      <c r="J705" s="571"/>
      <c r="K705" s="571"/>
      <c r="L705" s="571"/>
      <c r="M705" s="571"/>
      <c r="N705" s="567"/>
      <c r="O705" s="113"/>
    </row>
    <row r="706" spans="1:15" s="115" customFormat="1" ht="18.95" customHeight="1">
      <c r="A706" s="563"/>
      <c r="B706" s="214"/>
      <c r="C706" s="567"/>
      <c r="D706" s="231"/>
      <c r="E706" s="567"/>
      <c r="F706" s="232"/>
      <c r="G706" s="571"/>
      <c r="H706" s="571"/>
      <c r="I706" s="571"/>
      <c r="J706" s="571"/>
      <c r="K706" s="571"/>
      <c r="L706" s="571"/>
      <c r="M706" s="571"/>
      <c r="N706" s="567"/>
      <c r="O706" s="113"/>
    </row>
    <row r="707" spans="1:15" s="115" customFormat="1" ht="18.95" customHeight="1">
      <c r="A707" s="563"/>
      <c r="B707" s="214"/>
      <c r="C707" s="567"/>
      <c r="D707" s="231"/>
      <c r="E707" s="567"/>
      <c r="F707" s="232"/>
      <c r="G707" s="571"/>
      <c r="H707" s="571"/>
      <c r="I707" s="571"/>
      <c r="J707" s="571"/>
      <c r="K707" s="571"/>
      <c r="L707" s="571"/>
      <c r="M707" s="571"/>
      <c r="N707" s="567"/>
      <c r="O707" s="113"/>
    </row>
    <row r="708" spans="1:15" s="115" customFormat="1" ht="18.95" customHeight="1">
      <c r="A708" s="563"/>
      <c r="B708" s="214"/>
      <c r="C708" s="567"/>
      <c r="D708" s="231"/>
      <c r="E708" s="567"/>
      <c r="F708" s="232"/>
      <c r="G708" s="571"/>
      <c r="H708" s="571"/>
      <c r="I708" s="571"/>
      <c r="J708" s="571"/>
      <c r="K708" s="571"/>
      <c r="L708" s="571"/>
      <c r="M708" s="571"/>
      <c r="N708" s="567"/>
      <c r="O708" s="113"/>
    </row>
    <row r="709" spans="1:15" s="115" customFormat="1" ht="18.95" customHeight="1">
      <c r="A709" s="563"/>
      <c r="B709" s="214"/>
      <c r="C709" s="567"/>
      <c r="D709" s="231"/>
      <c r="E709" s="567"/>
      <c r="F709" s="232"/>
      <c r="G709" s="571"/>
      <c r="H709" s="571"/>
      <c r="I709" s="571"/>
      <c r="J709" s="571"/>
      <c r="K709" s="571"/>
      <c r="L709" s="571"/>
      <c r="M709" s="571"/>
      <c r="N709" s="567"/>
      <c r="O709" s="113"/>
    </row>
    <row r="710" spans="1:15" s="115" customFormat="1" ht="18.95" customHeight="1">
      <c r="A710" s="563"/>
      <c r="B710" s="214"/>
      <c r="C710" s="567"/>
      <c r="D710" s="231"/>
      <c r="E710" s="567"/>
      <c r="F710" s="232"/>
      <c r="G710" s="571"/>
      <c r="H710" s="571"/>
      <c r="I710" s="571"/>
      <c r="J710" s="571"/>
      <c r="K710" s="571"/>
      <c r="L710" s="571"/>
      <c r="M710" s="571"/>
      <c r="N710" s="567"/>
      <c r="O710" s="113"/>
    </row>
    <row r="711" spans="1:15" s="115" customFormat="1" ht="18.95" customHeight="1">
      <c r="A711" s="563"/>
      <c r="B711" s="214"/>
      <c r="C711" s="567"/>
      <c r="D711" s="231"/>
      <c r="E711" s="567"/>
      <c r="F711" s="232"/>
      <c r="G711" s="571"/>
      <c r="H711" s="571"/>
      <c r="I711" s="571"/>
      <c r="J711" s="571"/>
      <c r="K711" s="571"/>
      <c r="L711" s="571"/>
      <c r="M711" s="571"/>
      <c r="N711" s="567"/>
      <c r="O711" s="113"/>
    </row>
    <row r="712" spans="1:15" s="115" customFormat="1" ht="18.95" customHeight="1">
      <c r="A712" s="563"/>
      <c r="B712" s="214"/>
      <c r="C712" s="567"/>
      <c r="D712" s="231"/>
      <c r="E712" s="567"/>
      <c r="F712" s="232"/>
      <c r="G712" s="571"/>
      <c r="H712" s="571"/>
      <c r="I712" s="571"/>
      <c r="J712" s="571"/>
      <c r="K712" s="571"/>
      <c r="L712" s="571"/>
      <c r="M712" s="571"/>
      <c r="N712" s="567"/>
      <c r="O712" s="113"/>
    </row>
    <row r="713" spans="1:15" s="115" customFormat="1" ht="18.95" customHeight="1">
      <c r="A713" s="563"/>
      <c r="B713" s="214"/>
      <c r="C713" s="567"/>
      <c r="D713" s="231"/>
      <c r="E713" s="567"/>
      <c r="F713" s="232"/>
      <c r="G713" s="571"/>
      <c r="H713" s="571"/>
      <c r="I713" s="571"/>
      <c r="J713" s="571"/>
      <c r="K713" s="571"/>
      <c r="L713" s="571"/>
      <c r="M713" s="571"/>
      <c r="N713" s="567"/>
      <c r="O713" s="113"/>
    </row>
    <row r="714" spans="1:15" s="115" customFormat="1" ht="18.95" customHeight="1">
      <c r="A714" s="563"/>
      <c r="B714" s="214"/>
      <c r="C714" s="567"/>
      <c r="D714" s="231"/>
      <c r="E714" s="567"/>
      <c r="F714" s="232"/>
      <c r="G714" s="571"/>
      <c r="H714" s="571"/>
      <c r="I714" s="571"/>
      <c r="J714" s="571"/>
      <c r="K714" s="571"/>
      <c r="L714" s="571"/>
      <c r="M714" s="571"/>
      <c r="N714" s="567"/>
      <c r="O714" s="113"/>
    </row>
    <row r="715" spans="1:15" s="115" customFormat="1" ht="18.95" customHeight="1">
      <c r="A715" s="563"/>
      <c r="B715" s="214"/>
      <c r="C715" s="567"/>
      <c r="D715" s="231"/>
      <c r="E715" s="567"/>
      <c r="F715" s="232"/>
      <c r="G715" s="571"/>
      <c r="H715" s="571"/>
      <c r="I715" s="571"/>
      <c r="J715" s="571"/>
      <c r="K715" s="571"/>
      <c r="L715" s="571"/>
      <c r="M715" s="571"/>
      <c r="N715" s="567"/>
      <c r="O715" s="113"/>
    </row>
    <row r="716" spans="1:15" s="115" customFormat="1" ht="18.95" customHeight="1">
      <c r="A716" s="563"/>
      <c r="B716" s="214"/>
      <c r="C716" s="567"/>
      <c r="D716" s="231"/>
      <c r="E716" s="567"/>
      <c r="F716" s="232"/>
      <c r="G716" s="571"/>
      <c r="H716" s="571"/>
      <c r="I716" s="571"/>
      <c r="J716" s="571"/>
      <c r="K716" s="571"/>
      <c r="L716" s="571"/>
      <c r="M716" s="571"/>
      <c r="N716" s="567"/>
      <c r="O716" s="113"/>
    </row>
    <row r="717" spans="1:15" s="115" customFormat="1" ht="18.95" customHeight="1">
      <c r="A717" s="563"/>
      <c r="B717" s="214"/>
      <c r="C717" s="567"/>
      <c r="D717" s="231"/>
      <c r="E717" s="567"/>
      <c r="F717" s="232"/>
      <c r="G717" s="571"/>
      <c r="H717" s="571"/>
      <c r="I717" s="571"/>
      <c r="J717" s="571"/>
      <c r="K717" s="571"/>
      <c r="L717" s="571"/>
      <c r="M717" s="571"/>
      <c r="N717" s="567"/>
      <c r="O717" s="113"/>
    </row>
    <row r="718" spans="1:15" s="115" customFormat="1" ht="18.95" customHeight="1">
      <c r="A718" s="563"/>
      <c r="B718" s="214"/>
      <c r="C718" s="567"/>
      <c r="D718" s="231"/>
      <c r="E718" s="567"/>
      <c r="F718" s="232"/>
      <c r="G718" s="571"/>
      <c r="H718" s="571"/>
      <c r="I718" s="571"/>
      <c r="J718" s="571"/>
      <c r="K718" s="571"/>
      <c r="L718" s="571"/>
      <c r="M718" s="571"/>
      <c r="N718" s="567"/>
      <c r="O718" s="113"/>
    </row>
    <row r="719" spans="1:15" s="115" customFormat="1" ht="18.95" customHeight="1">
      <c r="A719" s="563"/>
      <c r="B719" s="214"/>
      <c r="C719" s="567"/>
      <c r="D719" s="231"/>
      <c r="E719" s="567"/>
      <c r="F719" s="232"/>
      <c r="G719" s="571"/>
      <c r="H719" s="571"/>
      <c r="I719" s="571"/>
      <c r="J719" s="571"/>
      <c r="K719" s="571"/>
      <c r="L719" s="571"/>
      <c r="M719" s="571"/>
      <c r="N719" s="567"/>
      <c r="O719" s="113"/>
    </row>
    <row r="720" spans="1:15" s="115" customFormat="1" ht="18.95" customHeight="1">
      <c r="A720" s="563"/>
      <c r="B720" s="214"/>
      <c r="C720" s="567"/>
      <c r="D720" s="231"/>
      <c r="E720" s="567"/>
      <c r="F720" s="232"/>
      <c r="G720" s="571"/>
      <c r="H720" s="571"/>
      <c r="I720" s="571"/>
      <c r="J720" s="571"/>
      <c r="K720" s="571"/>
      <c r="L720" s="571"/>
      <c r="M720" s="571"/>
      <c r="N720" s="567"/>
      <c r="O720" s="113"/>
    </row>
    <row r="721" spans="1:15" s="115" customFormat="1" ht="18.95" customHeight="1">
      <c r="A721" s="563"/>
      <c r="B721" s="214"/>
      <c r="C721" s="567"/>
      <c r="D721" s="231"/>
      <c r="E721" s="567"/>
      <c r="F721" s="232"/>
      <c r="G721" s="571"/>
      <c r="H721" s="571"/>
      <c r="I721" s="571"/>
      <c r="J721" s="571"/>
      <c r="K721" s="571"/>
      <c r="L721" s="571"/>
      <c r="M721" s="571"/>
      <c r="N721" s="567"/>
      <c r="O721" s="113"/>
    </row>
    <row r="722" spans="1:15" s="115" customFormat="1" ht="18.95" customHeight="1">
      <c r="A722" s="563"/>
      <c r="B722" s="214"/>
      <c r="C722" s="567"/>
      <c r="D722" s="231"/>
      <c r="E722" s="567"/>
      <c r="F722" s="232"/>
      <c r="G722" s="571"/>
      <c r="H722" s="571"/>
      <c r="I722" s="571"/>
      <c r="J722" s="571"/>
      <c r="K722" s="571"/>
      <c r="L722" s="571"/>
      <c r="M722" s="571"/>
      <c r="N722" s="567"/>
      <c r="O722" s="113"/>
    </row>
    <row r="723" spans="1:15" s="115" customFormat="1" ht="18.95" customHeight="1">
      <c r="A723" s="563"/>
      <c r="B723" s="214"/>
      <c r="C723" s="567"/>
      <c r="D723" s="231"/>
      <c r="E723" s="567"/>
      <c r="F723" s="232"/>
      <c r="G723" s="571"/>
      <c r="H723" s="571"/>
      <c r="I723" s="571"/>
      <c r="J723" s="571"/>
      <c r="K723" s="571"/>
      <c r="L723" s="571"/>
      <c r="M723" s="571"/>
      <c r="N723" s="567"/>
      <c r="O723" s="113"/>
    </row>
    <row r="724" spans="1:15" s="115" customFormat="1" ht="18.95" customHeight="1">
      <c r="A724" s="563"/>
      <c r="B724" s="214"/>
      <c r="C724" s="567"/>
      <c r="D724" s="231"/>
      <c r="E724" s="567"/>
      <c r="F724" s="232"/>
      <c r="G724" s="571"/>
      <c r="H724" s="571"/>
      <c r="I724" s="571"/>
      <c r="J724" s="571"/>
      <c r="K724" s="571"/>
      <c r="L724" s="571"/>
      <c r="M724" s="571"/>
      <c r="N724" s="567"/>
      <c r="O724" s="113"/>
    </row>
    <row r="725" spans="1:15" s="115" customFormat="1" ht="18.95" customHeight="1">
      <c r="A725" s="563"/>
      <c r="B725" s="214"/>
      <c r="C725" s="567"/>
      <c r="D725" s="231"/>
      <c r="E725" s="567"/>
      <c r="F725" s="232"/>
      <c r="G725" s="571"/>
      <c r="H725" s="571"/>
      <c r="I725" s="571"/>
      <c r="J725" s="571"/>
      <c r="K725" s="571"/>
      <c r="L725" s="571"/>
      <c r="M725" s="571"/>
      <c r="N725" s="567"/>
      <c r="O725" s="113"/>
    </row>
    <row r="726" spans="1:15" s="115" customFormat="1" ht="18.95" customHeight="1">
      <c r="A726" s="563"/>
      <c r="B726" s="214"/>
      <c r="C726" s="567"/>
      <c r="D726" s="231"/>
      <c r="E726" s="567"/>
      <c r="F726" s="232"/>
      <c r="G726" s="571"/>
      <c r="H726" s="571"/>
      <c r="I726" s="571"/>
      <c r="J726" s="571"/>
      <c r="K726" s="571"/>
      <c r="L726" s="571"/>
      <c r="M726" s="571"/>
      <c r="N726" s="567"/>
      <c r="O726" s="113"/>
    </row>
    <row r="727" spans="1:15" s="115" customFormat="1" ht="18.95" customHeight="1">
      <c r="A727" s="563"/>
      <c r="B727" s="214"/>
      <c r="C727" s="567"/>
      <c r="D727" s="231"/>
      <c r="E727" s="567"/>
      <c r="F727" s="232"/>
      <c r="G727" s="571"/>
      <c r="H727" s="571"/>
      <c r="I727" s="571"/>
      <c r="J727" s="571"/>
      <c r="K727" s="571"/>
      <c r="L727" s="571"/>
      <c r="M727" s="571"/>
      <c r="N727" s="567"/>
      <c r="O727" s="113"/>
    </row>
    <row r="728" spans="1:15" s="115" customFormat="1" ht="18.95" customHeight="1">
      <c r="A728" s="563"/>
      <c r="B728" s="214"/>
      <c r="C728" s="567"/>
      <c r="D728" s="231"/>
      <c r="E728" s="567"/>
      <c r="F728" s="232"/>
      <c r="G728" s="571"/>
      <c r="H728" s="571"/>
      <c r="I728" s="571"/>
      <c r="J728" s="571"/>
      <c r="K728" s="571"/>
      <c r="L728" s="571"/>
      <c r="M728" s="571"/>
      <c r="N728" s="567"/>
      <c r="O728" s="113"/>
    </row>
    <row r="729" spans="1:15" s="115" customFormat="1" ht="18.95" customHeight="1">
      <c r="A729" s="563"/>
      <c r="B729" s="214"/>
      <c r="C729" s="567"/>
      <c r="D729" s="231"/>
      <c r="E729" s="567"/>
      <c r="F729" s="232"/>
      <c r="G729" s="571"/>
      <c r="H729" s="571"/>
      <c r="I729" s="571"/>
      <c r="J729" s="571"/>
      <c r="K729" s="571"/>
      <c r="L729" s="571"/>
      <c r="M729" s="571"/>
      <c r="N729" s="567"/>
      <c r="O729" s="113"/>
    </row>
    <row r="730" spans="1:15" s="115" customFormat="1" ht="18.95" customHeight="1">
      <c r="A730" s="563"/>
      <c r="B730" s="214"/>
      <c r="C730" s="567"/>
      <c r="D730" s="231"/>
      <c r="E730" s="567"/>
      <c r="F730" s="232"/>
      <c r="G730" s="571"/>
      <c r="H730" s="571"/>
      <c r="I730" s="571"/>
      <c r="J730" s="571"/>
      <c r="K730" s="571"/>
      <c r="L730" s="571"/>
      <c r="M730" s="571"/>
      <c r="N730" s="567"/>
      <c r="O730" s="113"/>
    </row>
    <row r="731" spans="1:15" s="115" customFormat="1" ht="18.95" customHeight="1">
      <c r="A731" s="563"/>
      <c r="B731" s="214"/>
      <c r="C731" s="567"/>
      <c r="D731" s="231"/>
      <c r="E731" s="567"/>
      <c r="F731" s="232"/>
      <c r="G731" s="571"/>
      <c r="H731" s="571"/>
      <c r="I731" s="571"/>
      <c r="J731" s="571"/>
      <c r="K731" s="571"/>
      <c r="L731" s="571"/>
      <c r="M731" s="571"/>
      <c r="N731" s="567"/>
      <c r="O731" s="113"/>
    </row>
    <row r="732" spans="1:15" s="115" customFormat="1" ht="18.95" customHeight="1">
      <c r="A732" s="563"/>
      <c r="B732" s="214"/>
      <c r="C732" s="567"/>
      <c r="D732" s="231"/>
      <c r="E732" s="567"/>
      <c r="F732" s="232"/>
      <c r="G732" s="571"/>
      <c r="H732" s="571"/>
      <c r="I732" s="571"/>
      <c r="J732" s="571"/>
      <c r="K732" s="571"/>
      <c r="L732" s="571"/>
      <c r="M732" s="571"/>
      <c r="N732" s="567"/>
      <c r="O732" s="113"/>
    </row>
    <row r="733" spans="1:15" s="115" customFormat="1" ht="18.95" customHeight="1">
      <c r="A733" s="563"/>
      <c r="B733" s="214"/>
      <c r="C733" s="567"/>
      <c r="D733" s="231"/>
      <c r="E733" s="567"/>
      <c r="F733" s="232"/>
      <c r="G733" s="571"/>
      <c r="H733" s="571"/>
      <c r="I733" s="571"/>
      <c r="J733" s="571"/>
      <c r="K733" s="571"/>
      <c r="L733" s="571"/>
      <c r="M733" s="571"/>
      <c r="N733" s="567"/>
      <c r="O733" s="113"/>
    </row>
    <row r="734" spans="1:15" s="115" customFormat="1" ht="18.95" customHeight="1">
      <c r="A734" s="563"/>
      <c r="B734" s="214"/>
      <c r="C734" s="567"/>
      <c r="D734" s="231"/>
      <c r="E734" s="567"/>
      <c r="F734" s="232"/>
      <c r="G734" s="571"/>
      <c r="H734" s="571"/>
      <c r="I734" s="571"/>
      <c r="J734" s="571"/>
      <c r="K734" s="571"/>
      <c r="L734" s="571"/>
      <c r="M734" s="571"/>
      <c r="N734" s="567"/>
      <c r="O734" s="113"/>
    </row>
    <row r="735" spans="1:15" s="115" customFormat="1" ht="18.95" customHeight="1">
      <c r="A735" s="563"/>
      <c r="B735" s="214"/>
      <c r="C735" s="567"/>
      <c r="D735" s="231"/>
      <c r="E735" s="567"/>
      <c r="F735" s="232"/>
      <c r="G735" s="571"/>
      <c r="H735" s="571"/>
      <c r="I735" s="571"/>
      <c r="J735" s="571"/>
      <c r="K735" s="571"/>
      <c r="L735" s="571"/>
      <c r="M735" s="571"/>
      <c r="N735" s="567"/>
      <c r="O735" s="113"/>
    </row>
    <row r="736" spans="1:15" s="115" customFormat="1" ht="18.95" customHeight="1">
      <c r="A736" s="563"/>
      <c r="B736" s="214"/>
      <c r="C736" s="567"/>
      <c r="D736" s="231"/>
      <c r="E736" s="567"/>
      <c r="F736" s="232"/>
      <c r="G736" s="571"/>
      <c r="H736" s="571"/>
      <c r="I736" s="571"/>
      <c r="J736" s="571"/>
      <c r="K736" s="571"/>
      <c r="L736" s="571"/>
      <c r="M736" s="571"/>
      <c r="N736" s="567"/>
      <c r="O736" s="113"/>
    </row>
    <row r="737" spans="1:15" s="115" customFormat="1" ht="18.95" customHeight="1">
      <c r="A737" s="563"/>
      <c r="B737" s="214"/>
      <c r="C737" s="567"/>
      <c r="D737" s="231"/>
      <c r="E737" s="567"/>
      <c r="F737" s="232"/>
      <c r="G737" s="571"/>
      <c r="H737" s="571"/>
      <c r="I737" s="571"/>
      <c r="J737" s="571"/>
      <c r="K737" s="571"/>
      <c r="L737" s="571"/>
      <c r="M737" s="571"/>
      <c r="N737" s="567"/>
      <c r="O737" s="113"/>
    </row>
    <row r="738" spans="1:15" s="115" customFormat="1" ht="18.95" customHeight="1">
      <c r="A738" s="563"/>
      <c r="B738" s="214"/>
      <c r="C738" s="567"/>
      <c r="D738" s="231"/>
      <c r="E738" s="567"/>
      <c r="F738" s="232"/>
      <c r="G738" s="571"/>
      <c r="H738" s="571"/>
      <c r="I738" s="571"/>
      <c r="J738" s="571"/>
      <c r="K738" s="571"/>
      <c r="L738" s="571"/>
      <c r="M738" s="571"/>
      <c r="N738" s="567"/>
      <c r="O738" s="113"/>
    </row>
    <row r="739" spans="1:15" s="115" customFormat="1" ht="18.95" customHeight="1">
      <c r="A739" s="563"/>
      <c r="B739" s="214"/>
      <c r="C739" s="567"/>
      <c r="D739" s="231"/>
      <c r="E739" s="567"/>
      <c r="F739" s="232"/>
      <c r="G739" s="571"/>
      <c r="H739" s="571"/>
      <c r="I739" s="571"/>
      <c r="J739" s="571"/>
      <c r="K739" s="571"/>
      <c r="L739" s="571"/>
      <c r="M739" s="571"/>
      <c r="N739" s="567"/>
      <c r="O739" s="113"/>
    </row>
    <row r="740" spans="1:15" s="115" customFormat="1" ht="18.95" customHeight="1">
      <c r="A740" s="563"/>
      <c r="B740" s="214"/>
      <c r="C740" s="567"/>
      <c r="D740" s="231"/>
      <c r="E740" s="567"/>
      <c r="F740" s="232"/>
      <c r="G740" s="571"/>
      <c r="H740" s="571"/>
      <c r="I740" s="571"/>
      <c r="J740" s="571"/>
      <c r="K740" s="571"/>
      <c r="L740" s="571"/>
      <c r="M740" s="571"/>
      <c r="N740" s="567"/>
      <c r="O740" s="113"/>
    </row>
    <row r="741" spans="1:15" s="115" customFormat="1" ht="18.95" customHeight="1">
      <c r="A741" s="563"/>
      <c r="B741" s="214"/>
      <c r="C741" s="567"/>
      <c r="D741" s="231"/>
      <c r="E741" s="567"/>
      <c r="F741" s="232"/>
      <c r="G741" s="571"/>
      <c r="H741" s="571"/>
      <c r="I741" s="571"/>
      <c r="J741" s="571"/>
      <c r="K741" s="571"/>
      <c r="L741" s="571"/>
      <c r="M741" s="571"/>
      <c r="N741" s="567"/>
      <c r="O741" s="113"/>
    </row>
    <row r="742" spans="1:15" s="115" customFormat="1" ht="18.95" customHeight="1">
      <c r="A742" s="563"/>
      <c r="B742" s="214"/>
      <c r="C742" s="567"/>
      <c r="D742" s="231"/>
      <c r="E742" s="567"/>
      <c r="F742" s="232"/>
      <c r="G742" s="571"/>
      <c r="H742" s="571"/>
      <c r="I742" s="571"/>
      <c r="J742" s="571"/>
      <c r="K742" s="571"/>
      <c r="L742" s="571"/>
      <c r="M742" s="571"/>
      <c r="N742" s="567"/>
      <c r="O742" s="113"/>
    </row>
    <row r="743" spans="1:15" s="115" customFormat="1" ht="18.95" customHeight="1">
      <c r="A743" s="563"/>
      <c r="B743" s="214"/>
      <c r="C743" s="567"/>
      <c r="D743" s="231"/>
      <c r="E743" s="567"/>
      <c r="F743" s="232"/>
      <c r="G743" s="571"/>
      <c r="H743" s="571"/>
      <c r="I743" s="571"/>
      <c r="J743" s="571"/>
      <c r="K743" s="571"/>
      <c r="L743" s="571"/>
      <c r="M743" s="571"/>
      <c r="N743" s="567"/>
      <c r="O743" s="113"/>
    </row>
    <row r="744" spans="1:15" s="115" customFormat="1" ht="18.95" customHeight="1">
      <c r="A744" s="563"/>
      <c r="B744" s="214"/>
      <c r="C744" s="567"/>
      <c r="D744" s="231"/>
      <c r="E744" s="567"/>
      <c r="F744" s="232"/>
      <c r="G744" s="571"/>
      <c r="H744" s="571"/>
      <c r="I744" s="571"/>
      <c r="J744" s="571"/>
      <c r="K744" s="571"/>
      <c r="L744" s="571"/>
      <c r="M744" s="571"/>
      <c r="N744" s="567"/>
      <c r="O744" s="113"/>
    </row>
    <row r="745" spans="1:15" s="115" customFormat="1" ht="18.95" customHeight="1">
      <c r="A745" s="563"/>
      <c r="B745" s="214"/>
      <c r="C745" s="567"/>
      <c r="D745" s="231"/>
      <c r="E745" s="567"/>
      <c r="F745" s="232"/>
      <c r="G745" s="571"/>
      <c r="H745" s="571"/>
      <c r="I745" s="571"/>
      <c r="J745" s="571"/>
      <c r="K745" s="571"/>
      <c r="L745" s="571"/>
      <c r="M745" s="571"/>
      <c r="N745" s="567"/>
      <c r="O745" s="113"/>
    </row>
    <row r="746" spans="1:15" s="115" customFormat="1" ht="18.95" customHeight="1">
      <c r="A746" s="563"/>
      <c r="B746" s="214"/>
      <c r="C746" s="567"/>
      <c r="D746" s="231"/>
      <c r="E746" s="567"/>
      <c r="F746" s="232"/>
      <c r="G746" s="571"/>
      <c r="H746" s="571"/>
      <c r="I746" s="571"/>
      <c r="J746" s="571"/>
      <c r="K746" s="571"/>
      <c r="L746" s="571"/>
      <c r="M746" s="571"/>
      <c r="N746" s="567"/>
      <c r="O746" s="113"/>
    </row>
    <row r="747" spans="1:15" s="115" customFormat="1" ht="18.95" customHeight="1">
      <c r="A747" s="563"/>
      <c r="B747" s="214"/>
      <c r="C747" s="567"/>
      <c r="D747" s="231"/>
      <c r="E747" s="567"/>
      <c r="F747" s="232"/>
      <c r="G747" s="571"/>
      <c r="H747" s="571"/>
      <c r="I747" s="571"/>
      <c r="J747" s="571"/>
      <c r="K747" s="571"/>
      <c r="L747" s="571"/>
      <c r="M747" s="571"/>
      <c r="N747" s="567"/>
      <c r="O747" s="113"/>
    </row>
    <row r="748" spans="1:15" s="115" customFormat="1" ht="18.95" customHeight="1">
      <c r="A748" s="563"/>
      <c r="B748" s="214"/>
      <c r="C748" s="567"/>
      <c r="D748" s="231"/>
      <c r="E748" s="567"/>
      <c r="F748" s="232"/>
      <c r="G748" s="571"/>
      <c r="H748" s="571"/>
      <c r="I748" s="571"/>
      <c r="J748" s="571"/>
      <c r="K748" s="571"/>
      <c r="L748" s="571"/>
      <c r="M748" s="571"/>
      <c r="N748" s="567"/>
      <c r="O748" s="113"/>
    </row>
    <row r="749" spans="1:15" s="115" customFormat="1" ht="18.95" customHeight="1">
      <c r="A749" s="563"/>
      <c r="B749" s="214"/>
      <c r="C749" s="567"/>
      <c r="D749" s="231"/>
      <c r="E749" s="567"/>
      <c r="F749" s="232"/>
      <c r="G749" s="571"/>
      <c r="H749" s="571"/>
      <c r="I749" s="571"/>
      <c r="J749" s="571"/>
      <c r="K749" s="571"/>
      <c r="L749" s="571"/>
      <c r="M749" s="571"/>
      <c r="N749" s="567"/>
      <c r="O749" s="113"/>
    </row>
    <row r="750" spans="1:15" s="115" customFormat="1" ht="18.95" customHeight="1">
      <c r="A750" s="563"/>
      <c r="B750" s="214"/>
      <c r="C750" s="567"/>
      <c r="D750" s="231"/>
      <c r="E750" s="567"/>
      <c r="F750" s="232"/>
      <c r="G750" s="571"/>
      <c r="H750" s="571"/>
      <c r="I750" s="571"/>
      <c r="J750" s="571"/>
      <c r="K750" s="571"/>
      <c r="L750" s="571"/>
      <c r="M750" s="571"/>
      <c r="N750" s="567"/>
      <c r="O750" s="113"/>
    </row>
    <row r="751" spans="1:15" s="115" customFormat="1" ht="18.95" customHeight="1">
      <c r="A751" s="563"/>
      <c r="B751" s="214"/>
      <c r="C751" s="567"/>
      <c r="D751" s="231"/>
      <c r="E751" s="567"/>
      <c r="F751" s="232"/>
      <c r="G751" s="571"/>
      <c r="H751" s="571"/>
      <c r="I751" s="571"/>
      <c r="J751" s="571"/>
      <c r="K751" s="571"/>
      <c r="L751" s="571"/>
      <c r="M751" s="571"/>
      <c r="N751" s="567"/>
      <c r="O751" s="113"/>
    </row>
    <row r="752" spans="1:15" s="115" customFormat="1" ht="18.95" customHeight="1">
      <c r="A752" s="563"/>
      <c r="B752" s="214"/>
      <c r="C752" s="567"/>
      <c r="D752" s="231"/>
      <c r="E752" s="567"/>
      <c r="F752" s="232"/>
      <c r="G752" s="571"/>
      <c r="H752" s="571"/>
      <c r="I752" s="571"/>
      <c r="J752" s="571"/>
      <c r="K752" s="571"/>
      <c r="L752" s="571"/>
      <c r="M752" s="571"/>
      <c r="N752" s="567"/>
      <c r="O752" s="113"/>
    </row>
    <row r="753" spans="1:15" s="115" customFormat="1" ht="18.95" customHeight="1">
      <c r="A753" s="563"/>
      <c r="B753" s="214"/>
      <c r="C753" s="567"/>
      <c r="D753" s="231"/>
      <c r="E753" s="567"/>
      <c r="F753" s="232"/>
      <c r="G753" s="571"/>
      <c r="H753" s="571"/>
      <c r="I753" s="571"/>
      <c r="J753" s="571"/>
      <c r="K753" s="571"/>
      <c r="L753" s="571"/>
      <c r="M753" s="571"/>
      <c r="N753" s="567"/>
      <c r="O753" s="113"/>
    </row>
    <row r="754" spans="1:15" s="115" customFormat="1" ht="18.95" customHeight="1">
      <c r="A754" s="563"/>
      <c r="B754" s="214"/>
      <c r="C754" s="567"/>
      <c r="D754" s="231"/>
      <c r="E754" s="567"/>
      <c r="F754" s="232"/>
      <c r="G754" s="571"/>
      <c r="H754" s="571"/>
      <c r="I754" s="571"/>
      <c r="J754" s="571"/>
      <c r="K754" s="571"/>
      <c r="L754" s="571"/>
      <c r="M754" s="571"/>
      <c r="N754" s="567"/>
      <c r="O754" s="113"/>
    </row>
    <row r="755" spans="1:15" s="115" customFormat="1" ht="18.95" customHeight="1">
      <c r="A755" s="563"/>
      <c r="B755" s="214"/>
      <c r="C755" s="567"/>
      <c r="D755" s="231"/>
      <c r="E755" s="567"/>
      <c r="F755" s="232"/>
      <c r="G755" s="571"/>
      <c r="H755" s="571"/>
      <c r="I755" s="571"/>
      <c r="J755" s="571"/>
      <c r="K755" s="571"/>
      <c r="L755" s="571"/>
      <c r="M755" s="571"/>
      <c r="N755" s="567"/>
      <c r="O755" s="113"/>
    </row>
    <row r="756" spans="1:15" s="115" customFormat="1" ht="18.95" customHeight="1">
      <c r="A756" s="563"/>
      <c r="B756" s="214"/>
      <c r="C756" s="567"/>
      <c r="D756" s="231"/>
      <c r="E756" s="567"/>
      <c r="F756" s="232"/>
      <c r="G756" s="571"/>
      <c r="H756" s="571"/>
      <c r="I756" s="571"/>
      <c r="J756" s="571"/>
      <c r="K756" s="571"/>
      <c r="L756" s="571"/>
      <c r="M756" s="571"/>
      <c r="N756" s="567"/>
      <c r="O756" s="113"/>
    </row>
    <row r="757" spans="1:15" s="115" customFormat="1" ht="18.95" customHeight="1">
      <c r="A757" s="563"/>
      <c r="B757" s="214"/>
      <c r="C757" s="567"/>
      <c r="D757" s="231"/>
      <c r="E757" s="567"/>
      <c r="F757" s="232"/>
      <c r="G757" s="571"/>
      <c r="H757" s="571"/>
      <c r="I757" s="571"/>
      <c r="J757" s="571"/>
      <c r="K757" s="571"/>
      <c r="L757" s="571"/>
      <c r="M757" s="571"/>
      <c r="N757" s="567"/>
      <c r="O757" s="113"/>
    </row>
    <row r="758" spans="1:15" s="115" customFormat="1" ht="18.95" customHeight="1">
      <c r="A758" s="563"/>
      <c r="B758" s="214"/>
      <c r="C758" s="567"/>
      <c r="D758" s="231"/>
      <c r="E758" s="567"/>
      <c r="F758" s="232"/>
      <c r="G758" s="571"/>
      <c r="H758" s="571"/>
      <c r="I758" s="571"/>
      <c r="J758" s="571"/>
      <c r="K758" s="571"/>
      <c r="L758" s="571"/>
      <c r="M758" s="571"/>
      <c r="N758" s="567"/>
      <c r="O758" s="113"/>
    </row>
    <row r="759" spans="1:15" s="115" customFormat="1" ht="18.95" customHeight="1">
      <c r="A759" s="563"/>
      <c r="B759" s="214"/>
      <c r="C759" s="567"/>
      <c r="D759" s="231"/>
      <c r="E759" s="567"/>
      <c r="F759" s="232"/>
      <c r="G759" s="571"/>
      <c r="H759" s="571"/>
      <c r="I759" s="571"/>
      <c r="J759" s="571"/>
      <c r="K759" s="571"/>
      <c r="L759" s="571"/>
      <c r="M759" s="571"/>
      <c r="N759" s="567"/>
      <c r="O759" s="113"/>
    </row>
    <row r="760" spans="1:15" s="115" customFormat="1" ht="18.95" customHeight="1">
      <c r="A760" s="563"/>
      <c r="B760" s="214"/>
      <c r="C760" s="567"/>
      <c r="D760" s="231"/>
      <c r="E760" s="567"/>
      <c r="F760" s="232"/>
      <c r="G760" s="571"/>
      <c r="H760" s="571"/>
      <c r="I760" s="571"/>
      <c r="J760" s="571"/>
      <c r="K760" s="571"/>
      <c r="L760" s="571"/>
      <c r="M760" s="571"/>
      <c r="N760" s="567"/>
      <c r="O760" s="113"/>
    </row>
    <row r="761" spans="1:15" s="115" customFormat="1" ht="18.95" customHeight="1">
      <c r="A761" s="563"/>
      <c r="B761" s="214"/>
      <c r="C761" s="567"/>
      <c r="D761" s="231"/>
      <c r="E761" s="567"/>
      <c r="F761" s="232"/>
      <c r="G761" s="571"/>
      <c r="H761" s="571"/>
      <c r="I761" s="571"/>
      <c r="J761" s="571"/>
      <c r="K761" s="571"/>
      <c r="L761" s="571"/>
      <c r="M761" s="571"/>
      <c r="N761" s="567"/>
      <c r="O761" s="113"/>
    </row>
    <row r="762" spans="1:15" s="115" customFormat="1" ht="18.95" customHeight="1">
      <c r="A762" s="563"/>
      <c r="B762" s="214"/>
      <c r="C762" s="567"/>
      <c r="D762" s="231"/>
      <c r="E762" s="567"/>
      <c r="F762" s="232"/>
      <c r="G762" s="571"/>
      <c r="H762" s="571"/>
      <c r="I762" s="571"/>
      <c r="J762" s="571"/>
      <c r="K762" s="571"/>
      <c r="L762" s="571"/>
      <c r="M762" s="571"/>
      <c r="N762" s="567"/>
      <c r="O762" s="113"/>
    </row>
    <row r="763" spans="1:15" s="115" customFormat="1" ht="18.95" customHeight="1">
      <c r="A763" s="563"/>
      <c r="B763" s="214"/>
      <c r="C763" s="567"/>
      <c r="D763" s="231"/>
      <c r="E763" s="567"/>
      <c r="F763" s="232"/>
      <c r="G763" s="571"/>
      <c r="H763" s="571"/>
      <c r="I763" s="571"/>
      <c r="J763" s="571"/>
      <c r="K763" s="571"/>
      <c r="L763" s="571"/>
      <c r="M763" s="571"/>
      <c r="N763" s="567"/>
      <c r="O763" s="113"/>
    </row>
    <row r="764" spans="1:15" s="115" customFormat="1" ht="18.95" customHeight="1">
      <c r="A764" s="563"/>
      <c r="B764" s="214"/>
      <c r="C764" s="567"/>
      <c r="D764" s="231"/>
      <c r="E764" s="567"/>
      <c r="F764" s="232"/>
      <c r="G764" s="571"/>
      <c r="H764" s="571"/>
      <c r="I764" s="571"/>
      <c r="J764" s="571"/>
      <c r="K764" s="571"/>
      <c r="L764" s="571"/>
      <c r="M764" s="571"/>
      <c r="N764" s="567"/>
      <c r="O764" s="113"/>
    </row>
    <row r="765" spans="1:15" s="115" customFormat="1" ht="18.95" customHeight="1">
      <c r="A765" s="563"/>
      <c r="B765" s="214"/>
      <c r="C765" s="567"/>
      <c r="D765" s="231"/>
      <c r="E765" s="567"/>
      <c r="F765" s="232"/>
      <c r="G765" s="571"/>
      <c r="H765" s="571"/>
      <c r="I765" s="571"/>
      <c r="J765" s="571"/>
      <c r="K765" s="571"/>
      <c r="L765" s="571"/>
      <c r="M765" s="571"/>
      <c r="N765" s="567"/>
      <c r="O765" s="113"/>
    </row>
    <row r="766" spans="1:15" s="115" customFormat="1" ht="18.95" customHeight="1">
      <c r="A766" s="563"/>
      <c r="B766" s="214"/>
      <c r="C766" s="567"/>
      <c r="D766" s="231"/>
      <c r="E766" s="567"/>
      <c r="F766" s="232"/>
      <c r="G766" s="571"/>
      <c r="H766" s="571"/>
      <c r="I766" s="571"/>
      <c r="J766" s="571"/>
      <c r="K766" s="571"/>
      <c r="L766" s="571"/>
      <c r="M766" s="571"/>
      <c r="N766" s="567"/>
      <c r="O766" s="113"/>
    </row>
    <row r="767" spans="1:15" s="115" customFormat="1" ht="18.95" customHeight="1">
      <c r="A767" s="563"/>
      <c r="B767" s="214"/>
      <c r="C767" s="567"/>
      <c r="D767" s="231"/>
      <c r="E767" s="567"/>
      <c r="F767" s="232"/>
      <c r="G767" s="571"/>
      <c r="H767" s="571"/>
      <c r="I767" s="571"/>
      <c r="J767" s="571"/>
      <c r="K767" s="571"/>
      <c r="L767" s="571"/>
      <c r="M767" s="571"/>
      <c r="N767" s="567"/>
      <c r="O767" s="113"/>
    </row>
    <row r="768" spans="1:15" s="115" customFormat="1" ht="18.95" customHeight="1">
      <c r="A768" s="563"/>
      <c r="B768" s="214"/>
      <c r="C768" s="567"/>
      <c r="D768" s="231"/>
      <c r="E768" s="567"/>
      <c r="F768" s="232"/>
      <c r="G768" s="571"/>
      <c r="H768" s="571"/>
      <c r="I768" s="571"/>
      <c r="J768" s="571"/>
      <c r="K768" s="571"/>
      <c r="L768" s="571"/>
      <c r="M768" s="571"/>
      <c r="N768" s="567"/>
      <c r="O768" s="113"/>
    </row>
    <row r="769" spans="1:15" s="115" customFormat="1" ht="18.95" customHeight="1">
      <c r="A769" s="563"/>
      <c r="B769" s="214"/>
      <c r="C769" s="567"/>
      <c r="D769" s="231"/>
      <c r="E769" s="567"/>
      <c r="F769" s="232"/>
      <c r="G769" s="571"/>
      <c r="H769" s="571"/>
      <c r="I769" s="571"/>
      <c r="J769" s="571"/>
      <c r="K769" s="571"/>
      <c r="L769" s="571"/>
      <c r="M769" s="571"/>
      <c r="N769" s="567"/>
      <c r="O769" s="113"/>
    </row>
    <row r="770" spans="1:15" s="115" customFormat="1" ht="18.95" customHeight="1">
      <c r="A770" s="563"/>
      <c r="B770" s="214"/>
      <c r="C770" s="567"/>
      <c r="D770" s="231"/>
      <c r="E770" s="567"/>
      <c r="F770" s="232"/>
      <c r="G770" s="571"/>
      <c r="H770" s="571"/>
      <c r="I770" s="571"/>
      <c r="J770" s="571"/>
      <c r="K770" s="571"/>
      <c r="L770" s="571"/>
      <c r="M770" s="571"/>
      <c r="N770" s="567"/>
      <c r="O770" s="113"/>
    </row>
    <row r="771" spans="1:15" s="115" customFormat="1" ht="18.95" customHeight="1">
      <c r="A771" s="563"/>
      <c r="B771" s="214"/>
      <c r="C771" s="567"/>
      <c r="D771" s="231"/>
      <c r="E771" s="567"/>
      <c r="F771" s="232"/>
      <c r="G771" s="571"/>
      <c r="H771" s="571"/>
      <c r="I771" s="571"/>
      <c r="J771" s="571"/>
      <c r="K771" s="571"/>
      <c r="L771" s="571"/>
      <c r="M771" s="571"/>
      <c r="N771" s="567"/>
      <c r="O771" s="113"/>
    </row>
    <row r="772" spans="1:15" s="115" customFormat="1" ht="18.95" customHeight="1">
      <c r="A772" s="563"/>
      <c r="B772" s="214"/>
      <c r="C772" s="567"/>
      <c r="D772" s="231"/>
      <c r="E772" s="567"/>
      <c r="F772" s="232"/>
      <c r="G772" s="571"/>
      <c r="H772" s="571"/>
      <c r="I772" s="571"/>
      <c r="J772" s="571"/>
      <c r="K772" s="571"/>
      <c r="L772" s="571"/>
      <c r="M772" s="571"/>
      <c r="N772" s="567"/>
      <c r="O772" s="113"/>
    </row>
    <row r="773" spans="1:15" s="115" customFormat="1" ht="18.95" customHeight="1">
      <c r="A773" s="563"/>
      <c r="B773" s="214"/>
      <c r="C773" s="567"/>
      <c r="D773" s="231"/>
      <c r="E773" s="567"/>
      <c r="F773" s="232"/>
      <c r="G773" s="571"/>
      <c r="H773" s="571"/>
      <c r="I773" s="571"/>
      <c r="J773" s="571"/>
      <c r="K773" s="571"/>
      <c r="L773" s="571"/>
      <c r="M773" s="571"/>
      <c r="N773" s="567"/>
      <c r="O773" s="113"/>
    </row>
    <row r="774" spans="1:15" s="115" customFormat="1" ht="18.95" customHeight="1">
      <c r="A774" s="563"/>
      <c r="B774" s="214"/>
      <c r="C774" s="567"/>
      <c r="D774" s="231"/>
      <c r="E774" s="567"/>
      <c r="F774" s="232"/>
      <c r="G774" s="571"/>
      <c r="H774" s="571"/>
      <c r="I774" s="571"/>
      <c r="J774" s="571"/>
      <c r="K774" s="571"/>
      <c r="L774" s="571"/>
      <c r="M774" s="571"/>
      <c r="N774" s="567"/>
      <c r="O774" s="113"/>
    </row>
    <row r="775" spans="1:15" s="115" customFormat="1" ht="18.95" customHeight="1">
      <c r="A775" s="563"/>
      <c r="B775" s="214"/>
      <c r="C775" s="567"/>
      <c r="D775" s="231"/>
      <c r="E775" s="567"/>
      <c r="F775" s="232"/>
      <c r="G775" s="571"/>
      <c r="H775" s="571"/>
      <c r="I775" s="571"/>
      <c r="J775" s="571"/>
      <c r="K775" s="571"/>
      <c r="L775" s="571"/>
      <c r="M775" s="571"/>
      <c r="N775" s="567"/>
      <c r="O775" s="113"/>
    </row>
    <row r="776" spans="1:15" s="115" customFormat="1" ht="18.95" customHeight="1">
      <c r="A776" s="563"/>
      <c r="B776" s="214"/>
      <c r="C776" s="567"/>
      <c r="D776" s="231"/>
      <c r="E776" s="567"/>
      <c r="F776" s="232"/>
      <c r="G776" s="571"/>
      <c r="H776" s="571"/>
      <c r="I776" s="571"/>
      <c r="J776" s="571"/>
      <c r="K776" s="571"/>
      <c r="L776" s="571"/>
      <c r="M776" s="571"/>
      <c r="N776" s="567"/>
      <c r="O776" s="113"/>
    </row>
    <row r="777" spans="1:15" s="115" customFormat="1" ht="18.95" customHeight="1">
      <c r="A777" s="563"/>
      <c r="B777" s="214"/>
      <c r="C777" s="567"/>
      <c r="D777" s="231"/>
      <c r="E777" s="567"/>
      <c r="F777" s="232"/>
      <c r="G777" s="571"/>
      <c r="H777" s="571"/>
      <c r="I777" s="571"/>
      <c r="J777" s="571"/>
      <c r="K777" s="571"/>
      <c r="L777" s="571"/>
      <c r="M777" s="571"/>
      <c r="N777" s="567"/>
      <c r="O777" s="113"/>
    </row>
    <row r="778" spans="1:15" s="115" customFormat="1" ht="18.95" customHeight="1">
      <c r="A778" s="563"/>
      <c r="B778" s="214"/>
      <c r="C778" s="567"/>
      <c r="D778" s="231"/>
      <c r="E778" s="567"/>
      <c r="F778" s="232"/>
      <c r="G778" s="571"/>
      <c r="H778" s="571"/>
      <c r="I778" s="571"/>
      <c r="J778" s="571"/>
      <c r="K778" s="571"/>
      <c r="L778" s="571"/>
      <c r="M778" s="571"/>
      <c r="N778" s="567"/>
      <c r="O778" s="113"/>
    </row>
    <row r="779" spans="1:15" s="115" customFormat="1" ht="18.95" customHeight="1">
      <c r="A779" s="563"/>
      <c r="B779" s="214"/>
      <c r="C779" s="567"/>
      <c r="D779" s="231"/>
      <c r="E779" s="567"/>
      <c r="F779" s="232"/>
      <c r="G779" s="571"/>
      <c r="H779" s="571"/>
      <c r="I779" s="571"/>
      <c r="J779" s="571"/>
      <c r="K779" s="571"/>
      <c r="L779" s="571"/>
      <c r="M779" s="571"/>
      <c r="N779" s="567"/>
      <c r="O779" s="113"/>
    </row>
    <row r="780" spans="1:15" s="115" customFormat="1" ht="18.95" customHeight="1">
      <c r="A780" s="563"/>
      <c r="B780" s="214"/>
      <c r="C780" s="567"/>
      <c r="D780" s="231"/>
      <c r="E780" s="567"/>
      <c r="F780" s="232"/>
      <c r="G780" s="571"/>
      <c r="H780" s="571"/>
      <c r="I780" s="571"/>
      <c r="J780" s="571"/>
      <c r="K780" s="571"/>
      <c r="L780" s="571"/>
      <c r="M780" s="571"/>
      <c r="N780" s="567"/>
      <c r="O780" s="113"/>
    </row>
    <row r="781" spans="1:15" s="115" customFormat="1" ht="18.95" customHeight="1">
      <c r="A781" s="563"/>
      <c r="B781" s="214"/>
      <c r="C781" s="567"/>
      <c r="D781" s="231"/>
      <c r="E781" s="567"/>
      <c r="F781" s="232"/>
      <c r="G781" s="571"/>
      <c r="H781" s="571"/>
      <c r="I781" s="571"/>
      <c r="J781" s="571"/>
      <c r="K781" s="571"/>
      <c r="L781" s="571"/>
      <c r="M781" s="571"/>
      <c r="N781" s="567"/>
      <c r="O781" s="113"/>
    </row>
    <row r="782" spans="1:15" s="115" customFormat="1" ht="18.95" customHeight="1">
      <c r="A782" s="563"/>
      <c r="B782" s="214"/>
      <c r="C782" s="567"/>
      <c r="D782" s="231"/>
      <c r="E782" s="567"/>
      <c r="F782" s="232"/>
      <c r="G782" s="571"/>
      <c r="H782" s="571"/>
      <c r="I782" s="571"/>
      <c r="J782" s="571"/>
      <c r="K782" s="571"/>
      <c r="L782" s="571"/>
      <c r="M782" s="571"/>
      <c r="N782" s="567"/>
      <c r="O782" s="113"/>
    </row>
    <row r="783" spans="1:15" s="115" customFormat="1" ht="18.95" customHeight="1">
      <c r="A783" s="563"/>
      <c r="B783" s="214"/>
      <c r="C783" s="567"/>
      <c r="D783" s="231"/>
      <c r="E783" s="567"/>
      <c r="F783" s="232"/>
      <c r="G783" s="571"/>
      <c r="H783" s="571"/>
      <c r="I783" s="571"/>
      <c r="J783" s="571"/>
      <c r="K783" s="571"/>
      <c r="L783" s="571"/>
      <c r="M783" s="571"/>
      <c r="N783" s="567"/>
      <c r="O783" s="113"/>
    </row>
    <row r="784" spans="1:15" s="115" customFormat="1" ht="18.95" customHeight="1">
      <c r="A784" s="563"/>
      <c r="B784" s="214"/>
      <c r="C784" s="567"/>
      <c r="D784" s="231"/>
      <c r="E784" s="567"/>
      <c r="F784" s="232"/>
      <c r="G784" s="571"/>
      <c r="H784" s="571"/>
      <c r="I784" s="571"/>
      <c r="J784" s="571"/>
      <c r="K784" s="571"/>
      <c r="L784" s="571"/>
      <c r="M784" s="571"/>
      <c r="N784" s="567"/>
      <c r="O784" s="113"/>
    </row>
    <row r="785" spans="1:15" s="115" customFormat="1" ht="18.95" customHeight="1">
      <c r="A785" s="563"/>
      <c r="B785" s="214"/>
      <c r="C785" s="567"/>
      <c r="D785" s="231"/>
      <c r="E785" s="567"/>
      <c r="F785" s="232"/>
      <c r="G785" s="571"/>
      <c r="H785" s="571"/>
      <c r="I785" s="571"/>
      <c r="J785" s="571"/>
      <c r="K785" s="571"/>
      <c r="L785" s="571"/>
      <c r="M785" s="571"/>
      <c r="N785" s="567"/>
      <c r="O785" s="113"/>
    </row>
    <row r="786" spans="1:15" s="115" customFormat="1" ht="18.95" customHeight="1">
      <c r="A786" s="563"/>
      <c r="B786" s="214"/>
      <c r="C786" s="567"/>
      <c r="D786" s="231"/>
      <c r="E786" s="567"/>
      <c r="F786" s="232"/>
      <c r="G786" s="571"/>
      <c r="H786" s="571"/>
      <c r="I786" s="571"/>
      <c r="J786" s="571"/>
      <c r="K786" s="571"/>
      <c r="L786" s="571"/>
      <c r="M786" s="571"/>
      <c r="N786" s="567"/>
      <c r="O786" s="113"/>
    </row>
    <row r="787" spans="1:15" s="115" customFormat="1" ht="18.95" customHeight="1">
      <c r="A787" s="563"/>
      <c r="B787" s="214"/>
      <c r="C787" s="567"/>
      <c r="D787" s="231"/>
      <c r="E787" s="567"/>
      <c r="F787" s="232"/>
      <c r="G787" s="571"/>
      <c r="H787" s="571"/>
      <c r="I787" s="571"/>
      <c r="J787" s="571"/>
      <c r="K787" s="571"/>
      <c r="L787" s="571"/>
      <c r="M787" s="571"/>
      <c r="N787" s="567"/>
      <c r="O787" s="113"/>
    </row>
    <row r="788" spans="1:15" s="115" customFormat="1" ht="18.95" customHeight="1">
      <c r="A788" s="563"/>
      <c r="B788" s="214"/>
      <c r="C788" s="567"/>
      <c r="D788" s="231"/>
      <c r="E788" s="567"/>
      <c r="F788" s="232"/>
      <c r="G788" s="571"/>
      <c r="H788" s="571"/>
      <c r="I788" s="571"/>
      <c r="J788" s="571"/>
      <c r="K788" s="571"/>
      <c r="L788" s="571"/>
      <c r="M788" s="571"/>
      <c r="N788" s="567"/>
      <c r="O788" s="113"/>
    </row>
    <row r="789" spans="1:15" s="115" customFormat="1" ht="18.95" customHeight="1">
      <c r="A789" s="563"/>
      <c r="B789" s="214"/>
      <c r="C789" s="567"/>
      <c r="D789" s="231"/>
      <c r="E789" s="567"/>
      <c r="F789" s="232"/>
      <c r="G789" s="571"/>
      <c r="H789" s="571"/>
      <c r="I789" s="571"/>
      <c r="J789" s="571"/>
      <c r="K789" s="571"/>
      <c r="L789" s="571"/>
      <c r="M789" s="571"/>
      <c r="N789" s="567"/>
      <c r="O789" s="113"/>
    </row>
    <row r="790" spans="1:15" s="115" customFormat="1" ht="18.95" customHeight="1">
      <c r="A790" s="563"/>
      <c r="B790" s="214"/>
      <c r="C790" s="567"/>
      <c r="D790" s="231"/>
      <c r="E790" s="567"/>
      <c r="F790" s="232"/>
      <c r="G790" s="571"/>
      <c r="H790" s="571"/>
      <c r="I790" s="571"/>
      <c r="J790" s="571"/>
      <c r="K790" s="571"/>
      <c r="L790" s="571"/>
      <c r="M790" s="571"/>
      <c r="N790" s="567"/>
      <c r="O790" s="113"/>
    </row>
    <row r="791" spans="1:15" s="115" customFormat="1" ht="18.95" customHeight="1">
      <c r="A791" s="563"/>
      <c r="B791" s="214"/>
      <c r="C791" s="567"/>
      <c r="D791" s="231"/>
      <c r="E791" s="567"/>
      <c r="F791" s="232"/>
      <c r="G791" s="571"/>
      <c r="H791" s="571"/>
      <c r="I791" s="571"/>
      <c r="J791" s="571"/>
      <c r="K791" s="571"/>
      <c r="L791" s="571"/>
      <c r="M791" s="571"/>
      <c r="N791" s="567"/>
      <c r="O791" s="113"/>
    </row>
    <row r="792" spans="1:15" s="115" customFormat="1" ht="18.95" customHeight="1">
      <c r="A792" s="563"/>
      <c r="B792" s="214"/>
      <c r="C792" s="567"/>
      <c r="D792" s="231"/>
      <c r="E792" s="567"/>
      <c r="F792" s="232"/>
      <c r="G792" s="571"/>
      <c r="H792" s="571"/>
      <c r="I792" s="571"/>
      <c r="J792" s="571"/>
      <c r="K792" s="571"/>
      <c r="L792" s="571"/>
      <c r="M792" s="571"/>
      <c r="N792" s="567"/>
      <c r="O792" s="113"/>
    </row>
    <row r="793" spans="1:15" s="115" customFormat="1" ht="18.95" customHeight="1">
      <c r="A793" s="563"/>
      <c r="B793" s="214"/>
      <c r="C793" s="567"/>
      <c r="D793" s="231"/>
      <c r="E793" s="567"/>
      <c r="F793" s="232"/>
      <c r="G793" s="571"/>
      <c r="H793" s="571"/>
      <c r="I793" s="571"/>
      <c r="J793" s="571"/>
      <c r="K793" s="571"/>
      <c r="L793" s="571"/>
      <c r="M793" s="571"/>
      <c r="N793" s="567"/>
      <c r="O793" s="113"/>
    </row>
    <row r="794" spans="1:15" s="115" customFormat="1" ht="18.95" customHeight="1">
      <c r="A794" s="563"/>
      <c r="B794" s="214"/>
      <c r="C794" s="567"/>
      <c r="D794" s="231"/>
      <c r="E794" s="567"/>
      <c r="F794" s="232"/>
      <c r="G794" s="571"/>
      <c r="H794" s="571"/>
      <c r="I794" s="571"/>
      <c r="J794" s="571"/>
      <c r="K794" s="571"/>
      <c r="L794" s="571"/>
      <c r="M794" s="571"/>
      <c r="N794" s="567"/>
      <c r="O794" s="113"/>
    </row>
    <row r="795" spans="1:15" s="115" customFormat="1" ht="18.95" customHeight="1">
      <c r="A795" s="563"/>
      <c r="B795" s="214"/>
      <c r="C795" s="567"/>
      <c r="D795" s="231"/>
      <c r="E795" s="567"/>
      <c r="F795" s="232"/>
      <c r="G795" s="571"/>
      <c r="H795" s="571"/>
      <c r="I795" s="571"/>
      <c r="J795" s="571"/>
      <c r="K795" s="571"/>
      <c r="L795" s="571"/>
      <c r="M795" s="571"/>
      <c r="N795" s="567"/>
      <c r="O795" s="113"/>
    </row>
    <row r="796" spans="1:15" s="115" customFormat="1" ht="18.95" customHeight="1">
      <c r="A796" s="563"/>
      <c r="B796" s="214"/>
      <c r="C796" s="567"/>
      <c r="D796" s="231"/>
      <c r="E796" s="567"/>
      <c r="F796" s="232"/>
      <c r="G796" s="571"/>
      <c r="H796" s="571"/>
      <c r="I796" s="571"/>
      <c r="J796" s="571"/>
      <c r="K796" s="571"/>
      <c r="L796" s="571"/>
      <c r="M796" s="571"/>
      <c r="N796" s="567"/>
      <c r="O796" s="113"/>
    </row>
    <row r="797" spans="1:15" s="115" customFormat="1" ht="18.95" customHeight="1">
      <c r="A797" s="563"/>
      <c r="B797" s="214"/>
      <c r="C797" s="567"/>
      <c r="D797" s="231"/>
      <c r="E797" s="567"/>
      <c r="F797" s="232"/>
      <c r="G797" s="571"/>
      <c r="H797" s="571"/>
      <c r="I797" s="571"/>
      <c r="J797" s="571"/>
      <c r="K797" s="571"/>
      <c r="L797" s="571"/>
      <c r="M797" s="571"/>
      <c r="N797" s="567"/>
      <c r="O797" s="113"/>
    </row>
    <row r="798" spans="1:15" s="115" customFormat="1" ht="18.95" customHeight="1">
      <c r="A798" s="563"/>
      <c r="B798" s="214"/>
      <c r="C798" s="567"/>
      <c r="D798" s="231"/>
      <c r="E798" s="567"/>
      <c r="F798" s="232"/>
      <c r="G798" s="571"/>
      <c r="H798" s="571"/>
      <c r="I798" s="571"/>
      <c r="J798" s="571"/>
      <c r="K798" s="571"/>
      <c r="L798" s="571"/>
      <c r="M798" s="571"/>
      <c r="N798" s="567"/>
      <c r="O798" s="113"/>
    </row>
    <row r="799" spans="1:15" s="115" customFormat="1" ht="18.95" customHeight="1">
      <c r="A799" s="563"/>
      <c r="B799" s="214"/>
      <c r="C799" s="567"/>
      <c r="D799" s="231"/>
      <c r="E799" s="567"/>
      <c r="F799" s="232"/>
      <c r="G799" s="571"/>
      <c r="H799" s="571"/>
      <c r="I799" s="571"/>
      <c r="J799" s="571"/>
      <c r="K799" s="571"/>
      <c r="L799" s="571"/>
      <c r="M799" s="571"/>
      <c r="N799" s="567"/>
      <c r="O799" s="113"/>
    </row>
    <row r="800" spans="1:15" s="115" customFormat="1" ht="18.95" customHeight="1">
      <c r="A800" s="563"/>
      <c r="B800" s="214"/>
      <c r="C800" s="567"/>
      <c r="D800" s="231"/>
      <c r="E800" s="567"/>
      <c r="F800" s="232"/>
      <c r="G800" s="571"/>
      <c r="H800" s="571"/>
      <c r="I800" s="571"/>
      <c r="J800" s="571"/>
      <c r="K800" s="571"/>
      <c r="L800" s="571"/>
      <c r="M800" s="571"/>
      <c r="N800" s="567"/>
      <c r="O800" s="113"/>
    </row>
    <row r="801" spans="1:15" s="115" customFormat="1" ht="18.95" customHeight="1">
      <c r="A801" s="563"/>
      <c r="B801" s="214"/>
      <c r="C801" s="567"/>
      <c r="D801" s="231"/>
      <c r="E801" s="567"/>
      <c r="F801" s="232"/>
      <c r="G801" s="571"/>
      <c r="H801" s="571"/>
      <c r="I801" s="571"/>
      <c r="J801" s="571"/>
      <c r="K801" s="571"/>
      <c r="L801" s="571"/>
      <c r="M801" s="571"/>
      <c r="N801" s="567"/>
      <c r="O801" s="113"/>
    </row>
    <row r="802" spans="1:15" s="115" customFormat="1" ht="18.95" customHeight="1">
      <c r="A802" s="563"/>
      <c r="B802" s="214"/>
      <c r="C802" s="567"/>
      <c r="D802" s="231"/>
      <c r="E802" s="567"/>
      <c r="F802" s="232"/>
      <c r="G802" s="571"/>
      <c r="H802" s="571"/>
      <c r="I802" s="571"/>
      <c r="J802" s="571"/>
      <c r="K802" s="571"/>
      <c r="L802" s="571"/>
      <c r="M802" s="571"/>
      <c r="N802" s="567"/>
      <c r="O802" s="113"/>
    </row>
    <row r="803" spans="1:15" s="115" customFormat="1" ht="18.95" customHeight="1">
      <c r="A803" s="563"/>
      <c r="B803" s="214"/>
      <c r="C803" s="567"/>
      <c r="D803" s="231"/>
      <c r="E803" s="567"/>
      <c r="F803" s="232"/>
      <c r="G803" s="571"/>
      <c r="H803" s="571"/>
      <c r="I803" s="571"/>
      <c r="J803" s="571"/>
      <c r="K803" s="571"/>
      <c r="L803" s="571"/>
      <c r="M803" s="571"/>
      <c r="N803" s="567"/>
      <c r="O803" s="113"/>
    </row>
    <row r="804" spans="1:15" s="115" customFormat="1" ht="18.95" customHeight="1">
      <c r="A804" s="563"/>
      <c r="B804" s="214"/>
      <c r="C804" s="567"/>
      <c r="D804" s="231"/>
      <c r="E804" s="567"/>
      <c r="F804" s="232"/>
      <c r="G804" s="571"/>
      <c r="H804" s="571"/>
      <c r="I804" s="571"/>
      <c r="J804" s="571"/>
      <c r="K804" s="571"/>
      <c r="L804" s="571"/>
      <c r="M804" s="571"/>
      <c r="N804" s="567"/>
      <c r="O804" s="113"/>
    </row>
    <row r="805" spans="1:15" s="115" customFormat="1" ht="18.95" customHeight="1">
      <c r="A805" s="563"/>
      <c r="B805" s="214"/>
      <c r="C805" s="567"/>
      <c r="D805" s="231"/>
      <c r="E805" s="567"/>
      <c r="F805" s="232"/>
      <c r="G805" s="571"/>
      <c r="H805" s="571"/>
      <c r="I805" s="571"/>
      <c r="J805" s="571"/>
      <c r="K805" s="571"/>
      <c r="L805" s="571"/>
      <c r="M805" s="571"/>
      <c r="N805" s="567"/>
      <c r="O805" s="113"/>
    </row>
    <row r="806" spans="1:15" s="115" customFormat="1" ht="18.95" customHeight="1">
      <c r="A806" s="563"/>
      <c r="B806" s="214"/>
      <c r="C806" s="567"/>
      <c r="D806" s="231"/>
      <c r="E806" s="567"/>
      <c r="F806" s="232"/>
      <c r="G806" s="571"/>
      <c r="H806" s="571"/>
      <c r="I806" s="571"/>
      <c r="J806" s="571"/>
      <c r="K806" s="571"/>
      <c r="L806" s="571"/>
      <c r="M806" s="571"/>
      <c r="N806" s="567"/>
      <c r="O806" s="113"/>
    </row>
    <row r="807" spans="1:15" s="115" customFormat="1" ht="18.95" customHeight="1">
      <c r="A807" s="563"/>
      <c r="B807" s="214"/>
      <c r="C807" s="567"/>
      <c r="D807" s="231"/>
      <c r="E807" s="567"/>
      <c r="F807" s="232"/>
      <c r="G807" s="571"/>
      <c r="H807" s="571"/>
      <c r="I807" s="571"/>
      <c r="J807" s="571"/>
      <c r="K807" s="571"/>
      <c r="L807" s="571"/>
      <c r="M807" s="571"/>
      <c r="N807" s="567"/>
      <c r="O807" s="113"/>
    </row>
    <row r="808" spans="1:15" s="115" customFormat="1" ht="18.95" customHeight="1">
      <c r="A808" s="563"/>
      <c r="B808" s="214"/>
      <c r="C808" s="567"/>
      <c r="D808" s="231"/>
      <c r="E808" s="567"/>
      <c r="F808" s="232"/>
      <c r="G808" s="571"/>
      <c r="H808" s="571"/>
      <c r="I808" s="571"/>
      <c r="J808" s="571"/>
      <c r="K808" s="571"/>
      <c r="L808" s="571"/>
      <c r="M808" s="571"/>
      <c r="N808" s="567"/>
      <c r="O808" s="113"/>
    </row>
    <row r="809" spans="1:15" s="115" customFormat="1" ht="18.95" customHeight="1">
      <c r="A809" s="563"/>
      <c r="B809" s="214"/>
      <c r="C809" s="567"/>
      <c r="D809" s="231"/>
      <c r="E809" s="567"/>
      <c r="F809" s="232"/>
      <c r="G809" s="571"/>
      <c r="H809" s="571"/>
      <c r="I809" s="571"/>
      <c r="J809" s="571"/>
      <c r="K809" s="571"/>
      <c r="L809" s="571"/>
      <c r="M809" s="571"/>
      <c r="N809" s="567"/>
      <c r="O809" s="113"/>
    </row>
    <row r="810" spans="1:15" s="115" customFormat="1" ht="18.95" customHeight="1">
      <c r="A810" s="563"/>
      <c r="B810" s="214"/>
      <c r="C810" s="567"/>
      <c r="D810" s="231"/>
      <c r="E810" s="567"/>
      <c r="F810" s="232"/>
      <c r="G810" s="571"/>
      <c r="H810" s="571"/>
      <c r="I810" s="571"/>
      <c r="J810" s="571"/>
      <c r="K810" s="571"/>
      <c r="L810" s="571"/>
      <c r="M810" s="571"/>
      <c r="N810" s="567"/>
      <c r="O810" s="113"/>
    </row>
    <row r="811" spans="1:15" s="115" customFormat="1" ht="18.95" customHeight="1">
      <c r="A811" s="563"/>
      <c r="B811" s="214"/>
      <c r="C811" s="567"/>
      <c r="D811" s="231"/>
      <c r="E811" s="567"/>
      <c r="F811" s="232"/>
      <c r="G811" s="571"/>
      <c r="H811" s="571"/>
      <c r="I811" s="571"/>
      <c r="J811" s="571"/>
      <c r="K811" s="571"/>
      <c r="L811" s="571"/>
      <c r="M811" s="571"/>
      <c r="N811" s="567"/>
      <c r="O811" s="113"/>
    </row>
    <row r="812" spans="1:15" s="115" customFormat="1" ht="18.95" customHeight="1">
      <c r="A812" s="563"/>
      <c r="B812" s="214"/>
      <c r="C812" s="567"/>
      <c r="D812" s="231"/>
      <c r="E812" s="567"/>
      <c r="F812" s="232"/>
      <c r="G812" s="571"/>
      <c r="H812" s="571"/>
      <c r="I812" s="571"/>
      <c r="J812" s="571"/>
      <c r="K812" s="571"/>
      <c r="L812" s="571"/>
      <c r="M812" s="571"/>
      <c r="N812" s="567"/>
      <c r="O812" s="113"/>
    </row>
    <row r="813" spans="1:15" s="115" customFormat="1" ht="18.95" customHeight="1">
      <c r="A813" s="563"/>
      <c r="B813" s="214"/>
      <c r="C813" s="567"/>
      <c r="D813" s="231"/>
      <c r="E813" s="567"/>
      <c r="F813" s="232"/>
      <c r="G813" s="571"/>
      <c r="H813" s="571"/>
      <c r="I813" s="571"/>
      <c r="J813" s="571"/>
      <c r="K813" s="571"/>
      <c r="L813" s="571"/>
      <c r="M813" s="571"/>
      <c r="N813" s="567"/>
      <c r="O813" s="113"/>
    </row>
    <row r="814" spans="1:15" s="115" customFormat="1" ht="18.95" customHeight="1">
      <c r="A814" s="563"/>
      <c r="B814" s="214"/>
      <c r="C814" s="567"/>
      <c r="D814" s="231"/>
      <c r="E814" s="567"/>
      <c r="F814" s="232"/>
      <c r="G814" s="571"/>
      <c r="H814" s="571"/>
      <c r="I814" s="571"/>
      <c r="J814" s="571"/>
      <c r="K814" s="571"/>
      <c r="L814" s="571"/>
      <c r="M814" s="571"/>
      <c r="N814" s="567"/>
      <c r="O814" s="113"/>
    </row>
    <row r="815" spans="1:15" s="115" customFormat="1" ht="18.95" customHeight="1">
      <c r="A815" s="563"/>
      <c r="B815" s="214"/>
      <c r="C815" s="567"/>
      <c r="D815" s="231"/>
      <c r="E815" s="567"/>
      <c r="F815" s="232"/>
      <c r="G815" s="571"/>
      <c r="H815" s="571"/>
      <c r="I815" s="571"/>
      <c r="J815" s="571"/>
      <c r="K815" s="571"/>
      <c r="L815" s="571"/>
      <c r="M815" s="571"/>
      <c r="N815" s="567"/>
      <c r="O815" s="113"/>
    </row>
    <row r="816" spans="1:15" s="115" customFormat="1" ht="18.95" customHeight="1">
      <c r="A816" s="563"/>
      <c r="B816" s="214"/>
      <c r="C816" s="567"/>
      <c r="D816" s="231"/>
      <c r="E816" s="567"/>
      <c r="F816" s="232"/>
      <c r="G816" s="571"/>
      <c r="H816" s="571"/>
      <c r="I816" s="571"/>
      <c r="J816" s="571"/>
      <c r="K816" s="571"/>
      <c r="L816" s="571"/>
      <c r="M816" s="571"/>
      <c r="N816" s="567"/>
      <c r="O816" s="113"/>
    </row>
    <row r="817" spans="1:15" s="115" customFormat="1" ht="18.95" customHeight="1">
      <c r="A817" s="563"/>
      <c r="B817" s="214"/>
      <c r="C817" s="567"/>
      <c r="D817" s="231"/>
      <c r="E817" s="567"/>
      <c r="F817" s="232"/>
      <c r="G817" s="571"/>
      <c r="H817" s="571"/>
      <c r="I817" s="571"/>
      <c r="J817" s="571"/>
      <c r="K817" s="571"/>
      <c r="L817" s="571"/>
      <c r="M817" s="571"/>
      <c r="N817" s="567"/>
      <c r="O817" s="113"/>
    </row>
    <row r="818" spans="1:15" s="115" customFormat="1" ht="18.95" customHeight="1">
      <c r="A818" s="563"/>
      <c r="B818" s="214"/>
      <c r="C818" s="567"/>
      <c r="D818" s="231"/>
      <c r="E818" s="567"/>
      <c r="F818" s="232"/>
      <c r="G818" s="571"/>
      <c r="H818" s="571"/>
      <c r="I818" s="571"/>
      <c r="J818" s="571"/>
      <c r="K818" s="571"/>
      <c r="L818" s="571"/>
      <c r="M818" s="571"/>
      <c r="N818" s="567"/>
      <c r="O818" s="113"/>
    </row>
    <row r="819" spans="1:15" s="115" customFormat="1" ht="18.95" customHeight="1">
      <c r="A819" s="563"/>
      <c r="B819" s="214"/>
      <c r="C819" s="567"/>
      <c r="D819" s="231"/>
      <c r="E819" s="567"/>
      <c r="F819" s="232"/>
      <c r="G819" s="571"/>
      <c r="H819" s="571"/>
      <c r="I819" s="571"/>
      <c r="J819" s="571"/>
      <c r="K819" s="571"/>
      <c r="L819" s="571"/>
      <c r="M819" s="571"/>
      <c r="N819" s="567"/>
      <c r="O819" s="113"/>
    </row>
    <row r="820" spans="1:15" s="115" customFormat="1" ht="18.95" customHeight="1">
      <c r="A820" s="563"/>
      <c r="B820" s="214"/>
      <c r="C820" s="567"/>
      <c r="D820" s="231"/>
      <c r="E820" s="567"/>
      <c r="F820" s="232"/>
      <c r="G820" s="571"/>
      <c r="H820" s="571"/>
      <c r="I820" s="571"/>
      <c r="J820" s="571"/>
      <c r="K820" s="571"/>
      <c r="L820" s="571"/>
      <c r="M820" s="571"/>
      <c r="N820" s="567"/>
      <c r="O820" s="113"/>
    </row>
    <row r="821" spans="1:15" s="115" customFormat="1" ht="18.95" customHeight="1">
      <c r="A821" s="563"/>
      <c r="B821" s="214"/>
      <c r="C821" s="567"/>
      <c r="D821" s="231"/>
      <c r="E821" s="567"/>
      <c r="F821" s="232"/>
      <c r="G821" s="571"/>
      <c r="H821" s="571"/>
      <c r="I821" s="571"/>
      <c r="J821" s="571"/>
      <c r="K821" s="571"/>
      <c r="L821" s="571"/>
      <c r="M821" s="571"/>
      <c r="N821" s="567"/>
      <c r="O821" s="113"/>
    </row>
    <row r="822" spans="1:15" s="115" customFormat="1" ht="18.95" customHeight="1">
      <c r="A822" s="563"/>
      <c r="B822" s="214"/>
      <c r="C822" s="567"/>
      <c r="D822" s="231"/>
      <c r="E822" s="567"/>
      <c r="F822" s="232"/>
      <c r="G822" s="571"/>
      <c r="H822" s="571"/>
      <c r="I822" s="571"/>
      <c r="J822" s="571"/>
      <c r="K822" s="571"/>
      <c r="L822" s="571"/>
      <c r="M822" s="571"/>
      <c r="N822" s="567"/>
      <c r="O822" s="113"/>
    </row>
    <row r="823" spans="1:15" s="115" customFormat="1" ht="18.95" customHeight="1">
      <c r="A823" s="563"/>
      <c r="B823" s="214"/>
      <c r="C823" s="567"/>
      <c r="D823" s="231"/>
      <c r="E823" s="567"/>
      <c r="F823" s="232"/>
      <c r="G823" s="571"/>
      <c r="H823" s="571"/>
      <c r="I823" s="571"/>
      <c r="J823" s="571"/>
      <c r="K823" s="571"/>
      <c r="L823" s="571"/>
      <c r="M823" s="571"/>
      <c r="N823" s="567"/>
      <c r="O823" s="113"/>
    </row>
    <row r="824" spans="1:15" s="115" customFormat="1" ht="18.95" customHeight="1">
      <c r="A824" s="563"/>
      <c r="B824" s="214"/>
      <c r="C824" s="567"/>
      <c r="D824" s="231"/>
      <c r="E824" s="567"/>
      <c r="F824" s="232"/>
      <c r="G824" s="571"/>
      <c r="H824" s="571"/>
      <c r="I824" s="571"/>
      <c r="J824" s="571"/>
      <c r="K824" s="571"/>
      <c r="L824" s="571"/>
      <c r="M824" s="571"/>
      <c r="N824" s="567"/>
      <c r="O824" s="113"/>
    </row>
    <row r="825" spans="1:15" s="115" customFormat="1" ht="18.95" customHeight="1">
      <c r="A825" s="563"/>
      <c r="B825" s="214"/>
      <c r="C825" s="567"/>
      <c r="D825" s="231"/>
      <c r="E825" s="567"/>
      <c r="F825" s="232"/>
      <c r="G825" s="571"/>
      <c r="H825" s="571"/>
      <c r="I825" s="571"/>
      <c r="J825" s="571"/>
      <c r="K825" s="571"/>
      <c r="L825" s="571"/>
      <c r="M825" s="571"/>
      <c r="N825" s="567"/>
      <c r="O825" s="113"/>
    </row>
    <row r="826" spans="1:15" s="115" customFormat="1" ht="18.95" customHeight="1">
      <c r="A826" s="563"/>
      <c r="B826" s="214"/>
      <c r="C826" s="567"/>
      <c r="D826" s="231"/>
      <c r="E826" s="567"/>
      <c r="F826" s="232"/>
      <c r="G826" s="571"/>
      <c r="H826" s="571"/>
      <c r="I826" s="571"/>
      <c r="J826" s="571"/>
      <c r="K826" s="571"/>
      <c r="L826" s="571"/>
      <c r="M826" s="571"/>
      <c r="N826" s="567"/>
      <c r="O826" s="113"/>
    </row>
    <row r="827" spans="1:15" s="115" customFormat="1" ht="18.95" customHeight="1">
      <c r="A827" s="563"/>
      <c r="B827" s="214"/>
      <c r="C827" s="567"/>
      <c r="D827" s="231"/>
      <c r="E827" s="567"/>
      <c r="F827" s="232"/>
      <c r="G827" s="571"/>
      <c r="H827" s="571"/>
      <c r="I827" s="571"/>
      <c r="J827" s="571"/>
      <c r="K827" s="571"/>
      <c r="L827" s="571"/>
      <c r="M827" s="571"/>
      <c r="N827" s="567"/>
      <c r="O827" s="113"/>
    </row>
    <row r="828" spans="1:15" s="115" customFormat="1" ht="18.95" customHeight="1">
      <c r="A828" s="563"/>
      <c r="B828" s="214"/>
      <c r="C828" s="567"/>
      <c r="D828" s="231"/>
      <c r="E828" s="567"/>
      <c r="F828" s="232"/>
      <c r="G828" s="571"/>
      <c r="H828" s="571"/>
      <c r="I828" s="571"/>
      <c r="J828" s="571"/>
      <c r="K828" s="571"/>
      <c r="L828" s="571"/>
      <c r="M828" s="571"/>
      <c r="N828" s="567"/>
      <c r="O828" s="113"/>
    </row>
    <row r="829" spans="1:15" s="115" customFormat="1" ht="18.95" customHeight="1">
      <c r="A829" s="563"/>
      <c r="B829" s="214"/>
      <c r="C829" s="567"/>
      <c r="D829" s="231"/>
      <c r="E829" s="567"/>
      <c r="F829" s="232"/>
      <c r="G829" s="571"/>
      <c r="H829" s="571"/>
      <c r="I829" s="571"/>
      <c r="J829" s="571"/>
      <c r="K829" s="571"/>
      <c r="L829" s="571"/>
      <c r="M829" s="571"/>
      <c r="N829" s="567"/>
      <c r="O829" s="113"/>
    </row>
    <row r="830" spans="1:15" s="115" customFormat="1" ht="18.95" customHeight="1">
      <c r="A830" s="563"/>
      <c r="B830" s="214"/>
      <c r="C830" s="567"/>
      <c r="D830" s="231"/>
      <c r="E830" s="567"/>
      <c r="F830" s="232"/>
      <c r="G830" s="571"/>
      <c r="H830" s="571"/>
      <c r="I830" s="571"/>
      <c r="J830" s="571"/>
      <c r="K830" s="571"/>
      <c r="L830" s="571"/>
      <c r="M830" s="571"/>
      <c r="N830" s="567"/>
      <c r="O830" s="113"/>
    </row>
    <row r="831" spans="1:15" s="115" customFormat="1" ht="18.95" customHeight="1">
      <c r="A831" s="563"/>
      <c r="B831" s="214"/>
      <c r="C831" s="567"/>
      <c r="D831" s="231"/>
      <c r="E831" s="567"/>
      <c r="F831" s="232"/>
      <c r="G831" s="571"/>
      <c r="H831" s="571"/>
      <c r="I831" s="571"/>
      <c r="J831" s="571"/>
      <c r="K831" s="571"/>
      <c r="L831" s="571"/>
      <c r="M831" s="571"/>
      <c r="N831" s="567"/>
      <c r="O831" s="113"/>
    </row>
    <row r="832" spans="1:15" s="115" customFormat="1" ht="18.95" customHeight="1">
      <c r="A832" s="563"/>
      <c r="B832" s="214"/>
      <c r="C832" s="567"/>
      <c r="D832" s="231"/>
      <c r="E832" s="567"/>
      <c r="F832" s="232"/>
      <c r="G832" s="571"/>
      <c r="H832" s="571"/>
      <c r="I832" s="571"/>
      <c r="J832" s="571"/>
      <c r="K832" s="571"/>
      <c r="L832" s="571"/>
      <c r="M832" s="571"/>
      <c r="N832" s="567"/>
      <c r="O832" s="113"/>
    </row>
    <row r="833" spans="1:15" s="115" customFormat="1" ht="18.95" customHeight="1">
      <c r="A833" s="563"/>
      <c r="B833" s="214"/>
      <c r="C833" s="567"/>
      <c r="D833" s="231"/>
      <c r="E833" s="567"/>
      <c r="F833" s="232"/>
      <c r="G833" s="571"/>
      <c r="H833" s="571"/>
      <c r="I833" s="571"/>
      <c r="J833" s="571"/>
      <c r="K833" s="571"/>
      <c r="L833" s="571"/>
      <c r="M833" s="571"/>
      <c r="N833" s="567"/>
      <c r="O833" s="113"/>
    </row>
    <row r="834" spans="1:15" s="115" customFormat="1" ht="18.95" customHeight="1">
      <c r="A834" s="563"/>
      <c r="B834" s="214"/>
      <c r="C834" s="567"/>
      <c r="D834" s="231"/>
      <c r="E834" s="567"/>
      <c r="F834" s="232"/>
      <c r="G834" s="571"/>
      <c r="H834" s="571"/>
      <c r="I834" s="571"/>
      <c r="J834" s="571"/>
      <c r="K834" s="571"/>
      <c r="L834" s="571"/>
      <c r="M834" s="571"/>
      <c r="N834" s="567"/>
      <c r="O834" s="113"/>
    </row>
    <row r="835" spans="1:15" s="115" customFormat="1" ht="18.95" customHeight="1">
      <c r="A835" s="563"/>
      <c r="B835" s="214"/>
      <c r="C835" s="567"/>
      <c r="D835" s="231"/>
      <c r="E835" s="567"/>
      <c r="F835" s="232"/>
      <c r="G835" s="571"/>
      <c r="H835" s="571"/>
      <c r="I835" s="571"/>
      <c r="J835" s="571"/>
      <c r="K835" s="571"/>
      <c r="L835" s="571"/>
      <c r="M835" s="571"/>
      <c r="N835" s="567"/>
      <c r="O835" s="113"/>
    </row>
    <row r="836" spans="1:15" s="115" customFormat="1" ht="18.95" customHeight="1">
      <c r="A836" s="563"/>
      <c r="B836" s="214"/>
      <c r="C836" s="567"/>
      <c r="D836" s="231"/>
      <c r="E836" s="567"/>
      <c r="F836" s="232"/>
      <c r="G836" s="571"/>
      <c r="H836" s="571"/>
      <c r="I836" s="571"/>
      <c r="J836" s="571"/>
      <c r="K836" s="571"/>
      <c r="L836" s="571"/>
      <c r="M836" s="571"/>
      <c r="N836" s="567"/>
      <c r="O836" s="113"/>
    </row>
    <row r="837" spans="1:15" s="115" customFormat="1" ht="18.95" customHeight="1">
      <c r="A837" s="563"/>
      <c r="B837" s="214"/>
      <c r="C837" s="567"/>
      <c r="D837" s="231"/>
      <c r="E837" s="567"/>
      <c r="F837" s="232"/>
      <c r="G837" s="571"/>
      <c r="H837" s="571"/>
      <c r="I837" s="571"/>
      <c r="J837" s="571"/>
      <c r="K837" s="571"/>
      <c r="L837" s="571"/>
      <c r="M837" s="571"/>
      <c r="N837" s="567"/>
      <c r="O837" s="113"/>
    </row>
    <row r="838" spans="1:15" s="115" customFormat="1" ht="18.95" customHeight="1">
      <c r="A838" s="563"/>
      <c r="B838" s="214"/>
      <c r="C838" s="567"/>
      <c r="D838" s="231"/>
      <c r="E838" s="567"/>
      <c r="F838" s="232"/>
      <c r="G838" s="571"/>
      <c r="H838" s="571"/>
      <c r="I838" s="571"/>
      <c r="J838" s="571"/>
      <c r="K838" s="571"/>
      <c r="L838" s="571"/>
      <c r="M838" s="571"/>
      <c r="N838" s="567"/>
      <c r="O838" s="113"/>
    </row>
    <row r="839" spans="1:15" s="115" customFormat="1" ht="18.95" customHeight="1">
      <c r="A839" s="563"/>
      <c r="B839" s="214"/>
      <c r="C839" s="567"/>
      <c r="D839" s="231"/>
      <c r="E839" s="567"/>
      <c r="F839" s="232"/>
      <c r="G839" s="571"/>
      <c r="H839" s="571"/>
      <c r="I839" s="571"/>
      <c r="J839" s="571"/>
      <c r="K839" s="571"/>
      <c r="L839" s="571"/>
      <c r="M839" s="571"/>
      <c r="N839" s="567"/>
      <c r="O839" s="113"/>
    </row>
    <row r="840" spans="1:15" s="115" customFormat="1" ht="18.95" customHeight="1">
      <c r="A840" s="563"/>
      <c r="B840" s="214"/>
      <c r="C840" s="567"/>
      <c r="D840" s="231"/>
      <c r="E840" s="567"/>
      <c r="F840" s="232"/>
      <c r="G840" s="571"/>
      <c r="H840" s="571"/>
      <c r="I840" s="571"/>
      <c r="J840" s="571"/>
      <c r="K840" s="571"/>
      <c r="L840" s="571"/>
      <c r="M840" s="571"/>
      <c r="N840" s="567"/>
      <c r="O840" s="113"/>
    </row>
    <row r="841" spans="1:15" s="115" customFormat="1" ht="18.95" customHeight="1">
      <c r="A841" s="563"/>
      <c r="B841" s="214"/>
      <c r="C841" s="567"/>
      <c r="D841" s="231"/>
      <c r="E841" s="567"/>
      <c r="F841" s="232"/>
      <c r="G841" s="571"/>
      <c r="H841" s="571"/>
      <c r="I841" s="571"/>
      <c r="J841" s="571"/>
      <c r="K841" s="571"/>
      <c r="L841" s="571"/>
      <c r="M841" s="571"/>
      <c r="N841" s="567"/>
      <c r="O841" s="113"/>
    </row>
    <row r="842" spans="1:15" s="115" customFormat="1" ht="18.95" customHeight="1">
      <c r="A842" s="563"/>
      <c r="B842" s="214"/>
      <c r="C842" s="567"/>
      <c r="D842" s="231"/>
      <c r="E842" s="567"/>
      <c r="F842" s="232"/>
      <c r="G842" s="571"/>
      <c r="H842" s="571"/>
      <c r="I842" s="571"/>
      <c r="J842" s="571"/>
      <c r="K842" s="571"/>
      <c r="L842" s="571"/>
      <c r="M842" s="571"/>
      <c r="N842" s="567"/>
      <c r="O842" s="113"/>
    </row>
    <row r="843" spans="1:15" s="115" customFormat="1" ht="18.95" customHeight="1">
      <c r="A843" s="563"/>
      <c r="B843" s="214"/>
      <c r="C843" s="567"/>
      <c r="D843" s="231"/>
      <c r="E843" s="567"/>
      <c r="F843" s="232"/>
      <c r="G843" s="571"/>
      <c r="H843" s="571"/>
      <c r="I843" s="571"/>
      <c r="J843" s="571"/>
      <c r="K843" s="571"/>
      <c r="L843" s="571"/>
      <c r="M843" s="571"/>
      <c r="N843" s="567"/>
      <c r="O843" s="113"/>
    </row>
    <row r="844" spans="1:15" s="115" customFormat="1" ht="18.95" customHeight="1">
      <c r="A844" s="563"/>
      <c r="B844" s="214"/>
      <c r="C844" s="567"/>
      <c r="D844" s="231"/>
      <c r="E844" s="567"/>
      <c r="F844" s="232"/>
      <c r="G844" s="571"/>
      <c r="H844" s="571"/>
      <c r="I844" s="571"/>
      <c r="J844" s="571"/>
      <c r="K844" s="571"/>
      <c r="L844" s="571"/>
      <c r="M844" s="571"/>
      <c r="N844" s="567"/>
      <c r="O844" s="113"/>
    </row>
    <row r="845" spans="1:15" s="115" customFormat="1" ht="18.95" customHeight="1">
      <c r="A845" s="563"/>
      <c r="B845" s="214"/>
      <c r="C845" s="567"/>
      <c r="D845" s="231"/>
      <c r="E845" s="567"/>
      <c r="F845" s="232"/>
      <c r="G845" s="571"/>
      <c r="H845" s="571"/>
      <c r="I845" s="571"/>
      <c r="J845" s="571"/>
      <c r="K845" s="571"/>
      <c r="L845" s="571"/>
      <c r="M845" s="571"/>
      <c r="N845" s="567"/>
      <c r="O845" s="113"/>
    </row>
    <row r="846" spans="1:15" s="115" customFormat="1" ht="18.95" customHeight="1">
      <c r="A846" s="563"/>
      <c r="B846" s="214"/>
      <c r="C846" s="567"/>
      <c r="D846" s="231"/>
      <c r="E846" s="567"/>
      <c r="F846" s="232"/>
      <c r="G846" s="571"/>
      <c r="H846" s="571"/>
      <c r="I846" s="571"/>
      <c r="J846" s="571"/>
      <c r="K846" s="571"/>
      <c r="L846" s="571"/>
      <c r="M846" s="571"/>
      <c r="N846" s="567"/>
      <c r="O846" s="113"/>
    </row>
    <row r="847" spans="1:15" s="115" customFormat="1" ht="18.95" customHeight="1">
      <c r="A847" s="563"/>
      <c r="B847" s="214"/>
      <c r="C847" s="567"/>
      <c r="D847" s="231"/>
      <c r="E847" s="567"/>
      <c r="F847" s="232"/>
      <c r="G847" s="571"/>
      <c r="H847" s="571"/>
      <c r="I847" s="571"/>
      <c r="J847" s="571"/>
      <c r="K847" s="571"/>
      <c r="L847" s="571"/>
      <c r="M847" s="571"/>
      <c r="N847" s="567"/>
      <c r="O847" s="113"/>
    </row>
    <row r="848" spans="1:15" s="115" customFormat="1" ht="18.95" customHeight="1">
      <c r="A848" s="563"/>
      <c r="B848" s="214"/>
      <c r="C848" s="567"/>
      <c r="D848" s="231"/>
      <c r="E848" s="567"/>
      <c r="F848" s="232"/>
      <c r="G848" s="571"/>
      <c r="H848" s="571"/>
      <c r="I848" s="571"/>
      <c r="J848" s="571"/>
      <c r="K848" s="571"/>
      <c r="L848" s="571"/>
      <c r="M848" s="571"/>
      <c r="N848" s="567"/>
      <c r="O848" s="113"/>
    </row>
    <row r="849" spans="1:15" s="115" customFormat="1" ht="18.95" customHeight="1">
      <c r="A849" s="563"/>
      <c r="B849" s="214"/>
      <c r="C849" s="567"/>
      <c r="D849" s="231"/>
      <c r="E849" s="567"/>
      <c r="F849" s="232"/>
      <c r="G849" s="571"/>
      <c r="H849" s="571"/>
      <c r="I849" s="571"/>
      <c r="J849" s="571"/>
      <c r="K849" s="571"/>
      <c r="L849" s="571"/>
      <c r="M849" s="571"/>
      <c r="N849" s="567"/>
      <c r="O849" s="113"/>
    </row>
    <row r="850" spans="1:15" s="115" customFormat="1" ht="18.95" customHeight="1">
      <c r="A850" s="563"/>
      <c r="B850" s="214"/>
      <c r="C850" s="567"/>
      <c r="D850" s="231"/>
      <c r="E850" s="567"/>
      <c r="F850" s="232"/>
      <c r="G850" s="571"/>
      <c r="H850" s="571"/>
      <c r="I850" s="571"/>
      <c r="J850" s="571"/>
      <c r="K850" s="571"/>
      <c r="L850" s="571"/>
      <c r="M850" s="571"/>
      <c r="N850" s="567"/>
      <c r="O850" s="113"/>
    </row>
    <row r="851" spans="1:15" s="115" customFormat="1" ht="18.95" customHeight="1">
      <c r="A851" s="563"/>
      <c r="B851" s="214"/>
      <c r="C851" s="567"/>
      <c r="D851" s="231"/>
      <c r="E851" s="567"/>
      <c r="F851" s="232"/>
      <c r="G851" s="571"/>
      <c r="H851" s="571"/>
      <c r="I851" s="571"/>
      <c r="J851" s="571"/>
      <c r="K851" s="571"/>
      <c r="L851" s="571"/>
      <c r="M851" s="571"/>
      <c r="N851" s="567"/>
      <c r="O851" s="113"/>
    </row>
    <row r="852" spans="1:15" s="115" customFormat="1" ht="18.95" customHeight="1">
      <c r="A852" s="563"/>
      <c r="B852" s="214"/>
      <c r="C852" s="567"/>
      <c r="D852" s="231"/>
      <c r="E852" s="567"/>
      <c r="F852" s="232"/>
      <c r="G852" s="571"/>
      <c r="H852" s="571"/>
      <c r="I852" s="571"/>
      <c r="J852" s="571"/>
      <c r="K852" s="571"/>
      <c r="L852" s="571"/>
      <c r="M852" s="571"/>
      <c r="N852" s="567"/>
      <c r="O852" s="113"/>
    </row>
    <row r="853" spans="1:15" s="115" customFormat="1" ht="18.95" customHeight="1">
      <c r="A853" s="563"/>
      <c r="B853" s="214"/>
      <c r="C853" s="567"/>
      <c r="D853" s="231"/>
      <c r="E853" s="567"/>
      <c r="F853" s="232"/>
      <c r="G853" s="571"/>
      <c r="H853" s="571"/>
      <c r="I853" s="571"/>
      <c r="J853" s="571"/>
      <c r="K853" s="571"/>
      <c r="L853" s="571"/>
      <c r="M853" s="571"/>
      <c r="N853" s="567"/>
      <c r="O853" s="113"/>
    </row>
    <row r="854" spans="1:15" s="115" customFormat="1" ht="18.95" customHeight="1">
      <c r="A854" s="563"/>
      <c r="B854" s="214"/>
      <c r="C854" s="567"/>
      <c r="D854" s="231"/>
      <c r="E854" s="567"/>
      <c r="F854" s="232"/>
      <c r="G854" s="571"/>
      <c r="H854" s="571"/>
      <c r="I854" s="571"/>
      <c r="J854" s="571"/>
      <c r="K854" s="571"/>
      <c r="L854" s="571"/>
      <c r="M854" s="571"/>
      <c r="N854" s="567"/>
      <c r="O854" s="113"/>
    </row>
    <row r="855" spans="1:15" s="115" customFormat="1" ht="18.95" customHeight="1">
      <c r="A855" s="563"/>
      <c r="B855" s="214"/>
      <c r="C855" s="567"/>
      <c r="D855" s="231"/>
      <c r="E855" s="567"/>
      <c r="F855" s="232"/>
      <c r="G855" s="571"/>
      <c r="H855" s="571"/>
      <c r="I855" s="571"/>
      <c r="J855" s="571"/>
      <c r="K855" s="571"/>
      <c r="L855" s="571"/>
      <c r="M855" s="571"/>
      <c r="N855" s="567"/>
      <c r="O855" s="113"/>
    </row>
    <row r="856" spans="1:15" s="115" customFormat="1" ht="18.95" customHeight="1">
      <c r="A856" s="563"/>
      <c r="B856" s="214"/>
      <c r="C856" s="567"/>
      <c r="D856" s="231"/>
      <c r="E856" s="567"/>
      <c r="F856" s="232"/>
      <c r="G856" s="571"/>
      <c r="H856" s="571"/>
      <c r="I856" s="571"/>
      <c r="J856" s="571"/>
      <c r="K856" s="571"/>
      <c r="L856" s="571"/>
      <c r="M856" s="571"/>
      <c r="N856" s="567"/>
      <c r="O856" s="113"/>
    </row>
    <row r="857" spans="1:15" s="115" customFormat="1" ht="18.95" customHeight="1">
      <c r="A857" s="563"/>
      <c r="B857" s="214"/>
      <c r="C857" s="567"/>
      <c r="D857" s="231"/>
      <c r="E857" s="567"/>
      <c r="F857" s="232"/>
      <c r="G857" s="571"/>
      <c r="H857" s="571"/>
      <c r="I857" s="571"/>
      <c r="J857" s="571"/>
      <c r="K857" s="571"/>
      <c r="L857" s="571"/>
      <c r="M857" s="571"/>
      <c r="N857" s="567"/>
      <c r="O857" s="113"/>
    </row>
    <row r="858" spans="1:15" s="115" customFormat="1" ht="18.95" customHeight="1">
      <c r="A858" s="563"/>
      <c r="B858" s="214"/>
      <c r="C858" s="567"/>
      <c r="D858" s="231"/>
      <c r="E858" s="567"/>
      <c r="F858" s="232"/>
      <c r="G858" s="571"/>
      <c r="H858" s="571"/>
      <c r="I858" s="571"/>
      <c r="J858" s="571"/>
      <c r="K858" s="571"/>
      <c r="L858" s="571"/>
      <c r="M858" s="571"/>
      <c r="N858" s="567"/>
      <c r="O858" s="113"/>
    </row>
    <row r="859" spans="1:15" s="115" customFormat="1" ht="18.95" customHeight="1">
      <c r="A859" s="563"/>
      <c r="B859" s="214"/>
      <c r="C859" s="567"/>
      <c r="D859" s="231"/>
      <c r="E859" s="567"/>
      <c r="F859" s="232"/>
      <c r="G859" s="571"/>
      <c r="H859" s="571"/>
      <c r="I859" s="571"/>
      <c r="J859" s="571"/>
      <c r="K859" s="571"/>
      <c r="L859" s="571"/>
      <c r="M859" s="571"/>
      <c r="N859" s="567"/>
      <c r="O859" s="113"/>
    </row>
    <row r="860" spans="1:15" s="115" customFormat="1" ht="18.95" customHeight="1">
      <c r="A860" s="563"/>
      <c r="B860" s="214"/>
      <c r="C860" s="567"/>
      <c r="D860" s="231"/>
      <c r="E860" s="567"/>
      <c r="F860" s="232"/>
      <c r="G860" s="571"/>
      <c r="H860" s="571"/>
      <c r="I860" s="571"/>
      <c r="J860" s="571"/>
      <c r="K860" s="571"/>
      <c r="L860" s="571"/>
      <c r="M860" s="571"/>
      <c r="N860" s="567"/>
      <c r="O860" s="113"/>
    </row>
    <row r="861" spans="1:15" s="115" customFormat="1" ht="18.95" customHeight="1">
      <c r="A861" s="563"/>
      <c r="B861" s="214"/>
      <c r="C861" s="567"/>
      <c r="D861" s="231"/>
      <c r="E861" s="567"/>
      <c r="F861" s="232"/>
      <c r="G861" s="571"/>
      <c r="H861" s="571"/>
      <c r="I861" s="571"/>
      <c r="J861" s="571"/>
      <c r="K861" s="571"/>
      <c r="L861" s="571"/>
      <c r="M861" s="571"/>
      <c r="N861" s="567"/>
      <c r="O861" s="113"/>
    </row>
    <row r="862" spans="1:15" s="115" customFormat="1" ht="18.95" customHeight="1">
      <c r="A862" s="563"/>
      <c r="B862" s="214"/>
      <c r="C862" s="567"/>
      <c r="D862" s="231"/>
      <c r="E862" s="567"/>
      <c r="F862" s="232"/>
      <c r="G862" s="571"/>
      <c r="H862" s="571"/>
      <c r="I862" s="571"/>
      <c r="J862" s="571"/>
      <c r="K862" s="571"/>
      <c r="L862" s="571"/>
      <c r="M862" s="571"/>
      <c r="N862" s="567"/>
      <c r="O862" s="113"/>
    </row>
    <row r="863" spans="1:15" s="115" customFormat="1" ht="18.95" customHeight="1">
      <c r="A863" s="563"/>
      <c r="B863" s="214"/>
      <c r="C863" s="567"/>
      <c r="D863" s="231"/>
      <c r="E863" s="567"/>
      <c r="F863" s="232"/>
      <c r="G863" s="571"/>
      <c r="H863" s="571"/>
      <c r="I863" s="571"/>
      <c r="J863" s="571"/>
      <c r="K863" s="571"/>
      <c r="L863" s="571"/>
      <c r="M863" s="571"/>
      <c r="N863" s="567"/>
      <c r="O863" s="113"/>
    </row>
    <row r="864" spans="1:15" s="115" customFormat="1" ht="18.95" customHeight="1">
      <c r="A864" s="563"/>
      <c r="B864" s="214"/>
      <c r="C864" s="567"/>
      <c r="D864" s="231"/>
      <c r="E864" s="567"/>
      <c r="F864" s="232"/>
      <c r="G864" s="571"/>
      <c r="H864" s="571"/>
      <c r="I864" s="571"/>
      <c r="J864" s="571"/>
      <c r="K864" s="571"/>
      <c r="L864" s="571"/>
      <c r="M864" s="571"/>
      <c r="N864" s="567"/>
      <c r="O864" s="113"/>
    </row>
    <row r="865" spans="1:15" s="115" customFormat="1" ht="18.95" customHeight="1">
      <c r="A865" s="563"/>
      <c r="B865" s="214"/>
      <c r="C865" s="567"/>
      <c r="D865" s="231"/>
      <c r="E865" s="567"/>
      <c r="F865" s="232"/>
      <c r="G865" s="571"/>
      <c r="H865" s="571"/>
      <c r="I865" s="571"/>
      <c r="J865" s="571"/>
      <c r="K865" s="571"/>
      <c r="L865" s="571"/>
      <c r="M865" s="571"/>
      <c r="N865" s="567"/>
      <c r="O865" s="113"/>
    </row>
    <row r="866" spans="1:15" s="115" customFormat="1" ht="18.95" customHeight="1">
      <c r="A866" s="563"/>
      <c r="B866" s="214"/>
      <c r="C866" s="567"/>
      <c r="D866" s="231"/>
      <c r="E866" s="567"/>
      <c r="F866" s="232"/>
      <c r="G866" s="571"/>
      <c r="H866" s="571"/>
      <c r="I866" s="571"/>
      <c r="J866" s="571"/>
      <c r="K866" s="571"/>
      <c r="L866" s="571"/>
      <c r="M866" s="571"/>
      <c r="N866" s="567"/>
      <c r="O866" s="113"/>
    </row>
    <row r="867" spans="1:15" s="115" customFormat="1" ht="18.95" customHeight="1">
      <c r="A867" s="563"/>
      <c r="B867" s="214"/>
      <c r="C867" s="567"/>
      <c r="D867" s="231"/>
      <c r="E867" s="567"/>
      <c r="F867" s="232"/>
      <c r="G867" s="571"/>
      <c r="H867" s="571"/>
      <c r="I867" s="571"/>
      <c r="J867" s="571"/>
      <c r="K867" s="571"/>
      <c r="L867" s="571"/>
      <c r="M867" s="571"/>
      <c r="N867" s="567"/>
      <c r="O867" s="113"/>
    </row>
    <row r="868" spans="1:15" s="115" customFormat="1" ht="18.95" customHeight="1">
      <c r="A868" s="563"/>
      <c r="B868" s="214"/>
      <c r="C868" s="567"/>
      <c r="D868" s="231"/>
      <c r="E868" s="567"/>
      <c r="F868" s="232"/>
      <c r="G868" s="571"/>
      <c r="H868" s="571"/>
      <c r="I868" s="571"/>
      <c r="J868" s="571"/>
      <c r="K868" s="571"/>
      <c r="L868" s="571"/>
      <c r="M868" s="571"/>
      <c r="N868" s="567"/>
      <c r="O868" s="113"/>
    </row>
    <row r="869" spans="1:15" s="115" customFormat="1" ht="18.95" customHeight="1">
      <c r="A869" s="563"/>
      <c r="B869" s="214"/>
      <c r="C869" s="567"/>
      <c r="D869" s="231"/>
      <c r="E869" s="567"/>
      <c r="F869" s="232"/>
      <c r="G869" s="571"/>
      <c r="H869" s="571"/>
      <c r="I869" s="571"/>
      <c r="J869" s="571"/>
      <c r="K869" s="571"/>
      <c r="L869" s="571"/>
      <c r="M869" s="571"/>
      <c r="N869" s="567"/>
      <c r="O869" s="113"/>
    </row>
    <row r="870" spans="1:15" s="115" customFormat="1" ht="18.95" customHeight="1">
      <c r="A870" s="563"/>
      <c r="B870" s="214"/>
      <c r="C870" s="567"/>
      <c r="D870" s="231"/>
      <c r="E870" s="567"/>
      <c r="F870" s="232"/>
      <c r="G870" s="571"/>
      <c r="H870" s="571"/>
      <c r="I870" s="571"/>
      <c r="J870" s="571"/>
      <c r="K870" s="571"/>
      <c r="L870" s="571"/>
      <c r="M870" s="571"/>
      <c r="N870" s="567"/>
      <c r="O870" s="113"/>
    </row>
    <row r="871" spans="1:15" s="115" customFormat="1" ht="18.95" customHeight="1">
      <c r="A871" s="563"/>
      <c r="B871" s="214"/>
      <c r="C871" s="567"/>
      <c r="D871" s="231"/>
      <c r="E871" s="567"/>
      <c r="F871" s="232"/>
      <c r="G871" s="571"/>
      <c r="H871" s="571"/>
      <c r="I871" s="571"/>
      <c r="J871" s="571"/>
      <c r="K871" s="571"/>
      <c r="L871" s="571"/>
      <c r="M871" s="571"/>
      <c r="N871" s="567"/>
      <c r="O871" s="113"/>
    </row>
    <row r="872" spans="1:15" s="115" customFormat="1" ht="18.95" customHeight="1">
      <c r="A872" s="563"/>
      <c r="B872" s="214"/>
      <c r="C872" s="567"/>
      <c r="D872" s="231"/>
      <c r="E872" s="567"/>
      <c r="F872" s="232"/>
      <c r="G872" s="571"/>
      <c r="H872" s="571"/>
      <c r="I872" s="571"/>
      <c r="J872" s="571"/>
      <c r="K872" s="571"/>
      <c r="L872" s="571"/>
      <c r="M872" s="571"/>
      <c r="N872" s="567"/>
      <c r="O872" s="113"/>
    </row>
    <row r="873" spans="1:15" s="115" customFormat="1" ht="18.95" customHeight="1">
      <c r="A873" s="563"/>
      <c r="B873" s="214"/>
      <c r="C873" s="567"/>
      <c r="D873" s="231"/>
      <c r="E873" s="567"/>
      <c r="F873" s="232"/>
      <c r="G873" s="571"/>
      <c r="H873" s="571"/>
      <c r="I873" s="571"/>
      <c r="J873" s="571"/>
      <c r="K873" s="571"/>
      <c r="L873" s="571"/>
      <c r="M873" s="571"/>
      <c r="N873" s="567"/>
      <c r="O873" s="113"/>
    </row>
    <row r="874" spans="1:15" s="115" customFormat="1" ht="18.95" customHeight="1">
      <c r="A874" s="563"/>
      <c r="B874" s="214"/>
      <c r="C874" s="567"/>
      <c r="D874" s="231"/>
      <c r="E874" s="567"/>
      <c r="F874" s="232"/>
      <c r="G874" s="571"/>
      <c r="H874" s="571"/>
      <c r="I874" s="571"/>
      <c r="J874" s="571"/>
      <c r="K874" s="571"/>
      <c r="L874" s="571"/>
      <c r="M874" s="571"/>
      <c r="N874" s="567"/>
      <c r="O874" s="113"/>
    </row>
    <row r="875" spans="1:15" s="115" customFormat="1" ht="18.95" customHeight="1">
      <c r="A875" s="563"/>
      <c r="B875" s="214"/>
      <c r="C875" s="567"/>
      <c r="D875" s="231"/>
      <c r="E875" s="567"/>
      <c r="F875" s="232"/>
      <c r="G875" s="571"/>
      <c r="H875" s="571"/>
      <c r="I875" s="571"/>
      <c r="J875" s="571"/>
      <c r="K875" s="571"/>
      <c r="L875" s="571"/>
      <c r="M875" s="571"/>
      <c r="N875" s="567"/>
      <c r="O875" s="113"/>
    </row>
    <row r="876" spans="1:15" s="115" customFormat="1" ht="18.95" customHeight="1">
      <c r="A876" s="563"/>
      <c r="B876" s="214"/>
      <c r="C876" s="567"/>
      <c r="D876" s="231"/>
      <c r="E876" s="567"/>
      <c r="F876" s="232"/>
      <c r="G876" s="571"/>
      <c r="H876" s="571"/>
      <c r="I876" s="571"/>
      <c r="J876" s="571"/>
      <c r="K876" s="571"/>
      <c r="L876" s="571"/>
      <c r="M876" s="571"/>
      <c r="N876" s="567"/>
      <c r="O876" s="113"/>
    </row>
    <row r="877" spans="1:15" s="115" customFormat="1" ht="18.95" customHeight="1">
      <c r="A877" s="563"/>
      <c r="B877" s="214"/>
      <c r="C877" s="567"/>
      <c r="D877" s="231"/>
      <c r="E877" s="567"/>
      <c r="F877" s="232"/>
      <c r="G877" s="571"/>
      <c r="H877" s="571"/>
      <c r="I877" s="571"/>
      <c r="J877" s="571"/>
      <c r="K877" s="571"/>
      <c r="L877" s="571"/>
      <c r="M877" s="571"/>
      <c r="N877" s="567"/>
      <c r="O877" s="113"/>
    </row>
    <row r="878" spans="1:15" s="115" customFormat="1" ht="18.95" customHeight="1">
      <c r="A878" s="563"/>
      <c r="B878" s="214"/>
      <c r="C878" s="567"/>
      <c r="D878" s="231"/>
      <c r="E878" s="567"/>
      <c r="F878" s="232"/>
      <c r="G878" s="571"/>
      <c r="H878" s="571"/>
      <c r="I878" s="571"/>
      <c r="J878" s="571"/>
      <c r="K878" s="571"/>
      <c r="L878" s="571"/>
      <c r="M878" s="571"/>
      <c r="N878" s="567"/>
      <c r="O878" s="113"/>
    </row>
    <row r="879" spans="1:15" s="115" customFormat="1" ht="18.95" customHeight="1">
      <c r="A879" s="563"/>
      <c r="B879" s="214"/>
      <c r="C879" s="567"/>
      <c r="D879" s="231"/>
      <c r="E879" s="567"/>
      <c r="F879" s="232"/>
      <c r="G879" s="571"/>
      <c r="H879" s="571"/>
      <c r="I879" s="571"/>
      <c r="J879" s="571"/>
      <c r="K879" s="571"/>
      <c r="L879" s="571"/>
      <c r="M879" s="571"/>
      <c r="N879" s="567"/>
      <c r="O879" s="113"/>
    </row>
    <row r="880" spans="1:15" s="115" customFormat="1" ht="18.95" customHeight="1">
      <c r="A880" s="563"/>
      <c r="B880" s="214"/>
      <c r="C880" s="567"/>
      <c r="D880" s="231"/>
      <c r="E880" s="567"/>
      <c r="F880" s="232"/>
      <c r="G880" s="571"/>
      <c r="H880" s="571"/>
      <c r="I880" s="571"/>
      <c r="J880" s="571"/>
      <c r="K880" s="571"/>
      <c r="L880" s="571"/>
      <c r="M880" s="571"/>
      <c r="N880" s="567"/>
      <c r="O880" s="113"/>
    </row>
    <row r="881" spans="1:15" s="115" customFormat="1" ht="18.95" customHeight="1">
      <c r="A881" s="563"/>
      <c r="B881" s="214"/>
      <c r="C881" s="567"/>
      <c r="D881" s="231"/>
      <c r="E881" s="567"/>
      <c r="F881" s="232"/>
      <c r="G881" s="571"/>
      <c r="H881" s="571"/>
      <c r="I881" s="571"/>
      <c r="J881" s="571"/>
      <c r="K881" s="571"/>
      <c r="L881" s="571"/>
      <c r="M881" s="571"/>
      <c r="N881" s="567"/>
      <c r="O881" s="113"/>
    </row>
    <row r="882" spans="1:15" s="115" customFormat="1" ht="18.95" customHeight="1">
      <c r="A882" s="563"/>
      <c r="B882" s="214"/>
      <c r="C882" s="567"/>
      <c r="D882" s="231"/>
      <c r="E882" s="567"/>
      <c r="F882" s="232"/>
      <c r="G882" s="571"/>
      <c r="H882" s="571"/>
      <c r="I882" s="571"/>
      <c r="J882" s="571"/>
      <c r="K882" s="571"/>
      <c r="L882" s="571"/>
      <c r="M882" s="571"/>
      <c r="N882" s="567"/>
      <c r="O882" s="113"/>
    </row>
    <row r="883" spans="1:15" s="115" customFormat="1" ht="18.95" customHeight="1">
      <c r="A883" s="563"/>
      <c r="B883" s="214"/>
      <c r="C883" s="567"/>
      <c r="D883" s="231"/>
      <c r="E883" s="567"/>
      <c r="F883" s="232"/>
      <c r="G883" s="571"/>
      <c r="H883" s="571"/>
      <c r="I883" s="571"/>
      <c r="J883" s="571"/>
      <c r="K883" s="571"/>
      <c r="L883" s="571"/>
      <c r="M883" s="571"/>
      <c r="N883" s="567"/>
      <c r="O883" s="113"/>
    </row>
    <row r="884" spans="1:15" s="115" customFormat="1" ht="18.95" customHeight="1">
      <c r="A884" s="563"/>
      <c r="B884" s="214"/>
      <c r="C884" s="567"/>
      <c r="D884" s="231"/>
      <c r="E884" s="567"/>
      <c r="F884" s="232"/>
      <c r="G884" s="571"/>
      <c r="H884" s="571"/>
      <c r="I884" s="571"/>
      <c r="J884" s="571"/>
      <c r="K884" s="571"/>
      <c r="L884" s="571"/>
      <c r="M884" s="571"/>
      <c r="N884" s="567"/>
      <c r="O884" s="113"/>
    </row>
    <row r="885" spans="1:15" s="115" customFormat="1" ht="18.95" customHeight="1">
      <c r="A885" s="563"/>
      <c r="B885" s="214"/>
      <c r="C885" s="567"/>
      <c r="D885" s="231"/>
      <c r="E885" s="567"/>
      <c r="F885" s="232"/>
      <c r="G885" s="571"/>
      <c r="H885" s="571"/>
      <c r="I885" s="571"/>
      <c r="J885" s="571"/>
      <c r="K885" s="571"/>
      <c r="L885" s="571"/>
      <c r="M885" s="571"/>
      <c r="N885" s="567"/>
      <c r="O885" s="113"/>
    </row>
    <row r="886" spans="1:15" s="115" customFormat="1" ht="18.95" customHeight="1">
      <c r="A886" s="563"/>
      <c r="B886" s="214"/>
      <c r="C886" s="567"/>
      <c r="D886" s="231"/>
      <c r="E886" s="567"/>
      <c r="F886" s="232"/>
      <c r="G886" s="571"/>
      <c r="H886" s="571"/>
      <c r="I886" s="571"/>
      <c r="J886" s="571"/>
      <c r="K886" s="571"/>
      <c r="L886" s="571"/>
      <c r="M886" s="571"/>
      <c r="N886" s="567"/>
      <c r="O886" s="113"/>
    </row>
    <row r="887" spans="1:15" s="115" customFormat="1" ht="18.95" customHeight="1">
      <c r="A887" s="563"/>
      <c r="B887" s="214"/>
      <c r="C887" s="567"/>
      <c r="D887" s="231"/>
      <c r="E887" s="567"/>
      <c r="F887" s="232"/>
      <c r="G887" s="571"/>
      <c r="H887" s="571"/>
      <c r="I887" s="571"/>
      <c r="J887" s="571"/>
      <c r="K887" s="571"/>
      <c r="L887" s="571"/>
      <c r="M887" s="571"/>
      <c r="N887" s="567"/>
      <c r="O887" s="113"/>
    </row>
    <row r="888" spans="1:15" s="115" customFormat="1" ht="18.95" customHeight="1">
      <c r="A888" s="563"/>
      <c r="B888" s="214"/>
      <c r="C888" s="567"/>
      <c r="D888" s="231"/>
      <c r="E888" s="567"/>
      <c r="F888" s="232"/>
      <c r="G888" s="571"/>
      <c r="H888" s="571"/>
      <c r="I888" s="571"/>
      <c r="J888" s="571"/>
      <c r="K888" s="571"/>
      <c r="L888" s="571"/>
      <c r="M888" s="571"/>
      <c r="N888" s="567"/>
      <c r="O888" s="113"/>
    </row>
    <row r="889" spans="1:15" s="115" customFormat="1" ht="18.95" customHeight="1">
      <c r="A889" s="563"/>
      <c r="B889" s="214"/>
      <c r="C889" s="567"/>
      <c r="D889" s="231"/>
      <c r="E889" s="567"/>
      <c r="F889" s="232"/>
      <c r="G889" s="571"/>
      <c r="H889" s="571"/>
      <c r="I889" s="571"/>
      <c r="J889" s="571"/>
      <c r="K889" s="571"/>
      <c r="L889" s="571"/>
      <c r="M889" s="571"/>
      <c r="N889" s="567"/>
      <c r="O889" s="113"/>
    </row>
    <row r="890" spans="1:15" s="115" customFormat="1" ht="18.95" customHeight="1">
      <c r="A890" s="563"/>
      <c r="B890" s="214"/>
      <c r="C890" s="567"/>
      <c r="D890" s="231"/>
      <c r="E890" s="567"/>
      <c r="F890" s="232"/>
      <c r="G890" s="571"/>
      <c r="H890" s="571"/>
      <c r="I890" s="571"/>
      <c r="J890" s="571"/>
      <c r="K890" s="571"/>
      <c r="L890" s="571"/>
      <c r="M890" s="571"/>
      <c r="N890" s="567"/>
      <c r="O890" s="113"/>
    </row>
    <row r="891" spans="1:15" s="115" customFormat="1" ht="18.95" customHeight="1">
      <c r="A891" s="563"/>
      <c r="B891" s="214"/>
      <c r="C891" s="567"/>
      <c r="D891" s="231"/>
      <c r="E891" s="567"/>
      <c r="F891" s="232"/>
      <c r="G891" s="571"/>
      <c r="H891" s="571"/>
      <c r="I891" s="571"/>
      <c r="J891" s="571"/>
      <c r="K891" s="571"/>
      <c r="L891" s="571"/>
      <c r="M891" s="571"/>
      <c r="N891" s="567"/>
      <c r="O891" s="113"/>
    </row>
    <row r="892" spans="1:15" s="115" customFormat="1" ht="18.95" customHeight="1">
      <c r="A892" s="563"/>
      <c r="B892" s="214"/>
      <c r="C892" s="567"/>
      <c r="D892" s="231"/>
      <c r="E892" s="567"/>
      <c r="F892" s="232"/>
      <c r="G892" s="571"/>
      <c r="H892" s="571"/>
      <c r="I892" s="571"/>
      <c r="J892" s="571"/>
      <c r="K892" s="571"/>
      <c r="L892" s="571"/>
      <c r="M892" s="571"/>
      <c r="N892" s="567"/>
      <c r="O892" s="113"/>
    </row>
    <row r="893" spans="1:15" s="115" customFormat="1" ht="18.95" customHeight="1">
      <c r="A893" s="563"/>
      <c r="B893" s="214"/>
      <c r="C893" s="567"/>
      <c r="D893" s="231"/>
      <c r="E893" s="567"/>
      <c r="F893" s="232"/>
      <c r="G893" s="571"/>
      <c r="H893" s="571"/>
      <c r="I893" s="571"/>
      <c r="J893" s="571"/>
      <c r="K893" s="571"/>
      <c r="L893" s="571"/>
      <c r="M893" s="571"/>
      <c r="N893" s="567"/>
      <c r="O893" s="113"/>
    </row>
    <row r="894" spans="1:15" s="115" customFormat="1" ht="18.95" customHeight="1">
      <c r="A894" s="563"/>
      <c r="B894" s="214"/>
      <c r="C894" s="567"/>
      <c r="D894" s="231"/>
      <c r="E894" s="567"/>
      <c r="F894" s="232"/>
      <c r="G894" s="571"/>
      <c r="H894" s="571"/>
      <c r="I894" s="571"/>
      <c r="J894" s="571"/>
      <c r="K894" s="571"/>
      <c r="L894" s="571"/>
      <c r="M894" s="571"/>
      <c r="N894" s="567"/>
      <c r="O894" s="113"/>
    </row>
    <row r="895" spans="1:15" s="115" customFormat="1" ht="18.95" customHeight="1">
      <c r="A895" s="563"/>
      <c r="B895" s="214"/>
      <c r="C895" s="567"/>
      <c r="D895" s="231"/>
      <c r="E895" s="567"/>
      <c r="F895" s="232"/>
      <c r="G895" s="571"/>
      <c r="H895" s="571"/>
      <c r="I895" s="571"/>
      <c r="J895" s="571"/>
      <c r="K895" s="571"/>
      <c r="L895" s="571"/>
      <c r="M895" s="571"/>
      <c r="N895" s="567"/>
      <c r="O895" s="113"/>
    </row>
    <row r="896" spans="1:15" s="115" customFormat="1" ht="18.95" customHeight="1">
      <c r="A896" s="563"/>
      <c r="B896" s="214"/>
      <c r="C896" s="567"/>
      <c r="D896" s="231"/>
      <c r="E896" s="567"/>
      <c r="F896" s="232"/>
      <c r="G896" s="571"/>
      <c r="H896" s="571"/>
      <c r="I896" s="571"/>
      <c r="J896" s="571"/>
      <c r="K896" s="571"/>
      <c r="L896" s="571"/>
      <c r="M896" s="571"/>
      <c r="N896" s="567"/>
      <c r="O896" s="113"/>
    </row>
    <row r="897" spans="1:15" s="115" customFormat="1" ht="18.95" customHeight="1">
      <c r="A897" s="563"/>
      <c r="B897" s="214"/>
      <c r="C897" s="567"/>
      <c r="D897" s="231"/>
      <c r="E897" s="567"/>
      <c r="F897" s="232"/>
      <c r="G897" s="571"/>
      <c r="H897" s="571"/>
      <c r="I897" s="571"/>
      <c r="J897" s="571"/>
      <c r="K897" s="571"/>
      <c r="L897" s="571"/>
      <c r="M897" s="571"/>
      <c r="N897" s="567"/>
      <c r="O897" s="113"/>
    </row>
    <row r="898" spans="1:15" s="115" customFormat="1" ht="18.95" customHeight="1">
      <c r="A898" s="563"/>
      <c r="B898" s="214"/>
      <c r="C898" s="567"/>
      <c r="D898" s="231"/>
      <c r="E898" s="567"/>
      <c r="F898" s="232"/>
      <c r="G898" s="571"/>
      <c r="H898" s="571"/>
      <c r="I898" s="571"/>
      <c r="J898" s="571"/>
      <c r="K898" s="571"/>
      <c r="L898" s="571"/>
      <c r="M898" s="571"/>
      <c r="N898" s="567"/>
      <c r="O898" s="113"/>
    </row>
    <row r="899" spans="1:15" s="115" customFormat="1" ht="18.95" customHeight="1">
      <c r="A899" s="563"/>
      <c r="B899" s="214"/>
      <c r="C899" s="567"/>
      <c r="D899" s="231"/>
      <c r="E899" s="567"/>
      <c r="F899" s="232"/>
      <c r="G899" s="571"/>
      <c r="H899" s="571"/>
      <c r="I899" s="571"/>
      <c r="J899" s="571"/>
      <c r="K899" s="571"/>
      <c r="L899" s="571"/>
      <c r="M899" s="571"/>
      <c r="N899" s="567"/>
      <c r="O899" s="113"/>
    </row>
    <row r="900" spans="1:15" s="115" customFormat="1" ht="18.95" customHeight="1">
      <c r="A900" s="563"/>
      <c r="B900" s="214"/>
      <c r="C900" s="567"/>
      <c r="D900" s="231"/>
      <c r="E900" s="567"/>
      <c r="F900" s="232"/>
      <c r="G900" s="571"/>
      <c r="H900" s="571"/>
      <c r="I900" s="571"/>
      <c r="J900" s="571"/>
      <c r="K900" s="571"/>
      <c r="L900" s="571"/>
      <c r="M900" s="571"/>
      <c r="N900" s="567"/>
      <c r="O900" s="113"/>
    </row>
    <row r="901" spans="1:15" s="115" customFormat="1" ht="18.95" customHeight="1">
      <c r="A901" s="563"/>
      <c r="B901" s="214"/>
      <c r="C901" s="567"/>
      <c r="D901" s="231"/>
      <c r="E901" s="567"/>
      <c r="F901" s="232"/>
      <c r="G901" s="571"/>
      <c r="H901" s="571"/>
      <c r="I901" s="571"/>
      <c r="J901" s="571"/>
      <c r="K901" s="571"/>
      <c r="L901" s="571"/>
      <c r="M901" s="571"/>
      <c r="N901" s="567"/>
      <c r="O901" s="113"/>
    </row>
    <row r="902" spans="1:15" s="115" customFormat="1" ht="18.95" customHeight="1">
      <c r="A902" s="563"/>
      <c r="B902" s="214"/>
      <c r="C902" s="567"/>
      <c r="D902" s="231"/>
      <c r="E902" s="567"/>
      <c r="F902" s="232"/>
      <c r="G902" s="571"/>
      <c r="H902" s="571"/>
      <c r="I902" s="571"/>
      <c r="J902" s="571"/>
      <c r="K902" s="571"/>
      <c r="L902" s="571"/>
      <c r="M902" s="571"/>
      <c r="N902" s="567"/>
      <c r="O902" s="113"/>
    </row>
    <row r="903" spans="1:15" s="115" customFormat="1" ht="18.95" customHeight="1">
      <c r="A903" s="563"/>
      <c r="B903" s="214"/>
      <c r="C903" s="567"/>
      <c r="D903" s="231"/>
      <c r="E903" s="567"/>
      <c r="F903" s="232"/>
      <c r="G903" s="571"/>
      <c r="H903" s="571"/>
      <c r="I903" s="571"/>
      <c r="J903" s="571"/>
      <c r="K903" s="571"/>
      <c r="L903" s="571"/>
      <c r="M903" s="571"/>
      <c r="N903" s="567"/>
      <c r="O903" s="113"/>
    </row>
    <row r="904" spans="1:15" s="115" customFormat="1" ht="18.95" customHeight="1">
      <c r="A904" s="563"/>
      <c r="B904" s="214"/>
      <c r="C904" s="567"/>
      <c r="D904" s="231"/>
      <c r="E904" s="567"/>
      <c r="F904" s="232"/>
      <c r="G904" s="571"/>
      <c r="H904" s="571"/>
      <c r="I904" s="571"/>
      <c r="J904" s="571"/>
      <c r="K904" s="571"/>
      <c r="L904" s="571"/>
      <c r="M904" s="571"/>
      <c r="N904" s="567"/>
      <c r="O904" s="113"/>
    </row>
    <row r="905" spans="1:15" s="115" customFormat="1" ht="18.95" customHeight="1">
      <c r="A905" s="563"/>
      <c r="B905" s="214"/>
      <c r="C905" s="567"/>
      <c r="D905" s="231"/>
      <c r="E905" s="567"/>
      <c r="F905" s="232"/>
      <c r="G905" s="571"/>
      <c r="H905" s="571"/>
      <c r="I905" s="571"/>
      <c r="J905" s="571"/>
      <c r="K905" s="571"/>
      <c r="L905" s="571"/>
      <c r="M905" s="571"/>
      <c r="N905" s="567"/>
      <c r="O905" s="113"/>
    </row>
    <row r="906" spans="1:15" s="115" customFormat="1" ht="18.95" customHeight="1">
      <c r="A906" s="563"/>
      <c r="B906" s="214"/>
      <c r="C906" s="567"/>
      <c r="D906" s="231"/>
      <c r="E906" s="567"/>
      <c r="F906" s="232"/>
      <c r="G906" s="571"/>
      <c r="H906" s="571"/>
      <c r="I906" s="571"/>
      <c r="J906" s="571"/>
      <c r="K906" s="571"/>
      <c r="L906" s="571"/>
      <c r="M906" s="571"/>
      <c r="N906" s="567"/>
      <c r="O906" s="113"/>
    </row>
    <row r="907" spans="1:15" s="115" customFormat="1" ht="18.95" customHeight="1">
      <c r="A907" s="563"/>
      <c r="B907" s="214"/>
      <c r="C907" s="567"/>
      <c r="D907" s="231"/>
      <c r="E907" s="567"/>
      <c r="F907" s="232"/>
      <c r="G907" s="571"/>
      <c r="H907" s="571"/>
      <c r="I907" s="571"/>
      <c r="J907" s="571"/>
      <c r="K907" s="571"/>
      <c r="L907" s="571"/>
      <c r="M907" s="571"/>
      <c r="N907" s="567"/>
      <c r="O907" s="113"/>
    </row>
    <row r="908" spans="1:15" s="115" customFormat="1" ht="18.95" customHeight="1">
      <c r="A908" s="563"/>
      <c r="B908" s="214"/>
      <c r="C908" s="567"/>
      <c r="D908" s="231"/>
      <c r="E908" s="567"/>
      <c r="F908" s="232"/>
      <c r="G908" s="571"/>
      <c r="H908" s="571"/>
      <c r="I908" s="571"/>
      <c r="J908" s="571"/>
      <c r="K908" s="571"/>
      <c r="L908" s="571"/>
      <c r="M908" s="571"/>
      <c r="N908" s="567"/>
      <c r="O908" s="113"/>
    </row>
    <row r="909" spans="1:15" s="115" customFormat="1" ht="18.95" customHeight="1">
      <c r="A909" s="563"/>
      <c r="B909" s="214"/>
      <c r="C909" s="567"/>
      <c r="D909" s="231"/>
      <c r="E909" s="567"/>
      <c r="F909" s="232"/>
      <c r="G909" s="571"/>
      <c r="H909" s="571"/>
      <c r="I909" s="571"/>
      <c r="J909" s="571"/>
      <c r="K909" s="571"/>
      <c r="L909" s="571"/>
      <c r="M909" s="571"/>
      <c r="N909" s="567"/>
      <c r="O909" s="113"/>
    </row>
    <row r="910" spans="1:15" s="115" customFormat="1" ht="18.95" customHeight="1">
      <c r="A910" s="563"/>
      <c r="B910" s="214"/>
      <c r="C910" s="567"/>
      <c r="D910" s="231"/>
      <c r="E910" s="567"/>
      <c r="F910" s="232"/>
      <c r="G910" s="571"/>
      <c r="H910" s="571"/>
      <c r="I910" s="571"/>
      <c r="J910" s="571"/>
      <c r="K910" s="571"/>
      <c r="L910" s="571"/>
      <c r="M910" s="571"/>
      <c r="N910" s="567"/>
      <c r="O910" s="113"/>
    </row>
    <row r="911" spans="1:15" s="115" customFormat="1" ht="18.95" customHeight="1">
      <c r="A911" s="563"/>
      <c r="B911" s="214"/>
      <c r="C911" s="567"/>
      <c r="D911" s="231"/>
      <c r="E911" s="567"/>
      <c r="F911" s="232"/>
      <c r="G911" s="571"/>
      <c r="H911" s="571"/>
      <c r="I911" s="571"/>
      <c r="J911" s="571"/>
      <c r="K911" s="571"/>
      <c r="L911" s="571"/>
      <c r="M911" s="571"/>
      <c r="N911" s="567"/>
      <c r="O911" s="113"/>
    </row>
    <row r="912" spans="1:15" s="115" customFormat="1" ht="18.95" customHeight="1">
      <c r="A912" s="563"/>
      <c r="B912" s="214"/>
      <c r="C912" s="567"/>
      <c r="D912" s="231"/>
      <c r="E912" s="567"/>
      <c r="F912" s="232"/>
      <c r="G912" s="571"/>
      <c r="H912" s="571"/>
      <c r="I912" s="571"/>
      <c r="J912" s="571"/>
      <c r="K912" s="571"/>
      <c r="L912" s="571"/>
      <c r="M912" s="571"/>
      <c r="N912" s="567"/>
      <c r="O912" s="113"/>
    </row>
    <row r="913" spans="1:15" s="115" customFormat="1" ht="18.95" customHeight="1">
      <c r="A913" s="563"/>
      <c r="B913" s="214"/>
      <c r="C913" s="567"/>
      <c r="D913" s="231"/>
      <c r="E913" s="567"/>
      <c r="F913" s="232"/>
      <c r="G913" s="571"/>
      <c r="H913" s="571"/>
      <c r="I913" s="571"/>
      <c r="J913" s="571"/>
      <c r="K913" s="571"/>
      <c r="L913" s="571"/>
      <c r="M913" s="571"/>
      <c r="N913" s="567"/>
      <c r="O913" s="113"/>
    </row>
    <row r="914" spans="1:15" s="115" customFormat="1" ht="18.95" customHeight="1">
      <c r="A914" s="563"/>
      <c r="B914" s="214"/>
      <c r="C914" s="567"/>
      <c r="D914" s="231"/>
      <c r="E914" s="567"/>
      <c r="F914" s="232"/>
      <c r="G914" s="571"/>
      <c r="H914" s="571"/>
      <c r="I914" s="571"/>
      <c r="J914" s="571"/>
      <c r="K914" s="571"/>
      <c r="L914" s="571"/>
      <c r="M914" s="571"/>
      <c r="N914" s="567"/>
      <c r="O914" s="113"/>
    </row>
    <row r="915" spans="1:15" s="115" customFormat="1" ht="18.95" customHeight="1">
      <c r="A915" s="563"/>
      <c r="B915" s="214"/>
      <c r="C915" s="567"/>
      <c r="D915" s="231"/>
      <c r="E915" s="567"/>
      <c r="F915" s="232"/>
      <c r="G915" s="571"/>
      <c r="H915" s="571"/>
      <c r="I915" s="571"/>
      <c r="J915" s="571"/>
      <c r="K915" s="571"/>
      <c r="L915" s="571"/>
      <c r="M915" s="571"/>
      <c r="N915" s="567"/>
      <c r="O915" s="113"/>
    </row>
    <row r="916" spans="1:15" s="115" customFormat="1" ht="18.95" customHeight="1">
      <c r="A916" s="563"/>
      <c r="B916" s="214"/>
      <c r="C916" s="567"/>
      <c r="D916" s="231"/>
      <c r="E916" s="567"/>
      <c r="F916" s="232"/>
      <c r="G916" s="571"/>
      <c r="H916" s="571"/>
      <c r="I916" s="571"/>
      <c r="J916" s="571"/>
      <c r="K916" s="571"/>
      <c r="L916" s="571"/>
      <c r="M916" s="571"/>
      <c r="N916" s="567"/>
      <c r="O916" s="113"/>
    </row>
    <row r="917" spans="1:15" s="115" customFormat="1" ht="18.95" customHeight="1">
      <c r="A917" s="563"/>
      <c r="B917" s="214"/>
      <c r="C917" s="567"/>
      <c r="D917" s="231"/>
      <c r="E917" s="567"/>
      <c r="F917" s="232"/>
      <c r="G917" s="571"/>
      <c r="H917" s="571"/>
      <c r="I917" s="571"/>
      <c r="J917" s="571"/>
      <c r="K917" s="571"/>
      <c r="L917" s="571"/>
      <c r="M917" s="571"/>
      <c r="N917" s="567"/>
      <c r="O917" s="113"/>
    </row>
    <row r="918" spans="1:15" s="115" customFormat="1" ht="18.95" customHeight="1">
      <c r="A918" s="563"/>
      <c r="B918" s="214"/>
      <c r="C918" s="567"/>
      <c r="D918" s="231"/>
      <c r="E918" s="567"/>
      <c r="F918" s="232"/>
      <c r="G918" s="571"/>
      <c r="H918" s="571"/>
      <c r="I918" s="571"/>
      <c r="J918" s="571"/>
      <c r="K918" s="571"/>
      <c r="L918" s="571"/>
      <c r="M918" s="571"/>
      <c r="N918" s="567"/>
      <c r="O918" s="113"/>
    </row>
    <row r="919" spans="1:15" s="115" customFormat="1" ht="18.95" customHeight="1">
      <c r="A919" s="563"/>
      <c r="B919" s="214"/>
      <c r="C919" s="567"/>
      <c r="D919" s="231"/>
      <c r="E919" s="567"/>
      <c r="F919" s="232"/>
      <c r="G919" s="571"/>
      <c r="H919" s="571"/>
      <c r="I919" s="571"/>
      <c r="J919" s="571"/>
      <c r="K919" s="571"/>
      <c r="L919" s="571"/>
      <c r="M919" s="571"/>
      <c r="N919" s="567"/>
      <c r="O919" s="113"/>
    </row>
    <row r="920" spans="1:15" s="115" customFormat="1" ht="18.95" customHeight="1">
      <c r="A920" s="563"/>
      <c r="B920" s="214"/>
      <c r="C920" s="567"/>
      <c r="D920" s="231"/>
      <c r="E920" s="567"/>
      <c r="F920" s="232"/>
      <c r="G920" s="571"/>
      <c r="H920" s="571"/>
      <c r="I920" s="571"/>
      <c r="J920" s="571"/>
      <c r="K920" s="571"/>
      <c r="L920" s="571"/>
      <c r="M920" s="571"/>
      <c r="N920" s="567"/>
      <c r="O920" s="113"/>
    </row>
    <row r="921" spans="1:15" s="115" customFormat="1" ht="18.95" customHeight="1">
      <c r="A921" s="563"/>
      <c r="B921" s="214"/>
      <c r="C921" s="567"/>
      <c r="D921" s="231"/>
      <c r="E921" s="567"/>
      <c r="F921" s="232"/>
      <c r="G921" s="571"/>
      <c r="H921" s="571"/>
      <c r="I921" s="571"/>
      <c r="J921" s="571"/>
      <c r="K921" s="571"/>
      <c r="L921" s="571"/>
      <c r="M921" s="571"/>
      <c r="N921" s="567"/>
      <c r="O921" s="113"/>
    </row>
    <row r="922" spans="1:15" s="115" customFormat="1" ht="18.95" customHeight="1">
      <c r="A922" s="563"/>
      <c r="B922" s="214"/>
      <c r="C922" s="567"/>
      <c r="D922" s="231"/>
      <c r="E922" s="567"/>
      <c r="F922" s="232"/>
      <c r="G922" s="571"/>
      <c r="H922" s="571"/>
      <c r="I922" s="571"/>
      <c r="J922" s="571"/>
      <c r="K922" s="571"/>
      <c r="L922" s="571"/>
      <c r="M922" s="571"/>
      <c r="N922" s="567"/>
      <c r="O922" s="113"/>
    </row>
    <row r="923" spans="1:15" s="115" customFormat="1" ht="18.95" customHeight="1">
      <c r="A923" s="563"/>
      <c r="B923" s="214"/>
      <c r="C923" s="567"/>
      <c r="D923" s="231"/>
      <c r="E923" s="567"/>
      <c r="F923" s="232"/>
      <c r="G923" s="571"/>
      <c r="H923" s="571"/>
      <c r="I923" s="571"/>
      <c r="J923" s="571"/>
      <c r="K923" s="571"/>
      <c r="L923" s="571"/>
      <c r="M923" s="571"/>
      <c r="N923" s="567"/>
      <c r="O923" s="113"/>
    </row>
    <row r="924" spans="1:15" s="115" customFormat="1" ht="18.95" customHeight="1">
      <c r="A924" s="563"/>
      <c r="B924" s="214"/>
      <c r="C924" s="567"/>
      <c r="D924" s="231"/>
      <c r="E924" s="567"/>
      <c r="F924" s="232"/>
      <c r="G924" s="571"/>
      <c r="H924" s="571"/>
      <c r="I924" s="571"/>
      <c r="J924" s="571"/>
      <c r="K924" s="571"/>
      <c r="L924" s="571"/>
      <c r="M924" s="571"/>
      <c r="N924" s="567"/>
      <c r="O924" s="113"/>
    </row>
    <row r="925" spans="1:15" s="115" customFormat="1" ht="18.95" customHeight="1">
      <c r="A925" s="563"/>
      <c r="B925" s="214"/>
      <c r="C925" s="567"/>
      <c r="D925" s="231"/>
      <c r="E925" s="567"/>
      <c r="F925" s="232"/>
      <c r="G925" s="571"/>
      <c r="H925" s="571"/>
      <c r="I925" s="571"/>
      <c r="J925" s="571"/>
      <c r="K925" s="571"/>
      <c r="L925" s="571"/>
      <c r="M925" s="571"/>
      <c r="N925" s="567"/>
      <c r="O925" s="113"/>
    </row>
    <row r="926" spans="1:15" s="115" customFormat="1" ht="18.95" customHeight="1">
      <c r="A926" s="563"/>
      <c r="B926" s="214"/>
      <c r="C926" s="567"/>
      <c r="D926" s="231"/>
      <c r="E926" s="567"/>
      <c r="F926" s="232"/>
      <c r="G926" s="571"/>
      <c r="H926" s="571"/>
      <c r="I926" s="571"/>
      <c r="J926" s="571"/>
      <c r="K926" s="571"/>
      <c r="L926" s="571"/>
      <c r="M926" s="571"/>
      <c r="N926" s="567"/>
      <c r="O926" s="113"/>
    </row>
    <row r="927" spans="1:15" s="115" customFormat="1" ht="18.95" customHeight="1">
      <c r="A927" s="563"/>
      <c r="B927" s="214"/>
      <c r="C927" s="567"/>
      <c r="D927" s="231"/>
      <c r="E927" s="567"/>
      <c r="F927" s="232"/>
      <c r="G927" s="571"/>
      <c r="H927" s="571"/>
      <c r="I927" s="571"/>
      <c r="J927" s="571"/>
      <c r="K927" s="571"/>
      <c r="L927" s="571"/>
      <c r="M927" s="571"/>
      <c r="N927" s="567"/>
      <c r="O927" s="113"/>
    </row>
    <row r="928" spans="1:15" s="115" customFormat="1" ht="18.95" customHeight="1">
      <c r="A928" s="563"/>
      <c r="B928" s="214"/>
      <c r="C928" s="567"/>
      <c r="D928" s="231"/>
      <c r="E928" s="567"/>
      <c r="F928" s="232"/>
      <c r="G928" s="571"/>
      <c r="H928" s="571"/>
      <c r="I928" s="571"/>
      <c r="J928" s="571"/>
      <c r="K928" s="571"/>
      <c r="L928" s="571"/>
      <c r="M928" s="571"/>
      <c r="N928" s="567"/>
      <c r="O928" s="113"/>
    </row>
    <row r="929" spans="1:15" s="115" customFormat="1" ht="18.95" customHeight="1">
      <c r="A929" s="563"/>
      <c r="B929" s="214"/>
      <c r="C929" s="567"/>
      <c r="D929" s="231"/>
      <c r="E929" s="567"/>
      <c r="F929" s="232"/>
      <c r="G929" s="571"/>
      <c r="H929" s="571"/>
      <c r="I929" s="571"/>
      <c r="J929" s="571"/>
      <c r="K929" s="571"/>
      <c r="L929" s="571"/>
      <c r="M929" s="571"/>
      <c r="N929" s="567"/>
      <c r="O929" s="113"/>
    </row>
    <row r="930" spans="1:15" s="115" customFormat="1" ht="18.95" customHeight="1">
      <c r="A930" s="563"/>
      <c r="B930" s="214"/>
      <c r="C930" s="567"/>
      <c r="D930" s="231"/>
      <c r="E930" s="567"/>
      <c r="F930" s="232"/>
      <c r="G930" s="571"/>
      <c r="H930" s="571"/>
      <c r="I930" s="571"/>
      <c r="J930" s="571"/>
      <c r="K930" s="571"/>
      <c r="L930" s="571"/>
      <c r="M930" s="571"/>
      <c r="N930" s="567"/>
      <c r="O930" s="113"/>
    </row>
    <row r="931" spans="1:15" s="115" customFormat="1" ht="18.95" customHeight="1">
      <c r="A931" s="563"/>
      <c r="B931" s="214"/>
      <c r="C931" s="567"/>
      <c r="D931" s="231"/>
      <c r="E931" s="567"/>
      <c r="F931" s="232"/>
      <c r="G931" s="571"/>
      <c r="H931" s="571"/>
      <c r="I931" s="571"/>
      <c r="J931" s="571"/>
      <c r="K931" s="571"/>
      <c r="L931" s="571"/>
      <c r="M931" s="571"/>
      <c r="N931" s="567"/>
      <c r="O931" s="113"/>
    </row>
    <row r="932" spans="1:15" s="115" customFormat="1" ht="18.95" customHeight="1">
      <c r="A932" s="563"/>
      <c r="B932" s="214"/>
      <c r="C932" s="567"/>
      <c r="D932" s="231"/>
      <c r="E932" s="567"/>
      <c r="F932" s="232"/>
      <c r="G932" s="571"/>
      <c r="H932" s="571"/>
      <c r="I932" s="571"/>
      <c r="J932" s="571"/>
      <c r="K932" s="571"/>
      <c r="L932" s="571"/>
      <c r="M932" s="571"/>
      <c r="N932" s="567"/>
      <c r="O932" s="113"/>
    </row>
    <row r="933" spans="1:15" s="115" customFormat="1" ht="18.95" customHeight="1">
      <c r="A933" s="563"/>
      <c r="B933" s="214"/>
      <c r="C933" s="567"/>
      <c r="D933" s="231"/>
      <c r="E933" s="567"/>
      <c r="F933" s="232"/>
      <c r="G933" s="571"/>
      <c r="H933" s="571"/>
      <c r="I933" s="571"/>
      <c r="J933" s="571"/>
      <c r="K933" s="571"/>
      <c r="L933" s="571"/>
      <c r="M933" s="571"/>
      <c r="N933" s="567"/>
      <c r="O933" s="113"/>
    </row>
    <row r="934" spans="1:15" s="115" customFormat="1" ht="18.95" customHeight="1">
      <c r="A934" s="563"/>
      <c r="B934" s="214"/>
      <c r="C934" s="567"/>
      <c r="D934" s="231"/>
      <c r="E934" s="567"/>
      <c r="F934" s="232"/>
      <c r="G934" s="571"/>
      <c r="H934" s="571"/>
      <c r="I934" s="571"/>
      <c r="J934" s="571"/>
      <c r="K934" s="571"/>
      <c r="L934" s="571"/>
      <c r="M934" s="571"/>
      <c r="N934" s="567"/>
      <c r="O934" s="113"/>
    </row>
    <row r="935" spans="1:15" s="115" customFormat="1" ht="18.95" customHeight="1">
      <c r="A935" s="563"/>
      <c r="B935" s="214"/>
      <c r="C935" s="567"/>
      <c r="D935" s="231"/>
      <c r="E935" s="567"/>
      <c r="F935" s="232"/>
      <c r="G935" s="571"/>
      <c r="H935" s="571"/>
      <c r="I935" s="571"/>
      <c r="J935" s="571"/>
      <c r="K935" s="571"/>
      <c r="L935" s="571"/>
      <c r="M935" s="571"/>
      <c r="N935" s="567"/>
      <c r="O935" s="113"/>
    </row>
    <row r="936" spans="1:15" s="115" customFormat="1" ht="18.95" customHeight="1">
      <c r="A936" s="563"/>
      <c r="B936" s="214"/>
      <c r="C936" s="567"/>
      <c r="D936" s="231"/>
      <c r="E936" s="567"/>
      <c r="F936" s="232"/>
      <c r="G936" s="571"/>
      <c r="H936" s="571"/>
      <c r="I936" s="571"/>
      <c r="J936" s="571"/>
      <c r="K936" s="571"/>
      <c r="L936" s="571"/>
      <c r="M936" s="571"/>
      <c r="N936" s="567"/>
      <c r="O936" s="113"/>
    </row>
    <row r="937" spans="1:15" s="115" customFormat="1" ht="18.95" customHeight="1">
      <c r="A937" s="563"/>
      <c r="B937" s="214"/>
      <c r="C937" s="567"/>
      <c r="D937" s="231"/>
      <c r="E937" s="567"/>
      <c r="F937" s="232"/>
      <c r="G937" s="571"/>
      <c r="H937" s="571"/>
      <c r="I937" s="571"/>
      <c r="J937" s="571"/>
      <c r="K937" s="571"/>
      <c r="L937" s="571"/>
      <c r="M937" s="571"/>
      <c r="N937" s="567"/>
      <c r="O937" s="113"/>
    </row>
    <row r="938" spans="1:15" s="115" customFormat="1" ht="18.95" customHeight="1">
      <c r="A938" s="563"/>
      <c r="B938" s="214"/>
      <c r="C938" s="567"/>
      <c r="D938" s="231"/>
      <c r="E938" s="567"/>
      <c r="F938" s="232"/>
      <c r="G938" s="571"/>
      <c r="H938" s="571"/>
      <c r="I938" s="571"/>
      <c r="J938" s="571"/>
      <c r="K938" s="571"/>
      <c r="L938" s="571"/>
      <c r="M938" s="571"/>
      <c r="N938" s="567"/>
      <c r="O938" s="113"/>
    </row>
    <row r="939" spans="1:15" s="115" customFormat="1" ht="18.95" customHeight="1">
      <c r="A939" s="563"/>
      <c r="B939" s="214"/>
      <c r="C939" s="567"/>
      <c r="D939" s="231"/>
      <c r="E939" s="567"/>
      <c r="F939" s="232"/>
      <c r="G939" s="571"/>
      <c r="H939" s="571"/>
      <c r="I939" s="571"/>
      <c r="J939" s="571"/>
      <c r="K939" s="571"/>
      <c r="L939" s="571"/>
      <c r="M939" s="571"/>
      <c r="N939" s="567"/>
      <c r="O939" s="113"/>
    </row>
    <row r="940" spans="1:15" s="115" customFormat="1" ht="18.95" customHeight="1">
      <c r="A940" s="563"/>
      <c r="B940" s="214"/>
      <c r="C940" s="567"/>
      <c r="D940" s="231"/>
      <c r="E940" s="567"/>
      <c r="F940" s="232"/>
      <c r="G940" s="571"/>
      <c r="H940" s="571"/>
      <c r="I940" s="571"/>
      <c r="J940" s="571"/>
      <c r="K940" s="571"/>
      <c r="L940" s="571"/>
      <c r="M940" s="571"/>
      <c r="N940" s="567"/>
      <c r="O940" s="113"/>
    </row>
    <row r="941" spans="1:15" s="115" customFormat="1" ht="18.95" customHeight="1">
      <c r="A941" s="563"/>
      <c r="B941" s="214"/>
      <c r="C941" s="567"/>
      <c r="D941" s="231"/>
      <c r="E941" s="567"/>
      <c r="F941" s="232"/>
      <c r="G941" s="571"/>
      <c r="H941" s="571"/>
      <c r="I941" s="571"/>
      <c r="J941" s="571"/>
      <c r="K941" s="571"/>
      <c r="L941" s="571"/>
      <c r="M941" s="571"/>
      <c r="N941" s="567"/>
      <c r="O941" s="113"/>
    </row>
    <row r="942" spans="1:15" s="115" customFormat="1" ht="18.95" customHeight="1">
      <c r="A942" s="563"/>
      <c r="B942" s="214"/>
      <c r="C942" s="567"/>
      <c r="D942" s="231"/>
      <c r="E942" s="567"/>
      <c r="F942" s="232"/>
      <c r="G942" s="571"/>
      <c r="H942" s="571"/>
      <c r="I942" s="571"/>
      <c r="J942" s="571"/>
      <c r="K942" s="571"/>
      <c r="L942" s="571"/>
      <c r="M942" s="571"/>
      <c r="N942" s="567"/>
      <c r="O942" s="113"/>
    </row>
    <row r="943" spans="1:15" s="115" customFormat="1" ht="18.95" customHeight="1">
      <c r="A943" s="563"/>
      <c r="B943" s="214"/>
      <c r="C943" s="567"/>
      <c r="D943" s="231"/>
      <c r="E943" s="567"/>
      <c r="F943" s="232"/>
      <c r="G943" s="571"/>
      <c r="H943" s="571"/>
      <c r="I943" s="571"/>
      <c r="J943" s="571"/>
      <c r="K943" s="571"/>
      <c r="L943" s="571"/>
      <c r="M943" s="571"/>
      <c r="N943" s="567"/>
      <c r="O943" s="113"/>
    </row>
    <row r="944" spans="1:15" s="115" customFormat="1" ht="18.95" customHeight="1">
      <c r="A944" s="563"/>
      <c r="B944" s="214"/>
      <c r="C944" s="567"/>
      <c r="D944" s="231"/>
      <c r="E944" s="567"/>
      <c r="F944" s="232"/>
      <c r="G944" s="571"/>
      <c r="H944" s="571"/>
      <c r="I944" s="571"/>
      <c r="J944" s="571"/>
      <c r="K944" s="571"/>
      <c r="L944" s="571"/>
      <c r="M944" s="571"/>
      <c r="N944" s="567"/>
      <c r="O944" s="113"/>
    </row>
    <row r="945" spans="1:15" s="115" customFormat="1" ht="18.95" customHeight="1">
      <c r="A945" s="563"/>
      <c r="B945" s="214"/>
      <c r="C945" s="567"/>
      <c r="D945" s="231"/>
      <c r="E945" s="567"/>
      <c r="F945" s="232"/>
      <c r="G945" s="571"/>
      <c r="H945" s="571"/>
      <c r="I945" s="571"/>
      <c r="J945" s="571"/>
      <c r="K945" s="571"/>
      <c r="L945" s="571"/>
      <c r="M945" s="571"/>
      <c r="N945" s="567"/>
      <c r="O945" s="113"/>
    </row>
    <row r="946" spans="1:15" s="115" customFormat="1" ht="18.95" customHeight="1">
      <c r="A946" s="563"/>
      <c r="B946" s="214"/>
      <c r="C946" s="567"/>
      <c r="D946" s="231"/>
      <c r="E946" s="567"/>
      <c r="F946" s="232"/>
      <c r="G946" s="571"/>
      <c r="H946" s="571"/>
      <c r="I946" s="571"/>
      <c r="J946" s="571"/>
      <c r="K946" s="571"/>
      <c r="L946" s="571"/>
      <c r="M946" s="571"/>
      <c r="N946" s="567"/>
      <c r="O946" s="113"/>
    </row>
    <row r="947" spans="1:15" s="115" customFormat="1" ht="18.95" customHeight="1">
      <c r="A947" s="563"/>
      <c r="B947" s="214"/>
      <c r="C947" s="567"/>
      <c r="D947" s="231"/>
      <c r="E947" s="567"/>
      <c r="F947" s="232"/>
      <c r="G947" s="571"/>
      <c r="H947" s="571"/>
      <c r="I947" s="571"/>
      <c r="J947" s="571"/>
      <c r="K947" s="571"/>
      <c r="L947" s="571"/>
      <c r="M947" s="571"/>
      <c r="N947" s="567"/>
      <c r="O947" s="113"/>
    </row>
    <row r="948" spans="1:15" s="115" customFormat="1" ht="18.95" customHeight="1">
      <c r="A948" s="563"/>
      <c r="B948" s="214"/>
      <c r="C948" s="567"/>
      <c r="D948" s="231"/>
      <c r="E948" s="567"/>
      <c r="F948" s="232"/>
      <c r="G948" s="571"/>
      <c r="H948" s="571"/>
      <c r="I948" s="571"/>
      <c r="J948" s="571"/>
      <c r="K948" s="571"/>
      <c r="L948" s="571"/>
      <c r="M948" s="571"/>
      <c r="N948" s="567"/>
      <c r="O948" s="113"/>
    </row>
    <row r="949" spans="1:15" s="115" customFormat="1" ht="18.95" customHeight="1">
      <c r="A949" s="563"/>
      <c r="B949" s="214"/>
      <c r="C949" s="567"/>
      <c r="D949" s="231"/>
      <c r="E949" s="567"/>
      <c r="F949" s="232"/>
      <c r="G949" s="571"/>
      <c r="H949" s="571"/>
      <c r="I949" s="571"/>
      <c r="J949" s="571"/>
      <c r="K949" s="571"/>
      <c r="L949" s="571"/>
      <c r="M949" s="571"/>
      <c r="N949" s="567"/>
      <c r="O949" s="113"/>
    </row>
    <row r="950" spans="1:15" s="115" customFormat="1" ht="18.95" customHeight="1">
      <c r="A950" s="563"/>
      <c r="B950" s="214"/>
      <c r="C950" s="567"/>
      <c r="D950" s="231"/>
      <c r="E950" s="567"/>
      <c r="F950" s="232"/>
      <c r="G950" s="571"/>
      <c r="H950" s="571"/>
      <c r="I950" s="571"/>
      <c r="J950" s="571"/>
      <c r="K950" s="571"/>
      <c r="L950" s="571"/>
      <c r="M950" s="571"/>
      <c r="N950" s="567"/>
      <c r="O950" s="113"/>
    </row>
    <row r="951" spans="1:15" s="115" customFormat="1" ht="18.95" customHeight="1">
      <c r="A951" s="563"/>
      <c r="B951" s="214"/>
      <c r="C951" s="567"/>
      <c r="D951" s="231"/>
      <c r="E951" s="567"/>
      <c r="F951" s="232"/>
      <c r="G951" s="571"/>
      <c r="H951" s="571"/>
      <c r="I951" s="571"/>
      <c r="J951" s="571"/>
      <c r="K951" s="571"/>
      <c r="L951" s="571"/>
      <c r="M951" s="571"/>
      <c r="N951" s="567"/>
      <c r="O951" s="113"/>
    </row>
    <row r="952" spans="1:15" s="115" customFormat="1" ht="18.95" customHeight="1">
      <c r="A952" s="563"/>
      <c r="B952" s="214"/>
      <c r="C952" s="567"/>
      <c r="D952" s="231"/>
      <c r="E952" s="567"/>
      <c r="F952" s="232"/>
      <c r="G952" s="571"/>
      <c r="H952" s="571"/>
      <c r="I952" s="571"/>
      <c r="J952" s="571"/>
      <c r="K952" s="571"/>
      <c r="L952" s="571"/>
      <c r="M952" s="571"/>
      <c r="N952" s="567"/>
      <c r="O952" s="113"/>
    </row>
    <row r="953" spans="1:15" s="115" customFormat="1" ht="18.95" customHeight="1">
      <c r="A953" s="563"/>
      <c r="B953" s="214"/>
      <c r="C953" s="567"/>
      <c r="D953" s="231"/>
      <c r="E953" s="567"/>
      <c r="F953" s="232"/>
      <c r="G953" s="571"/>
      <c r="H953" s="571"/>
      <c r="I953" s="571"/>
      <c r="J953" s="571"/>
      <c r="K953" s="571"/>
      <c r="L953" s="571"/>
      <c r="M953" s="571"/>
      <c r="N953" s="567"/>
      <c r="O953" s="113"/>
    </row>
    <row r="954" spans="1:15" s="115" customFormat="1" ht="18.95" customHeight="1">
      <c r="A954" s="563"/>
      <c r="B954" s="214"/>
      <c r="C954" s="567"/>
      <c r="D954" s="231"/>
      <c r="E954" s="567"/>
      <c r="F954" s="232"/>
      <c r="G954" s="571"/>
      <c r="H954" s="571"/>
      <c r="I954" s="571"/>
      <c r="J954" s="571"/>
      <c r="K954" s="571"/>
      <c r="L954" s="571"/>
      <c r="M954" s="571"/>
      <c r="N954" s="567"/>
      <c r="O954" s="113"/>
    </row>
    <row r="955" spans="1:15" s="115" customFormat="1" ht="18.95" customHeight="1">
      <c r="A955" s="563"/>
      <c r="B955" s="214"/>
      <c r="C955" s="567"/>
      <c r="D955" s="231"/>
      <c r="E955" s="567"/>
      <c r="F955" s="232"/>
      <c r="G955" s="571"/>
      <c r="H955" s="571"/>
      <c r="I955" s="571"/>
      <c r="J955" s="571"/>
      <c r="K955" s="571"/>
      <c r="L955" s="571"/>
      <c r="M955" s="571"/>
      <c r="N955" s="567"/>
      <c r="O955" s="113"/>
    </row>
    <row r="956" spans="1:15" s="115" customFormat="1" ht="18.95" customHeight="1">
      <c r="A956" s="563"/>
      <c r="B956" s="214"/>
      <c r="C956" s="567"/>
      <c r="D956" s="231"/>
      <c r="E956" s="567"/>
      <c r="F956" s="232"/>
      <c r="G956" s="571"/>
      <c r="H956" s="571"/>
      <c r="I956" s="571"/>
      <c r="J956" s="571"/>
      <c r="K956" s="571"/>
      <c r="L956" s="571"/>
      <c r="M956" s="571"/>
      <c r="N956" s="567"/>
      <c r="O956" s="113"/>
    </row>
    <row r="957" spans="1:15" s="115" customFormat="1" ht="18.95" customHeight="1">
      <c r="A957" s="563"/>
      <c r="B957" s="214"/>
      <c r="C957" s="567"/>
      <c r="D957" s="231"/>
      <c r="E957" s="567"/>
      <c r="F957" s="232"/>
      <c r="G957" s="571"/>
      <c r="H957" s="571"/>
      <c r="I957" s="571"/>
      <c r="J957" s="571"/>
      <c r="K957" s="571"/>
      <c r="L957" s="571"/>
      <c r="M957" s="571"/>
      <c r="N957" s="567"/>
      <c r="O957" s="113"/>
    </row>
    <row r="958" spans="1:15" s="115" customFormat="1" ht="18.95" customHeight="1">
      <c r="A958" s="563"/>
      <c r="B958" s="214"/>
      <c r="C958" s="567"/>
      <c r="D958" s="231"/>
      <c r="E958" s="567"/>
      <c r="F958" s="232"/>
      <c r="G958" s="571"/>
      <c r="H958" s="571"/>
      <c r="I958" s="571"/>
      <c r="J958" s="571"/>
      <c r="K958" s="571"/>
      <c r="L958" s="571"/>
      <c r="M958" s="571"/>
      <c r="N958" s="567"/>
      <c r="O958" s="113"/>
    </row>
    <row r="959" spans="1:15" s="115" customFormat="1" ht="18.95" customHeight="1">
      <c r="A959" s="563"/>
      <c r="B959" s="214"/>
      <c r="C959" s="567"/>
      <c r="D959" s="231"/>
      <c r="E959" s="567"/>
      <c r="F959" s="232"/>
      <c r="G959" s="571"/>
      <c r="H959" s="571"/>
      <c r="I959" s="571"/>
      <c r="J959" s="571"/>
      <c r="K959" s="571"/>
      <c r="L959" s="571"/>
      <c r="M959" s="571"/>
      <c r="N959" s="567"/>
      <c r="O959" s="113"/>
    </row>
    <row r="960" spans="1:15" s="115" customFormat="1" ht="18.95" customHeight="1">
      <c r="A960" s="563"/>
      <c r="B960" s="214"/>
      <c r="C960" s="567"/>
      <c r="D960" s="231"/>
      <c r="E960" s="567"/>
      <c r="F960" s="232"/>
      <c r="G960" s="571"/>
      <c r="H960" s="571"/>
      <c r="I960" s="571"/>
      <c r="J960" s="571"/>
      <c r="K960" s="571"/>
      <c r="L960" s="571"/>
      <c r="M960" s="571"/>
      <c r="N960" s="567"/>
      <c r="O960" s="113"/>
    </row>
    <row r="961" spans="1:15" s="115" customFormat="1" ht="18.95" customHeight="1">
      <c r="A961" s="563"/>
      <c r="B961" s="214"/>
      <c r="C961" s="567"/>
      <c r="D961" s="231"/>
      <c r="E961" s="567"/>
      <c r="F961" s="232"/>
      <c r="G961" s="571"/>
      <c r="H961" s="571"/>
      <c r="I961" s="571"/>
      <c r="J961" s="571"/>
      <c r="K961" s="571"/>
      <c r="L961" s="571"/>
      <c r="M961" s="571"/>
      <c r="N961" s="567"/>
      <c r="O961" s="113"/>
    </row>
    <row r="962" spans="1:15" s="115" customFormat="1" ht="18.95" customHeight="1">
      <c r="A962" s="563"/>
      <c r="B962" s="214"/>
      <c r="C962" s="567"/>
      <c r="D962" s="231"/>
      <c r="E962" s="567"/>
      <c r="F962" s="232"/>
      <c r="G962" s="571"/>
      <c r="H962" s="571"/>
      <c r="I962" s="571"/>
      <c r="J962" s="571"/>
      <c r="K962" s="571"/>
      <c r="L962" s="571"/>
      <c r="M962" s="571"/>
      <c r="N962" s="567"/>
      <c r="O962" s="113"/>
    </row>
    <row r="963" spans="1:15" s="115" customFormat="1" ht="18.95" customHeight="1">
      <c r="A963" s="563"/>
      <c r="B963" s="214"/>
      <c r="C963" s="567"/>
      <c r="D963" s="231"/>
      <c r="E963" s="567"/>
      <c r="F963" s="232"/>
      <c r="G963" s="571"/>
      <c r="H963" s="571"/>
      <c r="I963" s="571"/>
      <c r="J963" s="571"/>
      <c r="K963" s="571"/>
      <c r="L963" s="571"/>
      <c r="M963" s="571"/>
      <c r="N963" s="567"/>
      <c r="O963" s="113"/>
    </row>
    <row r="964" spans="1:15" s="115" customFormat="1" ht="18.95" customHeight="1">
      <c r="A964" s="563"/>
      <c r="B964" s="214"/>
      <c r="C964" s="567"/>
      <c r="D964" s="231"/>
      <c r="E964" s="567"/>
      <c r="F964" s="232"/>
      <c r="G964" s="571"/>
      <c r="H964" s="571"/>
      <c r="I964" s="571"/>
      <c r="J964" s="571"/>
      <c r="K964" s="571"/>
      <c r="L964" s="571"/>
      <c r="M964" s="571"/>
      <c r="N964" s="567"/>
      <c r="O964" s="113"/>
    </row>
    <row r="965" spans="1:15" s="115" customFormat="1" ht="18.95" customHeight="1">
      <c r="A965" s="563"/>
      <c r="B965" s="214"/>
      <c r="C965" s="567"/>
      <c r="D965" s="231"/>
      <c r="E965" s="567"/>
      <c r="F965" s="232"/>
      <c r="G965" s="571"/>
      <c r="H965" s="571"/>
      <c r="I965" s="571"/>
      <c r="J965" s="571"/>
      <c r="K965" s="571"/>
      <c r="L965" s="571"/>
      <c r="M965" s="571"/>
      <c r="N965" s="567"/>
      <c r="O965" s="113"/>
    </row>
    <row r="966" spans="1:15" s="115" customFormat="1" ht="18.95" customHeight="1">
      <c r="A966" s="563"/>
      <c r="B966" s="214"/>
      <c r="C966" s="567"/>
      <c r="D966" s="231"/>
      <c r="E966" s="567"/>
      <c r="F966" s="232"/>
      <c r="G966" s="571"/>
      <c r="H966" s="571"/>
      <c r="I966" s="571"/>
      <c r="J966" s="571"/>
      <c r="K966" s="571"/>
      <c r="L966" s="571"/>
      <c r="M966" s="571"/>
      <c r="N966" s="567"/>
      <c r="O966" s="113"/>
    </row>
    <row r="967" spans="1:15" s="115" customFormat="1" ht="18.95" customHeight="1">
      <c r="A967" s="563"/>
      <c r="B967" s="214"/>
      <c r="C967" s="567"/>
      <c r="D967" s="231"/>
      <c r="E967" s="567"/>
      <c r="F967" s="232"/>
      <c r="G967" s="571"/>
      <c r="H967" s="571"/>
      <c r="I967" s="571"/>
      <c r="J967" s="571"/>
      <c r="K967" s="571"/>
      <c r="L967" s="571"/>
      <c r="M967" s="571"/>
      <c r="N967" s="567"/>
      <c r="O967" s="113"/>
    </row>
    <row r="968" spans="1:15" s="115" customFormat="1" ht="18.95" customHeight="1">
      <c r="A968" s="563"/>
      <c r="B968" s="214"/>
      <c r="C968" s="567"/>
      <c r="D968" s="231"/>
      <c r="E968" s="567"/>
      <c r="F968" s="232"/>
      <c r="G968" s="571"/>
      <c r="H968" s="571"/>
      <c r="I968" s="571"/>
      <c r="J968" s="571"/>
      <c r="K968" s="571"/>
      <c r="L968" s="571"/>
      <c r="M968" s="571"/>
      <c r="N968" s="567"/>
      <c r="O968" s="113"/>
    </row>
    <row r="969" spans="1:15" s="115" customFormat="1" ht="18.95" customHeight="1">
      <c r="A969" s="563"/>
      <c r="B969" s="214"/>
      <c r="C969" s="567"/>
      <c r="D969" s="231"/>
      <c r="E969" s="567"/>
      <c r="F969" s="232"/>
      <c r="G969" s="571"/>
      <c r="H969" s="571"/>
      <c r="I969" s="571"/>
      <c r="J969" s="571"/>
      <c r="K969" s="571"/>
      <c r="L969" s="571"/>
      <c r="M969" s="571"/>
      <c r="N969" s="567"/>
      <c r="O969" s="113"/>
    </row>
    <row r="970" spans="1:15" s="115" customFormat="1" ht="18.95" customHeight="1">
      <c r="A970" s="563"/>
      <c r="B970" s="214"/>
      <c r="C970" s="567"/>
      <c r="D970" s="231"/>
      <c r="E970" s="567"/>
      <c r="F970" s="232"/>
      <c r="G970" s="571"/>
      <c r="H970" s="571"/>
      <c r="I970" s="571"/>
      <c r="J970" s="571"/>
      <c r="K970" s="571"/>
      <c r="L970" s="571"/>
      <c r="M970" s="571"/>
      <c r="N970" s="567"/>
      <c r="O970" s="113"/>
    </row>
    <row r="971" spans="1:15" s="115" customFormat="1" ht="18.95" customHeight="1">
      <c r="A971" s="563"/>
      <c r="B971" s="214"/>
      <c r="C971" s="567"/>
      <c r="D971" s="231"/>
      <c r="E971" s="567"/>
      <c r="F971" s="232"/>
      <c r="G971" s="571"/>
      <c r="H971" s="571"/>
      <c r="I971" s="571"/>
      <c r="J971" s="571"/>
      <c r="K971" s="571"/>
      <c r="L971" s="571"/>
      <c r="M971" s="571"/>
      <c r="N971" s="567"/>
      <c r="O971" s="113"/>
    </row>
    <row r="972" spans="1:15" s="115" customFormat="1" ht="18.95" customHeight="1">
      <c r="A972" s="563"/>
      <c r="B972" s="214"/>
      <c r="C972" s="567"/>
      <c r="D972" s="231"/>
      <c r="E972" s="567"/>
      <c r="F972" s="232"/>
      <c r="G972" s="571"/>
      <c r="H972" s="571"/>
      <c r="I972" s="571"/>
      <c r="J972" s="571"/>
      <c r="K972" s="571"/>
      <c r="L972" s="571"/>
      <c r="M972" s="571"/>
      <c r="N972" s="567"/>
      <c r="O972" s="113"/>
    </row>
    <row r="973" spans="1:15" s="115" customFormat="1" ht="18.95" customHeight="1">
      <c r="A973" s="563"/>
      <c r="B973" s="214"/>
      <c r="C973" s="567"/>
      <c r="D973" s="231"/>
      <c r="E973" s="567"/>
      <c r="F973" s="232"/>
      <c r="G973" s="571"/>
      <c r="H973" s="571"/>
      <c r="I973" s="571"/>
      <c r="J973" s="571"/>
      <c r="K973" s="571"/>
      <c r="L973" s="571"/>
      <c r="M973" s="571"/>
      <c r="N973" s="567"/>
      <c r="O973" s="113"/>
    </row>
    <row r="974" spans="1:15" s="115" customFormat="1" ht="18.95" customHeight="1">
      <c r="A974" s="563"/>
      <c r="B974" s="214"/>
      <c r="C974" s="567"/>
      <c r="D974" s="231"/>
      <c r="E974" s="567"/>
      <c r="F974" s="232"/>
      <c r="G974" s="571"/>
      <c r="H974" s="571"/>
      <c r="I974" s="571"/>
      <c r="J974" s="571"/>
      <c r="K974" s="571"/>
      <c r="L974" s="571"/>
      <c r="M974" s="571"/>
      <c r="N974" s="567"/>
      <c r="O974" s="113"/>
    </row>
    <row r="975" spans="1:15" s="115" customFormat="1" ht="18.95" customHeight="1">
      <c r="A975" s="563"/>
      <c r="B975" s="214"/>
      <c r="C975" s="567"/>
      <c r="D975" s="231"/>
      <c r="E975" s="567"/>
      <c r="F975" s="232"/>
      <c r="G975" s="571"/>
      <c r="H975" s="571"/>
      <c r="I975" s="571"/>
      <c r="J975" s="571"/>
      <c r="K975" s="571"/>
      <c r="L975" s="571"/>
      <c r="M975" s="571"/>
      <c r="N975" s="567"/>
      <c r="O975" s="113"/>
    </row>
    <row r="976" spans="1:15" s="115" customFormat="1" ht="18.95" customHeight="1">
      <c r="A976" s="563"/>
      <c r="B976" s="214"/>
      <c r="C976" s="567"/>
      <c r="D976" s="231"/>
      <c r="E976" s="567"/>
      <c r="F976" s="232"/>
      <c r="G976" s="571"/>
      <c r="H976" s="571"/>
      <c r="I976" s="571"/>
      <c r="J976" s="571"/>
      <c r="K976" s="571"/>
      <c r="L976" s="571"/>
      <c r="M976" s="571"/>
      <c r="N976" s="567"/>
      <c r="O976" s="113"/>
    </row>
    <row r="977" spans="1:15" s="115" customFormat="1" ht="18.95" customHeight="1">
      <c r="A977" s="563"/>
      <c r="B977" s="214"/>
      <c r="C977" s="567"/>
      <c r="D977" s="231"/>
      <c r="E977" s="567"/>
      <c r="F977" s="232"/>
      <c r="G977" s="571"/>
      <c r="H977" s="571"/>
      <c r="I977" s="571"/>
      <c r="J977" s="571"/>
      <c r="K977" s="571"/>
      <c r="L977" s="571"/>
      <c r="M977" s="571"/>
      <c r="N977" s="567"/>
      <c r="O977" s="113"/>
    </row>
    <row r="978" spans="1:15" s="115" customFormat="1" ht="18.95" customHeight="1">
      <c r="A978" s="563"/>
      <c r="B978" s="214"/>
      <c r="C978" s="567"/>
      <c r="D978" s="231"/>
      <c r="E978" s="567"/>
      <c r="F978" s="232"/>
      <c r="G978" s="571"/>
      <c r="H978" s="571"/>
      <c r="I978" s="571"/>
      <c r="J978" s="571"/>
      <c r="K978" s="571"/>
      <c r="L978" s="571"/>
      <c r="M978" s="571"/>
      <c r="N978" s="567"/>
      <c r="O978" s="113"/>
    </row>
    <row r="979" spans="1:15" s="115" customFormat="1" ht="18.95" customHeight="1">
      <c r="A979" s="563"/>
      <c r="B979" s="214"/>
      <c r="C979" s="567"/>
      <c r="D979" s="231"/>
      <c r="E979" s="567"/>
      <c r="F979" s="232"/>
      <c r="G979" s="571"/>
      <c r="H979" s="571"/>
      <c r="I979" s="571"/>
      <c r="J979" s="571"/>
      <c r="K979" s="571"/>
      <c r="L979" s="571"/>
      <c r="M979" s="571"/>
      <c r="N979" s="567"/>
      <c r="O979" s="113"/>
    </row>
    <row r="980" spans="1:15" s="115" customFormat="1" ht="18.95" customHeight="1">
      <c r="A980" s="563"/>
      <c r="B980" s="214"/>
      <c r="C980" s="567"/>
      <c r="D980" s="231"/>
      <c r="E980" s="567"/>
      <c r="F980" s="232"/>
      <c r="G980" s="571"/>
      <c r="H980" s="571"/>
      <c r="I980" s="571"/>
      <c r="J980" s="571"/>
      <c r="K980" s="571"/>
      <c r="L980" s="571"/>
      <c r="M980" s="571"/>
      <c r="N980" s="567"/>
      <c r="O980" s="113"/>
    </row>
    <row r="981" spans="1:15" s="115" customFormat="1" ht="18.95" customHeight="1">
      <c r="A981" s="563"/>
      <c r="B981" s="214"/>
      <c r="C981" s="567"/>
      <c r="D981" s="231"/>
      <c r="E981" s="567"/>
      <c r="F981" s="232"/>
      <c r="G981" s="571"/>
      <c r="H981" s="571"/>
      <c r="I981" s="571"/>
      <c r="J981" s="571"/>
      <c r="K981" s="571"/>
      <c r="L981" s="571"/>
      <c r="M981" s="571"/>
      <c r="N981" s="567"/>
      <c r="O981" s="113"/>
    </row>
    <row r="982" spans="1:15" s="115" customFormat="1" ht="18.95" customHeight="1">
      <c r="A982" s="563"/>
      <c r="B982" s="214"/>
      <c r="C982" s="567"/>
      <c r="D982" s="231"/>
      <c r="E982" s="567"/>
      <c r="F982" s="232"/>
      <c r="G982" s="571"/>
      <c r="H982" s="571"/>
      <c r="I982" s="571"/>
      <c r="J982" s="571"/>
      <c r="K982" s="571"/>
      <c r="L982" s="571"/>
      <c r="M982" s="571"/>
      <c r="N982" s="567"/>
      <c r="O982" s="113"/>
    </row>
    <row r="983" spans="1:15" s="115" customFormat="1" ht="18.95" customHeight="1">
      <c r="A983" s="563"/>
      <c r="B983" s="214"/>
      <c r="C983" s="567"/>
      <c r="D983" s="231"/>
      <c r="E983" s="567"/>
      <c r="F983" s="232"/>
      <c r="G983" s="571"/>
      <c r="H983" s="571"/>
      <c r="I983" s="571"/>
      <c r="J983" s="571"/>
      <c r="K983" s="571"/>
      <c r="L983" s="571"/>
      <c r="M983" s="571"/>
      <c r="N983" s="567"/>
      <c r="O983" s="113"/>
    </row>
    <row r="984" spans="1:15" s="115" customFormat="1" ht="18.95" customHeight="1">
      <c r="A984" s="563"/>
      <c r="B984" s="214"/>
      <c r="C984" s="567"/>
      <c r="D984" s="231"/>
      <c r="E984" s="567"/>
      <c r="F984" s="232"/>
      <c r="G984" s="571"/>
      <c r="H984" s="571"/>
      <c r="I984" s="571"/>
      <c r="J984" s="571"/>
      <c r="K984" s="571"/>
      <c r="L984" s="571"/>
      <c r="M984" s="571"/>
      <c r="N984" s="567"/>
      <c r="O984" s="113"/>
    </row>
    <row r="985" spans="1:15" s="115" customFormat="1" ht="18.95" customHeight="1">
      <c r="A985" s="563"/>
      <c r="B985" s="214"/>
      <c r="C985" s="567"/>
      <c r="D985" s="231"/>
      <c r="E985" s="567"/>
      <c r="F985" s="232"/>
      <c r="G985" s="571"/>
      <c r="H985" s="571"/>
      <c r="I985" s="571"/>
      <c r="J985" s="571"/>
      <c r="K985" s="571"/>
      <c r="L985" s="571"/>
      <c r="M985" s="571"/>
      <c r="N985" s="567"/>
      <c r="O985" s="113"/>
    </row>
    <row r="986" spans="1:15" s="115" customFormat="1" ht="18.95" customHeight="1">
      <c r="A986" s="563"/>
      <c r="B986" s="214"/>
      <c r="C986" s="567"/>
      <c r="D986" s="231"/>
      <c r="E986" s="567"/>
      <c r="F986" s="232"/>
      <c r="G986" s="571"/>
      <c r="H986" s="571"/>
      <c r="I986" s="571"/>
      <c r="J986" s="571"/>
      <c r="K986" s="571"/>
      <c r="L986" s="571"/>
      <c r="M986" s="571"/>
      <c r="N986" s="567"/>
      <c r="O986" s="113"/>
    </row>
    <row r="987" spans="1:15" s="115" customFormat="1" ht="18.95" customHeight="1">
      <c r="A987" s="563"/>
      <c r="B987" s="214"/>
      <c r="C987" s="567"/>
      <c r="D987" s="231"/>
      <c r="E987" s="567"/>
      <c r="F987" s="232"/>
      <c r="G987" s="571"/>
      <c r="H987" s="571"/>
      <c r="I987" s="571"/>
      <c r="J987" s="571"/>
      <c r="K987" s="571"/>
      <c r="L987" s="571"/>
      <c r="M987" s="571"/>
      <c r="N987" s="567"/>
      <c r="O987" s="113"/>
    </row>
    <row r="988" spans="1:15" s="115" customFormat="1" ht="18.95" customHeight="1">
      <c r="A988" s="563"/>
      <c r="B988" s="214"/>
      <c r="C988" s="567"/>
      <c r="D988" s="231"/>
      <c r="E988" s="567"/>
      <c r="F988" s="232"/>
      <c r="G988" s="571"/>
      <c r="H988" s="571"/>
      <c r="I988" s="571"/>
      <c r="J988" s="571"/>
      <c r="K988" s="571"/>
      <c r="L988" s="571"/>
      <c r="M988" s="571"/>
      <c r="N988" s="567"/>
      <c r="O988" s="113"/>
    </row>
    <row r="989" spans="1:15" s="115" customFormat="1" ht="18.95" customHeight="1">
      <c r="A989" s="563"/>
      <c r="B989" s="214"/>
      <c r="C989" s="567"/>
      <c r="D989" s="231"/>
      <c r="E989" s="567"/>
      <c r="F989" s="232"/>
      <c r="G989" s="571"/>
      <c r="H989" s="571"/>
      <c r="I989" s="571"/>
      <c r="J989" s="571"/>
      <c r="K989" s="571"/>
      <c r="L989" s="571"/>
      <c r="M989" s="571"/>
      <c r="N989" s="567"/>
      <c r="O989" s="113"/>
    </row>
    <row r="990" spans="1:15" s="115" customFormat="1" ht="18.95" customHeight="1">
      <c r="A990" s="563"/>
      <c r="B990" s="214"/>
      <c r="C990" s="567"/>
      <c r="D990" s="231"/>
      <c r="E990" s="567"/>
      <c r="F990" s="232"/>
      <c r="G990" s="571"/>
      <c r="H990" s="571"/>
      <c r="I990" s="571"/>
      <c r="J990" s="571"/>
      <c r="K990" s="571"/>
      <c r="L990" s="571"/>
      <c r="M990" s="571"/>
      <c r="N990" s="567"/>
      <c r="O990" s="113"/>
    </row>
    <row r="991" spans="1:15" s="115" customFormat="1" ht="18.95" customHeight="1">
      <c r="A991" s="563"/>
      <c r="B991" s="214"/>
      <c r="C991" s="567"/>
      <c r="D991" s="231"/>
      <c r="E991" s="567"/>
      <c r="F991" s="232"/>
      <c r="G991" s="571"/>
      <c r="H991" s="571"/>
      <c r="I991" s="571"/>
      <c r="J991" s="571"/>
      <c r="K991" s="571"/>
      <c r="L991" s="571"/>
      <c r="M991" s="571"/>
      <c r="N991" s="567"/>
      <c r="O991" s="113"/>
    </row>
    <row r="992" spans="1:15" s="115" customFormat="1" ht="18.95" customHeight="1">
      <c r="A992" s="563"/>
      <c r="B992" s="214"/>
      <c r="C992" s="567"/>
      <c r="D992" s="231"/>
      <c r="E992" s="567"/>
      <c r="F992" s="232"/>
      <c r="G992" s="571"/>
      <c r="H992" s="571"/>
      <c r="I992" s="571"/>
      <c r="J992" s="571"/>
      <c r="K992" s="571"/>
      <c r="L992" s="571"/>
      <c r="M992" s="571"/>
      <c r="N992" s="567"/>
      <c r="O992" s="113"/>
    </row>
    <row r="993" spans="1:15" s="115" customFormat="1" ht="18.95" customHeight="1">
      <c r="A993" s="563"/>
      <c r="B993" s="214"/>
      <c r="C993" s="567"/>
      <c r="D993" s="231"/>
      <c r="E993" s="567"/>
      <c r="F993" s="232"/>
      <c r="G993" s="571"/>
      <c r="H993" s="571"/>
      <c r="I993" s="571"/>
      <c r="J993" s="571"/>
      <c r="K993" s="571"/>
      <c r="L993" s="571"/>
      <c r="M993" s="571"/>
      <c r="N993" s="567"/>
      <c r="O993" s="113"/>
    </row>
    <row r="994" spans="1:15" s="115" customFormat="1" ht="18.95" customHeight="1">
      <c r="A994" s="563"/>
      <c r="B994" s="214"/>
      <c r="C994" s="567"/>
      <c r="D994" s="231"/>
      <c r="E994" s="567"/>
      <c r="F994" s="232"/>
      <c r="G994" s="571"/>
      <c r="H994" s="571"/>
      <c r="I994" s="571"/>
      <c r="J994" s="571"/>
      <c r="K994" s="571"/>
      <c r="L994" s="571"/>
      <c r="M994" s="571"/>
      <c r="N994" s="567"/>
      <c r="O994" s="113"/>
    </row>
    <row r="995" spans="1:15" s="115" customFormat="1" ht="18.95" customHeight="1">
      <c r="A995" s="563"/>
      <c r="B995" s="214"/>
      <c r="C995" s="567"/>
      <c r="D995" s="231"/>
      <c r="E995" s="567"/>
      <c r="F995" s="232"/>
      <c r="G995" s="571"/>
      <c r="H995" s="571"/>
      <c r="I995" s="571"/>
      <c r="J995" s="571"/>
      <c r="K995" s="571"/>
      <c r="L995" s="571"/>
      <c r="M995" s="571"/>
      <c r="N995" s="567"/>
      <c r="O995" s="113"/>
    </row>
    <row r="996" spans="1:15" s="115" customFormat="1" ht="18.95" customHeight="1">
      <c r="A996" s="563"/>
      <c r="B996" s="214"/>
      <c r="C996" s="567"/>
      <c r="D996" s="231"/>
      <c r="E996" s="567"/>
      <c r="F996" s="232"/>
      <c r="G996" s="571"/>
      <c r="H996" s="571"/>
      <c r="I996" s="571"/>
      <c r="J996" s="571"/>
      <c r="K996" s="571"/>
      <c r="L996" s="571"/>
      <c r="M996" s="571"/>
      <c r="N996" s="567"/>
      <c r="O996" s="113"/>
    </row>
    <row r="997" spans="1:15" s="115" customFormat="1" ht="18.95" customHeight="1">
      <c r="A997" s="563"/>
      <c r="B997" s="214"/>
      <c r="C997" s="567"/>
      <c r="D997" s="231"/>
      <c r="E997" s="567"/>
      <c r="F997" s="232"/>
      <c r="G997" s="571"/>
      <c r="H997" s="571"/>
      <c r="I997" s="571"/>
      <c r="J997" s="571"/>
      <c r="K997" s="571"/>
      <c r="L997" s="571"/>
      <c r="M997" s="571"/>
      <c r="N997" s="567"/>
      <c r="O997" s="113"/>
    </row>
    <row r="998" spans="1:15" s="115" customFormat="1" ht="18.95" customHeight="1">
      <c r="A998" s="563"/>
      <c r="B998" s="214"/>
      <c r="C998" s="567"/>
      <c r="D998" s="231"/>
      <c r="E998" s="567"/>
      <c r="F998" s="232"/>
      <c r="G998" s="571"/>
      <c r="H998" s="571"/>
      <c r="I998" s="571"/>
      <c r="J998" s="571"/>
      <c r="K998" s="571"/>
      <c r="L998" s="571"/>
      <c r="M998" s="571"/>
      <c r="N998" s="567"/>
      <c r="O998" s="113"/>
    </row>
    <row r="999" spans="1:15" s="115" customFormat="1" ht="18.95" customHeight="1">
      <c r="A999" s="563"/>
      <c r="B999" s="214"/>
      <c r="C999" s="567"/>
      <c r="D999" s="231"/>
      <c r="E999" s="567"/>
      <c r="F999" s="232"/>
      <c r="G999" s="571"/>
      <c r="H999" s="571"/>
      <c r="I999" s="571"/>
      <c r="J999" s="571"/>
      <c r="K999" s="571"/>
      <c r="L999" s="571"/>
      <c r="M999" s="571"/>
      <c r="N999" s="567"/>
      <c r="O999" s="113"/>
    </row>
    <row r="1000" spans="1:15" s="115" customFormat="1" ht="18.95" customHeight="1">
      <c r="A1000" s="563"/>
      <c r="B1000" s="214"/>
      <c r="C1000" s="567"/>
      <c r="D1000" s="231"/>
      <c r="E1000" s="567"/>
      <c r="F1000" s="232"/>
      <c r="G1000" s="571"/>
      <c r="H1000" s="571"/>
      <c r="I1000" s="571"/>
      <c r="J1000" s="571"/>
      <c r="K1000" s="571"/>
      <c r="L1000" s="571"/>
      <c r="M1000" s="571"/>
      <c r="N1000" s="567"/>
      <c r="O1000" s="113"/>
    </row>
    <row r="1001" spans="1:15" s="115" customFormat="1" ht="18.95" customHeight="1">
      <c r="A1001" s="563"/>
      <c r="B1001" s="214"/>
      <c r="C1001" s="567"/>
      <c r="D1001" s="231"/>
      <c r="E1001" s="567"/>
      <c r="F1001" s="232"/>
      <c r="G1001" s="571"/>
      <c r="H1001" s="571"/>
      <c r="I1001" s="571"/>
      <c r="J1001" s="571"/>
      <c r="K1001" s="571"/>
      <c r="L1001" s="571"/>
      <c r="M1001" s="571"/>
      <c r="N1001" s="567"/>
      <c r="O1001" s="113"/>
    </row>
    <row r="1002" spans="1:15" s="115" customFormat="1" ht="18.95" customHeight="1">
      <c r="A1002" s="563"/>
      <c r="B1002" s="214"/>
      <c r="C1002" s="567"/>
      <c r="D1002" s="231"/>
      <c r="E1002" s="567"/>
      <c r="F1002" s="232"/>
      <c r="G1002" s="571"/>
      <c r="H1002" s="571"/>
      <c r="I1002" s="571"/>
      <c r="J1002" s="571"/>
      <c r="K1002" s="571"/>
      <c r="L1002" s="571"/>
      <c r="M1002" s="571"/>
      <c r="N1002" s="567"/>
      <c r="O1002" s="113"/>
    </row>
    <row r="1003" spans="1:15" s="115" customFormat="1" ht="18.95" customHeight="1">
      <c r="A1003" s="563"/>
      <c r="B1003" s="214"/>
      <c r="C1003" s="567"/>
      <c r="D1003" s="231"/>
      <c r="E1003" s="567"/>
      <c r="F1003" s="232"/>
      <c r="G1003" s="571"/>
      <c r="H1003" s="571"/>
      <c r="I1003" s="571"/>
      <c r="J1003" s="571"/>
      <c r="K1003" s="571"/>
      <c r="L1003" s="571"/>
      <c r="M1003" s="571"/>
      <c r="N1003" s="567"/>
      <c r="O1003" s="113"/>
    </row>
    <row r="1004" spans="1:15" s="115" customFormat="1" ht="18.95" customHeight="1">
      <c r="A1004" s="563"/>
      <c r="B1004" s="214"/>
      <c r="C1004" s="567"/>
      <c r="D1004" s="231"/>
      <c r="E1004" s="567"/>
      <c r="F1004" s="232"/>
      <c r="G1004" s="571"/>
      <c r="H1004" s="571"/>
      <c r="I1004" s="571"/>
      <c r="J1004" s="571"/>
      <c r="K1004" s="571"/>
      <c r="L1004" s="571"/>
      <c r="M1004" s="571"/>
      <c r="N1004" s="567"/>
      <c r="O1004" s="113"/>
    </row>
    <row r="1005" spans="1:15" s="115" customFormat="1" ht="18.95" customHeight="1">
      <c r="A1005" s="563"/>
      <c r="B1005" s="214"/>
      <c r="C1005" s="567"/>
      <c r="D1005" s="231"/>
      <c r="E1005" s="567"/>
      <c r="F1005" s="232"/>
      <c r="G1005" s="571"/>
      <c r="H1005" s="571"/>
      <c r="I1005" s="571"/>
      <c r="J1005" s="571"/>
      <c r="K1005" s="571"/>
      <c r="L1005" s="571"/>
      <c r="M1005" s="571"/>
      <c r="N1005" s="567"/>
      <c r="O1005" s="113"/>
    </row>
    <row r="1006" spans="1:15" s="115" customFormat="1" ht="18.95" customHeight="1">
      <c r="A1006" s="563"/>
      <c r="B1006" s="214"/>
      <c r="C1006" s="567"/>
      <c r="D1006" s="231"/>
      <c r="E1006" s="567"/>
      <c r="F1006" s="232"/>
      <c r="G1006" s="571"/>
      <c r="H1006" s="571"/>
      <c r="I1006" s="571"/>
      <c r="J1006" s="571"/>
      <c r="K1006" s="571"/>
      <c r="L1006" s="571"/>
      <c r="M1006" s="571"/>
      <c r="N1006" s="567"/>
      <c r="O1006" s="113"/>
    </row>
    <row r="1007" spans="1:15" s="115" customFormat="1" ht="18.95" customHeight="1">
      <c r="A1007" s="563"/>
      <c r="B1007" s="214"/>
      <c r="C1007" s="567"/>
      <c r="D1007" s="231"/>
      <c r="E1007" s="567"/>
      <c r="F1007" s="232"/>
      <c r="G1007" s="571"/>
      <c r="H1007" s="571"/>
      <c r="I1007" s="571"/>
      <c r="J1007" s="571"/>
      <c r="K1007" s="571"/>
      <c r="L1007" s="571"/>
      <c r="M1007" s="571"/>
      <c r="N1007" s="567"/>
      <c r="O1007" s="113"/>
    </row>
    <row r="1008" spans="1:15" s="115" customFormat="1" ht="18.95" customHeight="1">
      <c r="A1008" s="563"/>
      <c r="B1008" s="214"/>
      <c r="C1008" s="567"/>
      <c r="D1008" s="231"/>
      <c r="E1008" s="567"/>
      <c r="F1008" s="232"/>
      <c r="G1008" s="571"/>
      <c r="H1008" s="571"/>
      <c r="I1008" s="571"/>
      <c r="J1008" s="571"/>
      <c r="K1008" s="571"/>
      <c r="L1008" s="571"/>
      <c r="M1008" s="571"/>
      <c r="N1008" s="567"/>
      <c r="O1008" s="113"/>
    </row>
    <row r="1009" spans="1:15" s="115" customFormat="1" ht="18.95" customHeight="1">
      <c r="A1009" s="563"/>
      <c r="B1009" s="214"/>
      <c r="C1009" s="567"/>
      <c r="D1009" s="231"/>
      <c r="E1009" s="567"/>
      <c r="F1009" s="232"/>
      <c r="G1009" s="571"/>
      <c r="H1009" s="571"/>
      <c r="I1009" s="571"/>
      <c r="J1009" s="571"/>
      <c r="K1009" s="571"/>
      <c r="L1009" s="571"/>
      <c r="M1009" s="571"/>
      <c r="N1009" s="567"/>
      <c r="O1009" s="113"/>
    </row>
    <row r="1010" spans="1:15" s="115" customFormat="1" ht="18.95" customHeight="1">
      <c r="A1010" s="563"/>
      <c r="B1010" s="214"/>
      <c r="C1010" s="567"/>
      <c r="D1010" s="231"/>
      <c r="E1010" s="567"/>
      <c r="F1010" s="232"/>
      <c r="G1010" s="571"/>
      <c r="H1010" s="571"/>
      <c r="I1010" s="571"/>
      <c r="J1010" s="571"/>
      <c r="K1010" s="571"/>
      <c r="L1010" s="571"/>
      <c r="M1010" s="571"/>
      <c r="N1010" s="567"/>
      <c r="O1010" s="113"/>
    </row>
    <row r="1011" spans="1:15" s="115" customFormat="1" ht="18.95" customHeight="1">
      <c r="A1011" s="563"/>
      <c r="B1011" s="214"/>
      <c r="C1011" s="567"/>
      <c r="D1011" s="231"/>
      <c r="E1011" s="567"/>
      <c r="F1011" s="232"/>
      <c r="G1011" s="571"/>
      <c r="H1011" s="571"/>
      <c r="I1011" s="571"/>
      <c r="J1011" s="571"/>
      <c r="K1011" s="571"/>
      <c r="L1011" s="571"/>
      <c r="M1011" s="571"/>
      <c r="N1011" s="567"/>
      <c r="O1011" s="113"/>
    </row>
    <row r="1012" spans="1:15" s="115" customFormat="1" ht="18.95" customHeight="1">
      <c r="A1012" s="563"/>
      <c r="B1012" s="214"/>
      <c r="C1012" s="567"/>
      <c r="D1012" s="231"/>
      <c r="E1012" s="567"/>
      <c r="F1012" s="232"/>
      <c r="G1012" s="571"/>
      <c r="H1012" s="571"/>
      <c r="I1012" s="571"/>
      <c r="J1012" s="571"/>
      <c r="K1012" s="571"/>
      <c r="L1012" s="571"/>
      <c r="M1012" s="571"/>
      <c r="N1012" s="567"/>
      <c r="O1012" s="113"/>
    </row>
    <row r="1013" spans="1:15" s="115" customFormat="1" ht="18.95" customHeight="1">
      <c r="A1013" s="563"/>
      <c r="B1013" s="214"/>
      <c r="C1013" s="567"/>
      <c r="D1013" s="231"/>
      <c r="E1013" s="567"/>
      <c r="F1013" s="232"/>
      <c r="G1013" s="571"/>
      <c r="H1013" s="571"/>
      <c r="I1013" s="571"/>
      <c r="J1013" s="571"/>
      <c r="K1013" s="571"/>
      <c r="L1013" s="571"/>
      <c r="M1013" s="571"/>
      <c r="N1013" s="567"/>
      <c r="O1013" s="113"/>
    </row>
    <row r="1014" spans="1:15" s="115" customFormat="1" ht="18.95" customHeight="1">
      <c r="A1014" s="563"/>
      <c r="B1014" s="214"/>
      <c r="C1014" s="567"/>
      <c r="D1014" s="231"/>
      <c r="E1014" s="567"/>
      <c r="F1014" s="232"/>
      <c r="G1014" s="571"/>
      <c r="H1014" s="571"/>
      <c r="I1014" s="571"/>
      <c r="J1014" s="571"/>
      <c r="K1014" s="571"/>
      <c r="L1014" s="571"/>
      <c r="M1014" s="571"/>
      <c r="N1014" s="567"/>
      <c r="O1014" s="113"/>
    </row>
    <row r="1015" spans="1:15" s="115" customFormat="1" ht="18.95" customHeight="1">
      <c r="A1015" s="563"/>
      <c r="B1015" s="214"/>
      <c r="C1015" s="567"/>
      <c r="D1015" s="231"/>
      <c r="E1015" s="567"/>
      <c r="F1015" s="232"/>
      <c r="G1015" s="571"/>
      <c r="H1015" s="571"/>
      <c r="I1015" s="571"/>
      <c r="J1015" s="571"/>
      <c r="K1015" s="571"/>
      <c r="L1015" s="571"/>
      <c r="M1015" s="571"/>
      <c r="N1015" s="567"/>
      <c r="O1015" s="113"/>
    </row>
    <row r="1016" spans="1:15" s="115" customFormat="1" ht="18.95" customHeight="1">
      <c r="A1016" s="563"/>
      <c r="B1016" s="214"/>
      <c r="C1016" s="567"/>
      <c r="D1016" s="231"/>
      <c r="E1016" s="567"/>
      <c r="F1016" s="232"/>
      <c r="G1016" s="571"/>
      <c r="H1016" s="571"/>
      <c r="I1016" s="571"/>
      <c r="J1016" s="571"/>
      <c r="K1016" s="571"/>
      <c r="L1016" s="571"/>
      <c r="M1016" s="571"/>
      <c r="N1016" s="567"/>
      <c r="O1016" s="113"/>
    </row>
    <row r="1017" spans="1:15" s="115" customFormat="1" ht="18.95" customHeight="1">
      <c r="A1017" s="563"/>
      <c r="B1017" s="214"/>
      <c r="C1017" s="567"/>
      <c r="D1017" s="231"/>
      <c r="E1017" s="567"/>
      <c r="F1017" s="232"/>
      <c r="G1017" s="571"/>
      <c r="H1017" s="571"/>
      <c r="I1017" s="571"/>
      <c r="J1017" s="571"/>
      <c r="K1017" s="571"/>
      <c r="L1017" s="571"/>
      <c r="M1017" s="571"/>
      <c r="N1017" s="567"/>
      <c r="O1017" s="113"/>
    </row>
    <row r="1018" spans="1:15" s="115" customFormat="1" ht="18.95" customHeight="1">
      <c r="A1018" s="563"/>
      <c r="B1018" s="214"/>
      <c r="C1018" s="567"/>
      <c r="D1018" s="231"/>
      <c r="E1018" s="567"/>
      <c r="F1018" s="232"/>
      <c r="G1018" s="571"/>
      <c r="H1018" s="571"/>
      <c r="I1018" s="571"/>
      <c r="J1018" s="571"/>
      <c r="K1018" s="571"/>
      <c r="L1018" s="571"/>
      <c r="M1018" s="571"/>
      <c r="N1018" s="567"/>
      <c r="O1018" s="113"/>
    </row>
    <row r="1019" spans="1:15" s="115" customFormat="1" ht="18.95" customHeight="1">
      <c r="A1019" s="563"/>
      <c r="B1019" s="214"/>
      <c r="C1019" s="567"/>
      <c r="D1019" s="231"/>
      <c r="E1019" s="567"/>
      <c r="F1019" s="232"/>
      <c r="G1019" s="571"/>
      <c r="H1019" s="571"/>
      <c r="I1019" s="571"/>
      <c r="J1019" s="571"/>
      <c r="K1019" s="571"/>
      <c r="L1019" s="571"/>
      <c r="M1019" s="571"/>
      <c r="N1019" s="567"/>
      <c r="O1019" s="113"/>
    </row>
    <row r="1020" spans="1:15" s="115" customFormat="1" ht="18.95" customHeight="1">
      <c r="A1020" s="563"/>
      <c r="B1020" s="214"/>
      <c r="C1020" s="567"/>
      <c r="D1020" s="231"/>
      <c r="E1020" s="567"/>
      <c r="F1020" s="232"/>
      <c r="G1020" s="571"/>
      <c r="H1020" s="571"/>
      <c r="I1020" s="571"/>
      <c r="J1020" s="571"/>
      <c r="K1020" s="571"/>
      <c r="L1020" s="571"/>
      <c r="M1020" s="571"/>
      <c r="N1020" s="567"/>
      <c r="O1020" s="113"/>
    </row>
    <row r="1021" spans="1:15" s="115" customFormat="1" ht="18.95" customHeight="1">
      <c r="A1021" s="563"/>
      <c r="B1021" s="214"/>
      <c r="C1021" s="567"/>
      <c r="D1021" s="231"/>
      <c r="E1021" s="567"/>
      <c r="F1021" s="232"/>
      <c r="G1021" s="571"/>
      <c r="H1021" s="571"/>
      <c r="I1021" s="571"/>
      <c r="J1021" s="571"/>
      <c r="K1021" s="571"/>
      <c r="L1021" s="571"/>
      <c r="M1021" s="571"/>
      <c r="N1021" s="567"/>
      <c r="O1021" s="113"/>
    </row>
    <row r="1022" spans="1:15" s="115" customFormat="1" ht="18.95" customHeight="1">
      <c r="A1022" s="563"/>
      <c r="B1022" s="214"/>
      <c r="C1022" s="567"/>
      <c r="D1022" s="231"/>
      <c r="E1022" s="567"/>
      <c r="F1022" s="232"/>
      <c r="G1022" s="571"/>
      <c r="H1022" s="571"/>
      <c r="I1022" s="571"/>
      <c r="J1022" s="571"/>
      <c r="K1022" s="571"/>
      <c r="L1022" s="571"/>
      <c r="M1022" s="571"/>
      <c r="N1022" s="567"/>
      <c r="O1022" s="113"/>
    </row>
    <row r="1023" spans="1:15" s="115" customFormat="1" ht="18.95" customHeight="1">
      <c r="A1023" s="563"/>
      <c r="B1023" s="214"/>
      <c r="C1023" s="567"/>
      <c r="D1023" s="231"/>
      <c r="E1023" s="567"/>
      <c r="F1023" s="232"/>
      <c r="G1023" s="571"/>
      <c r="H1023" s="571"/>
      <c r="I1023" s="571"/>
      <c r="J1023" s="571"/>
      <c r="K1023" s="571"/>
      <c r="L1023" s="571"/>
      <c r="M1023" s="571"/>
      <c r="N1023" s="567"/>
      <c r="O1023" s="113"/>
    </row>
    <row r="1024" spans="1:15" s="115" customFormat="1" ht="18.95" customHeight="1">
      <c r="A1024" s="563"/>
      <c r="B1024" s="214"/>
      <c r="C1024" s="567"/>
      <c r="D1024" s="231"/>
      <c r="E1024" s="567"/>
      <c r="F1024" s="232"/>
      <c r="G1024" s="571"/>
      <c r="H1024" s="571"/>
      <c r="I1024" s="571"/>
      <c r="J1024" s="571"/>
      <c r="K1024" s="571"/>
      <c r="L1024" s="571"/>
      <c r="M1024" s="571"/>
      <c r="N1024" s="567"/>
      <c r="O1024" s="113"/>
    </row>
    <row r="1025" spans="1:15" s="115" customFormat="1" ht="18.95" customHeight="1">
      <c r="A1025" s="563"/>
      <c r="B1025" s="214"/>
      <c r="C1025" s="567"/>
      <c r="D1025" s="231"/>
      <c r="E1025" s="567"/>
      <c r="F1025" s="232"/>
      <c r="G1025" s="571"/>
      <c r="H1025" s="571"/>
      <c r="I1025" s="571"/>
      <c r="J1025" s="571"/>
      <c r="K1025" s="571"/>
      <c r="L1025" s="571"/>
      <c r="M1025" s="571"/>
      <c r="N1025" s="567"/>
      <c r="O1025" s="113"/>
    </row>
    <row r="1026" spans="1:15" s="115" customFormat="1" ht="18.95" customHeight="1">
      <c r="A1026" s="563"/>
      <c r="B1026" s="214"/>
      <c r="C1026" s="567"/>
      <c r="D1026" s="231"/>
      <c r="E1026" s="567"/>
      <c r="F1026" s="232"/>
      <c r="G1026" s="571"/>
      <c r="H1026" s="571"/>
      <c r="I1026" s="571"/>
      <c r="J1026" s="571"/>
      <c r="K1026" s="571"/>
      <c r="L1026" s="571"/>
      <c r="M1026" s="571"/>
      <c r="N1026" s="567"/>
      <c r="O1026" s="113"/>
    </row>
    <row r="1027" spans="1:15" s="115" customFormat="1" ht="18.95" customHeight="1">
      <c r="A1027" s="563"/>
      <c r="B1027" s="214"/>
      <c r="C1027" s="567"/>
      <c r="D1027" s="231"/>
      <c r="E1027" s="567"/>
      <c r="F1027" s="232"/>
      <c r="G1027" s="571"/>
      <c r="H1027" s="571"/>
      <c r="I1027" s="571"/>
      <c r="J1027" s="571"/>
      <c r="K1027" s="571"/>
      <c r="L1027" s="571"/>
      <c r="M1027" s="571"/>
      <c r="N1027" s="567"/>
      <c r="O1027" s="113"/>
    </row>
    <row r="1028" spans="1:15" s="115" customFormat="1" ht="18.95" customHeight="1">
      <c r="A1028" s="563"/>
      <c r="B1028" s="214"/>
      <c r="C1028" s="567"/>
      <c r="D1028" s="231"/>
      <c r="E1028" s="567"/>
      <c r="F1028" s="232"/>
      <c r="G1028" s="571"/>
      <c r="H1028" s="571"/>
      <c r="I1028" s="571"/>
      <c r="J1028" s="571"/>
      <c r="K1028" s="571"/>
      <c r="L1028" s="571"/>
      <c r="M1028" s="571"/>
      <c r="N1028" s="567"/>
      <c r="O1028" s="113"/>
    </row>
    <row r="1029" spans="1:15" s="115" customFormat="1" ht="18.95" customHeight="1">
      <c r="A1029" s="563"/>
      <c r="B1029" s="214"/>
      <c r="C1029" s="567"/>
      <c r="D1029" s="231"/>
      <c r="E1029" s="567"/>
      <c r="F1029" s="232"/>
      <c r="G1029" s="571"/>
      <c r="H1029" s="571"/>
      <c r="I1029" s="571"/>
      <c r="J1029" s="571"/>
      <c r="K1029" s="571"/>
      <c r="L1029" s="571"/>
      <c r="M1029" s="571"/>
      <c r="N1029" s="567"/>
      <c r="O1029" s="113"/>
    </row>
    <row r="1030" spans="1:15" s="115" customFormat="1" ht="18.95" customHeight="1">
      <c r="A1030" s="563"/>
      <c r="B1030" s="214"/>
      <c r="C1030" s="567"/>
      <c r="D1030" s="231"/>
      <c r="E1030" s="567"/>
      <c r="F1030" s="232"/>
      <c r="G1030" s="571"/>
      <c r="H1030" s="571"/>
      <c r="I1030" s="571"/>
      <c r="J1030" s="571"/>
      <c r="K1030" s="571"/>
      <c r="L1030" s="571"/>
      <c r="M1030" s="571"/>
      <c r="N1030" s="567"/>
      <c r="O1030" s="113"/>
    </row>
    <row r="1031" spans="1:15" s="115" customFormat="1" ht="18.95" customHeight="1">
      <c r="A1031" s="563"/>
      <c r="B1031" s="214"/>
      <c r="C1031" s="567"/>
      <c r="D1031" s="231"/>
      <c r="E1031" s="567"/>
      <c r="F1031" s="232"/>
      <c r="G1031" s="571"/>
      <c r="H1031" s="571"/>
      <c r="I1031" s="571"/>
      <c r="J1031" s="571"/>
      <c r="K1031" s="571"/>
      <c r="L1031" s="571"/>
      <c r="M1031" s="571"/>
      <c r="N1031" s="567"/>
      <c r="O1031" s="113"/>
    </row>
    <row r="1032" spans="1:15" s="115" customFormat="1" ht="18.95" customHeight="1">
      <c r="A1032" s="563"/>
      <c r="B1032" s="214"/>
      <c r="C1032" s="567"/>
      <c r="D1032" s="231"/>
      <c r="E1032" s="567"/>
      <c r="F1032" s="232"/>
      <c r="G1032" s="571"/>
      <c r="H1032" s="571"/>
      <c r="I1032" s="571"/>
      <c r="J1032" s="571"/>
      <c r="K1032" s="571"/>
      <c r="L1032" s="571"/>
      <c r="M1032" s="571"/>
      <c r="N1032" s="567"/>
      <c r="O1032" s="113"/>
    </row>
    <row r="1033" spans="1:15" s="115" customFormat="1" ht="18.95" customHeight="1">
      <c r="A1033" s="563"/>
      <c r="B1033" s="214"/>
      <c r="C1033" s="567"/>
      <c r="D1033" s="231"/>
      <c r="E1033" s="567"/>
      <c r="F1033" s="232"/>
      <c r="G1033" s="571"/>
      <c r="H1033" s="571"/>
      <c r="I1033" s="571"/>
      <c r="J1033" s="571"/>
      <c r="K1033" s="571"/>
      <c r="L1033" s="571"/>
      <c r="M1033" s="571"/>
      <c r="N1033" s="567"/>
      <c r="O1033" s="113"/>
    </row>
    <row r="1034" spans="1:15" s="115" customFormat="1" ht="18.95" customHeight="1">
      <c r="A1034" s="563"/>
      <c r="B1034" s="214"/>
      <c r="C1034" s="567"/>
      <c r="D1034" s="231"/>
      <c r="E1034" s="567"/>
      <c r="F1034" s="232"/>
      <c r="G1034" s="571"/>
      <c r="H1034" s="571"/>
      <c r="I1034" s="571"/>
      <c r="J1034" s="571"/>
      <c r="K1034" s="571"/>
      <c r="L1034" s="571"/>
      <c r="M1034" s="571"/>
      <c r="N1034" s="567"/>
      <c r="O1034" s="113"/>
    </row>
    <row r="1035" spans="1:15" s="115" customFormat="1" ht="18.95" customHeight="1">
      <c r="A1035" s="563"/>
      <c r="B1035" s="214"/>
      <c r="C1035" s="567"/>
      <c r="D1035" s="231"/>
      <c r="E1035" s="567"/>
      <c r="F1035" s="232"/>
      <c r="G1035" s="571"/>
      <c r="H1035" s="571"/>
      <c r="I1035" s="571"/>
      <c r="J1035" s="571"/>
      <c r="K1035" s="571"/>
      <c r="L1035" s="571"/>
      <c r="M1035" s="571"/>
      <c r="N1035" s="567"/>
      <c r="O1035" s="113"/>
    </row>
    <row r="1036" spans="1:15" s="115" customFormat="1" ht="18.95" customHeight="1">
      <c r="A1036" s="563"/>
      <c r="B1036" s="214"/>
      <c r="C1036" s="567"/>
      <c r="D1036" s="231"/>
      <c r="E1036" s="567"/>
      <c r="F1036" s="232"/>
      <c r="G1036" s="571"/>
      <c r="H1036" s="571"/>
      <c r="I1036" s="571"/>
      <c r="J1036" s="571"/>
      <c r="K1036" s="571"/>
      <c r="L1036" s="571"/>
      <c r="M1036" s="571"/>
      <c r="N1036" s="567"/>
      <c r="O1036" s="113"/>
    </row>
    <row r="1037" spans="1:15" s="115" customFormat="1" ht="18.95" customHeight="1">
      <c r="A1037" s="563"/>
      <c r="B1037" s="214"/>
      <c r="C1037" s="567"/>
      <c r="D1037" s="231"/>
      <c r="E1037" s="567"/>
      <c r="F1037" s="232"/>
      <c r="G1037" s="571"/>
      <c r="H1037" s="571"/>
      <c r="I1037" s="571"/>
      <c r="J1037" s="571"/>
      <c r="K1037" s="571"/>
      <c r="L1037" s="571"/>
      <c r="M1037" s="571"/>
      <c r="N1037" s="567"/>
      <c r="O1037" s="113"/>
    </row>
    <row r="1038" spans="1:15" s="115" customFormat="1" ht="18.95" customHeight="1">
      <c r="A1038" s="563"/>
      <c r="B1038" s="214"/>
      <c r="C1038" s="567"/>
      <c r="D1038" s="231"/>
      <c r="E1038" s="567"/>
      <c r="F1038" s="232"/>
      <c r="G1038" s="571"/>
      <c r="H1038" s="571"/>
      <c r="I1038" s="571"/>
      <c r="J1038" s="571"/>
      <c r="K1038" s="571"/>
      <c r="L1038" s="571"/>
      <c r="M1038" s="571"/>
      <c r="N1038" s="567"/>
      <c r="O1038" s="113"/>
    </row>
    <row r="1039" spans="1:15" s="115" customFormat="1" ht="18.95" customHeight="1">
      <c r="A1039" s="563"/>
      <c r="B1039" s="214"/>
      <c r="C1039" s="567"/>
      <c r="D1039" s="231"/>
      <c r="E1039" s="567"/>
      <c r="F1039" s="232"/>
      <c r="G1039" s="571"/>
      <c r="H1039" s="571"/>
      <c r="I1039" s="571"/>
      <c r="J1039" s="571"/>
      <c r="K1039" s="571"/>
      <c r="L1039" s="571"/>
      <c r="M1039" s="571"/>
      <c r="N1039" s="567"/>
      <c r="O1039" s="113"/>
    </row>
    <row r="1040" spans="1:15" s="115" customFormat="1" ht="18.95" customHeight="1">
      <c r="A1040" s="563"/>
      <c r="B1040" s="214"/>
      <c r="C1040" s="567"/>
      <c r="D1040" s="231"/>
      <c r="E1040" s="567"/>
      <c r="F1040" s="232"/>
      <c r="G1040" s="571"/>
      <c r="H1040" s="571"/>
      <c r="I1040" s="571"/>
      <c r="J1040" s="571"/>
      <c r="K1040" s="571"/>
      <c r="L1040" s="571"/>
      <c r="M1040" s="571"/>
      <c r="N1040" s="567"/>
      <c r="O1040" s="113"/>
    </row>
    <row r="1041" spans="1:15" s="115" customFormat="1" ht="18.95" customHeight="1">
      <c r="A1041" s="563"/>
      <c r="B1041" s="214"/>
      <c r="C1041" s="567"/>
      <c r="D1041" s="231"/>
      <c r="E1041" s="567"/>
      <c r="F1041" s="232"/>
      <c r="G1041" s="571"/>
      <c r="H1041" s="571"/>
      <c r="I1041" s="571"/>
      <c r="J1041" s="571"/>
      <c r="K1041" s="571"/>
      <c r="L1041" s="571"/>
      <c r="M1041" s="571"/>
      <c r="N1041" s="567"/>
      <c r="O1041" s="113"/>
    </row>
    <row r="1042" spans="1:15" s="115" customFormat="1" ht="18.95" customHeight="1">
      <c r="A1042" s="563"/>
      <c r="B1042" s="214"/>
      <c r="C1042" s="567"/>
      <c r="D1042" s="231"/>
      <c r="E1042" s="567"/>
      <c r="F1042" s="232"/>
      <c r="G1042" s="571"/>
      <c r="H1042" s="571"/>
      <c r="I1042" s="571"/>
      <c r="J1042" s="571"/>
      <c r="K1042" s="571"/>
      <c r="L1042" s="571"/>
      <c r="M1042" s="571"/>
      <c r="N1042" s="567"/>
      <c r="O1042" s="113"/>
    </row>
    <row r="1043" spans="1:15" s="115" customFormat="1" ht="18.95" customHeight="1">
      <c r="A1043" s="563"/>
      <c r="B1043" s="214"/>
      <c r="C1043" s="567"/>
      <c r="D1043" s="231"/>
      <c r="E1043" s="567"/>
      <c r="F1043" s="232"/>
      <c r="G1043" s="571"/>
      <c r="H1043" s="571"/>
      <c r="I1043" s="571"/>
      <c r="J1043" s="571"/>
      <c r="K1043" s="571"/>
      <c r="L1043" s="571"/>
      <c r="M1043" s="571"/>
      <c r="N1043" s="567"/>
      <c r="O1043" s="113"/>
    </row>
    <row r="1044" spans="1:15" s="115" customFormat="1" ht="18.95" customHeight="1">
      <c r="A1044" s="563"/>
      <c r="B1044" s="214"/>
      <c r="C1044" s="567"/>
      <c r="D1044" s="231"/>
      <c r="E1044" s="567"/>
      <c r="F1044" s="232"/>
      <c r="G1044" s="571"/>
      <c r="H1044" s="571"/>
      <c r="I1044" s="571"/>
      <c r="J1044" s="571"/>
      <c r="K1044" s="571"/>
      <c r="L1044" s="571"/>
      <c r="M1044" s="571"/>
      <c r="N1044" s="567"/>
      <c r="O1044" s="113"/>
    </row>
    <row r="1045" spans="1:15" s="115" customFormat="1" ht="18.95" customHeight="1">
      <c r="A1045" s="563"/>
      <c r="B1045" s="214"/>
      <c r="C1045" s="567"/>
      <c r="D1045" s="231"/>
      <c r="E1045" s="567"/>
      <c r="F1045" s="232"/>
      <c r="G1045" s="571"/>
      <c r="H1045" s="571"/>
      <c r="I1045" s="571"/>
      <c r="J1045" s="571"/>
      <c r="K1045" s="571"/>
      <c r="L1045" s="571"/>
      <c r="M1045" s="571"/>
      <c r="N1045" s="567"/>
      <c r="O1045" s="113"/>
    </row>
    <row r="1046" spans="1:15" s="115" customFormat="1" ht="18.95" customHeight="1">
      <c r="A1046" s="563"/>
      <c r="B1046" s="214"/>
      <c r="C1046" s="567"/>
      <c r="D1046" s="231"/>
      <c r="E1046" s="567"/>
      <c r="F1046" s="232"/>
      <c r="G1046" s="571"/>
      <c r="H1046" s="571"/>
      <c r="I1046" s="571"/>
      <c r="J1046" s="571"/>
      <c r="K1046" s="571"/>
      <c r="L1046" s="571"/>
      <c r="M1046" s="571"/>
      <c r="N1046" s="567"/>
      <c r="O1046" s="113"/>
    </row>
    <row r="1047" spans="1:15" s="115" customFormat="1" ht="18.95" customHeight="1">
      <c r="A1047" s="563"/>
      <c r="B1047" s="214"/>
      <c r="C1047" s="567"/>
      <c r="D1047" s="231"/>
      <c r="E1047" s="567"/>
      <c r="F1047" s="232"/>
      <c r="G1047" s="571"/>
      <c r="H1047" s="571"/>
      <c r="I1047" s="571"/>
      <c r="J1047" s="571"/>
      <c r="K1047" s="571"/>
      <c r="L1047" s="571"/>
      <c r="M1047" s="571"/>
      <c r="N1047" s="567"/>
      <c r="O1047" s="113"/>
    </row>
    <row r="1048" spans="1:15" s="115" customFormat="1" ht="18.95" customHeight="1">
      <c r="A1048" s="563"/>
      <c r="B1048" s="214"/>
      <c r="C1048" s="567"/>
      <c r="D1048" s="231"/>
      <c r="E1048" s="567"/>
      <c r="F1048" s="232"/>
      <c r="G1048" s="571"/>
      <c r="H1048" s="571"/>
      <c r="I1048" s="571"/>
      <c r="J1048" s="571"/>
      <c r="K1048" s="571"/>
      <c r="L1048" s="571"/>
      <c r="M1048" s="571"/>
      <c r="N1048" s="567"/>
      <c r="O1048" s="113"/>
    </row>
    <row r="1049" spans="1:15" s="115" customFormat="1" ht="18.95" customHeight="1">
      <c r="A1049" s="563"/>
      <c r="B1049" s="214"/>
      <c r="C1049" s="567"/>
      <c r="D1049" s="231"/>
      <c r="E1049" s="567"/>
      <c r="F1049" s="232"/>
      <c r="G1049" s="571"/>
      <c r="H1049" s="571"/>
      <c r="I1049" s="571"/>
      <c r="J1049" s="571"/>
      <c r="K1049" s="571"/>
      <c r="L1049" s="571"/>
      <c r="M1049" s="571"/>
      <c r="N1049" s="567"/>
      <c r="O1049" s="113"/>
    </row>
    <row r="1050" spans="1:15" s="115" customFormat="1" ht="18.95" customHeight="1">
      <c r="A1050" s="563"/>
      <c r="B1050" s="214"/>
      <c r="C1050" s="567"/>
      <c r="D1050" s="231"/>
      <c r="E1050" s="567"/>
      <c r="F1050" s="232"/>
      <c r="G1050" s="571"/>
      <c r="H1050" s="571"/>
      <c r="I1050" s="571"/>
      <c r="J1050" s="571"/>
      <c r="K1050" s="571"/>
      <c r="L1050" s="571"/>
      <c r="M1050" s="571"/>
      <c r="N1050" s="567"/>
      <c r="O1050" s="113"/>
    </row>
    <row r="1051" spans="1:15" s="115" customFormat="1" ht="18.95" customHeight="1">
      <c r="A1051" s="563"/>
      <c r="B1051" s="214"/>
      <c r="C1051" s="567"/>
      <c r="D1051" s="231"/>
      <c r="E1051" s="567"/>
      <c r="F1051" s="232"/>
      <c r="G1051" s="571"/>
      <c r="H1051" s="571"/>
      <c r="I1051" s="571"/>
      <c r="J1051" s="571"/>
      <c r="K1051" s="571"/>
      <c r="L1051" s="571"/>
      <c r="M1051" s="571"/>
      <c r="N1051" s="567"/>
      <c r="O1051" s="113"/>
    </row>
    <row r="1052" spans="1:15" s="115" customFormat="1" ht="18.95" customHeight="1">
      <c r="A1052" s="563"/>
      <c r="B1052" s="214"/>
      <c r="C1052" s="567"/>
      <c r="D1052" s="231"/>
      <c r="E1052" s="567"/>
      <c r="F1052" s="232"/>
      <c r="G1052" s="571"/>
      <c r="H1052" s="571"/>
      <c r="I1052" s="571"/>
      <c r="J1052" s="571"/>
      <c r="K1052" s="571"/>
      <c r="L1052" s="571"/>
      <c r="M1052" s="571"/>
      <c r="N1052" s="567"/>
      <c r="O1052" s="113"/>
    </row>
    <row r="1053" spans="1:15" s="115" customFormat="1" ht="18.95" customHeight="1">
      <c r="A1053" s="563"/>
      <c r="B1053" s="214"/>
      <c r="C1053" s="567"/>
      <c r="D1053" s="231"/>
      <c r="E1053" s="567"/>
      <c r="F1053" s="232"/>
      <c r="G1053" s="571"/>
      <c r="H1053" s="571"/>
      <c r="I1053" s="571"/>
      <c r="J1053" s="571"/>
      <c r="K1053" s="571"/>
      <c r="L1053" s="571"/>
      <c r="M1053" s="571"/>
      <c r="N1053" s="567"/>
      <c r="O1053" s="113"/>
    </row>
    <row r="1054" spans="1:15" s="115" customFormat="1" ht="18.95" customHeight="1">
      <c r="A1054" s="563"/>
      <c r="B1054" s="214"/>
      <c r="C1054" s="567"/>
      <c r="D1054" s="231"/>
      <c r="E1054" s="567"/>
      <c r="F1054" s="232"/>
      <c r="G1054" s="571"/>
      <c r="H1054" s="571"/>
      <c r="I1054" s="571"/>
      <c r="J1054" s="571"/>
      <c r="K1054" s="571"/>
      <c r="L1054" s="571"/>
      <c r="M1054" s="571"/>
      <c r="N1054" s="567"/>
      <c r="O1054" s="113"/>
    </row>
    <row r="1055" spans="1:15" s="115" customFormat="1" ht="18.95" customHeight="1">
      <c r="A1055" s="563"/>
      <c r="B1055" s="214"/>
      <c r="C1055" s="567"/>
      <c r="D1055" s="231"/>
      <c r="E1055" s="567"/>
      <c r="F1055" s="232"/>
      <c r="G1055" s="571"/>
      <c r="H1055" s="571"/>
      <c r="I1055" s="571"/>
      <c r="J1055" s="571"/>
      <c r="K1055" s="571"/>
      <c r="L1055" s="571"/>
      <c r="M1055" s="571"/>
      <c r="N1055" s="567"/>
      <c r="O1055" s="113"/>
    </row>
    <row r="1056" spans="1:15" s="115" customFormat="1" ht="18.95" customHeight="1">
      <c r="A1056" s="563"/>
      <c r="B1056" s="214"/>
      <c r="C1056" s="567"/>
      <c r="D1056" s="231"/>
      <c r="E1056" s="567"/>
      <c r="F1056" s="232"/>
      <c r="G1056" s="571"/>
      <c r="H1056" s="571"/>
      <c r="I1056" s="571"/>
      <c r="J1056" s="571"/>
      <c r="K1056" s="571"/>
      <c r="L1056" s="571"/>
      <c r="M1056" s="571"/>
      <c r="N1056" s="567"/>
      <c r="O1056" s="113"/>
    </row>
    <row r="1057" spans="1:15" s="115" customFormat="1" ht="18.95" customHeight="1">
      <c r="A1057" s="563"/>
      <c r="B1057" s="214"/>
      <c r="C1057" s="567"/>
      <c r="D1057" s="231"/>
      <c r="E1057" s="567"/>
      <c r="F1057" s="232"/>
      <c r="G1057" s="571"/>
      <c r="H1057" s="571"/>
      <c r="I1057" s="571"/>
      <c r="J1057" s="571"/>
      <c r="K1057" s="571"/>
      <c r="L1057" s="571"/>
      <c r="M1057" s="571"/>
      <c r="N1057" s="567"/>
      <c r="O1057" s="113"/>
    </row>
    <row r="1058" spans="1:15" s="115" customFormat="1" ht="18.95" customHeight="1">
      <c r="A1058" s="563"/>
      <c r="B1058" s="214"/>
      <c r="C1058" s="567"/>
      <c r="D1058" s="231"/>
      <c r="E1058" s="567"/>
      <c r="F1058" s="232"/>
      <c r="G1058" s="571"/>
      <c r="H1058" s="571"/>
      <c r="I1058" s="571"/>
      <c r="J1058" s="571"/>
      <c r="K1058" s="571"/>
      <c r="L1058" s="571"/>
      <c r="M1058" s="571"/>
      <c r="N1058" s="567"/>
      <c r="O1058" s="113"/>
    </row>
    <row r="1059" spans="1:15" s="115" customFormat="1" ht="18.95" customHeight="1">
      <c r="A1059" s="563"/>
      <c r="B1059" s="214"/>
      <c r="C1059" s="567"/>
      <c r="D1059" s="231"/>
      <c r="E1059" s="567"/>
      <c r="F1059" s="232"/>
      <c r="G1059" s="571"/>
      <c r="H1059" s="571"/>
      <c r="I1059" s="571"/>
      <c r="J1059" s="571"/>
      <c r="K1059" s="571"/>
      <c r="L1059" s="571"/>
      <c r="M1059" s="571"/>
      <c r="N1059" s="567"/>
      <c r="O1059" s="113"/>
    </row>
    <row r="1060" spans="1:15" s="115" customFormat="1" ht="18.95" customHeight="1">
      <c r="A1060" s="563"/>
      <c r="B1060" s="214"/>
      <c r="C1060" s="567"/>
      <c r="D1060" s="231"/>
      <c r="E1060" s="567"/>
      <c r="F1060" s="232"/>
      <c r="G1060" s="571"/>
      <c r="H1060" s="571"/>
      <c r="I1060" s="571"/>
      <c r="J1060" s="571"/>
      <c r="K1060" s="571"/>
      <c r="L1060" s="571"/>
      <c r="M1060" s="571"/>
      <c r="N1060" s="567"/>
      <c r="O1060" s="113"/>
    </row>
    <row r="1061" spans="1:15" s="115" customFormat="1" ht="18.95" customHeight="1">
      <c r="A1061" s="563"/>
      <c r="B1061" s="214"/>
      <c r="C1061" s="567"/>
      <c r="D1061" s="231"/>
      <c r="E1061" s="567"/>
      <c r="F1061" s="232"/>
      <c r="G1061" s="571"/>
      <c r="H1061" s="571"/>
      <c r="I1061" s="571"/>
      <c r="J1061" s="571"/>
      <c r="K1061" s="571"/>
      <c r="L1061" s="571"/>
      <c r="M1061" s="571"/>
      <c r="N1061" s="567"/>
      <c r="O1061" s="113"/>
    </row>
    <row r="1062" spans="1:15" s="115" customFormat="1" ht="18.95" customHeight="1">
      <c r="A1062" s="563"/>
      <c r="B1062" s="214"/>
      <c r="C1062" s="567"/>
      <c r="D1062" s="231"/>
      <c r="E1062" s="567"/>
      <c r="F1062" s="232"/>
      <c r="G1062" s="571"/>
      <c r="H1062" s="571"/>
      <c r="I1062" s="571"/>
      <c r="J1062" s="571"/>
      <c r="K1062" s="571"/>
      <c r="L1062" s="571"/>
      <c r="M1062" s="571"/>
      <c r="N1062" s="567"/>
      <c r="O1062" s="113"/>
    </row>
    <row r="1063" spans="1:15" s="115" customFormat="1" ht="18.95" customHeight="1">
      <c r="A1063" s="563"/>
      <c r="B1063" s="214"/>
      <c r="C1063" s="567"/>
      <c r="D1063" s="231"/>
      <c r="E1063" s="567"/>
      <c r="F1063" s="232"/>
      <c r="G1063" s="571"/>
      <c r="H1063" s="571"/>
      <c r="I1063" s="571"/>
      <c r="J1063" s="571"/>
      <c r="K1063" s="571"/>
      <c r="L1063" s="571"/>
      <c r="M1063" s="571"/>
      <c r="N1063" s="567"/>
      <c r="O1063" s="113"/>
    </row>
    <row r="1064" spans="1:15" s="115" customFormat="1" ht="18.95" customHeight="1">
      <c r="A1064" s="563"/>
      <c r="B1064" s="214"/>
      <c r="C1064" s="567"/>
      <c r="D1064" s="231"/>
      <c r="E1064" s="567"/>
      <c r="F1064" s="232"/>
      <c r="G1064" s="571"/>
      <c r="H1064" s="571"/>
      <c r="I1064" s="571"/>
      <c r="J1064" s="571"/>
      <c r="K1064" s="571"/>
      <c r="L1064" s="571"/>
      <c r="M1064" s="571"/>
      <c r="N1064" s="567"/>
      <c r="O1064" s="113"/>
    </row>
    <row r="1065" spans="1:15" s="115" customFormat="1" ht="18.95" customHeight="1">
      <c r="A1065" s="563"/>
      <c r="B1065" s="214"/>
      <c r="C1065" s="567"/>
      <c r="D1065" s="231"/>
      <c r="E1065" s="567"/>
      <c r="F1065" s="232"/>
      <c r="G1065" s="571"/>
      <c r="H1065" s="571"/>
      <c r="I1065" s="571"/>
      <c r="J1065" s="571"/>
      <c r="K1065" s="571"/>
      <c r="L1065" s="571"/>
      <c r="M1065" s="571"/>
      <c r="N1065" s="567"/>
      <c r="O1065" s="113"/>
    </row>
    <row r="1066" spans="1:15" s="115" customFormat="1" ht="18.95" customHeight="1">
      <c r="A1066" s="563"/>
      <c r="B1066" s="214"/>
      <c r="C1066" s="567"/>
      <c r="D1066" s="231"/>
      <c r="E1066" s="567"/>
      <c r="F1066" s="232"/>
      <c r="G1066" s="571"/>
      <c r="H1066" s="571"/>
      <c r="I1066" s="571"/>
      <c r="J1066" s="571"/>
      <c r="K1066" s="571"/>
      <c r="L1066" s="571"/>
      <c r="M1066" s="571"/>
      <c r="N1066" s="567"/>
      <c r="O1066" s="113"/>
    </row>
    <row r="1067" spans="1:15" s="115" customFormat="1" ht="18.95" customHeight="1">
      <c r="A1067" s="563"/>
      <c r="B1067" s="214"/>
      <c r="C1067" s="567"/>
      <c r="D1067" s="231"/>
      <c r="E1067" s="567"/>
      <c r="F1067" s="232"/>
      <c r="G1067" s="571"/>
      <c r="H1067" s="571"/>
      <c r="I1067" s="571"/>
      <c r="J1067" s="571"/>
      <c r="K1067" s="571"/>
      <c r="L1067" s="571"/>
      <c r="M1067" s="571"/>
      <c r="N1067" s="567"/>
      <c r="O1067" s="113"/>
    </row>
    <row r="1068" spans="1:15" s="115" customFormat="1" ht="18.95" customHeight="1">
      <c r="A1068" s="563"/>
      <c r="B1068" s="214"/>
      <c r="C1068" s="567"/>
      <c r="D1068" s="231"/>
      <c r="E1068" s="567"/>
      <c r="F1068" s="232"/>
      <c r="G1068" s="571"/>
      <c r="H1068" s="571"/>
      <c r="I1068" s="571"/>
      <c r="J1068" s="571"/>
      <c r="K1068" s="571"/>
      <c r="L1068" s="571"/>
      <c r="M1068" s="571"/>
      <c r="N1068" s="567"/>
      <c r="O1068" s="113"/>
    </row>
    <row r="1069" spans="1:15" s="115" customFormat="1" ht="18.95" customHeight="1">
      <c r="A1069" s="563"/>
      <c r="B1069" s="214"/>
      <c r="C1069" s="567"/>
      <c r="D1069" s="231"/>
      <c r="E1069" s="567"/>
      <c r="F1069" s="232"/>
      <c r="G1069" s="571"/>
      <c r="H1069" s="571"/>
      <c r="I1069" s="571"/>
      <c r="J1069" s="571"/>
      <c r="K1069" s="571"/>
      <c r="L1069" s="571"/>
      <c r="M1069" s="571"/>
      <c r="N1069" s="567"/>
      <c r="O1069" s="113"/>
    </row>
    <row r="1070" spans="1:15" s="115" customFormat="1" ht="18.95" customHeight="1">
      <c r="A1070" s="563"/>
      <c r="B1070" s="214"/>
      <c r="C1070" s="567"/>
      <c r="D1070" s="231"/>
      <c r="E1070" s="567"/>
      <c r="F1070" s="232"/>
      <c r="G1070" s="571"/>
      <c r="H1070" s="571"/>
      <c r="I1070" s="571"/>
      <c r="J1070" s="571"/>
      <c r="K1070" s="571"/>
      <c r="L1070" s="571"/>
      <c r="M1070" s="571"/>
      <c r="N1070" s="567"/>
      <c r="O1070" s="113"/>
    </row>
    <row r="1071" spans="1:15" s="115" customFormat="1" ht="18.95" customHeight="1">
      <c r="A1071" s="563"/>
      <c r="B1071" s="214"/>
      <c r="C1071" s="567"/>
      <c r="D1071" s="231"/>
      <c r="E1071" s="567"/>
      <c r="F1071" s="232"/>
      <c r="G1071" s="571"/>
      <c r="H1071" s="571"/>
      <c r="I1071" s="571"/>
      <c r="J1071" s="571"/>
      <c r="K1071" s="571"/>
      <c r="L1071" s="571"/>
      <c r="M1071" s="571"/>
      <c r="N1071" s="567"/>
      <c r="O1071" s="113"/>
    </row>
    <row r="1072" spans="1:15" s="115" customFormat="1" ht="18.95" customHeight="1">
      <c r="A1072" s="563"/>
      <c r="B1072" s="214"/>
      <c r="C1072" s="567"/>
      <c r="D1072" s="231"/>
      <c r="E1072" s="567"/>
      <c r="F1072" s="232"/>
      <c r="G1072" s="571"/>
      <c r="H1072" s="571"/>
      <c r="I1072" s="571"/>
      <c r="J1072" s="571"/>
      <c r="K1072" s="571"/>
      <c r="L1072" s="571"/>
      <c r="M1072" s="571"/>
      <c r="N1072" s="567"/>
      <c r="O1072" s="113"/>
    </row>
    <row r="1073" spans="1:15" s="115" customFormat="1" ht="18.95" customHeight="1">
      <c r="A1073" s="563"/>
      <c r="B1073" s="214"/>
      <c r="C1073" s="567"/>
      <c r="D1073" s="231"/>
      <c r="E1073" s="567"/>
      <c r="F1073" s="232"/>
      <c r="G1073" s="571"/>
      <c r="H1073" s="571"/>
      <c r="I1073" s="571"/>
      <c r="J1073" s="571"/>
      <c r="K1073" s="571"/>
      <c r="L1073" s="571"/>
      <c r="M1073" s="571"/>
      <c r="N1073" s="567"/>
      <c r="O1073" s="113"/>
    </row>
    <row r="1074" spans="1:15" s="115" customFormat="1" ht="18.95" customHeight="1">
      <c r="A1074" s="563"/>
      <c r="B1074" s="214"/>
      <c r="C1074" s="567"/>
      <c r="D1074" s="231"/>
      <c r="E1074" s="567"/>
      <c r="F1074" s="232"/>
      <c r="G1074" s="571"/>
      <c r="H1074" s="571"/>
      <c r="I1074" s="571"/>
      <c r="J1074" s="571"/>
      <c r="K1074" s="571"/>
      <c r="L1074" s="571"/>
      <c r="M1074" s="571"/>
      <c r="N1074" s="567"/>
      <c r="O1074" s="113"/>
    </row>
    <row r="1075" spans="1:15" s="115" customFormat="1" ht="18.95" customHeight="1">
      <c r="A1075" s="563"/>
      <c r="B1075" s="214"/>
      <c r="C1075" s="567"/>
      <c r="D1075" s="231"/>
      <c r="E1075" s="567"/>
      <c r="F1075" s="232"/>
      <c r="G1075" s="571"/>
      <c r="H1075" s="571"/>
      <c r="I1075" s="571"/>
      <c r="J1075" s="571"/>
      <c r="K1075" s="571"/>
      <c r="L1075" s="571"/>
      <c r="M1075" s="571"/>
      <c r="N1075" s="567"/>
      <c r="O1075" s="113"/>
    </row>
    <row r="1076" spans="1:15" s="115" customFormat="1" ht="18.95" customHeight="1">
      <c r="A1076" s="563"/>
      <c r="B1076" s="214"/>
      <c r="C1076" s="567"/>
      <c r="D1076" s="231"/>
      <c r="E1076" s="567"/>
      <c r="F1076" s="232"/>
      <c r="G1076" s="571"/>
      <c r="H1076" s="571"/>
      <c r="I1076" s="571"/>
      <c r="J1076" s="571"/>
      <c r="K1076" s="571"/>
      <c r="L1076" s="571"/>
      <c r="M1076" s="571"/>
      <c r="N1076" s="567"/>
      <c r="O1076" s="113"/>
    </row>
    <row r="1077" spans="1:15" s="115" customFormat="1" ht="18.95" customHeight="1">
      <c r="A1077" s="563"/>
      <c r="B1077" s="214"/>
      <c r="C1077" s="567"/>
      <c r="D1077" s="231"/>
      <c r="E1077" s="567"/>
      <c r="F1077" s="232"/>
      <c r="G1077" s="571"/>
      <c r="H1077" s="571"/>
      <c r="I1077" s="571"/>
      <c r="J1077" s="571"/>
      <c r="K1077" s="571"/>
      <c r="L1077" s="571"/>
      <c r="M1077" s="571"/>
      <c r="N1077" s="567"/>
      <c r="O1077" s="113"/>
    </row>
    <row r="1078" spans="1:15" s="115" customFormat="1" ht="18.95" customHeight="1">
      <c r="A1078" s="563"/>
      <c r="B1078" s="214"/>
      <c r="C1078" s="567"/>
      <c r="D1078" s="231"/>
      <c r="E1078" s="567"/>
      <c r="F1078" s="232"/>
      <c r="G1078" s="571"/>
      <c r="H1078" s="571"/>
      <c r="I1078" s="571"/>
      <c r="J1078" s="571"/>
      <c r="K1078" s="571"/>
      <c r="L1078" s="571"/>
      <c r="M1078" s="571"/>
      <c r="N1078" s="567"/>
      <c r="O1078" s="113"/>
    </row>
    <row r="1079" spans="1:15" s="115" customFormat="1" ht="18.95" customHeight="1">
      <c r="A1079" s="563"/>
      <c r="B1079" s="214"/>
      <c r="C1079" s="567"/>
      <c r="D1079" s="231"/>
      <c r="E1079" s="567"/>
      <c r="F1079" s="232"/>
      <c r="G1079" s="571"/>
      <c r="H1079" s="571"/>
      <c r="I1079" s="571"/>
      <c r="J1079" s="571"/>
      <c r="K1079" s="571"/>
      <c r="L1079" s="571"/>
      <c r="M1079" s="571"/>
      <c r="N1079" s="567"/>
      <c r="O1079" s="113"/>
    </row>
    <row r="1080" spans="1:15" s="115" customFormat="1" ht="18.95" customHeight="1">
      <c r="A1080" s="563"/>
      <c r="B1080" s="214"/>
      <c r="C1080" s="567"/>
      <c r="D1080" s="231"/>
      <c r="E1080" s="567"/>
      <c r="F1080" s="232"/>
      <c r="G1080" s="571"/>
      <c r="H1080" s="571"/>
      <c r="I1080" s="571"/>
      <c r="J1080" s="571"/>
      <c r="K1080" s="571"/>
      <c r="L1080" s="571"/>
      <c r="M1080" s="571"/>
      <c r="N1080" s="567"/>
      <c r="O1080" s="113"/>
    </row>
    <row r="1081" spans="1:15" s="115" customFormat="1" ht="18.95" customHeight="1">
      <c r="A1081" s="563"/>
      <c r="B1081" s="214"/>
      <c r="C1081" s="567"/>
      <c r="D1081" s="231"/>
      <c r="E1081" s="567"/>
      <c r="F1081" s="232"/>
      <c r="G1081" s="571"/>
      <c r="H1081" s="571"/>
      <c r="I1081" s="571"/>
      <c r="J1081" s="571"/>
      <c r="K1081" s="571"/>
      <c r="L1081" s="571"/>
      <c r="M1081" s="571"/>
      <c r="N1081" s="567"/>
      <c r="O1081" s="113"/>
    </row>
    <row r="1082" spans="1:15" s="115" customFormat="1" ht="18.95" customHeight="1">
      <c r="A1082" s="563"/>
      <c r="B1082" s="214"/>
      <c r="C1082" s="567"/>
      <c r="D1082" s="231"/>
      <c r="E1082" s="567"/>
      <c r="F1082" s="232"/>
      <c r="G1082" s="571"/>
      <c r="H1082" s="571"/>
      <c r="I1082" s="571"/>
      <c r="J1082" s="571"/>
      <c r="K1082" s="571"/>
      <c r="L1082" s="571"/>
      <c r="M1082" s="571"/>
      <c r="N1082" s="567"/>
      <c r="O1082" s="113"/>
    </row>
    <row r="1083" spans="1:15" s="115" customFormat="1" ht="18.95" customHeight="1">
      <c r="A1083" s="563"/>
      <c r="B1083" s="214"/>
      <c r="C1083" s="567"/>
      <c r="D1083" s="231"/>
      <c r="E1083" s="567"/>
      <c r="F1083" s="232"/>
      <c r="G1083" s="571"/>
      <c r="H1083" s="571"/>
      <c r="I1083" s="571"/>
      <c r="J1083" s="571"/>
      <c r="K1083" s="571"/>
      <c r="L1083" s="571"/>
      <c r="M1083" s="571"/>
      <c r="N1083" s="567"/>
      <c r="O1083" s="113"/>
    </row>
    <row r="1084" spans="1:15" s="115" customFormat="1" ht="18.95" customHeight="1">
      <c r="A1084" s="563"/>
      <c r="B1084" s="214"/>
      <c r="C1084" s="567"/>
      <c r="D1084" s="231"/>
      <c r="E1084" s="567"/>
      <c r="F1084" s="232"/>
      <c r="G1084" s="571"/>
      <c r="H1084" s="571"/>
      <c r="I1084" s="571"/>
      <c r="J1084" s="571"/>
      <c r="K1084" s="571"/>
      <c r="L1084" s="571"/>
      <c r="M1084" s="571"/>
      <c r="N1084" s="567"/>
      <c r="O1084" s="113"/>
    </row>
    <row r="1085" spans="1:15" s="115" customFormat="1" ht="18.95" customHeight="1">
      <c r="A1085" s="563"/>
      <c r="B1085" s="214"/>
      <c r="C1085" s="567"/>
      <c r="D1085" s="231"/>
      <c r="E1085" s="567"/>
      <c r="F1085" s="232"/>
      <c r="G1085" s="571"/>
      <c r="H1085" s="571"/>
      <c r="I1085" s="571"/>
      <c r="J1085" s="571"/>
      <c r="K1085" s="571"/>
      <c r="L1085" s="571"/>
      <c r="M1085" s="571"/>
      <c r="N1085" s="567"/>
      <c r="O1085" s="113"/>
    </row>
    <row r="1086" spans="1:15" s="115" customFormat="1" ht="18.95" customHeight="1">
      <c r="A1086" s="563"/>
      <c r="B1086" s="214"/>
      <c r="C1086" s="567"/>
      <c r="D1086" s="231"/>
      <c r="E1086" s="567"/>
      <c r="F1086" s="232"/>
      <c r="G1086" s="571"/>
      <c r="H1086" s="571"/>
      <c r="I1086" s="571"/>
      <c r="J1086" s="571"/>
      <c r="K1086" s="571"/>
      <c r="L1086" s="571"/>
      <c r="M1086" s="571"/>
      <c r="N1086" s="567"/>
      <c r="O1086" s="113"/>
    </row>
    <row r="1087" spans="1:15" s="115" customFormat="1" ht="18.95" customHeight="1">
      <c r="A1087" s="563"/>
      <c r="B1087" s="214"/>
      <c r="C1087" s="567"/>
      <c r="D1087" s="231"/>
      <c r="E1087" s="567"/>
      <c r="F1087" s="232"/>
      <c r="G1087" s="571"/>
      <c r="H1087" s="571"/>
      <c r="I1087" s="571"/>
      <c r="J1087" s="571"/>
      <c r="K1087" s="571"/>
      <c r="L1087" s="571"/>
      <c r="M1087" s="571"/>
      <c r="N1087" s="567"/>
      <c r="O1087" s="113"/>
    </row>
    <row r="1088" spans="1:15" s="115" customFormat="1" ht="18.95" customHeight="1">
      <c r="A1088" s="563"/>
      <c r="B1088" s="214"/>
      <c r="C1088" s="567"/>
      <c r="D1088" s="231"/>
      <c r="E1088" s="567"/>
      <c r="F1088" s="232"/>
      <c r="G1088" s="571"/>
      <c r="H1088" s="571"/>
      <c r="I1088" s="571"/>
      <c r="J1088" s="571"/>
      <c r="K1088" s="571"/>
      <c r="L1088" s="571"/>
      <c r="M1088" s="571"/>
      <c r="N1088" s="567"/>
      <c r="O1088" s="113"/>
    </row>
    <row r="1089" spans="1:15" s="115" customFormat="1" ht="18.95" customHeight="1">
      <c r="A1089" s="563"/>
      <c r="B1089" s="214"/>
      <c r="C1089" s="567"/>
      <c r="D1089" s="231"/>
      <c r="E1089" s="567"/>
      <c r="F1089" s="232"/>
      <c r="G1089" s="571"/>
      <c r="H1089" s="571"/>
      <c r="I1089" s="571"/>
      <c r="J1089" s="571"/>
      <c r="K1089" s="571"/>
      <c r="L1089" s="571"/>
      <c r="M1089" s="571"/>
      <c r="N1089" s="567"/>
      <c r="O1089" s="113"/>
    </row>
    <row r="1090" spans="1:15" s="115" customFormat="1" ht="18.95" customHeight="1">
      <c r="A1090" s="563"/>
      <c r="B1090" s="214"/>
      <c r="C1090" s="567"/>
      <c r="D1090" s="231"/>
      <c r="E1090" s="567"/>
      <c r="F1090" s="232"/>
      <c r="G1090" s="571"/>
      <c r="H1090" s="571"/>
      <c r="I1090" s="571"/>
      <c r="J1090" s="571"/>
      <c r="K1090" s="571"/>
      <c r="L1090" s="571"/>
      <c r="M1090" s="571"/>
      <c r="N1090" s="567"/>
      <c r="O1090" s="113"/>
    </row>
    <row r="1091" spans="1:15" s="115" customFormat="1" ht="18.95" customHeight="1">
      <c r="A1091" s="563"/>
      <c r="B1091" s="214"/>
      <c r="C1091" s="567"/>
      <c r="D1091" s="231"/>
      <c r="E1091" s="567"/>
      <c r="F1091" s="232"/>
      <c r="G1091" s="571"/>
      <c r="H1091" s="571"/>
      <c r="I1091" s="571"/>
      <c r="J1091" s="571"/>
      <c r="K1091" s="571"/>
      <c r="L1091" s="571"/>
      <c r="M1091" s="571"/>
      <c r="N1091" s="567"/>
      <c r="O1091" s="113"/>
    </row>
    <row r="1092" spans="1:15" s="115" customFormat="1" ht="18.95" customHeight="1">
      <c r="A1092" s="563"/>
      <c r="B1092" s="214"/>
      <c r="C1092" s="567"/>
      <c r="D1092" s="231"/>
      <c r="E1092" s="567"/>
      <c r="F1092" s="232"/>
      <c r="G1092" s="571"/>
      <c r="H1092" s="571"/>
      <c r="I1092" s="571"/>
      <c r="J1092" s="571"/>
      <c r="K1092" s="571"/>
      <c r="L1092" s="571"/>
      <c r="M1092" s="571"/>
      <c r="N1092" s="567"/>
      <c r="O1092" s="113"/>
    </row>
    <row r="1093" spans="1:15" s="115" customFormat="1" ht="18.95" customHeight="1">
      <c r="A1093" s="563"/>
      <c r="B1093" s="214"/>
      <c r="C1093" s="567"/>
      <c r="D1093" s="231"/>
      <c r="E1093" s="567"/>
      <c r="F1093" s="232"/>
      <c r="G1093" s="571"/>
      <c r="H1093" s="571"/>
      <c r="I1093" s="571"/>
      <c r="J1093" s="571"/>
      <c r="K1093" s="571"/>
      <c r="L1093" s="571"/>
      <c r="M1093" s="571"/>
      <c r="N1093" s="567"/>
      <c r="O1093" s="113"/>
    </row>
    <row r="1094" spans="1:15" s="115" customFormat="1" ht="18.95" customHeight="1">
      <c r="A1094" s="563"/>
      <c r="B1094" s="214"/>
      <c r="C1094" s="567"/>
      <c r="D1094" s="231"/>
      <c r="E1094" s="567"/>
      <c r="F1094" s="232"/>
      <c r="G1094" s="571"/>
      <c r="H1094" s="571"/>
      <c r="I1094" s="571"/>
      <c r="J1094" s="571"/>
      <c r="K1094" s="571"/>
      <c r="L1094" s="571"/>
      <c r="M1094" s="571"/>
      <c r="N1094" s="567"/>
      <c r="O1094" s="113"/>
    </row>
    <row r="1095" spans="1:15" s="115" customFormat="1" ht="18.95" customHeight="1">
      <c r="A1095" s="563"/>
      <c r="B1095" s="214"/>
      <c r="C1095" s="567"/>
      <c r="D1095" s="231"/>
      <c r="E1095" s="567"/>
      <c r="F1095" s="232"/>
      <c r="G1095" s="571"/>
      <c r="H1095" s="571"/>
      <c r="I1095" s="571"/>
      <c r="J1095" s="571"/>
      <c r="K1095" s="571"/>
      <c r="L1095" s="571"/>
      <c r="M1095" s="571"/>
      <c r="N1095" s="567"/>
      <c r="O1095" s="113"/>
    </row>
    <row r="1096" spans="1:15" s="115" customFormat="1" ht="18.95" customHeight="1">
      <c r="A1096" s="563"/>
      <c r="B1096" s="214"/>
      <c r="C1096" s="567"/>
      <c r="D1096" s="231"/>
      <c r="E1096" s="567"/>
      <c r="F1096" s="232"/>
      <c r="G1096" s="571"/>
      <c r="H1096" s="571"/>
      <c r="I1096" s="571"/>
      <c r="J1096" s="571"/>
      <c r="K1096" s="571"/>
      <c r="L1096" s="571"/>
      <c r="M1096" s="571"/>
      <c r="N1096" s="567"/>
      <c r="O1096" s="113"/>
    </row>
    <row r="1097" spans="1:15" s="115" customFormat="1" ht="18.95" customHeight="1">
      <c r="A1097" s="563"/>
      <c r="B1097" s="214"/>
      <c r="C1097" s="567"/>
      <c r="D1097" s="231"/>
      <c r="E1097" s="567"/>
      <c r="F1097" s="232"/>
      <c r="G1097" s="571"/>
      <c r="H1097" s="571"/>
      <c r="I1097" s="571"/>
      <c r="J1097" s="571"/>
      <c r="K1097" s="571"/>
      <c r="L1097" s="571"/>
      <c r="M1097" s="571"/>
      <c r="N1097" s="567"/>
      <c r="O1097" s="113"/>
    </row>
    <row r="1098" spans="1:15" s="115" customFormat="1" ht="18.95" customHeight="1">
      <c r="A1098" s="563"/>
      <c r="B1098" s="214"/>
      <c r="C1098" s="567"/>
      <c r="D1098" s="231"/>
      <c r="E1098" s="567"/>
      <c r="F1098" s="232"/>
      <c r="G1098" s="571"/>
      <c r="H1098" s="571"/>
      <c r="I1098" s="571"/>
      <c r="J1098" s="571"/>
      <c r="K1098" s="571"/>
      <c r="L1098" s="571"/>
      <c r="M1098" s="571"/>
      <c r="N1098" s="567"/>
      <c r="O1098" s="113"/>
    </row>
    <row r="1099" spans="1:15" s="115" customFormat="1" ht="18.95" customHeight="1">
      <c r="A1099" s="563"/>
      <c r="B1099" s="214"/>
      <c r="C1099" s="567"/>
      <c r="D1099" s="231"/>
      <c r="E1099" s="567"/>
      <c r="F1099" s="232"/>
      <c r="G1099" s="571"/>
      <c r="H1099" s="571"/>
      <c r="I1099" s="571"/>
      <c r="J1099" s="571"/>
      <c r="K1099" s="571"/>
      <c r="L1099" s="571"/>
      <c r="M1099" s="571"/>
      <c r="N1099" s="567"/>
      <c r="O1099" s="113"/>
    </row>
    <row r="1100" spans="1:15" s="115" customFormat="1" ht="18.95" customHeight="1">
      <c r="A1100" s="563"/>
      <c r="B1100" s="214"/>
      <c r="C1100" s="567"/>
      <c r="D1100" s="231"/>
      <c r="E1100" s="567"/>
      <c r="F1100" s="232"/>
      <c r="G1100" s="571"/>
      <c r="H1100" s="571"/>
      <c r="I1100" s="571"/>
      <c r="J1100" s="571"/>
      <c r="K1100" s="571"/>
      <c r="L1100" s="571"/>
      <c r="M1100" s="571"/>
      <c r="N1100" s="567"/>
      <c r="O1100" s="113"/>
    </row>
    <row r="1101" spans="1:15" s="115" customFormat="1" ht="18.95" customHeight="1">
      <c r="A1101" s="563"/>
      <c r="B1101" s="214"/>
      <c r="C1101" s="567"/>
      <c r="D1101" s="231"/>
      <c r="E1101" s="567"/>
      <c r="F1101" s="232"/>
      <c r="G1101" s="571"/>
      <c r="H1101" s="571"/>
      <c r="I1101" s="571"/>
      <c r="J1101" s="571"/>
      <c r="K1101" s="571"/>
      <c r="L1101" s="571"/>
      <c r="M1101" s="571"/>
      <c r="N1101" s="567"/>
      <c r="O1101" s="113"/>
    </row>
    <row r="1102" spans="1:15" s="115" customFormat="1" ht="18.95" customHeight="1">
      <c r="A1102" s="563"/>
      <c r="B1102" s="214"/>
      <c r="C1102" s="567"/>
      <c r="D1102" s="231"/>
      <c r="E1102" s="567"/>
      <c r="F1102" s="232"/>
      <c r="G1102" s="571"/>
      <c r="H1102" s="571"/>
      <c r="I1102" s="571"/>
      <c r="J1102" s="571"/>
      <c r="K1102" s="571"/>
      <c r="L1102" s="571"/>
      <c r="M1102" s="571"/>
      <c r="N1102" s="567"/>
      <c r="O1102" s="113"/>
    </row>
    <row r="1103" spans="1:15" s="115" customFormat="1" ht="18.95" customHeight="1">
      <c r="A1103" s="563"/>
      <c r="B1103" s="214"/>
      <c r="C1103" s="567"/>
      <c r="D1103" s="231"/>
      <c r="E1103" s="567"/>
      <c r="F1103" s="232"/>
      <c r="G1103" s="571"/>
      <c r="H1103" s="571"/>
      <c r="I1103" s="571"/>
      <c r="J1103" s="571"/>
      <c r="K1103" s="571"/>
      <c r="L1103" s="571"/>
      <c r="M1103" s="571"/>
      <c r="N1103" s="567"/>
      <c r="O1103" s="113"/>
    </row>
    <row r="1104" spans="1:15" s="115" customFormat="1" ht="18.95" customHeight="1">
      <c r="A1104" s="563"/>
      <c r="B1104" s="214"/>
      <c r="C1104" s="567"/>
      <c r="D1104" s="231"/>
      <c r="E1104" s="567"/>
      <c r="F1104" s="232"/>
      <c r="G1104" s="571"/>
      <c r="H1104" s="571"/>
      <c r="I1104" s="571"/>
      <c r="J1104" s="571"/>
      <c r="K1104" s="571"/>
      <c r="L1104" s="571"/>
      <c r="M1104" s="571"/>
      <c r="N1104" s="567"/>
      <c r="O1104" s="113"/>
    </row>
    <row r="1105" spans="1:15" s="115" customFormat="1" ht="18.95" customHeight="1">
      <c r="A1105" s="563"/>
      <c r="B1105" s="214"/>
      <c r="C1105" s="567"/>
      <c r="D1105" s="231"/>
      <c r="E1105" s="567"/>
      <c r="F1105" s="232"/>
      <c r="G1105" s="571"/>
      <c r="H1105" s="571"/>
      <c r="I1105" s="571"/>
      <c r="J1105" s="571"/>
      <c r="K1105" s="571"/>
      <c r="L1105" s="571"/>
      <c r="M1105" s="571"/>
      <c r="N1105" s="567"/>
      <c r="O1105" s="113"/>
    </row>
    <row r="1106" spans="1:15" s="115" customFormat="1" ht="18.95" customHeight="1">
      <c r="A1106" s="563"/>
      <c r="B1106" s="214"/>
      <c r="C1106" s="567"/>
      <c r="D1106" s="231"/>
      <c r="E1106" s="567"/>
      <c r="F1106" s="232"/>
      <c r="G1106" s="571"/>
      <c r="H1106" s="571"/>
      <c r="I1106" s="571"/>
      <c r="J1106" s="571"/>
      <c r="K1106" s="571"/>
      <c r="L1106" s="571"/>
      <c r="M1106" s="571"/>
      <c r="N1106" s="567"/>
      <c r="O1106" s="113"/>
    </row>
    <row r="1107" spans="1:15" s="115" customFormat="1" ht="18.95" customHeight="1">
      <c r="A1107" s="563"/>
      <c r="B1107" s="214"/>
      <c r="C1107" s="567"/>
      <c r="D1107" s="231"/>
      <c r="E1107" s="567"/>
      <c r="F1107" s="232"/>
      <c r="G1107" s="571"/>
      <c r="H1107" s="571"/>
      <c r="I1107" s="571"/>
      <c r="J1107" s="571"/>
      <c r="K1107" s="571"/>
      <c r="L1107" s="571"/>
      <c r="M1107" s="571"/>
      <c r="N1107" s="567"/>
      <c r="O1107" s="113"/>
    </row>
    <row r="1108" spans="1:15" s="115" customFormat="1" ht="18.95" customHeight="1">
      <c r="A1108" s="563"/>
      <c r="B1108" s="214"/>
      <c r="C1108" s="567"/>
      <c r="D1108" s="231"/>
      <c r="E1108" s="567"/>
      <c r="F1108" s="232"/>
      <c r="G1108" s="571"/>
      <c r="H1108" s="571"/>
      <c r="I1108" s="571"/>
      <c r="J1108" s="571"/>
      <c r="K1108" s="571"/>
      <c r="L1108" s="571"/>
      <c r="M1108" s="571"/>
      <c r="N1108" s="567"/>
      <c r="O1108" s="113"/>
    </row>
    <row r="1109" spans="1:15" s="115" customFormat="1" ht="18.95" customHeight="1">
      <c r="A1109" s="563"/>
      <c r="B1109" s="214"/>
      <c r="C1109" s="567"/>
      <c r="D1109" s="231"/>
      <c r="E1109" s="567"/>
      <c r="F1109" s="232"/>
      <c r="G1109" s="571"/>
      <c r="H1109" s="571"/>
      <c r="I1109" s="571"/>
      <c r="J1109" s="571"/>
      <c r="K1109" s="571"/>
      <c r="L1109" s="571"/>
      <c r="M1109" s="571"/>
      <c r="N1109" s="567"/>
      <c r="O1109" s="113"/>
    </row>
    <row r="1110" spans="1:15" s="115" customFormat="1" ht="18.95" customHeight="1">
      <c r="A1110" s="563"/>
      <c r="B1110" s="214"/>
      <c r="C1110" s="567"/>
      <c r="D1110" s="231"/>
      <c r="E1110" s="567"/>
      <c r="F1110" s="232"/>
      <c r="G1110" s="571"/>
      <c r="H1110" s="571"/>
      <c r="I1110" s="571"/>
      <c r="J1110" s="571"/>
      <c r="K1110" s="571"/>
      <c r="L1110" s="571"/>
      <c r="M1110" s="571"/>
      <c r="N1110" s="567"/>
      <c r="O1110" s="113"/>
    </row>
    <row r="1111" spans="1:15" s="115" customFormat="1" ht="18.95" customHeight="1">
      <c r="A1111" s="563"/>
      <c r="B1111" s="214"/>
      <c r="C1111" s="567"/>
      <c r="D1111" s="231"/>
      <c r="E1111" s="567"/>
      <c r="F1111" s="232"/>
      <c r="G1111" s="571"/>
      <c r="H1111" s="571"/>
      <c r="I1111" s="571"/>
      <c r="J1111" s="571"/>
      <c r="K1111" s="571"/>
      <c r="L1111" s="571"/>
      <c r="M1111" s="571"/>
      <c r="N1111" s="567"/>
      <c r="O1111" s="113"/>
    </row>
    <row r="1112" spans="1:15" s="115" customFormat="1" ht="18.95" customHeight="1">
      <c r="A1112" s="563"/>
      <c r="B1112" s="214"/>
      <c r="C1112" s="567"/>
      <c r="D1112" s="231"/>
      <c r="E1112" s="567"/>
      <c r="F1112" s="232"/>
      <c r="G1112" s="571"/>
      <c r="H1112" s="571"/>
      <c r="I1112" s="571"/>
      <c r="J1112" s="571"/>
      <c r="K1112" s="571"/>
      <c r="L1112" s="571"/>
      <c r="M1112" s="571"/>
      <c r="N1112" s="567"/>
      <c r="O1112" s="113"/>
    </row>
    <row r="1113" spans="1:15" s="115" customFormat="1" ht="18.95" customHeight="1">
      <c r="A1113" s="563"/>
      <c r="B1113" s="214"/>
      <c r="C1113" s="567"/>
      <c r="D1113" s="231"/>
      <c r="E1113" s="567"/>
      <c r="F1113" s="232"/>
      <c r="G1113" s="571"/>
      <c r="H1113" s="571"/>
      <c r="I1113" s="571"/>
      <c r="J1113" s="571"/>
      <c r="K1113" s="571"/>
      <c r="L1113" s="571"/>
      <c r="M1113" s="571"/>
      <c r="N1113" s="567"/>
      <c r="O1113" s="113"/>
    </row>
    <row r="1114" spans="1:15" s="115" customFormat="1" ht="18.95" customHeight="1">
      <c r="A1114" s="563"/>
      <c r="B1114" s="214"/>
      <c r="C1114" s="567"/>
      <c r="D1114" s="231"/>
      <c r="E1114" s="567"/>
      <c r="F1114" s="232"/>
      <c r="G1114" s="571"/>
      <c r="H1114" s="571"/>
      <c r="I1114" s="571"/>
      <c r="J1114" s="571"/>
      <c r="K1114" s="571"/>
      <c r="L1114" s="571"/>
      <c r="M1114" s="571"/>
      <c r="N1114" s="567"/>
      <c r="O1114" s="113"/>
    </row>
    <row r="1115" spans="1:15" s="115" customFormat="1" ht="18.95" customHeight="1">
      <c r="A1115" s="563"/>
      <c r="B1115" s="214"/>
      <c r="C1115" s="567"/>
      <c r="D1115" s="231"/>
      <c r="E1115" s="567"/>
      <c r="F1115" s="232"/>
      <c r="G1115" s="571"/>
      <c r="H1115" s="571"/>
      <c r="I1115" s="571"/>
      <c r="J1115" s="571"/>
      <c r="K1115" s="571"/>
      <c r="L1115" s="571"/>
      <c r="M1115" s="571"/>
      <c r="N1115" s="567"/>
      <c r="O1115" s="113"/>
    </row>
    <row r="1116" spans="1:15" s="115" customFormat="1" ht="18.95" customHeight="1">
      <c r="A1116" s="563"/>
      <c r="B1116" s="214"/>
      <c r="C1116" s="567"/>
      <c r="D1116" s="231"/>
      <c r="E1116" s="567"/>
      <c r="F1116" s="232"/>
      <c r="G1116" s="571"/>
      <c r="H1116" s="571"/>
      <c r="I1116" s="571"/>
      <c r="J1116" s="571"/>
      <c r="K1116" s="571"/>
      <c r="L1116" s="571"/>
      <c r="M1116" s="571"/>
      <c r="N1116" s="567"/>
      <c r="O1116" s="113"/>
    </row>
    <row r="1117" spans="1:15" s="115" customFormat="1" ht="18.95" customHeight="1">
      <c r="A1117" s="563"/>
      <c r="B1117" s="214"/>
      <c r="C1117" s="567"/>
      <c r="D1117" s="231"/>
      <c r="E1117" s="567"/>
      <c r="F1117" s="232"/>
      <c r="G1117" s="571"/>
      <c r="H1117" s="571"/>
      <c r="I1117" s="571"/>
      <c r="J1117" s="571"/>
      <c r="K1117" s="571"/>
      <c r="L1117" s="571"/>
      <c r="M1117" s="571"/>
      <c r="N1117" s="567"/>
      <c r="O1117" s="113"/>
    </row>
    <row r="1118" spans="1:15" s="115" customFormat="1" ht="18.95" customHeight="1">
      <c r="A1118" s="563"/>
      <c r="B1118" s="214"/>
      <c r="C1118" s="567"/>
      <c r="D1118" s="231"/>
      <c r="E1118" s="567"/>
      <c r="F1118" s="232"/>
      <c r="G1118" s="571"/>
      <c r="H1118" s="571"/>
      <c r="I1118" s="571"/>
      <c r="J1118" s="571"/>
      <c r="K1118" s="571"/>
      <c r="L1118" s="571"/>
      <c r="M1118" s="571"/>
      <c r="N1118" s="567"/>
      <c r="O1118" s="113"/>
    </row>
    <row r="1119" spans="1:15" s="115" customFormat="1" ht="18.95" customHeight="1">
      <c r="A1119" s="563"/>
      <c r="B1119" s="214"/>
      <c r="C1119" s="567"/>
      <c r="D1119" s="231"/>
      <c r="E1119" s="567"/>
      <c r="F1119" s="232"/>
      <c r="G1119" s="571"/>
      <c r="H1119" s="571"/>
      <c r="I1119" s="571"/>
      <c r="J1119" s="571"/>
      <c r="K1119" s="571"/>
      <c r="L1119" s="571"/>
      <c r="M1119" s="571"/>
      <c r="N1119" s="567"/>
      <c r="O1119" s="113"/>
    </row>
    <row r="1120" spans="1:15" s="115" customFormat="1" ht="18.95" customHeight="1">
      <c r="A1120" s="563"/>
      <c r="B1120" s="214"/>
      <c r="C1120" s="567"/>
      <c r="D1120" s="231"/>
      <c r="E1120" s="567"/>
      <c r="F1120" s="232"/>
      <c r="G1120" s="571"/>
      <c r="H1120" s="571"/>
      <c r="I1120" s="571"/>
      <c r="J1120" s="571"/>
      <c r="K1120" s="571"/>
      <c r="L1120" s="571"/>
      <c r="M1120" s="571"/>
      <c r="N1120" s="567"/>
      <c r="O1120" s="113"/>
    </row>
    <row r="1121" spans="1:15" s="115" customFormat="1" ht="18.95" customHeight="1">
      <c r="A1121" s="563"/>
      <c r="B1121" s="214"/>
      <c r="C1121" s="567"/>
      <c r="D1121" s="231"/>
      <c r="E1121" s="567"/>
      <c r="F1121" s="232"/>
      <c r="G1121" s="571"/>
      <c r="H1121" s="571"/>
      <c r="I1121" s="571"/>
      <c r="J1121" s="571"/>
      <c r="K1121" s="571"/>
      <c r="L1121" s="571"/>
      <c r="M1121" s="571"/>
      <c r="N1121" s="567"/>
      <c r="O1121" s="113"/>
    </row>
    <row r="1122" spans="1:15" s="115" customFormat="1" ht="18.95" customHeight="1">
      <c r="A1122" s="563"/>
      <c r="B1122" s="214"/>
      <c r="C1122" s="567"/>
      <c r="D1122" s="231"/>
      <c r="E1122" s="567"/>
      <c r="F1122" s="232"/>
      <c r="G1122" s="571"/>
      <c r="H1122" s="571"/>
      <c r="I1122" s="571"/>
      <c r="J1122" s="571"/>
      <c r="K1122" s="571"/>
      <c r="L1122" s="571"/>
      <c r="M1122" s="571"/>
      <c r="N1122" s="567"/>
      <c r="O1122" s="113"/>
    </row>
    <row r="1123" spans="1:15" s="115" customFormat="1" ht="18.95" customHeight="1">
      <c r="A1123" s="563"/>
      <c r="B1123" s="214"/>
      <c r="C1123" s="567"/>
      <c r="D1123" s="231"/>
      <c r="E1123" s="567"/>
      <c r="F1123" s="232"/>
      <c r="G1123" s="571"/>
      <c r="H1123" s="571"/>
      <c r="I1123" s="571"/>
      <c r="J1123" s="571"/>
      <c r="K1123" s="571"/>
      <c r="L1123" s="571"/>
      <c r="M1123" s="571"/>
      <c r="N1123" s="567"/>
      <c r="O1123" s="113"/>
    </row>
    <row r="1124" spans="1:15" s="115" customFormat="1" ht="18.95" customHeight="1">
      <c r="A1124" s="563"/>
      <c r="B1124" s="214"/>
      <c r="C1124" s="567"/>
      <c r="D1124" s="231"/>
      <c r="E1124" s="567"/>
      <c r="F1124" s="232"/>
      <c r="G1124" s="571"/>
      <c r="H1124" s="571"/>
      <c r="I1124" s="571"/>
      <c r="J1124" s="571"/>
      <c r="K1124" s="571"/>
      <c r="L1124" s="571"/>
      <c r="M1124" s="571"/>
      <c r="N1124" s="567"/>
      <c r="O1124" s="113"/>
    </row>
    <row r="1125" spans="1:15" s="115" customFormat="1" ht="18.95" customHeight="1">
      <c r="A1125" s="563"/>
      <c r="B1125" s="214"/>
      <c r="C1125" s="567"/>
      <c r="D1125" s="231"/>
      <c r="E1125" s="567"/>
      <c r="F1125" s="232"/>
      <c r="G1125" s="571"/>
      <c r="H1125" s="571"/>
      <c r="I1125" s="571"/>
      <c r="J1125" s="571"/>
      <c r="K1125" s="571"/>
      <c r="L1125" s="571"/>
      <c r="M1125" s="571"/>
      <c r="N1125" s="567"/>
      <c r="O1125" s="113"/>
    </row>
    <row r="1126" spans="1:15" s="115" customFormat="1" ht="18.95" customHeight="1">
      <c r="A1126" s="563"/>
      <c r="B1126" s="214"/>
      <c r="C1126" s="567"/>
      <c r="D1126" s="231"/>
      <c r="E1126" s="567"/>
      <c r="F1126" s="232"/>
      <c r="G1126" s="571"/>
      <c r="H1126" s="571"/>
      <c r="I1126" s="571"/>
      <c r="J1126" s="571"/>
      <c r="K1126" s="571"/>
      <c r="L1126" s="571"/>
      <c r="M1126" s="571"/>
      <c r="N1126" s="567"/>
      <c r="O1126" s="113"/>
    </row>
    <row r="1127" spans="1:15" s="115" customFormat="1" ht="18.95" customHeight="1">
      <c r="A1127" s="563"/>
      <c r="B1127" s="214"/>
      <c r="C1127" s="567"/>
      <c r="D1127" s="231"/>
      <c r="E1127" s="567"/>
      <c r="F1127" s="232"/>
      <c r="G1127" s="571"/>
      <c r="H1127" s="571"/>
      <c r="I1127" s="571"/>
      <c r="J1127" s="571"/>
      <c r="K1127" s="571"/>
      <c r="L1127" s="571"/>
      <c r="M1127" s="571"/>
      <c r="N1127" s="567"/>
      <c r="O1127" s="113"/>
    </row>
    <row r="1128" spans="1:15" s="115" customFormat="1" ht="18.95" customHeight="1">
      <c r="A1128" s="563"/>
      <c r="B1128" s="214"/>
      <c r="C1128" s="567"/>
      <c r="D1128" s="231"/>
      <c r="E1128" s="567"/>
      <c r="F1128" s="232"/>
      <c r="G1128" s="571"/>
      <c r="H1128" s="571"/>
      <c r="I1128" s="571"/>
      <c r="J1128" s="571"/>
      <c r="K1128" s="571"/>
      <c r="L1128" s="571"/>
      <c r="M1128" s="571"/>
      <c r="N1128" s="567"/>
      <c r="O1128" s="113"/>
    </row>
    <row r="1129" spans="1:15" s="115" customFormat="1" ht="18.95" customHeight="1">
      <c r="A1129" s="563"/>
      <c r="B1129" s="214"/>
      <c r="C1129" s="567"/>
      <c r="D1129" s="231"/>
      <c r="E1129" s="567"/>
      <c r="F1129" s="232"/>
      <c r="G1129" s="571"/>
      <c r="H1129" s="571"/>
      <c r="I1129" s="571"/>
      <c r="J1129" s="571"/>
      <c r="K1129" s="571"/>
      <c r="L1129" s="571"/>
      <c r="M1129" s="571"/>
      <c r="N1129" s="567"/>
      <c r="O1129" s="113"/>
    </row>
    <row r="1130" spans="1:15" s="115" customFormat="1" ht="18.95" customHeight="1">
      <c r="A1130" s="563"/>
      <c r="B1130" s="214"/>
      <c r="C1130" s="567"/>
      <c r="D1130" s="231"/>
      <c r="E1130" s="567"/>
      <c r="F1130" s="232"/>
      <c r="G1130" s="571"/>
      <c r="H1130" s="571"/>
      <c r="I1130" s="571"/>
      <c r="J1130" s="571"/>
      <c r="K1130" s="571"/>
      <c r="L1130" s="571"/>
      <c r="M1130" s="571"/>
      <c r="N1130" s="567"/>
      <c r="O1130" s="113"/>
    </row>
    <row r="1131" spans="1:15" s="115" customFormat="1" ht="18.95" customHeight="1">
      <c r="A1131" s="563"/>
      <c r="B1131" s="214"/>
      <c r="C1131" s="567"/>
      <c r="D1131" s="231"/>
      <c r="E1131" s="567"/>
      <c r="F1131" s="232"/>
      <c r="G1131" s="571"/>
      <c r="H1131" s="571"/>
      <c r="I1131" s="571"/>
      <c r="J1131" s="571"/>
      <c r="K1131" s="571"/>
      <c r="L1131" s="571"/>
      <c r="M1131" s="571"/>
      <c r="N1131" s="567"/>
      <c r="O1131" s="113"/>
    </row>
    <row r="1132" spans="1:15" s="115" customFormat="1" ht="18.95" customHeight="1">
      <c r="A1132" s="563"/>
      <c r="B1132" s="214"/>
      <c r="C1132" s="567"/>
      <c r="D1132" s="231"/>
      <c r="E1132" s="567"/>
      <c r="F1132" s="232"/>
      <c r="G1132" s="571"/>
      <c r="H1132" s="571"/>
      <c r="I1132" s="571"/>
      <c r="J1132" s="571"/>
      <c r="K1132" s="571"/>
      <c r="L1132" s="571"/>
      <c r="M1132" s="571"/>
      <c r="N1132" s="567"/>
      <c r="O1132" s="113"/>
    </row>
    <row r="1133" spans="1:15" s="115" customFormat="1" ht="18.95" customHeight="1">
      <c r="A1133" s="563"/>
      <c r="B1133" s="214"/>
      <c r="C1133" s="567"/>
      <c r="D1133" s="231"/>
      <c r="E1133" s="567"/>
      <c r="F1133" s="232"/>
      <c r="G1133" s="571"/>
      <c r="H1133" s="571"/>
      <c r="I1133" s="571"/>
      <c r="J1133" s="571"/>
      <c r="K1133" s="571"/>
      <c r="L1133" s="571"/>
      <c r="M1133" s="571"/>
      <c r="N1133" s="567"/>
      <c r="O1133" s="113"/>
    </row>
    <row r="1134" spans="1:15" s="115" customFormat="1" ht="18.95" customHeight="1">
      <c r="A1134" s="563"/>
      <c r="B1134" s="214"/>
      <c r="C1134" s="567"/>
      <c r="D1134" s="231"/>
      <c r="E1134" s="567"/>
      <c r="F1134" s="232"/>
      <c r="G1134" s="571"/>
      <c r="H1134" s="571"/>
      <c r="I1134" s="571"/>
      <c r="J1134" s="571"/>
      <c r="K1134" s="571"/>
      <c r="L1134" s="571"/>
      <c r="M1134" s="571"/>
      <c r="N1134" s="567"/>
      <c r="O1134" s="113"/>
    </row>
    <row r="1135" spans="1:15" s="115" customFormat="1" ht="18.95" customHeight="1">
      <c r="A1135" s="563"/>
      <c r="B1135" s="214"/>
      <c r="C1135" s="567"/>
      <c r="D1135" s="231"/>
      <c r="E1135" s="567"/>
      <c r="F1135" s="232"/>
      <c r="G1135" s="571"/>
      <c r="H1135" s="571"/>
      <c r="I1135" s="571"/>
      <c r="J1135" s="571"/>
      <c r="K1135" s="571"/>
      <c r="L1135" s="571"/>
      <c r="M1135" s="571"/>
      <c r="N1135" s="567"/>
      <c r="O1135" s="113"/>
    </row>
    <row r="1136" spans="1:15" s="115" customFormat="1" ht="18.95" customHeight="1">
      <c r="A1136" s="563"/>
      <c r="B1136" s="214"/>
      <c r="C1136" s="567"/>
      <c r="D1136" s="231"/>
      <c r="E1136" s="567"/>
      <c r="F1136" s="232"/>
      <c r="G1136" s="571"/>
      <c r="H1136" s="571"/>
      <c r="I1136" s="571"/>
      <c r="J1136" s="571"/>
      <c r="K1136" s="571"/>
      <c r="L1136" s="571"/>
      <c r="M1136" s="571"/>
      <c r="N1136" s="567"/>
      <c r="O1136" s="113"/>
    </row>
    <row r="1137" spans="1:15" s="115" customFormat="1" ht="18.95" customHeight="1">
      <c r="A1137" s="563"/>
      <c r="B1137" s="214"/>
      <c r="C1137" s="567"/>
      <c r="D1137" s="231"/>
      <c r="E1137" s="567"/>
      <c r="F1137" s="232"/>
      <c r="G1137" s="571"/>
      <c r="H1137" s="571"/>
      <c r="I1137" s="571"/>
      <c r="J1137" s="571"/>
      <c r="K1137" s="571"/>
      <c r="L1137" s="571"/>
      <c r="M1137" s="571"/>
      <c r="N1137" s="567"/>
      <c r="O1137" s="113"/>
    </row>
    <row r="1138" spans="1:15" s="115" customFormat="1" ht="18.95" customHeight="1">
      <c r="A1138" s="563"/>
      <c r="B1138" s="214"/>
      <c r="C1138" s="567"/>
      <c r="D1138" s="231"/>
      <c r="E1138" s="567"/>
      <c r="F1138" s="232"/>
      <c r="G1138" s="571"/>
      <c r="H1138" s="571"/>
      <c r="I1138" s="571"/>
      <c r="J1138" s="571"/>
      <c r="K1138" s="571"/>
      <c r="L1138" s="571"/>
      <c r="M1138" s="571"/>
      <c r="N1138" s="567"/>
      <c r="O1138" s="113"/>
    </row>
    <row r="1139" spans="1:15" s="115" customFormat="1" ht="18.95" customHeight="1">
      <c r="A1139" s="563"/>
      <c r="B1139" s="214"/>
      <c r="C1139" s="567"/>
      <c r="D1139" s="231"/>
      <c r="E1139" s="567"/>
      <c r="F1139" s="232"/>
      <c r="G1139" s="571"/>
      <c r="H1139" s="571"/>
      <c r="I1139" s="571"/>
      <c r="J1139" s="571"/>
      <c r="K1139" s="571"/>
      <c r="L1139" s="571"/>
      <c r="M1139" s="571"/>
      <c r="N1139" s="567"/>
      <c r="O1139" s="113"/>
    </row>
    <row r="1140" spans="1:15" s="115" customFormat="1" ht="18.95" customHeight="1">
      <c r="A1140" s="563"/>
      <c r="B1140" s="214"/>
      <c r="C1140" s="567"/>
      <c r="D1140" s="231"/>
      <c r="E1140" s="567"/>
      <c r="F1140" s="232"/>
      <c r="G1140" s="571"/>
      <c r="H1140" s="571"/>
      <c r="I1140" s="571"/>
      <c r="J1140" s="571"/>
      <c r="K1140" s="571"/>
      <c r="L1140" s="571"/>
      <c r="M1140" s="571"/>
      <c r="N1140" s="567"/>
      <c r="O1140" s="113"/>
    </row>
    <row r="1141" spans="1:15" s="115" customFormat="1" ht="18.95" customHeight="1">
      <c r="A1141" s="563"/>
      <c r="B1141" s="214"/>
      <c r="C1141" s="567"/>
      <c r="D1141" s="231"/>
      <c r="E1141" s="567"/>
      <c r="F1141" s="232"/>
      <c r="G1141" s="571"/>
      <c r="H1141" s="571"/>
      <c r="I1141" s="571"/>
      <c r="J1141" s="571"/>
      <c r="K1141" s="571"/>
      <c r="L1141" s="571"/>
      <c r="M1141" s="571"/>
      <c r="N1141" s="567"/>
      <c r="O1141" s="113"/>
    </row>
    <row r="1142" spans="1:15" s="115" customFormat="1" ht="18.95" customHeight="1">
      <c r="A1142" s="563"/>
      <c r="B1142" s="214"/>
      <c r="C1142" s="567"/>
      <c r="D1142" s="231"/>
      <c r="E1142" s="567"/>
      <c r="F1142" s="232"/>
      <c r="G1142" s="571"/>
      <c r="H1142" s="571"/>
      <c r="I1142" s="571"/>
      <c r="J1142" s="571"/>
      <c r="K1142" s="571"/>
      <c r="L1142" s="571"/>
      <c r="M1142" s="571"/>
      <c r="N1142" s="567"/>
      <c r="O1142" s="113"/>
    </row>
    <row r="1143" spans="1:15" s="115" customFormat="1" ht="18.95" customHeight="1">
      <c r="A1143" s="563"/>
      <c r="B1143" s="214"/>
      <c r="C1143" s="567"/>
      <c r="D1143" s="231"/>
      <c r="E1143" s="567"/>
      <c r="F1143" s="232"/>
      <c r="G1143" s="571"/>
      <c r="H1143" s="571"/>
      <c r="I1143" s="571"/>
      <c r="J1143" s="571"/>
      <c r="K1143" s="571"/>
      <c r="L1143" s="571"/>
      <c r="M1143" s="571"/>
      <c r="N1143" s="567"/>
      <c r="O1143" s="113"/>
    </row>
    <row r="1144" spans="1:15" s="115" customFormat="1" ht="18.95" customHeight="1">
      <c r="A1144" s="563"/>
      <c r="B1144" s="214"/>
      <c r="C1144" s="567"/>
      <c r="D1144" s="231"/>
      <c r="E1144" s="567"/>
      <c r="F1144" s="232"/>
      <c r="G1144" s="571"/>
      <c r="H1144" s="571"/>
      <c r="I1144" s="571"/>
      <c r="J1144" s="571"/>
      <c r="K1144" s="571"/>
      <c r="L1144" s="571"/>
      <c r="M1144" s="571"/>
      <c r="N1144" s="567"/>
      <c r="O1144" s="113"/>
    </row>
    <row r="1145" spans="1:15" s="115" customFormat="1" ht="18.95" customHeight="1">
      <c r="A1145" s="563"/>
      <c r="B1145" s="214"/>
      <c r="C1145" s="567"/>
      <c r="D1145" s="231"/>
      <c r="E1145" s="567"/>
      <c r="F1145" s="232"/>
      <c r="G1145" s="571"/>
      <c r="H1145" s="571"/>
      <c r="I1145" s="571"/>
      <c r="J1145" s="571"/>
      <c r="K1145" s="571"/>
      <c r="L1145" s="571"/>
      <c r="M1145" s="571"/>
      <c r="N1145" s="567"/>
      <c r="O1145" s="113"/>
    </row>
    <row r="1146" spans="1:15" s="115" customFormat="1" ht="18.95" customHeight="1">
      <c r="A1146" s="563"/>
      <c r="B1146" s="214"/>
      <c r="C1146" s="567"/>
      <c r="D1146" s="231"/>
      <c r="E1146" s="567"/>
      <c r="F1146" s="232"/>
      <c r="G1146" s="571"/>
      <c r="H1146" s="571"/>
      <c r="I1146" s="571"/>
      <c r="J1146" s="571"/>
      <c r="K1146" s="571"/>
      <c r="L1146" s="571"/>
      <c r="M1146" s="571"/>
      <c r="N1146" s="567"/>
      <c r="O1146" s="113"/>
    </row>
    <row r="1147" spans="1:15" s="115" customFormat="1" ht="18.95" customHeight="1">
      <c r="A1147" s="563"/>
      <c r="B1147" s="214"/>
      <c r="C1147" s="567"/>
      <c r="D1147" s="231"/>
      <c r="E1147" s="567"/>
      <c r="F1147" s="232"/>
      <c r="G1147" s="571"/>
      <c r="H1147" s="571"/>
      <c r="I1147" s="571"/>
      <c r="J1147" s="571"/>
      <c r="K1147" s="571"/>
      <c r="L1147" s="571"/>
      <c r="M1147" s="571"/>
      <c r="N1147" s="567"/>
      <c r="O1147" s="113"/>
    </row>
    <row r="1148" spans="1:15" s="115" customFormat="1" ht="18.95" customHeight="1">
      <c r="A1148" s="563"/>
      <c r="B1148" s="214"/>
      <c r="C1148" s="567"/>
      <c r="D1148" s="231"/>
      <c r="E1148" s="567"/>
      <c r="F1148" s="232"/>
      <c r="G1148" s="571"/>
      <c r="H1148" s="571"/>
      <c r="I1148" s="571"/>
      <c r="J1148" s="571"/>
      <c r="K1148" s="571"/>
      <c r="L1148" s="571"/>
      <c r="M1148" s="571"/>
      <c r="N1148" s="567"/>
      <c r="O1148" s="113"/>
    </row>
    <row r="1149" spans="1:15" s="115" customFormat="1" ht="18.95" customHeight="1">
      <c r="A1149" s="563"/>
      <c r="B1149" s="214"/>
      <c r="C1149" s="567"/>
      <c r="D1149" s="231"/>
      <c r="E1149" s="567"/>
      <c r="F1149" s="232"/>
      <c r="G1149" s="571"/>
      <c r="H1149" s="571"/>
      <c r="I1149" s="571"/>
      <c r="J1149" s="571"/>
      <c r="K1149" s="571"/>
      <c r="L1149" s="571"/>
      <c r="M1149" s="571"/>
      <c r="N1149" s="567"/>
      <c r="O1149" s="113"/>
    </row>
    <row r="1150" spans="1:15" s="115" customFormat="1" ht="18.95" customHeight="1">
      <c r="A1150" s="563"/>
      <c r="B1150" s="214"/>
      <c r="C1150" s="567"/>
      <c r="D1150" s="231"/>
      <c r="E1150" s="567"/>
      <c r="F1150" s="232"/>
      <c r="G1150" s="571"/>
      <c r="H1150" s="571"/>
      <c r="I1150" s="571"/>
      <c r="J1150" s="571"/>
      <c r="K1150" s="571"/>
      <c r="L1150" s="571"/>
      <c r="M1150" s="571"/>
      <c r="N1150" s="567"/>
      <c r="O1150" s="113"/>
    </row>
    <row r="1151" spans="1:15" s="115" customFormat="1" ht="18.95" customHeight="1">
      <c r="A1151" s="563"/>
      <c r="B1151" s="214"/>
      <c r="C1151" s="567"/>
      <c r="D1151" s="231"/>
      <c r="E1151" s="567"/>
      <c r="F1151" s="232"/>
      <c r="G1151" s="571"/>
      <c r="H1151" s="571"/>
      <c r="I1151" s="571"/>
      <c r="J1151" s="571"/>
      <c r="K1151" s="571"/>
      <c r="L1151" s="571"/>
      <c r="M1151" s="571"/>
      <c r="N1151" s="567"/>
      <c r="O1151" s="113"/>
    </row>
    <row r="1152" spans="1:15" s="115" customFormat="1" ht="18.95" customHeight="1">
      <c r="A1152" s="563"/>
      <c r="B1152" s="214"/>
      <c r="C1152" s="567"/>
      <c r="D1152" s="231"/>
      <c r="E1152" s="567"/>
      <c r="F1152" s="232"/>
      <c r="G1152" s="571"/>
      <c r="H1152" s="571"/>
      <c r="I1152" s="571"/>
      <c r="J1152" s="571"/>
      <c r="K1152" s="571"/>
      <c r="L1152" s="571"/>
      <c r="M1152" s="571"/>
      <c r="N1152" s="567"/>
      <c r="O1152" s="113"/>
    </row>
    <row r="1153" spans="1:15" s="115" customFormat="1" ht="18.95" customHeight="1">
      <c r="A1153" s="563"/>
      <c r="B1153" s="214"/>
      <c r="C1153" s="567"/>
      <c r="D1153" s="231"/>
      <c r="E1153" s="567"/>
      <c r="F1153" s="232"/>
      <c r="G1153" s="571"/>
      <c r="H1153" s="571"/>
      <c r="I1153" s="571"/>
      <c r="J1153" s="571"/>
      <c r="K1153" s="571"/>
      <c r="L1153" s="571"/>
      <c r="M1153" s="571"/>
      <c r="N1153" s="567"/>
      <c r="O1153" s="113"/>
    </row>
    <row r="1154" spans="1:15" s="115" customFormat="1" ht="18.95" customHeight="1">
      <c r="A1154" s="563"/>
      <c r="B1154" s="214"/>
      <c r="C1154" s="567"/>
      <c r="D1154" s="231"/>
      <c r="E1154" s="567"/>
      <c r="F1154" s="232"/>
      <c r="G1154" s="571"/>
      <c r="H1154" s="571"/>
      <c r="I1154" s="571"/>
      <c r="J1154" s="571"/>
      <c r="K1154" s="571"/>
      <c r="L1154" s="571"/>
      <c r="M1154" s="571"/>
      <c r="N1154" s="567"/>
      <c r="O1154" s="113"/>
    </row>
    <row r="1155" spans="1:15" s="115" customFormat="1" ht="18.95" customHeight="1">
      <c r="A1155" s="563"/>
      <c r="B1155" s="214"/>
      <c r="C1155" s="567"/>
      <c r="D1155" s="231"/>
      <c r="E1155" s="567"/>
      <c r="F1155" s="232"/>
      <c r="G1155" s="571"/>
      <c r="H1155" s="571"/>
      <c r="I1155" s="571"/>
      <c r="J1155" s="571"/>
      <c r="K1155" s="571"/>
      <c r="L1155" s="571"/>
      <c r="M1155" s="571"/>
      <c r="N1155" s="567"/>
      <c r="O1155" s="113"/>
    </row>
    <row r="1156" spans="1:15" s="115" customFormat="1" ht="18.95" customHeight="1">
      <c r="A1156" s="563"/>
      <c r="B1156" s="214"/>
      <c r="C1156" s="567"/>
      <c r="D1156" s="231"/>
      <c r="E1156" s="567"/>
      <c r="F1156" s="232"/>
      <c r="G1156" s="571"/>
      <c r="H1156" s="571"/>
      <c r="I1156" s="571"/>
      <c r="J1156" s="571"/>
      <c r="K1156" s="571"/>
      <c r="L1156" s="571"/>
      <c r="M1156" s="571"/>
      <c r="N1156" s="567"/>
      <c r="O1156" s="113"/>
    </row>
    <row r="1157" spans="1:15" s="115" customFormat="1" ht="18.95" customHeight="1">
      <c r="A1157" s="563"/>
      <c r="B1157" s="214"/>
      <c r="C1157" s="567"/>
      <c r="D1157" s="231"/>
      <c r="E1157" s="567"/>
      <c r="F1157" s="232"/>
      <c r="G1157" s="571"/>
      <c r="H1157" s="571"/>
      <c r="I1157" s="571"/>
      <c r="J1157" s="571"/>
      <c r="K1157" s="571"/>
      <c r="L1157" s="571"/>
      <c r="M1157" s="571"/>
      <c r="N1157" s="567"/>
      <c r="O1157" s="113"/>
    </row>
    <row r="1158" spans="1:15" s="115" customFormat="1" ht="18.95" customHeight="1">
      <c r="A1158" s="563"/>
      <c r="B1158" s="214"/>
      <c r="C1158" s="567"/>
      <c r="D1158" s="231"/>
      <c r="E1158" s="567"/>
      <c r="F1158" s="232"/>
      <c r="G1158" s="571"/>
      <c r="H1158" s="571"/>
      <c r="I1158" s="571"/>
      <c r="J1158" s="571"/>
      <c r="K1158" s="571"/>
      <c r="L1158" s="571"/>
      <c r="M1158" s="571"/>
      <c r="N1158" s="567"/>
      <c r="O1158" s="113"/>
    </row>
    <row r="1159" spans="1:15" s="115" customFormat="1" ht="18.95" customHeight="1">
      <c r="A1159" s="563"/>
      <c r="B1159" s="214"/>
      <c r="C1159" s="567"/>
      <c r="D1159" s="231"/>
      <c r="E1159" s="567"/>
      <c r="F1159" s="232"/>
      <c r="G1159" s="571"/>
      <c r="H1159" s="571"/>
      <c r="I1159" s="571"/>
      <c r="J1159" s="571"/>
      <c r="K1159" s="571"/>
      <c r="L1159" s="571"/>
      <c r="M1159" s="571"/>
      <c r="N1159" s="567"/>
      <c r="O1159" s="113"/>
    </row>
    <row r="1160" spans="1:15" s="115" customFormat="1" ht="18.95" customHeight="1">
      <c r="A1160" s="563"/>
      <c r="B1160" s="214"/>
      <c r="C1160" s="567"/>
      <c r="D1160" s="231"/>
      <c r="E1160" s="567"/>
      <c r="F1160" s="232"/>
      <c r="G1160" s="571"/>
      <c r="H1160" s="571"/>
      <c r="I1160" s="571"/>
      <c r="J1160" s="571"/>
      <c r="K1160" s="571"/>
      <c r="L1160" s="571"/>
      <c r="M1160" s="571"/>
      <c r="N1160" s="567"/>
      <c r="O1160" s="113"/>
    </row>
    <row r="1161" spans="1:15" s="115" customFormat="1" ht="18.95" customHeight="1">
      <c r="A1161" s="563"/>
      <c r="B1161" s="214"/>
      <c r="C1161" s="567"/>
      <c r="D1161" s="231"/>
      <c r="E1161" s="567"/>
      <c r="F1161" s="232"/>
      <c r="G1161" s="571"/>
      <c r="H1161" s="571"/>
      <c r="I1161" s="571"/>
      <c r="J1161" s="571"/>
      <c r="K1161" s="571"/>
      <c r="L1161" s="571"/>
      <c r="M1161" s="571"/>
      <c r="N1161" s="567"/>
      <c r="O1161" s="113"/>
    </row>
    <row r="1162" spans="1:15" s="115" customFormat="1" ht="18.95" customHeight="1">
      <c r="A1162" s="563"/>
      <c r="B1162" s="214"/>
      <c r="C1162" s="567"/>
      <c r="D1162" s="231"/>
      <c r="E1162" s="567"/>
      <c r="F1162" s="232"/>
      <c r="G1162" s="571"/>
      <c r="H1162" s="571"/>
      <c r="I1162" s="571"/>
      <c r="J1162" s="571"/>
      <c r="K1162" s="571"/>
      <c r="L1162" s="571"/>
      <c r="M1162" s="571"/>
      <c r="N1162" s="567"/>
      <c r="O1162" s="113"/>
    </row>
    <row r="1163" spans="1:15" s="115" customFormat="1" ht="18.95" customHeight="1">
      <c r="A1163" s="563"/>
      <c r="B1163" s="214"/>
      <c r="C1163" s="567"/>
      <c r="D1163" s="231"/>
      <c r="E1163" s="567"/>
      <c r="F1163" s="232"/>
      <c r="G1163" s="571"/>
      <c r="H1163" s="571"/>
      <c r="I1163" s="571"/>
      <c r="J1163" s="571"/>
      <c r="K1163" s="571"/>
      <c r="L1163" s="571"/>
      <c r="M1163" s="571"/>
      <c r="N1163" s="567"/>
      <c r="O1163" s="113"/>
    </row>
    <row r="1164" spans="1:15" s="115" customFormat="1" ht="18.95" customHeight="1">
      <c r="A1164" s="563"/>
      <c r="B1164" s="214"/>
      <c r="C1164" s="567"/>
      <c r="D1164" s="231"/>
      <c r="E1164" s="567"/>
      <c r="F1164" s="232"/>
      <c r="G1164" s="571"/>
      <c r="H1164" s="571"/>
      <c r="I1164" s="571"/>
      <c r="J1164" s="571"/>
      <c r="K1164" s="571"/>
      <c r="L1164" s="571"/>
      <c r="M1164" s="571"/>
      <c r="N1164" s="567"/>
      <c r="O1164" s="113"/>
    </row>
    <row r="1165" spans="1:15" s="115" customFormat="1" ht="18.95" customHeight="1">
      <c r="A1165" s="563"/>
      <c r="B1165" s="214"/>
      <c r="C1165" s="567"/>
      <c r="D1165" s="231"/>
      <c r="E1165" s="567"/>
      <c r="F1165" s="232"/>
      <c r="G1165" s="571"/>
      <c r="H1165" s="571"/>
      <c r="I1165" s="571"/>
      <c r="J1165" s="571"/>
      <c r="K1165" s="571"/>
      <c r="L1165" s="571"/>
      <c r="M1165" s="571"/>
      <c r="N1165" s="567"/>
      <c r="O1165" s="113"/>
    </row>
    <row r="1166" spans="1:15" s="115" customFormat="1" ht="18.95" customHeight="1">
      <c r="A1166" s="563"/>
      <c r="B1166" s="214"/>
      <c r="C1166" s="567"/>
      <c r="D1166" s="231"/>
      <c r="E1166" s="567"/>
      <c r="F1166" s="232"/>
      <c r="G1166" s="571"/>
      <c r="H1166" s="571"/>
      <c r="I1166" s="571"/>
      <c r="J1166" s="571"/>
      <c r="K1166" s="571"/>
      <c r="L1166" s="571"/>
      <c r="M1166" s="571"/>
      <c r="N1166" s="567"/>
      <c r="O1166" s="113"/>
    </row>
    <row r="1167" spans="1:15" s="115" customFormat="1" ht="18.95" customHeight="1">
      <c r="A1167" s="563"/>
      <c r="B1167" s="214"/>
      <c r="C1167" s="567"/>
      <c r="D1167" s="231"/>
      <c r="E1167" s="567"/>
      <c r="F1167" s="232"/>
      <c r="G1167" s="571"/>
      <c r="H1167" s="571"/>
      <c r="I1167" s="571"/>
      <c r="J1167" s="571"/>
      <c r="K1167" s="571"/>
      <c r="L1167" s="571"/>
      <c r="M1167" s="571"/>
      <c r="N1167" s="567"/>
      <c r="O1167" s="113"/>
    </row>
    <row r="1168" spans="1:15" s="115" customFormat="1" ht="18.95" customHeight="1">
      <c r="A1168" s="563"/>
      <c r="B1168" s="214"/>
      <c r="C1168" s="567"/>
      <c r="D1168" s="231"/>
      <c r="E1168" s="567"/>
      <c r="F1168" s="232"/>
      <c r="G1168" s="571"/>
      <c r="H1168" s="571"/>
      <c r="I1168" s="571"/>
      <c r="J1168" s="571"/>
      <c r="K1168" s="571"/>
      <c r="L1168" s="571"/>
      <c r="M1168" s="571"/>
      <c r="N1168" s="567"/>
      <c r="O1168" s="113"/>
    </row>
    <row r="1169" spans="1:15" s="115" customFormat="1" ht="18.95" customHeight="1">
      <c r="A1169" s="563"/>
      <c r="B1169" s="214"/>
      <c r="C1169" s="567"/>
      <c r="D1169" s="231"/>
      <c r="E1169" s="567"/>
      <c r="F1169" s="232"/>
      <c r="G1169" s="571"/>
      <c r="H1169" s="571"/>
      <c r="I1169" s="571"/>
      <c r="J1169" s="571"/>
      <c r="K1169" s="571"/>
      <c r="L1169" s="571"/>
      <c r="M1169" s="571"/>
      <c r="N1169" s="567"/>
      <c r="O1169" s="113"/>
    </row>
    <row r="1170" spans="1:15" s="115" customFormat="1" ht="18.95" customHeight="1">
      <c r="A1170" s="563"/>
      <c r="B1170" s="214"/>
      <c r="C1170" s="567"/>
      <c r="D1170" s="231"/>
      <c r="E1170" s="567"/>
      <c r="F1170" s="232"/>
      <c r="G1170" s="571"/>
      <c r="H1170" s="571"/>
      <c r="I1170" s="571"/>
      <c r="J1170" s="571"/>
      <c r="K1170" s="571"/>
      <c r="L1170" s="571"/>
      <c r="M1170" s="571"/>
      <c r="N1170" s="567"/>
      <c r="O1170" s="113"/>
    </row>
    <row r="1171" spans="1:15" s="115" customFormat="1" ht="18.95" customHeight="1">
      <c r="A1171" s="563"/>
      <c r="B1171" s="214"/>
      <c r="C1171" s="567"/>
      <c r="D1171" s="231"/>
      <c r="E1171" s="567"/>
      <c r="F1171" s="232"/>
      <c r="G1171" s="571"/>
      <c r="H1171" s="571"/>
      <c r="I1171" s="571"/>
      <c r="J1171" s="571"/>
      <c r="K1171" s="571"/>
      <c r="L1171" s="571"/>
      <c r="M1171" s="571"/>
      <c r="N1171" s="567"/>
      <c r="O1171" s="113"/>
    </row>
    <row r="1172" spans="1:15" s="115" customFormat="1" ht="18.95" customHeight="1">
      <c r="A1172" s="563"/>
      <c r="B1172" s="214"/>
      <c r="C1172" s="567"/>
      <c r="D1172" s="231"/>
      <c r="E1172" s="567"/>
      <c r="F1172" s="232"/>
      <c r="G1172" s="571"/>
      <c r="H1172" s="571"/>
      <c r="I1172" s="571"/>
      <c r="J1172" s="571"/>
      <c r="K1172" s="571"/>
      <c r="L1172" s="571"/>
      <c r="M1172" s="571"/>
      <c r="N1172" s="567"/>
      <c r="O1172" s="113"/>
    </row>
    <row r="1173" spans="1:15" s="115" customFormat="1" ht="18.95" customHeight="1">
      <c r="A1173" s="563"/>
      <c r="B1173" s="214"/>
      <c r="C1173" s="567"/>
      <c r="D1173" s="231"/>
      <c r="E1173" s="567"/>
      <c r="F1173" s="232"/>
      <c r="G1173" s="571"/>
      <c r="H1173" s="571"/>
      <c r="I1173" s="571"/>
      <c r="J1173" s="571"/>
      <c r="K1173" s="571"/>
      <c r="L1173" s="571"/>
      <c r="M1173" s="571"/>
      <c r="N1173" s="567"/>
      <c r="O1173" s="113"/>
    </row>
    <row r="1174" spans="1:15" s="115" customFormat="1" ht="18.95" customHeight="1">
      <c r="A1174" s="563"/>
      <c r="B1174" s="214"/>
      <c r="C1174" s="567"/>
      <c r="D1174" s="231"/>
      <c r="E1174" s="567"/>
      <c r="F1174" s="232"/>
      <c r="G1174" s="571"/>
      <c r="H1174" s="571"/>
      <c r="I1174" s="571"/>
      <c r="J1174" s="571"/>
      <c r="K1174" s="571"/>
      <c r="L1174" s="571"/>
      <c r="M1174" s="571"/>
      <c r="N1174" s="567"/>
      <c r="O1174" s="113"/>
    </row>
    <row r="1175" spans="1:15" s="115" customFormat="1" ht="18.95" customHeight="1">
      <c r="A1175" s="563"/>
      <c r="B1175" s="214"/>
      <c r="C1175" s="567"/>
      <c r="D1175" s="231"/>
      <c r="E1175" s="567"/>
      <c r="F1175" s="232"/>
      <c r="G1175" s="571"/>
      <c r="H1175" s="571"/>
      <c r="I1175" s="571"/>
      <c r="J1175" s="571"/>
      <c r="K1175" s="571"/>
      <c r="L1175" s="571"/>
      <c r="M1175" s="571"/>
      <c r="N1175" s="567"/>
      <c r="O1175" s="113"/>
    </row>
    <row r="1176" spans="1:15" s="115" customFormat="1" ht="18.95" customHeight="1">
      <c r="A1176" s="563"/>
      <c r="B1176" s="214"/>
      <c r="C1176" s="567"/>
      <c r="D1176" s="231"/>
      <c r="E1176" s="567"/>
      <c r="F1176" s="232"/>
      <c r="G1176" s="571"/>
      <c r="H1176" s="571"/>
      <c r="I1176" s="571"/>
      <c r="J1176" s="571"/>
      <c r="K1176" s="571"/>
      <c r="L1176" s="571"/>
      <c r="M1176" s="571"/>
      <c r="N1176" s="567"/>
      <c r="O1176" s="113"/>
    </row>
    <row r="1177" spans="1:15" s="115" customFormat="1" ht="18.95" customHeight="1">
      <c r="A1177" s="563"/>
      <c r="B1177" s="214"/>
      <c r="C1177" s="567"/>
      <c r="D1177" s="231"/>
      <c r="E1177" s="567"/>
      <c r="F1177" s="232"/>
      <c r="G1177" s="571"/>
      <c r="H1177" s="571"/>
      <c r="I1177" s="571"/>
      <c r="J1177" s="571"/>
      <c r="K1177" s="571"/>
      <c r="L1177" s="571"/>
      <c r="M1177" s="571"/>
      <c r="N1177" s="567"/>
      <c r="O1177" s="113"/>
    </row>
    <row r="1178" spans="1:15" s="115" customFormat="1" ht="18.95" customHeight="1">
      <c r="A1178" s="563"/>
      <c r="B1178" s="214"/>
      <c r="C1178" s="567"/>
      <c r="D1178" s="231"/>
      <c r="E1178" s="567"/>
      <c r="F1178" s="232"/>
      <c r="G1178" s="571"/>
      <c r="H1178" s="571"/>
      <c r="I1178" s="571"/>
      <c r="J1178" s="571"/>
      <c r="K1178" s="571"/>
      <c r="L1178" s="571"/>
      <c r="M1178" s="571"/>
      <c r="N1178" s="567"/>
      <c r="O1178" s="113"/>
    </row>
    <row r="1179" spans="1:15" s="115" customFormat="1" ht="18.95" customHeight="1">
      <c r="A1179" s="563"/>
      <c r="B1179" s="214"/>
      <c r="C1179" s="567"/>
      <c r="D1179" s="231"/>
      <c r="E1179" s="567"/>
      <c r="F1179" s="232"/>
      <c r="G1179" s="571"/>
      <c r="H1179" s="571"/>
      <c r="I1179" s="571"/>
      <c r="J1179" s="571"/>
      <c r="K1179" s="571"/>
      <c r="L1179" s="571"/>
      <c r="M1179" s="571"/>
      <c r="N1179" s="567"/>
      <c r="O1179" s="113"/>
    </row>
    <row r="1180" spans="1:15" s="115" customFormat="1" ht="18.95" customHeight="1">
      <c r="A1180" s="563"/>
      <c r="B1180" s="214"/>
      <c r="C1180" s="567"/>
      <c r="D1180" s="231"/>
      <c r="E1180" s="567"/>
      <c r="F1180" s="232"/>
      <c r="G1180" s="571"/>
      <c r="H1180" s="571"/>
      <c r="I1180" s="571"/>
      <c r="J1180" s="571"/>
      <c r="K1180" s="571"/>
      <c r="L1180" s="571"/>
      <c r="M1180" s="571"/>
      <c r="N1180" s="567"/>
      <c r="O1180" s="113"/>
    </row>
    <row r="1181" spans="1:15" s="115" customFormat="1" ht="18.95" customHeight="1">
      <c r="A1181" s="563"/>
      <c r="B1181" s="214"/>
      <c r="C1181" s="567"/>
      <c r="D1181" s="231"/>
      <c r="E1181" s="567"/>
      <c r="F1181" s="232"/>
      <c r="G1181" s="571"/>
      <c r="H1181" s="571"/>
      <c r="I1181" s="571"/>
      <c r="J1181" s="571"/>
      <c r="K1181" s="571"/>
      <c r="L1181" s="571"/>
      <c r="M1181" s="571"/>
      <c r="N1181" s="567"/>
      <c r="O1181" s="113"/>
    </row>
    <row r="1182" spans="1:15" s="115" customFormat="1" ht="18.95" customHeight="1">
      <c r="A1182" s="563"/>
      <c r="B1182" s="214"/>
      <c r="C1182" s="567"/>
      <c r="D1182" s="231"/>
      <c r="E1182" s="567"/>
      <c r="F1182" s="232"/>
      <c r="G1182" s="571"/>
      <c r="H1182" s="571"/>
      <c r="I1182" s="571"/>
      <c r="J1182" s="571"/>
      <c r="K1182" s="571"/>
      <c r="L1182" s="571"/>
      <c r="M1182" s="571"/>
      <c r="N1182" s="567"/>
      <c r="O1182" s="113"/>
    </row>
    <row r="1183" spans="1:15" s="115" customFormat="1" ht="18.95" customHeight="1">
      <c r="A1183" s="563"/>
      <c r="B1183" s="214"/>
      <c r="C1183" s="567"/>
      <c r="D1183" s="231"/>
      <c r="E1183" s="567"/>
      <c r="F1183" s="232"/>
      <c r="G1183" s="571"/>
      <c r="H1183" s="571"/>
      <c r="I1183" s="571"/>
      <c r="J1183" s="571"/>
      <c r="K1183" s="571"/>
      <c r="L1183" s="571"/>
      <c r="M1183" s="571"/>
      <c r="N1183" s="567"/>
      <c r="O1183" s="113"/>
    </row>
    <row r="1184" spans="1:15" s="115" customFormat="1" ht="18.95" customHeight="1">
      <c r="A1184" s="563"/>
      <c r="B1184" s="214"/>
      <c r="C1184" s="567"/>
      <c r="D1184" s="231"/>
      <c r="E1184" s="567"/>
      <c r="F1184" s="232"/>
      <c r="G1184" s="571"/>
      <c r="H1184" s="571"/>
      <c r="I1184" s="571"/>
      <c r="J1184" s="571"/>
      <c r="K1184" s="571"/>
      <c r="L1184" s="571"/>
      <c r="M1184" s="571"/>
      <c r="N1184" s="567"/>
      <c r="O1184" s="113"/>
    </row>
    <row r="1185" spans="1:15" s="115" customFormat="1" ht="18.95" customHeight="1">
      <c r="A1185" s="563"/>
      <c r="B1185" s="214"/>
      <c r="C1185" s="567"/>
      <c r="D1185" s="231"/>
      <c r="E1185" s="567"/>
      <c r="F1185" s="232"/>
      <c r="G1185" s="571"/>
      <c r="H1185" s="571"/>
      <c r="I1185" s="571"/>
      <c r="J1185" s="571"/>
      <c r="K1185" s="571"/>
      <c r="L1185" s="571"/>
      <c r="M1185" s="571"/>
      <c r="N1185" s="567"/>
      <c r="O1185" s="113"/>
    </row>
    <row r="1186" spans="1:15" s="115" customFormat="1" ht="18.95" customHeight="1">
      <c r="A1186" s="563"/>
      <c r="B1186" s="214"/>
      <c r="C1186" s="567"/>
      <c r="D1186" s="231"/>
      <c r="E1186" s="567"/>
      <c r="F1186" s="232"/>
      <c r="G1186" s="571"/>
      <c r="H1186" s="571"/>
      <c r="I1186" s="571"/>
      <c r="J1186" s="571"/>
      <c r="K1186" s="571"/>
      <c r="L1186" s="571"/>
      <c r="M1186" s="571"/>
      <c r="N1186" s="567"/>
      <c r="O1186" s="113"/>
    </row>
    <row r="1187" spans="1:15" s="115" customFormat="1" ht="18.95" customHeight="1">
      <c r="A1187" s="563"/>
      <c r="B1187" s="214"/>
      <c r="C1187" s="567"/>
      <c r="D1187" s="231"/>
      <c r="E1187" s="567"/>
      <c r="F1187" s="232"/>
      <c r="G1187" s="571"/>
      <c r="H1187" s="571"/>
      <c r="I1187" s="571"/>
      <c r="J1187" s="571"/>
      <c r="K1187" s="571"/>
      <c r="L1187" s="571"/>
      <c r="M1187" s="571"/>
      <c r="N1187" s="567"/>
      <c r="O1187" s="113"/>
    </row>
    <row r="1188" spans="1:15" s="115" customFormat="1" ht="18.95" customHeight="1">
      <c r="A1188" s="563"/>
      <c r="B1188" s="214"/>
      <c r="C1188" s="567"/>
      <c r="D1188" s="231"/>
      <c r="E1188" s="567"/>
      <c r="F1188" s="232"/>
      <c r="G1188" s="571"/>
      <c r="H1188" s="571"/>
      <c r="I1188" s="571"/>
      <c r="J1188" s="571"/>
      <c r="K1188" s="571"/>
      <c r="L1188" s="571"/>
      <c r="M1188" s="571"/>
      <c r="N1188" s="567"/>
      <c r="O1188" s="113"/>
    </row>
    <row r="1189" spans="1:15" s="115" customFormat="1" ht="18.95" customHeight="1">
      <c r="A1189" s="563"/>
      <c r="B1189" s="214"/>
      <c r="C1189" s="567"/>
      <c r="D1189" s="231"/>
      <c r="E1189" s="567"/>
      <c r="F1189" s="232"/>
      <c r="G1189" s="571"/>
      <c r="H1189" s="571"/>
      <c r="I1189" s="571"/>
      <c r="J1189" s="571"/>
      <c r="K1189" s="571"/>
      <c r="L1189" s="571"/>
      <c r="M1189" s="571"/>
      <c r="N1189" s="567"/>
      <c r="O1189" s="113"/>
    </row>
    <row r="1190" spans="1:15" s="115" customFormat="1" ht="18.95" customHeight="1">
      <c r="A1190" s="563"/>
      <c r="B1190" s="214"/>
      <c r="C1190" s="567"/>
      <c r="D1190" s="231"/>
      <c r="E1190" s="567"/>
      <c r="F1190" s="232"/>
      <c r="G1190" s="571"/>
      <c r="H1190" s="571"/>
      <c r="I1190" s="571"/>
      <c r="J1190" s="571"/>
      <c r="K1190" s="571"/>
      <c r="L1190" s="571"/>
      <c r="M1190" s="571"/>
      <c r="N1190" s="567"/>
      <c r="O1190" s="113"/>
    </row>
    <row r="1191" spans="1:15" s="115" customFormat="1" ht="18.95" customHeight="1">
      <c r="A1191" s="563"/>
      <c r="B1191" s="214"/>
      <c r="C1191" s="567"/>
      <c r="D1191" s="231"/>
      <c r="E1191" s="567"/>
      <c r="F1191" s="232"/>
      <c r="G1191" s="571"/>
      <c r="H1191" s="571"/>
      <c r="I1191" s="571"/>
      <c r="J1191" s="571"/>
      <c r="K1191" s="571"/>
      <c r="L1191" s="571"/>
      <c r="M1191" s="571"/>
      <c r="N1191" s="567"/>
      <c r="O1191" s="113"/>
    </row>
    <row r="1192" spans="1:15" s="115" customFormat="1" ht="18.95" customHeight="1">
      <c r="A1192" s="563"/>
      <c r="B1192" s="214"/>
      <c r="C1192" s="567"/>
      <c r="D1192" s="231"/>
      <c r="E1192" s="567"/>
      <c r="F1192" s="232"/>
      <c r="G1192" s="571"/>
      <c r="H1192" s="571"/>
      <c r="I1192" s="571"/>
      <c r="J1192" s="571"/>
      <c r="K1192" s="571"/>
      <c r="L1192" s="571"/>
      <c r="M1192" s="571"/>
      <c r="N1192" s="567"/>
      <c r="O1192" s="113"/>
    </row>
    <row r="1193" spans="1:15" s="115" customFormat="1" ht="18.95" customHeight="1">
      <c r="A1193" s="563"/>
      <c r="B1193" s="214"/>
      <c r="C1193" s="567"/>
      <c r="D1193" s="231"/>
      <c r="E1193" s="567"/>
      <c r="F1193" s="232"/>
      <c r="G1193" s="571"/>
      <c r="H1193" s="571"/>
      <c r="I1193" s="571"/>
      <c r="J1193" s="571"/>
      <c r="K1193" s="571"/>
      <c r="L1193" s="571"/>
      <c r="M1193" s="571"/>
      <c r="N1193" s="567"/>
      <c r="O1193" s="113"/>
    </row>
    <row r="1194" spans="1:15" s="115" customFormat="1" ht="18.95" customHeight="1">
      <c r="A1194" s="563"/>
      <c r="B1194" s="214"/>
      <c r="C1194" s="567"/>
      <c r="D1194" s="231"/>
      <c r="E1194" s="567"/>
      <c r="F1194" s="232"/>
      <c r="G1194" s="571"/>
      <c r="H1194" s="571"/>
      <c r="I1194" s="571"/>
      <c r="J1194" s="571"/>
      <c r="K1194" s="571"/>
      <c r="L1194" s="571"/>
      <c r="M1194" s="571"/>
      <c r="N1194" s="567"/>
      <c r="O1194" s="113"/>
    </row>
    <row r="1195" spans="1:15" s="115" customFormat="1" ht="18.95" customHeight="1">
      <c r="A1195" s="563"/>
      <c r="B1195" s="214"/>
      <c r="C1195" s="567"/>
      <c r="D1195" s="231"/>
      <c r="E1195" s="567"/>
      <c r="F1195" s="232"/>
      <c r="G1195" s="571"/>
      <c r="H1195" s="571"/>
      <c r="I1195" s="571"/>
      <c r="J1195" s="571"/>
      <c r="K1195" s="571"/>
      <c r="L1195" s="571"/>
      <c r="M1195" s="571"/>
      <c r="N1195" s="567"/>
      <c r="O1195" s="113"/>
    </row>
    <row r="1196" spans="1:15" s="115" customFormat="1" ht="18.95" customHeight="1">
      <c r="A1196" s="563"/>
      <c r="B1196" s="214"/>
      <c r="C1196" s="567"/>
      <c r="D1196" s="231"/>
      <c r="E1196" s="567"/>
      <c r="F1196" s="232"/>
      <c r="G1196" s="571"/>
      <c r="H1196" s="571"/>
      <c r="I1196" s="571"/>
      <c r="J1196" s="571"/>
      <c r="K1196" s="571"/>
      <c r="L1196" s="571"/>
      <c r="M1196" s="571"/>
      <c r="N1196" s="567"/>
      <c r="O1196" s="113"/>
    </row>
    <row r="1197" spans="1:15" s="115" customFormat="1" ht="18.95" customHeight="1">
      <c r="A1197" s="563"/>
      <c r="B1197" s="214"/>
      <c r="C1197" s="567"/>
      <c r="D1197" s="231"/>
      <c r="E1197" s="567"/>
      <c r="F1197" s="232"/>
      <c r="G1197" s="571"/>
      <c r="H1197" s="571"/>
      <c r="I1197" s="571"/>
      <c r="J1197" s="571"/>
      <c r="K1197" s="571"/>
      <c r="L1197" s="571"/>
      <c r="M1197" s="571"/>
      <c r="N1197" s="567"/>
      <c r="O1197" s="113"/>
    </row>
    <row r="1198" spans="1:15" s="115" customFormat="1" ht="18.95" customHeight="1">
      <c r="A1198" s="563"/>
      <c r="B1198" s="214"/>
      <c r="C1198" s="567"/>
      <c r="D1198" s="231"/>
      <c r="E1198" s="567"/>
      <c r="F1198" s="232"/>
      <c r="G1198" s="571"/>
      <c r="H1198" s="571"/>
      <c r="I1198" s="571"/>
      <c r="J1198" s="571"/>
      <c r="K1198" s="571"/>
      <c r="L1198" s="571"/>
      <c r="M1198" s="571"/>
      <c r="N1198" s="567"/>
      <c r="O1198" s="113"/>
    </row>
    <row r="1199" spans="1:15" s="115" customFormat="1" ht="18.95" customHeight="1">
      <c r="A1199" s="563"/>
      <c r="B1199" s="214"/>
      <c r="C1199" s="567"/>
      <c r="D1199" s="231"/>
      <c r="E1199" s="567"/>
      <c r="F1199" s="232"/>
      <c r="G1199" s="571"/>
      <c r="H1199" s="571"/>
      <c r="I1199" s="571"/>
      <c r="J1199" s="571"/>
      <c r="K1199" s="571"/>
      <c r="L1199" s="571"/>
      <c r="M1199" s="571"/>
      <c r="N1199" s="567"/>
      <c r="O1199" s="113"/>
    </row>
    <row r="1200" spans="1:15" s="115" customFormat="1" ht="18.95" customHeight="1">
      <c r="A1200" s="563"/>
      <c r="B1200" s="214"/>
      <c r="C1200" s="567"/>
      <c r="D1200" s="231"/>
      <c r="E1200" s="567"/>
      <c r="F1200" s="232"/>
      <c r="G1200" s="571"/>
      <c r="H1200" s="571"/>
      <c r="I1200" s="571"/>
      <c r="J1200" s="571"/>
      <c r="K1200" s="571"/>
      <c r="L1200" s="571"/>
      <c r="M1200" s="571"/>
      <c r="N1200" s="567"/>
      <c r="O1200" s="113"/>
    </row>
    <row r="1201" spans="1:15" s="115" customFormat="1" ht="18.95" customHeight="1">
      <c r="A1201" s="563"/>
      <c r="B1201" s="214"/>
      <c r="C1201" s="567"/>
      <c r="D1201" s="231"/>
      <c r="E1201" s="567"/>
      <c r="F1201" s="232"/>
      <c r="G1201" s="571"/>
      <c r="H1201" s="571"/>
      <c r="I1201" s="571"/>
      <c r="J1201" s="571"/>
      <c r="K1201" s="571"/>
      <c r="L1201" s="571"/>
      <c r="M1201" s="571"/>
      <c r="N1201" s="567"/>
      <c r="O1201" s="113"/>
    </row>
    <row r="1202" spans="1:15" s="115" customFormat="1" ht="18.95" customHeight="1">
      <c r="A1202" s="563"/>
      <c r="B1202" s="214"/>
      <c r="C1202" s="567"/>
      <c r="D1202" s="231"/>
      <c r="E1202" s="567"/>
      <c r="F1202" s="232"/>
      <c r="G1202" s="571"/>
      <c r="H1202" s="571"/>
      <c r="I1202" s="571"/>
      <c r="J1202" s="571"/>
      <c r="K1202" s="571"/>
      <c r="L1202" s="571"/>
      <c r="M1202" s="571"/>
      <c r="N1202" s="567"/>
      <c r="O1202" s="113"/>
    </row>
    <row r="1203" spans="1:15" s="115" customFormat="1" ht="18.95" customHeight="1">
      <c r="A1203" s="563"/>
      <c r="B1203" s="214"/>
      <c r="C1203" s="567"/>
      <c r="D1203" s="231"/>
      <c r="E1203" s="567"/>
      <c r="F1203" s="232"/>
      <c r="G1203" s="571"/>
      <c r="H1203" s="571"/>
      <c r="I1203" s="571"/>
      <c r="J1203" s="571"/>
      <c r="K1203" s="571"/>
      <c r="L1203" s="571"/>
      <c r="M1203" s="571"/>
      <c r="N1203" s="567"/>
      <c r="O1203" s="113"/>
    </row>
    <row r="1204" spans="1:15" s="115" customFormat="1" ht="18.95" customHeight="1">
      <c r="A1204" s="563"/>
      <c r="B1204" s="214"/>
      <c r="C1204" s="567"/>
      <c r="D1204" s="231"/>
      <c r="E1204" s="567"/>
      <c r="F1204" s="232"/>
      <c r="G1204" s="571"/>
      <c r="H1204" s="571"/>
      <c r="I1204" s="571"/>
      <c r="J1204" s="571"/>
      <c r="K1204" s="571"/>
      <c r="L1204" s="571"/>
      <c r="M1204" s="571"/>
      <c r="N1204" s="567"/>
      <c r="O1204" s="113"/>
    </row>
    <row r="1205" spans="1:15" s="115" customFormat="1" ht="18.95" customHeight="1">
      <c r="A1205" s="563"/>
      <c r="B1205" s="214"/>
      <c r="C1205" s="567"/>
      <c r="D1205" s="231"/>
      <c r="E1205" s="567"/>
      <c r="F1205" s="232"/>
      <c r="G1205" s="571"/>
      <c r="H1205" s="571"/>
      <c r="I1205" s="571"/>
      <c r="J1205" s="571"/>
      <c r="K1205" s="571"/>
      <c r="L1205" s="571"/>
      <c r="M1205" s="571"/>
      <c r="N1205" s="567"/>
      <c r="O1205" s="113"/>
    </row>
    <row r="1206" spans="1:15" s="115" customFormat="1" ht="18.95" customHeight="1">
      <c r="A1206" s="563"/>
      <c r="B1206" s="214"/>
      <c r="C1206" s="567"/>
      <c r="D1206" s="231"/>
      <c r="E1206" s="567"/>
      <c r="F1206" s="232"/>
      <c r="G1206" s="571"/>
      <c r="H1206" s="571"/>
      <c r="I1206" s="571"/>
      <c r="J1206" s="571"/>
      <c r="K1206" s="571"/>
      <c r="L1206" s="571"/>
      <c r="M1206" s="571"/>
      <c r="N1206" s="567"/>
      <c r="O1206" s="113"/>
    </row>
    <row r="1207" spans="1:15" s="115" customFormat="1" ht="18.95" customHeight="1">
      <c r="A1207" s="563"/>
      <c r="B1207" s="214"/>
      <c r="C1207" s="567"/>
      <c r="D1207" s="231"/>
      <c r="E1207" s="567"/>
      <c r="F1207" s="232"/>
      <c r="G1207" s="571"/>
      <c r="H1207" s="571"/>
      <c r="I1207" s="571"/>
      <c r="J1207" s="571"/>
      <c r="K1207" s="571"/>
      <c r="L1207" s="571"/>
      <c r="M1207" s="571"/>
      <c r="N1207" s="567"/>
      <c r="O1207" s="113"/>
    </row>
    <row r="1208" spans="1:15" s="115" customFormat="1" ht="18.95" customHeight="1">
      <c r="A1208" s="563"/>
      <c r="B1208" s="214"/>
      <c r="C1208" s="567"/>
      <c r="D1208" s="231"/>
      <c r="E1208" s="567"/>
      <c r="F1208" s="232"/>
      <c r="G1208" s="571"/>
      <c r="H1208" s="571"/>
      <c r="I1208" s="571"/>
      <c r="J1208" s="571"/>
      <c r="K1208" s="571"/>
      <c r="L1208" s="571"/>
      <c r="M1208" s="571"/>
      <c r="N1208" s="567"/>
      <c r="O1208" s="113"/>
    </row>
    <row r="1209" spans="1:15" s="115" customFormat="1" ht="18.95" customHeight="1">
      <c r="A1209" s="563"/>
      <c r="B1209" s="214"/>
      <c r="C1209" s="567"/>
      <c r="D1209" s="231"/>
      <c r="E1209" s="567"/>
      <c r="F1209" s="232"/>
      <c r="G1209" s="571"/>
      <c r="H1209" s="571"/>
      <c r="I1209" s="571"/>
      <c r="J1209" s="571"/>
      <c r="K1209" s="571"/>
      <c r="L1209" s="571"/>
      <c r="M1209" s="571"/>
      <c r="N1209" s="567"/>
      <c r="O1209" s="113"/>
    </row>
    <row r="1210" spans="1:15" s="115" customFormat="1" ht="18.95" customHeight="1">
      <c r="A1210" s="563"/>
      <c r="B1210" s="214"/>
      <c r="C1210" s="567"/>
      <c r="D1210" s="231"/>
      <c r="E1210" s="567"/>
      <c r="F1210" s="232"/>
      <c r="G1210" s="571"/>
      <c r="H1210" s="571"/>
      <c r="I1210" s="571"/>
      <c r="J1210" s="571"/>
      <c r="K1210" s="571"/>
      <c r="L1210" s="571"/>
      <c r="M1210" s="571"/>
      <c r="N1210" s="567"/>
      <c r="O1210" s="113"/>
    </row>
    <row r="1211" spans="1:15" s="115" customFormat="1" ht="18.95" customHeight="1">
      <c r="A1211" s="563"/>
      <c r="B1211" s="214"/>
      <c r="C1211" s="567"/>
      <c r="D1211" s="231"/>
      <c r="E1211" s="567"/>
      <c r="F1211" s="232"/>
      <c r="G1211" s="571"/>
      <c r="H1211" s="571"/>
      <c r="I1211" s="571"/>
      <c r="J1211" s="571"/>
      <c r="K1211" s="571"/>
      <c r="L1211" s="571"/>
      <c r="M1211" s="571"/>
      <c r="N1211" s="567"/>
      <c r="O1211" s="113"/>
    </row>
    <row r="1212" spans="1:15" s="115" customFormat="1" ht="18.95" customHeight="1">
      <c r="A1212" s="563"/>
      <c r="B1212" s="214"/>
      <c r="C1212" s="567"/>
      <c r="D1212" s="231"/>
      <c r="E1212" s="567"/>
      <c r="F1212" s="232"/>
      <c r="G1212" s="571"/>
      <c r="H1212" s="571"/>
      <c r="I1212" s="571"/>
      <c r="J1212" s="571"/>
      <c r="K1212" s="571"/>
      <c r="L1212" s="571"/>
      <c r="M1212" s="571"/>
      <c r="N1212" s="567"/>
      <c r="O1212" s="113"/>
    </row>
    <row r="1213" spans="1:15" s="115" customFormat="1" ht="18.95" customHeight="1">
      <c r="A1213" s="563"/>
      <c r="B1213" s="214"/>
      <c r="C1213" s="567"/>
      <c r="D1213" s="231"/>
      <c r="E1213" s="567"/>
      <c r="F1213" s="232"/>
      <c r="G1213" s="571"/>
      <c r="H1213" s="571"/>
      <c r="I1213" s="571"/>
      <c r="J1213" s="571"/>
      <c r="K1213" s="571"/>
      <c r="L1213" s="571"/>
      <c r="M1213" s="571"/>
      <c r="N1213" s="567"/>
      <c r="O1213" s="113"/>
    </row>
    <row r="1214" spans="1:15" s="115" customFormat="1" ht="18.95" customHeight="1">
      <c r="A1214" s="563"/>
      <c r="B1214" s="214"/>
      <c r="C1214" s="567"/>
      <c r="D1214" s="231"/>
      <c r="E1214" s="567"/>
      <c r="F1214" s="232"/>
      <c r="G1214" s="571"/>
      <c r="H1214" s="571"/>
      <c r="I1214" s="571"/>
      <c r="J1214" s="571"/>
      <c r="K1214" s="571"/>
      <c r="L1214" s="571"/>
      <c r="M1214" s="571"/>
      <c r="N1214" s="567"/>
      <c r="O1214" s="113"/>
    </row>
    <row r="1215" spans="1:15" s="115" customFormat="1" ht="18.95" customHeight="1">
      <c r="A1215" s="563"/>
      <c r="B1215" s="214"/>
      <c r="C1215" s="567"/>
      <c r="D1215" s="231"/>
      <c r="E1215" s="567"/>
      <c r="F1215" s="232"/>
      <c r="G1215" s="571"/>
      <c r="H1215" s="571"/>
      <c r="I1215" s="571"/>
      <c r="J1215" s="571"/>
      <c r="K1215" s="571"/>
      <c r="L1215" s="571"/>
      <c r="M1215" s="571"/>
      <c r="N1215" s="567"/>
      <c r="O1215" s="113"/>
    </row>
    <row r="1216" spans="1:15" s="115" customFormat="1" ht="18.95" customHeight="1">
      <c r="A1216" s="563"/>
      <c r="B1216" s="214"/>
      <c r="C1216" s="567"/>
      <c r="D1216" s="231"/>
      <c r="E1216" s="567"/>
      <c r="F1216" s="232"/>
      <c r="G1216" s="571"/>
      <c r="H1216" s="571"/>
      <c r="I1216" s="571"/>
      <c r="J1216" s="571"/>
      <c r="K1216" s="571"/>
      <c r="L1216" s="571"/>
      <c r="M1216" s="571"/>
      <c r="N1216" s="567"/>
      <c r="O1216" s="113"/>
    </row>
    <row r="1217" spans="1:15" s="115" customFormat="1" ht="18.95" customHeight="1">
      <c r="A1217" s="563"/>
      <c r="B1217" s="214"/>
      <c r="C1217" s="567"/>
      <c r="D1217" s="231"/>
      <c r="E1217" s="567"/>
      <c r="F1217" s="232"/>
      <c r="G1217" s="571"/>
      <c r="H1217" s="571"/>
      <c r="I1217" s="571"/>
      <c r="J1217" s="571"/>
      <c r="K1217" s="571"/>
      <c r="L1217" s="571"/>
      <c r="M1217" s="571"/>
      <c r="N1217" s="567"/>
      <c r="O1217" s="113"/>
    </row>
    <row r="1218" spans="1:15" s="115" customFormat="1" ht="18.95" customHeight="1">
      <c r="A1218" s="563"/>
      <c r="B1218" s="214"/>
      <c r="C1218" s="567"/>
      <c r="D1218" s="231"/>
      <c r="E1218" s="567"/>
      <c r="F1218" s="232"/>
      <c r="G1218" s="571"/>
      <c r="H1218" s="571"/>
      <c r="I1218" s="571"/>
      <c r="J1218" s="571"/>
      <c r="K1218" s="571"/>
      <c r="L1218" s="571"/>
      <c r="M1218" s="571"/>
      <c r="N1218" s="567"/>
      <c r="O1218" s="113"/>
    </row>
    <row r="1219" spans="1:15" s="115" customFormat="1" ht="18.95" customHeight="1">
      <c r="A1219" s="563"/>
      <c r="B1219" s="214"/>
      <c r="C1219" s="567"/>
      <c r="D1219" s="231"/>
      <c r="E1219" s="567"/>
      <c r="F1219" s="232"/>
      <c r="G1219" s="571"/>
      <c r="H1219" s="571"/>
      <c r="I1219" s="571"/>
      <c r="J1219" s="571"/>
      <c r="K1219" s="571"/>
      <c r="L1219" s="571"/>
      <c r="M1219" s="571"/>
      <c r="N1219" s="567"/>
      <c r="O1219" s="113"/>
    </row>
    <row r="1220" spans="1:15" s="115" customFormat="1" ht="18.95" customHeight="1">
      <c r="A1220" s="563"/>
      <c r="B1220" s="214"/>
      <c r="C1220" s="567"/>
      <c r="D1220" s="231"/>
      <c r="E1220" s="567"/>
      <c r="F1220" s="232"/>
      <c r="G1220" s="571"/>
      <c r="H1220" s="571"/>
      <c r="I1220" s="571"/>
      <c r="J1220" s="571"/>
      <c r="K1220" s="571"/>
      <c r="L1220" s="571"/>
      <c r="M1220" s="571"/>
      <c r="N1220" s="567"/>
      <c r="O1220" s="113"/>
    </row>
    <row r="1221" spans="1:15" s="115" customFormat="1" ht="18.95" customHeight="1">
      <c r="A1221" s="563"/>
      <c r="B1221" s="214"/>
      <c r="C1221" s="567"/>
      <c r="D1221" s="231"/>
      <c r="E1221" s="567"/>
      <c r="F1221" s="232"/>
      <c r="G1221" s="571"/>
      <c r="H1221" s="571"/>
      <c r="I1221" s="571"/>
      <c r="J1221" s="571"/>
      <c r="K1221" s="571"/>
      <c r="L1221" s="571"/>
      <c r="M1221" s="571"/>
      <c r="N1221" s="567"/>
      <c r="O1221" s="113"/>
    </row>
    <row r="1222" spans="1:15" s="115" customFormat="1" ht="18.95" customHeight="1">
      <c r="A1222" s="563"/>
      <c r="B1222" s="214"/>
      <c r="C1222" s="567"/>
      <c r="D1222" s="231"/>
      <c r="E1222" s="567"/>
      <c r="F1222" s="232"/>
      <c r="G1222" s="571"/>
      <c r="H1222" s="571"/>
      <c r="I1222" s="571"/>
      <c r="J1222" s="571"/>
      <c r="K1222" s="571"/>
      <c r="L1222" s="571"/>
      <c r="M1222" s="571"/>
      <c r="N1222" s="567"/>
      <c r="O1222" s="113"/>
    </row>
    <row r="1223" spans="1:15" s="115" customFormat="1" ht="18.95" customHeight="1">
      <c r="A1223" s="563"/>
      <c r="B1223" s="214"/>
      <c r="C1223" s="567"/>
      <c r="D1223" s="231"/>
      <c r="E1223" s="567"/>
      <c r="F1223" s="232"/>
      <c r="G1223" s="571"/>
      <c r="H1223" s="571"/>
      <c r="I1223" s="571"/>
      <c r="J1223" s="571"/>
      <c r="K1223" s="571"/>
      <c r="L1223" s="571"/>
      <c r="M1223" s="571"/>
      <c r="N1223" s="567"/>
      <c r="O1223" s="113"/>
    </row>
    <row r="1224" spans="1:15" s="115" customFormat="1" ht="18.95" customHeight="1">
      <c r="A1224" s="563"/>
      <c r="B1224" s="214"/>
      <c r="C1224" s="567"/>
      <c r="D1224" s="231"/>
      <c r="E1224" s="567"/>
      <c r="F1224" s="232"/>
      <c r="G1224" s="571"/>
      <c r="H1224" s="571"/>
      <c r="I1224" s="571"/>
      <c r="J1224" s="571"/>
      <c r="K1224" s="571"/>
      <c r="L1224" s="571"/>
      <c r="M1224" s="571"/>
      <c r="N1224" s="567"/>
      <c r="O1224" s="113"/>
    </row>
    <row r="1225" spans="1:15" s="115" customFormat="1" ht="18.95" customHeight="1">
      <c r="A1225" s="563"/>
      <c r="B1225" s="214"/>
      <c r="C1225" s="567"/>
      <c r="D1225" s="231"/>
      <c r="E1225" s="567"/>
      <c r="F1225" s="232"/>
      <c r="G1225" s="571"/>
      <c r="H1225" s="571"/>
      <c r="I1225" s="571"/>
      <c r="J1225" s="571"/>
      <c r="K1225" s="571"/>
      <c r="L1225" s="571"/>
      <c r="M1225" s="571"/>
      <c r="N1225" s="567"/>
      <c r="O1225" s="113"/>
    </row>
    <row r="1226" spans="1:15" s="115" customFormat="1" ht="18.95" customHeight="1">
      <c r="A1226" s="563"/>
      <c r="B1226" s="214"/>
      <c r="C1226" s="567"/>
      <c r="D1226" s="231"/>
      <c r="E1226" s="567"/>
      <c r="F1226" s="232"/>
      <c r="G1226" s="571"/>
      <c r="H1226" s="571"/>
      <c r="I1226" s="571"/>
      <c r="J1226" s="571"/>
      <c r="K1226" s="571"/>
      <c r="L1226" s="571"/>
      <c r="M1226" s="571"/>
      <c r="N1226" s="567"/>
      <c r="O1226" s="113"/>
    </row>
    <row r="1227" spans="1:15" s="115" customFormat="1" ht="18.95" customHeight="1">
      <c r="A1227" s="563"/>
      <c r="B1227" s="214"/>
      <c r="C1227" s="567"/>
      <c r="D1227" s="231"/>
      <c r="E1227" s="567"/>
      <c r="F1227" s="232"/>
      <c r="G1227" s="571"/>
      <c r="H1227" s="571"/>
      <c r="I1227" s="571"/>
      <c r="J1227" s="571"/>
      <c r="K1227" s="571"/>
      <c r="L1227" s="571"/>
      <c r="M1227" s="571"/>
      <c r="N1227" s="567"/>
      <c r="O1227" s="113"/>
    </row>
    <row r="1228" spans="1:15" s="115" customFormat="1" ht="18.95" customHeight="1">
      <c r="A1228" s="563"/>
      <c r="B1228" s="214"/>
      <c r="C1228" s="567"/>
      <c r="D1228" s="231"/>
      <c r="E1228" s="567"/>
      <c r="F1228" s="232"/>
      <c r="G1228" s="571"/>
      <c r="H1228" s="571"/>
      <c r="I1228" s="571"/>
      <c r="J1228" s="571"/>
      <c r="K1228" s="571"/>
      <c r="L1228" s="571"/>
      <c r="M1228" s="571"/>
      <c r="N1228" s="567"/>
      <c r="O1228" s="113"/>
    </row>
    <row r="1229" spans="1:15" s="115" customFormat="1" ht="18.95" customHeight="1">
      <c r="A1229" s="563"/>
      <c r="B1229" s="214"/>
      <c r="C1229" s="567"/>
      <c r="D1229" s="231"/>
      <c r="E1229" s="567"/>
      <c r="F1229" s="232"/>
      <c r="G1229" s="571"/>
      <c r="H1229" s="571"/>
      <c r="I1229" s="571"/>
      <c r="J1229" s="571"/>
      <c r="K1229" s="571"/>
      <c r="L1229" s="571"/>
      <c r="M1229" s="571"/>
      <c r="N1229" s="567"/>
      <c r="O1229" s="113"/>
    </row>
    <row r="1230" spans="1:15" s="115" customFormat="1" ht="18.95" customHeight="1">
      <c r="A1230" s="563"/>
      <c r="B1230" s="214"/>
      <c r="C1230" s="567"/>
      <c r="D1230" s="231"/>
      <c r="E1230" s="567"/>
      <c r="F1230" s="232"/>
      <c r="G1230" s="571"/>
      <c r="H1230" s="571"/>
      <c r="I1230" s="571"/>
      <c r="J1230" s="571"/>
      <c r="K1230" s="571"/>
      <c r="L1230" s="571"/>
      <c r="M1230" s="571"/>
      <c r="N1230" s="567"/>
      <c r="O1230" s="113"/>
    </row>
    <row r="1231" spans="1:15" s="115" customFormat="1" ht="18.95" customHeight="1">
      <c r="A1231" s="563"/>
      <c r="B1231" s="214"/>
      <c r="C1231" s="567"/>
      <c r="D1231" s="231"/>
      <c r="E1231" s="567"/>
      <c r="F1231" s="232"/>
      <c r="G1231" s="571"/>
      <c r="H1231" s="571"/>
      <c r="I1231" s="571"/>
      <c r="J1231" s="571"/>
      <c r="K1231" s="571"/>
      <c r="L1231" s="571"/>
      <c r="M1231" s="571"/>
      <c r="N1231" s="567"/>
      <c r="O1231" s="113"/>
    </row>
    <row r="1232" spans="1:15" s="115" customFormat="1" ht="18.95" customHeight="1">
      <c r="A1232" s="563"/>
      <c r="B1232" s="214"/>
      <c r="C1232" s="567"/>
      <c r="D1232" s="231"/>
      <c r="E1232" s="567"/>
      <c r="F1232" s="232"/>
      <c r="G1232" s="571"/>
      <c r="H1232" s="571"/>
      <c r="I1232" s="571"/>
      <c r="J1232" s="571"/>
      <c r="K1232" s="571"/>
      <c r="L1232" s="571"/>
      <c r="M1232" s="571"/>
      <c r="N1232" s="567"/>
      <c r="O1232" s="113"/>
    </row>
    <row r="1233" spans="1:15" s="115" customFormat="1" ht="18.95" customHeight="1">
      <c r="A1233" s="563"/>
      <c r="B1233" s="214"/>
      <c r="C1233" s="567"/>
      <c r="D1233" s="231"/>
      <c r="E1233" s="567"/>
      <c r="F1233" s="232"/>
      <c r="G1233" s="571"/>
      <c r="H1233" s="571"/>
      <c r="I1233" s="571"/>
      <c r="J1233" s="571"/>
      <c r="K1233" s="571"/>
      <c r="L1233" s="571"/>
      <c r="M1233" s="571"/>
      <c r="N1233" s="567"/>
      <c r="O1233" s="113"/>
    </row>
    <row r="1234" spans="1:15" s="115" customFormat="1" ht="18.95" customHeight="1">
      <c r="A1234" s="563"/>
      <c r="B1234" s="214"/>
      <c r="C1234" s="567"/>
      <c r="D1234" s="231"/>
      <c r="E1234" s="567"/>
      <c r="F1234" s="232"/>
      <c r="G1234" s="571"/>
      <c r="H1234" s="571"/>
      <c r="I1234" s="571"/>
      <c r="J1234" s="571"/>
      <c r="K1234" s="571"/>
      <c r="L1234" s="571"/>
      <c r="M1234" s="571"/>
      <c r="N1234" s="567"/>
      <c r="O1234" s="113"/>
    </row>
    <row r="1235" spans="1:15" s="115" customFormat="1" ht="18.95" customHeight="1">
      <c r="A1235" s="563"/>
      <c r="B1235" s="214"/>
      <c r="C1235" s="567"/>
      <c r="D1235" s="231"/>
      <c r="E1235" s="567"/>
      <c r="F1235" s="232"/>
      <c r="G1235" s="571"/>
      <c r="H1235" s="571"/>
      <c r="I1235" s="571"/>
      <c r="J1235" s="571"/>
      <c r="K1235" s="571"/>
      <c r="L1235" s="571"/>
      <c r="M1235" s="571"/>
      <c r="N1235" s="567"/>
      <c r="O1235" s="113"/>
    </row>
    <row r="1236" spans="1:15" s="115" customFormat="1" ht="18.95" customHeight="1">
      <c r="A1236" s="563"/>
      <c r="B1236" s="214"/>
      <c r="C1236" s="567"/>
      <c r="D1236" s="231"/>
      <c r="E1236" s="567"/>
      <c r="F1236" s="232"/>
      <c r="G1236" s="571"/>
      <c r="H1236" s="571"/>
      <c r="I1236" s="571"/>
      <c r="J1236" s="571"/>
      <c r="K1236" s="571"/>
      <c r="L1236" s="571"/>
      <c r="M1236" s="571"/>
      <c r="N1236" s="567"/>
      <c r="O1236" s="113"/>
    </row>
    <row r="1237" spans="1:15" s="115" customFormat="1" ht="18.95" customHeight="1">
      <c r="A1237" s="563"/>
      <c r="B1237" s="214"/>
      <c r="C1237" s="567"/>
      <c r="D1237" s="231"/>
      <c r="E1237" s="567"/>
      <c r="F1237" s="232"/>
      <c r="G1237" s="571"/>
      <c r="H1237" s="571"/>
      <c r="I1237" s="571"/>
      <c r="J1237" s="571"/>
      <c r="K1237" s="571"/>
      <c r="L1237" s="571"/>
      <c r="M1237" s="571"/>
      <c r="N1237" s="567"/>
      <c r="O1237" s="113"/>
    </row>
    <row r="1238" spans="1:15" s="115" customFormat="1" ht="18.95" customHeight="1">
      <c r="A1238" s="563"/>
      <c r="B1238" s="214"/>
      <c r="C1238" s="567"/>
      <c r="D1238" s="231"/>
      <c r="E1238" s="567"/>
      <c r="F1238" s="232"/>
      <c r="G1238" s="571"/>
      <c r="H1238" s="571"/>
      <c r="I1238" s="571"/>
      <c r="J1238" s="571"/>
      <c r="K1238" s="571"/>
      <c r="L1238" s="571"/>
      <c r="M1238" s="571"/>
      <c r="N1238" s="567"/>
      <c r="O1238" s="113"/>
    </row>
    <row r="1239" spans="1:15" s="115" customFormat="1" ht="18.95" customHeight="1">
      <c r="A1239" s="563"/>
      <c r="B1239" s="214"/>
      <c r="C1239" s="567"/>
      <c r="D1239" s="231"/>
      <c r="E1239" s="567"/>
      <c r="F1239" s="232"/>
      <c r="G1239" s="571"/>
      <c r="H1239" s="571"/>
      <c r="I1239" s="571"/>
      <c r="J1239" s="571"/>
      <c r="K1239" s="571"/>
      <c r="L1239" s="571"/>
      <c r="M1239" s="571"/>
      <c r="N1239" s="567"/>
      <c r="O1239" s="113"/>
    </row>
    <row r="1240" spans="1:15" s="115" customFormat="1" ht="18.95" customHeight="1">
      <c r="A1240" s="563"/>
      <c r="B1240" s="214"/>
      <c r="C1240" s="567"/>
      <c r="D1240" s="231"/>
      <c r="E1240" s="567"/>
      <c r="F1240" s="232"/>
      <c r="G1240" s="571"/>
      <c r="H1240" s="571"/>
      <c r="I1240" s="571"/>
      <c r="J1240" s="571"/>
      <c r="K1240" s="571"/>
      <c r="L1240" s="571"/>
      <c r="M1240" s="571"/>
      <c r="N1240" s="567"/>
      <c r="O1240" s="113"/>
    </row>
    <row r="1241" spans="1:15" s="115" customFormat="1" ht="18.95" customHeight="1">
      <c r="A1241" s="563"/>
      <c r="B1241" s="214"/>
      <c r="C1241" s="567"/>
      <c r="D1241" s="231"/>
      <c r="E1241" s="567"/>
      <c r="F1241" s="232"/>
      <c r="G1241" s="571"/>
      <c r="H1241" s="571"/>
      <c r="I1241" s="571"/>
      <c r="J1241" s="571"/>
      <c r="K1241" s="571"/>
      <c r="L1241" s="571"/>
      <c r="M1241" s="571"/>
      <c r="N1241" s="567"/>
      <c r="O1241" s="113"/>
    </row>
    <row r="1242" spans="1:15" s="115" customFormat="1" ht="18.95" customHeight="1">
      <c r="A1242" s="563"/>
      <c r="B1242" s="214"/>
      <c r="C1242" s="567"/>
      <c r="D1242" s="231"/>
      <c r="E1242" s="567"/>
      <c r="F1242" s="232"/>
      <c r="G1242" s="571"/>
      <c r="H1242" s="571"/>
      <c r="I1242" s="571"/>
      <c r="J1242" s="571"/>
      <c r="K1242" s="571"/>
      <c r="L1242" s="571"/>
      <c r="M1242" s="571"/>
      <c r="N1242" s="567"/>
      <c r="O1242" s="113"/>
    </row>
    <row r="1243" spans="1:15" s="115" customFormat="1" ht="18.95" customHeight="1">
      <c r="A1243" s="563"/>
      <c r="B1243" s="214"/>
      <c r="C1243" s="567"/>
      <c r="D1243" s="231"/>
      <c r="E1243" s="567"/>
      <c r="F1243" s="232"/>
      <c r="G1243" s="571"/>
      <c r="H1243" s="571"/>
      <c r="I1243" s="571"/>
      <c r="J1243" s="571"/>
      <c r="K1243" s="571"/>
      <c r="L1243" s="571"/>
      <c r="M1243" s="571"/>
      <c r="N1243" s="567"/>
      <c r="O1243" s="113"/>
    </row>
    <row r="1244" spans="1:15" s="115" customFormat="1" ht="18.95" customHeight="1">
      <c r="A1244" s="563"/>
      <c r="B1244" s="214"/>
      <c r="C1244" s="567"/>
      <c r="D1244" s="231"/>
      <c r="E1244" s="567"/>
      <c r="F1244" s="232"/>
      <c r="G1244" s="571"/>
      <c r="H1244" s="571"/>
      <c r="I1244" s="571"/>
      <c r="J1244" s="571"/>
      <c r="K1244" s="571"/>
      <c r="L1244" s="571"/>
      <c r="M1244" s="571"/>
      <c r="N1244" s="567"/>
      <c r="O1244" s="113"/>
    </row>
    <row r="1245" spans="1:15" s="115" customFormat="1" ht="18.95" customHeight="1">
      <c r="A1245" s="563"/>
      <c r="B1245" s="214"/>
      <c r="C1245" s="567"/>
      <c r="D1245" s="231"/>
      <c r="E1245" s="567"/>
      <c r="F1245" s="232"/>
      <c r="G1245" s="571"/>
      <c r="H1245" s="571"/>
      <c r="I1245" s="571"/>
      <c r="J1245" s="571"/>
      <c r="K1245" s="571"/>
      <c r="L1245" s="571"/>
      <c r="M1245" s="571"/>
      <c r="N1245" s="567"/>
      <c r="O1245" s="113"/>
    </row>
    <row r="1246" spans="1:15" s="115" customFormat="1" ht="18.95" customHeight="1">
      <c r="A1246" s="563"/>
      <c r="B1246" s="214"/>
      <c r="C1246" s="567"/>
      <c r="D1246" s="231"/>
      <c r="E1246" s="567"/>
      <c r="F1246" s="232"/>
      <c r="G1246" s="571"/>
      <c r="H1246" s="571"/>
      <c r="I1246" s="571"/>
      <c r="J1246" s="571"/>
      <c r="K1246" s="571"/>
      <c r="L1246" s="571"/>
      <c r="M1246" s="571"/>
      <c r="N1246" s="567"/>
      <c r="O1246" s="113"/>
    </row>
    <row r="1247" spans="1:15" s="115" customFormat="1" ht="18.95" customHeight="1">
      <c r="A1247" s="563"/>
      <c r="B1247" s="214"/>
      <c r="C1247" s="567"/>
      <c r="D1247" s="231"/>
      <c r="E1247" s="567"/>
      <c r="F1247" s="232"/>
      <c r="G1247" s="571"/>
      <c r="H1247" s="571"/>
      <c r="I1247" s="571"/>
      <c r="J1247" s="571"/>
      <c r="K1247" s="571"/>
      <c r="L1247" s="571"/>
      <c r="M1247" s="571"/>
      <c r="N1247" s="567"/>
      <c r="O1247" s="113"/>
    </row>
    <row r="1248" spans="1:15" s="115" customFormat="1" ht="18.95" customHeight="1">
      <c r="A1248" s="563"/>
      <c r="B1248" s="214"/>
      <c r="C1248" s="567"/>
      <c r="D1248" s="231"/>
      <c r="E1248" s="567"/>
      <c r="F1248" s="232"/>
      <c r="G1248" s="571"/>
      <c r="H1248" s="571"/>
      <c r="I1248" s="571"/>
      <c r="J1248" s="571"/>
      <c r="K1248" s="571"/>
      <c r="L1248" s="571"/>
      <c r="M1248" s="571"/>
      <c r="N1248" s="567"/>
      <c r="O1248" s="113"/>
    </row>
    <row r="1249" spans="1:15" s="115" customFormat="1" ht="18.95" customHeight="1">
      <c r="A1249" s="563"/>
      <c r="B1249" s="214"/>
      <c r="C1249" s="567"/>
      <c r="D1249" s="231"/>
      <c r="E1249" s="567"/>
      <c r="F1249" s="232"/>
      <c r="G1249" s="571"/>
      <c r="H1249" s="571"/>
      <c r="I1249" s="571"/>
      <c r="J1249" s="571"/>
      <c r="K1249" s="571"/>
      <c r="L1249" s="571"/>
      <c r="M1249" s="571"/>
      <c r="N1249" s="567"/>
      <c r="O1249" s="113"/>
    </row>
    <row r="1250" spans="1:15" s="115" customFormat="1" ht="18.95" customHeight="1">
      <c r="A1250" s="563"/>
      <c r="B1250" s="214"/>
      <c r="C1250" s="567"/>
      <c r="D1250" s="231"/>
      <c r="E1250" s="567"/>
      <c r="F1250" s="232"/>
      <c r="G1250" s="571"/>
      <c r="H1250" s="571"/>
      <c r="I1250" s="571"/>
      <c r="J1250" s="571"/>
      <c r="K1250" s="571"/>
      <c r="L1250" s="571"/>
      <c r="M1250" s="571"/>
      <c r="N1250" s="567"/>
      <c r="O1250" s="113"/>
    </row>
    <row r="1251" spans="1:15" s="115" customFormat="1" ht="18.95" customHeight="1">
      <c r="A1251" s="563"/>
      <c r="B1251" s="214"/>
      <c r="C1251" s="567"/>
      <c r="D1251" s="231"/>
      <c r="E1251" s="567"/>
      <c r="F1251" s="232"/>
      <c r="G1251" s="571"/>
      <c r="H1251" s="571"/>
      <c r="I1251" s="571"/>
      <c r="J1251" s="571"/>
      <c r="K1251" s="571"/>
      <c r="L1251" s="571"/>
      <c r="M1251" s="571"/>
      <c r="N1251" s="567"/>
      <c r="O1251" s="113"/>
    </row>
    <row r="1252" spans="1:15" s="115" customFormat="1" ht="18.95" customHeight="1">
      <c r="A1252" s="563"/>
      <c r="B1252" s="214"/>
      <c r="C1252" s="567"/>
      <c r="D1252" s="231"/>
      <c r="E1252" s="567"/>
      <c r="F1252" s="232"/>
      <c r="G1252" s="571"/>
      <c r="H1252" s="571"/>
      <c r="I1252" s="571"/>
      <c r="J1252" s="571"/>
      <c r="K1252" s="571"/>
      <c r="L1252" s="571"/>
      <c r="M1252" s="571"/>
      <c r="N1252" s="567"/>
      <c r="O1252" s="113"/>
    </row>
    <row r="1253" spans="1:15" s="115" customFormat="1" ht="18.95" customHeight="1">
      <c r="A1253" s="563"/>
      <c r="B1253" s="214"/>
      <c r="C1253" s="567"/>
      <c r="D1253" s="231"/>
      <c r="E1253" s="567"/>
      <c r="F1253" s="232"/>
      <c r="G1253" s="571"/>
      <c r="H1253" s="571"/>
      <c r="I1253" s="571"/>
      <c r="J1253" s="571"/>
      <c r="K1253" s="571"/>
      <c r="L1253" s="571"/>
      <c r="M1253" s="571"/>
      <c r="N1253" s="567"/>
      <c r="O1253" s="113"/>
    </row>
    <row r="1254" spans="1:15" s="115" customFormat="1" ht="18.95" customHeight="1">
      <c r="A1254" s="563"/>
      <c r="B1254" s="214"/>
      <c r="C1254" s="567"/>
      <c r="D1254" s="231"/>
      <c r="E1254" s="567"/>
      <c r="F1254" s="232"/>
      <c r="G1254" s="571"/>
      <c r="H1254" s="571"/>
      <c r="I1254" s="571"/>
      <c r="J1254" s="571"/>
      <c r="K1254" s="571"/>
      <c r="L1254" s="571"/>
      <c r="M1254" s="571"/>
      <c r="N1254" s="567"/>
      <c r="O1254" s="113"/>
    </row>
    <row r="1255" spans="1:15" s="115" customFormat="1" ht="18.95" customHeight="1">
      <c r="A1255" s="563"/>
      <c r="B1255" s="214"/>
      <c r="C1255" s="567"/>
      <c r="D1255" s="231"/>
      <c r="E1255" s="567"/>
      <c r="F1255" s="232"/>
      <c r="G1255" s="571"/>
      <c r="H1255" s="571"/>
      <c r="I1255" s="571"/>
      <c r="J1255" s="571"/>
      <c r="K1255" s="571"/>
      <c r="L1255" s="571"/>
      <c r="M1255" s="571"/>
      <c r="N1255" s="567"/>
      <c r="O1255" s="113"/>
    </row>
    <row r="1256" spans="1:15" s="115" customFormat="1" ht="18.95" customHeight="1">
      <c r="A1256" s="563"/>
      <c r="B1256" s="214"/>
      <c r="C1256" s="567"/>
      <c r="D1256" s="231"/>
      <c r="E1256" s="567"/>
      <c r="F1256" s="232"/>
      <c r="G1256" s="571"/>
      <c r="H1256" s="571"/>
      <c r="I1256" s="571"/>
      <c r="J1256" s="571"/>
      <c r="K1256" s="571"/>
      <c r="L1256" s="571"/>
      <c r="M1256" s="571"/>
      <c r="N1256" s="567"/>
      <c r="O1256" s="113"/>
    </row>
    <row r="1257" spans="1:15" s="115" customFormat="1" ht="18.95" customHeight="1">
      <c r="A1257" s="563"/>
      <c r="B1257" s="214"/>
      <c r="C1257" s="567"/>
      <c r="D1257" s="231"/>
      <c r="E1257" s="567"/>
      <c r="F1257" s="232"/>
      <c r="G1257" s="571"/>
      <c r="H1257" s="571"/>
      <c r="I1257" s="571"/>
      <c r="J1257" s="571"/>
      <c r="K1257" s="571"/>
      <c r="L1257" s="571"/>
      <c r="M1257" s="571"/>
      <c r="N1257" s="567"/>
      <c r="O1257" s="113"/>
    </row>
    <row r="1258" spans="1:15" s="115" customFormat="1" ht="18.95" customHeight="1">
      <c r="A1258" s="563"/>
      <c r="B1258" s="214"/>
      <c r="C1258" s="567"/>
      <c r="D1258" s="231"/>
      <c r="E1258" s="567"/>
      <c r="F1258" s="232"/>
      <c r="G1258" s="571"/>
      <c r="H1258" s="571"/>
      <c r="I1258" s="571"/>
      <c r="J1258" s="571"/>
      <c r="K1258" s="571"/>
      <c r="L1258" s="571"/>
      <c r="M1258" s="571"/>
      <c r="N1258" s="567"/>
      <c r="O1258" s="113"/>
    </row>
    <row r="1259" spans="1:15" s="115" customFormat="1" ht="18.95" customHeight="1">
      <c r="A1259" s="563"/>
      <c r="B1259" s="214"/>
      <c r="C1259" s="567"/>
      <c r="D1259" s="231"/>
      <c r="E1259" s="567"/>
      <c r="F1259" s="232"/>
      <c r="G1259" s="571"/>
      <c r="H1259" s="571"/>
      <c r="I1259" s="571"/>
      <c r="J1259" s="571"/>
      <c r="K1259" s="571"/>
      <c r="L1259" s="571"/>
      <c r="M1259" s="571"/>
      <c r="N1259" s="567"/>
      <c r="O1259" s="113"/>
    </row>
    <row r="1260" spans="1:15" s="115" customFormat="1" ht="18.95" customHeight="1">
      <c r="A1260" s="563"/>
      <c r="B1260" s="214"/>
      <c r="C1260" s="567"/>
      <c r="D1260" s="231"/>
      <c r="E1260" s="567"/>
      <c r="F1260" s="232"/>
      <c r="G1260" s="571"/>
      <c r="H1260" s="571"/>
      <c r="I1260" s="571"/>
      <c r="J1260" s="571"/>
      <c r="K1260" s="571"/>
      <c r="L1260" s="571"/>
      <c r="M1260" s="571"/>
      <c r="N1260" s="567"/>
      <c r="O1260" s="113"/>
    </row>
    <row r="1261" spans="1:15" s="115" customFormat="1" ht="18.95" customHeight="1">
      <c r="A1261" s="563"/>
      <c r="B1261" s="214"/>
      <c r="C1261" s="567"/>
      <c r="D1261" s="231"/>
      <c r="E1261" s="567"/>
      <c r="F1261" s="232"/>
      <c r="G1261" s="571"/>
      <c r="H1261" s="571"/>
      <c r="I1261" s="571"/>
      <c r="J1261" s="571"/>
      <c r="K1261" s="571"/>
      <c r="L1261" s="571"/>
      <c r="M1261" s="571"/>
      <c r="N1261" s="567"/>
      <c r="O1261" s="113"/>
    </row>
    <row r="1262" spans="1:15" s="115" customFormat="1" ht="18.95" customHeight="1">
      <c r="A1262" s="563"/>
      <c r="B1262" s="214"/>
      <c r="C1262" s="567"/>
      <c r="D1262" s="231"/>
      <c r="E1262" s="567"/>
      <c r="F1262" s="232"/>
      <c r="G1262" s="571"/>
      <c r="H1262" s="571"/>
      <c r="I1262" s="571"/>
      <c r="J1262" s="571"/>
      <c r="K1262" s="571"/>
      <c r="L1262" s="571"/>
      <c r="M1262" s="571"/>
      <c r="N1262" s="567"/>
      <c r="O1262" s="113"/>
    </row>
    <row r="1263" spans="1:15" s="115" customFormat="1" ht="18.95" customHeight="1">
      <c r="A1263" s="563"/>
      <c r="B1263" s="214"/>
      <c r="C1263" s="567"/>
      <c r="D1263" s="231"/>
      <c r="E1263" s="567"/>
      <c r="F1263" s="232"/>
      <c r="G1263" s="571"/>
      <c r="H1263" s="571"/>
      <c r="I1263" s="571"/>
      <c r="J1263" s="571"/>
      <c r="K1263" s="571"/>
      <c r="L1263" s="571"/>
      <c r="M1263" s="571"/>
      <c r="N1263" s="567"/>
      <c r="O1263" s="113"/>
    </row>
    <row r="1264" spans="1:15" s="115" customFormat="1" ht="18.95" customHeight="1">
      <c r="A1264" s="563"/>
      <c r="B1264" s="214"/>
      <c r="C1264" s="567"/>
      <c r="D1264" s="231"/>
      <c r="E1264" s="567"/>
      <c r="F1264" s="232"/>
      <c r="G1264" s="571"/>
      <c r="H1264" s="571"/>
      <c r="I1264" s="571"/>
      <c r="J1264" s="571"/>
      <c r="K1264" s="571"/>
      <c r="L1264" s="571"/>
      <c r="M1264" s="571"/>
      <c r="N1264" s="567"/>
      <c r="O1264" s="113"/>
    </row>
    <row r="1265" spans="1:15" s="115" customFormat="1" ht="18.95" customHeight="1">
      <c r="A1265" s="563"/>
      <c r="B1265" s="214"/>
      <c r="C1265" s="567"/>
      <c r="D1265" s="231"/>
      <c r="E1265" s="567"/>
      <c r="F1265" s="232"/>
      <c r="G1265" s="571"/>
      <c r="H1265" s="571"/>
      <c r="I1265" s="571"/>
      <c r="J1265" s="571"/>
      <c r="K1265" s="571"/>
      <c r="L1265" s="571"/>
      <c r="M1265" s="571"/>
      <c r="N1265" s="567"/>
      <c r="O1265" s="113"/>
    </row>
    <row r="1266" spans="1:15" s="115" customFormat="1" ht="18.95" customHeight="1">
      <c r="A1266" s="563"/>
      <c r="B1266" s="214"/>
      <c r="C1266" s="567"/>
      <c r="D1266" s="231"/>
      <c r="E1266" s="567"/>
      <c r="F1266" s="232"/>
      <c r="G1266" s="571"/>
      <c r="H1266" s="571"/>
      <c r="I1266" s="571"/>
      <c r="J1266" s="571"/>
      <c r="K1266" s="571"/>
      <c r="L1266" s="571"/>
      <c r="M1266" s="571"/>
      <c r="N1266" s="567"/>
      <c r="O1266" s="113"/>
    </row>
    <row r="1267" spans="1:15" s="115" customFormat="1" ht="18.95" customHeight="1">
      <c r="A1267" s="563"/>
      <c r="B1267" s="214"/>
      <c r="C1267" s="567"/>
      <c r="D1267" s="231"/>
      <c r="E1267" s="567"/>
      <c r="F1267" s="232"/>
      <c r="G1267" s="571"/>
      <c r="H1267" s="571"/>
      <c r="I1267" s="571"/>
      <c r="J1267" s="571"/>
      <c r="K1267" s="571"/>
      <c r="L1267" s="571"/>
      <c r="M1267" s="571"/>
      <c r="N1267" s="567"/>
      <c r="O1267" s="113"/>
    </row>
    <row r="1268" spans="1:15" s="115" customFormat="1" ht="18.95" customHeight="1">
      <c r="A1268" s="563"/>
      <c r="B1268" s="214"/>
      <c r="C1268" s="567"/>
      <c r="D1268" s="231"/>
      <c r="E1268" s="567"/>
      <c r="F1268" s="232"/>
      <c r="G1268" s="571"/>
      <c r="H1268" s="571"/>
      <c r="I1268" s="571"/>
      <c r="J1268" s="571"/>
      <c r="K1268" s="571"/>
      <c r="L1268" s="571"/>
      <c r="M1268" s="571"/>
      <c r="N1268" s="567"/>
      <c r="O1268" s="113"/>
    </row>
    <row r="1269" spans="1:15" s="115" customFormat="1" ht="18.95" customHeight="1">
      <c r="A1269" s="563"/>
      <c r="B1269" s="214"/>
      <c r="C1269" s="567"/>
      <c r="D1269" s="231"/>
      <c r="E1269" s="567"/>
      <c r="F1269" s="232"/>
      <c r="G1269" s="571"/>
      <c r="H1269" s="571"/>
      <c r="I1269" s="571"/>
      <c r="J1269" s="571"/>
      <c r="K1269" s="571"/>
      <c r="L1269" s="571"/>
      <c r="M1269" s="571"/>
      <c r="N1269" s="567"/>
      <c r="O1269" s="113"/>
    </row>
    <row r="1270" spans="1:15" s="115" customFormat="1" ht="18.95" customHeight="1">
      <c r="A1270" s="563"/>
      <c r="B1270" s="214"/>
      <c r="C1270" s="567"/>
      <c r="D1270" s="231"/>
      <c r="E1270" s="567"/>
      <c r="F1270" s="232"/>
      <c r="G1270" s="571"/>
      <c r="H1270" s="571"/>
      <c r="I1270" s="571"/>
      <c r="J1270" s="571"/>
      <c r="K1270" s="571"/>
      <c r="L1270" s="571"/>
      <c r="M1270" s="571"/>
      <c r="N1270" s="567"/>
      <c r="O1270" s="113"/>
    </row>
    <row r="1271" spans="1:15" s="115" customFormat="1" ht="18.95" customHeight="1">
      <c r="A1271" s="563"/>
      <c r="B1271" s="214"/>
      <c r="C1271" s="567"/>
      <c r="D1271" s="231"/>
      <c r="E1271" s="567"/>
      <c r="F1271" s="232"/>
      <c r="G1271" s="571"/>
      <c r="H1271" s="571"/>
      <c r="I1271" s="571"/>
      <c r="J1271" s="571"/>
      <c r="K1271" s="571"/>
      <c r="L1271" s="571"/>
      <c r="M1271" s="571"/>
      <c r="N1271" s="567"/>
      <c r="O1271" s="113"/>
    </row>
    <row r="1272" spans="1:15" s="115" customFormat="1" ht="18.95" customHeight="1">
      <c r="A1272" s="563"/>
      <c r="B1272" s="214"/>
      <c r="C1272" s="567"/>
      <c r="D1272" s="231"/>
      <c r="E1272" s="567"/>
      <c r="F1272" s="232"/>
      <c r="G1272" s="571"/>
      <c r="H1272" s="571"/>
      <c r="I1272" s="571"/>
      <c r="J1272" s="571"/>
      <c r="K1272" s="571"/>
      <c r="L1272" s="571"/>
      <c r="M1272" s="571"/>
      <c r="N1272" s="567"/>
      <c r="O1272" s="113"/>
    </row>
    <row r="1273" spans="1:15" s="115" customFormat="1" ht="18.95" customHeight="1">
      <c r="A1273" s="563"/>
      <c r="B1273" s="214"/>
      <c r="C1273" s="567"/>
      <c r="D1273" s="231"/>
      <c r="E1273" s="567"/>
      <c r="F1273" s="232"/>
      <c r="G1273" s="571"/>
      <c r="H1273" s="571"/>
      <c r="I1273" s="571"/>
      <c r="J1273" s="571"/>
      <c r="K1273" s="571"/>
      <c r="L1273" s="571"/>
      <c r="M1273" s="571"/>
      <c r="N1273" s="567"/>
      <c r="O1273" s="113"/>
    </row>
    <row r="1274" spans="1:15" s="115" customFormat="1" ht="18.95" customHeight="1">
      <c r="A1274" s="563"/>
      <c r="B1274" s="214"/>
      <c r="C1274" s="567"/>
      <c r="D1274" s="231"/>
      <c r="E1274" s="567"/>
      <c r="F1274" s="232"/>
      <c r="G1274" s="571"/>
      <c r="H1274" s="571"/>
      <c r="I1274" s="571"/>
      <c r="J1274" s="571"/>
      <c r="K1274" s="571"/>
      <c r="L1274" s="571"/>
      <c r="M1274" s="571"/>
      <c r="N1274" s="567"/>
      <c r="O1274" s="113"/>
    </row>
    <row r="1275" spans="1:15" s="115" customFormat="1" ht="18.95" customHeight="1">
      <c r="A1275" s="563"/>
      <c r="B1275" s="214"/>
      <c r="C1275" s="567"/>
      <c r="D1275" s="231"/>
      <c r="E1275" s="567"/>
      <c r="F1275" s="232"/>
      <c r="G1275" s="571"/>
      <c r="H1275" s="571"/>
      <c r="I1275" s="571"/>
      <c r="J1275" s="571"/>
      <c r="K1275" s="571"/>
      <c r="L1275" s="571"/>
      <c r="M1275" s="571"/>
      <c r="N1275" s="567"/>
      <c r="O1275" s="113"/>
    </row>
    <row r="1276" spans="1:15" s="115" customFormat="1" ht="18.95" customHeight="1">
      <c r="A1276" s="563"/>
      <c r="B1276" s="214"/>
      <c r="C1276" s="567"/>
      <c r="D1276" s="231"/>
      <c r="E1276" s="567"/>
      <c r="F1276" s="232"/>
      <c r="G1276" s="571"/>
      <c r="H1276" s="571"/>
      <c r="I1276" s="571"/>
      <c r="J1276" s="571"/>
      <c r="K1276" s="571"/>
      <c r="L1276" s="571"/>
      <c r="M1276" s="571"/>
      <c r="N1276" s="567"/>
      <c r="O1276" s="113"/>
    </row>
    <row r="1277" spans="1:15" s="115" customFormat="1" ht="18.95" customHeight="1">
      <c r="A1277" s="563"/>
      <c r="B1277" s="214"/>
      <c r="C1277" s="567"/>
      <c r="D1277" s="231"/>
      <c r="E1277" s="567"/>
      <c r="F1277" s="232"/>
      <c r="G1277" s="571"/>
      <c r="H1277" s="571"/>
      <c r="I1277" s="571"/>
      <c r="J1277" s="571"/>
      <c r="K1277" s="571"/>
      <c r="L1277" s="571"/>
      <c r="M1277" s="571"/>
      <c r="N1277" s="567"/>
      <c r="O1277" s="113"/>
    </row>
    <row r="1278" spans="1:15" s="115" customFormat="1" ht="18.95" customHeight="1">
      <c r="A1278" s="563"/>
      <c r="B1278" s="214"/>
      <c r="C1278" s="567"/>
      <c r="D1278" s="231"/>
      <c r="E1278" s="567"/>
      <c r="F1278" s="232"/>
      <c r="G1278" s="571"/>
      <c r="H1278" s="571"/>
      <c r="I1278" s="571"/>
      <c r="J1278" s="571"/>
      <c r="K1278" s="571"/>
      <c r="L1278" s="571"/>
      <c r="M1278" s="571"/>
      <c r="N1278" s="567"/>
      <c r="O1278" s="113"/>
    </row>
    <row r="1279" spans="1:15" s="115" customFormat="1" ht="18.95" customHeight="1">
      <c r="A1279" s="563"/>
      <c r="B1279" s="214"/>
      <c r="C1279" s="567"/>
      <c r="D1279" s="231"/>
      <c r="E1279" s="567"/>
      <c r="F1279" s="232"/>
      <c r="G1279" s="571"/>
      <c r="H1279" s="571"/>
      <c r="I1279" s="571"/>
      <c r="J1279" s="571"/>
      <c r="K1279" s="571"/>
      <c r="L1279" s="571"/>
      <c r="M1279" s="571"/>
      <c r="N1279" s="567"/>
      <c r="O1279" s="113"/>
    </row>
    <row r="1280" spans="1:15" s="115" customFormat="1" ht="18.95" customHeight="1">
      <c r="A1280" s="563"/>
      <c r="B1280" s="214"/>
      <c r="C1280" s="567"/>
      <c r="D1280" s="231"/>
      <c r="E1280" s="567"/>
      <c r="F1280" s="232"/>
      <c r="G1280" s="571"/>
      <c r="H1280" s="571"/>
      <c r="I1280" s="571"/>
      <c r="J1280" s="571"/>
      <c r="K1280" s="571"/>
      <c r="L1280" s="571"/>
      <c r="M1280" s="571"/>
      <c r="N1280" s="567"/>
      <c r="O1280" s="113"/>
    </row>
    <row r="1281" spans="1:15" s="115" customFormat="1" ht="18.95" customHeight="1">
      <c r="A1281" s="563"/>
      <c r="B1281" s="214"/>
      <c r="C1281" s="567"/>
      <c r="D1281" s="231"/>
      <c r="E1281" s="567"/>
      <c r="F1281" s="232"/>
      <c r="G1281" s="571"/>
      <c r="H1281" s="571"/>
      <c r="I1281" s="571"/>
      <c r="J1281" s="571"/>
      <c r="K1281" s="571"/>
      <c r="L1281" s="571"/>
      <c r="M1281" s="571"/>
      <c r="N1281" s="567"/>
      <c r="O1281" s="113"/>
    </row>
    <row r="1282" spans="1:15" s="115" customFormat="1" ht="18.95" customHeight="1">
      <c r="A1282" s="563"/>
      <c r="B1282" s="214"/>
      <c r="C1282" s="567"/>
      <c r="D1282" s="231"/>
      <c r="E1282" s="567"/>
      <c r="F1282" s="232"/>
      <c r="G1282" s="571"/>
      <c r="H1282" s="571"/>
      <c r="I1282" s="571"/>
      <c r="J1282" s="571"/>
      <c r="K1282" s="571"/>
      <c r="L1282" s="571"/>
      <c r="M1282" s="571"/>
      <c r="N1282" s="567"/>
      <c r="O1282" s="113"/>
    </row>
    <row r="1283" spans="1:15" s="115" customFormat="1" ht="18.95" customHeight="1">
      <c r="A1283" s="563"/>
      <c r="B1283" s="214"/>
      <c r="C1283" s="567"/>
      <c r="D1283" s="231"/>
      <c r="E1283" s="567"/>
      <c r="F1283" s="232"/>
      <c r="G1283" s="571"/>
      <c r="H1283" s="571"/>
      <c r="I1283" s="571"/>
      <c r="J1283" s="571"/>
      <c r="K1283" s="571"/>
      <c r="L1283" s="571"/>
      <c r="M1283" s="571"/>
      <c r="N1283" s="567"/>
      <c r="O1283" s="113"/>
    </row>
    <row r="1284" spans="1:15" s="115" customFormat="1" ht="18.95" customHeight="1">
      <c r="A1284" s="563"/>
      <c r="B1284" s="214"/>
      <c r="C1284" s="567"/>
      <c r="D1284" s="231"/>
      <c r="E1284" s="567"/>
      <c r="F1284" s="232"/>
      <c r="G1284" s="571"/>
      <c r="H1284" s="571"/>
      <c r="I1284" s="571"/>
      <c r="J1284" s="571"/>
      <c r="K1284" s="571"/>
      <c r="L1284" s="571"/>
      <c r="M1284" s="571"/>
      <c r="N1284" s="567"/>
      <c r="O1284" s="113"/>
    </row>
    <row r="1285" spans="1:15" s="115" customFormat="1" ht="18.95" customHeight="1">
      <c r="A1285" s="563"/>
      <c r="B1285" s="214"/>
      <c r="C1285" s="567"/>
      <c r="D1285" s="231"/>
      <c r="E1285" s="567"/>
      <c r="F1285" s="232"/>
      <c r="G1285" s="571"/>
      <c r="H1285" s="571"/>
      <c r="I1285" s="571"/>
      <c r="J1285" s="571"/>
      <c r="K1285" s="571"/>
      <c r="L1285" s="571"/>
      <c r="M1285" s="571"/>
      <c r="N1285" s="567"/>
      <c r="O1285" s="113"/>
    </row>
    <row r="1286" spans="1:15" s="115" customFormat="1" ht="18.95" customHeight="1">
      <c r="A1286" s="563"/>
      <c r="B1286" s="214"/>
      <c r="C1286" s="567"/>
      <c r="D1286" s="231"/>
      <c r="E1286" s="567"/>
      <c r="F1286" s="232"/>
      <c r="G1286" s="571"/>
      <c r="H1286" s="571"/>
      <c r="I1286" s="571"/>
      <c r="J1286" s="571"/>
      <c r="K1286" s="571"/>
      <c r="L1286" s="571"/>
      <c r="M1286" s="571"/>
      <c r="N1286" s="567"/>
      <c r="O1286" s="113"/>
    </row>
    <row r="1287" spans="1:15" s="115" customFormat="1" ht="18.95" customHeight="1">
      <c r="A1287" s="563"/>
      <c r="B1287" s="214"/>
      <c r="C1287" s="567"/>
      <c r="D1287" s="231"/>
      <c r="E1287" s="567"/>
      <c r="F1287" s="232"/>
      <c r="G1287" s="571"/>
      <c r="H1287" s="571"/>
      <c r="I1287" s="571"/>
      <c r="J1287" s="571"/>
      <c r="K1287" s="571"/>
      <c r="L1287" s="571"/>
      <c r="M1287" s="571"/>
      <c r="N1287" s="567"/>
      <c r="O1287" s="113"/>
    </row>
    <row r="1288" spans="1:15" s="115" customFormat="1" ht="18.95" customHeight="1">
      <c r="A1288" s="563"/>
      <c r="B1288" s="214"/>
      <c r="C1288" s="567"/>
      <c r="D1288" s="231"/>
      <c r="E1288" s="567"/>
      <c r="F1288" s="232"/>
      <c r="G1288" s="571"/>
      <c r="H1288" s="571"/>
      <c r="I1288" s="571"/>
      <c r="J1288" s="571"/>
      <c r="K1288" s="571"/>
      <c r="L1288" s="571"/>
      <c r="M1288" s="571"/>
      <c r="N1288" s="567"/>
      <c r="O1288" s="113"/>
    </row>
    <row r="1289" spans="1:15" s="115" customFormat="1" ht="18.95" customHeight="1">
      <c r="A1289" s="563"/>
      <c r="B1289" s="214"/>
      <c r="C1289" s="567"/>
      <c r="D1289" s="231"/>
      <c r="E1289" s="567"/>
      <c r="F1289" s="232"/>
      <c r="G1289" s="571"/>
      <c r="H1289" s="571"/>
      <c r="I1289" s="571"/>
      <c r="J1289" s="571"/>
      <c r="K1289" s="571"/>
      <c r="L1289" s="571"/>
      <c r="M1289" s="571"/>
      <c r="N1289" s="567"/>
      <c r="O1289" s="113"/>
    </row>
    <row r="1290" spans="1:15" s="115" customFormat="1" ht="18.95" customHeight="1">
      <c r="A1290" s="563"/>
      <c r="B1290" s="214"/>
      <c r="C1290" s="567"/>
      <c r="D1290" s="231"/>
      <c r="E1290" s="567"/>
      <c r="F1290" s="232"/>
      <c r="G1290" s="571"/>
      <c r="H1290" s="571"/>
      <c r="I1290" s="571"/>
      <c r="J1290" s="571"/>
      <c r="K1290" s="571"/>
      <c r="L1290" s="571"/>
      <c r="M1290" s="571"/>
      <c r="N1290" s="567"/>
      <c r="O1290" s="113"/>
    </row>
    <row r="1291" spans="1:15" s="115" customFormat="1" ht="18.95" customHeight="1">
      <c r="A1291" s="563"/>
      <c r="B1291" s="214"/>
      <c r="C1291" s="567"/>
      <c r="D1291" s="231"/>
      <c r="E1291" s="567"/>
      <c r="F1291" s="232"/>
      <c r="G1291" s="571"/>
      <c r="H1291" s="571"/>
      <c r="I1291" s="571"/>
      <c r="J1291" s="571"/>
      <c r="K1291" s="571"/>
      <c r="L1291" s="571"/>
      <c r="M1291" s="571"/>
      <c r="N1291" s="567"/>
      <c r="O1291" s="113"/>
    </row>
    <row r="1292" spans="1:15" s="115" customFormat="1" ht="18.95" customHeight="1">
      <c r="A1292" s="563"/>
      <c r="B1292" s="214"/>
      <c r="C1292" s="567"/>
      <c r="D1292" s="231"/>
      <c r="E1292" s="567"/>
      <c r="F1292" s="232"/>
      <c r="G1292" s="571"/>
      <c r="H1292" s="571"/>
      <c r="I1292" s="571"/>
      <c r="J1292" s="571"/>
      <c r="K1292" s="571"/>
      <c r="L1292" s="571"/>
      <c r="M1292" s="571"/>
      <c r="N1292" s="567"/>
      <c r="O1292" s="113"/>
    </row>
    <row r="1293" spans="1:15" s="115" customFormat="1" ht="18.95" customHeight="1">
      <c r="A1293" s="563"/>
      <c r="B1293" s="214"/>
      <c r="C1293" s="567"/>
      <c r="D1293" s="231"/>
      <c r="E1293" s="567"/>
      <c r="F1293" s="232"/>
      <c r="G1293" s="571"/>
      <c r="H1293" s="571"/>
      <c r="I1293" s="571"/>
      <c r="J1293" s="571"/>
      <c r="K1293" s="571"/>
      <c r="L1293" s="571"/>
      <c r="M1293" s="571"/>
      <c r="N1293" s="567"/>
      <c r="O1293" s="113"/>
    </row>
    <row r="1294" spans="1:15" s="115" customFormat="1" ht="18.95" customHeight="1">
      <c r="A1294" s="563"/>
      <c r="B1294" s="214"/>
      <c r="C1294" s="567"/>
      <c r="D1294" s="231"/>
      <c r="E1294" s="567"/>
      <c r="F1294" s="232"/>
      <c r="G1294" s="571"/>
      <c r="H1294" s="571"/>
      <c r="I1294" s="571"/>
      <c r="J1294" s="571"/>
      <c r="K1294" s="571"/>
      <c r="L1294" s="571"/>
      <c r="M1294" s="571"/>
      <c r="N1294" s="567"/>
      <c r="O1294" s="113"/>
    </row>
    <row r="1295" spans="1:15" s="115" customFormat="1" ht="18.95" customHeight="1">
      <c r="A1295" s="563"/>
      <c r="B1295" s="214"/>
      <c r="C1295" s="567"/>
      <c r="D1295" s="231"/>
      <c r="E1295" s="567"/>
      <c r="F1295" s="232"/>
      <c r="G1295" s="571"/>
      <c r="H1295" s="571"/>
      <c r="I1295" s="571"/>
      <c r="J1295" s="571"/>
      <c r="K1295" s="571"/>
      <c r="L1295" s="571"/>
      <c r="M1295" s="571"/>
      <c r="N1295" s="567"/>
      <c r="O1295" s="113"/>
    </row>
    <row r="1296" spans="1:15" s="115" customFormat="1" ht="18.95" customHeight="1">
      <c r="A1296" s="563"/>
      <c r="B1296" s="214"/>
      <c r="C1296" s="567"/>
      <c r="D1296" s="231"/>
      <c r="E1296" s="567"/>
      <c r="F1296" s="232"/>
      <c r="G1296" s="571"/>
      <c r="H1296" s="571"/>
      <c r="I1296" s="571"/>
      <c r="J1296" s="571"/>
      <c r="K1296" s="571"/>
      <c r="L1296" s="571"/>
      <c r="M1296" s="571"/>
      <c r="N1296" s="567"/>
      <c r="O1296" s="113"/>
    </row>
    <row r="1297" spans="1:15" s="115" customFormat="1" ht="18.95" customHeight="1">
      <c r="A1297" s="563"/>
      <c r="B1297" s="214"/>
      <c r="C1297" s="567"/>
      <c r="D1297" s="231"/>
      <c r="E1297" s="567"/>
      <c r="F1297" s="232"/>
      <c r="G1297" s="571"/>
      <c r="H1297" s="571"/>
      <c r="I1297" s="571"/>
      <c r="J1297" s="571"/>
      <c r="K1297" s="571"/>
      <c r="L1297" s="571"/>
      <c r="M1297" s="571"/>
      <c r="N1297" s="567"/>
      <c r="O1297" s="113"/>
    </row>
    <row r="1298" spans="1:15" s="115" customFormat="1" ht="18.95" customHeight="1">
      <c r="A1298" s="563"/>
      <c r="B1298" s="214"/>
      <c r="C1298" s="567"/>
      <c r="D1298" s="231"/>
      <c r="E1298" s="567"/>
      <c r="F1298" s="232"/>
      <c r="G1298" s="571"/>
      <c r="H1298" s="571"/>
      <c r="I1298" s="571"/>
      <c r="J1298" s="571"/>
      <c r="K1298" s="571"/>
      <c r="L1298" s="571"/>
      <c r="M1298" s="571"/>
      <c r="N1298" s="567"/>
      <c r="O1298" s="113"/>
    </row>
    <row r="1299" spans="1:15" s="115" customFormat="1" ht="18.95" customHeight="1">
      <c r="A1299" s="563"/>
      <c r="B1299" s="214"/>
      <c r="C1299" s="567"/>
      <c r="D1299" s="231"/>
      <c r="E1299" s="567"/>
      <c r="F1299" s="232"/>
      <c r="G1299" s="571"/>
      <c r="H1299" s="571"/>
      <c r="I1299" s="571"/>
      <c r="J1299" s="571"/>
      <c r="K1299" s="571"/>
      <c r="L1299" s="571"/>
      <c r="M1299" s="571"/>
      <c r="N1299" s="567"/>
      <c r="O1299" s="113"/>
    </row>
    <row r="1300" spans="1:15" s="115" customFormat="1" ht="18.95" customHeight="1">
      <c r="A1300" s="563"/>
      <c r="B1300" s="214"/>
      <c r="C1300" s="567"/>
      <c r="D1300" s="231"/>
      <c r="E1300" s="567"/>
      <c r="F1300" s="232"/>
      <c r="G1300" s="571"/>
      <c r="H1300" s="571"/>
      <c r="I1300" s="571"/>
      <c r="J1300" s="571"/>
      <c r="K1300" s="571"/>
      <c r="L1300" s="571"/>
      <c r="M1300" s="571"/>
      <c r="N1300" s="567"/>
      <c r="O1300" s="113"/>
    </row>
    <row r="1301" spans="1:15" s="115" customFormat="1" ht="18.95" customHeight="1">
      <c r="A1301" s="563"/>
      <c r="B1301" s="214"/>
      <c r="C1301" s="567"/>
      <c r="D1301" s="231"/>
      <c r="E1301" s="567"/>
      <c r="F1301" s="232"/>
      <c r="G1301" s="571"/>
      <c r="H1301" s="571"/>
      <c r="I1301" s="571"/>
      <c r="J1301" s="571"/>
      <c r="K1301" s="571"/>
      <c r="L1301" s="571"/>
      <c r="M1301" s="571"/>
      <c r="N1301" s="567"/>
      <c r="O1301" s="113"/>
    </row>
    <row r="1302" spans="1:15" s="115" customFormat="1" ht="18.95" customHeight="1">
      <c r="A1302" s="563"/>
      <c r="B1302" s="214"/>
      <c r="C1302" s="567"/>
      <c r="D1302" s="231"/>
      <c r="E1302" s="567"/>
      <c r="F1302" s="232"/>
      <c r="G1302" s="571"/>
      <c r="H1302" s="571"/>
      <c r="I1302" s="571"/>
      <c r="J1302" s="571"/>
      <c r="K1302" s="571"/>
      <c r="L1302" s="571"/>
      <c r="M1302" s="571"/>
      <c r="N1302" s="567"/>
      <c r="O1302" s="113"/>
    </row>
    <row r="1303" spans="1:15" s="115" customFormat="1" ht="18.95" customHeight="1">
      <c r="A1303" s="563"/>
      <c r="B1303" s="214"/>
      <c r="C1303" s="567"/>
      <c r="D1303" s="231"/>
      <c r="E1303" s="567"/>
      <c r="F1303" s="232"/>
      <c r="G1303" s="571"/>
      <c r="H1303" s="571"/>
      <c r="I1303" s="571"/>
      <c r="J1303" s="571"/>
      <c r="K1303" s="571"/>
      <c r="L1303" s="571"/>
      <c r="M1303" s="571"/>
      <c r="N1303" s="567"/>
      <c r="O1303" s="113"/>
    </row>
    <row r="1304" spans="1:15" s="115" customFormat="1" ht="18.95" customHeight="1">
      <c r="A1304" s="563"/>
      <c r="B1304" s="214"/>
      <c r="C1304" s="567"/>
      <c r="D1304" s="231"/>
      <c r="E1304" s="567"/>
      <c r="F1304" s="232"/>
      <c r="G1304" s="571"/>
      <c r="H1304" s="571"/>
      <c r="I1304" s="571"/>
      <c r="J1304" s="571"/>
      <c r="K1304" s="571"/>
      <c r="L1304" s="571"/>
      <c r="M1304" s="571"/>
      <c r="N1304" s="567"/>
      <c r="O1304" s="113"/>
    </row>
    <row r="1305" spans="1:15" s="115" customFormat="1" ht="18.95" customHeight="1">
      <c r="A1305" s="563"/>
      <c r="B1305" s="214"/>
      <c r="C1305" s="567"/>
      <c r="D1305" s="231"/>
      <c r="E1305" s="567"/>
      <c r="F1305" s="232"/>
      <c r="G1305" s="571"/>
      <c r="H1305" s="571"/>
      <c r="I1305" s="571"/>
      <c r="J1305" s="571"/>
      <c r="K1305" s="571"/>
      <c r="L1305" s="571"/>
      <c r="M1305" s="571"/>
      <c r="N1305" s="567"/>
      <c r="O1305" s="113"/>
    </row>
    <row r="1306" spans="1:15" s="115" customFormat="1" ht="18.95" customHeight="1">
      <c r="A1306" s="563"/>
      <c r="B1306" s="214"/>
      <c r="C1306" s="567"/>
      <c r="D1306" s="231"/>
      <c r="E1306" s="567"/>
      <c r="F1306" s="232"/>
      <c r="G1306" s="571"/>
      <c r="H1306" s="571"/>
      <c r="I1306" s="571"/>
      <c r="J1306" s="571"/>
      <c r="K1306" s="571"/>
      <c r="L1306" s="571"/>
      <c r="M1306" s="571"/>
      <c r="N1306" s="567"/>
      <c r="O1306" s="113"/>
    </row>
    <row r="1307" spans="1:15" s="115" customFormat="1" ht="18.95" customHeight="1">
      <c r="A1307" s="563"/>
      <c r="B1307" s="214"/>
      <c r="C1307" s="567"/>
      <c r="D1307" s="231"/>
      <c r="E1307" s="567"/>
      <c r="F1307" s="232"/>
      <c r="G1307" s="571"/>
      <c r="H1307" s="571"/>
      <c r="I1307" s="571"/>
      <c r="J1307" s="571"/>
      <c r="K1307" s="571"/>
      <c r="L1307" s="571"/>
      <c r="M1307" s="571"/>
      <c r="N1307" s="567"/>
      <c r="O1307" s="113"/>
    </row>
    <row r="1308" spans="1:15" s="115" customFormat="1" ht="18.95" customHeight="1">
      <c r="A1308" s="563"/>
      <c r="B1308" s="214"/>
      <c r="C1308" s="567"/>
      <c r="D1308" s="231"/>
      <c r="E1308" s="567"/>
      <c r="F1308" s="232"/>
      <c r="G1308" s="571"/>
      <c r="H1308" s="571"/>
      <c r="I1308" s="571"/>
      <c r="J1308" s="571"/>
      <c r="K1308" s="571"/>
      <c r="L1308" s="571"/>
      <c r="M1308" s="571"/>
      <c r="N1308" s="567"/>
      <c r="O1308" s="113"/>
    </row>
    <row r="1309" spans="1:15" s="115" customFormat="1" ht="18.95" customHeight="1">
      <c r="A1309" s="563"/>
      <c r="B1309" s="214"/>
      <c r="C1309" s="567"/>
      <c r="D1309" s="231"/>
      <c r="E1309" s="567"/>
      <c r="F1309" s="232"/>
      <c r="G1309" s="571"/>
      <c r="H1309" s="571"/>
      <c r="I1309" s="571"/>
      <c r="J1309" s="571"/>
      <c r="K1309" s="571"/>
      <c r="L1309" s="571"/>
      <c r="M1309" s="571"/>
      <c r="N1309" s="567"/>
      <c r="O1309" s="113"/>
    </row>
    <row r="1310" spans="1:15" s="115" customFormat="1" ht="18.95" customHeight="1">
      <c r="A1310" s="563"/>
      <c r="B1310" s="214"/>
      <c r="C1310" s="567"/>
      <c r="D1310" s="231"/>
      <c r="E1310" s="567"/>
      <c r="F1310" s="232"/>
      <c r="G1310" s="571"/>
      <c r="H1310" s="571"/>
      <c r="I1310" s="571"/>
      <c r="J1310" s="571"/>
      <c r="K1310" s="571"/>
      <c r="L1310" s="571"/>
      <c r="M1310" s="571"/>
      <c r="N1310" s="567"/>
      <c r="O1310" s="113"/>
    </row>
    <row r="1311" spans="1:15" s="115" customFormat="1" ht="18.95" customHeight="1">
      <c r="A1311" s="563"/>
      <c r="B1311" s="214"/>
      <c r="C1311" s="567"/>
      <c r="D1311" s="231"/>
      <c r="E1311" s="567"/>
      <c r="F1311" s="232"/>
      <c r="G1311" s="571"/>
      <c r="H1311" s="571"/>
      <c r="I1311" s="571"/>
      <c r="J1311" s="571"/>
      <c r="K1311" s="571"/>
      <c r="L1311" s="571"/>
      <c r="M1311" s="571"/>
      <c r="N1311" s="567"/>
      <c r="O1311" s="113"/>
    </row>
    <row r="1312" spans="1:15" s="115" customFormat="1" ht="18.95" customHeight="1">
      <c r="A1312" s="563"/>
      <c r="B1312" s="214"/>
      <c r="C1312" s="567"/>
      <c r="D1312" s="231"/>
      <c r="E1312" s="567"/>
      <c r="F1312" s="232"/>
      <c r="G1312" s="571"/>
      <c r="H1312" s="571"/>
      <c r="I1312" s="571"/>
      <c r="J1312" s="571"/>
      <c r="K1312" s="571"/>
      <c r="L1312" s="571"/>
      <c r="M1312" s="571"/>
      <c r="N1312" s="567"/>
      <c r="O1312" s="113"/>
    </row>
    <row r="1313" spans="1:15" s="115" customFormat="1" ht="18.95" customHeight="1">
      <c r="A1313" s="563"/>
      <c r="B1313" s="214"/>
      <c r="C1313" s="567"/>
      <c r="D1313" s="231"/>
      <c r="E1313" s="567"/>
      <c r="F1313" s="232"/>
      <c r="G1313" s="571"/>
      <c r="H1313" s="571"/>
      <c r="I1313" s="571"/>
      <c r="J1313" s="571"/>
      <c r="K1313" s="571"/>
      <c r="L1313" s="571"/>
      <c r="M1313" s="571"/>
      <c r="N1313" s="567"/>
      <c r="O1313" s="113"/>
    </row>
    <row r="1314" spans="1:15" s="115" customFormat="1" ht="18.95" customHeight="1">
      <c r="A1314" s="563"/>
      <c r="B1314" s="214"/>
      <c r="C1314" s="567"/>
      <c r="D1314" s="231"/>
      <c r="E1314" s="567"/>
      <c r="F1314" s="232"/>
      <c r="G1314" s="571"/>
      <c r="H1314" s="571"/>
      <c r="I1314" s="571"/>
      <c r="J1314" s="571"/>
      <c r="K1314" s="571"/>
      <c r="L1314" s="571"/>
      <c r="M1314" s="571"/>
      <c r="N1314" s="567"/>
      <c r="O1314" s="113"/>
    </row>
    <row r="1315" spans="1:15" s="115" customFormat="1" ht="18.95" customHeight="1">
      <c r="A1315" s="563"/>
      <c r="B1315" s="214"/>
      <c r="C1315" s="567"/>
      <c r="D1315" s="231"/>
      <c r="E1315" s="567"/>
      <c r="F1315" s="232"/>
      <c r="G1315" s="571"/>
      <c r="H1315" s="571"/>
      <c r="I1315" s="571"/>
      <c r="J1315" s="571"/>
      <c r="K1315" s="571"/>
      <c r="L1315" s="571"/>
      <c r="M1315" s="571"/>
      <c r="N1315" s="567"/>
      <c r="O1315" s="113"/>
    </row>
    <row r="1316" spans="1:15" s="115" customFormat="1" ht="18.95" customHeight="1">
      <c r="A1316" s="563"/>
      <c r="B1316" s="214"/>
      <c r="C1316" s="567"/>
      <c r="D1316" s="231"/>
      <c r="E1316" s="567"/>
      <c r="F1316" s="232"/>
      <c r="G1316" s="571"/>
      <c r="H1316" s="571"/>
      <c r="I1316" s="571"/>
      <c r="J1316" s="571"/>
      <c r="K1316" s="571"/>
      <c r="L1316" s="571"/>
      <c r="M1316" s="571"/>
      <c r="N1316" s="567"/>
      <c r="O1316" s="113"/>
    </row>
    <row r="1317" spans="1:15" s="115" customFormat="1" ht="18.95" customHeight="1">
      <c r="A1317" s="563"/>
      <c r="B1317" s="214"/>
      <c r="C1317" s="567"/>
      <c r="D1317" s="231"/>
      <c r="E1317" s="567"/>
      <c r="F1317" s="232"/>
      <c r="G1317" s="571"/>
      <c r="H1317" s="571"/>
      <c r="I1317" s="571"/>
      <c r="J1317" s="571"/>
      <c r="K1317" s="571"/>
      <c r="L1317" s="571"/>
      <c r="M1317" s="571"/>
      <c r="N1317" s="567"/>
      <c r="O1317" s="113"/>
    </row>
    <row r="1318" spans="1:15" s="115" customFormat="1" ht="18.95" customHeight="1">
      <c r="A1318" s="563"/>
      <c r="B1318" s="214"/>
      <c r="C1318" s="567"/>
      <c r="D1318" s="231"/>
      <c r="E1318" s="567"/>
      <c r="F1318" s="232"/>
      <c r="G1318" s="571"/>
      <c r="H1318" s="571"/>
      <c r="I1318" s="571"/>
      <c r="J1318" s="571"/>
      <c r="K1318" s="571"/>
      <c r="L1318" s="571"/>
      <c r="M1318" s="571"/>
      <c r="N1318" s="567"/>
      <c r="O1318" s="113"/>
    </row>
    <row r="1319" spans="1:15" s="115" customFormat="1" ht="18.95" customHeight="1">
      <c r="A1319" s="563"/>
      <c r="B1319" s="214"/>
      <c r="C1319" s="567"/>
      <c r="D1319" s="231"/>
      <c r="E1319" s="567"/>
      <c r="F1319" s="232"/>
      <c r="G1319" s="571"/>
      <c r="H1319" s="571"/>
      <c r="I1319" s="571"/>
      <c r="J1319" s="571"/>
      <c r="K1319" s="571"/>
      <c r="L1319" s="571"/>
      <c r="M1319" s="571"/>
      <c r="N1319" s="567"/>
      <c r="O1319" s="113"/>
    </row>
    <row r="1320" spans="1:15" s="115" customFormat="1" ht="18.95" customHeight="1">
      <c r="A1320" s="563"/>
      <c r="B1320" s="214"/>
      <c r="C1320" s="567"/>
      <c r="D1320" s="231"/>
      <c r="E1320" s="567"/>
      <c r="F1320" s="232"/>
      <c r="G1320" s="571"/>
      <c r="H1320" s="571"/>
      <c r="I1320" s="571"/>
      <c r="J1320" s="571"/>
      <c r="K1320" s="571"/>
      <c r="L1320" s="571"/>
      <c r="M1320" s="571"/>
      <c r="N1320" s="567"/>
      <c r="O1320" s="113"/>
    </row>
    <row r="1321" spans="1:15" s="115" customFormat="1" ht="18.95" customHeight="1">
      <c r="A1321" s="563"/>
      <c r="B1321" s="214"/>
      <c r="C1321" s="567"/>
      <c r="D1321" s="231"/>
      <c r="E1321" s="567"/>
      <c r="F1321" s="232"/>
      <c r="G1321" s="571"/>
      <c r="H1321" s="571"/>
      <c r="I1321" s="571"/>
      <c r="J1321" s="571"/>
      <c r="K1321" s="571"/>
      <c r="L1321" s="571"/>
      <c r="M1321" s="571"/>
      <c r="N1321" s="567"/>
      <c r="O1321" s="113"/>
    </row>
    <row r="1322" spans="1:15" s="115" customFormat="1" ht="18.95" customHeight="1">
      <c r="A1322" s="563"/>
      <c r="B1322" s="214"/>
      <c r="C1322" s="567"/>
      <c r="D1322" s="231"/>
      <c r="E1322" s="567"/>
      <c r="F1322" s="232"/>
      <c r="G1322" s="571"/>
      <c r="H1322" s="571"/>
      <c r="I1322" s="571"/>
      <c r="J1322" s="571"/>
      <c r="K1322" s="571"/>
      <c r="L1322" s="571"/>
      <c r="M1322" s="571"/>
      <c r="N1322" s="567"/>
      <c r="O1322" s="113"/>
    </row>
    <row r="1323" spans="1:15" s="115" customFormat="1" ht="18.95" customHeight="1">
      <c r="A1323" s="563"/>
      <c r="B1323" s="214"/>
      <c r="C1323" s="567"/>
      <c r="D1323" s="231"/>
      <c r="E1323" s="567"/>
      <c r="F1323" s="232"/>
      <c r="G1323" s="571"/>
      <c r="H1323" s="571"/>
      <c r="I1323" s="571"/>
      <c r="J1323" s="571"/>
      <c r="K1323" s="571"/>
      <c r="L1323" s="571"/>
      <c r="M1323" s="571"/>
      <c r="N1323" s="567"/>
      <c r="O1323" s="113"/>
    </row>
    <row r="1324" spans="1:15" s="115" customFormat="1" ht="18.95" customHeight="1">
      <c r="A1324" s="563"/>
      <c r="B1324" s="214"/>
      <c r="C1324" s="567"/>
      <c r="D1324" s="231"/>
      <c r="E1324" s="567"/>
      <c r="F1324" s="232"/>
      <c r="G1324" s="571"/>
      <c r="H1324" s="571"/>
      <c r="I1324" s="571"/>
      <c r="J1324" s="571"/>
      <c r="K1324" s="571"/>
      <c r="L1324" s="571"/>
      <c r="M1324" s="571"/>
      <c r="N1324" s="567"/>
      <c r="O1324" s="113"/>
    </row>
    <row r="1325" spans="1:15" s="115" customFormat="1" ht="18.95" customHeight="1">
      <c r="A1325" s="563"/>
      <c r="B1325" s="214"/>
      <c r="C1325" s="567"/>
      <c r="D1325" s="231"/>
      <c r="E1325" s="567"/>
      <c r="F1325" s="232"/>
      <c r="G1325" s="571"/>
      <c r="H1325" s="571"/>
      <c r="I1325" s="571"/>
      <c r="J1325" s="571"/>
      <c r="K1325" s="571"/>
      <c r="L1325" s="571"/>
      <c r="M1325" s="571"/>
      <c r="N1325" s="567"/>
      <c r="O1325" s="113"/>
    </row>
    <row r="1326" spans="1:15" s="115" customFormat="1" ht="18.95" customHeight="1">
      <c r="A1326" s="563"/>
      <c r="B1326" s="214"/>
      <c r="C1326" s="567"/>
      <c r="D1326" s="231"/>
      <c r="E1326" s="567"/>
      <c r="F1326" s="232"/>
      <c r="G1326" s="571"/>
      <c r="H1326" s="571"/>
      <c r="I1326" s="571"/>
      <c r="J1326" s="571"/>
      <c r="K1326" s="571"/>
      <c r="L1326" s="571"/>
      <c r="M1326" s="571"/>
      <c r="N1326" s="567"/>
      <c r="O1326" s="113"/>
    </row>
    <row r="1327" spans="1:15" s="115" customFormat="1" ht="18.95" customHeight="1">
      <c r="A1327" s="563"/>
      <c r="B1327" s="214"/>
      <c r="C1327" s="567"/>
      <c r="D1327" s="231"/>
      <c r="E1327" s="567"/>
      <c r="F1327" s="232"/>
      <c r="G1327" s="571"/>
      <c r="H1327" s="571"/>
      <c r="I1327" s="571"/>
      <c r="J1327" s="571"/>
      <c r="K1327" s="571"/>
      <c r="L1327" s="571"/>
      <c r="M1327" s="571"/>
      <c r="N1327" s="567"/>
      <c r="O1327" s="113"/>
    </row>
    <row r="1328" spans="1:15" s="115" customFormat="1" ht="18.95" customHeight="1">
      <c r="A1328" s="563"/>
      <c r="B1328" s="214"/>
      <c r="C1328" s="567"/>
      <c r="D1328" s="231"/>
      <c r="E1328" s="567"/>
      <c r="F1328" s="232"/>
      <c r="G1328" s="571"/>
      <c r="H1328" s="571"/>
      <c r="I1328" s="571"/>
      <c r="J1328" s="571"/>
      <c r="K1328" s="571"/>
      <c r="L1328" s="571"/>
      <c r="M1328" s="571"/>
      <c r="N1328" s="567"/>
      <c r="O1328" s="113"/>
    </row>
    <row r="1329" spans="1:15" s="115" customFormat="1" ht="18.95" customHeight="1">
      <c r="A1329" s="563"/>
      <c r="B1329" s="214"/>
      <c r="C1329" s="567"/>
      <c r="D1329" s="231"/>
      <c r="E1329" s="567"/>
      <c r="F1329" s="232"/>
      <c r="G1329" s="571"/>
      <c r="H1329" s="571"/>
      <c r="I1329" s="571"/>
      <c r="J1329" s="571"/>
      <c r="K1329" s="571"/>
      <c r="L1329" s="571"/>
      <c r="M1329" s="571"/>
      <c r="N1329" s="567"/>
      <c r="O1329" s="113"/>
    </row>
    <row r="1330" spans="1:15" s="115" customFormat="1" ht="18.95" customHeight="1">
      <c r="A1330" s="563"/>
      <c r="B1330" s="214"/>
      <c r="C1330" s="567"/>
      <c r="D1330" s="231"/>
      <c r="E1330" s="567"/>
      <c r="F1330" s="232"/>
      <c r="G1330" s="571"/>
      <c r="H1330" s="571"/>
      <c r="I1330" s="571"/>
      <c r="J1330" s="571"/>
      <c r="K1330" s="571"/>
      <c r="L1330" s="571"/>
      <c r="M1330" s="571"/>
      <c r="N1330" s="567"/>
      <c r="O1330" s="113"/>
    </row>
    <row r="1331" spans="1:15" s="115" customFormat="1" ht="18.95" customHeight="1">
      <c r="A1331" s="563"/>
      <c r="B1331" s="214"/>
      <c r="C1331" s="567"/>
      <c r="D1331" s="231"/>
      <c r="E1331" s="567"/>
      <c r="F1331" s="232"/>
      <c r="G1331" s="571"/>
      <c r="H1331" s="571"/>
      <c r="I1331" s="571"/>
      <c r="J1331" s="571"/>
      <c r="K1331" s="571"/>
      <c r="L1331" s="571"/>
      <c r="M1331" s="571"/>
      <c r="N1331" s="567"/>
      <c r="O1331" s="113"/>
    </row>
    <row r="1332" spans="1:15" s="115" customFormat="1" ht="18.95" customHeight="1">
      <c r="A1332" s="563"/>
      <c r="B1332" s="214"/>
      <c r="C1332" s="567"/>
      <c r="D1332" s="231"/>
      <c r="E1332" s="567"/>
      <c r="F1332" s="232"/>
      <c r="G1332" s="571"/>
      <c r="H1332" s="571"/>
      <c r="I1332" s="571"/>
      <c r="J1332" s="571"/>
      <c r="K1332" s="571"/>
      <c r="L1332" s="571"/>
      <c r="M1332" s="571"/>
      <c r="N1332" s="567"/>
      <c r="O1332" s="113"/>
    </row>
    <row r="1333" spans="1:15" s="115" customFormat="1" ht="18.95" customHeight="1">
      <c r="A1333" s="563"/>
      <c r="B1333" s="214"/>
      <c r="C1333" s="567"/>
      <c r="D1333" s="231"/>
      <c r="E1333" s="567"/>
      <c r="F1333" s="232"/>
      <c r="G1333" s="571"/>
      <c r="H1333" s="571"/>
      <c r="I1333" s="571"/>
      <c r="J1333" s="571"/>
      <c r="K1333" s="571"/>
      <c r="L1333" s="571"/>
      <c r="M1333" s="571"/>
      <c r="N1333" s="567"/>
      <c r="O1333" s="113"/>
    </row>
    <row r="1334" spans="1:15" s="115" customFormat="1" ht="18.95" customHeight="1">
      <c r="A1334" s="563"/>
      <c r="B1334" s="214"/>
      <c r="C1334" s="567"/>
      <c r="D1334" s="231"/>
      <c r="E1334" s="567"/>
      <c r="F1334" s="232"/>
      <c r="G1334" s="571"/>
      <c r="H1334" s="571"/>
      <c r="I1334" s="571"/>
      <c r="J1334" s="571"/>
      <c r="K1334" s="571"/>
      <c r="L1334" s="571"/>
      <c r="M1334" s="571"/>
      <c r="N1334" s="567"/>
      <c r="O1334" s="113"/>
    </row>
    <row r="1335" spans="1:15" s="115" customFormat="1" ht="18.95" customHeight="1">
      <c r="A1335" s="563"/>
      <c r="B1335" s="214"/>
      <c r="C1335" s="567"/>
      <c r="D1335" s="231"/>
      <c r="E1335" s="567"/>
      <c r="F1335" s="232"/>
      <c r="G1335" s="571"/>
      <c r="H1335" s="571"/>
      <c r="I1335" s="571"/>
      <c r="J1335" s="571"/>
      <c r="K1335" s="571"/>
      <c r="L1335" s="571"/>
      <c r="M1335" s="571"/>
      <c r="N1335" s="567"/>
      <c r="O1335" s="113"/>
    </row>
    <row r="1336" spans="1:15" ht="18.95" customHeight="1">
      <c r="A1336" s="563"/>
    </row>
    <row r="1337" spans="1:15" ht="18.95" customHeight="1">
      <c r="A1337" s="563"/>
    </row>
    <row r="1338" spans="1:15" ht="18.95" customHeight="1">
      <c r="A1338" s="563"/>
    </row>
    <row r="1339" spans="1:15" ht="18.95" customHeight="1">
      <c r="A1339" s="563"/>
    </row>
    <row r="1340" spans="1:15" ht="18.95" customHeight="1">
      <c r="A1340" s="563"/>
    </row>
    <row r="1341" spans="1:15" ht="18.95" customHeight="1">
      <c r="A1341" s="563"/>
    </row>
  </sheetData>
  <mergeCells count="5">
    <mergeCell ref="A1:B2"/>
    <mergeCell ref="C1:C2"/>
    <mergeCell ref="D1:D2"/>
    <mergeCell ref="E1:E2"/>
    <mergeCell ref="N1:N2"/>
  </mergeCells>
  <phoneticPr fontId="4" type="noConversion"/>
  <printOptions horizontalCentered="1"/>
  <pageMargins left="0.78740157480314965" right="0.78740157480314965" top="0.78740157480314965" bottom="0.59055118110236227" header="0.59055118110236227" footer="0.39370078740157483"/>
  <pageSetup paperSize="9" scale="91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O2021"/>
  <sheetViews>
    <sheetView view="pageBreakPreview" zoomScaleNormal="100" zoomScaleSheetLayoutView="100" workbookViewId="0">
      <pane ySplit="2" topLeftCell="A3" activePane="bottomLeft" state="frozen"/>
      <selection pane="bottomLeft" activeCell="P82" sqref="P82"/>
    </sheetView>
  </sheetViews>
  <sheetFormatPr defaultRowHeight="18" customHeight="1"/>
  <cols>
    <col min="1" max="1" width="7.75" style="276" customWidth="1"/>
    <col min="2" max="2" width="16.625" style="288" customWidth="1"/>
    <col min="3" max="3" width="13.875" style="289" customWidth="1"/>
    <col min="4" max="4" width="7.5" style="289" customWidth="1"/>
    <col min="5" max="5" width="5.5" style="289" customWidth="1"/>
    <col min="6" max="7" width="9" style="281"/>
    <col min="8" max="8" width="10.875" style="281" bestFit="1" customWidth="1"/>
    <col min="9" max="9" width="10.25" style="281" bestFit="1" customWidth="1"/>
    <col min="10" max="13" width="9" style="281"/>
    <col min="14" max="14" width="6.75" style="282" customWidth="1"/>
    <col min="15" max="15" width="16.125" style="142" bestFit="1" customWidth="1"/>
    <col min="16" max="17" width="9" style="142"/>
    <col min="18" max="18" width="5.625" style="142" customWidth="1"/>
    <col min="19" max="256" width="9" style="142"/>
    <col min="257" max="257" width="7.75" style="142" customWidth="1"/>
    <col min="258" max="258" width="16.625" style="142" customWidth="1"/>
    <col min="259" max="259" width="13.875" style="142" customWidth="1"/>
    <col min="260" max="260" width="7.5" style="142" customWidth="1"/>
    <col min="261" max="261" width="5.5" style="142" customWidth="1"/>
    <col min="262" max="269" width="9" style="142"/>
    <col min="270" max="270" width="6.75" style="142" customWidth="1"/>
    <col min="271" max="271" width="16.125" style="142" bestFit="1" customWidth="1"/>
    <col min="272" max="273" width="9" style="142"/>
    <col min="274" max="274" width="5.625" style="142" customWidth="1"/>
    <col min="275" max="512" width="9" style="142"/>
    <col min="513" max="513" width="7.75" style="142" customWidth="1"/>
    <col min="514" max="514" width="16.625" style="142" customWidth="1"/>
    <col min="515" max="515" width="13.875" style="142" customWidth="1"/>
    <col min="516" max="516" width="7.5" style="142" customWidth="1"/>
    <col min="517" max="517" width="5.5" style="142" customWidth="1"/>
    <col min="518" max="525" width="9" style="142"/>
    <col min="526" max="526" width="6.75" style="142" customWidth="1"/>
    <col min="527" max="527" width="16.125" style="142" bestFit="1" customWidth="1"/>
    <col min="528" max="529" width="9" style="142"/>
    <col min="530" max="530" width="5.625" style="142" customWidth="1"/>
    <col min="531" max="768" width="9" style="142"/>
    <col min="769" max="769" width="7.75" style="142" customWidth="1"/>
    <col min="770" max="770" width="16.625" style="142" customWidth="1"/>
    <col min="771" max="771" width="13.875" style="142" customWidth="1"/>
    <col min="772" max="772" width="7.5" style="142" customWidth="1"/>
    <col min="773" max="773" width="5.5" style="142" customWidth="1"/>
    <col min="774" max="781" width="9" style="142"/>
    <col min="782" max="782" width="6.75" style="142" customWidth="1"/>
    <col min="783" max="783" width="16.125" style="142" bestFit="1" customWidth="1"/>
    <col min="784" max="785" width="9" style="142"/>
    <col min="786" max="786" width="5.625" style="142" customWidth="1"/>
    <col min="787" max="1024" width="9" style="142"/>
    <col min="1025" max="1025" width="7.75" style="142" customWidth="1"/>
    <col min="1026" max="1026" width="16.625" style="142" customWidth="1"/>
    <col min="1027" max="1027" width="13.875" style="142" customWidth="1"/>
    <col min="1028" max="1028" width="7.5" style="142" customWidth="1"/>
    <col min="1029" max="1029" width="5.5" style="142" customWidth="1"/>
    <col min="1030" max="1037" width="9" style="142"/>
    <col min="1038" max="1038" width="6.75" style="142" customWidth="1"/>
    <col min="1039" max="1039" width="16.125" style="142" bestFit="1" customWidth="1"/>
    <col min="1040" max="1041" width="9" style="142"/>
    <col min="1042" max="1042" width="5.625" style="142" customWidth="1"/>
    <col min="1043" max="1280" width="9" style="142"/>
    <col min="1281" max="1281" width="7.75" style="142" customWidth="1"/>
    <col min="1282" max="1282" width="16.625" style="142" customWidth="1"/>
    <col min="1283" max="1283" width="13.875" style="142" customWidth="1"/>
    <col min="1284" max="1284" width="7.5" style="142" customWidth="1"/>
    <col min="1285" max="1285" width="5.5" style="142" customWidth="1"/>
    <col min="1286" max="1293" width="9" style="142"/>
    <col min="1294" max="1294" width="6.75" style="142" customWidth="1"/>
    <col min="1295" max="1295" width="16.125" style="142" bestFit="1" customWidth="1"/>
    <col min="1296" max="1297" width="9" style="142"/>
    <col min="1298" max="1298" width="5.625" style="142" customWidth="1"/>
    <col min="1299" max="1536" width="9" style="142"/>
    <col min="1537" max="1537" width="7.75" style="142" customWidth="1"/>
    <col min="1538" max="1538" width="16.625" style="142" customWidth="1"/>
    <col min="1539" max="1539" width="13.875" style="142" customWidth="1"/>
    <col min="1540" max="1540" width="7.5" style="142" customWidth="1"/>
    <col min="1541" max="1541" width="5.5" style="142" customWidth="1"/>
    <col min="1542" max="1549" width="9" style="142"/>
    <col min="1550" max="1550" width="6.75" style="142" customWidth="1"/>
    <col min="1551" max="1551" width="16.125" style="142" bestFit="1" customWidth="1"/>
    <col min="1552" max="1553" width="9" style="142"/>
    <col min="1554" max="1554" width="5.625" style="142" customWidth="1"/>
    <col min="1555" max="1792" width="9" style="142"/>
    <col min="1793" max="1793" width="7.75" style="142" customWidth="1"/>
    <col min="1794" max="1794" width="16.625" style="142" customWidth="1"/>
    <col min="1795" max="1795" width="13.875" style="142" customWidth="1"/>
    <col min="1796" max="1796" width="7.5" style="142" customWidth="1"/>
    <col min="1797" max="1797" width="5.5" style="142" customWidth="1"/>
    <col min="1798" max="1805" width="9" style="142"/>
    <col min="1806" max="1806" width="6.75" style="142" customWidth="1"/>
    <col min="1807" max="1807" width="16.125" style="142" bestFit="1" customWidth="1"/>
    <col min="1808" max="1809" width="9" style="142"/>
    <col min="1810" max="1810" width="5.625" style="142" customWidth="1"/>
    <col min="1811" max="2048" width="9" style="142"/>
    <col min="2049" max="2049" width="7.75" style="142" customWidth="1"/>
    <col min="2050" max="2050" width="16.625" style="142" customWidth="1"/>
    <col min="2051" max="2051" width="13.875" style="142" customWidth="1"/>
    <col min="2052" max="2052" width="7.5" style="142" customWidth="1"/>
    <col min="2053" max="2053" width="5.5" style="142" customWidth="1"/>
    <col min="2054" max="2061" width="9" style="142"/>
    <col min="2062" max="2062" width="6.75" style="142" customWidth="1"/>
    <col min="2063" max="2063" width="16.125" style="142" bestFit="1" customWidth="1"/>
    <col min="2064" max="2065" width="9" style="142"/>
    <col min="2066" max="2066" width="5.625" style="142" customWidth="1"/>
    <col min="2067" max="2304" width="9" style="142"/>
    <col min="2305" max="2305" width="7.75" style="142" customWidth="1"/>
    <col min="2306" max="2306" width="16.625" style="142" customWidth="1"/>
    <col min="2307" max="2307" width="13.875" style="142" customWidth="1"/>
    <col min="2308" max="2308" width="7.5" style="142" customWidth="1"/>
    <col min="2309" max="2309" width="5.5" style="142" customWidth="1"/>
    <col min="2310" max="2317" width="9" style="142"/>
    <col min="2318" max="2318" width="6.75" style="142" customWidth="1"/>
    <col min="2319" max="2319" width="16.125" style="142" bestFit="1" customWidth="1"/>
    <col min="2320" max="2321" width="9" style="142"/>
    <col min="2322" max="2322" width="5.625" style="142" customWidth="1"/>
    <col min="2323" max="2560" width="9" style="142"/>
    <col min="2561" max="2561" width="7.75" style="142" customWidth="1"/>
    <col min="2562" max="2562" width="16.625" style="142" customWidth="1"/>
    <col min="2563" max="2563" width="13.875" style="142" customWidth="1"/>
    <col min="2564" max="2564" width="7.5" style="142" customWidth="1"/>
    <col min="2565" max="2565" width="5.5" style="142" customWidth="1"/>
    <col min="2566" max="2573" width="9" style="142"/>
    <col min="2574" max="2574" width="6.75" style="142" customWidth="1"/>
    <col min="2575" max="2575" width="16.125" style="142" bestFit="1" customWidth="1"/>
    <col min="2576" max="2577" width="9" style="142"/>
    <col min="2578" max="2578" width="5.625" style="142" customWidth="1"/>
    <col min="2579" max="2816" width="9" style="142"/>
    <col min="2817" max="2817" width="7.75" style="142" customWidth="1"/>
    <col min="2818" max="2818" width="16.625" style="142" customWidth="1"/>
    <col min="2819" max="2819" width="13.875" style="142" customWidth="1"/>
    <col min="2820" max="2820" width="7.5" style="142" customWidth="1"/>
    <col min="2821" max="2821" width="5.5" style="142" customWidth="1"/>
    <col min="2822" max="2829" width="9" style="142"/>
    <col min="2830" max="2830" width="6.75" style="142" customWidth="1"/>
    <col min="2831" max="2831" width="16.125" style="142" bestFit="1" customWidth="1"/>
    <col min="2832" max="2833" width="9" style="142"/>
    <col min="2834" max="2834" width="5.625" style="142" customWidth="1"/>
    <col min="2835" max="3072" width="9" style="142"/>
    <col min="3073" max="3073" width="7.75" style="142" customWidth="1"/>
    <col min="3074" max="3074" width="16.625" style="142" customWidth="1"/>
    <col min="3075" max="3075" width="13.875" style="142" customWidth="1"/>
    <col min="3076" max="3076" width="7.5" style="142" customWidth="1"/>
    <col min="3077" max="3077" width="5.5" style="142" customWidth="1"/>
    <col min="3078" max="3085" width="9" style="142"/>
    <col min="3086" max="3086" width="6.75" style="142" customWidth="1"/>
    <col min="3087" max="3087" width="16.125" style="142" bestFit="1" customWidth="1"/>
    <col min="3088" max="3089" width="9" style="142"/>
    <col min="3090" max="3090" width="5.625" style="142" customWidth="1"/>
    <col min="3091" max="3328" width="9" style="142"/>
    <col min="3329" max="3329" width="7.75" style="142" customWidth="1"/>
    <col min="3330" max="3330" width="16.625" style="142" customWidth="1"/>
    <col min="3331" max="3331" width="13.875" style="142" customWidth="1"/>
    <col min="3332" max="3332" width="7.5" style="142" customWidth="1"/>
    <col min="3333" max="3333" width="5.5" style="142" customWidth="1"/>
    <col min="3334" max="3341" width="9" style="142"/>
    <col min="3342" max="3342" width="6.75" style="142" customWidth="1"/>
    <col min="3343" max="3343" width="16.125" style="142" bestFit="1" customWidth="1"/>
    <col min="3344" max="3345" width="9" style="142"/>
    <col min="3346" max="3346" width="5.625" style="142" customWidth="1"/>
    <col min="3347" max="3584" width="9" style="142"/>
    <col min="3585" max="3585" width="7.75" style="142" customWidth="1"/>
    <col min="3586" max="3586" width="16.625" style="142" customWidth="1"/>
    <col min="3587" max="3587" width="13.875" style="142" customWidth="1"/>
    <col min="3588" max="3588" width="7.5" style="142" customWidth="1"/>
    <col min="3589" max="3589" width="5.5" style="142" customWidth="1"/>
    <col min="3590" max="3597" width="9" style="142"/>
    <col min="3598" max="3598" width="6.75" style="142" customWidth="1"/>
    <col min="3599" max="3599" width="16.125" style="142" bestFit="1" customWidth="1"/>
    <col min="3600" max="3601" width="9" style="142"/>
    <col min="3602" max="3602" width="5.625" style="142" customWidth="1"/>
    <col min="3603" max="3840" width="9" style="142"/>
    <col min="3841" max="3841" width="7.75" style="142" customWidth="1"/>
    <col min="3842" max="3842" width="16.625" style="142" customWidth="1"/>
    <col min="3843" max="3843" width="13.875" style="142" customWidth="1"/>
    <col min="3844" max="3844" width="7.5" style="142" customWidth="1"/>
    <col min="3845" max="3845" width="5.5" style="142" customWidth="1"/>
    <col min="3846" max="3853" width="9" style="142"/>
    <col min="3854" max="3854" width="6.75" style="142" customWidth="1"/>
    <col min="3855" max="3855" width="16.125" style="142" bestFit="1" customWidth="1"/>
    <col min="3856" max="3857" width="9" style="142"/>
    <col min="3858" max="3858" width="5.625" style="142" customWidth="1"/>
    <col min="3859" max="4096" width="9" style="142"/>
    <col min="4097" max="4097" width="7.75" style="142" customWidth="1"/>
    <col min="4098" max="4098" width="16.625" style="142" customWidth="1"/>
    <col min="4099" max="4099" width="13.875" style="142" customWidth="1"/>
    <col min="4100" max="4100" width="7.5" style="142" customWidth="1"/>
    <col min="4101" max="4101" width="5.5" style="142" customWidth="1"/>
    <col min="4102" max="4109" width="9" style="142"/>
    <col min="4110" max="4110" width="6.75" style="142" customWidth="1"/>
    <col min="4111" max="4111" width="16.125" style="142" bestFit="1" customWidth="1"/>
    <col min="4112" max="4113" width="9" style="142"/>
    <col min="4114" max="4114" width="5.625" style="142" customWidth="1"/>
    <col min="4115" max="4352" width="9" style="142"/>
    <col min="4353" max="4353" width="7.75" style="142" customWidth="1"/>
    <col min="4354" max="4354" width="16.625" style="142" customWidth="1"/>
    <col min="4355" max="4355" width="13.875" style="142" customWidth="1"/>
    <col min="4356" max="4356" width="7.5" style="142" customWidth="1"/>
    <col min="4357" max="4357" width="5.5" style="142" customWidth="1"/>
    <col min="4358" max="4365" width="9" style="142"/>
    <col min="4366" max="4366" width="6.75" style="142" customWidth="1"/>
    <col min="4367" max="4367" width="16.125" style="142" bestFit="1" customWidth="1"/>
    <col min="4368" max="4369" width="9" style="142"/>
    <col min="4370" max="4370" width="5.625" style="142" customWidth="1"/>
    <col min="4371" max="4608" width="9" style="142"/>
    <col min="4609" max="4609" width="7.75" style="142" customWidth="1"/>
    <col min="4610" max="4610" width="16.625" style="142" customWidth="1"/>
    <col min="4611" max="4611" width="13.875" style="142" customWidth="1"/>
    <col min="4612" max="4612" width="7.5" style="142" customWidth="1"/>
    <col min="4613" max="4613" width="5.5" style="142" customWidth="1"/>
    <col min="4614" max="4621" width="9" style="142"/>
    <col min="4622" max="4622" width="6.75" style="142" customWidth="1"/>
    <col min="4623" max="4623" width="16.125" style="142" bestFit="1" customWidth="1"/>
    <col min="4624" max="4625" width="9" style="142"/>
    <col min="4626" max="4626" width="5.625" style="142" customWidth="1"/>
    <col min="4627" max="4864" width="9" style="142"/>
    <col min="4865" max="4865" width="7.75" style="142" customWidth="1"/>
    <col min="4866" max="4866" width="16.625" style="142" customWidth="1"/>
    <col min="4867" max="4867" width="13.875" style="142" customWidth="1"/>
    <col min="4868" max="4868" width="7.5" style="142" customWidth="1"/>
    <col min="4869" max="4869" width="5.5" style="142" customWidth="1"/>
    <col min="4870" max="4877" width="9" style="142"/>
    <col min="4878" max="4878" width="6.75" style="142" customWidth="1"/>
    <col min="4879" max="4879" width="16.125" style="142" bestFit="1" customWidth="1"/>
    <col min="4880" max="4881" width="9" style="142"/>
    <col min="4882" max="4882" width="5.625" style="142" customWidth="1"/>
    <col min="4883" max="5120" width="9" style="142"/>
    <col min="5121" max="5121" width="7.75" style="142" customWidth="1"/>
    <col min="5122" max="5122" width="16.625" style="142" customWidth="1"/>
    <col min="5123" max="5123" width="13.875" style="142" customWidth="1"/>
    <col min="5124" max="5124" width="7.5" style="142" customWidth="1"/>
    <col min="5125" max="5125" width="5.5" style="142" customWidth="1"/>
    <col min="5126" max="5133" width="9" style="142"/>
    <col min="5134" max="5134" width="6.75" style="142" customWidth="1"/>
    <col min="5135" max="5135" width="16.125" style="142" bestFit="1" customWidth="1"/>
    <col min="5136" max="5137" width="9" style="142"/>
    <col min="5138" max="5138" width="5.625" style="142" customWidth="1"/>
    <col min="5139" max="5376" width="9" style="142"/>
    <col min="5377" max="5377" width="7.75" style="142" customWidth="1"/>
    <col min="5378" max="5378" width="16.625" style="142" customWidth="1"/>
    <col min="5379" max="5379" width="13.875" style="142" customWidth="1"/>
    <col min="5380" max="5380" width="7.5" style="142" customWidth="1"/>
    <col min="5381" max="5381" width="5.5" style="142" customWidth="1"/>
    <col min="5382" max="5389" width="9" style="142"/>
    <col min="5390" max="5390" width="6.75" style="142" customWidth="1"/>
    <col min="5391" max="5391" width="16.125" style="142" bestFit="1" customWidth="1"/>
    <col min="5392" max="5393" width="9" style="142"/>
    <col min="5394" max="5394" width="5.625" style="142" customWidth="1"/>
    <col min="5395" max="5632" width="9" style="142"/>
    <col min="5633" max="5633" width="7.75" style="142" customWidth="1"/>
    <col min="5634" max="5634" width="16.625" style="142" customWidth="1"/>
    <col min="5635" max="5635" width="13.875" style="142" customWidth="1"/>
    <col min="5636" max="5636" width="7.5" style="142" customWidth="1"/>
    <col min="5637" max="5637" width="5.5" style="142" customWidth="1"/>
    <col min="5638" max="5645" width="9" style="142"/>
    <col min="5646" max="5646" width="6.75" style="142" customWidth="1"/>
    <col min="5647" max="5647" width="16.125" style="142" bestFit="1" customWidth="1"/>
    <col min="5648" max="5649" width="9" style="142"/>
    <col min="5650" max="5650" width="5.625" style="142" customWidth="1"/>
    <col min="5651" max="5888" width="9" style="142"/>
    <col min="5889" max="5889" width="7.75" style="142" customWidth="1"/>
    <col min="5890" max="5890" width="16.625" style="142" customWidth="1"/>
    <col min="5891" max="5891" width="13.875" style="142" customWidth="1"/>
    <col min="5892" max="5892" width="7.5" style="142" customWidth="1"/>
    <col min="5893" max="5893" width="5.5" style="142" customWidth="1"/>
    <col min="5894" max="5901" width="9" style="142"/>
    <col min="5902" max="5902" width="6.75" style="142" customWidth="1"/>
    <col min="5903" max="5903" width="16.125" style="142" bestFit="1" customWidth="1"/>
    <col min="5904" max="5905" width="9" style="142"/>
    <col min="5906" max="5906" width="5.625" style="142" customWidth="1"/>
    <col min="5907" max="6144" width="9" style="142"/>
    <col min="6145" max="6145" width="7.75" style="142" customWidth="1"/>
    <col min="6146" max="6146" width="16.625" style="142" customWidth="1"/>
    <col min="6147" max="6147" width="13.875" style="142" customWidth="1"/>
    <col min="6148" max="6148" width="7.5" style="142" customWidth="1"/>
    <col min="6149" max="6149" width="5.5" style="142" customWidth="1"/>
    <col min="6150" max="6157" width="9" style="142"/>
    <col min="6158" max="6158" width="6.75" style="142" customWidth="1"/>
    <col min="6159" max="6159" width="16.125" style="142" bestFit="1" customWidth="1"/>
    <col min="6160" max="6161" width="9" style="142"/>
    <col min="6162" max="6162" width="5.625" style="142" customWidth="1"/>
    <col min="6163" max="6400" width="9" style="142"/>
    <col min="6401" max="6401" width="7.75" style="142" customWidth="1"/>
    <col min="6402" max="6402" width="16.625" style="142" customWidth="1"/>
    <col min="6403" max="6403" width="13.875" style="142" customWidth="1"/>
    <col min="6404" max="6404" width="7.5" style="142" customWidth="1"/>
    <col min="6405" max="6405" width="5.5" style="142" customWidth="1"/>
    <col min="6406" max="6413" width="9" style="142"/>
    <col min="6414" max="6414" width="6.75" style="142" customWidth="1"/>
    <col min="6415" max="6415" width="16.125" style="142" bestFit="1" customWidth="1"/>
    <col min="6416" max="6417" width="9" style="142"/>
    <col min="6418" max="6418" width="5.625" style="142" customWidth="1"/>
    <col min="6419" max="6656" width="9" style="142"/>
    <col min="6657" max="6657" width="7.75" style="142" customWidth="1"/>
    <col min="6658" max="6658" width="16.625" style="142" customWidth="1"/>
    <col min="6659" max="6659" width="13.875" style="142" customWidth="1"/>
    <col min="6660" max="6660" width="7.5" style="142" customWidth="1"/>
    <col min="6661" max="6661" width="5.5" style="142" customWidth="1"/>
    <col min="6662" max="6669" width="9" style="142"/>
    <col min="6670" max="6670" width="6.75" style="142" customWidth="1"/>
    <col min="6671" max="6671" width="16.125" style="142" bestFit="1" customWidth="1"/>
    <col min="6672" max="6673" width="9" style="142"/>
    <col min="6674" max="6674" width="5.625" style="142" customWidth="1"/>
    <col min="6675" max="6912" width="9" style="142"/>
    <col min="6913" max="6913" width="7.75" style="142" customWidth="1"/>
    <col min="6914" max="6914" width="16.625" style="142" customWidth="1"/>
    <col min="6915" max="6915" width="13.875" style="142" customWidth="1"/>
    <col min="6916" max="6916" width="7.5" style="142" customWidth="1"/>
    <col min="6917" max="6917" width="5.5" style="142" customWidth="1"/>
    <col min="6918" max="6925" width="9" style="142"/>
    <col min="6926" max="6926" width="6.75" style="142" customWidth="1"/>
    <col min="6927" max="6927" width="16.125" style="142" bestFit="1" customWidth="1"/>
    <col min="6928" max="6929" width="9" style="142"/>
    <col min="6930" max="6930" width="5.625" style="142" customWidth="1"/>
    <col min="6931" max="7168" width="9" style="142"/>
    <col min="7169" max="7169" width="7.75" style="142" customWidth="1"/>
    <col min="7170" max="7170" width="16.625" style="142" customWidth="1"/>
    <col min="7171" max="7171" width="13.875" style="142" customWidth="1"/>
    <col min="7172" max="7172" width="7.5" style="142" customWidth="1"/>
    <col min="7173" max="7173" width="5.5" style="142" customWidth="1"/>
    <col min="7174" max="7181" width="9" style="142"/>
    <col min="7182" max="7182" width="6.75" style="142" customWidth="1"/>
    <col min="7183" max="7183" width="16.125" style="142" bestFit="1" customWidth="1"/>
    <col min="7184" max="7185" width="9" style="142"/>
    <col min="7186" max="7186" width="5.625" style="142" customWidth="1"/>
    <col min="7187" max="7424" width="9" style="142"/>
    <col min="7425" max="7425" width="7.75" style="142" customWidth="1"/>
    <col min="7426" max="7426" width="16.625" style="142" customWidth="1"/>
    <col min="7427" max="7427" width="13.875" style="142" customWidth="1"/>
    <col min="7428" max="7428" width="7.5" style="142" customWidth="1"/>
    <col min="7429" max="7429" width="5.5" style="142" customWidth="1"/>
    <col min="7430" max="7437" width="9" style="142"/>
    <col min="7438" max="7438" width="6.75" style="142" customWidth="1"/>
    <col min="7439" max="7439" width="16.125" style="142" bestFit="1" customWidth="1"/>
    <col min="7440" max="7441" width="9" style="142"/>
    <col min="7442" max="7442" width="5.625" style="142" customWidth="1"/>
    <col min="7443" max="7680" width="9" style="142"/>
    <col min="7681" max="7681" width="7.75" style="142" customWidth="1"/>
    <col min="7682" max="7682" width="16.625" style="142" customWidth="1"/>
    <col min="7683" max="7683" width="13.875" style="142" customWidth="1"/>
    <col min="7684" max="7684" width="7.5" style="142" customWidth="1"/>
    <col min="7685" max="7685" width="5.5" style="142" customWidth="1"/>
    <col min="7686" max="7693" width="9" style="142"/>
    <col min="7694" max="7694" width="6.75" style="142" customWidth="1"/>
    <col min="7695" max="7695" width="16.125" style="142" bestFit="1" customWidth="1"/>
    <col min="7696" max="7697" width="9" style="142"/>
    <col min="7698" max="7698" width="5.625" style="142" customWidth="1"/>
    <col min="7699" max="7936" width="9" style="142"/>
    <col min="7937" max="7937" width="7.75" style="142" customWidth="1"/>
    <col min="7938" max="7938" width="16.625" style="142" customWidth="1"/>
    <col min="7939" max="7939" width="13.875" style="142" customWidth="1"/>
    <col min="7940" max="7940" width="7.5" style="142" customWidth="1"/>
    <col min="7941" max="7941" width="5.5" style="142" customWidth="1"/>
    <col min="7942" max="7949" width="9" style="142"/>
    <col min="7950" max="7950" width="6.75" style="142" customWidth="1"/>
    <col min="7951" max="7951" width="16.125" style="142" bestFit="1" customWidth="1"/>
    <col min="7952" max="7953" width="9" style="142"/>
    <col min="7954" max="7954" width="5.625" style="142" customWidth="1"/>
    <col min="7955" max="8192" width="9" style="142"/>
    <col min="8193" max="8193" width="7.75" style="142" customWidth="1"/>
    <col min="8194" max="8194" width="16.625" style="142" customWidth="1"/>
    <col min="8195" max="8195" width="13.875" style="142" customWidth="1"/>
    <col min="8196" max="8196" width="7.5" style="142" customWidth="1"/>
    <col min="8197" max="8197" width="5.5" style="142" customWidth="1"/>
    <col min="8198" max="8205" width="9" style="142"/>
    <col min="8206" max="8206" width="6.75" style="142" customWidth="1"/>
    <col min="8207" max="8207" width="16.125" style="142" bestFit="1" customWidth="1"/>
    <col min="8208" max="8209" width="9" style="142"/>
    <col min="8210" max="8210" width="5.625" style="142" customWidth="1"/>
    <col min="8211" max="8448" width="9" style="142"/>
    <col min="8449" max="8449" width="7.75" style="142" customWidth="1"/>
    <col min="8450" max="8450" width="16.625" style="142" customWidth="1"/>
    <col min="8451" max="8451" width="13.875" style="142" customWidth="1"/>
    <col min="8452" max="8452" width="7.5" style="142" customWidth="1"/>
    <col min="8453" max="8453" width="5.5" style="142" customWidth="1"/>
    <col min="8454" max="8461" width="9" style="142"/>
    <col min="8462" max="8462" width="6.75" style="142" customWidth="1"/>
    <col min="8463" max="8463" width="16.125" style="142" bestFit="1" customWidth="1"/>
    <col min="8464" max="8465" width="9" style="142"/>
    <col min="8466" max="8466" width="5.625" style="142" customWidth="1"/>
    <col min="8467" max="8704" width="9" style="142"/>
    <col min="8705" max="8705" width="7.75" style="142" customWidth="1"/>
    <col min="8706" max="8706" width="16.625" style="142" customWidth="1"/>
    <col min="8707" max="8707" width="13.875" style="142" customWidth="1"/>
    <col min="8708" max="8708" width="7.5" style="142" customWidth="1"/>
    <col min="8709" max="8709" width="5.5" style="142" customWidth="1"/>
    <col min="8710" max="8717" width="9" style="142"/>
    <col min="8718" max="8718" width="6.75" style="142" customWidth="1"/>
    <col min="8719" max="8719" width="16.125" style="142" bestFit="1" customWidth="1"/>
    <col min="8720" max="8721" width="9" style="142"/>
    <col min="8722" max="8722" width="5.625" style="142" customWidth="1"/>
    <col min="8723" max="8960" width="9" style="142"/>
    <col min="8961" max="8961" width="7.75" style="142" customWidth="1"/>
    <col min="8962" max="8962" width="16.625" style="142" customWidth="1"/>
    <col min="8963" max="8963" width="13.875" style="142" customWidth="1"/>
    <col min="8964" max="8964" width="7.5" style="142" customWidth="1"/>
    <col min="8965" max="8965" width="5.5" style="142" customWidth="1"/>
    <col min="8966" max="8973" width="9" style="142"/>
    <col min="8974" max="8974" width="6.75" style="142" customWidth="1"/>
    <col min="8975" max="8975" width="16.125" style="142" bestFit="1" customWidth="1"/>
    <col min="8976" max="8977" width="9" style="142"/>
    <col min="8978" max="8978" width="5.625" style="142" customWidth="1"/>
    <col min="8979" max="9216" width="9" style="142"/>
    <col min="9217" max="9217" width="7.75" style="142" customWidth="1"/>
    <col min="9218" max="9218" width="16.625" style="142" customWidth="1"/>
    <col min="9219" max="9219" width="13.875" style="142" customWidth="1"/>
    <col min="9220" max="9220" width="7.5" style="142" customWidth="1"/>
    <col min="9221" max="9221" width="5.5" style="142" customWidth="1"/>
    <col min="9222" max="9229" width="9" style="142"/>
    <col min="9230" max="9230" width="6.75" style="142" customWidth="1"/>
    <col min="9231" max="9231" width="16.125" style="142" bestFit="1" customWidth="1"/>
    <col min="9232" max="9233" width="9" style="142"/>
    <col min="9234" max="9234" width="5.625" style="142" customWidth="1"/>
    <col min="9235" max="9472" width="9" style="142"/>
    <col min="9473" max="9473" width="7.75" style="142" customWidth="1"/>
    <col min="9474" max="9474" width="16.625" style="142" customWidth="1"/>
    <col min="9475" max="9475" width="13.875" style="142" customWidth="1"/>
    <col min="9476" max="9476" width="7.5" style="142" customWidth="1"/>
    <col min="9477" max="9477" width="5.5" style="142" customWidth="1"/>
    <col min="9478" max="9485" width="9" style="142"/>
    <col min="9486" max="9486" width="6.75" style="142" customWidth="1"/>
    <col min="9487" max="9487" width="16.125" style="142" bestFit="1" customWidth="1"/>
    <col min="9488" max="9489" width="9" style="142"/>
    <col min="9490" max="9490" width="5.625" style="142" customWidth="1"/>
    <col min="9491" max="9728" width="9" style="142"/>
    <col min="9729" max="9729" width="7.75" style="142" customWidth="1"/>
    <col min="9730" max="9730" width="16.625" style="142" customWidth="1"/>
    <col min="9731" max="9731" width="13.875" style="142" customWidth="1"/>
    <col min="9732" max="9732" width="7.5" style="142" customWidth="1"/>
    <col min="9733" max="9733" width="5.5" style="142" customWidth="1"/>
    <col min="9734" max="9741" width="9" style="142"/>
    <col min="9742" max="9742" width="6.75" style="142" customWidth="1"/>
    <col min="9743" max="9743" width="16.125" style="142" bestFit="1" customWidth="1"/>
    <col min="9744" max="9745" width="9" style="142"/>
    <col min="9746" max="9746" width="5.625" style="142" customWidth="1"/>
    <col min="9747" max="9984" width="9" style="142"/>
    <col min="9985" max="9985" width="7.75" style="142" customWidth="1"/>
    <col min="9986" max="9986" width="16.625" style="142" customWidth="1"/>
    <col min="9987" max="9987" width="13.875" style="142" customWidth="1"/>
    <col min="9988" max="9988" width="7.5" style="142" customWidth="1"/>
    <col min="9989" max="9989" width="5.5" style="142" customWidth="1"/>
    <col min="9990" max="9997" width="9" style="142"/>
    <col min="9998" max="9998" width="6.75" style="142" customWidth="1"/>
    <col min="9999" max="9999" width="16.125" style="142" bestFit="1" customWidth="1"/>
    <col min="10000" max="10001" width="9" style="142"/>
    <col min="10002" max="10002" width="5.625" style="142" customWidth="1"/>
    <col min="10003" max="10240" width="9" style="142"/>
    <col min="10241" max="10241" width="7.75" style="142" customWidth="1"/>
    <col min="10242" max="10242" width="16.625" style="142" customWidth="1"/>
    <col min="10243" max="10243" width="13.875" style="142" customWidth="1"/>
    <col min="10244" max="10244" width="7.5" style="142" customWidth="1"/>
    <col min="10245" max="10245" width="5.5" style="142" customWidth="1"/>
    <col min="10246" max="10253" width="9" style="142"/>
    <col min="10254" max="10254" width="6.75" style="142" customWidth="1"/>
    <col min="10255" max="10255" width="16.125" style="142" bestFit="1" customWidth="1"/>
    <col min="10256" max="10257" width="9" style="142"/>
    <col min="10258" max="10258" width="5.625" style="142" customWidth="1"/>
    <col min="10259" max="10496" width="9" style="142"/>
    <col min="10497" max="10497" width="7.75" style="142" customWidth="1"/>
    <col min="10498" max="10498" width="16.625" style="142" customWidth="1"/>
    <col min="10499" max="10499" width="13.875" style="142" customWidth="1"/>
    <col min="10500" max="10500" width="7.5" style="142" customWidth="1"/>
    <col min="10501" max="10501" width="5.5" style="142" customWidth="1"/>
    <col min="10502" max="10509" width="9" style="142"/>
    <col min="10510" max="10510" width="6.75" style="142" customWidth="1"/>
    <col min="10511" max="10511" width="16.125" style="142" bestFit="1" customWidth="1"/>
    <col min="10512" max="10513" width="9" style="142"/>
    <col min="10514" max="10514" width="5.625" style="142" customWidth="1"/>
    <col min="10515" max="10752" width="9" style="142"/>
    <col min="10753" max="10753" width="7.75" style="142" customWidth="1"/>
    <col min="10754" max="10754" width="16.625" style="142" customWidth="1"/>
    <col min="10755" max="10755" width="13.875" style="142" customWidth="1"/>
    <col min="10756" max="10756" width="7.5" style="142" customWidth="1"/>
    <col min="10757" max="10757" width="5.5" style="142" customWidth="1"/>
    <col min="10758" max="10765" width="9" style="142"/>
    <col min="10766" max="10766" width="6.75" style="142" customWidth="1"/>
    <col min="10767" max="10767" width="16.125" style="142" bestFit="1" customWidth="1"/>
    <col min="10768" max="10769" width="9" style="142"/>
    <col min="10770" max="10770" width="5.625" style="142" customWidth="1"/>
    <col min="10771" max="11008" width="9" style="142"/>
    <col min="11009" max="11009" width="7.75" style="142" customWidth="1"/>
    <col min="11010" max="11010" width="16.625" style="142" customWidth="1"/>
    <col min="11011" max="11011" width="13.875" style="142" customWidth="1"/>
    <col min="11012" max="11012" width="7.5" style="142" customWidth="1"/>
    <col min="11013" max="11013" width="5.5" style="142" customWidth="1"/>
    <col min="11014" max="11021" width="9" style="142"/>
    <col min="11022" max="11022" width="6.75" style="142" customWidth="1"/>
    <col min="11023" max="11023" width="16.125" style="142" bestFit="1" customWidth="1"/>
    <col min="11024" max="11025" width="9" style="142"/>
    <col min="11026" max="11026" width="5.625" style="142" customWidth="1"/>
    <col min="11027" max="11264" width="9" style="142"/>
    <col min="11265" max="11265" width="7.75" style="142" customWidth="1"/>
    <col min="11266" max="11266" width="16.625" style="142" customWidth="1"/>
    <col min="11267" max="11267" width="13.875" style="142" customWidth="1"/>
    <col min="11268" max="11268" width="7.5" style="142" customWidth="1"/>
    <col min="11269" max="11269" width="5.5" style="142" customWidth="1"/>
    <col min="11270" max="11277" width="9" style="142"/>
    <col min="11278" max="11278" width="6.75" style="142" customWidth="1"/>
    <col min="11279" max="11279" width="16.125" style="142" bestFit="1" customWidth="1"/>
    <col min="11280" max="11281" width="9" style="142"/>
    <col min="11282" max="11282" width="5.625" style="142" customWidth="1"/>
    <col min="11283" max="11520" width="9" style="142"/>
    <col min="11521" max="11521" width="7.75" style="142" customWidth="1"/>
    <col min="11522" max="11522" width="16.625" style="142" customWidth="1"/>
    <col min="11523" max="11523" width="13.875" style="142" customWidth="1"/>
    <col min="11524" max="11524" width="7.5" style="142" customWidth="1"/>
    <col min="11525" max="11525" width="5.5" style="142" customWidth="1"/>
    <col min="11526" max="11533" width="9" style="142"/>
    <col min="11534" max="11534" width="6.75" style="142" customWidth="1"/>
    <col min="11535" max="11535" width="16.125" style="142" bestFit="1" customWidth="1"/>
    <col min="11536" max="11537" width="9" style="142"/>
    <col min="11538" max="11538" width="5.625" style="142" customWidth="1"/>
    <col min="11539" max="11776" width="9" style="142"/>
    <col min="11777" max="11777" width="7.75" style="142" customWidth="1"/>
    <col min="11778" max="11778" width="16.625" style="142" customWidth="1"/>
    <col min="11779" max="11779" width="13.875" style="142" customWidth="1"/>
    <col min="11780" max="11780" width="7.5" style="142" customWidth="1"/>
    <col min="11781" max="11781" width="5.5" style="142" customWidth="1"/>
    <col min="11782" max="11789" width="9" style="142"/>
    <col min="11790" max="11790" width="6.75" style="142" customWidth="1"/>
    <col min="11791" max="11791" width="16.125" style="142" bestFit="1" customWidth="1"/>
    <col min="11792" max="11793" width="9" style="142"/>
    <col min="11794" max="11794" width="5.625" style="142" customWidth="1"/>
    <col min="11795" max="12032" width="9" style="142"/>
    <col min="12033" max="12033" width="7.75" style="142" customWidth="1"/>
    <col min="12034" max="12034" width="16.625" style="142" customWidth="1"/>
    <col min="12035" max="12035" width="13.875" style="142" customWidth="1"/>
    <col min="12036" max="12036" width="7.5" style="142" customWidth="1"/>
    <col min="12037" max="12037" width="5.5" style="142" customWidth="1"/>
    <col min="12038" max="12045" width="9" style="142"/>
    <col min="12046" max="12046" width="6.75" style="142" customWidth="1"/>
    <col min="12047" max="12047" width="16.125" style="142" bestFit="1" customWidth="1"/>
    <col min="12048" max="12049" width="9" style="142"/>
    <col min="12050" max="12050" width="5.625" style="142" customWidth="1"/>
    <col min="12051" max="12288" width="9" style="142"/>
    <col min="12289" max="12289" width="7.75" style="142" customWidth="1"/>
    <col min="12290" max="12290" width="16.625" style="142" customWidth="1"/>
    <col min="12291" max="12291" width="13.875" style="142" customWidth="1"/>
    <col min="12292" max="12292" width="7.5" style="142" customWidth="1"/>
    <col min="12293" max="12293" width="5.5" style="142" customWidth="1"/>
    <col min="12294" max="12301" width="9" style="142"/>
    <col min="12302" max="12302" width="6.75" style="142" customWidth="1"/>
    <col min="12303" max="12303" width="16.125" style="142" bestFit="1" customWidth="1"/>
    <col min="12304" max="12305" width="9" style="142"/>
    <col min="12306" max="12306" width="5.625" style="142" customWidth="1"/>
    <col min="12307" max="12544" width="9" style="142"/>
    <col min="12545" max="12545" width="7.75" style="142" customWidth="1"/>
    <col min="12546" max="12546" width="16.625" style="142" customWidth="1"/>
    <col min="12547" max="12547" width="13.875" style="142" customWidth="1"/>
    <col min="12548" max="12548" width="7.5" style="142" customWidth="1"/>
    <col min="12549" max="12549" width="5.5" style="142" customWidth="1"/>
    <col min="12550" max="12557" width="9" style="142"/>
    <col min="12558" max="12558" width="6.75" style="142" customWidth="1"/>
    <col min="12559" max="12559" width="16.125" style="142" bestFit="1" customWidth="1"/>
    <col min="12560" max="12561" width="9" style="142"/>
    <col min="12562" max="12562" width="5.625" style="142" customWidth="1"/>
    <col min="12563" max="12800" width="9" style="142"/>
    <col min="12801" max="12801" width="7.75" style="142" customWidth="1"/>
    <col min="12802" max="12802" width="16.625" style="142" customWidth="1"/>
    <col min="12803" max="12803" width="13.875" style="142" customWidth="1"/>
    <col min="12804" max="12804" width="7.5" style="142" customWidth="1"/>
    <col min="12805" max="12805" width="5.5" style="142" customWidth="1"/>
    <col min="12806" max="12813" width="9" style="142"/>
    <col min="12814" max="12814" width="6.75" style="142" customWidth="1"/>
    <col min="12815" max="12815" width="16.125" style="142" bestFit="1" customWidth="1"/>
    <col min="12816" max="12817" width="9" style="142"/>
    <col min="12818" max="12818" width="5.625" style="142" customWidth="1"/>
    <col min="12819" max="13056" width="9" style="142"/>
    <col min="13057" max="13057" width="7.75" style="142" customWidth="1"/>
    <col min="13058" max="13058" width="16.625" style="142" customWidth="1"/>
    <col min="13059" max="13059" width="13.875" style="142" customWidth="1"/>
    <col min="13060" max="13060" width="7.5" style="142" customWidth="1"/>
    <col min="13061" max="13061" width="5.5" style="142" customWidth="1"/>
    <col min="13062" max="13069" width="9" style="142"/>
    <col min="13070" max="13070" width="6.75" style="142" customWidth="1"/>
    <col min="13071" max="13071" width="16.125" style="142" bestFit="1" customWidth="1"/>
    <col min="13072" max="13073" width="9" style="142"/>
    <col min="13074" max="13074" width="5.625" style="142" customWidth="1"/>
    <col min="13075" max="13312" width="9" style="142"/>
    <col min="13313" max="13313" width="7.75" style="142" customWidth="1"/>
    <col min="13314" max="13314" width="16.625" style="142" customWidth="1"/>
    <col min="13315" max="13315" width="13.875" style="142" customWidth="1"/>
    <col min="13316" max="13316" width="7.5" style="142" customWidth="1"/>
    <col min="13317" max="13317" width="5.5" style="142" customWidth="1"/>
    <col min="13318" max="13325" width="9" style="142"/>
    <col min="13326" max="13326" width="6.75" style="142" customWidth="1"/>
    <col min="13327" max="13327" width="16.125" style="142" bestFit="1" customWidth="1"/>
    <col min="13328" max="13329" width="9" style="142"/>
    <col min="13330" max="13330" width="5.625" style="142" customWidth="1"/>
    <col min="13331" max="13568" width="9" style="142"/>
    <col min="13569" max="13569" width="7.75" style="142" customWidth="1"/>
    <col min="13570" max="13570" width="16.625" style="142" customWidth="1"/>
    <col min="13571" max="13571" width="13.875" style="142" customWidth="1"/>
    <col min="13572" max="13572" width="7.5" style="142" customWidth="1"/>
    <col min="13573" max="13573" width="5.5" style="142" customWidth="1"/>
    <col min="13574" max="13581" width="9" style="142"/>
    <col min="13582" max="13582" width="6.75" style="142" customWidth="1"/>
    <col min="13583" max="13583" width="16.125" style="142" bestFit="1" customWidth="1"/>
    <col min="13584" max="13585" width="9" style="142"/>
    <col min="13586" max="13586" width="5.625" style="142" customWidth="1"/>
    <col min="13587" max="13824" width="9" style="142"/>
    <col min="13825" max="13825" width="7.75" style="142" customWidth="1"/>
    <col min="13826" max="13826" width="16.625" style="142" customWidth="1"/>
    <col min="13827" max="13827" width="13.875" style="142" customWidth="1"/>
    <col min="13828" max="13828" width="7.5" style="142" customWidth="1"/>
    <col min="13829" max="13829" width="5.5" style="142" customWidth="1"/>
    <col min="13830" max="13837" width="9" style="142"/>
    <col min="13838" max="13838" width="6.75" style="142" customWidth="1"/>
    <col min="13839" max="13839" width="16.125" style="142" bestFit="1" customWidth="1"/>
    <col min="13840" max="13841" width="9" style="142"/>
    <col min="13842" max="13842" width="5.625" style="142" customWidth="1"/>
    <col min="13843" max="14080" width="9" style="142"/>
    <col min="14081" max="14081" width="7.75" style="142" customWidth="1"/>
    <col min="14082" max="14082" width="16.625" style="142" customWidth="1"/>
    <col min="14083" max="14083" width="13.875" style="142" customWidth="1"/>
    <col min="14084" max="14084" width="7.5" style="142" customWidth="1"/>
    <col min="14085" max="14085" width="5.5" style="142" customWidth="1"/>
    <col min="14086" max="14093" width="9" style="142"/>
    <col min="14094" max="14094" width="6.75" style="142" customWidth="1"/>
    <col min="14095" max="14095" width="16.125" style="142" bestFit="1" customWidth="1"/>
    <col min="14096" max="14097" width="9" style="142"/>
    <col min="14098" max="14098" width="5.625" style="142" customWidth="1"/>
    <col min="14099" max="14336" width="9" style="142"/>
    <col min="14337" max="14337" width="7.75" style="142" customWidth="1"/>
    <col min="14338" max="14338" width="16.625" style="142" customWidth="1"/>
    <col min="14339" max="14339" width="13.875" style="142" customWidth="1"/>
    <col min="14340" max="14340" width="7.5" style="142" customWidth="1"/>
    <col min="14341" max="14341" width="5.5" style="142" customWidth="1"/>
    <col min="14342" max="14349" width="9" style="142"/>
    <col min="14350" max="14350" width="6.75" style="142" customWidth="1"/>
    <col min="14351" max="14351" width="16.125" style="142" bestFit="1" customWidth="1"/>
    <col min="14352" max="14353" width="9" style="142"/>
    <col min="14354" max="14354" width="5.625" style="142" customWidth="1"/>
    <col min="14355" max="14592" width="9" style="142"/>
    <col min="14593" max="14593" width="7.75" style="142" customWidth="1"/>
    <col min="14594" max="14594" width="16.625" style="142" customWidth="1"/>
    <col min="14595" max="14595" width="13.875" style="142" customWidth="1"/>
    <col min="14596" max="14596" width="7.5" style="142" customWidth="1"/>
    <col min="14597" max="14597" width="5.5" style="142" customWidth="1"/>
    <col min="14598" max="14605" width="9" style="142"/>
    <col min="14606" max="14606" width="6.75" style="142" customWidth="1"/>
    <col min="14607" max="14607" width="16.125" style="142" bestFit="1" customWidth="1"/>
    <col min="14608" max="14609" width="9" style="142"/>
    <col min="14610" max="14610" width="5.625" style="142" customWidth="1"/>
    <col min="14611" max="14848" width="9" style="142"/>
    <col min="14849" max="14849" width="7.75" style="142" customWidth="1"/>
    <col min="14850" max="14850" width="16.625" style="142" customWidth="1"/>
    <col min="14851" max="14851" width="13.875" style="142" customWidth="1"/>
    <col min="14852" max="14852" width="7.5" style="142" customWidth="1"/>
    <col min="14853" max="14853" width="5.5" style="142" customWidth="1"/>
    <col min="14854" max="14861" width="9" style="142"/>
    <col min="14862" max="14862" width="6.75" style="142" customWidth="1"/>
    <col min="14863" max="14863" width="16.125" style="142" bestFit="1" customWidth="1"/>
    <col min="14864" max="14865" width="9" style="142"/>
    <col min="14866" max="14866" width="5.625" style="142" customWidth="1"/>
    <col min="14867" max="15104" width="9" style="142"/>
    <col min="15105" max="15105" width="7.75" style="142" customWidth="1"/>
    <col min="15106" max="15106" width="16.625" style="142" customWidth="1"/>
    <col min="15107" max="15107" width="13.875" style="142" customWidth="1"/>
    <col min="15108" max="15108" width="7.5" style="142" customWidth="1"/>
    <col min="15109" max="15109" width="5.5" style="142" customWidth="1"/>
    <col min="15110" max="15117" width="9" style="142"/>
    <col min="15118" max="15118" width="6.75" style="142" customWidth="1"/>
    <col min="15119" max="15119" width="16.125" style="142" bestFit="1" customWidth="1"/>
    <col min="15120" max="15121" width="9" style="142"/>
    <col min="15122" max="15122" width="5.625" style="142" customWidth="1"/>
    <col min="15123" max="15360" width="9" style="142"/>
    <col min="15361" max="15361" width="7.75" style="142" customWidth="1"/>
    <col min="15362" max="15362" width="16.625" style="142" customWidth="1"/>
    <col min="15363" max="15363" width="13.875" style="142" customWidth="1"/>
    <col min="15364" max="15364" width="7.5" style="142" customWidth="1"/>
    <col min="15365" max="15365" width="5.5" style="142" customWidth="1"/>
    <col min="15366" max="15373" width="9" style="142"/>
    <col min="15374" max="15374" width="6.75" style="142" customWidth="1"/>
    <col min="15375" max="15375" width="16.125" style="142" bestFit="1" customWidth="1"/>
    <col min="15376" max="15377" width="9" style="142"/>
    <col min="15378" max="15378" width="5.625" style="142" customWidth="1"/>
    <col min="15379" max="15616" width="9" style="142"/>
    <col min="15617" max="15617" width="7.75" style="142" customWidth="1"/>
    <col min="15618" max="15618" width="16.625" style="142" customWidth="1"/>
    <col min="15619" max="15619" width="13.875" style="142" customWidth="1"/>
    <col min="15620" max="15620" width="7.5" style="142" customWidth="1"/>
    <col min="15621" max="15621" width="5.5" style="142" customWidth="1"/>
    <col min="15622" max="15629" width="9" style="142"/>
    <col min="15630" max="15630" width="6.75" style="142" customWidth="1"/>
    <col min="15631" max="15631" width="16.125" style="142" bestFit="1" customWidth="1"/>
    <col min="15632" max="15633" width="9" style="142"/>
    <col min="15634" max="15634" width="5.625" style="142" customWidth="1"/>
    <col min="15635" max="15872" width="9" style="142"/>
    <col min="15873" max="15873" width="7.75" style="142" customWidth="1"/>
    <col min="15874" max="15874" width="16.625" style="142" customWidth="1"/>
    <col min="15875" max="15875" width="13.875" style="142" customWidth="1"/>
    <col min="15876" max="15876" width="7.5" style="142" customWidth="1"/>
    <col min="15877" max="15877" width="5.5" style="142" customWidth="1"/>
    <col min="15878" max="15885" width="9" style="142"/>
    <col min="15886" max="15886" width="6.75" style="142" customWidth="1"/>
    <col min="15887" max="15887" width="16.125" style="142" bestFit="1" customWidth="1"/>
    <col min="15888" max="15889" width="9" style="142"/>
    <col min="15890" max="15890" width="5.625" style="142" customWidth="1"/>
    <col min="15891" max="16128" width="9" style="142"/>
    <col min="16129" max="16129" width="7.75" style="142" customWidth="1"/>
    <col min="16130" max="16130" width="16.625" style="142" customWidth="1"/>
    <col min="16131" max="16131" width="13.875" style="142" customWidth="1"/>
    <col min="16132" max="16132" width="7.5" style="142" customWidth="1"/>
    <col min="16133" max="16133" width="5.5" style="142" customWidth="1"/>
    <col min="16134" max="16141" width="9" style="142"/>
    <col min="16142" max="16142" width="6.75" style="142" customWidth="1"/>
    <col min="16143" max="16143" width="16.125" style="142" bestFit="1" customWidth="1"/>
    <col min="16144" max="16145" width="9" style="142"/>
    <col min="16146" max="16146" width="5.625" style="142" customWidth="1"/>
    <col min="16147" max="16384" width="9" style="142"/>
  </cols>
  <sheetData>
    <row r="1" spans="1:14" s="137" customFormat="1" ht="18" customHeight="1">
      <c r="A1" s="932" t="s">
        <v>111</v>
      </c>
      <c r="B1" s="926"/>
      <c r="C1" s="917" t="s">
        <v>112</v>
      </c>
      <c r="D1" s="917" t="s">
        <v>113</v>
      </c>
      <c r="E1" s="917" t="s">
        <v>114</v>
      </c>
      <c r="F1" s="199" t="s">
        <v>115</v>
      </c>
      <c r="G1" s="198"/>
      <c r="H1" s="199" t="s">
        <v>116</v>
      </c>
      <c r="I1" s="198"/>
      <c r="J1" s="200" t="s">
        <v>117</v>
      </c>
      <c r="K1" s="200"/>
      <c r="L1" s="200" t="s">
        <v>140</v>
      </c>
      <c r="M1" s="200"/>
      <c r="N1" s="917" t="s">
        <v>136</v>
      </c>
    </row>
    <row r="2" spans="1:14" s="137" customFormat="1" ht="18" customHeight="1">
      <c r="A2" s="927"/>
      <c r="B2" s="928"/>
      <c r="C2" s="917"/>
      <c r="D2" s="917"/>
      <c r="E2" s="917"/>
      <c r="F2" s="235" t="s">
        <v>120</v>
      </c>
      <c r="G2" s="202" t="s">
        <v>121</v>
      </c>
      <c r="H2" s="202" t="s">
        <v>120</v>
      </c>
      <c r="I2" s="202" t="s">
        <v>121</v>
      </c>
      <c r="J2" s="202" t="s">
        <v>120</v>
      </c>
      <c r="K2" s="202" t="s">
        <v>121</v>
      </c>
      <c r="L2" s="202" t="s">
        <v>120</v>
      </c>
      <c r="M2" s="202" t="s">
        <v>121</v>
      </c>
      <c r="N2" s="917"/>
    </row>
    <row r="3" spans="1:14" s="138" customFormat="1" ht="18" customHeight="1">
      <c r="A3" s="563">
        <v>34</v>
      </c>
      <c r="B3" s="568" t="s">
        <v>360</v>
      </c>
      <c r="C3" s="236" t="s">
        <v>1283</v>
      </c>
      <c r="D3" s="564">
        <v>1</v>
      </c>
      <c r="E3" s="573" t="s">
        <v>123</v>
      </c>
      <c r="F3" s="569"/>
      <c r="G3" s="238"/>
      <c r="H3" s="569"/>
      <c r="I3" s="238"/>
      <c r="J3" s="569"/>
      <c r="K3" s="238"/>
      <c r="L3" s="569"/>
      <c r="M3" s="209"/>
      <c r="N3" s="567"/>
    </row>
    <row r="4" spans="1:14" s="138" customFormat="1" ht="18" customHeight="1">
      <c r="A4" s="563"/>
      <c r="B4" s="568" t="s">
        <v>347</v>
      </c>
      <c r="C4" s="236"/>
      <c r="D4" s="569">
        <v>0.15</v>
      </c>
      <c r="E4" s="573" t="s">
        <v>351</v>
      </c>
      <c r="F4" s="569"/>
      <c r="G4" s="238"/>
      <c r="H4" s="564">
        <f>노임단가!C3</f>
        <v>119232</v>
      </c>
      <c r="I4" s="566">
        <f>ROUNDDOWN(D4*H4,0)</f>
        <v>17884</v>
      </c>
      <c r="J4" s="569"/>
      <c r="K4" s="238"/>
      <c r="L4" s="566">
        <f>ROUNDDOWN(F4+H4+J4,0)</f>
        <v>119232</v>
      </c>
      <c r="M4" s="566">
        <f>ROUNDDOWN(G4+I4+K4,0)</f>
        <v>17884</v>
      </c>
      <c r="N4" s="567"/>
    </row>
    <row r="5" spans="1:14" s="138" customFormat="1" ht="18" customHeight="1">
      <c r="A5" s="574"/>
      <c r="B5" s="568" t="s">
        <v>159</v>
      </c>
      <c r="C5" s="567"/>
      <c r="D5" s="569">
        <v>0.12</v>
      </c>
      <c r="E5" s="206" t="s">
        <v>160</v>
      </c>
      <c r="F5" s="569"/>
      <c r="G5" s="566">
        <f>ROUNDDOWN(D5*F5,0)</f>
        <v>0</v>
      </c>
      <c r="H5" s="566">
        <f>노임단가!C5</f>
        <v>86686</v>
      </c>
      <c r="I5" s="566">
        <f>ROUNDDOWN(D5*H5,0)</f>
        <v>10402</v>
      </c>
      <c r="J5" s="569"/>
      <c r="K5" s="566">
        <f>ROUNDDOWN(D5*J5,0)</f>
        <v>0</v>
      </c>
      <c r="L5" s="566">
        <f>ROUNDDOWN(F5+H5+J5,0)</f>
        <v>86686</v>
      </c>
      <c r="M5" s="566">
        <f>ROUNDDOWN(G5+I5+K5,0)</f>
        <v>10402</v>
      </c>
      <c r="N5" s="567"/>
    </row>
    <row r="6" spans="1:14" s="138" customFormat="1" ht="18" customHeight="1">
      <c r="A6" s="563"/>
      <c r="B6" s="214" t="s">
        <v>124</v>
      </c>
      <c r="C6" s="567"/>
      <c r="D6" s="564"/>
      <c r="E6" s="206"/>
      <c r="F6" s="569"/>
      <c r="G6" s="566">
        <f>ROUNDDOWN(SUM(G4:G5),0)</f>
        <v>0</v>
      </c>
      <c r="H6" s="566"/>
      <c r="I6" s="566">
        <f>ROUNDDOWN(SUM(I4:I5),0)</f>
        <v>28286</v>
      </c>
      <c r="J6" s="569"/>
      <c r="K6" s="566">
        <f>ROUNDDOWN(SUM(K4:K5),0)</f>
        <v>0</v>
      </c>
      <c r="L6" s="569"/>
      <c r="M6" s="566">
        <f>ROUNDDOWN(G6+I6+K6,0)</f>
        <v>28286</v>
      </c>
      <c r="N6" s="567"/>
    </row>
    <row r="7" spans="1:14" s="138" customFormat="1" ht="18" customHeight="1">
      <c r="A7" s="563"/>
      <c r="B7" s="214"/>
      <c r="C7" s="567"/>
      <c r="D7" s="564"/>
      <c r="E7" s="206"/>
      <c r="F7" s="569"/>
      <c r="G7" s="566"/>
      <c r="H7" s="566"/>
      <c r="I7" s="566"/>
      <c r="J7" s="569"/>
      <c r="K7" s="566"/>
      <c r="L7" s="569"/>
      <c r="M7" s="566"/>
      <c r="N7" s="567"/>
    </row>
    <row r="8" spans="1:14" s="138" customFormat="1" ht="18" customHeight="1">
      <c r="A8" s="563">
        <f>A3+1</f>
        <v>35</v>
      </c>
      <c r="B8" s="568" t="s">
        <v>346</v>
      </c>
      <c r="C8" s="236" t="s">
        <v>1045</v>
      </c>
      <c r="D8" s="564">
        <v>1</v>
      </c>
      <c r="E8" s="573" t="s">
        <v>123</v>
      </c>
      <c r="F8" s="569"/>
      <c r="G8" s="238"/>
      <c r="H8" s="569"/>
      <c r="I8" s="238"/>
      <c r="J8" s="569"/>
      <c r="K8" s="238"/>
      <c r="L8" s="569"/>
      <c r="M8" s="209"/>
      <c r="N8" s="567"/>
    </row>
    <row r="9" spans="1:14" s="138" customFormat="1" ht="18" customHeight="1">
      <c r="A9" s="563"/>
      <c r="B9" s="568" t="s">
        <v>347</v>
      </c>
      <c r="C9" s="236"/>
      <c r="D9" s="569">
        <v>0.42</v>
      </c>
      <c r="E9" s="573" t="s">
        <v>351</v>
      </c>
      <c r="F9" s="569"/>
      <c r="G9" s="238"/>
      <c r="H9" s="564">
        <f>노임단가!C3</f>
        <v>119232</v>
      </c>
      <c r="I9" s="566">
        <f>ROUNDDOWN(D9*H9,0)</f>
        <v>50077</v>
      </c>
      <c r="J9" s="569"/>
      <c r="K9" s="238"/>
      <c r="L9" s="566">
        <f t="shared" ref="L9:L11" si="0">ROUNDDOWN(F9+H9+J9,0)</f>
        <v>119232</v>
      </c>
      <c r="M9" s="566">
        <f t="shared" ref="M9:M11" si="1">ROUNDDOWN(G9+I9+K9,0)</f>
        <v>50077</v>
      </c>
      <c r="N9" s="567"/>
    </row>
    <row r="10" spans="1:14" s="138" customFormat="1" ht="18" customHeight="1">
      <c r="A10" s="574"/>
      <c r="B10" s="568" t="s">
        <v>159</v>
      </c>
      <c r="C10" s="567"/>
      <c r="D10" s="569">
        <v>0.18</v>
      </c>
      <c r="E10" s="206" t="s">
        <v>160</v>
      </c>
      <c r="F10" s="569"/>
      <c r="G10" s="566">
        <f>ROUNDDOWN(D10*F10,0)</f>
        <v>0</v>
      </c>
      <c r="H10" s="566">
        <f>노임단가!C5</f>
        <v>86686</v>
      </c>
      <c r="I10" s="566">
        <f>ROUNDDOWN(D10*H10,0)</f>
        <v>15603</v>
      </c>
      <c r="J10" s="569"/>
      <c r="K10" s="566">
        <f>ROUNDDOWN(D10*J10,0)</f>
        <v>0</v>
      </c>
      <c r="L10" s="566">
        <f t="shared" si="0"/>
        <v>86686</v>
      </c>
      <c r="M10" s="566">
        <f t="shared" si="1"/>
        <v>15603</v>
      </c>
      <c r="N10" s="567"/>
    </row>
    <row r="11" spans="1:14" s="138" customFormat="1" ht="18" customHeight="1">
      <c r="A11" s="574"/>
      <c r="B11" s="568" t="s">
        <v>348</v>
      </c>
      <c r="C11" s="567" t="s">
        <v>349</v>
      </c>
      <c r="D11" s="569">
        <v>0.68</v>
      </c>
      <c r="E11" s="206" t="s">
        <v>350</v>
      </c>
      <c r="F11" s="569">
        <f>중기목록표!F5</f>
        <v>17392</v>
      </c>
      <c r="G11" s="566">
        <f>ROUNDDOWN(D11*F11,0)</f>
        <v>11826</v>
      </c>
      <c r="H11" s="566">
        <f>중기목록표!G5</f>
        <v>25344</v>
      </c>
      <c r="I11" s="566">
        <f>ROUNDDOWN(D11*H11,0)</f>
        <v>17233</v>
      </c>
      <c r="J11" s="569">
        <f>중기목록표!H5</f>
        <v>12453.4</v>
      </c>
      <c r="K11" s="566">
        <f>ROUNDDOWN(D11*J11,0)</f>
        <v>8468</v>
      </c>
      <c r="L11" s="566">
        <f t="shared" si="0"/>
        <v>55189</v>
      </c>
      <c r="M11" s="566">
        <f t="shared" si="1"/>
        <v>37527</v>
      </c>
      <c r="N11" s="567"/>
    </row>
    <row r="12" spans="1:14" s="138" customFormat="1" ht="18" customHeight="1">
      <c r="A12" s="563"/>
      <c r="B12" s="214" t="s">
        <v>124</v>
      </c>
      <c r="C12" s="567"/>
      <c r="D12" s="564"/>
      <c r="E12" s="206"/>
      <c r="F12" s="569"/>
      <c r="G12" s="566">
        <f>ROUNDDOWN(SUM(G9:G11),0)</f>
        <v>11826</v>
      </c>
      <c r="H12" s="566"/>
      <c r="I12" s="566">
        <f>ROUNDDOWN(SUM(I9:I11),0)</f>
        <v>82913</v>
      </c>
      <c r="J12" s="569"/>
      <c r="K12" s="566">
        <f>ROUNDDOWN(SUM(K9:K11),0)</f>
        <v>8468</v>
      </c>
      <c r="L12" s="569"/>
      <c r="M12" s="566">
        <f>ROUNDDOWN(G12+I12+K12,0)</f>
        <v>103207</v>
      </c>
      <c r="N12" s="567"/>
    </row>
    <row r="13" spans="1:14" s="138" customFormat="1" ht="18" customHeight="1">
      <c r="A13" s="563"/>
      <c r="B13" s="214"/>
      <c r="C13" s="567"/>
      <c r="D13" s="564"/>
      <c r="E13" s="206"/>
      <c r="F13" s="569"/>
      <c r="G13" s="566"/>
      <c r="H13" s="566"/>
      <c r="I13" s="566"/>
      <c r="J13" s="569"/>
      <c r="K13" s="566"/>
      <c r="L13" s="569"/>
      <c r="M13" s="566"/>
      <c r="N13" s="567"/>
    </row>
    <row r="14" spans="1:14" s="138" customFormat="1" ht="18" customHeight="1">
      <c r="A14" s="563">
        <f>A8+1</f>
        <v>36</v>
      </c>
      <c r="B14" s="211" t="s">
        <v>346</v>
      </c>
      <c r="C14" s="236" t="s">
        <v>1046</v>
      </c>
      <c r="D14" s="205">
        <v>1</v>
      </c>
      <c r="E14" s="237" t="s">
        <v>352</v>
      </c>
      <c r="F14" s="213"/>
      <c r="G14" s="238"/>
      <c r="H14" s="213"/>
      <c r="I14" s="238"/>
      <c r="J14" s="213"/>
      <c r="K14" s="238"/>
      <c r="L14" s="213"/>
      <c r="M14" s="209"/>
      <c r="N14" s="210"/>
    </row>
    <row r="15" spans="1:14" s="138" customFormat="1" ht="18" customHeight="1">
      <c r="A15" s="203"/>
      <c r="B15" s="211" t="s">
        <v>347</v>
      </c>
      <c r="C15" s="236"/>
      <c r="D15" s="213">
        <v>0.2</v>
      </c>
      <c r="E15" s="237" t="s">
        <v>351</v>
      </c>
      <c r="F15" s="213"/>
      <c r="G15" s="238"/>
      <c r="H15" s="205">
        <f>노임단가!C3</f>
        <v>119232</v>
      </c>
      <c r="I15" s="208">
        <f>ROUNDDOWN(D15*H15,0)</f>
        <v>23846</v>
      </c>
      <c r="J15" s="213"/>
      <c r="K15" s="238"/>
      <c r="L15" s="208">
        <f t="shared" ref="L15:M17" si="2">ROUNDDOWN(F15+H15+J15,0)</f>
        <v>119232</v>
      </c>
      <c r="M15" s="208">
        <f t="shared" si="2"/>
        <v>23846</v>
      </c>
      <c r="N15" s="210"/>
    </row>
    <row r="16" spans="1:14" s="138" customFormat="1" ht="18" customHeight="1">
      <c r="A16" s="239"/>
      <c r="B16" s="211" t="s">
        <v>159</v>
      </c>
      <c r="C16" s="210"/>
      <c r="D16" s="213">
        <v>0.12</v>
      </c>
      <c r="E16" s="206" t="s">
        <v>160</v>
      </c>
      <c r="F16" s="213"/>
      <c r="G16" s="208">
        <f>ROUNDDOWN(D16*F16,0)</f>
        <v>0</v>
      </c>
      <c r="H16" s="208">
        <f>노임단가!C5</f>
        <v>86686</v>
      </c>
      <c r="I16" s="208">
        <f>ROUNDDOWN(D16*H16,0)</f>
        <v>10402</v>
      </c>
      <c r="J16" s="213"/>
      <c r="K16" s="208">
        <f>ROUNDDOWN(D16*J16,0)</f>
        <v>0</v>
      </c>
      <c r="L16" s="208">
        <f t="shared" si="2"/>
        <v>86686</v>
      </c>
      <c r="M16" s="208">
        <f t="shared" si="2"/>
        <v>10402</v>
      </c>
      <c r="N16" s="210"/>
    </row>
    <row r="17" spans="1:15" s="138" customFormat="1" ht="18" customHeight="1">
      <c r="A17" s="239"/>
      <c r="B17" s="211" t="s">
        <v>348</v>
      </c>
      <c r="C17" s="210" t="s">
        <v>349</v>
      </c>
      <c r="D17" s="213">
        <v>0.39</v>
      </c>
      <c r="E17" s="206" t="s">
        <v>350</v>
      </c>
      <c r="F17" s="213">
        <f>중기목록표!F5</f>
        <v>17392</v>
      </c>
      <c r="G17" s="208">
        <f>ROUNDDOWN(D17*F17,0)</f>
        <v>6782</v>
      </c>
      <c r="H17" s="208">
        <f>중기목록표!G5</f>
        <v>25344</v>
      </c>
      <c r="I17" s="208">
        <f>ROUNDDOWN(D17*H17,0)</f>
        <v>9884</v>
      </c>
      <c r="J17" s="213">
        <f>중기목록표!H5</f>
        <v>12453.4</v>
      </c>
      <c r="K17" s="208">
        <f>ROUNDDOWN(D17*J17,0)</f>
        <v>4856</v>
      </c>
      <c r="L17" s="208">
        <f t="shared" si="2"/>
        <v>55189</v>
      </c>
      <c r="M17" s="208">
        <f t="shared" si="2"/>
        <v>21522</v>
      </c>
      <c r="N17" s="210"/>
    </row>
    <row r="18" spans="1:15" s="138" customFormat="1" ht="18" customHeight="1">
      <c r="A18" s="203"/>
      <c r="B18" s="214" t="s">
        <v>124</v>
      </c>
      <c r="C18" s="210"/>
      <c r="D18" s="205"/>
      <c r="E18" s="206"/>
      <c r="F18" s="213"/>
      <c r="G18" s="208">
        <f>ROUNDDOWN(SUM(G15:G17),0)</f>
        <v>6782</v>
      </c>
      <c r="H18" s="208"/>
      <c r="I18" s="208">
        <f>ROUNDDOWN(SUM(I15:I17),0)</f>
        <v>44132</v>
      </c>
      <c r="J18" s="213"/>
      <c r="K18" s="208">
        <f>ROUNDDOWN(SUM(K15:K17),0)</f>
        <v>4856</v>
      </c>
      <c r="L18" s="213"/>
      <c r="M18" s="208">
        <f>ROUNDDOWN(G18+I18+K18,0)</f>
        <v>55770</v>
      </c>
      <c r="N18" s="210"/>
    </row>
    <row r="19" spans="1:15" s="138" customFormat="1" ht="18" customHeight="1">
      <c r="A19" s="563"/>
      <c r="B19" s="214"/>
      <c r="C19" s="567"/>
      <c r="D19" s="564"/>
      <c r="E19" s="206"/>
      <c r="F19" s="569"/>
      <c r="G19" s="566"/>
      <c r="H19" s="566"/>
      <c r="I19" s="566"/>
      <c r="J19" s="569"/>
      <c r="K19" s="566"/>
      <c r="L19" s="569"/>
      <c r="M19" s="566"/>
      <c r="N19" s="567"/>
    </row>
    <row r="20" spans="1:15" s="138" customFormat="1" ht="18" customHeight="1">
      <c r="A20" s="203">
        <f>A14+1</f>
        <v>37</v>
      </c>
      <c r="B20" s="211" t="s">
        <v>346</v>
      </c>
      <c r="C20" s="236" t="s">
        <v>361</v>
      </c>
      <c r="D20" s="205">
        <v>1</v>
      </c>
      <c r="E20" s="237" t="s">
        <v>352</v>
      </c>
      <c r="F20" s="213"/>
      <c r="G20" s="238"/>
      <c r="H20" s="208"/>
      <c r="I20" s="238"/>
      <c r="J20" s="213"/>
      <c r="K20" s="238"/>
      <c r="L20" s="213"/>
      <c r="M20" s="209"/>
      <c r="N20" s="210"/>
    </row>
    <row r="21" spans="1:15" s="138" customFormat="1" ht="18" customHeight="1">
      <c r="A21" s="203"/>
      <c r="B21" s="211" t="s">
        <v>347</v>
      </c>
      <c r="C21" s="236"/>
      <c r="D21" s="213">
        <v>0.18</v>
      </c>
      <c r="E21" s="237" t="s">
        <v>351</v>
      </c>
      <c r="F21" s="213"/>
      <c r="G21" s="238"/>
      <c r="H21" s="205">
        <f>노임단가!C3</f>
        <v>119232</v>
      </c>
      <c r="I21" s="208">
        <f>ROUNDDOWN(D21*H21,0)</f>
        <v>21461</v>
      </c>
      <c r="J21" s="213"/>
      <c r="K21" s="238"/>
      <c r="L21" s="208">
        <f>ROUNDDOWN(F21+H21+J21,0)</f>
        <v>119232</v>
      </c>
      <c r="M21" s="208">
        <f>ROUNDDOWN(G21+I21+K21,0)</f>
        <v>21461</v>
      </c>
      <c r="N21" s="210"/>
    </row>
    <row r="22" spans="1:15" s="138" customFormat="1" ht="18" customHeight="1">
      <c r="A22" s="203"/>
      <c r="B22" s="211" t="s">
        <v>161</v>
      </c>
      <c r="C22" s="210"/>
      <c r="D22" s="213">
        <v>0.09</v>
      </c>
      <c r="E22" s="206" t="s">
        <v>162</v>
      </c>
      <c r="F22" s="213"/>
      <c r="G22" s="208">
        <f>ROUNDDOWN(D22*F22,0)</f>
        <v>0</v>
      </c>
      <c r="H22" s="208">
        <f>노임단가!C5</f>
        <v>86686</v>
      </c>
      <c r="I22" s="208">
        <f>ROUNDDOWN(D22*H22,0)</f>
        <v>7801</v>
      </c>
      <c r="J22" s="213"/>
      <c r="K22" s="208">
        <f>ROUNDDOWN(D22*J22,0)</f>
        <v>0</v>
      </c>
      <c r="L22" s="208">
        <f>ROUNDDOWN(F22+H22+J22,0)</f>
        <v>86686</v>
      </c>
      <c r="M22" s="208">
        <f>ROUNDDOWN(G22+I22+K22,0)</f>
        <v>7801</v>
      </c>
      <c r="N22" s="210"/>
    </row>
    <row r="23" spans="1:15" s="138" customFormat="1" ht="18" customHeight="1">
      <c r="A23" s="203"/>
      <c r="B23" s="214" t="s">
        <v>124</v>
      </c>
      <c r="C23" s="210"/>
      <c r="D23" s="240"/>
      <c r="E23" s="206"/>
      <c r="F23" s="213"/>
      <c r="G23" s="208">
        <f>ROUNDDOWN(SUM(G21:G22),0)</f>
        <v>0</v>
      </c>
      <c r="H23" s="208"/>
      <c r="I23" s="208">
        <f>ROUNDDOWN(SUM(I21:I22),0)</f>
        <v>29262</v>
      </c>
      <c r="J23" s="213"/>
      <c r="K23" s="208">
        <f>ROUNDDOWN(SUM(K21:K22),0)</f>
        <v>0</v>
      </c>
      <c r="L23" s="213"/>
      <c r="M23" s="208">
        <f>ROUNDDOWN(G23+I23+K23,0)</f>
        <v>29262</v>
      </c>
      <c r="N23" s="210"/>
    </row>
    <row r="24" spans="1:15" s="138" customFormat="1" ht="18" customHeight="1">
      <c r="A24" s="203"/>
      <c r="B24" s="214"/>
      <c r="C24" s="210"/>
      <c r="D24" s="240"/>
      <c r="E24" s="206"/>
      <c r="F24" s="213"/>
      <c r="G24" s="238"/>
      <c r="H24" s="208"/>
      <c r="I24" s="238"/>
      <c r="J24" s="213"/>
      <c r="K24" s="238"/>
      <c r="L24" s="213"/>
      <c r="M24" s="208"/>
      <c r="N24" s="210"/>
    </row>
    <row r="25" spans="1:15" s="138" customFormat="1" ht="18" customHeight="1">
      <c r="A25" s="563">
        <f>A20+1</f>
        <v>38</v>
      </c>
      <c r="B25" s="568" t="s">
        <v>346</v>
      </c>
      <c r="C25" s="236" t="s">
        <v>1289</v>
      </c>
      <c r="D25" s="564">
        <v>1</v>
      </c>
      <c r="E25" s="573" t="s">
        <v>123</v>
      </c>
      <c r="F25" s="569"/>
      <c r="G25" s="238"/>
      <c r="H25" s="566"/>
      <c r="I25" s="238"/>
      <c r="J25" s="569"/>
      <c r="K25" s="238"/>
      <c r="L25" s="569"/>
      <c r="M25" s="209"/>
      <c r="N25" s="567"/>
    </row>
    <row r="26" spans="1:15" s="138" customFormat="1" ht="18" customHeight="1">
      <c r="A26" s="563"/>
      <c r="B26" s="568" t="s">
        <v>347</v>
      </c>
      <c r="C26" s="236"/>
      <c r="D26" s="569">
        <v>0.11</v>
      </c>
      <c r="E26" s="573" t="s">
        <v>70</v>
      </c>
      <c r="F26" s="569"/>
      <c r="G26" s="238"/>
      <c r="H26" s="564">
        <f>노임단가!C3</f>
        <v>119232</v>
      </c>
      <c r="I26" s="566">
        <f>ROUNDDOWN(D26*H26,0)</f>
        <v>13115</v>
      </c>
      <c r="J26" s="569"/>
      <c r="K26" s="238"/>
      <c r="L26" s="566">
        <f>ROUNDDOWN(F26+H26+J26,0)</f>
        <v>119232</v>
      </c>
      <c r="M26" s="566">
        <f>ROUNDDOWN(G26+I26+K26,0)</f>
        <v>13115</v>
      </c>
      <c r="N26" s="567"/>
    </row>
    <row r="27" spans="1:15" s="138" customFormat="1" ht="18" customHeight="1">
      <c r="A27" s="563"/>
      <c r="B27" s="568" t="s">
        <v>159</v>
      </c>
      <c r="C27" s="567"/>
      <c r="D27" s="569">
        <v>0.06</v>
      </c>
      <c r="E27" s="206" t="s">
        <v>160</v>
      </c>
      <c r="F27" s="569"/>
      <c r="G27" s="566">
        <f>ROUNDDOWN(D27*F27,0)</f>
        <v>0</v>
      </c>
      <c r="H27" s="566">
        <f>노임단가!C5</f>
        <v>86686</v>
      </c>
      <c r="I27" s="566">
        <f>ROUNDDOWN(D27*H27,0)</f>
        <v>5201</v>
      </c>
      <c r="J27" s="569"/>
      <c r="K27" s="566">
        <f>ROUNDDOWN(D27*J27,0)</f>
        <v>0</v>
      </c>
      <c r="L27" s="566">
        <f>ROUNDDOWN(F27+H27+J27,0)</f>
        <v>86686</v>
      </c>
      <c r="M27" s="566">
        <f>ROUNDDOWN(G27+I27+K27,0)</f>
        <v>5201</v>
      </c>
      <c r="N27" s="567"/>
    </row>
    <row r="28" spans="1:15" s="138" customFormat="1" ht="18" customHeight="1">
      <c r="A28" s="563"/>
      <c r="B28" s="214" t="s">
        <v>124</v>
      </c>
      <c r="C28" s="567"/>
      <c r="D28" s="240"/>
      <c r="E28" s="206"/>
      <c r="F28" s="569"/>
      <c r="G28" s="566">
        <f>ROUNDDOWN(SUM(G26:G27),0)</f>
        <v>0</v>
      </c>
      <c r="H28" s="566"/>
      <c r="I28" s="566">
        <f>ROUNDDOWN(SUM(I26:I27),0)</f>
        <v>18316</v>
      </c>
      <c r="J28" s="569"/>
      <c r="K28" s="566">
        <f>ROUNDDOWN(SUM(K26:K27),0)</f>
        <v>0</v>
      </c>
      <c r="L28" s="569"/>
      <c r="M28" s="566">
        <f>ROUNDDOWN(G28+I28+K28,0)</f>
        <v>18316</v>
      </c>
      <c r="N28" s="567"/>
    </row>
    <row r="29" spans="1:15" s="138" customFormat="1" ht="18" customHeight="1">
      <c r="A29" s="563"/>
      <c r="B29" s="214"/>
      <c r="C29" s="567"/>
      <c r="D29" s="240"/>
      <c r="E29" s="206"/>
      <c r="F29" s="569"/>
      <c r="G29" s="566"/>
      <c r="H29" s="566"/>
      <c r="I29" s="566"/>
      <c r="J29" s="569"/>
      <c r="K29" s="566"/>
      <c r="L29" s="569"/>
      <c r="M29" s="566"/>
      <c r="N29" s="567"/>
      <c r="O29" s="139"/>
    </row>
    <row r="30" spans="1:15" s="138" customFormat="1" ht="18" customHeight="1">
      <c r="A30" s="203">
        <f>A25+1</f>
        <v>39</v>
      </c>
      <c r="B30" s="211" t="s">
        <v>861</v>
      </c>
      <c r="C30" s="236" t="s">
        <v>1047</v>
      </c>
      <c r="D30" s="205">
        <v>1</v>
      </c>
      <c r="E30" s="237" t="s">
        <v>879</v>
      </c>
      <c r="F30" s="213"/>
      <c r="G30" s="238"/>
      <c r="H30" s="208"/>
      <c r="I30" s="238"/>
      <c r="J30" s="213"/>
      <c r="K30" s="238"/>
      <c r="L30" s="213"/>
      <c r="M30" s="209"/>
      <c r="N30" s="210"/>
      <c r="O30" s="139"/>
    </row>
    <row r="31" spans="1:15" s="138" customFormat="1" ht="18" customHeight="1">
      <c r="A31" s="203"/>
      <c r="B31" s="211" t="s">
        <v>347</v>
      </c>
      <c r="C31" s="236"/>
      <c r="D31" s="378">
        <v>2.5999999999999999E-2</v>
      </c>
      <c r="E31" s="237" t="s">
        <v>351</v>
      </c>
      <c r="F31" s="213"/>
      <c r="G31" s="238"/>
      <c r="H31" s="205">
        <f>노임단가!C3</f>
        <v>119232</v>
      </c>
      <c r="I31" s="208">
        <f>ROUNDDOWN(D31*H31,0)</f>
        <v>3100</v>
      </c>
      <c r="J31" s="213"/>
      <c r="K31" s="238"/>
      <c r="L31" s="208">
        <f>ROUNDDOWN(F31+H31+J31,0)</f>
        <v>119232</v>
      </c>
      <c r="M31" s="208">
        <f>ROUNDDOWN(G31+I31+K31,0)</f>
        <v>3100</v>
      </c>
      <c r="N31" s="210"/>
    </row>
    <row r="32" spans="1:15" s="138" customFormat="1" ht="18" customHeight="1">
      <c r="A32" s="203"/>
      <c r="B32" s="211" t="s">
        <v>161</v>
      </c>
      <c r="C32" s="210"/>
      <c r="D32" s="215">
        <v>8.0000000000000004E-4</v>
      </c>
      <c r="E32" s="206" t="s">
        <v>162</v>
      </c>
      <c r="F32" s="213"/>
      <c r="G32" s="208">
        <f>ROUNDDOWN(D32*F32,0)</f>
        <v>0</v>
      </c>
      <c r="H32" s="208">
        <f>노임단가!C5</f>
        <v>86686</v>
      </c>
      <c r="I32" s="208">
        <f>ROUNDDOWN(D32*H32,0)</f>
        <v>69</v>
      </c>
      <c r="J32" s="213"/>
      <c r="K32" s="208">
        <f>ROUNDDOWN(D32*J32,0)</f>
        <v>0</v>
      </c>
      <c r="L32" s="208">
        <f>ROUNDDOWN(F32+H32+J32,0)</f>
        <v>86686</v>
      </c>
      <c r="M32" s="208">
        <f>ROUNDDOWN(G32+I32+K32,0)</f>
        <v>69</v>
      </c>
      <c r="N32" s="210"/>
    </row>
    <row r="33" spans="1:15" s="138" customFormat="1" ht="18" customHeight="1">
      <c r="A33" s="203"/>
      <c r="B33" s="214" t="s">
        <v>124</v>
      </c>
      <c r="C33" s="210"/>
      <c r="D33" s="213"/>
      <c r="E33" s="206"/>
      <c r="F33" s="213"/>
      <c r="G33" s="208">
        <f>ROUNDDOWN(SUM(G31:G32),0)</f>
        <v>0</v>
      </c>
      <c r="H33" s="208"/>
      <c r="I33" s="208">
        <f>ROUNDDOWN(SUM(I31:I32),0)</f>
        <v>3169</v>
      </c>
      <c r="J33" s="213"/>
      <c r="K33" s="208">
        <f>ROUNDDOWN(SUM(K31:K32),0)</f>
        <v>0</v>
      </c>
      <c r="L33" s="213"/>
      <c r="M33" s="208">
        <f>ROUNDDOWN(G33+I33+K33,0)</f>
        <v>3169</v>
      </c>
      <c r="N33" s="210"/>
    </row>
    <row r="34" spans="1:15" s="138" customFormat="1" ht="18" customHeight="1">
      <c r="A34" s="203"/>
      <c r="B34" s="214"/>
      <c r="C34" s="210"/>
      <c r="D34" s="213"/>
      <c r="E34" s="206"/>
      <c r="F34" s="213"/>
      <c r="G34" s="208"/>
      <c r="H34" s="208"/>
      <c r="I34" s="208"/>
      <c r="J34" s="213"/>
      <c r="K34" s="208"/>
      <c r="L34" s="213"/>
      <c r="M34" s="208"/>
      <c r="N34" s="210"/>
      <c r="O34" s="139"/>
    </row>
    <row r="35" spans="1:15" s="138" customFormat="1" ht="18" customHeight="1">
      <c r="A35" s="203">
        <f>A30+1</f>
        <v>40</v>
      </c>
      <c r="B35" s="211" t="s">
        <v>861</v>
      </c>
      <c r="C35" s="236" t="s">
        <v>862</v>
      </c>
      <c r="D35" s="205">
        <v>1</v>
      </c>
      <c r="E35" s="237" t="s">
        <v>879</v>
      </c>
      <c r="F35" s="213"/>
      <c r="G35" s="238"/>
      <c r="H35" s="208"/>
      <c r="I35" s="238"/>
      <c r="J35" s="213"/>
      <c r="K35" s="238"/>
      <c r="L35" s="213"/>
      <c r="M35" s="209"/>
      <c r="N35" s="210"/>
      <c r="O35" s="139"/>
    </row>
    <row r="36" spans="1:15" s="138" customFormat="1" ht="18" customHeight="1">
      <c r="A36" s="203"/>
      <c r="B36" s="211" t="s">
        <v>347</v>
      </c>
      <c r="C36" s="236"/>
      <c r="D36" s="539">
        <v>0.01</v>
      </c>
      <c r="E36" s="237" t="s">
        <v>351</v>
      </c>
      <c r="F36" s="213"/>
      <c r="G36" s="238"/>
      <c r="H36" s="205">
        <f>노임단가!C3</f>
        <v>119232</v>
      </c>
      <c r="I36" s="208">
        <f>ROUNDDOWN(D36*H36,0)</f>
        <v>1192</v>
      </c>
      <c r="J36" s="213"/>
      <c r="K36" s="238"/>
      <c r="L36" s="208">
        <f>ROUNDDOWN(F36+H36+J36,0)</f>
        <v>119232</v>
      </c>
      <c r="M36" s="208">
        <f>ROUNDDOWN(G36+I36+K36,0)</f>
        <v>1192</v>
      </c>
      <c r="N36" s="210"/>
    </row>
    <row r="37" spans="1:15" s="138" customFormat="1" ht="18" customHeight="1">
      <c r="A37" s="203"/>
      <c r="B37" s="211" t="s">
        <v>161</v>
      </c>
      <c r="C37" s="210"/>
      <c r="D37" s="215">
        <v>4.0000000000000001E-3</v>
      </c>
      <c r="E37" s="206" t="s">
        <v>162</v>
      </c>
      <c r="F37" s="213"/>
      <c r="G37" s="208">
        <f>ROUNDDOWN(D37*F37,0)</f>
        <v>0</v>
      </c>
      <c r="H37" s="208">
        <f>노임단가!C5</f>
        <v>86686</v>
      </c>
      <c r="I37" s="208">
        <f>ROUNDDOWN(D37*H37,0)</f>
        <v>346</v>
      </c>
      <c r="J37" s="213"/>
      <c r="K37" s="208">
        <f>ROUNDDOWN(D37*J37,0)</f>
        <v>0</v>
      </c>
      <c r="L37" s="208">
        <f>ROUNDDOWN(F37+H37+J37,0)</f>
        <v>86686</v>
      </c>
      <c r="M37" s="208">
        <f>ROUNDDOWN(G37+I37+K37,0)</f>
        <v>346</v>
      </c>
      <c r="N37" s="210"/>
    </row>
    <row r="38" spans="1:15" s="138" customFormat="1" ht="18" customHeight="1">
      <c r="A38" s="203"/>
      <c r="B38" s="214" t="s">
        <v>124</v>
      </c>
      <c r="C38" s="210"/>
      <c r="D38" s="213"/>
      <c r="E38" s="206"/>
      <c r="F38" s="213"/>
      <c r="G38" s="208">
        <f>ROUNDDOWN(SUM(G36:G37),0)</f>
        <v>0</v>
      </c>
      <c r="H38" s="208"/>
      <c r="I38" s="208">
        <f>ROUNDDOWN(SUM(I36:I37),0)</f>
        <v>1538</v>
      </c>
      <c r="J38" s="213"/>
      <c r="K38" s="208">
        <f>ROUNDDOWN(SUM(K36:K37),0)</f>
        <v>0</v>
      </c>
      <c r="L38" s="213"/>
      <c r="M38" s="208">
        <f>ROUNDDOWN(G38+I38+K38,0)</f>
        <v>1538</v>
      </c>
      <c r="N38" s="210"/>
    </row>
    <row r="39" spans="1:15" s="138" customFormat="1" ht="18" customHeight="1">
      <c r="A39" s="203"/>
      <c r="B39" s="214"/>
      <c r="C39" s="210"/>
      <c r="D39" s="213"/>
      <c r="E39" s="206"/>
      <c r="F39" s="213"/>
      <c r="G39" s="238"/>
      <c r="H39" s="208"/>
      <c r="I39" s="238"/>
      <c r="J39" s="213"/>
      <c r="K39" s="238"/>
      <c r="L39" s="213"/>
      <c r="M39" s="208"/>
      <c r="N39" s="210"/>
    </row>
    <row r="40" spans="1:15" s="138" customFormat="1" ht="18" customHeight="1">
      <c r="A40" s="203">
        <f>A35+1</f>
        <v>41</v>
      </c>
      <c r="B40" s="211" t="s">
        <v>362</v>
      </c>
      <c r="C40" s="236" t="s">
        <v>363</v>
      </c>
      <c r="D40" s="205">
        <v>1</v>
      </c>
      <c r="E40" s="237" t="s">
        <v>368</v>
      </c>
      <c r="F40" s="213"/>
      <c r="G40" s="238"/>
      <c r="H40" s="208"/>
      <c r="I40" s="238"/>
      <c r="J40" s="213"/>
      <c r="K40" s="238"/>
      <c r="L40" s="213"/>
      <c r="M40" s="209"/>
      <c r="N40" s="210"/>
      <c r="O40" s="139"/>
    </row>
    <row r="41" spans="1:15" s="138" customFormat="1" ht="18" customHeight="1">
      <c r="A41" s="203"/>
      <c r="B41" s="211" t="s">
        <v>347</v>
      </c>
      <c r="C41" s="236"/>
      <c r="D41" s="378">
        <v>1E-3</v>
      </c>
      <c r="E41" s="237" t="s">
        <v>351</v>
      </c>
      <c r="F41" s="213"/>
      <c r="G41" s="238"/>
      <c r="H41" s="205">
        <f>노임단가!C3</f>
        <v>119232</v>
      </c>
      <c r="I41" s="208">
        <f>ROUNDDOWN(D41*H41,0)</f>
        <v>119</v>
      </c>
      <c r="J41" s="213"/>
      <c r="K41" s="238"/>
      <c r="L41" s="208">
        <f>ROUNDDOWN(F41+H41+J41,0)</f>
        <v>119232</v>
      </c>
      <c r="M41" s="208">
        <f>ROUNDDOWN(G41+I41+K41,0)</f>
        <v>119</v>
      </c>
      <c r="N41" s="210"/>
    </row>
    <row r="42" spans="1:15" s="138" customFormat="1" ht="18" customHeight="1">
      <c r="A42" s="203"/>
      <c r="B42" s="211" t="s">
        <v>161</v>
      </c>
      <c r="C42" s="210"/>
      <c r="D42" s="216">
        <v>5.0000000000000001E-4</v>
      </c>
      <c r="E42" s="206" t="s">
        <v>162</v>
      </c>
      <c r="F42" s="213"/>
      <c r="G42" s="208">
        <f>ROUNDDOWN(D42*F42,0)</f>
        <v>0</v>
      </c>
      <c r="H42" s="208">
        <f>노임단가!C5</f>
        <v>86686</v>
      </c>
      <c r="I42" s="208">
        <f>ROUNDDOWN(D42*H42,0)</f>
        <v>43</v>
      </c>
      <c r="J42" s="213"/>
      <c r="K42" s="208">
        <f>ROUNDDOWN(D42*J42,0)</f>
        <v>0</v>
      </c>
      <c r="L42" s="208">
        <f>ROUNDDOWN(F42+H42+J42,0)</f>
        <v>86686</v>
      </c>
      <c r="M42" s="208">
        <f>ROUNDDOWN(G42+I42+K42,0)</f>
        <v>43</v>
      </c>
      <c r="N42" s="210"/>
    </row>
    <row r="43" spans="1:15" s="138" customFormat="1" ht="18" customHeight="1">
      <c r="A43" s="203"/>
      <c r="B43" s="214" t="s">
        <v>124</v>
      </c>
      <c r="C43" s="210"/>
      <c r="D43" s="213"/>
      <c r="E43" s="206"/>
      <c r="F43" s="213"/>
      <c r="G43" s="208">
        <f>ROUNDDOWN(SUM(G41:G42),0)</f>
        <v>0</v>
      </c>
      <c r="H43" s="208"/>
      <c r="I43" s="208">
        <f>ROUNDDOWN(SUM(I41:I42),0)</f>
        <v>162</v>
      </c>
      <c r="J43" s="213"/>
      <c r="K43" s="208">
        <f>ROUNDDOWN(SUM(K41:K42),0)</f>
        <v>0</v>
      </c>
      <c r="L43" s="213"/>
      <c r="M43" s="208">
        <f>ROUNDDOWN(G43+I43+K43,0)</f>
        <v>162</v>
      </c>
      <c r="N43" s="210"/>
    </row>
    <row r="44" spans="1:15" s="138" customFormat="1" ht="18" customHeight="1">
      <c r="A44" s="203"/>
      <c r="B44" s="214"/>
      <c r="C44" s="210"/>
      <c r="D44" s="213"/>
      <c r="E44" s="206"/>
      <c r="F44" s="213"/>
      <c r="G44" s="208"/>
      <c r="H44" s="208"/>
      <c r="I44" s="208"/>
      <c r="J44" s="213"/>
      <c r="K44" s="208"/>
      <c r="L44" s="213"/>
      <c r="M44" s="208"/>
      <c r="N44" s="210"/>
    </row>
    <row r="45" spans="1:15" s="138" customFormat="1" ht="18" customHeight="1">
      <c r="A45" s="203">
        <f>A40+1</f>
        <v>42</v>
      </c>
      <c r="B45" s="211" t="s">
        <v>364</v>
      </c>
      <c r="C45" s="236" t="s">
        <v>363</v>
      </c>
      <c r="D45" s="205">
        <v>1</v>
      </c>
      <c r="E45" s="237" t="s">
        <v>367</v>
      </c>
      <c r="F45" s="213"/>
      <c r="G45" s="238"/>
      <c r="H45" s="208"/>
      <c r="I45" s="238"/>
      <c r="J45" s="213"/>
      <c r="K45" s="238"/>
      <c r="L45" s="213"/>
      <c r="M45" s="209"/>
      <c r="N45" s="210"/>
      <c r="O45" s="139"/>
    </row>
    <row r="46" spans="1:15" s="138" customFormat="1" ht="18" customHeight="1">
      <c r="A46" s="203"/>
      <c r="B46" s="211" t="s">
        <v>347</v>
      </c>
      <c r="C46" s="236"/>
      <c r="D46" s="379">
        <v>9.9000000000000008E-3</v>
      </c>
      <c r="E46" s="237" t="s">
        <v>351</v>
      </c>
      <c r="F46" s="213"/>
      <c r="G46" s="238"/>
      <c r="H46" s="205">
        <f>노임단가!C3</f>
        <v>119232</v>
      </c>
      <c r="I46" s="208">
        <f>ROUNDDOWN(D46*H46,0)</f>
        <v>1180</v>
      </c>
      <c r="J46" s="213"/>
      <c r="K46" s="238"/>
      <c r="L46" s="208">
        <f>ROUNDDOWN(F46+H46+J46,0)</f>
        <v>119232</v>
      </c>
      <c r="M46" s="208">
        <f>ROUNDDOWN(G46+I46+K46,0)</f>
        <v>1180</v>
      </c>
      <c r="N46" s="210"/>
    </row>
    <row r="47" spans="1:15" s="138" customFormat="1" ht="18" customHeight="1">
      <c r="A47" s="203"/>
      <c r="B47" s="211" t="s">
        <v>161</v>
      </c>
      <c r="C47" s="210"/>
      <c r="D47" s="216">
        <v>2.3099999999999999E-2</v>
      </c>
      <c r="E47" s="206" t="s">
        <v>162</v>
      </c>
      <c r="F47" s="213"/>
      <c r="G47" s="208">
        <f>ROUNDDOWN(D47*F47,0)</f>
        <v>0</v>
      </c>
      <c r="H47" s="208">
        <f>노임단가!C5</f>
        <v>86686</v>
      </c>
      <c r="I47" s="208">
        <f>ROUNDDOWN(D47*H47,0)</f>
        <v>2002</v>
      </c>
      <c r="J47" s="213"/>
      <c r="K47" s="208">
        <f>ROUNDDOWN(D47*J47,0)</f>
        <v>0</v>
      </c>
      <c r="L47" s="208">
        <f>ROUNDDOWN(F47+H47+J47,0)</f>
        <v>86686</v>
      </c>
      <c r="M47" s="208">
        <f>ROUNDDOWN(G47+I47+K47,0)</f>
        <v>2002</v>
      </c>
      <c r="N47" s="210"/>
    </row>
    <row r="48" spans="1:15" s="138" customFormat="1" ht="18" customHeight="1">
      <c r="A48" s="203"/>
      <c r="B48" s="214" t="s">
        <v>124</v>
      </c>
      <c r="C48" s="210"/>
      <c r="D48" s="213"/>
      <c r="E48" s="206"/>
      <c r="F48" s="213"/>
      <c r="G48" s="208">
        <f>ROUNDDOWN(SUM(G46:G47),0)</f>
        <v>0</v>
      </c>
      <c r="H48" s="208"/>
      <c r="I48" s="208">
        <f>ROUNDDOWN(SUM(I46:I47),0)</f>
        <v>3182</v>
      </c>
      <c r="J48" s="213"/>
      <c r="K48" s="208">
        <f>ROUNDDOWN(SUM(K46:K47),0)</f>
        <v>0</v>
      </c>
      <c r="L48" s="213"/>
      <c r="M48" s="208">
        <f>ROUNDDOWN(G48+I48+K48,0)</f>
        <v>3182</v>
      </c>
      <c r="N48" s="210"/>
    </row>
    <row r="49" spans="1:15" s="138" customFormat="1" ht="18" customHeight="1">
      <c r="A49" s="203"/>
      <c r="B49" s="214"/>
      <c r="C49" s="210"/>
      <c r="D49" s="213"/>
      <c r="E49" s="206"/>
      <c r="F49" s="213"/>
      <c r="G49" s="208"/>
      <c r="H49" s="208"/>
      <c r="I49" s="208"/>
      <c r="J49" s="213"/>
      <c r="K49" s="208"/>
      <c r="L49" s="213"/>
      <c r="M49" s="208"/>
      <c r="N49" s="210"/>
    </row>
    <row r="50" spans="1:15" s="138" customFormat="1" ht="18" customHeight="1">
      <c r="A50" s="203">
        <f>A45+1</f>
        <v>43</v>
      </c>
      <c r="B50" s="211" t="s">
        <v>567</v>
      </c>
      <c r="C50" s="236" t="s">
        <v>568</v>
      </c>
      <c r="D50" s="205">
        <v>1</v>
      </c>
      <c r="E50" s="237" t="s">
        <v>367</v>
      </c>
      <c r="F50" s="213"/>
      <c r="G50" s="238"/>
      <c r="H50" s="208"/>
      <c r="I50" s="238"/>
      <c r="J50" s="213"/>
      <c r="K50" s="238"/>
      <c r="L50" s="213"/>
      <c r="M50" s="209"/>
      <c r="N50" s="210"/>
      <c r="O50" s="139"/>
    </row>
    <row r="51" spans="1:15" s="138" customFormat="1" ht="18" customHeight="1">
      <c r="A51" s="203"/>
      <c r="B51" s="211" t="s">
        <v>347</v>
      </c>
      <c r="C51" s="236"/>
      <c r="D51" s="379">
        <v>1E-3</v>
      </c>
      <c r="E51" s="237" t="s">
        <v>351</v>
      </c>
      <c r="F51" s="213"/>
      <c r="G51" s="238"/>
      <c r="H51" s="205">
        <f>노임단가!C3</f>
        <v>119232</v>
      </c>
      <c r="I51" s="208">
        <f>ROUNDDOWN(D51*H51,0)</f>
        <v>119</v>
      </c>
      <c r="J51" s="213"/>
      <c r="K51" s="238"/>
      <c r="L51" s="208">
        <f>ROUNDDOWN(F51+H51+J51,0)</f>
        <v>119232</v>
      </c>
      <c r="M51" s="208">
        <f>ROUNDDOWN(G51+I51+K51,0)</f>
        <v>119</v>
      </c>
      <c r="N51" s="210"/>
      <c r="O51" s="139"/>
    </row>
    <row r="52" spans="1:15" s="138" customFormat="1" ht="18" customHeight="1">
      <c r="A52" s="203"/>
      <c r="B52" s="211" t="s">
        <v>159</v>
      </c>
      <c r="C52" s="210"/>
      <c r="D52" s="216">
        <v>8.0000000000000002E-3</v>
      </c>
      <c r="E52" s="206" t="s">
        <v>160</v>
      </c>
      <c r="F52" s="213"/>
      <c r="G52" s="208">
        <f>ROUNDDOWN(D52*F52,0)</f>
        <v>0</v>
      </c>
      <c r="H52" s="208">
        <f>노임단가!C5</f>
        <v>86686</v>
      </c>
      <c r="I52" s="208">
        <f>ROUNDDOWN(D52*H52,0)</f>
        <v>693</v>
      </c>
      <c r="J52" s="213"/>
      <c r="K52" s="208">
        <f>ROUNDDOWN(D52*J52,0)</f>
        <v>0</v>
      </c>
      <c r="L52" s="208">
        <f>ROUNDDOWN(F52+H52+J52,0)</f>
        <v>86686</v>
      </c>
      <c r="M52" s="208">
        <f>ROUNDDOWN(G52+I52+K52,0)</f>
        <v>693</v>
      </c>
      <c r="N52" s="210"/>
      <c r="O52" s="139"/>
    </row>
    <row r="53" spans="1:15" s="138" customFormat="1" ht="18" customHeight="1">
      <c r="A53" s="203"/>
      <c r="B53" s="214" t="s">
        <v>124</v>
      </c>
      <c r="C53" s="210"/>
      <c r="D53" s="213"/>
      <c r="E53" s="206"/>
      <c r="F53" s="213"/>
      <c r="G53" s="208">
        <f>ROUNDDOWN(SUM(G51:G52),0)</f>
        <v>0</v>
      </c>
      <c r="H53" s="208"/>
      <c r="I53" s="208">
        <f>ROUNDDOWN(SUM(I51:I52),0)</f>
        <v>812</v>
      </c>
      <c r="J53" s="213"/>
      <c r="K53" s="208">
        <f>ROUNDDOWN(SUM(K51:K52),0)</f>
        <v>0</v>
      </c>
      <c r="L53" s="213"/>
      <c r="M53" s="208">
        <f>ROUNDDOWN(G53+I53+K53,0)</f>
        <v>812</v>
      </c>
      <c r="N53" s="210"/>
      <c r="O53" s="139"/>
    </row>
    <row r="54" spans="1:15" s="138" customFormat="1" ht="18" customHeight="1">
      <c r="A54" s="203"/>
      <c r="B54" s="214"/>
      <c r="C54" s="210"/>
      <c r="D54" s="213"/>
      <c r="E54" s="206"/>
      <c r="F54" s="213"/>
      <c r="G54" s="208"/>
      <c r="H54" s="208"/>
      <c r="I54" s="208"/>
      <c r="J54" s="213"/>
      <c r="K54" s="208"/>
      <c r="L54" s="213"/>
      <c r="M54" s="208"/>
      <c r="N54" s="210"/>
      <c r="O54" s="139"/>
    </row>
    <row r="55" spans="1:15" s="138" customFormat="1" ht="18" customHeight="1">
      <c r="A55" s="203">
        <f>A50+1</f>
        <v>44</v>
      </c>
      <c r="B55" s="211" t="s">
        <v>365</v>
      </c>
      <c r="C55" s="236" t="s">
        <v>366</v>
      </c>
      <c r="D55" s="205">
        <v>1</v>
      </c>
      <c r="E55" s="237" t="s">
        <v>383</v>
      </c>
      <c r="F55" s="213"/>
      <c r="G55" s="238"/>
      <c r="H55" s="208"/>
      <c r="I55" s="238"/>
      <c r="J55" s="213"/>
      <c r="K55" s="238"/>
      <c r="L55" s="213"/>
      <c r="M55" s="209"/>
      <c r="N55" s="210"/>
      <c r="O55" s="139"/>
    </row>
    <row r="56" spans="1:15" s="138" customFormat="1" ht="18" customHeight="1">
      <c r="A56" s="203"/>
      <c r="B56" s="211" t="s">
        <v>159</v>
      </c>
      <c r="C56" s="210"/>
      <c r="D56" s="216">
        <v>2.5999999999999999E-3</v>
      </c>
      <c r="E56" s="210" t="s">
        <v>160</v>
      </c>
      <c r="F56" s="213"/>
      <c r="G56" s="208">
        <f>ROUNDDOWN(D56*F56,0)</f>
        <v>0</v>
      </c>
      <c r="H56" s="208">
        <f>노임단가!C5</f>
        <v>86686</v>
      </c>
      <c r="I56" s="208">
        <f>ROUNDDOWN(D56*H56,0)</f>
        <v>225</v>
      </c>
      <c r="J56" s="213"/>
      <c r="K56" s="208">
        <f>ROUNDDOWN(D56*J56,0)</f>
        <v>0</v>
      </c>
      <c r="L56" s="208">
        <f>ROUNDDOWN(F56+H56+J56,0)</f>
        <v>86686</v>
      </c>
      <c r="M56" s="208">
        <f>ROUNDDOWN(G56+I56+K56,0)</f>
        <v>225</v>
      </c>
      <c r="N56" s="210"/>
      <c r="O56" s="139"/>
    </row>
    <row r="57" spans="1:15" s="138" customFormat="1" ht="18" customHeight="1">
      <c r="A57" s="203"/>
      <c r="B57" s="214" t="s">
        <v>124</v>
      </c>
      <c r="C57" s="210"/>
      <c r="D57" s="213"/>
      <c r="E57" s="206"/>
      <c r="F57" s="213"/>
      <c r="G57" s="208">
        <f>ROUNDDOWN(SUM(G56:G56),0)</f>
        <v>0</v>
      </c>
      <c r="H57" s="208"/>
      <c r="I57" s="208">
        <f>ROUNDDOWN(SUM(I56:I56),0)</f>
        <v>225</v>
      </c>
      <c r="J57" s="213"/>
      <c r="K57" s="208">
        <f>ROUNDDOWN(SUM(K56:K56),0)</f>
        <v>0</v>
      </c>
      <c r="L57" s="213"/>
      <c r="M57" s="208">
        <f>ROUNDDOWN(G57+I57+K57,0)</f>
        <v>225</v>
      </c>
      <c r="N57" s="210"/>
      <c r="O57" s="139"/>
    </row>
    <row r="58" spans="1:15" s="138" customFormat="1" ht="18" customHeight="1">
      <c r="A58" s="203"/>
      <c r="B58" s="214"/>
      <c r="C58" s="210"/>
      <c r="D58" s="213"/>
      <c r="E58" s="206"/>
      <c r="F58" s="213"/>
      <c r="G58" s="238"/>
      <c r="H58" s="208"/>
      <c r="I58" s="208"/>
      <c r="J58" s="213"/>
      <c r="K58" s="208"/>
      <c r="L58" s="213"/>
      <c r="M58" s="238"/>
      <c r="N58" s="210"/>
      <c r="O58" s="139"/>
    </row>
    <row r="59" spans="1:15" s="138" customFormat="1" ht="18" customHeight="1">
      <c r="A59" s="203">
        <f>A55+1</f>
        <v>45</v>
      </c>
      <c r="B59" s="211" t="s">
        <v>423</v>
      </c>
      <c r="C59" s="236" t="s">
        <v>563</v>
      </c>
      <c r="D59" s="205">
        <v>1</v>
      </c>
      <c r="E59" s="237" t="s">
        <v>156</v>
      </c>
      <c r="F59" s="213"/>
      <c r="G59" s="238"/>
      <c r="H59" s="208"/>
      <c r="I59" s="238"/>
      <c r="J59" s="213"/>
      <c r="K59" s="238"/>
      <c r="L59" s="213"/>
      <c r="M59" s="209"/>
      <c r="N59" s="210"/>
      <c r="O59" s="139"/>
    </row>
    <row r="60" spans="1:15" s="138" customFormat="1" ht="18" customHeight="1">
      <c r="A60" s="203"/>
      <c r="B60" s="211" t="s">
        <v>424</v>
      </c>
      <c r="C60" s="210" t="s">
        <v>556</v>
      </c>
      <c r="D60" s="213">
        <v>1.1000000000000001</v>
      </c>
      <c r="E60" s="206" t="s">
        <v>425</v>
      </c>
      <c r="F60" s="213">
        <f>자재단가!D33</f>
        <v>960</v>
      </c>
      <c r="G60" s="208">
        <f>ROUNDDOWN(D60*F60,0)</f>
        <v>1056</v>
      </c>
      <c r="H60" s="208"/>
      <c r="I60" s="208">
        <f>ROUNDDOWN(D60*H60,0)</f>
        <v>0</v>
      </c>
      <c r="J60" s="213"/>
      <c r="K60" s="208">
        <f>ROUNDDOWN(D60*J60,0)</f>
        <v>0</v>
      </c>
      <c r="L60" s="208">
        <f>ROUNDDOWN(F60+H60+J60,0)</f>
        <v>960</v>
      </c>
      <c r="M60" s="208">
        <f>ROUNDDOWN(G60+I60+K60,0)</f>
        <v>1056</v>
      </c>
      <c r="N60" s="241"/>
      <c r="O60" s="139"/>
    </row>
    <row r="61" spans="1:15" s="138" customFormat="1" ht="18" customHeight="1">
      <c r="A61" s="203"/>
      <c r="B61" s="211" t="s">
        <v>426</v>
      </c>
      <c r="C61" s="210" t="s">
        <v>557</v>
      </c>
      <c r="D61" s="215">
        <v>5.0000000000000001E-3</v>
      </c>
      <c r="E61" s="206"/>
      <c r="F61" s="213"/>
      <c r="G61" s="208"/>
      <c r="H61" s="208">
        <f>노임단가!C5</f>
        <v>86686</v>
      </c>
      <c r="I61" s="208">
        <f>ROUNDDOWN(D61*H61,0)</f>
        <v>433</v>
      </c>
      <c r="J61" s="213"/>
      <c r="K61" s="208"/>
      <c r="L61" s="208">
        <f>ROUNDDOWN(F61+H61+J61,0)</f>
        <v>86686</v>
      </c>
      <c r="M61" s="208">
        <f>ROUNDDOWN(G61+I61+K61,0)</f>
        <v>433</v>
      </c>
      <c r="N61" s="241"/>
      <c r="O61" s="139"/>
    </row>
    <row r="62" spans="1:15" s="138" customFormat="1" ht="18" customHeight="1">
      <c r="A62" s="203"/>
      <c r="B62" s="214" t="s">
        <v>124</v>
      </c>
      <c r="C62" s="210"/>
      <c r="D62" s="213"/>
      <c r="E62" s="206"/>
      <c r="F62" s="213"/>
      <c r="G62" s="208">
        <f>ROUNDDOWN(SUM(G60:G61),0)</f>
        <v>1056</v>
      </c>
      <c r="H62" s="208"/>
      <c r="I62" s="208">
        <f>ROUNDDOWN(SUM(I60:I61),0)</f>
        <v>433</v>
      </c>
      <c r="J62" s="213"/>
      <c r="K62" s="208">
        <f>ROUNDDOWN(SUM(K60:K61),0)</f>
        <v>0</v>
      </c>
      <c r="L62" s="213"/>
      <c r="M62" s="208">
        <f>ROUNDDOWN(G62+I62+K62,0)</f>
        <v>1489</v>
      </c>
      <c r="N62" s="210"/>
      <c r="O62" s="139"/>
    </row>
    <row r="63" spans="1:15" s="138" customFormat="1" ht="18" customHeight="1">
      <c r="A63" s="203"/>
      <c r="B63" s="214"/>
      <c r="C63" s="210"/>
      <c r="D63" s="213"/>
      <c r="E63" s="206"/>
      <c r="F63" s="213"/>
      <c r="G63" s="238"/>
      <c r="H63" s="208"/>
      <c r="I63" s="208"/>
      <c r="J63" s="213"/>
      <c r="K63" s="208"/>
      <c r="L63" s="213"/>
      <c r="M63" s="238"/>
      <c r="N63" s="210"/>
      <c r="O63" s="139"/>
    </row>
    <row r="64" spans="1:15" s="138" customFormat="1" ht="18" customHeight="1">
      <c r="A64" s="203">
        <f>A59+1</f>
        <v>46</v>
      </c>
      <c r="B64" s="211" t="s">
        <v>479</v>
      </c>
      <c r="C64" s="242" t="s">
        <v>480</v>
      </c>
      <c r="D64" s="205">
        <v>1</v>
      </c>
      <c r="E64" s="237" t="s">
        <v>156</v>
      </c>
      <c r="F64" s="243"/>
      <c r="G64" s="244"/>
      <c r="H64" s="243"/>
      <c r="I64" s="244"/>
      <c r="J64" s="243"/>
      <c r="K64" s="244"/>
      <c r="L64" s="245"/>
      <c r="M64" s="246"/>
      <c r="N64" s="246"/>
      <c r="O64" s="139"/>
    </row>
    <row r="65" spans="1:15" s="138" customFormat="1" ht="18" customHeight="1">
      <c r="A65" s="203"/>
      <c r="B65" s="211" t="str">
        <f>B64</f>
        <v>보조기층포설 및 다짐</v>
      </c>
      <c r="C65" s="246" t="str">
        <f>C64</f>
        <v>T15~30cm 골재비제외</v>
      </c>
      <c r="D65" s="205">
        <v>1</v>
      </c>
      <c r="E65" s="237" t="s">
        <v>156</v>
      </c>
      <c r="F65" s="208">
        <f>경비!E4</f>
        <v>2075</v>
      </c>
      <c r="G65" s="208">
        <f>ROUNDDOWN(D65*F65,0)</f>
        <v>2075</v>
      </c>
      <c r="H65" s="208">
        <f>경비!F4</f>
        <v>1036</v>
      </c>
      <c r="I65" s="208">
        <f>ROUNDDOWN(D65*H65,0)</f>
        <v>1036</v>
      </c>
      <c r="J65" s="208">
        <f>경비!G4</f>
        <v>0</v>
      </c>
      <c r="K65" s="208">
        <f>ROUNDDOWN(D65*J65,0)</f>
        <v>0</v>
      </c>
      <c r="L65" s="208">
        <f>F65+H65+J65</f>
        <v>3111</v>
      </c>
      <c r="M65" s="208">
        <f>G65+I65+K65</f>
        <v>3111</v>
      </c>
      <c r="N65" s="246"/>
      <c r="O65" s="139"/>
    </row>
    <row r="66" spans="1:15" s="138" customFormat="1" ht="18" customHeight="1">
      <c r="A66" s="203"/>
      <c r="B66" s="248" t="s">
        <v>124</v>
      </c>
      <c r="C66" s="246"/>
      <c r="D66" s="213"/>
      <c r="E66" s="247"/>
      <c r="F66" s="208"/>
      <c r="G66" s="208">
        <f>SUM(G65:G65)</f>
        <v>2075</v>
      </c>
      <c r="H66" s="208"/>
      <c r="I66" s="208">
        <f>SUM(I65:I65)</f>
        <v>1036</v>
      </c>
      <c r="J66" s="208"/>
      <c r="K66" s="208">
        <f>SUM(K65:K65)</f>
        <v>0</v>
      </c>
      <c r="L66" s="208"/>
      <c r="M66" s="208">
        <f>SUM(M65:M65)</f>
        <v>3111</v>
      </c>
      <c r="N66" s="246"/>
    </row>
    <row r="67" spans="1:15" s="138" customFormat="1" ht="18" customHeight="1">
      <c r="A67" s="203"/>
      <c r="B67" s="211"/>
      <c r="C67" s="246"/>
      <c r="D67" s="213"/>
      <c r="E67" s="247"/>
      <c r="F67" s="243"/>
      <c r="G67" s="244"/>
      <c r="H67" s="243"/>
      <c r="I67" s="244"/>
      <c r="J67" s="243"/>
      <c r="K67" s="244"/>
      <c r="L67" s="243"/>
      <c r="M67" s="244"/>
      <c r="N67" s="246"/>
    </row>
    <row r="68" spans="1:15" s="138" customFormat="1" ht="18" customHeight="1">
      <c r="A68" s="203">
        <f>A64+1</f>
        <v>47</v>
      </c>
      <c r="B68" s="405" t="str">
        <f>경비!B6</f>
        <v>무근콘크리트타설</v>
      </c>
      <c r="C68" s="405" t="str">
        <f>경비!C6</f>
        <v xml:space="preserve">슬럼프8~12cm 50㎥미만          </v>
      </c>
      <c r="D68" s="406">
        <v>1</v>
      </c>
      <c r="E68" s="407" t="s">
        <v>156</v>
      </c>
      <c r="F68" s="408"/>
      <c r="G68" s="409"/>
      <c r="H68" s="410"/>
      <c r="I68" s="409"/>
      <c r="J68" s="408"/>
      <c r="K68" s="409"/>
      <c r="L68" s="408"/>
      <c r="M68" s="411"/>
      <c r="N68" s="412"/>
    </row>
    <row r="69" spans="1:15" s="138" customFormat="1" ht="18" customHeight="1">
      <c r="A69" s="203"/>
      <c r="B69" s="211" t="s">
        <v>533</v>
      </c>
      <c r="C69" s="249"/>
      <c r="D69" s="205">
        <v>1</v>
      </c>
      <c r="E69" s="237" t="s">
        <v>156</v>
      </c>
      <c r="F69" s="208">
        <f>경비!E6</f>
        <v>2892</v>
      </c>
      <c r="G69" s="208">
        <f>ROUNDDOWN(D69*F69,0)</f>
        <v>2892</v>
      </c>
      <c r="H69" s="208">
        <f>경비!F6</f>
        <v>10880</v>
      </c>
      <c r="I69" s="238">
        <f>ROUNDDOWN(D69*H69,1)</f>
        <v>10880</v>
      </c>
      <c r="J69" s="208">
        <f>경비!G6</f>
        <v>0</v>
      </c>
      <c r="K69" s="208">
        <f>ROUNDDOWN(D69*J69,0)</f>
        <v>0</v>
      </c>
      <c r="L69" s="208">
        <f>ROUNDDOWN(F69+H69+J69,0)</f>
        <v>13772</v>
      </c>
      <c r="M69" s="208">
        <f>ROUNDDOWN(G69+I69+K69,0)</f>
        <v>13772</v>
      </c>
      <c r="N69" s="210"/>
    </row>
    <row r="70" spans="1:15" s="138" customFormat="1" ht="18" customHeight="1">
      <c r="A70" s="203"/>
      <c r="B70" s="214" t="s">
        <v>124</v>
      </c>
      <c r="C70" s="210"/>
      <c r="D70" s="240"/>
      <c r="E70" s="206"/>
      <c r="F70" s="213"/>
      <c r="G70" s="208">
        <f>ROUNDDOWN(SUM(G69:G69),0)</f>
        <v>2892</v>
      </c>
      <c r="H70" s="208"/>
      <c r="I70" s="208">
        <f>ROUNDDOWN(SUM(I69:I69),0)</f>
        <v>10880</v>
      </c>
      <c r="J70" s="213"/>
      <c r="K70" s="208">
        <f>ROUNDDOWN(SUM(K69:K69),0)</f>
        <v>0</v>
      </c>
      <c r="L70" s="213"/>
      <c r="M70" s="208">
        <f>ROUNDDOWN(G70+I70+K70,0)</f>
        <v>13772</v>
      </c>
      <c r="N70" s="210"/>
    </row>
    <row r="71" spans="1:15" s="138" customFormat="1" ht="18" customHeight="1">
      <c r="A71" s="203"/>
      <c r="B71" s="214"/>
      <c r="C71" s="210"/>
      <c r="D71" s="240"/>
      <c r="E71" s="206"/>
      <c r="F71" s="213"/>
      <c r="G71" s="238"/>
      <c r="H71" s="208"/>
      <c r="I71" s="208"/>
      <c r="J71" s="213"/>
      <c r="K71" s="208"/>
      <c r="L71" s="213"/>
      <c r="M71" s="238"/>
      <c r="N71" s="210"/>
    </row>
    <row r="72" spans="1:15" s="138" customFormat="1" ht="18" customHeight="1">
      <c r="A72" s="563">
        <f>A68+1</f>
        <v>48</v>
      </c>
      <c r="B72" s="568" t="str">
        <f>경비!B7</f>
        <v xml:space="preserve">콘크리트타설공                                                                  </v>
      </c>
      <c r="C72" s="568" t="str">
        <f>경비!C7</f>
        <v xml:space="preserve">소형 구조물                                                                     </v>
      </c>
      <c r="D72" s="564">
        <v>1</v>
      </c>
      <c r="E72" s="573" t="s">
        <v>156</v>
      </c>
      <c r="F72" s="569"/>
      <c r="G72" s="238"/>
      <c r="H72" s="566"/>
      <c r="I72" s="238"/>
      <c r="J72" s="569"/>
      <c r="K72" s="238"/>
      <c r="L72" s="569"/>
      <c r="M72" s="209"/>
      <c r="N72" s="567"/>
    </row>
    <row r="73" spans="1:15" s="138" customFormat="1" ht="18" customHeight="1">
      <c r="A73" s="563"/>
      <c r="B73" s="568" t="s">
        <v>489</v>
      </c>
      <c r="C73" s="249"/>
      <c r="D73" s="564">
        <v>1</v>
      </c>
      <c r="E73" s="573" t="s">
        <v>156</v>
      </c>
      <c r="F73" s="566">
        <f>경비!E7</f>
        <v>0</v>
      </c>
      <c r="G73" s="566">
        <f>ROUNDDOWN(D73*F73,0)</f>
        <v>0</v>
      </c>
      <c r="H73" s="566">
        <f>경비!F7</f>
        <v>38852</v>
      </c>
      <c r="I73" s="238">
        <f>ROUNDDOWN(D73*H73,1)</f>
        <v>38852</v>
      </c>
      <c r="J73" s="566">
        <f>경비!G7</f>
        <v>0</v>
      </c>
      <c r="K73" s="566">
        <f>ROUNDDOWN(D73*J73,0)</f>
        <v>0</v>
      </c>
      <c r="L73" s="566">
        <f>ROUNDDOWN(F73+H73+J73,0)</f>
        <v>38852</v>
      </c>
      <c r="M73" s="566">
        <f>ROUNDDOWN(G73+I73+K73,0)</f>
        <v>38852</v>
      </c>
      <c r="N73" s="567"/>
    </row>
    <row r="74" spans="1:15" s="138" customFormat="1" ht="18" customHeight="1">
      <c r="A74" s="563"/>
      <c r="B74" s="214" t="s">
        <v>124</v>
      </c>
      <c r="C74" s="567"/>
      <c r="D74" s="240"/>
      <c r="E74" s="206"/>
      <c r="F74" s="569"/>
      <c r="G74" s="566">
        <f>ROUNDDOWN(SUM(G73:G73),0)</f>
        <v>0</v>
      </c>
      <c r="H74" s="566"/>
      <c r="I74" s="566">
        <f>ROUNDDOWN(SUM(I73:I73),0)</f>
        <v>38852</v>
      </c>
      <c r="J74" s="569"/>
      <c r="K74" s="566">
        <f>ROUNDDOWN(SUM(K73:K73),0)</f>
        <v>0</v>
      </c>
      <c r="L74" s="569"/>
      <c r="M74" s="566">
        <f>ROUNDDOWN(G74+I74+K74,0)</f>
        <v>38852</v>
      </c>
      <c r="N74" s="567"/>
    </row>
    <row r="75" spans="1:15" s="824" customFormat="1" ht="18" customHeight="1">
      <c r="A75" s="392"/>
      <c r="B75" s="825"/>
      <c r="C75" s="582"/>
      <c r="D75" s="826"/>
      <c r="E75" s="393"/>
      <c r="F75" s="822"/>
      <c r="G75" s="823"/>
      <c r="H75" s="395"/>
      <c r="I75" s="395"/>
      <c r="J75" s="822"/>
      <c r="K75" s="395"/>
      <c r="L75" s="822"/>
      <c r="M75" s="823"/>
      <c r="N75" s="582"/>
    </row>
    <row r="76" spans="1:15" s="138" customFormat="1" ht="18" customHeight="1">
      <c r="A76" s="203">
        <f>A72+1</f>
        <v>49</v>
      </c>
      <c r="B76" s="211" t="str">
        <f>경비!B3</f>
        <v>거푸집공 - 거친마감</v>
      </c>
      <c r="C76" s="211" t="str">
        <f>경비!C3</f>
        <v xml:space="preserve">0~7m </v>
      </c>
      <c r="D76" s="205">
        <v>1</v>
      </c>
      <c r="E76" s="237" t="s">
        <v>125</v>
      </c>
      <c r="F76" s="213"/>
      <c r="G76" s="238"/>
      <c r="H76" s="208"/>
      <c r="I76" s="208"/>
      <c r="J76" s="213"/>
      <c r="K76" s="238"/>
      <c r="L76" s="213"/>
      <c r="M76" s="209"/>
      <c r="N76" s="210"/>
    </row>
    <row r="77" spans="1:15" s="138" customFormat="1" ht="18" customHeight="1">
      <c r="A77" s="203"/>
      <c r="B77" s="211" t="s">
        <v>490</v>
      </c>
      <c r="C77" s="210"/>
      <c r="D77" s="205">
        <v>1</v>
      </c>
      <c r="E77" s="237" t="s">
        <v>125</v>
      </c>
      <c r="F77" s="213">
        <f>경비!E3</f>
        <v>5918</v>
      </c>
      <c r="G77" s="208">
        <f>ROUNDDOWN(D77*F77,0)</f>
        <v>5918</v>
      </c>
      <c r="H77" s="208">
        <f>경비!F3</f>
        <v>10076</v>
      </c>
      <c r="I77" s="208">
        <f>ROUNDDOWN(D77*H77,0)</f>
        <v>10076</v>
      </c>
      <c r="J77" s="213"/>
      <c r="K77" s="208">
        <f>ROUNDDOWN(D77*J77,0)</f>
        <v>0</v>
      </c>
      <c r="L77" s="208">
        <f>ROUNDDOWN(F77+H77+J77,0)</f>
        <v>15994</v>
      </c>
      <c r="M77" s="208">
        <f>ROUNDDOWN(G77+I77+K77,0)</f>
        <v>15994</v>
      </c>
      <c r="N77" s="241"/>
    </row>
    <row r="78" spans="1:15" s="138" customFormat="1" ht="18" customHeight="1">
      <c r="A78" s="203"/>
      <c r="B78" s="252" t="s">
        <v>124</v>
      </c>
      <c r="C78" s="210"/>
      <c r="D78" s="240"/>
      <c r="E78" s="206"/>
      <c r="F78" s="213"/>
      <c r="G78" s="208">
        <f>ROUNDDOWN(SUM(G77:G77),0)</f>
        <v>5918</v>
      </c>
      <c r="H78" s="208"/>
      <c r="I78" s="208">
        <f>ROUNDDOWN(SUM(I77:I77),0)</f>
        <v>10076</v>
      </c>
      <c r="J78" s="213"/>
      <c r="K78" s="208">
        <f>ROUNDDOWN(SUM(K77:K77),0)</f>
        <v>0</v>
      </c>
      <c r="L78" s="213"/>
      <c r="M78" s="208">
        <f>ROUNDDOWN(G78+I78+K78,0)</f>
        <v>15994</v>
      </c>
      <c r="N78" s="210"/>
    </row>
    <row r="79" spans="1:15" s="138" customFormat="1" ht="18" customHeight="1">
      <c r="A79" s="413"/>
      <c r="B79" s="419"/>
      <c r="C79" s="420"/>
      <c r="D79" s="418"/>
      <c r="E79" s="420"/>
      <c r="F79" s="414"/>
      <c r="G79" s="415"/>
      <c r="H79" s="416"/>
      <c r="I79" s="421"/>
      <c r="J79" s="414"/>
      <c r="K79" s="415"/>
      <c r="L79" s="414"/>
      <c r="M79" s="415"/>
      <c r="N79" s="417"/>
    </row>
    <row r="80" spans="1:15" s="138" customFormat="1" ht="18" customHeight="1">
      <c r="A80" s="203">
        <f>A76+1</f>
        <v>50</v>
      </c>
      <c r="B80" s="211" t="s">
        <v>543</v>
      </c>
      <c r="C80" s="257" t="s">
        <v>544</v>
      </c>
      <c r="D80" s="205">
        <v>1</v>
      </c>
      <c r="E80" s="237" t="s">
        <v>542</v>
      </c>
      <c r="F80" s="208"/>
      <c r="G80" s="238"/>
      <c r="H80" s="208"/>
      <c r="I80" s="208"/>
      <c r="J80" s="213"/>
      <c r="K80" s="238"/>
      <c r="L80" s="213"/>
      <c r="M80" s="209"/>
      <c r="N80" s="241"/>
    </row>
    <row r="81" spans="1:14" s="138" customFormat="1" ht="18" customHeight="1">
      <c r="A81" s="203"/>
      <c r="B81" s="211" t="str">
        <f>노임단가!B7</f>
        <v>철공</v>
      </c>
      <c r="C81" s="258"/>
      <c r="D81" s="265">
        <v>6.6699999999999997E-3</v>
      </c>
      <c r="E81" s="258" t="s">
        <v>160</v>
      </c>
      <c r="F81" s="208"/>
      <c r="G81" s="208">
        <f>ROUNDDOWN(D81*F81,0)</f>
        <v>0</v>
      </c>
      <c r="H81" s="208">
        <f>노임단가!C7</f>
        <v>134827</v>
      </c>
      <c r="I81" s="208">
        <f>ROUNDDOWN(D81*H81,0)</f>
        <v>899</v>
      </c>
      <c r="J81" s="208"/>
      <c r="K81" s="208">
        <f>ROUNDDOWN(D81*J81,0)</f>
        <v>0</v>
      </c>
      <c r="L81" s="208">
        <f>ROUNDDOWN(F81+H81+J81,0)</f>
        <v>134827</v>
      </c>
      <c r="M81" s="208">
        <f>ROUNDDOWN(G81+I81+K81,0)</f>
        <v>899</v>
      </c>
      <c r="N81" s="241"/>
    </row>
    <row r="82" spans="1:14" s="138" customFormat="1" ht="18" customHeight="1">
      <c r="A82" s="203"/>
      <c r="B82" s="211" t="str">
        <f>노임단가!B4</f>
        <v>특 별  인 부</v>
      </c>
      <c r="C82" s="258"/>
      <c r="D82" s="259">
        <v>0.01</v>
      </c>
      <c r="E82" s="258" t="s">
        <v>160</v>
      </c>
      <c r="F82" s="208"/>
      <c r="G82" s="208"/>
      <c r="H82" s="208">
        <f>노임단가!C4</f>
        <v>106569</v>
      </c>
      <c r="I82" s="208">
        <f>ROUNDDOWN(D82*H82,0)</f>
        <v>1065</v>
      </c>
      <c r="J82" s="208"/>
      <c r="K82" s="208">
        <f>ROUNDDOWN(D82*J82,0)</f>
        <v>0</v>
      </c>
      <c r="L82" s="208"/>
      <c r="M82" s="208"/>
      <c r="N82" s="241"/>
    </row>
    <row r="83" spans="1:14" s="138" customFormat="1" ht="18" customHeight="1">
      <c r="A83" s="203"/>
      <c r="B83" s="211" t="str">
        <f>노임단가!B5</f>
        <v>보 통  인 부</v>
      </c>
      <c r="C83" s="258"/>
      <c r="D83" s="259">
        <v>0.01</v>
      </c>
      <c r="E83" s="258" t="s">
        <v>160</v>
      </c>
      <c r="F83" s="208"/>
      <c r="G83" s="208"/>
      <c r="H83" s="208">
        <f>노임단가!C5</f>
        <v>86686</v>
      </c>
      <c r="I83" s="208">
        <f>ROUNDDOWN(D83*H83,0)</f>
        <v>866</v>
      </c>
      <c r="J83" s="208"/>
      <c r="K83" s="208">
        <f>ROUNDDOWN(D83*J83,0)</f>
        <v>0</v>
      </c>
      <c r="L83" s="208"/>
      <c r="M83" s="208"/>
      <c r="N83" s="241"/>
    </row>
    <row r="84" spans="1:14" s="138" customFormat="1" ht="18" customHeight="1">
      <c r="A84" s="203"/>
      <c r="B84" s="211" t="s">
        <v>512</v>
      </c>
      <c r="C84" s="253" t="s">
        <v>513</v>
      </c>
      <c r="D84" s="256">
        <v>1</v>
      </c>
      <c r="E84" s="206" t="s">
        <v>141</v>
      </c>
      <c r="F84" s="208"/>
      <c r="G84" s="208"/>
      <c r="H84" s="208"/>
      <c r="I84" s="208"/>
      <c r="J84" s="205">
        <f>ROUNDDOWN(I85*3%,0)</f>
        <v>84</v>
      </c>
      <c r="K84" s="208">
        <f>ROUNDDOWN(D84*J84,0)</f>
        <v>84</v>
      </c>
      <c r="L84" s="208"/>
      <c r="M84" s="208"/>
      <c r="N84" s="241"/>
    </row>
    <row r="85" spans="1:14" s="138" customFormat="1" ht="18" customHeight="1">
      <c r="A85" s="203"/>
      <c r="B85" s="214" t="s">
        <v>124</v>
      </c>
      <c r="C85" s="210"/>
      <c r="D85" s="240"/>
      <c r="E85" s="206"/>
      <c r="F85" s="208"/>
      <c r="G85" s="208">
        <f>ROUNDDOWN(SUM(G81:G84),0)</f>
        <v>0</v>
      </c>
      <c r="H85" s="208"/>
      <c r="I85" s="208">
        <f>ROUNDDOWN(SUM(I81:I84),0)</f>
        <v>2830</v>
      </c>
      <c r="J85" s="213"/>
      <c r="K85" s="208">
        <f>ROUNDDOWN(SUM(K81:K84),0)</f>
        <v>84</v>
      </c>
      <c r="L85" s="213"/>
      <c r="M85" s="208">
        <f>ROUNDDOWN(G85+I85+K85,0)</f>
        <v>2914</v>
      </c>
      <c r="N85" s="241"/>
    </row>
    <row r="86" spans="1:14" s="138" customFormat="1" ht="18" customHeight="1">
      <c r="A86" s="203"/>
      <c r="B86" s="261"/>
      <c r="C86" s="258"/>
      <c r="D86" s="260"/>
      <c r="E86" s="258"/>
      <c r="F86" s="208"/>
      <c r="G86" s="208"/>
      <c r="H86" s="208"/>
      <c r="I86" s="208"/>
      <c r="J86" s="208"/>
      <c r="K86" s="208"/>
      <c r="L86" s="208"/>
      <c r="M86" s="208"/>
      <c r="N86" s="241"/>
    </row>
    <row r="87" spans="1:14" s="138" customFormat="1" ht="18" customHeight="1">
      <c r="A87" s="203">
        <f>A80+1</f>
        <v>51</v>
      </c>
      <c r="B87" s="211" t="s">
        <v>559</v>
      </c>
      <c r="C87" s="236" t="s">
        <v>560</v>
      </c>
      <c r="D87" s="205">
        <v>1</v>
      </c>
      <c r="E87" s="237" t="s">
        <v>561</v>
      </c>
      <c r="F87" s="208"/>
      <c r="G87" s="208"/>
      <c r="H87" s="208"/>
      <c r="I87" s="208"/>
      <c r="J87" s="208"/>
      <c r="K87" s="208"/>
      <c r="L87" s="262"/>
      <c r="M87" s="209"/>
      <c r="N87" s="210"/>
    </row>
    <row r="88" spans="1:14" s="138" customFormat="1" ht="18" customHeight="1">
      <c r="A88" s="239"/>
      <c r="B88" s="211" t="str">
        <f>노임단가!B5</f>
        <v>보 통  인 부</v>
      </c>
      <c r="C88" s="210"/>
      <c r="D88" s="255">
        <v>0.1</v>
      </c>
      <c r="E88" s="206" t="s">
        <v>160</v>
      </c>
      <c r="F88" s="208"/>
      <c r="G88" s="208">
        <f>ROUNDDOWN(SUM(D88*F88),0)</f>
        <v>0</v>
      </c>
      <c r="H88" s="208">
        <f>노임단가!C5</f>
        <v>86686</v>
      </c>
      <c r="I88" s="208">
        <f>ROUNDDOWN(SUM(D88*H88),0)</f>
        <v>8668</v>
      </c>
      <c r="J88" s="208"/>
      <c r="K88" s="208">
        <f>ROUNDDOWN(SUM(D88*J88),0)</f>
        <v>0</v>
      </c>
      <c r="L88" s="208">
        <f>ROUNDDOWN(F88+H88+J88,0)</f>
        <v>86686</v>
      </c>
      <c r="M88" s="208">
        <f>ROUNDDOWN(G88+I88+K88,0)</f>
        <v>8668</v>
      </c>
      <c r="N88" s="210"/>
    </row>
    <row r="89" spans="1:14" s="138" customFormat="1" ht="18" customHeight="1">
      <c r="A89" s="239"/>
      <c r="B89" s="252" t="s">
        <v>124</v>
      </c>
      <c r="C89" s="210"/>
      <c r="D89" s="240"/>
      <c r="E89" s="206"/>
      <c r="F89" s="208"/>
      <c r="G89" s="208">
        <f>ROUNDDOWN(SUM(G88:G88),0)</f>
        <v>0</v>
      </c>
      <c r="H89" s="208"/>
      <c r="I89" s="208">
        <f>ROUNDDOWN(SUM(I88:I88),0)</f>
        <v>8668</v>
      </c>
      <c r="J89" s="208"/>
      <c r="K89" s="208">
        <f>ROUNDDOWN(SUM(K88:K88),0)</f>
        <v>0</v>
      </c>
      <c r="L89" s="208"/>
      <c r="M89" s="208">
        <f>ROUNDDOWN(G89+I89+K89,0)</f>
        <v>8668</v>
      </c>
      <c r="N89" s="210"/>
    </row>
    <row r="90" spans="1:14" s="138" customFormat="1" ht="18" customHeight="1">
      <c r="A90" s="203"/>
      <c r="B90" s="214"/>
      <c r="C90" s="210"/>
      <c r="D90" s="240"/>
      <c r="E90" s="206"/>
      <c r="F90" s="208"/>
      <c r="G90" s="208"/>
      <c r="H90" s="208"/>
      <c r="I90" s="208"/>
      <c r="J90" s="208"/>
      <c r="K90" s="208"/>
      <c r="L90" s="208"/>
      <c r="M90" s="208"/>
      <c r="N90" s="210"/>
    </row>
    <row r="91" spans="1:14" s="138" customFormat="1" ht="18" customHeight="1">
      <c r="A91" s="203">
        <f>A87+1</f>
        <v>52</v>
      </c>
      <c r="B91" s="211" t="s">
        <v>636</v>
      </c>
      <c r="C91" s="236" t="s">
        <v>637</v>
      </c>
      <c r="D91" s="205">
        <v>1</v>
      </c>
      <c r="E91" s="237" t="s">
        <v>125</v>
      </c>
      <c r="F91" s="208"/>
      <c r="G91" s="208"/>
      <c r="H91" s="208"/>
      <c r="I91" s="208"/>
      <c r="J91" s="208"/>
      <c r="K91" s="208"/>
      <c r="L91" s="208"/>
      <c r="M91" s="208"/>
      <c r="N91" s="210"/>
    </row>
    <row r="92" spans="1:14" s="138" customFormat="1" ht="18" customHeight="1">
      <c r="A92" s="239"/>
      <c r="B92" s="211" t="str">
        <f>노임단가!B5</f>
        <v>보 통  인 부</v>
      </c>
      <c r="C92" s="210"/>
      <c r="D92" s="255">
        <v>0.2</v>
      </c>
      <c r="E92" s="237" t="s">
        <v>125</v>
      </c>
      <c r="F92" s="208"/>
      <c r="G92" s="208">
        <f>ROUNDDOWN(D92*F92,0)</f>
        <v>0</v>
      </c>
      <c r="H92" s="208">
        <f>노임단가!C5</f>
        <v>86686</v>
      </c>
      <c r="I92" s="208">
        <f>ROUNDDOWN(D92*H92,0)</f>
        <v>17337</v>
      </c>
      <c r="J92" s="208"/>
      <c r="K92" s="208">
        <f>ROUNDDOWN(D92*J92,0)</f>
        <v>0</v>
      </c>
      <c r="L92" s="208">
        <f>ROUNDDOWN(F92+H92+J92,0)</f>
        <v>86686</v>
      </c>
      <c r="M92" s="208">
        <f>ROUNDDOWN(G92+I92+K92,0)</f>
        <v>17337</v>
      </c>
      <c r="N92" s="210"/>
    </row>
    <row r="93" spans="1:14" s="138" customFormat="1" ht="18" customHeight="1">
      <c r="A93" s="239"/>
      <c r="B93" s="252" t="s">
        <v>124</v>
      </c>
      <c r="C93" s="210"/>
      <c r="D93" s="240"/>
      <c r="E93" s="206"/>
      <c r="F93" s="208"/>
      <c r="G93" s="208">
        <f>ROUNDDOWN(SUM(G92:G92),0)</f>
        <v>0</v>
      </c>
      <c r="H93" s="208"/>
      <c r="I93" s="208">
        <f>ROUNDDOWN(SUM(I92:I92),0)</f>
        <v>17337</v>
      </c>
      <c r="J93" s="208"/>
      <c r="K93" s="208">
        <f>ROUNDDOWN(SUM(K92:K92),0)</f>
        <v>0</v>
      </c>
      <c r="L93" s="208"/>
      <c r="M93" s="208">
        <f>ROUNDDOWN(G93+I93+K93,0)</f>
        <v>17337</v>
      </c>
      <c r="N93" s="210"/>
    </row>
    <row r="94" spans="1:14" s="138" customFormat="1" ht="18" customHeight="1">
      <c r="A94" s="239"/>
      <c r="B94" s="252"/>
      <c r="C94" s="210"/>
      <c r="D94" s="240"/>
      <c r="E94" s="206"/>
      <c r="F94" s="208"/>
      <c r="G94" s="208"/>
      <c r="H94" s="208"/>
      <c r="I94" s="208"/>
      <c r="J94" s="208"/>
      <c r="K94" s="208"/>
      <c r="L94" s="208"/>
      <c r="M94" s="208"/>
      <c r="N94" s="210"/>
    </row>
    <row r="95" spans="1:14" s="138" customFormat="1" ht="18" customHeight="1">
      <c r="A95" s="203">
        <f>A91+1</f>
        <v>53</v>
      </c>
      <c r="B95" s="211" t="s">
        <v>638</v>
      </c>
      <c r="C95" s="236" t="s">
        <v>637</v>
      </c>
      <c r="D95" s="205">
        <v>1</v>
      </c>
      <c r="E95" s="237" t="s">
        <v>125</v>
      </c>
      <c r="F95" s="208"/>
      <c r="G95" s="208"/>
      <c r="H95" s="208"/>
      <c r="I95" s="208"/>
      <c r="J95" s="208"/>
      <c r="K95" s="208"/>
      <c r="L95" s="208"/>
      <c r="M95" s="208"/>
      <c r="N95" s="210"/>
    </row>
    <row r="96" spans="1:14" s="138" customFormat="1" ht="18" customHeight="1">
      <c r="A96" s="239"/>
      <c r="B96" s="211" t="str">
        <f>노임단가!B5</f>
        <v>보 통  인 부</v>
      </c>
      <c r="C96" s="210"/>
      <c r="D96" s="255">
        <v>0.2</v>
      </c>
      <c r="E96" s="237" t="s">
        <v>125</v>
      </c>
      <c r="F96" s="208"/>
      <c r="G96" s="208">
        <f>ROUNDDOWN(D96*F96,0)</f>
        <v>0</v>
      </c>
      <c r="H96" s="208">
        <f>노임단가!C5</f>
        <v>86686</v>
      </c>
      <c r="I96" s="208">
        <f>ROUNDDOWN(D96*H96,0)</f>
        <v>17337</v>
      </c>
      <c r="J96" s="208"/>
      <c r="K96" s="208">
        <f>ROUNDDOWN(D96*J96,0)</f>
        <v>0</v>
      </c>
      <c r="L96" s="208">
        <f>ROUNDDOWN(F96+H96+J96,0)</f>
        <v>86686</v>
      </c>
      <c r="M96" s="208">
        <f>ROUNDDOWN(G96+I96+K96,0)</f>
        <v>17337</v>
      </c>
      <c r="N96" s="210"/>
    </row>
    <row r="97" spans="1:14" s="140" customFormat="1" ht="18" customHeight="1">
      <c r="A97" s="239"/>
      <c r="B97" s="252" t="s">
        <v>124</v>
      </c>
      <c r="C97" s="210"/>
      <c r="D97" s="240"/>
      <c r="E97" s="206"/>
      <c r="F97" s="208"/>
      <c r="G97" s="208">
        <f>ROUNDDOWN(SUM(G96:G96),0)</f>
        <v>0</v>
      </c>
      <c r="H97" s="208"/>
      <c r="I97" s="208">
        <f>ROUNDDOWN(SUM(I96:I96),0)</f>
        <v>17337</v>
      </c>
      <c r="J97" s="208"/>
      <c r="K97" s="208">
        <f>ROUNDDOWN(SUM(K96:K96),0)</f>
        <v>0</v>
      </c>
      <c r="L97" s="208"/>
      <c r="M97" s="208">
        <f>ROUNDDOWN(G97+I97+K97,0)</f>
        <v>17337</v>
      </c>
      <c r="N97" s="210"/>
    </row>
    <row r="98" spans="1:14" s="140" customFormat="1" ht="18" customHeight="1">
      <c r="A98" s="239"/>
      <c r="B98" s="211"/>
      <c r="C98" s="258"/>
      <c r="D98" s="259"/>
      <c r="E98" s="258"/>
      <c r="F98" s="251"/>
      <c r="G98" s="208"/>
      <c r="H98" s="208"/>
      <c r="I98" s="208"/>
      <c r="J98" s="251"/>
      <c r="K98" s="208"/>
      <c r="L98" s="208"/>
      <c r="M98" s="208"/>
      <c r="N98" s="263"/>
    </row>
    <row r="99" spans="1:14" s="140" customFormat="1" ht="18" customHeight="1">
      <c r="A99" s="203">
        <f>A95+1</f>
        <v>54</v>
      </c>
      <c r="B99" s="211" t="s">
        <v>639</v>
      </c>
      <c r="C99" s="236"/>
      <c r="D99" s="205">
        <v>1</v>
      </c>
      <c r="E99" s="237" t="s">
        <v>125</v>
      </c>
      <c r="F99" s="208"/>
      <c r="G99" s="208"/>
      <c r="H99" s="208"/>
      <c r="I99" s="208"/>
      <c r="J99" s="208"/>
      <c r="K99" s="208"/>
      <c r="L99" s="208"/>
      <c r="M99" s="208"/>
      <c r="N99" s="210"/>
    </row>
    <row r="100" spans="1:14" s="140" customFormat="1" ht="18" customHeight="1">
      <c r="A100" s="239"/>
      <c r="B100" s="211" t="str">
        <f>노임단가!B5</f>
        <v>보 통  인 부</v>
      </c>
      <c r="C100" s="210"/>
      <c r="D100" s="255">
        <v>0.1</v>
      </c>
      <c r="E100" s="237" t="s">
        <v>125</v>
      </c>
      <c r="F100" s="208"/>
      <c r="G100" s="208">
        <f>ROUNDDOWN(D100*F100,0)</f>
        <v>0</v>
      </c>
      <c r="H100" s="208">
        <f>노임단가!C5</f>
        <v>86686</v>
      </c>
      <c r="I100" s="208">
        <f>ROUNDDOWN(D100*H100,0)</f>
        <v>8668</v>
      </c>
      <c r="J100" s="208"/>
      <c r="K100" s="208">
        <f>ROUNDDOWN(D100*J100,0)</f>
        <v>0</v>
      </c>
      <c r="L100" s="208">
        <f>ROUNDDOWN(F100+H100+J100,0)</f>
        <v>86686</v>
      </c>
      <c r="M100" s="208">
        <f>ROUNDDOWN(G100+I100+K100,0)</f>
        <v>8668</v>
      </c>
      <c r="N100" s="210"/>
    </row>
    <row r="101" spans="1:14" s="140" customFormat="1" ht="18" customHeight="1">
      <c r="A101" s="239"/>
      <c r="B101" s="252" t="s">
        <v>124</v>
      </c>
      <c r="C101" s="210"/>
      <c r="D101" s="240"/>
      <c r="E101" s="206"/>
      <c r="F101" s="208"/>
      <c r="G101" s="208">
        <f>ROUNDDOWN(SUM(G100:G100),0)</f>
        <v>0</v>
      </c>
      <c r="H101" s="208"/>
      <c r="I101" s="208">
        <f>ROUNDDOWN(SUM(I100:I100),0)</f>
        <v>8668</v>
      </c>
      <c r="J101" s="208"/>
      <c r="K101" s="208">
        <f>ROUNDDOWN(SUM(K100:K100),0)</f>
        <v>0</v>
      </c>
      <c r="L101" s="208"/>
      <c r="M101" s="208">
        <f>ROUNDDOWN(G101+I101+K101,0)</f>
        <v>8668</v>
      </c>
      <c r="N101" s="210"/>
    </row>
    <row r="102" spans="1:14" s="140" customFormat="1" ht="18" customHeight="1">
      <c r="A102" s="239"/>
      <c r="B102" s="211"/>
      <c r="C102" s="210"/>
      <c r="D102" s="207"/>
      <c r="E102" s="258"/>
      <c r="F102" s="208"/>
      <c r="G102" s="208"/>
      <c r="H102" s="251"/>
      <c r="I102" s="208"/>
      <c r="J102" s="251"/>
      <c r="K102" s="208"/>
      <c r="L102" s="208"/>
      <c r="M102" s="208"/>
      <c r="N102" s="263"/>
    </row>
    <row r="103" spans="1:14" s="140" customFormat="1" ht="18" customHeight="1">
      <c r="A103" s="203">
        <f>A99+1</f>
        <v>55</v>
      </c>
      <c r="B103" s="211" t="s">
        <v>640</v>
      </c>
      <c r="C103" s="236"/>
      <c r="D103" s="205">
        <v>1</v>
      </c>
      <c r="E103" s="237" t="s">
        <v>758</v>
      </c>
      <c r="F103" s="208"/>
      <c r="G103" s="208"/>
      <c r="H103" s="208"/>
      <c r="I103" s="208"/>
      <c r="J103" s="208"/>
      <c r="K103" s="208"/>
      <c r="L103" s="208"/>
      <c r="M103" s="208"/>
      <c r="N103" s="210"/>
    </row>
    <row r="104" spans="1:14" s="140" customFormat="1" ht="18" customHeight="1">
      <c r="A104" s="239"/>
      <c r="B104" s="211" t="str">
        <f>자재단가!A55</f>
        <v>용접봉</v>
      </c>
      <c r="C104" s="211" t="str">
        <f>자재단가!B55</f>
        <v>KS E4301 Φ4.0mm</v>
      </c>
      <c r="D104" s="213">
        <v>18.48</v>
      </c>
      <c r="E104" s="206" t="s">
        <v>641</v>
      </c>
      <c r="F104" s="208">
        <f>자재단가!D55</f>
        <v>2980</v>
      </c>
      <c r="G104" s="208">
        <f>ROUNDDOWN(D104*F104,0)</f>
        <v>55070</v>
      </c>
      <c r="H104" s="208"/>
      <c r="I104" s="208">
        <f t="shared" ref="I104:I110" si="3">ROUNDDOWN(D104*H104,0)</f>
        <v>0</v>
      </c>
      <c r="J104" s="208"/>
      <c r="K104" s="208">
        <f t="shared" ref="K104:K111" si="4">ROUNDDOWN(D104*J104,0)</f>
        <v>0</v>
      </c>
      <c r="L104" s="208">
        <f t="shared" ref="L104:L114" si="5">ROUNDDOWN(F104+H104+J104,0)</f>
        <v>2980</v>
      </c>
      <c r="M104" s="208">
        <f t="shared" ref="M104:M114" si="6">ROUNDDOWN(G104+I104+K104,0)</f>
        <v>55070</v>
      </c>
      <c r="N104" s="210"/>
    </row>
    <row r="105" spans="1:14" s="140" customFormat="1" ht="18" customHeight="1">
      <c r="A105" s="239"/>
      <c r="B105" s="446" t="str">
        <f>자재단가!A56</f>
        <v>산소</v>
      </c>
      <c r="C105" s="252" t="str">
        <f>자재단가!B56</f>
        <v>공업용 4800ℓ</v>
      </c>
      <c r="D105" s="205">
        <v>6300</v>
      </c>
      <c r="E105" s="206" t="s">
        <v>642</v>
      </c>
      <c r="F105" s="208">
        <f>자재단가!D56</f>
        <v>2</v>
      </c>
      <c r="G105" s="208">
        <f>ROUNDDOWN(D105*F105,0)</f>
        <v>12600</v>
      </c>
      <c r="H105" s="208"/>
      <c r="I105" s="208">
        <f t="shared" si="3"/>
        <v>0</v>
      </c>
      <c r="J105" s="208"/>
      <c r="K105" s="208">
        <f t="shared" si="4"/>
        <v>0</v>
      </c>
      <c r="L105" s="208">
        <f t="shared" si="5"/>
        <v>2</v>
      </c>
      <c r="M105" s="208">
        <f t="shared" si="6"/>
        <v>12600</v>
      </c>
      <c r="N105" s="210"/>
    </row>
    <row r="106" spans="1:14" s="140" customFormat="1" ht="18" customHeight="1">
      <c r="A106" s="203"/>
      <c r="B106" s="211" t="str">
        <f>자재단가!A57</f>
        <v>아세칠렌</v>
      </c>
      <c r="C106" s="211" t="str">
        <f>자재단가!B57</f>
        <v xml:space="preserve">용접용 1㎏=853ℓ </v>
      </c>
      <c r="D106" s="218">
        <v>2.8</v>
      </c>
      <c r="E106" s="206" t="s">
        <v>641</v>
      </c>
      <c r="F106" s="251">
        <f>자재단가!D57</f>
        <v>11000</v>
      </c>
      <c r="G106" s="208">
        <f>ROUNDDOWN(D106*F106,0)</f>
        <v>30800</v>
      </c>
      <c r="H106" s="251"/>
      <c r="I106" s="208">
        <f t="shared" si="3"/>
        <v>0</v>
      </c>
      <c r="J106" s="251"/>
      <c r="K106" s="208">
        <f t="shared" si="4"/>
        <v>0</v>
      </c>
      <c r="L106" s="208">
        <f t="shared" si="5"/>
        <v>11000</v>
      </c>
      <c r="M106" s="208">
        <f t="shared" si="6"/>
        <v>30800</v>
      </c>
      <c r="N106" s="263"/>
    </row>
    <row r="107" spans="1:14" s="140" customFormat="1" ht="18" customHeight="1">
      <c r="A107" s="239"/>
      <c r="B107" s="211" t="str">
        <f>노임단가!B7</f>
        <v>철공</v>
      </c>
      <c r="C107" s="258"/>
      <c r="D107" s="255">
        <v>27.65</v>
      </c>
      <c r="E107" s="258" t="s">
        <v>643</v>
      </c>
      <c r="F107" s="208"/>
      <c r="G107" s="208">
        <f>ROUNDDOWN(D107*F107,0)</f>
        <v>0</v>
      </c>
      <c r="H107" s="208">
        <f>노임단가!C7</f>
        <v>134827</v>
      </c>
      <c r="I107" s="208">
        <f t="shared" si="3"/>
        <v>3727966</v>
      </c>
      <c r="J107" s="251"/>
      <c r="K107" s="208">
        <f t="shared" si="4"/>
        <v>0</v>
      </c>
      <c r="L107" s="208">
        <f t="shared" si="5"/>
        <v>134827</v>
      </c>
      <c r="M107" s="208">
        <f t="shared" si="6"/>
        <v>3727966</v>
      </c>
      <c r="N107" s="263"/>
    </row>
    <row r="108" spans="1:14" s="140" customFormat="1" ht="18" customHeight="1">
      <c r="A108" s="239"/>
      <c r="B108" s="211" t="str">
        <f>노임단가!B5</f>
        <v>보 통  인 부</v>
      </c>
      <c r="C108" s="258"/>
      <c r="D108" s="255">
        <v>0.66</v>
      </c>
      <c r="E108" s="258" t="s">
        <v>643</v>
      </c>
      <c r="F108" s="208"/>
      <c r="G108" s="208">
        <f t="shared" ref="G108:G113" si="7">ROUNDDOWN(D108*F108,0)</f>
        <v>0</v>
      </c>
      <c r="H108" s="208">
        <f>노임단가!C5</f>
        <v>86686</v>
      </c>
      <c r="I108" s="208">
        <f t="shared" si="3"/>
        <v>57212</v>
      </c>
      <c r="J108" s="251"/>
      <c r="K108" s="208">
        <f t="shared" si="4"/>
        <v>0</v>
      </c>
      <c r="L108" s="208">
        <f t="shared" si="5"/>
        <v>86686</v>
      </c>
      <c r="M108" s="208">
        <f t="shared" si="6"/>
        <v>57212</v>
      </c>
      <c r="N108" s="263"/>
    </row>
    <row r="109" spans="1:14" s="140" customFormat="1" ht="18" customHeight="1">
      <c r="A109" s="239"/>
      <c r="B109" s="446" t="str">
        <f>노임단가!B10</f>
        <v>용접공</v>
      </c>
      <c r="C109" s="258"/>
      <c r="D109" s="254">
        <v>2.6</v>
      </c>
      <c r="E109" s="258" t="s">
        <v>643</v>
      </c>
      <c r="F109" s="208"/>
      <c r="G109" s="208">
        <f t="shared" si="7"/>
        <v>0</v>
      </c>
      <c r="H109" s="208">
        <f>노임단가!C10</f>
        <v>129940</v>
      </c>
      <c r="I109" s="208">
        <f t="shared" si="3"/>
        <v>337844</v>
      </c>
      <c r="J109" s="208"/>
      <c r="K109" s="208">
        <f t="shared" si="4"/>
        <v>0</v>
      </c>
      <c r="L109" s="208">
        <f t="shared" si="5"/>
        <v>129940</v>
      </c>
      <c r="M109" s="208">
        <f t="shared" si="6"/>
        <v>337844</v>
      </c>
      <c r="N109" s="263"/>
    </row>
    <row r="110" spans="1:14" s="140" customFormat="1" ht="18" customHeight="1">
      <c r="A110" s="203"/>
      <c r="B110" s="211" t="str">
        <f>노임단가!B4</f>
        <v>특 별  인 부</v>
      </c>
      <c r="C110" s="250"/>
      <c r="D110" s="213">
        <v>0.74</v>
      </c>
      <c r="E110" s="258" t="s">
        <v>643</v>
      </c>
      <c r="F110" s="208"/>
      <c r="G110" s="208">
        <f t="shared" si="7"/>
        <v>0</v>
      </c>
      <c r="H110" s="208">
        <f>노임단가!C4</f>
        <v>106569</v>
      </c>
      <c r="I110" s="208">
        <f t="shared" si="3"/>
        <v>78861</v>
      </c>
      <c r="J110" s="208"/>
      <c r="K110" s="208">
        <f t="shared" si="4"/>
        <v>0</v>
      </c>
      <c r="L110" s="208">
        <f t="shared" si="5"/>
        <v>106569</v>
      </c>
      <c r="M110" s="208">
        <f t="shared" si="6"/>
        <v>78861</v>
      </c>
      <c r="N110" s="263"/>
    </row>
    <row r="111" spans="1:14" s="140" customFormat="1" ht="18" customHeight="1">
      <c r="A111" s="203"/>
      <c r="B111" s="211" t="str">
        <f>중기목록표!B14</f>
        <v>용접기(교류)</v>
      </c>
      <c r="C111" s="211" t="str">
        <f>중기목록표!C14</f>
        <v>200AMP</v>
      </c>
      <c r="D111" s="213">
        <v>20.83</v>
      </c>
      <c r="E111" s="206" t="s">
        <v>644</v>
      </c>
      <c r="F111" s="251"/>
      <c r="G111" s="208">
        <f t="shared" si="7"/>
        <v>0</v>
      </c>
      <c r="H111" s="251"/>
      <c r="I111" s="251"/>
      <c r="J111" s="251">
        <f>중기목록표!H14</f>
        <v>90</v>
      </c>
      <c r="K111" s="208">
        <f t="shared" si="4"/>
        <v>1874</v>
      </c>
      <c r="L111" s="208">
        <f t="shared" si="5"/>
        <v>90</v>
      </c>
      <c r="M111" s="208">
        <f t="shared" si="6"/>
        <v>1874</v>
      </c>
      <c r="N111" s="263"/>
    </row>
    <row r="112" spans="1:14" s="140" customFormat="1" ht="18" customHeight="1">
      <c r="A112" s="239"/>
      <c r="B112" s="211" t="str">
        <f>경비!B8</f>
        <v>전력비</v>
      </c>
      <c r="C112" s="258" t="s">
        <v>645</v>
      </c>
      <c r="D112" s="256">
        <v>126</v>
      </c>
      <c r="E112" s="258" t="s">
        <v>646</v>
      </c>
      <c r="F112" s="208"/>
      <c r="G112" s="208">
        <f t="shared" si="7"/>
        <v>0</v>
      </c>
      <c r="H112" s="208"/>
      <c r="I112" s="208"/>
      <c r="J112" s="208">
        <f>경비!G8</f>
        <v>81</v>
      </c>
      <c r="K112" s="208">
        <f>ROUNDDOWN(D112*J112,0)</f>
        <v>10206</v>
      </c>
      <c r="L112" s="208">
        <f t="shared" si="5"/>
        <v>81</v>
      </c>
      <c r="M112" s="208">
        <f t="shared" si="6"/>
        <v>10206</v>
      </c>
      <c r="N112" s="263"/>
    </row>
    <row r="113" spans="1:14" s="140" customFormat="1" ht="18" customHeight="1">
      <c r="A113" s="239"/>
      <c r="B113" s="211" t="s">
        <v>647</v>
      </c>
      <c r="C113" s="258" t="s">
        <v>648</v>
      </c>
      <c r="D113" s="257">
        <v>1</v>
      </c>
      <c r="E113" s="257" t="s">
        <v>651</v>
      </c>
      <c r="F113" s="208"/>
      <c r="G113" s="208">
        <f t="shared" si="7"/>
        <v>0</v>
      </c>
      <c r="H113" s="208"/>
      <c r="I113" s="208"/>
      <c r="J113" s="208">
        <f>SUM(I104:I111)*0.03</f>
        <v>126056.48999999999</v>
      </c>
      <c r="K113" s="208">
        <f>ROUNDDOWN(D113*J113,0)</f>
        <v>126056</v>
      </c>
      <c r="L113" s="208">
        <f t="shared" si="5"/>
        <v>126056</v>
      </c>
      <c r="M113" s="208">
        <f t="shared" si="6"/>
        <v>126056</v>
      </c>
      <c r="N113" s="263"/>
    </row>
    <row r="114" spans="1:14" s="140" customFormat="1" ht="18" customHeight="1">
      <c r="A114" s="239"/>
      <c r="B114" s="211" t="s">
        <v>649</v>
      </c>
      <c r="C114" s="258" t="s">
        <v>650</v>
      </c>
      <c r="D114" s="257">
        <v>1</v>
      </c>
      <c r="E114" s="257" t="s">
        <v>651</v>
      </c>
      <c r="F114" s="251"/>
      <c r="G114" s="213">
        <f>SUM(G104:G113)/1000</f>
        <v>98.47</v>
      </c>
      <c r="H114" s="251"/>
      <c r="I114" s="213">
        <f>SUM(I104:I113)/1000</f>
        <v>4201.8829999999998</v>
      </c>
      <c r="J114" s="251"/>
      <c r="K114" s="213">
        <f>SUM(K104:K113)/1000</f>
        <v>138.136</v>
      </c>
      <c r="L114" s="208">
        <f t="shared" si="5"/>
        <v>0</v>
      </c>
      <c r="M114" s="208">
        <f t="shared" si="6"/>
        <v>4438</v>
      </c>
      <c r="N114" s="263"/>
    </row>
    <row r="115" spans="1:14" s="140" customFormat="1" ht="18" customHeight="1">
      <c r="A115" s="203"/>
      <c r="B115" s="252" t="s">
        <v>124</v>
      </c>
      <c r="C115" s="258"/>
      <c r="D115" s="250"/>
      <c r="E115" s="250"/>
      <c r="F115" s="251"/>
      <c r="G115" s="208">
        <f>ROUNDDOWN(SUM(G114),0)</f>
        <v>98</v>
      </c>
      <c r="H115" s="251"/>
      <c r="I115" s="208">
        <f>ROUNDDOWN(SUM(I114),0)</f>
        <v>4201</v>
      </c>
      <c r="J115" s="251"/>
      <c r="K115" s="208">
        <f>ROUNDDOWN(SUM(K114),0)</f>
        <v>138</v>
      </c>
      <c r="L115" s="251"/>
      <c r="M115" s="208">
        <f>ROUNDDOWN(SUM(G115+I115+K115),0)</f>
        <v>4437</v>
      </c>
      <c r="N115" s="263"/>
    </row>
    <row r="116" spans="1:14" s="140" customFormat="1" ht="18" customHeight="1">
      <c r="A116" s="203"/>
      <c r="B116" s="211"/>
      <c r="C116" s="264"/>
      <c r="D116" s="205"/>
      <c r="E116" s="237"/>
      <c r="F116" s="251"/>
      <c r="G116" s="251"/>
      <c r="H116" s="251"/>
      <c r="I116" s="251"/>
      <c r="J116" s="251"/>
      <c r="K116" s="251"/>
      <c r="L116" s="251"/>
      <c r="M116" s="233"/>
      <c r="N116" s="263"/>
    </row>
    <row r="117" spans="1:14" s="140" customFormat="1" ht="18" customHeight="1">
      <c r="A117" s="203">
        <f>A103+1</f>
        <v>56</v>
      </c>
      <c r="B117" s="211" t="s">
        <v>652</v>
      </c>
      <c r="C117" s="236" t="s">
        <v>653</v>
      </c>
      <c r="D117" s="205">
        <v>1</v>
      </c>
      <c r="E117" s="237" t="s">
        <v>125</v>
      </c>
      <c r="F117" s="208"/>
      <c r="G117" s="208"/>
      <c r="H117" s="208"/>
      <c r="I117" s="208"/>
      <c r="J117" s="208"/>
      <c r="K117" s="208"/>
      <c r="L117" s="208"/>
      <c r="M117" s="208"/>
      <c r="N117" s="210"/>
    </row>
    <row r="118" spans="1:14" s="140" customFormat="1" ht="18" customHeight="1">
      <c r="A118" s="239"/>
      <c r="B118" s="211" t="str">
        <f>자재단가!A65</f>
        <v>스테인 휠러</v>
      </c>
      <c r="C118" s="211" t="str">
        <f>자재단가!B65</f>
        <v>외부용 25kg</v>
      </c>
      <c r="D118" s="213">
        <v>0.03</v>
      </c>
      <c r="E118" s="206" t="s">
        <v>641</v>
      </c>
      <c r="F118" s="208">
        <f>자재단가!D65</f>
        <v>1455</v>
      </c>
      <c r="G118" s="208">
        <f t="shared" ref="G118:G125" si="8">ROUNDDOWN(D118*F118,0)</f>
        <v>43</v>
      </c>
      <c r="H118" s="208"/>
      <c r="I118" s="208">
        <f t="shared" ref="I118:I124" si="9">ROUNDDOWN(D118*H118,0)</f>
        <v>0</v>
      </c>
      <c r="J118" s="208"/>
      <c r="K118" s="208">
        <f t="shared" ref="K118:K125" si="10">ROUNDDOWN(D118*J118,0)</f>
        <v>0</v>
      </c>
      <c r="L118" s="208">
        <f t="shared" ref="L118:M125" si="11">ROUNDDOWN(F118+H118+J118,0)</f>
        <v>1455</v>
      </c>
      <c r="M118" s="208">
        <f t="shared" si="11"/>
        <v>43</v>
      </c>
      <c r="N118" s="210"/>
    </row>
    <row r="119" spans="1:14" s="140" customFormat="1" ht="18" customHeight="1">
      <c r="A119" s="239"/>
      <c r="B119" s="446" t="str">
        <f>노임단가!B12</f>
        <v>도장공</v>
      </c>
      <c r="C119" s="252" t="s">
        <v>667</v>
      </c>
      <c r="D119" s="216">
        <v>2.5499999999999998E-2</v>
      </c>
      <c r="E119" s="206" t="s">
        <v>643</v>
      </c>
      <c r="F119" s="208"/>
      <c r="G119" s="208">
        <f t="shared" si="8"/>
        <v>0</v>
      </c>
      <c r="H119" s="208">
        <f>노임단가!C12</f>
        <v>121900</v>
      </c>
      <c r="I119" s="208">
        <f t="shared" si="9"/>
        <v>3108</v>
      </c>
      <c r="J119" s="208"/>
      <c r="K119" s="208">
        <f t="shared" si="10"/>
        <v>0</v>
      </c>
      <c r="L119" s="208">
        <f t="shared" si="11"/>
        <v>121900</v>
      </c>
      <c r="M119" s="208">
        <f t="shared" si="11"/>
        <v>3108</v>
      </c>
      <c r="N119" s="210"/>
    </row>
    <row r="120" spans="1:14" s="140" customFormat="1" ht="18" customHeight="1">
      <c r="A120" s="203"/>
      <c r="B120" s="211" t="str">
        <f>자재단가!A66</f>
        <v>오일스테인</v>
      </c>
      <c r="C120" s="211" t="str">
        <f>자재단가!B66</f>
        <v>1종2급황색,18ℓ=25㎏</v>
      </c>
      <c r="D120" s="213">
        <v>0.15</v>
      </c>
      <c r="E120" s="206" t="s">
        <v>641</v>
      </c>
      <c r="F120" s="251">
        <f>자재단가!D66</f>
        <v>4244</v>
      </c>
      <c r="G120" s="208">
        <f t="shared" si="8"/>
        <v>636</v>
      </c>
      <c r="H120" s="251"/>
      <c r="I120" s="208">
        <f t="shared" si="9"/>
        <v>0</v>
      </c>
      <c r="J120" s="251"/>
      <c r="K120" s="208">
        <f t="shared" si="10"/>
        <v>0</v>
      </c>
      <c r="L120" s="208">
        <f t="shared" si="11"/>
        <v>4244</v>
      </c>
      <c r="M120" s="208">
        <f t="shared" si="11"/>
        <v>636</v>
      </c>
      <c r="N120" s="263"/>
    </row>
    <row r="121" spans="1:14" s="140" customFormat="1" ht="18" customHeight="1">
      <c r="A121" s="239"/>
      <c r="B121" s="211" t="str">
        <f>자재단가!A67</f>
        <v>신너</v>
      </c>
      <c r="C121" s="211" t="str">
        <f>자재단가!B67</f>
        <v>KSM6060 2종</v>
      </c>
      <c r="D121" s="259">
        <v>1.7999999999999999E-2</v>
      </c>
      <c r="E121" s="258" t="s">
        <v>665</v>
      </c>
      <c r="F121" s="208">
        <f>자재단가!D67</f>
        <v>1777</v>
      </c>
      <c r="G121" s="208">
        <f t="shared" si="8"/>
        <v>31</v>
      </c>
      <c r="H121" s="208"/>
      <c r="I121" s="208">
        <f t="shared" si="9"/>
        <v>0</v>
      </c>
      <c r="J121" s="251"/>
      <c r="K121" s="208">
        <f t="shared" si="10"/>
        <v>0</v>
      </c>
      <c r="L121" s="208">
        <f t="shared" si="11"/>
        <v>1777</v>
      </c>
      <c r="M121" s="208">
        <f t="shared" si="11"/>
        <v>31</v>
      </c>
      <c r="N121" s="263"/>
    </row>
    <row r="122" spans="1:14" s="140" customFormat="1" ht="18" customHeight="1">
      <c r="A122" s="239"/>
      <c r="B122" s="211" t="str">
        <f>자재단가!A68</f>
        <v>퍼티</v>
      </c>
      <c r="C122" s="211" t="str">
        <f>자재단가!B68</f>
        <v>외부용 18ℓ=25㎏</v>
      </c>
      <c r="D122" s="259">
        <v>6.0000000000000001E-3</v>
      </c>
      <c r="E122" s="206" t="s">
        <v>641</v>
      </c>
      <c r="F122" s="208">
        <f>자재단가!D68</f>
        <v>1260</v>
      </c>
      <c r="G122" s="208">
        <f t="shared" si="8"/>
        <v>7</v>
      </c>
      <c r="H122" s="208"/>
      <c r="I122" s="208">
        <f t="shared" si="9"/>
        <v>0</v>
      </c>
      <c r="J122" s="251"/>
      <c r="K122" s="208">
        <f t="shared" si="10"/>
        <v>0</v>
      </c>
      <c r="L122" s="208">
        <f t="shared" si="11"/>
        <v>1260</v>
      </c>
      <c r="M122" s="208">
        <f t="shared" si="11"/>
        <v>7</v>
      </c>
      <c r="N122" s="263"/>
    </row>
    <row r="123" spans="1:14" s="140" customFormat="1" ht="18" customHeight="1">
      <c r="A123" s="239"/>
      <c r="B123" s="446" t="str">
        <f>노임단가!B12</f>
        <v>도장공</v>
      </c>
      <c r="C123" s="258"/>
      <c r="D123" s="259">
        <v>4.4999999999999998E-2</v>
      </c>
      <c r="E123" s="258" t="s">
        <v>643</v>
      </c>
      <c r="F123" s="208"/>
      <c r="G123" s="208">
        <f t="shared" si="8"/>
        <v>0</v>
      </c>
      <c r="H123" s="208">
        <f>노임단가!C12</f>
        <v>121900</v>
      </c>
      <c r="I123" s="208">
        <f t="shared" si="9"/>
        <v>5485</v>
      </c>
      <c r="J123" s="208"/>
      <c r="K123" s="208">
        <f t="shared" si="10"/>
        <v>0</v>
      </c>
      <c r="L123" s="208">
        <f t="shared" si="11"/>
        <v>121900</v>
      </c>
      <c r="M123" s="208">
        <f t="shared" si="11"/>
        <v>5485</v>
      </c>
      <c r="N123" s="263"/>
    </row>
    <row r="124" spans="1:14" s="140" customFormat="1" ht="18" customHeight="1">
      <c r="A124" s="203"/>
      <c r="B124" s="211" t="str">
        <f>자재단가!A69</f>
        <v>가솔린(휘발유)</v>
      </c>
      <c r="C124" s="211" t="str">
        <f>자재단가!B69</f>
        <v>무연</v>
      </c>
      <c r="D124" s="213">
        <v>0.02</v>
      </c>
      <c r="E124" s="258" t="s">
        <v>642</v>
      </c>
      <c r="F124" s="208">
        <f>자재단가!D69</f>
        <v>1724</v>
      </c>
      <c r="G124" s="208">
        <f t="shared" si="8"/>
        <v>34</v>
      </c>
      <c r="H124" s="208"/>
      <c r="I124" s="208">
        <f t="shared" si="9"/>
        <v>0</v>
      </c>
      <c r="J124" s="208"/>
      <c r="K124" s="208">
        <f t="shared" si="10"/>
        <v>0</v>
      </c>
      <c r="L124" s="208">
        <f t="shared" si="11"/>
        <v>1724</v>
      </c>
      <c r="M124" s="208">
        <f t="shared" si="11"/>
        <v>34</v>
      </c>
      <c r="N124" s="263"/>
    </row>
    <row r="125" spans="1:14" s="140" customFormat="1" ht="18" customHeight="1">
      <c r="A125" s="203"/>
      <c r="B125" s="211" t="str">
        <f>자재단가!A70</f>
        <v>넝마(면직물)</v>
      </c>
      <c r="C125" s="211" t="str">
        <f>자재단가!B70</f>
        <v>면90%상품</v>
      </c>
      <c r="D125" s="213">
        <v>0.01</v>
      </c>
      <c r="E125" s="206" t="s">
        <v>641</v>
      </c>
      <c r="F125" s="251">
        <f>자재단가!D70</f>
        <v>2000</v>
      </c>
      <c r="G125" s="208">
        <f t="shared" si="8"/>
        <v>20</v>
      </c>
      <c r="H125" s="251"/>
      <c r="I125" s="251"/>
      <c r="J125" s="251"/>
      <c r="K125" s="208">
        <f t="shared" si="10"/>
        <v>0</v>
      </c>
      <c r="L125" s="208">
        <f t="shared" si="11"/>
        <v>2000</v>
      </c>
      <c r="M125" s="208">
        <f t="shared" si="11"/>
        <v>20</v>
      </c>
      <c r="N125" s="263"/>
    </row>
    <row r="126" spans="1:14" s="140" customFormat="1" ht="18" customHeight="1">
      <c r="A126" s="203"/>
      <c r="B126" s="252" t="s">
        <v>124</v>
      </c>
      <c r="C126" s="258"/>
      <c r="D126" s="250"/>
      <c r="E126" s="250"/>
      <c r="F126" s="251"/>
      <c r="G126" s="208">
        <f>ROUNDDOWN(SUM(G118:G125),0)</f>
        <v>771</v>
      </c>
      <c r="H126" s="251"/>
      <c r="I126" s="208">
        <f>ROUNDDOWN(SUM(I118:I125),0)</f>
        <v>8593</v>
      </c>
      <c r="J126" s="251"/>
      <c r="K126" s="208">
        <f>ROUNDDOWN(SUM(K118:K125),0)</f>
        <v>0</v>
      </c>
      <c r="L126" s="251"/>
      <c r="M126" s="208">
        <f>ROUNDDOWN(SUM(G126+I126+K126),0)</f>
        <v>9364</v>
      </c>
      <c r="N126" s="263"/>
    </row>
    <row r="127" spans="1:14" s="140" customFormat="1" ht="18" customHeight="1">
      <c r="A127" s="239"/>
      <c r="B127" s="211"/>
      <c r="C127" s="267"/>
      <c r="D127" s="255"/>
      <c r="E127" s="206"/>
      <c r="F127" s="251"/>
      <c r="G127" s="208"/>
      <c r="H127" s="208"/>
      <c r="I127" s="208"/>
      <c r="J127" s="251"/>
      <c r="K127" s="208"/>
      <c r="L127" s="208"/>
      <c r="M127" s="208"/>
      <c r="N127" s="263"/>
    </row>
    <row r="128" spans="1:14" s="140" customFormat="1" ht="18" customHeight="1">
      <c r="A128" s="203">
        <f>A117+1</f>
        <v>57</v>
      </c>
      <c r="B128" s="211" t="s">
        <v>917</v>
      </c>
      <c r="C128" s="236"/>
      <c r="D128" s="205">
        <v>1</v>
      </c>
      <c r="E128" s="237" t="s">
        <v>125</v>
      </c>
      <c r="F128" s="208"/>
      <c r="G128" s="208"/>
      <c r="H128" s="208"/>
      <c r="I128" s="208"/>
      <c r="J128" s="208"/>
      <c r="K128" s="208"/>
      <c r="L128" s="208"/>
      <c r="M128" s="208"/>
      <c r="N128" s="210"/>
    </row>
    <row r="129" spans="1:14" s="140" customFormat="1" ht="18" customHeight="1">
      <c r="A129" s="239"/>
      <c r="B129" s="211" t="str">
        <f>노임단가!B9</f>
        <v>건축목공</v>
      </c>
      <c r="C129" s="211"/>
      <c r="D129" s="215">
        <v>0.09</v>
      </c>
      <c r="E129" s="206" t="s">
        <v>643</v>
      </c>
      <c r="F129" s="208">
        <f>자재단가!D82</f>
        <v>11840</v>
      </c>
      <c r="G129" s="208">
        <f>ROUNDDOWN(D129*F129,0)</f>
        <v>1065</v>
      </c>
      <c r="H129" s="208">
        <f>노임단가!C9</f>
        <v>133609</v>
      </c>
      <c r="I129" s="208">
        <f>ROUNDDOWN(D129*H129,0)</f>
        <v>12024</v>
      </c>
      <c r="J129" s="208"/>
      <c r="K129" s="208">
        <f>ROUNDDOWN(D129*J129,0)</f>
        <v>0</v>
      </c>
      <c r="L129" s="208">
        <f>ROUNDDOWN(F129+H129+J129,0)</f>
        <v>145449</v>
      </c>
      <c r="M129" s="208">
        <f>ROUNDDOWN(G129+I129+K129,0)</f>
        <v>13089</v>
      </c>
      <c r="N129" s="210"/>
    </row>
    <row r="130" spans="1:14" s="140" customFormat="1" ht="18" customHeight="1">
      <c r="A130" s="239"/>
      <c r="B130" s="446" t="str">
        <f>노임단가!B5</f>
        <v>보 통  인 부</v>
      </c>
      <c r="C130" s="252"/>
      <c r="D130" s="215">
        <v>0.02</v>
      </c>
      <c r="E130" s="206" t="s">
        <v>643</v>
      </c>
      <c r="F130" s="208"/>
      <c r="G130" s="208">
        <f>ROUNDDOWN(D130*F130,0)</f>
        <v>0</v>
      </c>
      <c r="H130" s="208">
        <f>노임단가!C5</f>
        <v>86686</v>
      </c>
      <c r="I130" s="208">
        <f>ROUNDDOWN(D130*H130,0)</f>
        <v>1733</v>
      </c>
      <c r="J130" s="208"/>
      <c r="K130" s="208">
        <f>ROUNDDOWN(D130*J130,0)</f>
        <v>0</v>
      </c>
      <c r="L130" s="208">
        <f>ROUNDDOWN(F130+H130+J130,0)</f>
        <v>86686</v>
      </c>
      <c r="M130" s="208">
        <f>ROUNDDOWN(G130+I130+K130,0)</f>
        <v>1733</v>
      </c>
      <c r="N130" s="210"/>
    </row>
    <row r="131" spans="1:14" s="140" customFormat="1" ht="18" customHeight="1">
      <c r="A131" s="203"/>
      <c r="B131" s="252" t="s">
        <v>124</v>
      </c>
      <c r="C131" s="258"/>
      <c r="D131" s="250"/>
      <c r="E131" s="250"/>
      <c r="F131" s="251"/>
      <c r="G131" s="208">
        <f>ROUNDDOWN(SUM(G129:G130),0)</f>
        <v>1065</v>
      </c>
      <c r="H131" s="251"/>
      <c r="I131" s="208">
        <f>ROUNDDOWN(SUM(I129:I130),0)</f>
        <v>13757</v>
      </c>
      <c r="J131" s="251"/>
      <c r="K131" s="208">
        <f>ROUNDDOWN(SUM(K129:K130),0)</f>
        <v>0</v>
      </c>
      <c r="L131" s="251"/>
      <c r="M131" s="208">
        <f>ROUNDDOWN(SUM(G131+I131+K131),0)</f>
        <v>14822</v>
      </c>
      <c r="N131" s="263"/>
    </row>
    <row r="132" spans="1:14" s="140" customFormat="1" ht="18" customHeight="1">
      <c r="A132" s="239"/>
      <c r="B132" s="211"/>
      <c r="C132" s="269"/>
      <c r="D132" s="270"/>
      <c r="E132" s="271"/>
      <c r="F132" s="268"/>
      <c r="G132" s="268"/>
      <c r="H132" s="268"/>
      <c r="I132" s="268"/>
      <c r="J132" s="268"/>
      <c r="K132" s="268"/>
      <c r="L132" s="268"/>
      <c r="M132" s="268"/>
      <c r="N132" s="269"/>
    </row>
    <row r="133" spans="1:14" s="562" customFormat="1" ht="18" customHeight="1">
      <c r="A133" s="563">
        <f>A128+1</f>
        <v>58</v>
      </c>
      <c r="B133" s="568" t="s">
        <v>918</v>
      </c>
      <c r="C133" s="236"/>
      <c r="D133" s="564">
        <v>1</v>
      </c>
      <c r="E133" s="573" t="s">
        <v>56</v>
      </c>
      <c r="F133" s="566"/>
      <c r="G133" s="566"/>
      <c r="H133" s="566"/>
      <c r="I133" s="566"/>
      <c r="J133" s="566"/>
      <c r="K133" s="566"/>
      <c r="L133" s="566"/>
      <c r="M133" s="566"/>
      <c r="N133" s="567"/>
    </row>
    <row r="134" spans="1:14" s="562" customFormat="1" ht="18" customHeight="1">
      <c r="A134" s="574"/>
      <c r="B134" s="583" t="str">
        <f>노임단가!B9</f>
        <v>건축목공</v>
      </c>
      <c r="C134" s="577"/>
      <c r="D134" s="570">
        <v>7.4999999999999997E-2</v>
      </c>
      <c r="E134" s="206" t="s">
        <v>351</v>
      </c>
      <c r="F134" s="566"/>
      <c r="G134" s="566">
        <f>ROUNDDOWN(D134*F134,0)</f>
        <v>0</v>
      </c>
      <c r="H134" s="566">
        <f>노임단가!C9</f>
        <v>133609</v>
      </c>
      <c r="I134" s="566">
        <f>ROUNDDOWN(D134*H134,0)</f>
        <v>10020</v>
      </c>
      <c r="J134" s="566"/>
      <c r="K134" s="566">
        <f>ROUNDDOWN(D134*J134,0)</f>
        <v>0</v>
      </c>
      <c r="L134" s="566">
        <f>ROUNDDOWN(F134+H134+J134,0)</f>
        <v>133609</v>
      </c>
      <c r="M134" s="566">
        <f>ROUNDDOWN(G134+I134+K134,0)</f>
        <v>10020</v>
      </c>
      <c r="N134" s="567"/>
    </row>
    <row r="135" spans="1:14" s="562" customFormat="1" ht="18" customHeight="1">
      <c r="A135" s="574"/>
      <c r="B135" s="583" t="str">
        <f>노임단가!B5</f>
        <v>보 통  인 부</v>
      </c>
      <c r="C135" s="577"/>
      <c r="D135" s="570">
        <v>7.0000000000000001E-3</v>
      </c>
      <c r="E135" s="206" t="s">
        <v>919</v>
      </c>
      <c r="F135" s="566"/>
      <c r="G135" s="566">
        <f>ROUNDDOWN(D135*F135,0)</f>
        <v>0</v>
      </c>
      <c r="H135" s="566">
        <f>노임단가!C5</f>
        <v>86686</v>
      </c>
      <c r="I135" s="566">
        <f>ROUNDDOWN(D135*H135,0)</f>
        <v>606</v>
      </c>
      <c r="J135" s="566"/>
      <c r="K135" s="566">
        <f>ROUNDDOWN(D135*J135,0)</f>
        <v>0</v>
      </c>
      <c r="L135" s="566">
        <f>ROUNDDOWN(F135+H135+J135,0)</f>
        <v>86686</v>
      </c>
      <c r="M135" s="566">
        <f>ROUNDDOWN(G135+I135+K135,0)</f>
        <v>606</v>
      </c>
      <c r="N135" s="567"/>
    </row>
    <row r="136" spans="1:14" s="562" customFormat="1" ht="18" customHeight="1">
      <c r="A136" s="563"/>
      <c r="B136" s="577" t="s">
        <v>124</v>
      </c>
      <c r="C136" s="578"/>
      <c r="D136" s="575"/>
      <c r="E136" s="575"/>
      <c r="F136" s="576"/>
      <c r="G136" s="566">
        <f>ROUNDDOWN(SUM(G134:G134),0)</f>
        <v>0</v>
      </c>
      <c r="H136" s="576"/>
      <c r="I136" s="566">
        <f>ROUNDDOWN(SUM(I134:I134),0)</f>
        <v>10020</v>
      </c>
      <c r="J136" s="576"/>
      <c r="K136" s="566">
        <f>ROUNDDOWN(SUM(K134:K134),0)</f>
        <v>0</v>
      </c>
      <c r="L136" s="576"/>
      <c r="M136" s="566">
        <f>ROUNDDOWN(SUM(G136+I136+K136),0)</f>
        <v>10020</v>
      </c>
      <c r="N136" s="579"/>
    </row>
    <row r="137" spans="1:14" s="562" customFormat="1" ht="18" customHeight="1">
      <c r="A137" s="563"/>
      <c r="B137" s="577"/>
      <c r="C137" s="578"/>
      <c r="D137" s="575"/>
      <c r="E137" s="575"/>
      <c r="F137" s="576"/>
      <c r="G137" s="566"/>
      <c r="H137" s="576"/>
      <c r="I137" s="566"/>
      <c r="J137" s="576"/>
      <c r="K137" s="566"/>
      <c r="L137" s="576"/>
      <c r="M137" s="566"/>
      <c r="N137" s="579"/>
    </row>
    <row r="138" spans="1:14" s="140" customFormat="1" ht="18" customHeight="1">
      <c r="A138" s="203">
        <f>A133+1</f>
        <v>59</v>
      </c>
      <c r="B138" s="211" t="s">
        <v>719</v>
      </c>
      <c r="C138" s="236" t="s">
        <v>720</v>
      </c>
      <c r="D138" s="205">
        <v>1</v>
      </c>
      <c r="E138" s="237" t="s">
        <v>1121</v>
      </c>
      <c r="F138" s="208"/>
      <c r="G138" s="208"/>
      <c r="H138" s="208"/>
      <c r="I138" s="208"/>
      <c r="J138" s="208"/>
      <c r="K138" s="208"/>
      <c r="L138" s="208"/>
      <c r="M138" s="208"/>
      <c r="N138" s="210"/>
    </row>
    <row r="139" spans="1:14" s="140" customFormat="1" ht="18" customHeight="1">
      <c r="A139" s="239"/>
      <c r="B139" s="211" t="str">
        <f>중기목록표!B16</f>
        <v>트럭탑재형 크레인</v>
      </c>
      <c r="C139" s="211"/>
      <c r="D139" s="226">
        <v>6.6667000000000004E-2</v>
      </c>
      <c r="E139" s="206" t="s">
        <v>643</v>
      </c>
      <c r="F139" s="208">
        <f>중기목록표!F16</f>
        <v>8812</v>
      </c>
      <c r="G139" s="208">
        <f>ROUNDDOWN(D139*F139,0)</f>
        <v>587</v>
      </c>
      <c r="H139" s="208">
        <f>중기목록표!G16</f>
        <v>24762</v>
      </c>
      <c r="I139" s="208">
        <f>ROUNDDOWN(D139*H139,0)</f>
        <v>1650</v>
      </c>
      <c r="J139" s="208">
        <f>중기목록표!H16</f>
        <v>10362</v>
      </c>
      <c r="K139" s="208">
        <f>ROUNDDOWN(D139*J139,0)</f>
        <v>690</v>
      </c>
      <c r="L139" s="208">
        <f t="shared" ref="L139:M141" si="12">ROUNDDOWN(F139+H139+J139,0)</f>
        <v>43936</v>
      </c>
      <c r="M139" s="208">
        <f t="shared" si="12"/>
        <v>2927</v>
      </c>
      <c r="N139" s="210"/>
    </row>
    <row r="140" spans="1:14" s="140" customFormat="1" ht="18" customHeight="1">
      <c r="A140" s="239"/>
      <c r="B140" s="474" t="str">
        <f>노임단가!B5</f>
        <v>보 통  인 부</v>
      </c>
      <c r="C140" s="474"/>
      <c r="D140" s="226">
        <v>8.3300000000000006E-3</v>
      </c>
      <c r="E140" s="206" t="s">
        <v>643</v>
      </c>
      <c r="F140" s="208"/>
      <c r="G140" s="208">
        <f>ROUNDDOWN(D140*F140,0)</f>
        <v>0</v>
      </c>
      <c r="H140" s="208">
        <f>노임단가!C5</f>
        <v>86686</v>
      </c>
      <c r="I140" s="208">
        <f>ROUNDDOWN(D140*H140,0)</f>
        <v>722</v>
      </c>
      <c r="J140" s="208"/>
      <c r="K140" s="208">
        <f>ROUNDDOWN(D140*J140,0)</f>
        <v>0</v>
      </c>
      <c r="L140" s="208">
        <f t="shared" si="12"/>
        <v>86686</v>
      </c>
      <c r="M140" s="208">
        <f t="shared" si="12"/>
        <v>722</v>
      </c>
      <c r="N140" s="210"/>
    </row>
    <row r="141" spans="1:14" s="140" customFormat="1" ht="18" customHeight="1">
      <c r="A141" s="239"/>
      <c r="B141" s="446" t="str">
        <f>노임단가!B4</f>
        <v>특 별  인 부</v>
      </c>
      <c r="C141" s="252"/>
      <c r="D141" s="226">
        <v>1.6667000000000001E-2</v>
      </c>
      <c r="E141" s="206" t="s">
        <v>643</v>
      </c>
      <c r="F141" s="208"/>
      <c r="G141" s="208">
        <f>ROUNDDOWN(D141*F141,0)</f>
        <v>0</v>
      </c>
      <c r="H141" s="208">
        <f>노임단가!C4</f>
        <v>106569</v>
      </c>
      <c r="I141" s="208">
        <f>ROUNDDOWN(D141*H141,0)</f>
        <v>1776</v>
      </c>
      <c r="J141" s="208"/>
      <c r="K141" s="208">
        <f>ROUNDDOWN(D141*J141,0)</f>
        <v>0</v>
      </c>
      <c r="L141" s="208">
        <f t="shared" si="12"/>
        <v>106569</v>
      </c>
      <c r="M141" s="208">
        <f t="shared" si="12"/>
        <v>1776</v>
      </c>
      <c r="N141" s="210"/>
    </row>
    <row r="142" spans="1:14" s="140" customFormat="1" ht="18" customHeight="1">
      <c r="A142" s="203"/>
      <c r="B142" s="252" t="s">
        <v>124</v>
      </c>
      <c r="C142" s="258"/>
      <c r="D142" s="250"/>
      <c r="E142" s="250"/>
      <c r="F142" s="251"/>
      <c r="G142" s="208">
        <f>ROUNDDOWN(SUM(G139:G141),0)</f>
        <v>587</v>
      </c>
      <c r="H142" s="251"/>
      <c r="I142" s="208">
        <f>ROUNDDOWN(SUM(I139:I141),0)</f>
        <v>4148</v>
      </c>
      <c r="J142" s="251"/>
      <c r="K142" s="208">
        <f>ROUNDDOWN(SUM(K139:K141),0)</f>
        <v>690</v>
      </c>
      <c r="L142" s="251"/>
      <c r="M142" s="208">
        <f>ROUNDDOWN(SUM(G142+I142+K142),0)</f>
        <v>5425</v>
      </c>
      <c r="N142" s="263"/>
    </row>
    <row r="143" spans="1:14" s="140" customFormat="1" ht="18" customHeight="1">
      <c r="A143" s="203"/>
      <c r="B143" s="274"/>
      <c r="C143" s="269"/>
      <c r="D143" s="273"/>
      <c r="E143" s="271"/>
      <c r="F143" s="268"/>
      <c r="G143" s="268"/>
      <c r="H143" s="268"/>
      <c r="I143" s="268"/>
      <c r="J143" s="268"/>
      <c r="K143" s="268"/>
      <c r="L143" s="268"/>
      <c r="M143" s="268"/>
      <c r="N143" s="269"/>
    </row>
    <row r="144" spans="1:14" s="140" customFormat="1" ht="18" customHeight="1">
      <c r="A144" s="563">
        <f>A138+1</f>
        <v>60</v>
      </c>
      <c r="B144" s="211" t="s">
        <v>737</v>
      </c>
      <c r="C144" s="476" t="s">
        <v>738</v>
      </c>
      <c r="D144" s="205">
        <v>1</v>
      </c>
      <c r="E144" s="237" t="s">
        <v>125</v>
      </c>
      <c r="F144" s="208"/>
      <c r="G144" s="208"/>
      <c r="H144" s="208"/>
      <c r="I144" s="208"/>
      <c r="J144" s="208"/>
      <c r="K144" s="208"/>
      <c r="L144" s="208"/>
      <c r="M144" s="208"/>
      <c r="N144" s="210"/>
    </row>
    <row r="145" spans="1:14" s="140" customFormat="1" ht="18" customHeight="1">
      <c r="A145" s="239"/>
      <c r="B145" s="446" t="str">
        <f>자재단가!A73</f>
        <v>시멘트</v>
      </c>
      <c r="C145" s="446" t="str">
        <f>자재단가!B73</f>
        <v>40kg</v>
      </c>
      <c r="D145" s="205">
        <v>510</v>
      </c>
      <c r="E145" s="206" t="s">
        <v>740</v>
      </c>
      <c r="F145" s="208">
        <f>중기목록표!F22</f>
        <v>0</v>
      </c>
      <c r="G145" s="208">
        <f>ROUNDDOWN(D145*F145,0)</f>
        <v>0</v>
      </c>
      <c r="H145" s="208">
        <f>중기목록표!G22</f>
        <v>0</v>
      </c>
      <c r="I145" s="208">
        <f>ROUNDDOWN(D145*H145,0)</f>
        <v>0</v>
      </c>
      <c r="J145" s="208">
        <f>중기목록표!H22</f>
        <v>0</v>
      </c>
      <c r="K145" s="208">
        <f>ROUNDDOWN(D145*J145,0)</f>
        <v>0</v>
      </c>
      <c r="L145" s="208">
        <f t="shared" ref="L145:M147" si="13">ROUNDDOWN(F145+H145+J145,0)</f>
        <v>0</v>
      </c>
      <c r="M145" s="208">
        <f t="shared" si="13"/>
        <v>0</v>
      </c>
      <c r="N145" s="210"/>
    </row>
    <row r="146" spans="1:14" s="140" customFormat="1" ht="18" customHeight="1">
      <c r="A146" s="239"/>
      <c r="B146" s="474" t="str">
        <f>자재단가!A74</f>
        <v>모래</v>
      </c>
      <c r="C146" s="474" t="str">
        <f>자재단가!B74</f>
        <v>강모래 도착도</v>
      </c>
      <c r="D146" s="218">
        <v>1.1000000000000001</v>
      </c>
      <c r="E146" s="206" t="s">
        <v>741</v>
      </c>
      <c r="F146" s="208">
        <f>자재단가!D74</f>
        <v>22000</v>
      </c>
      <c r="G146" s="208">
        <f>ROUNDDOWN(D146*F146,0)</f>
        <v>24200</v>
      </c>
      <c r="H146" s="208"/>
      <c r="I146" s="208">
        <f>ROUNDDOWN(D146*H146,0)</f>
        <v>0</v>
      </c>
      <c r="J146" s="208"/>
      <c r="K146" s="208">
        <f>ROUNDDOWN(D146*J146,0)</f>
        <v>0</v>
      </c>
      <c r="L146" s="208">
        <f t="shared" si="13"/>
        <v>22000</v>
      </c>
      <c r="M146" s="208">
        <f t="shared" si="13"/>
        <v>24200</v>
      </c>
      <c r="N146" s="210"/>
    </row>
    <row r="147" spans="1:14" s="140" customFormat="1" ht="18" customHeight="1">
      <c r="A147" s="239"/>
      <c r="B147" s="446" t="str">
        <f>노임단가!B5</f>
        <v>보 통  인 부</v>
      </c>
      <c r="C147" s="252"/>
      <c r="D147" s="213">
        <v>0.66</v>
      </c>
      <c r="E147" s="206" t="s">
        <v>643</v>
      </c>
      <c r="F147" s="208"/>
      <c r="G147" s="208">
        <f>ROUNDDOWN(D147*F147,0)</f>
        <v>0</v>
      </c>
      <c r="H147" s="208">
        <f>노임단가!C5</f>
        <v>86686</v>
      </c>
      <c r="I147" s="208">
        <f>ROUNDDOWN(D147*H147,0)</f>
        <v>57212</v>
      </c>
      <c r="J147" s="208"/>
      <c r="K147" s="208">
        <f>ROUNDDOWN(D147*J147,0)</f>
        <v>0</v>
      </c>
      <c r="L147" s="208">
        <f t="shared" si="13"/>
        <v>86686</v>
      </c>
      <c r="M147" s="208">
        <f t="shared" si="13"/>
        <v>57212</v>
      </c>
      <c r="N147" s="210"/>
    </row>
    <row r="148" spans="1:14" s="140" customFormat="1" ht="18" customHeight="1">
      <c r="A148" s="203"/>
      <c r="B148" s="252" t="s">
        <v>124</v>
      </c>
      <c r="C148" s="258"/>
      <c r="D148" s="250"/>
      <c r="E148" s="250"/>
      <c r="F148" s="251"/>
      <c r="G148" s="208">
        <f>ROUNDDOWN(SUM(G145:G147),0)</f>
        <v>24200</v>
      </c>
      <c r="H148" s="251"/>
      <c r="I148" s="208">
        <f>ROUNDDOWN(SUM(I145:I147),0)</f>
        <v>57212</v>
      </c>
      <c r="J148" s="251"/>
      <c r="K148" s="208">
        <f>ROUNDDOWN(SUM(K145:K147),0)</f>
        <v>0</v>
      </c>
      <c r="L148" s="251"/>
      <c r="M148" s="208">
        <f>ROUNDDOWN(SUM(G148+I148+K148),0)</f>
        <v>81412</v>
      </c>
      <c r="N148" s="263"/>
    </row>
    <row r="149" spans="1:14" s="140" customFormat="1" ht="18" customHeight="1">
      <c r="A149" s="239"/>
      <c r="B149" s="211"/>
      <c r="C149" s="269"/>
      <c r="D149" s="275"/>
      <c r="E149" s="271"/>
      <c r="F149" s="268"/>
      <c r="G149" s="268"/>
      <c r="H149" s="268"/>
      <c r="I149" s="268"/>
      <c r="J149" s="268"/>
      <c r="K149" s="268"/>
      <c r="L149" s="268"/>
      <c r="M149" s="268"/>
      <c r="N149" s="263"/>
    </row>
    <row r="150" spans="1:14" s="140" customFormat="1" ht="18" customHeight="1">
      <c r="A150" s="203">
        <f>A144+1</f>
        <v>61</v>
      </c>
      <c r="B150" s="211" t="s">
        <v>761</v>
      </c>
      <c r="C150" s="476" t="s">
        <v>760</v>
      </c>
      <c r="D150" s="205">
        <v>1</v>
      </c>
      <c r="E150" s="237" t="s">
        <v>125</v>
      </c>
      <c r="F150" s="208"/>
      <c r="G150" s="208"/>
      <c r="H150" s="208"/>
      <c r="I150" s="208"/>
      <c r="J150" s="208"/>
      <c r="K150" s="208"/>
      <c r="L150" s="208"/>
      <c r="M150" s="208"/>
      <c r="N150" s="210"/>
    </row>
    <row r="151" spans="1:14" s="140" customFormat="1" ht="18" customHeight="1">
      <c r="A151" s="239"/>
      <c r="B151" s="446" t="str">
        <f>경비!B9</f>
        <v xml:space="preserve">콘크리트 포장깨기          </v>
      </c>
      <c r="C151" s="252" t="str">
        <f>경비!C9</f>
        <v>T30cm미만 폐기물처리제외</v>
      </c>
      <c r="D151" s="205">
        <v>1</v>
      </c>
      <c r="E151" s="237" t="s">
        <v>125</v>
      </c>
      <c r="F151" s="208">
        <f>경비!E9</f>
        <v>3072</v>
      </c>
      <c r="G151" s="208">
        <f>ROUNDDOWN(D151*F151,0)</f>
        <v>3072</v>
      </c>
      <c r="H151" s="208">
        <f>경비!F9</f>
        <v>15548</v>
      </c>
      <c r="I151" s="208">
        <f>ROUNDDOWN(D151*H151,0)</f>
        <v>15548</v>
      </c>
      <c r="J151" s="208">
        <f>경비!G9</f>
        <v>3887</v>
      </c>
      <c r="K151" s="208">
        <f>ROUNDDOWN(D151*J151,0)</f>
        <v>3887</v>
      </c>
      <c r="L151" s="208">
        <f>ROUNDDOWN(F151+H151+J151,0)</f>
        <v>22507</v>
      </c>
      <c r="M151" s="208">
        <f>ROUNDDOWN(G151+I151+K151,0)</f>
        <v>22507</v>
      </c>
      <c r="N151" s="210"/>
    </row>
    <row r="152" spans="1:14" s="140" customFormat="1" ht="18" customHeight="1">
      <c r="A152" s="203"/>
      <c r="B152" s="252" t="s">
        <v>124</v>
      </c>
      <c r="C152" s="258"/>
      <c r="D152" s="250"/>
      <c r="E152" s="250"/>
      <c r="F152" s="251"/>
      <c r="G152" s="208">
        <f>ROUNDDOWN(SUM(G151:G151),0)</f>
        <v>3072</v>
      </c>
      <c r="H152" s="251"/>
      <c r="I152" s="208">
        <f>ROUNDDOWN(SUM(I151:I151),0)</f>
        <v>15548</v>
      </c>
      <c r="J152" s="251"/>
      <c r="K152" s="208">
        <f>ROUNDDOWN(SUM(K151:K151),0)</f>
        <v>3887</v>
      </c>
      <c r="L152" s="251"/>
      <c r="M152" s="208">
        <f>ROUNDDOWN(SUM(G152+I152+K152),0)</f>
        <v>22507</v>
      </c>
      <c r="N152" s="263"/>
    </row>
    <row r="153" spans="1:14" s="140" customFormat="1" ht="18" customHeight="1">
      <c r="A153" s="239"/>
      <c r="B153" s="211"/>
      <c r="C153" s="250"/>
      <c r="D153" s="207"/>
      <c r="E153" s="271"/>
      <c r="F153" s="268"/>
      <c r="G153" s="268"/>
      <c r="H153" s="268"/>
      <c r="I153" s="268"/>
      <c r="J153" s="251"/>
      <c r="K153" s="268"/>
      <c r="L153" s="268"/>
      <c r="M153" s="268"/>
      <c r="N153" s="263"/>
    </row>
    <row r="154" spans="1:14" s="140" customFormat="1" ht="18" customHeight="1">
      <c r="A154" s="203">
        <f>A150+1</f>
        <v>62</v>
      </c>
      <c r="B154" s="211" t="s">
        <v>779</v>
      </c>
      <c r="C154" s="476" t="s">
        <v>831</v>
      </c>
      <c r="D154" s="205">
        <v>1</v>
      </c>
      <c r="E154" s="237" t="s">
        <v>125</v>
      </c>
      <c r="F154" s="208"/>
      <c r="G154" s="208"/>
      <c r="H154" s="208"/>
      <c r="I154" s="208"/>
      <c r="J154" s="208"/>
      <c r="K154" s="208"/>
      <c r="L154" s="208"/>
      <c r="M154" s="208"/>
      <c r="N154" s="210"/>
    </row>
    <row r="155" spans="1:14" s="140" customFormat="1" ht="18" customHeight="1">
      <c r="A155" s="239"/>
      <c r="B155" s="446" t="str">
        <f>경비!B10:B10</f>
        <v>성토면고르기</v>
      </c>
      <c r="C155" s="252" t="str">
        <f>경비!C10:C10</f>
        <v>인력</v>
      </c>
      <c r="D155" s="205">
        <v>1</v>
      </c>
      <c r="E155" s="237" t="s">
        <v>125</v>
      </c>
      <c r="F155" s="208">
        <f>경비!E10</f>
        <v>0</v>
      </c>
      <c r="G155" s="208">
        <f>ROUNDDOWN(D155*F155,0)</f>
        <v>0</v>
      </c>
      <c r="H155" s="208">
        <f>경비!F10</f>
        <v>1097</v>
      </c>
      <c r="I155" s="208">
        <f>ROUNDDOWN(D155*H155,0)</f>
        <v>1097</v>
      </c>
      <c r="J155" s="208">
        <f>경비!G10</f>
        <v>0</v>
      </c>
      <c r="K155" s="208">
        <f>ROUNDDOWN(D155*J155,0)</f>
        <v>0</v>
      </c>
      <c r="L155" s="208">
        <f>ROUNDDOWN(F155+H155+J155,0)</f>
        <v>1097</v>
      </c>
      <c r="M155" s="208">
        <f>ROUNDDOWN(G155+I155+K155,0)</f>
        <v>1097</v>
      </c>
      <c r="N155" s="210"/>
    </row>
    <row r="156" spans="1:14" s="140" customFormat="1" ht="18" customHeight="1">
      <c r="A156" s="203"/>
      <c r="B156" s="252" t="s">
        <v>124</v>
      </c>
      <c r="C156" s="258"/>
      <c r="D156" s="250"/>
      <c r="E156" s="250"/>
      <c r="F156" s="251"/>
      <c r="G156" s="208">
        <f>ROUNDDOWN(SUM(G155:G155),0)</f>
        <v>0</v>
      </c>
      <c r="H156" s="251"/>
      <c r="I156" s="208">
        <f>ROUNDDOWN(SUM(I155:I155),0)</f>
        <v>1097</v>
      </c>
      <c r="J156" s="251"/>
      <c r="K156" s="208">
        <f>ROUNDDOWN(SUM(K155:K155),0)</f>
        <v>0</v>
      </c>
      <c r="L156" s="251"/>
      <c r="M156" s="208">
        <f>ROUNDDOWN(SUM(G156+I156+K156),0)</f>
        <v>1097</v>
      </c>
      <c r="N156" s="263"/>
    </row>
    <row r="157" spans="1:14" s="140" customFormat="1" ht="18" customHeight="1">
      <c r="A157" s="239"/>
      <c r="B157" s="211"/>
      <c r="C157" s="250"/>
      <c r="D157" s="259"/>
      <c r="E157" s="271"/>
      <c r="F157" s="268"/>
      <c r="G157" s="268"/>
      <c r="H157" s="268"/>
      <c r="I157" s="268"/>
      <c r="J157" s="251"/>
      <c r="K157" s="268"/>
      <c r="L157" s="268"/>
      <c r="M157" s="268"/>
      <c r="N157" s="263"/>
    </row>
    <row r="158" spans="1:14" s="562" customFormat="1" ht="18" customHeight="1">
      <c r="A158" s="563">
        <f>A154+1</f>
        <v>63</v>
      </c>
      <c r="B158" s="568" t="s">
        <v>1267</v>
      </c>
      <c r="C158" s="476"/>
      <c r="D158" s="564">
        <v>1</v>
      </c>
      <c r="E158" s="573" t="s">
        <v>1269</v>
      </c>
      <c r="F158" s="566"/>
      <c r="G158" s="566"/>
      <c r="H158" s="566"/>
      <c r="I158" s="566"/>
      <c r="J158" s="566"/>
      <c r="K158" s="566"/>
      <c r="L158" s="566"/>
      <c r="M158" s="566"/>
      <c r="N158" s="567"/>
    </row>
    <row r="159" spans="1:14" s="562" customFormat="1" ht="18" customHeight="1">
      <c r="A159" s="574"/>
      <c r="B159" s="568" t="str">
        <f>노임단가!B14</f>
        <v>배관공</v>
      </c>
      <c r="C159" s="577"/>
      <c r="D159" s="570">
        <f>0.18/6</f>
        <v>0.03</v>
      </c>
      <c r="E159" s="573" t="s">
        <v>1136</v>
      </c>
      <c r="F159" s="566"/>
      <c r="G159" s="566">
        <f>ROUNDDOWN(D159*F159,0)</f>
        <v>0</v>
      </c>
      <c r="H159" s="566">
        <f>노임단가!C14</f>
        <v>117063</v>
      </c>
      <c r="I159" s="566">
        <f>ROUNDDOWN(D159*H159,0)</f>
        <v>3511</v>
      </c>
      <c r="J159" s="566"/>
      <c r="K159" s="566">
        <f>ROUNDDOWN(D159*J159,0)</f>
        <v>0</v>
      </c>
      <c r="L159" s="566">
        <f>ROUNDDOWN(F159+H159+J159,0)</f>
        <v>117063</v>
      </c>
      <c r="M159" s="566">
        <f>ROUNDDOWN(G159+I159+K159,0)</f>
        <v>3511</v>
      </c>
      <c r="N159" s="567"/>
    </row>
    <row r="160" spans="1:14" s="562" customFormat="1" ht="18" customHeight="1">
      <c r="A160" s="574"/>
      <c r="B160" s="474" t="str">
        <f>노임단가!B5</f>
        <v>보 통  인 부</v>
      </c>
      <c r="C160" s="577"/>
      <c r="D160" s="570">
        <f>0.28/6</f>
        <v>4.6666666666666669E-2</v>
      </c>
      <c r="E160" s="573" t="s">
        <v>1268</v>
      </c>
      <c r="F160" s="566"/>
      <c r="G160" s="566">
        <f>ROUNDDOWN(D160*F160,0)</f>
        <v>0</v>
      </c>
      <c r="H160" s="566">
        <f>노임단가!C5</f>
        <v>86686</v>
      </c>
      <c r="I160" s="566">
        <f>ROUNDDOWN(D160*H160,0)</f>
        <v>4045</v>
      </c>
      <c r="J160" s="566"/>
      <c r="K160" s="566"/>
      <c r="L160" s="566">
        <f>ROUNDDOWN(F160+H160+J160,0)</f>
        <v>86686</v>
      </c>
      <c r="M160" s="566">
        <f>ROUNDDOWN(G160+I160+K160,0)</f>
        <v>4045</v>
      </c>
      <c r="N160" s="567"/>
    </row>
    <row r="161" spans="1:14" s="562" customFormat="1" ht="18" customHeight="1">
      <c r="A161" s="563"/>
      <c r="B161" s="577" t="s">
        <v>124</v>
      </c>
      <c r="C161" s="578"/>
      <c r="D161" s="575"/>
      <c r="E161" s="575"/>
      <c r="F161" s="576"/>
      <c r="G161" s="566">
        <f>ROUNDDOWN(SUM(G159:G159),0)</f>
        <v>0</v>
      </c>
      <c r="H161" s="576"/>
      <c r="I161" s="566">
        <f>ROUNDDOWN(SUM(I159:I160),0)</f>
        <v>7556</v>
      </c>
      <c r="J161" s="576"/>
      <c r="K161" s="566">
        <f>ROUNDDOWN(SUM(K159:K160),0)</f>
        <v>0</v>
      </c>
      <c r="L161" s="576"/>
      <c r="M161" s="566">
        <f>ROUNDDOWN(SUM(G161+I161+K161),0)</f>
        <v>7556</v>
      </c>
      <c r="N161" s="579"/>
    </row>
    <row r="162" spans="1:14" s="140" customFormat="1" ht="18" customHeight="1">
      <c r="A162" s="203"/>
      <c r="B162" s="211"/>
      <c r="C162" s="266"/>
      <c r="D162" s="256"/>
      <c r="E162" s="237"/>
      <c r="F162" s="268"/>
      <c r="G162" s="251"/>
      <c r="H162" s="251"/>
      <c r="I162" s="251"/>
      <c r="J162" s="251"/>
      <c r="K162" s="251"/>
      <c r="L162" s="251"/>
      <c r="M162" s="251"/>
      <c r="N162" s="263"/>
    </row>
    <row r="163" spans="1:14" s="562" customFormat="1" ht="18" customHeight="1">
      <c r="A163" s="563">
        <f>A158+1</f>
        <v>64</v>
      </c>
      <c r="B163" s="568" t="s">
        <v>1085</v>
      </c>
      <c r="C163" s="476" t="s">
        <v>1086</v>
      </c>
      <c r="D163" s="564">
        <v>1</v>
      </c>
      <c r="E163" s="573" t="s">
        <v>1082</v>
      </c>
      <c r="F163" s="566"/>
      <c r="G163" s="566"/>
      <c r="H163" s="566"/>
      <c r="I163" s="566"/>
      <c r="J163" s="566"/>
      <c r="K163" s="566"/>
      <c r="L163" s="566"/>
      <c r="M163" s="566"/>
      <c r="N163" s="567"/>
    </row>
    <row r="164" spans="1:14" s="562" customFormat="1" ht="18" customHeight="1">
      <c r="A164" s="563"/>
      <c r="B164" s="583" t="str">
        <f>노임단가!B5</f>
        <v>보 통  인 부</v>
      </c>
      <c r="C164" s="577"/>
      <c r="D164" s="570">
        <v>1.7999999999999999E-2</v>
      </c>
      <c r="E164" s="573" t="s">
        <v>1075</v>
      </c>
      <c r="F164" s="566"/>
      <c r="G164" s="566">
        <f>ROUNDDOWN(D164*F164,0)</f>
        <v>0</v>
      </c>
      <c r="H164" s="566">
        <f>노임단가!C5</f>
        <v>86686</v>
      </c>
      <c r="I164" s="566">
        <f>ROUNDDOWN(D164*H164,0)</f>
        <v>1560</v>
      </c>
      <c r="J164" s="566"/>
      <c r="K164" s="566">
        <f>ROUNDDOWN(D164*J164,0)</f>
        <v>0</v>
      </c>
      <c r="L164" s="566">
        <f t="shared" ref="L164:M167" si="14">ROUNDDOWN(F164+H164+J164,0)</f>
        <v>86686</v>
      </c>
      <c r="M164" s="566">
        <f t="shared" si="14"/>
        <v>1560</v>
      </c>
      <c r="N164" s="567"/>
    </row>
    <row r="165" spans="1:14" s="562" customFormat="1" ht="18" customHeight="1">
      <c r="A165" s="563"/>
      <c r="B165" s="583" t="str">
        <f>중기목록표!B4</f>
        <v>굴삭기(무한궤도)</v>
      </c>
      <c r="C165" s="577" t="s">
        <v>1088</v>
      </c>
      <c r="D165" s="570">
        <v>7.0000000000000007E-2</v>
      </c>
      <c r="E165" s="573" t="s">
        <v>1091</v>
      </c>
      <c r="F165" s="566">
        <f>중기목록표!F4</f>
        <v>8784</v>
      </c>
      <c r="G165" s="566">
        <f>ROUNDDOWN(D165*F165,0)</f>
        <v>614</v>
      </c>
      <c r="H165" s="566">
        <f>중기목록표!G4</f>
        <v>25344</v>
      </c>
      <c r="I165" s="566">
        <f>ROUNDDOWN(D165*H165,0)</f>
        <v>1774</v>
      </c>
      <c r="J165" s="566">
        <f>중기목록표!H4</f>
        <v>10597.6</v>
      </c>
      <c r="K165" s="566">
        <f>ROUNDDOWN(D165*J165,0)</f>
        <v>741</v>
      </c>
      <c r="L165" s="566">
        <f t="shared" si="14"/>
        <v>44725</v>
      </c>
      <c r="M165" s="566">
        <f t="shared" si="14"/>
        <v>3129</v>
      </c>
      <c r="N165" s="567"/>
    </row>
    <row r="166" spans="1:14" s="562" customFormat="1" ht="18" customHeight="1">
      <c r="A166" s="574"/>
      <c r="B166" s="583" t="s">
        <v>1106</v>
      </c>
      <c r="C166" s="577" t="s">
        <v>1089</v>
      </c>
      <c r="D166" s="570">
        <v>0.01</v>
      </c>
      <c r="E166" s="573" t="s">
        <v>1091</v>
      </c>
      <c r="F166" s="566">
        <f>중기목록표!F19</f>
        <v>19284</v>
      </c>
      <c r="G166" s="566">
        <f>ROUNDDOWN(D166*F166,0)</f>
        <v>192</v>
      </c>
      <c r="H166" s="566">
        <f>중기목록표!G19</f>
        <v>118861</v>
      </c>
      <c r="I166" s="566">
        <f>ROUNDDOWN(D166*H166,0)</f>
        <v>1188</v>
      </c>
      <c r="J166" s="566">
        <f>중기목록표!H19</f>
        <v>7829</v>
      </c>
      <c r="K166" s="566">
        <f>ROUNDDOWN(D166*J166,0)</f>
        <v>78</v>
      </c>
      <c r="L166" s="566">
        <f t="shared" si="14"/>
        <v>145974</v>
      </c>
      <c r="M166" s="566">
        <f t="shared" si="14"/>
        <v>1458</v>
      </c>
      <c r="N166" s="567"/>
    </row>
    <row r="167" spans="1:14" s="562" customFormat="1" ht="18" customHeight="1">
      <c r="A167" s="574"/>
      <c r="B167" s="583" t="s">
        <v>1087</v>
      </c>
      <c r="C167" s="577" t="s">
        <v>1090</v>
      </c>
      <c r="D167" s="570">
        <v>9.6000000000000002E-2</v>
      </c>
      <c r="E167" s="573" t="s">
        <v>1091</v>
      </c>
      <c r="F167" s="566">
        <f>중기목록표!F11</f>
        <v>3579</v>
      </c>
      <c r="G167" s="566">
        <f>ROUNDDOWN(D167*F167,0)</f>
        <v>343</v>
      </c>
      <c r="H167" s="566">
        <f>중기목록표!G11</f>
        <v>25344</v>
      </c>
      <c r="I167" s="566">
        <f>ROUNDDOWN(D167*H167,0)</f>
        <v>2433</v>
      </c>
      <c r="J167" s="566">
        <f>중기목록표!H11</f>
        <v>1563</v>
      </c>
      <c r="K167" s="566">
        <f>ROUNDDOWN(D167*J167,0)</f>
        <v>150</v>
      </c>
      <c r="L167" s="566">
        <f t="shared" si="14"/>
        <v>30486</v>
      </c>
      <c r="M167" s="566">
        <f t="shared" si="14"/>
        <v>2926</v>
      </c>
      <c r="N167" s="567"/>
    </row>
    <row r="168" spans="1:14" s="562" customFormat="1" ht="18" customHeight="1">
      <c r="A168" s="563"/>
      <c r="B168" s="577" t="s">
        <v>124</v>
      </c>
      <c r="C168" s="578"/>
      <c r="D168" s="575"/>
      <c r="E168" s="575"/>
      <c r="F168" s="576"/>
      <c r="G168" s="566">
        <f>ROUNDDOWN(SUM(G164:G167),0)</f>
        <v>1149</v>
      </c>
      <c r="H168" s="576"/>
      <c r="I168" s="566">
        <f>ROUNDDOWN(SUM(I164:I167),0)</f>
        <v>6955</v>
      </c>
      <c r="J168" s="576"/>
      <c r="K168" s="566">
        <f>ROUNDDOWN(SUM(K164:K167),0)</f>
        <v>969</v>
      </c>
      <c r="L168" s="576"/>
      <c r="M168" s="566">
        <f>ROUNDDOWN(SUM(G168+I168+K168),0)</f>
        <v>9073</v>
      </c>
      <c r="N168" s="579"/>
    </row>
    <row r="169" spans="1:14" s="140" customFormat="1" ht="18" customHeight="1">
      <c r="A169" s="203"/>
      <c r="B169" s="211"/>
      <c r="C169" s="266"/>
      <c r="D169" s="256"/>
      <c r="E169" s="237"/>
      <c r="F169" s="268"/>
      <c r="G169" s="251"/>
      <c r="H169" s="251"/>
      <c r="I169" s="251"/>
      <c r="J169" s="251"/>
      <c r="K169" s="251"/>
      <c r="L169" s="251"/>
      <c r="M169" s="251"/>
      <c r="N169" s="263"/>
    </row>
    <row r="170" spans="1:14" s="562" customFormat="1" ht="18" customHeight="1">
      <c r="A170" s="563">
        <f>A163+1</f>
        <v>65</v>
      </c>
      <c r="B170" s="568" t="s">
        <v>1122</v>
      </c>
      <c r="C170" s="476"/>
      <c r="D170" s="564">
        <v>1</v>
      </c>
      <c r="E170" s="573" t="s">
        <v>1349</v>
      </c>
      <c r="F170" s="566"/>
      <c r="G170" s="566"/>
      <c r="H170" s="566"/>
      <c r="I170" s="566"/>
      <c r="J170" s="566"/>
      <c r="K170" s="566"/>
      <c r="L170" s="566"/>
      <c r="M170" s="566"/>
      <c r="N170" s="567"/>
    </row>
    <row r="171" spans="1:14" s="562" customFormat="1" ht="18" customHeight="1">
      <c r="A171" s="563"/>
      <c r="B171" s="583" t="s">
        <v>1107</v>
      </c>
      <c r="C171" s="577" t="s">
        <v>1110</v>
      </c>
      <c r="D171" s="569">
        <v>0.03</v>
      </c>
      <c r="E171" s="573" t="s">
        <v>1111</v>
      </c>
      <c r="F171" s="566">
        <f>자재단가!D53</f>
        <v>0</v>
      </c>
      <c r="G171" s="566">
        <f>ROUNDDOWN(D171*F171,0)</f>
        <v>0</v>
      </c>
      <c r="H171" s="566"/>
      <c r="I171" s="566">
        <f>ROUNDDOWN(D171*H171,0)</f>
        <v>0</v>
      </c>
      <c r="J171" s="566"/>
      <c r="K171" s="566">
        <f>ROUNDDOWN(D171*J171,0)</f>
        <v>0</v>
      </c>
      <c r="L171" s="566">
        <f t="shared" ref="L171:M173" si="15">ROUNDDOWN(F171+H171+J171,0)</f>
        <v>0</v>
      </c>
      <c r="M171" s="566">
        <f t="shared" si="15"/>
        <v>0</v>
      </c>
      <c r="N171" s="567"/>
    </row>
    <row r="172" spans="1:14" s="562" customFormat="1" ht="18" customHeight="1">
      <c r="A172" s="574"/>
      <c r="B172" s="583" t="s">
        <v>1108</v>
      </c>
      <c r="C172" s="577" t="s">
        <v>1089</v>
      </c>
      <c r="D172" s="569">
        <v>0.08</v>
      </c>
      <c r="E172" s="573" t="s">
        <v>1075</v>
      </c>
      <c r="F172" s="566"/>
      <c r="G172" s="566">
        <f>ROUNDDOWN(D172*F172,0)</f>
        <v>0</v>
      </c>
      <c r="H172" s="566">
        <f>노임단가!C6</f>
        <v>135109</v>
      </c>
      <c r="I172" s="566">
        <f>ROUNDDOWN(D172*H172,0)</f>
        <v>10808</v>
      </c>
      <c r="J172" s="566"/>
      <c r="K172" s="566">
        <f>ROUNDDOWN(D172*J172,0)</f>
        <v>0</v>
      </c>
      <c r="L172" s="566">
        <f t="shared" si="15"/>
        <v>135109</v>
      </c>
      <c r="M172" s="566">
        <f t="shared" si="15"/>
        <v>10808</v>
      </c>
      <c r="N172" s="567"/>
    </row>
    <row r="173" spans="1:14" s="562" customFormat="1" ht="18" customHeight="1">
      <c r="A173" s="574"/>
      <c r="B173" s="583" t="s">
        <v>1109</v>
      </c>
      <c r="C173" s="577" t="s">
        <v>1090</v>
      </c>
      <c r="D173" s="569">
        <v>0.04</v>
      </c>
      <c r="E173" s="573" t="s">
        <v>1075</v>
      </c>
      <c r="F173" s="566"/>
      <c r="G173" s="566">
        <f>ROUNDDOWN(D173*F173,0)</f>
        <v>0</v>
      </c>
      <c r="H173" s="566">
        <f>노임단가!C5</f>
        <v>86686</v>
      </c>
      <c r="I173" s="566">
        <f>ROUNDDOWN(D173*H173,0)</f>
        <v>3467</v>
      </c>
      <c r="J173" s="566"/>
      <c r="K173" s="566">
        <f>ROUNDDOWN(D173*J173,0)</f>
        <v>0</v>
      </c>
      <c r="L173" s="566">
        <f t="shared" si="15"/>
        <v>86686</v>
      </c>
      <c r="M173" s="566">
        <f t="shared" si="15"/>
        <v>3467</v>
      </c>
      <c r="N173" s="567"/>
    </row>
    <row r="174" spans="1:14" s="562" customFormat="1" ht="18" customHeight="1">
      <c r="A174" s="563"/>
      <c r="B174" s="577" t="s">
        <v>124</v>
      </c>
      <c r="C174" s="578"/>
      <c r="D174" s="575"/>
      <c r="E174" s="575"/>
      <c r="F174" s="576"/>
      <c r="G174" s="566">
        <f>ROUNDDOWN(SUM(G171:G173),0)</f>
        <v>0</v>
      </c>
      <c r="H174" s="576"/>
      <c r="I174" s="566">
        <f>ROUNDDOWN(SUM(I171:I173),0)</f>
        <v>14275</v>
      </c>
      <c r="J174" s="576"/>
      <c r="K174" s="566">
        <f>ROUNDDOWN(SUM(K171:K173),0)</f>
        <v>0</v>
      </c>
      <c r="L174" s="576"/>
      <c r="M174" s="566">
        <f>ROUNDDOWN(SUM(G174+I174+K174),0)</f>
        <v>14275</v>
      </c>
      <c r="N174" s="579"/>
    </row>
    <row r="175" spans="1:14" s="140" customFormat="1" ht="18" customHeight="1">
      <c r="A175" s="234"/>
      <c r="B175" s="211"/>
      <c r="C175" s="258"/>
      <c r="D175" s="265"/>
      <c r="E175" s="237"/>
      <c r="F175" s="268"/>
      <c r="G175" s="268"/>
      <c r="H175" s="208"/>
      <c r="I175" s="268"/>
      <c r="J175" s="251"/>
      <c r="K175" s="268"/>
      <c r="L175" s="268"/>
      <c r="M175" s="268"/>
      <c r="N175" s="263"/>
    </row>
    <row r="176" spans="1:14" s="562" customFormat="1" ht="18" customHeight="1">
      <c r="A176" s="563">
        <f>A170+1</f>
        <v>66</v>
      </c>
      <c r="B176" s="568" t="s">
        <v>1130</v>
      </c>
      <c r="C176" s="476" t="s">
        <v>1135</v>
      </c>
      <c r="D176" s="564">
        <v>1</v>
      </c>
      <c r="E176" s="573" t="s">
        <v>52</v>
      </c>
      <c r="F176" s="566"/>
      <c r="G176" s="566"/>
      <c r="H176" s="566"/>
      <c r="I176" s="566"/>
      <c r="J176" s="566"/>
      <c r="K176" s="566"/>
      <c r="L176" s="566"/>
      <c r="M176" s="566"/>
      <c r="N176" s="567"/>
    </row>
    <row r="177" spans="1:14" s="562" customFormat="1" ht="18" customHeight="1">
      <c r="A177" s="563"/>
      <c r="B177" s="583" t="s">
        <v>1131</v>
      </c>
      <c r="C177" s="577" t="s">
        <v>1132</v>
      </c>
      <c r="D177" s="569">
        <v>0.11</v>
      </c>
      <c r="E177" s="573" t="s">
        <v>1136</v>
      </c>
      <c r="F177" s="566"/>
      <c r="G177" s="566">
        <f>ROUNDDOWN(D177*F177,0)</f>
        <v>0</v>
      </c>
      <c r="H177" s="566">
        <f>노임단가!C5</f>
        <v>86686</v>
      </c>
      <c r="I177" s="566">
        <f>ROUNDDOWN(D177*H177,0)</f>
        <v>9535</v>
      </c>
      <c r="J177" s="566"/>
      <c r="K177" s="566">
        <f>ROUNDDOWN(D177*J177,0)</f>
        <v>0</v>
      </c>
      <c r="L177" s="566">
        <f t="shared" ref="L177" si="16">ROUNDDOWN(F177+H177+J177,0)</f>
        <v>86686</v>
      </c>
      <c r="M177" s="566">
        <f t="shared" ref="M177" si="17">ROUNDDOWN(G177+I177+K177,0)</f>
        <v>9535</v>
      </c>
      <c r="N177" s="567"/>
    </row>
    <row r="178" spans="1:14" s="562" customFormat="1" ht="18" customHeight="1">
      <c r="A178" s="563"/>
      <c r="B178" s="583" t="s">
        <v>1134</v>
      </c>
      <c r="C178" s="577" t="s">
        <v>1133</v>
      </c>
      <c r="D178" s="218">
        <v>0.1</v>
      </c>
      <c r="E178" s="573" t="s">
        <v>1136</v>
      </c>
      <c r="F178" s="566"/>
      <c r="G178" s="566"/>
      <c r="H178" s="566">
        <f>노임단가!C5</f>
        <v>86686</v>
      </c>
      <c r="I178" s="566">
        <f>ROUNDDOWN(D178*H178,0)</f>
        <v>8668</v>
      </c>
      <c r="J178" s="566"/>
      <c r="K178" s="566"/>
      <c r="L178" s="566">
        <f t="shared" ref="L178" si="18">ROUNDDOWN(F178+H178+J178,0)</f>
        <v>86686</v>
      </c>
      <c r="M178" s="566">
        <f t="shared" ref="M178" si="19">ROUNDDOWN(G178+I178+K178,0)</f>
        <v>8668</v>
      </c>
      <c r="N178" s="567"/>
    </row>
    <row r="179" spans="1:14" s="562" customFormat="1" ht="18" customHeight="1">
      <c r="A179" s="563"/>
      <c r="B179" s="577" t="s">
        <v>124</v>
      </c>
      <c r="C179" s="578"/>
      <c r="D179" s="575"/>
      <c r="E179" s="575"/>
      <c r="F179" s="576"/>
      <c r="G179" s="566">
        <f>ROUNDDOWN(SUM(G177:G178),0)</f>
        <v>0</v>
      </c>
      <c r="H179" s="576"/>
      <c r="I179" s="566">
        <f>ROUNDDOWN(SUM(I177:I178),0)</f>
        <v>18203</v>
      </c>
      <c r="J179" s="576"/>
      <c r="K179" s="566">
        <f>ROUNDDOWN(SUM(K177:K178),0)</f>
        <v>0</v>
      </c>
      <c r="L179" s="576"/>
      <c r="M179" s="566">
        <f>ROUNDDOWN(SUM(G179+I179+K179),0)</f>
        <v>18203</v>
      </c>
      <c r="N179" s="579"/>
    </row>
    <row r="180" spans="1:14" s="141" customFormat="1" ht="18" customHeight="1">
      <c r="A180" s="276"/>
      <c r="B180" s="277"/>
      <c r="C180" s="277"/>
      <c r="D180" s="278"/>
      <c r="E180" s="279"/>
      <c r="F180" s="280"/>
      <c r="G180" s="280"/>
      <c r="H180" s="280"/>
      <c r="I180" s="280"/>
      <c r="J180" s="280"/>
      <c r="K180" s="280"/>
      <c r="L180" s="280"/>
      <c r="M180" s="280"/>
      <c r="N180" s="282"/>
    </row>
    <row r="181" spans="1:14" s="140" customFormat="1" ht="18" customHeight="1">
      <c r="A181" s="203"/>
      <c r="B181" s="211"/>
      <c r="C181" s="266"/>
      <c r="D181" s="256"/>
      <c r="E181" s="237"/>
      <c r="F181" s="268"/>
      <c r="G181" s="251"/>
      <c r="H181" s="251"/>
      <c r="I181" s="251"/>
      <c r="J181" s="251"/>
      <c r="K181" s="251"/>
      <c r="L181" s="251"/>
      <c r="M181" s="251"/>
      <c r="N181" s="263"/>
    </row>
    <row r="182" spans="1:14" s="140" customFormat="1" ht="18" customHeight="1">
      <c r="A182" s="234"/>
      <c r="B182" s="211"/>
      <c r="C182" s="258"/>
      <c r="D182" s="255"/>
      <c r="E182" s="237"/>
      <c r="F182" s="268"/>
      <c r="G182" s="268"/>
      <c r="H182" s="208"/>
      <c r="I182" s="268"/>
      <c r="J182" s="251"/>
      <c r="K182" s="268"/>
      <c r="L182" s="268"/>
      <c r="M182" s="268"/>
      <c r="N182" s="263"/>
    </row>
    <row r="183" spans="1:14" s="140" customFormat="1" ht="18" customHeight="1">
      <c r="A183" s="234"/>
      <c r="B183" s="252"/>
      <c r="C183" s="250"/>
      <c r="D183" s="250"/>
      <c r="E183" s="250"/>
      <c r="F183" s="268"/>
      <c r="G183" s="208"/>
      <c r="H183" s="208"/>
      <c r="I183" s="208"/>
      <c r="J183" s="208"/>
      <c r="K183" s="208"/>
      <c r="L183" s="208"/>
      <c r="M183" s="268"/>
      <c r="N183" s="263"/>
    </row>
    <row r="184" spans="1:14" s="140" customFormat="1" ht="18" customHeight="1">
      <c r="A184" s="276"/>
      <c r="B184" s="277"/>
      <c r="C184" s="230"/>
      <c r="D184" s="283"/>
      <c r="E184" s="279"/>
      <c r="F184" s="280"/>
      <c r="G184" s="280"/>
      <c r="H184" s="280"/>
      <c r="I184" s="280"/>
      <c r="J184" s="281"/>
      <c r="K184" s="280"/>
      <c r="L184" s="280"/>
      <c r="M184" s="280"/>
      <c r="N184" s="282"/>
    </row>
    <row r="185" spans="1:14" s="141" customFormat="1" ht="18" customHeight="1">
      <c r="A185" s="203"/>
      <c r="B185" s="211"/>
      <c r="C185" s="284"/>
      <c r="D185" s="256"/>
      <c r="E185" s="237"/>
      <c r="F185" s="268"/>
      <c r="G185" s="251"/>
      <c r="H185" s="251"/>
      <c r="I185" s="251"/>
      <c r="J185" s="251"/>
      <c r="K185" s="251"/>
      <c r="L185" s="251"/>
      <c r="M185" s="251"/>
      <c r="N185" s="263"/>
    </row>
    <row r="186" spans="1:14" s="140" customFormat="1" ht="18" customHeight="1">
      <c r="A186" s="234"/>
      <c r="B186" s="211"/>
      <c r="C186" s="258"/>
      <c r="D186" s="255"/>
      <c r="E186" s="237"/>
      <c r="F186" s="268"/>
      <c r="G186" s="268"/>
      <c r="H186" s="208"/>
      <c r="I186" s="268"/>
      <c r="J186" s="251"/>
      <c r="K186" s="268"/>
      <c r="L186" s="268"/>
      <c r="M186" s="268"/>
      <c r="N186" s="263"/>
    </row>
    <row r="187" spans="1:14" s="140" customFormat="1" ht="18" customHeight="1">
      <c r="A187" s="234"/>
      <c r="B187" s="211"/>
      <c r="C187" s="266"/>
      <c r="D187" s="255"/>
      <c r="E187" s="237"/>
      <c r="F187" s="268"/>
      <c r="G187" s="268"/>
      <c r="H187" s="208"/>
      <c r="I187" s="268"/>
      <c r="J187" s="251"/>
      <c r="K187" s="268"/>
      <c r="L187" s="268"/>
      <c r="M187" s="268"/>
      <c r="N187" s="263"/>
    </row>
    <row r="188" spans="1:14" s="140" customFormat="1" ht="18" customHeight="1">
      <c r="A188" s="234"/>
      <c r="B188" s="252"/>
      <c r="C188" s="250"/>
      <c r="D188" s="250"/>
      <c r="E188" s="250"/>
      <c r="F188" s="268"/>
      <c r="G188" s="208"/>
      <c r="H188" s="208"/>
      <c r="I188" s="208"/>
      <c r="J188" s="208"/>
      <c r="K188" s="208"/>
      <c r="L188" s="208"/>
      <c r="M188" s="268"/>
      <c r="N188" s="263"/>
    </row>
    <row r="189" spans="1:14" s="140" customFormat="1" ht="18" customHeight="1">
      <c r="A189" s="285"/>
      <c r="B189" s="229"/>
      <c r="C189" s="286"/>
      <c r="D189" s="278"/>
      <c r="E189" s="287"/>
      <c r="F189" s="280"/>
      <c r="G189" s="280"/>
      <c r="H189" s="228"/>
      <c r="I189" s="280"/>
      <c r="J189" s="281"/>
      <c r="K189" s="280"/>
      <c r="L189" s="280"/>
      <c r="M189" s="280"/>
      <c r="N189" s="282"/>
    </row>
    <row r="190" spans="1:14" s="141" customFormat="1" ht="18" customHeight="1">
      <c r="A190" s="203"/>
      <c r="B190" s="211"/>
      <c r="C190" s="284"/>
      <c r="D190" s="256"/>
      <c r="E190" s="237"/>
      <c r="F190" s="268"/>
      <c r="G190" s="251"/>
      <c r="H190" s="251"/>
      <c r="I190" s="251"/>
      <c r="J190" s="251"/>
      <c r="K190" s="251"/>
      <c r="L190" s="251"/>
      <c r="M190" s="251"/>
      <c r="N190" s="263"/>
    </row>
    <row r="191" spans="1:14" s="140" customFormat="1" ht="18" customHeight="1">
      <c r="A191" s="234"/>
      <c r="B191" s="211"/>
      <c r="C191" s="258"/>
      <c r="D191" s="255"/>
      <c r="E191" s="237"/>
      <c r="F191" s="268"/>
      <c r="G191" s="268"/>
      <c r="H191" s="208"/>
      <c r="I191" s="268"/>
      <c r="J191" s="251"/>
      <c r="K191" s="268"/>
      <c r="L191" s="268"/>
      <c r="M191" s="268"/>
      <c r="N191" s="263"/>
    </row>
    <row r="192" spans="1:14" s="140" customFormat="1" ht="18" customHeight="1">
      <c r="A192" s="234"/>
      <c r="B192" s="211"/>
      <c r="C192" s="266"/>
      <c r="D192" s="255"/>
      <c r="E192" s="237"/>
      <c r="F192" s="268"/>
      <c r="G192" s="268"/>
      <c r="H192" s="208"/>
      <c r="I192" s="268"/>
      <c r="J192" s="251"/>
      <c r="K192" s="268"/>
      <c r="L192" s="268"/>
      <c r="M192" s="268"/>
      <c r="N192" s="263"/>
    </row>
    <row r="193" spans="1:14" s="140" customFormat="1" ht="18" customHeight="1">
      <c r="A193" s="234"/>
      <c r="B193" s="252"/>
      <c r="C193" s="250"/>
      <c r="D193" s="250"/>
      <c r="E193" s="250"/>
      <c r="F193" s="268"/>
      <c r="G193" s="208"/>
      <c r="H193" s="208"/>
      <c r="I193" s="208"/>
      <c r="J193" s="208"/>
      <c r="K193" s="208"/>
      <c r="L193" s="208"/>
      <c r="M193" s="268"/>
      <c r="N193" s="263"/>
    </row>
    <row r="194" spans="1:14" s="141" customFormat="1" ht="18" customHeight="1">
      <c r="A194" s="276"/>
      <c r="B194" s="288"/>
      <c r="C194" s="289"/>
      <c r="D194" s="289"/>
      <c r="E194" s="289"/>
      <c r="F194" s="281"/>
      <c r="G194" s="281"/>
      <c r="H194" s="281"/>
      <c r="I194" s="281"/>
      <c r="J194" s="281"/>
      <c r="K194" s="281"/>
      <c r="L194" s="281"/>
      <c r="M194" s="281"/>
      <c r="N194" s="282"/>
    </row>
    <row r="195" spans="1:14" s="140" customFormat="1" ht="18" customHeight="1">
      <c r="A195" s="203"/>
      <c r="B195" s="211"/>
      <c r="C195" s="284"/>
      <c r="D195" s="256"/>
      <c r="E195" s="237"/>
      <c r="F195" s="268"/>
      <c r="G195" s="251"/>
      <c r="H195" s="251"/>
      <c r="I195" s="251"/>
      <c r="J195" s="251"/>
      <c r="K195" s="251"/>
      <c r="L195" s="251"/>
      <c r="M195" s="251"/>
      <c r="N195" s="263"/>
    </row>
    <row r="196" spans="1:14" s="140" customFormat="1" ht="18" customHeight="1">
      <c r="A196" s="234"/>
      <c r="B196" s="211"/>
      <c r="C196" s="266"/>
      <c r="D196" s="255"/>
      <c r="E196" s="237"/>
      <c r="F196" s="268"/>
      <c r="G196" s="268"/>
      <c r="H196" s="208"/>
      <c r="I196" s="268"/>
      <c r="J196" s="251"/>
      <c r="K196" s="268"/>
      <c r="L196" s="268"/>
      <c r="M196" s="268"/>
      <c r="N196" s="263"/>
    </row>
    <row r="197" spans="1:14" s="140" customFormat="1" ht="18" customHeight="1">
      <c r="A197" s="234"/>
      <c r="B197" s="252"/>
      <c r="C197" s="250"/>
      <c r="D197" s="250"/>
      <c r="E197" s="250"/>
      <c r="F197" s="268"/>
      <c r="G197" s="208"/>
      <c r="H197" s="208"/>
      <c r="I197" s="208"/>
      <c r="J197" s="208"/>
      <c r="K197" s="208"/>
      <c r="L197" s="208"/>
      <c r="M197" s="268"/>
      <c r="N197" s="263"/>
    </row>
    <row r="198" spans="1:14" s="140" customFormat="1" ht="18" customHeight="1">
      <c r="A198" s="276"/>
      <c r="B198" s="288"/>
      <c r="C198" s="289"/>
      <c r="D198" s="289"/>
      <c r="E198" s="289"/>
      <c r="F198" s="281"/>
      <c r="G198" s="281"/>
      <c r="H198" s="281"/>
      <c r="I198" s="281"/>
      <c r="J198" s="281"/>
      <c r="K198" s="281"/>
      <c r="L198" s="281"/>
      <c r="M198" s="281"/>
      <c r="N198" s="282"/>
    </row>
    <row r="199" spans="1:14" s="141" customFormat="1" ht="18" customHeight="1">
      <c r="A199" s="203"/>
      <c r="B199" s="211"/>
      <c r="C199" s="284"/>
      <c r="D199" s="256"/>
      <c r="E199" s="237"/>
      <c r="F199" s="268"/>
      <c r="G199" s="251"/>
      <c r="H199" s="251"/>
      <c r="I199" s="251"/>
      <c r="J199" s="251"/>
      <c r="K199" s="251"/>
      <c r="L199" s="251"/>
      <c r="M199" s="251"/>
      <c r="N199" s="263"/>
    </row>
    <row r="200" spans="1:14" s="140" customFormat="1" ht="18" customHeight="1">
      <c r="A200" s="234"/>
      <c r="B200" s="211"/>
      <c r="C200" s="266"/>
      <c r="D200" s="259"/>
      <c r="E200" s="237"/>
      <c r="F200" s="268"/>
      <c r="G200" s="268"/>
      <c r="H200" s="208"/>
      <c r="I200" s="268"/>
      <c r="J200" s="251"/>
      <c r="K200" s="268"/>
      <c r="L200" s="268"/>
      <c r="M200" s="268"/>
      <c r="N200" s="263"/>
    </row>
    <row r="201" spans="1:14" s="140" customFormat="1" ht="18" customHeight="1">
      <c r="A201" s="234"/>
      <c r="B201" s="211"/>
      <c r="C201" s="266"/>
      <c r="D201" s="259"/>
      <c r="E201" s="237"/>
      <c r="F201" s="268"/>
      <c r="G201" s="268"/>
      <c r="H201" s="208"/>
      <c r="I201" s="268"/>
      <c r="J201" s="251"/>
      <c r="K201" s="268"/>
      <c r="L201" s="268"/>
      <c r="M201" s="268"/>
      <c r="N201" s="263"/>
    </row>
    <row r="202" spans="1:14" s="140" customFormat="1" ht="18" customHeight="1">
      <c r="A202" s="234"/>
      <c r="B202" s="252"/>
      <c r="C202" s="250"/>
      <c r="D202" s="250"/>
      <c r="E202" s="250"/>
      <c r="F202" s="268"/>
      <c r="G202" s="208"/>
      <c r="H202" s="208"/>
      <c r="I202" s="208"/>
      <c r="J202" s="208"/>
      <c r="K202" s="208"/>
      <c r="L202" s="208"/>
      <c r="M202" s="268"/>
      <c r="N202" s="263"/>
    </row>
    <row r="203" spans="1:14" s="140" customFormat="1" ht="18" customHeight="1">
      <c r="A203" s="276"/>
      <c r="B203" s="288"/>
      <c r="C203" s="289"/>
      <c r="D203" s="289"/>
      <c r="E203" s="289"/>
      <c r="F203" s="281"/>
      <c r="G203" s="281"/>
      <c r="H203" s="281"/>
      <c r="I203" s="281"/>
      <c r="J203" s="281"/>
      <c r="K203" s="281"/>
      <c r="L203" s="281"/>
      <c r="M203" s="281"/>
      <c r="N203" s="282"/>
    </row>
    <row r="204" spans="1:14" s="141" customFormat="1" ht="18" customHeight="1">
      <c r="A204" s="203"/>
      <c r="B204" s="211"/>
      <c r="C204" s="284"/>
      <c r="D204" s="256"/>
      <c r="E204" s="237"/>
      <c r="F204" s="268"/>
      <c r="G204" s="251"/>
      <c r="H204" s="251"/>
      <c r="I204" s="251"/>
      <c r="J204" s="251"/>
      <c r="K204" s="251"/>
      <c r="L204" s="251"/>
      <c r="M204" s="251"/>
      <c r="N204" s="263"/>
    </row>
    <row r="205" spans="1:14" s="141" customFormat="1" ht="18" customHeight="1">
      <c r="A205" s="234"/>
      <c r="B205" s="211"/>
      <c r="C205" s="266"/>
      <c r="D205" s="255"/>
      <c r="E205" s="237"/>
      <c r="F205" s="268"/>
      <c r="G205" s="268"/>
      <c r="H205" s="208"/>
      <c r="I205" s="268"/>
      <c r="J205" s="251"/>
      <c r="K205" s="268"/>
      <c r="L205" s="268"/>
      <c r="M205" s="268"/>
      <c r="N205" s="263"/>
    </row>
    <row r="206" spans="1:14" s="141" customFormat="1" ht="18" customHeight="1">
      <c r="A206" s="234"/>
      <c r="B206" s="211"/>
      <c r="C206" s="266"/>
      <c r="D206" s="255"/>
      <c r="E206" s="237"/>
      <c r="F206" s="268"/>
      <c r="G206" s="268"/>
      <c r="H206" s="208"/>
      <c r="I206" s="268"/>
      <c r="J206" s="251"/>
      <c r="K206" s="268"/>
      <c r="L206" s="268"/>
      <c r="M206" s="268"/>
      <c r="N206" s="263"/>
    </row>
    <row r="207" spans="1:14" s="141" customFormat="1" ht="18" customHeight="1">
      <c r="A207" s="234"/>
      <c r="B207" s="252"/>
      <c r="C207" s="250"/>
      <c r="D207" s="250"/>
      <c r="E207" s="250"/>
      <c r="F207" s="268"/>
      <c r="G207" s="208"/>
      <c r="H207" s="208"/>
      <c r="I207" s="208"/>
      <c r="J207" s="208"/>
      <c r="K207" s="208"/>
      <c r="L207" s="208"/>
      <c r="M207" s="268"/>
      <c r="N207" s="263"/>
    </row>
    <row r="208" spans="1:14" s="141" customFormat="1" ht="18" customHeight="1">
      <c r="A208" s="276"/>
      <c r="B208" s="288"/>
      <c r="C208" s="289"/>
      <c r="D208" s="289"/>
      <c r="E208" s="289"/>
      <c r="F208" s="281"/>
      <c r="G208" s="281"/>
      <c r="H208" s="281"/>
      <c r="I208" s="281"/>
      <c r="J208" s="281"/>
      <c r="K208" s="281"/>
      <c r="L208" s="281"/>
      <c r="M208" s="281"/>
      <c r="N208" s="282"/>
    </row>
    <row r="209" spans="1:14" s="141" customFormat="1" ht="18" customHeight="1">
      <c r="A209" s="276"/>
      <c r="B209" s="288"/>
      <c r="C209" s="289"/>
      <c r="D209" s="289"/>
      <c r="E209" s="289"/>
      <c r="F209" s="281"/>
      <c r="G209" s="281"/>
      <c r="H209" s="281"/>
      <c r="I209" s="281"/>
      <c r="J209" s="281"/>
      <c r="K209" s="281"/>
      <c r="L209" s="281"/>
      <c r="M209" s="281"/>
      <c r="N209" s="282"/>
    </row>
    <row r="210" spans="1:14" s="141" customFormat="1" ht="18" customHeight="1">
      <c r="A210" s="276"/>
      <c r="B210" s="288"/>
      <c r="C210" s="289"/>
      <c r="D210" s="289"/>
      <c r="E210" s="289"/>
      <c r="F210" s="281"/>
      <c r="G210" s="281"/>
      <c r="H210" s="281"/>
      <c r="I210" s="281"/>
      <c r="J210" s="281"/>
      <c r="K210" s="281"/>
      <c r="L210" s="281"/>
      <c r="M210" s="281"/>
      <c r="N210" s="282"/>
    </row>
    <row r="211" spans="1:14" s="141" customFormat="1" ht="18" customHeight="1">
      <c r="A211" s="276"/>
      <c r="B211" s="288"/>
      <c r="C211" s="289"/>
      <c r="D211" s="289"/>
      <c r="E211" s="289"/>
      <c r="F211" s="281"/>
      <c r="G211" s="281"/>
      <c r="H211" s="281"/>
      <c r="I211" s="281"/>
      <c r="J211" s="281"/>
      <c r="K211" s="281"/>
      <c r="L211" s="281"/>
      <c r="M211" s="281"/>
      <c r="N211" s="282"/>
    </row>
    <row r="212" spans="1:14" s="141" customFormat="1" ht="18" customHeight="1">
      <c r="A212" s="276"/>
      <c r="B212" s="288"/>
      <c r="C212" s="289"/>
      <c r="D212" s="289"/>
      <c r="E212" s="289"/>
      <c r="F212" s="281"/>
      <c r="G212" s="281"/>
      <c r="H212" s="281"/>
      <c r="I212" s="281"/>
      <c r="J212" s="281"/>
      <c r="K212" s="281"/>
      <c r="L212" s="281"/>
      <c r="M212" s="281"/>
      <c r="N212" s="282"/>
    </row>
    <row r="213" spans="1:14" s="141" customFormat="1" ht="18" customHeight="1">
      <c r="A213" s="276"/>
      <c r="B213" s="288"/>
      <c r="C213" s="289"/>
      <c r="D213" s="289"/>
      <c r="E213" s="289"/>
      <c r="F213" s="281"/>
      <c r="G213" s="281"/>
      <c r="H213" s="281"/>
      <c r="I213" s="281"/>
      <c r="J213" s="281"/>
      <c r="K213" s="281"/>
      <c r="L213" s="281"/>
      <c r="M213" s="281"/>
      <c r="N213" s="282"/>
    </row>
    <row r="214" spans="1:14" s="141" customFormat="1" ht="18" customHeight="1">
      <c r="A214" s="276"/>
      <c r="B214" s="288"/>
      <c r="C214" s="289"/>
      <c r="D214" s="289"/>
      <c r="E214" s="289"/>
      <c r="F214" s="281"/>
      <c r="G214" s="281"/>
      <c r="H214" s="281"/>
      <c r="I214" s="281"/>
      <c r="J214" s="281"/>
      <c r="K214" s="281"/>
      <c r="L214" s="281"/>
      <c r="M214" s="281"/>
      <c r="N214" s="282"/>
    </row>
    <row r="215" spans="1:14" s="141" customFormat="1" ht="18" customHeight="1">
      <c r="A215" s="276"/>
      <c r="B215" s="288"/>
      <c r="C215" s="289"/>
      <c r="D215" s="289"/>
      <c r="E215" s="289"/>
      <c r="F215" s="281"/>
      <c r="G215" s="281"/>
      <c r="H215" s="281"/>
      <c r="I215" s="281"/>
      <c r="J215" s="281"/>
      <c r="K215" s="281"/>
      <c r="L215" s="281"/>
      <c r="M215" s="281"/>
      <c r="N215" s="282"/>
    </row>
    <row r="216" spans="1:14" s="141" customFormat="1" ht="18" customHeight="1">
      <c r="A216" s="276"/>
      <c r="B216" s="288"/>
      <c r="C216" s="289"/>
      <c r="D216" s="289"/>
      <c r="E216" s="289"/>
      <c r="F216" s="281"/>
      <c r="G216" s="281"/>
      <c r="H216" s="281"/>
      <c r="I216" s="281"/>
      <c r="J216" s="281"/>
      <c r="K216" s="281"/>
      <c r="L216" s="281"/>
      <c r="M216" s="281"/>
      <c r="N216" s="282"/>
    </row>
    <row r="217" spans="1:14" s="141" customFormat="1" ht="18" customHeight="1">
      <c r="A217" s="276"/>
      <c r="B217" s="288"/>
      <c r="C217" s="289"/>
      <c r="D217" s="289"/>
      <c r="E217" s="289"/>
      <c r="F217" s="281"/>
      <c r="G217" s="281"/>
      <c r="H217" s="281"/>
      <c r="I217" s="281"/>
      <c r="J217" s="281"/>
      <c r="K217" s="281"/>
      <c r="L217" s="281"/>
      <c r="M217" s="281"/>
      <c r="N217" s="282"/>
    </row>
    <row r="218" spans="1:14" s="141" customFormat="1" ht="18" customHeight="1">
      <c r="A218" s="276"/>
      <c r="B218" s="288"/>
      <c r="C218" s="289"/>
      <c r="D218" s="289"/>
      <c r="E218" s="289"/>
      <c r="F218" s="281"/>
      <c r="G218" s="281"/>
      <c r="H218" s="281"/>
      <c r="I218" s="281"/>
      <c r="J218" s="281"/>
      <c r="K218" s="281"/>
      <c r="L218" s="281"/>
      <c r="M218" s="281"/>
      <c r="N218" s="282"/>
    </row>
    <row r="219" spans="1:14" s="141" customFormat="1" ht="18" customHeight="1">
      <c r="A219" s="276"/>
      <c r="B219" s="288"/>
      <c r="C219" s="289"/>
      <c r="D219" s="289"/>
      <c r="E219" s="289"/>
      <c r="F219" s="281"/>
      <c r="G219" s="281"/>
      <c r="H219" s="281"/>
      <c r="I219" s="281"/>
      <c r="J219" s="281"/>
      <c r="K219" s="281"/>
      <c r="L219" s="281"/>
      <c r="M219" s="281"/>
      <c r="N219" s="282"/>
    </row>
    <row r="220" spans="1:14" s="141" customFormat="1" ht="18" customHeight="1">
      <c r="A220" s="276"/>
      <c r="B220" s="288"/>
      <c r="C220" s="289"/>
      <c r="D220" s="289"/>
      <c r="E220" s="289"/>
      <c r="F220" s="281"/>
      <c r="G220" s="281"/>
      <c r="H220" s="281"/>
      <c r="I220" s="281"/>
      <c r="J220" s="281"/>
      <c r="K220" s="281"/>
      <c r="L220" s="281"/>
      <c r="M220" s="281"/>
      <c r="N220" s="282"/>
    </row>
    <row r="221" spans="1:14" s="141" customFormat="1" ht="18" customHeight="1">
      <c r="A221" s="276"/>
      <c r="B221" s="288"/>
      <c r="C221" s="289"/>
      <c r="D221" s="289"/>
      <c r="E221" s="289"/>
      <c r="F221" s="281"/>
      <c r="G221" s="281"/>
      <c r="H221" s="281"/>
      <c r="I221" s="281"/>
      <c r="J221" s="281"/>
      <c r="K221" s="281"/>
      <c r="L221" s="281"/>
      <c r="M221" s="281"/>
      <c r="N221" s="282"/>
    </row>
    <row r="222" spans="1:14" s="141" customFormat="1" ht="18" customHeight="1">
      <c r="A222" s="276"/>
      <c r="B222" s="288"/>
      <c r="C222" s="289"/>
      <c r="D222" s="289"/>
      <c r="E222" s="289"/>
      <c r="F222" s="281"/>
      <c r="G222" s="281"/>
      <c r="H222" s="281"/>
      <c r="I222" s="281"/>
      <c r="J222" s="281"/>
      <c r="K222" s="281"/>
      <c r="L222" s="281"/>
      <c r="M222" s="281"/>
      <c r="N222" s="282"/>
    </row>
    <row r="223" spans="1:14" s="141" customFormat="1" ht="18" customHeight="1">
      <c r="A223" s="276"/>
      <c r="B223" s="288"/>
      <c r="C223" s="289"/>
      <c r="D223" s="289"/>
      <c r="E223" s="289"/>
      <c r="F223" s="281"/>
      <c r="G223" s="281"/>
      <c r="H223" s="281"/>
      <c r="I223" s="281"/>
      <c r="J223" s="281"/>
      <c r="K223" s="281"/>
      <c r="L223" s="281"/>
      <c r="M223" s="281"/>
      <c r="N223" s="282"/>
    </row>
    <row r="224" spans="1:14" s="141" customFormat="1" ht="18" customHeight="1">
      <c r="A224" s="276"/>
      <c r="B224" s="288"/>
      <c r="C224" s="289"/>
      <c r="D224" s="289"/>
      <c r="E224" s="289"/>
      <c r="F224" s="281"/>
      <c r="G224" s="281"/>
      <c r="H224" s="281"/>
      <c r="I224" s="281"/>
      <c r="J224" s="281"/>
      <c r="K224" s="281"/>
      <c r="L224" s="281"/>
      <c r="M224" s="281"/>
      <c r="N224" s="282"/>
    </row>
    <row r="225" spans="1:14" s="141" customFormat="1" ht="18" customHeight="1">
      <c r="A225" s="276"/>
      <c r="B225" s="288"/>
      <c r="C225" s="289"/>
      <c r="D225" s="289"/>
      <c r="E225" s="289"/>
      <c r="F225" s="281"/>
      <c r="G225" s="281"/>
      <c r="H225" s="281"/>
      <c r="I225" s="281"/>
      <c r="J225" s="281"/>
      <c r="K225" s="281"/>
      <c r="L225" s="281"/>
      <c r="M225" s="281"/>
      <c r="N225" s="282"/>
    </row>
    <row r="226" spans="1:14" s="141" customFormat="1" ht="18" customHeight="1">
      <c r="A226" s="276"/>
      <c r="B226" s="288"/>
      <c r="C226" s="289"/>
      <c r="D226" s="289"/>
      <c r="E226" s="289"/>
      <c r="F226" s="281"/>
      <c r="G226" s="281"/>
      <c r="H226" s="281"/>
      <c r="I226" s="281"/>
      <c r="J226" s="281"/>
      <c r="K226" s="281"/>
      <c r="L226" s="281"/>
      <c r="M226" s="281"/>
      <c r="N226" s="282"/>
    </row>
    <row r="227" spans="1:14" s="141" customFormat="1" ht="18" customHeight="1">
      <c r="A227" s="276"/>
      <c r="B227" s="288"/>
      <c r="C227" s="289"/>
      <c r="D227" s="289"/>
      <c r="E227" s="289"/>
      <c r="F227" s="281"/>
      <c r="G227" s="281"/>
      <c r="H227" s="281"/>
      <c r="I227" s="281"/>
      <c r="J227" s="281"/>
      <c r="K227" s="281"/>
      <c r="L227" s="281"/>
      <c r="M227" s="281"/>
      <c r="N227" s="282"/>
    </row>
    <row r="228" spans="1:14" s="141" customFormat="1" ht="18" customHeight="1">
      <c r="A228" s="276"/>
      <c r="B228" s="288"/>
      <c r="C228" s="289"/>
      <c r="D228" s="289"/>
      <c r="E228" s="289"/>
      <c r="F228" s="281"/>
      <c r="G228" s="281"/>
      <c r="H228" s="281"/>
      <c r="I228" s="281"/>
      <c r="J228" s="281"/>
      <c r="K228" s="281"/>
      <c r="L228" s="281"/>
      <c r="M228" s="281"/>
      <c r="N228" s="282"/>
    </row>
    <row r="229" spans="1:14" s="141" customFormat="1" ht="18" customHeight="1">
      <c r="A229" s="276"/>
      <c r="B229" s="288"/>
      <c r="C229" s="289"/>
      <c r="D229" s="289"/>
      <c r="E229" s="289"/>
      <c r="F229" s="281"/>
      <c r="G229" s="281"/>
      <c r="H229" s="281"/>
      <c r="I229" s="281"/>
      <c r="J229" s="281"/>
      <c r="K229" s="281"/>
      <c r="L229" s="281"/>
      <c r="M229" s="281"/>
      <c r="N229" s="282"/>
    </row>
    <row r="230" spans="1:14" s="141" customFormat="1" ht="18" customHeight="1">
      <c r="A230" s="276"/>
      <c r="B230" s="288"/>
      <c r="C230" s="289"/>
      <c r="D230" s="289"/>
      <c r="E230" s="289"/>
      <c r="F230" s="281"/>
      <c r="G230" s="281"/>
      <c r="H230" s="281"/>
      <c r="I230" s="281"/>
      <c r="J230" s="281"/>
      <c r="K230" s="281"/>
      <c r="L230" s="281"/>
      <c r="M230" s="281"/>
      <c r="N230" s="282"/>
    </row>
    <row r="231" spans="1:14" s="141" customFormat="1" ht="18" customHeight="1">
      <c r="A231" s="276"/>
      <c r="B231" s="288"/>
      <c r="C231" s="289"/>
      <c r="D231" s="289"/>
      <c r="E231" s="289"/>
      <c r="F231" s="281"/>
      <c r="G231" s="281"/>
      <c r="H231" s="281"/>
      <c r="I231" s="281"/>
      <c r="J231" s="281"/>
      <c r="K231" s="281"/>
      <c r="L231" s="281"/>
      <c r="M231" s="281"/>
      <c r="N231" s="282"/>
    </row>
    <row r="232" spans="1:14" s="141" customFormat="1" ht="18" customHeight="1">
      <c r="A232" s="276"/>
      <c r="B232" s="288"/>
      <c r="C232" s="289"/>
      <c r="D232" s="289"/>
      <c r="E232" s="289"/>
      <c r="F232" s="281"/>
      <c r="G232" s="281"/>
      <c r="H232" s="281"/>
      <c r="I232" s="281"/>
      <c r="J232" s="281"/>
      <c r="K232" s="281"/>
      <c r="L232" s="281"/>
      <c r="M232" s="281"/>
      <c r="N232" s="282"/>
    </row>
    <row r="233" spans="1:14" s="141" customFormat="1" ht="18" customHeight="1">
      <c r="A233" s="276"/>
      <c r="B233" s="288"/>
      <c r="C233" s="289"/>
      <c r="D233" s="289"/>
      <c r="E233" s="289"/>
      <c r="F233" s="281"/>
      <c r="G233" s="281"/>
      <c r="H233" s="281"/>
      <c r="I233" s="281"/>
      <c r="J233" s="281"/>
      <c r="K233" s="281"/>
      <c r="L233" s="281"/>
      <c r="M233" s="281"/>
      <c r="N233" s="282"/>
    </row>
    <row r="234" spans="1:14" s="141" customFormat="1" ht="18" customHeight="1">
      <c r="A234" s="276"/>
      <c r="B234" s="288"/>
      <c r="C234" s="289"/>
      <c r="D234" s="289"/>
      <c r="E234" s="289"/>
      <c r="F234" s="281"/>
      <c r="G234" s="281"/>
      <c r="H234" s="281"/>
      <c r="I234" s="281"/>
      <c r="J234" s="281"/>
      <c r="K234" s="281"/>
      <c r="L234" s="281"/>
      <c r="M234" s="281"/>
      <c r="N234" s="282"/>
    </row>
    <row r="235" spans="1:14" s="141" customFormat="1" ht="18" customHeight="1">
      <c r="A235" s="276"/>
      <c r="B235" s="288"/>
      <c r="C235" s="289"/>
      <c r="D235" s="289"/>
      <c r="E235" s="289"/>
      <c r="F235" s="281"/>
      <c r="G235" s="281"/>
      <c r="H235" s="281"/>
      <c r="I235" s="281"/>
      <c r="J235" s="281"/>
      <c r="K235" s="281"/>
      <c r="L235" s="281"/>
      <c r="M235" s="281"/>
      <c r="N235" s="282"/>
    </row>
    <row r="236" spans="1:14" s="141" customFormat="1" ht="18" customHeight="1">
      <c r="A236" s="276"/>
      <c r="B236" s="288"/>
      <c r="C236" s="289"/>
      <c r="D236" s="289"/>
      <c r="E236" s="289"/>
      <c r="F236" s="281"/>
      <c r="G236" s="281"/>
      <c r="H236" s="281"/>
      <c r="I236" s="281"/>
      <c r="J236" s="281"/>
      <c r="K236" s="281"/>
      <c r="L236" s="281"/>
      <c r="M236" s="281"/>
      <c r="N236" s="282"/>
    </row>
    <row r="237" spans="1:14" s="141" customFormat="1" ht="18" customHeight="1">
      <c r="A237" s="276"/>
      <c r="B237" s="288"/>
      <c r="C237" s="289"/>
      <c r="D237" s="289"/>
      <c r="E237" s="289"/>
      <c r="F237" s="281"/>
      <c r="G237" s="281"/>
      <c r="H237" s="281"/>
      <c r="I237" s="281"/>
      <c r="J237" s="281"/>
      <c r="K237" s="281"/>
      <c r="L237" s="281"/>
      <c r="M237" s="281"/>
      <c r="N237" s="282"/>
    </row>
    <row r="238" spans="1:14" s="141" customFormat="1" ht="18" customHeight="1">
      <c r="A238" s="276"/>
      <c r="B238" s="288"/>
      <c r="C238" s="289"/>
      <c r="D238" s="289"/>
      <c r="E238" s="289"/>
      <c r="F238" s="281"/>
      <c r="G238" s="281"/>
      <c r="H238" s="281"/>
      <c r="I238" s="281"/>
      <c r="J238" s="281"/>
      <c r="K238" s="281"/>
      <c r="L238" s="281"/>
      <c r="M238" s="281"/>
      <c r="N238" s="282"/>
    </row>
    <row r="239" spans="1:14" s="141" customFormat="1" ht="18" customHeight="1">
      <c r="A239" s="276"/>
      <c r="B239" s="288"/>
      <c r="C239" s="289"/>
      <c r="D239" s="289"/>
      <c r="E239" s="289"/>
      <c r="F239" s="281"/>
      <c r="G239" s="281"/>
      <c r="H239" s="281"/>
      <c r="I239" s="281"/>
      <c r="J239" s="281"/>
      <c r="K239" s="281"/>
      <c r="L239" s="281"/>
      <c r="M239" s="281"/>
      <c r="N239" s="282"/>
    </row>
    <row r="240" spans="1:14" s="141" customFormat="1" ht="18" customHeight="1">
      <c r="A240" s="276"/>
      <c r="B240" s="288"/>
      <c r="C240" s="289"/>
      <c r="D240" s="289"/>
      <c r="E240" s="289"/>
      <c r="F240" s="281"/>
      <c r="G240" s="281"/>
      <c r="H240" s="281"/>
      <c r="I240" s="281"/>
      <c r="J240" s="281"/>
      <c r="K240" s="281"/>
      <c r="L240" s="281"/>
      <c r="M240" s="281"/>
      <c r="N240" s="282"/>
    </row>
    <row r="241" spans="1:14" s="141" customFormat="1" ht="18" customHeight="1">
      <c r="A241" s="276"/>
      <c r="B241" s="288"/>
      <c r="C241" s="289"/>
      <c r="D241" s="289"/>
      <c r="E241" s="289"/>
      <c r="F241" s="281"/>
      <c r="G241" s="281"/>
      <c r="H241" s="281"/>
      <c r="I241" s="281"/>
      <c r="J241" s="281"/>
      <c r="K241" s="281"/>
      <c r="L241" s="281"/>
      <c r="M241" s="281"/>
      <c r="N241" s="282"/>
    </row>
    <row r="242" spans="1:14" s="141" customFormat="1" ht="18" customHeight="1">
      <c r="A242" s="276"/>
      <c r="B242" s="288"/>
      <c r="C242" s="289"/>
      <c r="D242" s="289"/>
      <c r="E242" s="289"/>
      <c r="F242" s="281"/>
      <c r="G242" s="281"/>
      <c r="H242" s="281"/>
      <c r="I242" s="281"/>
      <c r="J242" s="281"/>
      <c r="K242" s="281"/>
      <c r="L242" s="281"/>
      <c r="M242" s="281"/>
      <c r="N242" s="282"/>
    </row>
    <row r="243" spans="1:14" s="141" customFormat="1" ht="18" customHeight="1">
      <c r="A243" s="276"/>
      <c r="B243" s="288"/>
      <c r="C243" s="289"/>
      <c r="D243" s="289"/>
      <c r="E243" s="289"/>
      <c r="F243" s="281"/>
      <c r="G243" s="281"/>
      <c r="H243" s="281"/>
      <c r="I243" s="281"/>
      <c r="J243" s="281"/>
      <c r="K243" s="281"/>
      <c r="L243" s="281"/>
      <c r="M243" s="281"/>
      <c r="N243" s="282"/>
    </row>
    <row r="244" spans="1:14" s="141" customFormat="1" ht="18" customHeight="1">
      <c r="A244" s="276"/>
      <c r="B244" s="288"/>
      <c r="C244" s="289"/>
      <c r="D244" s="289"/>
      <c r="E244" s="289"/>
      <c r="F244" s="281"/>
      <c r="G244" s="281"/>
      <c r="H244" s="281"/>
      <c r="I244" s="281"/>
      <c r="J244" s="281"/>
      <c r="K244" s="281"/>
      <c r="L244" s="281"/>
      <c r="M244" s="281"/>
      <c r="N244" s="282"/>
    </row>
    <row r="245" spans="1:14" s="141" customFormat="1" ht="18" customHeight="1">
      <c r="A245" s="276"/>
      <c r="B245" s="288"/>
      <c r="C245" s="289"/>
      <c r="D245" s="289"/>
      <c r="E245" s="289"/>
      <c r="F245" s="281"/>
      <c r="G245" s="281"/>
      <c r="H245" s="281"/>
      <c r="I245" s="281"/>
      <c r="J245" s="281"/>
      <c r="K245" s="281"/>
      <c r="L245" s="281"/>
      <c r="M245" s="281"/>
      <c r="N245" s="282"/>
    </row>
    <row r="246" spans="1:14" s="141" customFormat="1" ht="18" customHeight="1">
      <c r="A246" s="276"/>
      <c r="B246" s="288"/>
      <c r="C246" s="289"/>
      <c r="D246" s="289"/>
      <c r="E246" s="289"/>
      <c r="F246" s="281"/>
      <c r="G246" s="281"/>
      <c r="H246" s="281"/>
      <c r="I246" s="281"/>
      <c r="J246" s="281"/>
      <c r="K246" s="281"/>
      <c r="L246" s="281"/>
      <c r="M246" s="281"/>
      <c r="N246" s="282"/>
    </row>
    <row r="247" spans="1:14" s="141" customFormat="1" ht="18" customHeight="1">
      <c r="A247" s="276"/>
      <c r="B247" s="288"/>
      <c r="C247" s="289"/>
      <c r="D247" s="289"/>
      <c r="E247" s="289"/>
      <c r="F247" s="281"/>
      <c r="G247" s="281"/>
      <c r="H247" s="281"/>
      <c r="I247" s="281"/>
      <c r="J247" s="281"/>
      <c r="K247" s="281"/>
      <c r="L247" s="281"/>
      <c r="M247" s="281"/>
      <c r="N247" s="282"/>
    </row>
    <row r="248" spans="1:14" s="141" customFormat="1" ht="18" customHeight="1">
      <c r="A248" s="276"/>
      <c r="B248" s="288"/>
      <c r="C248" s="289"/>
      <c r="D248" s="289"/>
      <c r="E248" s="289"/>
      <c r="F248" s="281"/>
      <c r="G248" s="281"/>
      <c r="H248" s="281"/>
      <c r="I248" s="281"/>
      <c r="J248" s="281"/>
      <c r="K248" s="281"/>
      <c r="L248" s="281"/>
      <c r="M248" s="281"/>
      <c r="N248" s="282"/>
    </row>
    <row r="249" spans="1:14" s="141" customFormat="1" ht="18" customHeight="1">
      <c r="A249" s="276"/>
      <c r="B249" s="288"/>
      <c r="C249" s="289"/>
      <c r="D249" s="289"/>
      <c r="E249" s="289"/>
      <c r="F249" s="281"/>
      <c r="G249" s="281"/>
      <c r="H249" s="281"/>
      <c r="I249" s="281"/>
      <c r="J249" s="281"/>
      <c r="K249" s="281"/>
      <c r="L249" s="281"/>
      <c r="M249" s="281"/>
      <c r="N249" s="282"/>
    </row>
    <row r="250" spans="1:14" s="141" customFormat="1" ht="18" customHeight="1">
      <c r="A250" s="276"/>
      <c r="B250" s="288"/>
      <c r="C250" s="289"/>
      <c r="D250" s="289"/>
      <c r="E250" s="289"/>
      <c r="F250" s="281"/>
      <c r="G250" s="281"/>
      <c r="H250" s="281"/>
      <c r="I250" s="281"/>
      <c r="J250" s="281"/>
      <c r="K250" s="281"/>
      <c r="L250" s="281"/>
      <c r="M250" s="281"/>
      <c r="N250" s="282"/>
    </row>
    <row r="251" spans="1:14" s="141" customFormat="1" ht="18" customHeight="1">
      <c r="A251" s="276"/>
      <c r="B251" s="288"/>
      <c r="C251" s="289"/>
      <c r="D251" s="289"/>
      <c r="E251" s="289"/>
      <c r="F251" s="281"/>
      <c r="G251" s="281"/>
      <c r="H251" s="281"/>
      <c r="I251" s="281"/>
      <c r="J251" s="281"/>
      <c r="K251" s="281"/>
      <c r="L251" s="281"/>
      <c r="M251" s="281"/>
      <c r="N251" s="282"/>
    </row>
    <row r="252" spans="1:14" s="141" customFormat="1" ht="18" customHeight="1">
      <c r="A252" s="276"/>
      <c r="B252" s="288"/>
      <c r="C252" s="289"/>
      <c r="D252" s="289"/>
      <c r="E252" s="289"/>
      <c r="F252" s="281"/>
      <c r="G252" s="281"/>
      <c r="H252" s="281"/>
      <c r="I252" s="281"/>
      <c r="J252" s="281"/>
      <c r="K252" s="281"/>
      <c r="L252" s="281"/>
      <c r="M252" s="281"/>
      <c r="N252" s="282"/>
    </row>
    <row r="253" spans="1:14" s="141" customFormat="1" ht="18" customHeight="1">
      <c r="A253" s="276"/>
      <c r="B253" s="288"/>
      <c r="C253" s="289"/>
      <c r="D253" s="289"/>
      <c r="E253" s="289"/>
      <c r="F253" s="281"/>
      <c r="G253" s="281"/>
      <c r="H253" s="281"/>
      <c r="I253" s="281"/>
      <c r="J253" s="281"/>
      <c r="K253" s="281"/>
      <c r="L253" s="281"/>
      <c r="M253" s="281"/>
      <c r="N253" s="282"/>
    </row>
    <row r="254" spans="1:14" s="141" customFormat="1" ht="18" customHeight="1">
      <c r="A254" s="276"/>
      <c r="B254" s="288"/>
      <c r="C254" s="289"/>
      <c r="D254" s="289"/>
      <c r="E254" s="289"/>
      <c r="F254" s="281"/>
      <c r="G254" s="281"/>
      <c r="H254" s="281"/>
      <c r="I254" s="281"/>
      <c r="J254" s="281"/>
      <c r="K254" s="281"/>
      <c r="L254" s="281"/>
      <c r="M254" s="281"/>
      <c r="N254" s="282"/>
    </row>
    <row r="255" spans="1:14" s="141" customFormat="1" ht="18" customHeight="1">
      <c r="A255" s="276"/>
      <c r="B255" s="288"/>
      <c r="C255" s="289"/>
      <c r="D255" s="289"/>
      <c r="E255" s="289"/>
      <c r="F255" s="281"/>
      <c r="G255" s="281"/>
      <c r="H255" s="281"/>
      <c r="I255" s="281"/>
      <c r="J255" s="281"/>
      <c r="K255" s="281"/>
      <c r="L255" s="281"/>
      <c r="M255" s="281"/>
      <c r="N255" s="282"/>
    </row>
    <row r="256" spans="1:14" s="141" customFormat="1" ht="18" customHeight="1">
      <c r="A256" s="276"/>
      <c r="B256" s="288"/>
      <c r="C256" s="289"/>
      <c r="D256" s="289"/>
      <c r="E256" s="289"/>
      <c r="F256" s="281"/>
      <c r="G256" s="281"/>
      <c r="H256" s="281"/>
      <c r="I256" s="281"/>
      <c r="J256" s="281"/>
      <c r="K256" s="281"/>
      <c r="L256" s="281"/>
      <c r="M256" s="281"/>
      <c r="N256" s="282"/>
    </row>
    <row r="257" spans="1:14" s="141" customFormat="1" ht="18" customHeight="1">
      <c r="A257" s="276"/>
      <c r="B257" s="288"/>
      <c r="C257" s="289"/>
      <c r="D257" s="289"/>
      <c r="E257" s="289"/>
      <c r="F257" s="281"/>
      <c r="G257" s="281"/>
      <c r="H257" s="281"/>
      <c r="I257" s="281"/>
      <c r="J257" s="281"/>
      <c r="K257" s="281"/>
      <c r="L257" s="281"/>
      <c r="M257" s="281"/>
      <c r="N257" s="282"/>
    </row>
    <row r="258" spans="1:14" s="141" customFormat="1" ht="18" customHeight="1">
      <c r="A258" s="276"/>
      <c r="B258" s="288"/>
      <c r="C258" s="289"/>
      <c r="D258" s="289"/>
      <c r="E258" s="289"/>
      <c r="F258" s="281"/>
      <c r="G258" s="281"/>
      <c r="H258" s="281"/>
      <c r="I258" s="281"/>
      <c r="J258" s="281"/>
      <c r="K258" s="281"/>
      <c r="L258" s="281"/>
      <c r="M258" s="281"/>
      <c r="N258" s="282"/>
    </row>
    <row r="259" spans="1:14" s="141" customFormat="1" ht="18" customHeight="1">
      <c r="A259" s="276"/>
      <c r="B259" s="288"/>
      <c r="C259" s="289"/>
      <c r="D259" s="289"/>
      <c r="E259" s="289"/>
      <c r="F259" s="281"/>
      <c r="G259" s="281"/>
      <c r="H259" s="281"/>
      <c r="I259" s="281"/>
      <c r="J259" s="281"/>
      <c r="K259" s="281"/>
      <c r="L259" s="281"/>
      <c r="M259" s="281"/>
      <c r="N259" s="282"/>
    </row>
    <row r="260" spans="1:14" s="141" customFormat="1" ht="18" customHeight="1">
      <c r="A260" s="276"/>
      <c r="B260" s="288"/>
      <c r="C260" s="289"/>
      <c r="D260" s="289"/>
      <c r="E260" s="289"/>
      <c r="F260" s="281"/>
      <c r="G260" s="281"/>
      <c r="H260" s="281"/>
      <c r="I260" s="281"/>
      <c r="J260" s="281"/>
      <c r="K260" s="281"/>
      <c r="L260" s="281"/>
      <c r="M260" s="281"/>
      <c r="N260" s="282"/>
    </row>
    <row r="261" spans="1:14" s="141" customFormat="1" ht="18" customHeight="1">
      <c r="A261" s="276"/>
      <c r="B261" s="288"/>
      <c r="C261" s="289"/>
      <c r="D261" s="289"/>
      <c r="E261" s="289"/>
      <c r="F261" s="281"/>
      <c r="G261" s="281"/>
      <c r="H261" s="281"/>
      <c r="I261" s="281"/>
      <c r="J261" s="281"/>
      <c r="K261" s="281"/>
      <c r="L261" s="281"/>
      <c r="M261" s="281"/>
      <c r="N261" s="282"/>
    </row>
    <row r="262" spans="1:14" s="141" customFormat="1" ht="18" customHeight="1">
      <c r="A262" s="276"/>
      <c r="B262" s="288"/>
      <c r="C262" s="289"/>
      <c r="D262" s="289"/>
      <c r="E262" s="289"/>
      <c r="F262" s="281"/>
      <c r="G262" s="281"/>
      <c r="H262" s="281"/>
      <c r="I262" s="281"/>
      <c r="J262" s="281"/>
      <c r="K262" s="281"/>
      <c r="L262" s="281"/>
      <c r="M262" s="281"/>
      <c r="N262" s="282"/>
    </row>
    <row r="263" spans="1:14" s="141" customFormat="1" ht="18" customHeight="1">
      <c r="A263" s="276"/>
      <c r="B263" s="288"/>
      <c r="C263" s="289"/>
      <c r="D263" s="289"/>
      <c r="E263" s="289"/>
      <c r="F263" s="281"/>
      <c r="G263" s="281"/>
      <c r="H263" s="281"/>
      <c r="I263" s="281"/>
      <c r="J263" s="281"/>
      <c r="K263" s="281"/>
      <c r="L263" s="281"/>
      <c r="M263" s="281"/>
      <c r="N263" s="282"/>
    </row>
    <row r="264" spans="1:14" s="141" customFormat="1" ht="18" customHeight="1">
      <c r="A264" s="276"/>
      <c r="B264" s="288"/>
      <c r="C264" s="289"/>
      <c r="D264" s="289"/>
      <c r="E264" s="289"/>
      <c r="F264" s="281"/>
      <c r="G264" s="281"/>
      <c r="H264" s="281"/>
      <c r="I264" s="281"/>
      <c r="J264" s="281"/>
      <c r="K264" s="281"/>
      <c r="L264" s="281"/>
      <c r="M264" s="281"/>
      <c r="N264" s="282"/>
    </row>
    <row r="265" spans="1:14" s="141" customFormat="1" ht="18" customHeight="1">
      <c r="A265" s="276"/>
      <c r="B265" s="288"/>
      <c r="C265" s="289"/>
      <c r="D265" s="289"/>
      <c r="E265" s="289"/>
      <c r="F265" s="281"/>
      <c r="G265" s="281"/>
      <c r="H265" s="281"/>
      <c r="I265" s="281"/>
      <c r="J265" s="281"/>
      <c r="K265" s="281"/>
      <c r="L265" s="281"/>
      <c r="M265" s="281"/>
      <c r="N265" s="282"/>
    </row>
    <row r="266" spans="1:14" s="141" customFormat="1" ht="18" customHeight="1">
      <c r="A266" s="276"/>
      <c r="B266" s="288"/>
      <c r="C266" s="289"/>
      <c r="D266" s="289"/>
      <c r="E266" s="289"/>
      <c r="F266" s="281"/>
      <c r="G266" s="281"/>
      <c r="H266" s="281"/>
      <c r="I266" s="281"/>
      <c r="J266" s="281"/>
      <c r="K266" s="281"/>
      <c r="L266" s="281"/>
      <c r="M266" s="281"/>
      <c r="N266" s="282"/>
    </row>
    <row r="267" spans="1:14" s="141" customFormat="1" ht="18" customHeight="1">
      <c r="A267" s="276"/>
      <c r="B267" s="288"/>
      <c r="C267" s="289"/>
      <c r="D267" s="289"/>
      <c r="E267" s="289"/>
      <c r="F267" s="281"/>
      <c r="G267" s="281"/>
      <c r="H267" s="281"/>
      <c r="I267" s="281"/>
      <c r="J267" s="281"/>
      <c r="K267" s="281"/>
      <c r="L267" s="281"/>
      <c r="M267" s="281"/>
      <c r="N267" s="282"/>
    </row>
    <row r="268" spans="1:14" s="141" customFormat="1" ht="18" customHeight="1">
      <c r="A268" s="276"/>
      <c r="B268" s="288"/>
      <c r="C268" s="289"/>
      <c r="D268" s="289"/>
      <c r="E268" s="289"/>
      <c r="F268" s="281"/>
      <c r="G268" s="281"/>
      <c r="H268" s="281"/>
      <c r="I268" s="281"/>
      <c r="J268" s="281"/>
      <c r="K268" s="281"/>
      <c r="L268" s="281"/>
      <c r="M268" s="281"/>
      <c r="N268" s="282"/>
    </row>
    <row r="269" spans="1:14" s="141" customFormat="1" ht="18" customHeight="1">
      <c r="A269" s="276"/>
      <c r="B269" s="288"/>
      <c r="C269" s="289"/>
      <c r="D269" s="289"/>
      <c r="E269" s="289"/>
      <c r="F269" s="281"/>
      <c r="G269" s="281"/>
      <c r="H269" s="281"/>
      <c r="I269" s="281"/>
      <c r="J269" s="281"/>
      <c r="K269" s="281"/>
      <c r="L269" s="281"/>
      <c r="M269" s="281"/>
      <c r="N269" s="282"/>
    </row>
    <row r="270" spans="1:14" s="141" customFormat="1" ht="18" customHeight="1">
      <c r="A270" s="276"/>
      <c r="B270" s="288"/>
      <c r="C270" s="289"/>
      <c r="D270" s="289"/>
      <c r="E270" s="289"/>
      <c r="F270" s="281"/>
      <c r="G270" s="281"/>
      <c r="H270" s="281"/>
      <c r="I270" s="281"/>
      <c r="J270" s="281"/>
      <c r="K270" s="281"/>
      <c r="L270" s="281"/>
      <c r="M270" s="281"/>
      <c r="N270" s="282"/>
    </row>
    <row r="271" spans="1:14" s="141" customFormat="1" ht="18" customHeight="1">
      <c r="A271" s="276"/>
      <c r="B271" s="288"/>
      <c r="C271" s="289"/>
      <c r="D271" s="289"/>
      <c r="E271" s="289"/>
      <c r="F271" s="281"/>
      <c r="G271" s="281"/>
      <c r="H271" s="281"/>
      <c r="I271" s="281"/>
      <c r="J271" s="281"/>
      <c r="K271" s="281"/>
      <c r="L271" s="281"/>
      <c r="M271" s="281"/>
      <c r="N271" s="282"/>
    </row>
    <row r="272" spans="1:14" s="141" customFormat="1" ht="18" customHeight="1">
      <c r="A272" s="276"/>
      <c r="B272" s="288"/>
      <c r="C272" s="289"/>
      <c r="D272" s="289"/>
      <c r="E272" s="289"/>
      <c r="F272" s="281"/>
      <c r="G272" s="281"/>
      <c r="H272" s="281"/>
      <c r="I272" s="281"/>
      <c r="J272" s="281"/>
      <c r="K272" s="281"/>
      <c r="L272" s="281"/>
      <c r="M272" s="281"/>
      <c r="N272" s="282"/>
    </row>
    <row r="273" spans="1:14" s="141" customFormat="1" ht="18" customHeight="1">
      <c r="A273" s="276"/>
      <c r="B273" s="288"/>
      <c r="C273" s="289"/>
      <c r="D273" s="289"/>
      <c r="E273" s="289"/>
      <c r="F273" s="281"/>
      <c r="G273" s="281"/>
      <c r="H273" s="281"/>
      <c r="I273" s="281"/>
      <c r="J273" s="281"/>
      <c r="K273" s="281"/>
      <c r="L273" s="281"/>
      <c r="M273" s="281"/>
      <c r="N273" s="282"/>
    </row>
    <row r="274" spans="1:14" s="141" customFormat="1" ht="18" customHeight="1">
      <c r="A274" s="276"/>
      <c r="B274" s="288"/>
      <c r="C274" s="289"/>
      <c r="D274" s="289"/>
      <c r="E274" s="289"/>
      <c r="F274" s="281"/>
      <c r="G274" s="281"/>
      <c r="H274" s="281"/>
      <c r="I274" s="281"/>
      <c r="J274" s="281"/>
      <c r="K274" s="281"/>
      <c r="L274" s="281"/>
      <c r="M274" s="281"/>
      <c r="N274" s="282"/>
    </row>
    <row r="275" spans="1:14" s="141" customFormat="1" ht="18" customHeight="1">
      <c r="A275" s="276"/>
      <c r="B275" s="288"/>
      <c r="C275" s="289"/>
      <c r="D275" s="289"/>
      <c r="E275" s="289"/>
      <c r="F275" s="281"/>
      <c r="G275" s="281"/>
      <c r="H275" s="281"/>
      <c r="I275" s="281"/>
      <c r="J275" s="281"/>
      <c r="K275" s="281"/>
      <c r="L275" s="281"/>
      <c r="M275" s="281"/>
      <c r="N275" s="282"/>
    </row>
    <row r="276" spans="1:14" s="141" customFormat="1" ht="18" customHeight="1">
      <c r="A276" s="276"/>
      <c r="B276" s="288"/>
      <c r="C276" s="289"/>
      <c r="D276" s="289"/>
      <c r="E276" s="289"/>
      <c r="F276" s="281"/>
      <c r="G276" s="281"/>
      <c r="H276" s="281"/>
      <c r="I276" s="281"/>
      <c r="J276" s="281"/>
      <c r="K276" s="281"/>
      <c r="L276" s="281"/>
      <c r="M276" s="281"/>
      <c r="N276" s="282"/>
    </row>
    <row r="277" spans="1:14" s="141" customFormat="1" ht="18" customHeight="1">
      <c r="A277" s="276"/>
      <c r="B277" s="288"/>
      <c r="C277" s="289"/>
      <c r="D277" s="289"/>
      <c r="E277" s="289"/>
      <c r="F277" s="281"/>
      <c r="G277" s="281"/>
      <c r="H277" s="281"/>
      <c r="I277" s="281"/>
      <c r="J277" s="281"/>
      <c r="K277" s="281"/>
      <c r="L277" s="281"/>
      <c r="M277" s="281"/>
      <c r="N277" s="282"/>
    </row>
    <row r="278" spans="1:14" s="141" customFormat="1" ht="18" customHeight="1">
      <c r="A278" s="276"/>
      <c r="B278" s="288"/>
      <c r="C278" s="289"/>
      <c r="D278" s="289"/>
      <c r="E278" s="289"/>
      <c r="F278" s="281"/>
      <c r="G278" s="281"/>
      <c r="H278" s="281"/>
      <c r="I278" s="281"/>
      <c r="J278" s="281"/>
      <c r="K278" s="281"/>
      <c r="L278" s="281"/>
      <c r="M278" s="281"/>
      <c r="N278" s="282"/>
    </row>
    <row r="279" spans="1:14" s="141" customFormat="1" ht="18" customHeight="1">
      <c r="A279" s="276"/>
      <c r="B279" s="288"/>
      <c r="C279" s="289"/>
      <c r="D279" s="289"/>
      <c r="E279" s="289"/>
      <c r="F279" s="281"/>
      <c r="G279" s="281"/>
      <c r="H279" s="281"/>
      <c r="I279" s="281"/>
      <c r="J279" s="281"/>
      <c r="K279" s="281"/>
      <c r="L279" s="281"/>
      <c r="M279" s="281"/>
      <c r="N279" s="282"/>
    </row>
    <row r="280" spans="1:14" s="141" customFormat="1" ht="18" customHeight="1">
      <c r="A280" s="276"/>
      <c r="B280" s="288"/>
      <c r="C280" s="289"/>
      <c r="D280" s="289"/>
      <c r="E280" s="289"/>
      <c r="F280" s="281"/>
      <c r="G280" s="281"/>
      <c r="H280" s="281"/>
      <c r="I280" s="281"/>
      <c r="J280" s="281"/>
      <c r="K280" s="281"/>
      <c r="L280" s="281"/>
      <c r="M280" s="281"/>
      <c r="N280" s="282"/>
    </row>
    <row r="281" spans="1:14" s="141" customFormat="1" ht="18" customHeight="1">
      <c r="A281" s="276"/>
      <c r="B281" s="288"/>
      <c r="C281" s="289"/>
      <c r="D281" s="289"/>
      <c r="E281" s="289"/>
      <c r="F281" s="281"/>
      <c r="G281" s="281"/>
      <c r="H281" s="281"/>
      <c r="I281" s="281"/>
      <c r="J281" s="281"/>
      <c r="K281" s="281"/>
      <c r="L281" s="281"/>
      <c r="M281" s="281"/>
      <c r="N281" s="282"/>
    </row>
    <row r="282" spans="1:14" s="141" customFormat="1" ht="18" customHeight="1">
      <c r="A282" s="276"/>
      <c r="B282" s="288"/>
      <c r="C282" s="289"/>
      <c r="D282" s="289"/>
      <c r="E282" s="289"/>
      <c r="F282" s="281"/>
      <c r="G282" s="281"/>
      <c r="H282" s="281"/>
      <c r="I282" s="281"/>
      <c r="J282" s="281"/>
      <c r="K282" s="281"/>
      <c r="L282" s="281"/>
      <c r="M282" s="281"/>
      <c r="N282" s="282"/>
    </row>
    <row r="283" spans="1:14" s="141" customFormat="1" ht="18" customHeight="1">
      <c r="A283" s="276"/>
      <c r="B283" s="288"/>
      <c r="C283" s="289"/>
      <c r="D283" s="289"/>
      <c r="E283" s="289"/>
      <c r="F283" s="281"/>
      <c r="G283" s="281"/>
      <c r="H283" s="281"/>
      <c r="I283" s="281"/>
      <c r="J283" s="281"/>
      <c r="K283" s="281"/>
      <c r="L283" s="281"/>
      <c r="M283" s="281"/>
      <c r="N283" s="282"/>
    </row>
    <row r="284" spans="1:14" s="141" customFormat="1" ht="18" customHeight="1">
      <c r="A284" s="276"/>
      <c r="B284" s="288"/>
      <c r="C284" s="289"/>
      <c r="D284" s="289"/>
      <c r="E284" s="289"/>
      <c r="F284" s="281"/>
      <c r="G284" s="281"/>
      <c r="H284" s="281"/>
      <c r="I284" s="281"/>
      <c r="J284" s="281"/>
      <c r="K284" s="281"/>
      <c r="L284" s="281"/>
      <c r="M284" s="281"/>
      <c r="N284" s="282"/>
    </row>
    <row r="285" spans="1:14" s="141" customFormat="1" ht="18" customHeight="1">
      <c r="A285" s="276"/>
      <c r="B285" s="288"/>
      <c r="C285" s="289"/>
      <c r="D285" s="289"/>
      <c r="E285" s="289"/>
      <c r="F285" s="281"/>
      <c r="G285" s="281"/>
      <c r="H285" s="281"/>
      <c r="I285" s="281"/>
      <c r="J285" s="281"/>
      <c r="K285" s="281"/>
      <c r="L285" s="281"/>
      <c r="M285" s="281"/>
      <c r="N285" s="282"/>
    </row>
    <row r="286" spans="1:14" s="141" customFormat="1" ht="18" customHeight="1">
      <c r="A286" s="276"/>
      <c r="B286" s="288"/>
      <c r="C286" s="289"/>
      <c r="D286" s="289"/>
      <c r="E286" s="289"/>
      <c r="F286" s="281"/>
      <c r="G286" s="281"/>
      <c r="H286" s="281"/>
      <c r="I286" s="281"/>
      <c r="J286" s="281"/>
      <c r="K286" s="281"/>
      <c r="L286" s="281"/>
      <c r="M286" s="281"/>
      <c r="N286" s="282"/>
    </row>
    <row r="287" spans="1:14" s="141" customFormat="1" ht="18" customHeight="1">
      <c r="A287" s="276"/>
      <c r="B287" s="288"/>
      <c r="C287" s="289"/>
      <c r="D287" s="289"/>
      <c r="E287" s="289"/>
      <c r="F287" s="281"/>
      <c r="G287" s="281"/>
      <c r="H287" s="281"/>
      <c r="I287" s="281"/>
      <c r="J287" s="281"/>
      <c r="K287" s="281"/>
      <c r="L287" s="281"/>
      <c r="M287" s="281"/>
      <c r="N287" s="282"/>
    </row>
    <row r="288" spans="1:14" s="141" customFormat="1" ht="18" customHeight="1">
      <c r="A288" s="276"/>
      <c r="B288" s="288"/>
      <c r="C288" s="289"/>
      <c r="D288" s="289"/>
      <c r="E288" s="289"/>
      <c r="F288" s="281"/>
      <c r="G288" s="281"/>
      <c r="H288" s="281"/>
      <c r="I288" s="281"/>
      <c r="J288" s="281"/>
      <c r="K288" s="281"/>
      <c r="L288" s="281"/>
      <c r="M288" s="281"/>
      <c r="N288" s="282"/>
    </row>
    <row r="289" spans="1:14" s="141" customFormat="1" ht="18" customHeight="1">
      <c r="A289" s="276"/>
      <c r="B289" s="288"/>
      <c r="C289" s="289"/>
      <c r="D289" s="289"/>
      <c r="E289" s="289"/>
      <c r="F289" s="281"/>
      <c r="G289" s="281"/>
      <c r="H289" s="281"/>
      <c r="I289" s="281"/>
      <c r="J289" s="281"/>
      <c r="K289" s="281"/>
      <c r="L289" s="281"/>
      <c r="M289" s="281"/>
      <c r="N289" s="282"/>
    </row>
    <row r="290" spans="1:14" s="141" customFormat="1" ht="18" customHeight="1">
      <c r="A290" s="276"/>
      <c r="B290" s="288"/>
      <c r="C290" s="289"/>
      <c r="D290" s="289"/>
      <c r="E290" s="289"/>
      <c r="F290" s="281"/>
      <c r="G290" s="281"/>
      <c r="H290" s="281"/>
      <c r="I290" s="281"/>
      <c r="J290" s="281"/>
      <c r="K290" s="281"/>
      <c r="L290" s="281"/>
      <c r="M290" s="281"/>
      <c r="N290" s="282"/>
    </row>
    <row r="291" spans="1:14" s="141" customFormat="1" ht="18" customHeight="1">
      <c r="A291" s="276"/>
      <c r="B291" s="288"/>
      <c r="C291" s="289"/>
      <c r="D291" s="289"/>
      <c r="E291" s="289"/>
      <c r="F291" s="281"/>
      <c r="G291" s="281"/>
      <c r="H291" s="281"/>
      <c r="I291" s="281"/>
      <c r="J291" s="281"/>
      <c r="K291" s="281"/>
      <c r="L291" s="281"/>
      <c r="M291" s="281"/>
      <c r="N291" s="282"/>
    </row>
    <row r="292" spans="1:14" s="141" customFormat="1" ht="18" customHeight="1">
      <c r="A292" s="276"/>
      <c r="B292" s="288"/>
      <c r="C292" s="289"/>
      <c r="D292" s="289"/>
      <c r="E292" s="289"/>
      <c r="F292" s="281"/>
      <c r="G292" s="281"/>
      <c r="H292" s="281"/>
      <c r="I292" s="281"/>
      <c r="J292" s="281"/>
      <c r="K292" s="281"/>
      <c r="L292" s="281"/>
      <c r="M292" s="281"/>
      <c r="N292" s="282"/>
    </row>
    <row r="293" spans="1:14" s="141" customFormat="1" ht="18" customHeight="1">
      <c r="A293" s="276"/>
      <c r="B293" s="288"/>
      <c r="C293" s="289"/>
      <c r="D293" s="289"/>
      <c r="E293" s="289"/>
      <c r="F293" s="281"/>
      <c r="G293" s="281"/>
      <c r="H293" s="281"/>
      <c r="I293" s="281"/>
      <c r="J293" s="281"/>
      <c r="K293" s="281"/>
      <c r="L293" s="281"/>
      <c r="M293" s="281"/>
      <c r="N293" s="282"/>
    </row>
    <row r="294" spans="1:14" s="141" customFormat="1" ht="18" customHeight="1">
      <c r="A294" s="276"/>
      <c r="B294" s="288"/>
      <c r="C294" s="289"/>
      <c r="D294" s="289"/>
      <c r="E294" s="289"/>
      <c r="F294" s="281"/>
      <c r="G294" s="281"/>
      <c r="H294" s="281"/>
      <c r="I294" s="281"/>
      <c r="J294" s="281"/>
      <c r="K294" s="281"/>
      <c r="L294" s="281"/>
      <c r="M294" s="281"/>
      <c r="N294" s="282"/>
    </row>
    <row r="295" spans="1:14" s="141" customFormat="1" ht="18" customHeight="1">
      <c r="A295" s="276"/>
      <c r="B295" s="288"/>
      <c r="C295" s="289"/>
      <c r="D295" s="289"/>
      <c r="E295" s="289"/>
      <c r="F295" s="281"/>
      <c r="G295" s="281"/>
      <c r="H295" s="281"/>
      <c r="I295" s="281"/>
      <c r="J295" s="281"/>
      <c r="K295" s="281"/>
      <c r="L295" s="281"/>
      <c r="M295" s="281"/>
      <c r="N295" s="282"/>
    </row>
    <row r="296" spans="1:14" s="141" customFormat="1" ht="18" customHeight="1">
      <c r="A296" s="276"/>
      <c r="B296" s="288"/>
      <c r="C296" s="289"/>
      <c r="D296" s="289"/>
      <c r="E296" s="289"/>
      <c r="F296" s="281"/>
      <c r="G296" s="281"/>
      <c r="H296" s="281"/>
      <c r="I296" s="281"/>
      <c r="J296" s="281"/>
      <c r="K296" s="281"/>
      <c r="L296" s="281"/>
      <c r="M296" s="281"/>
      <c r="N296" s="282"/>
    </row>
    <row r="297" spans="1:14" s="141" customFormat="1" ht="18" customHeight="1">
      <c r="A297" s="276"/>
      <c r="B297" s="288"/>
      <c r="C297" s="289"/>
      <c r="D297" s="289"/>
      <c r="E297" s="289"/>
      <c r="F297" s="281"/>
      <c r="G297" s="281"/>
      <c r="H297" s="281"/>
      <c r="I297" s="281"/>
      <c r="J297" s="281"/>
      <c r="K297" s="281"/>
      <c r="L297" s="281"/>
      <c r="M297" s="281"/>
      <c r="N297" s="282"/>
    </row>
    <row r="298" spans="1:14" s="141" customFormat="1" ht="18" customHeight="1">
      <c r="A298" s="276"/>
      <c r="B298" s="288"/>
      <c r="C298" s="289"/>
      <c r="D298" s="289"/>
      <c r="E298" s="289"/>
      <c r="F298" s="281"/>
      <c r="G298" s="281"/>
      <c r="H298" s="281"/>
      <c r="I298" s="281"/>
      <c r="J298" s="281"/>
      <c r="K298" s="281"/>
      <c r="L298" s="281"/>
      <c r="M298" s="281"/>
      <c r="N298" s="282"/>
    </row>
    <row r="299" spans="1:14" s="141" customFormat="1" ht="18" customHeight="1">
      <c r="A299" s="276"/>
      <c r="B299" s="288"/>
      <c r="C299" s="289"/>
      <c r="D299" s="289"/>
      <c r="E299" s="289"/>
      <c r="F299" s="281"/>
      <c r="G299" s="281"/>
      <c r="H299" s="281"/>
      <c r="I299" s="281"/>
      <c r="J299" s="281"/>
      <c r="K299" s="281"/>
      <c r="L299" s="281"/>
      <c r="M299" s="281"/>
      <c r="N299" s="282"/>
    </row>
    <row r="300" spans="1:14" s="141" customFormat="1" ht="18" customHeight="1">
      <c r="A300" s="276"/>
      <c r="B300" s="288"/>
      <c r="C300" s="289"/>
      <c r="D300" s="289"/>
      <c r="E300" s="289"/>
      <c r="F300" s="281"/>
      <c r="G300" s="281"/>
      <c r="H300" s="281"/>
      <c r="I300" s="281"/>
      <c r="J300" s="281"/>
      <c r="K300" s="281"/>
      <c r="L300" s="281"/>
      <c r="M300" s="281"/>
      <c r="N300" s="282"/>
    </row>
    <row r="301" spans="1:14" s="141" customFormat="1" ht="18" customHeight="1">
      <c r="A301" s="276"/>
      <c r="B301" s="288"/>
      <c r="C301" s="289"/>
      <c r="D301" s="289"/>
      <c r="E301" s="289"/>
      <c r="F301" s="281"/>
      <c r="G301" s="281"/>
      <c r="H301" s="281"/>
      <c r="I301" s="281"/>
      <c r="J301" s="281"/>
      <c r="K301" s="281"/>
      <c r="L301" s="281"/>
      <c r="M301" s="281"/>
      <c r="N301" s="282"/>
    </row>
    <row r="302" spans="1:14" s="141" customFormat="1" ht="18" customHeight="1">
      <c r="A302" s="276"/>
      <c r="B302" s="288"/>
      <c r="C302" s="289"/>
      <c r="D302" s="289"/>
      <c r="E302" s="289"/>
      <c r="F302" s="281"/>
      <c r="G302" s="281"/>
      <c r="H302" s="281"/>
      <c r="I302" s="281"/>
      <c r="J302" s="281"/>
      <c r="K302" s="281"/>
      <c r="L302" s="281"/>
      <c r="M302" s="281"/>
      <c r="N302" s="282"/>
    </row>
    <row r="303" spans="1:14" s="141" customFormat="1" ht="18" customHeight="1">
      <c r="A303" s="276"/>
      <c r="B303" s="288"/>
      <c r="C303" s="289"/>
      <c r="D303" s="289"/>
      <c r="E303" s="289"/>
      <c r="F303" s="281"/>
      <c r="G303" s="281"/>
      <c r="H303" s="281"/>
      <c r="I303" s="281"/>
      <c r="J303" s="281"/>
      <c r="K303" s="281"/>
      <c r="L303" s="281"/>
      <c r="M303" s="281"/>
      <c r="N303" s="282"/>
    </row>
    <row r="304" spans="1:14" s="141" customFormat="1" ht="18" customHeight="1">
      <c r="A304" s="276"/>
      <c r="B304" s="288"/>
      <c r="C304" s="289"/>
      <c r="D304" s="289"/>
      <c r="E304" s="289"/>
      <c r="F304" s="281"/>
      <c r="G304" s="281"/>
      <c r="H304" s="281"/>
      <c r="I304" s="281"/>
      <c r="J304" s="281"/>
      <c r="K304" s="281"/>
      <c r="L304" s="281"/>
      <c r="M304" s="281"/>
      <c r="N304" s="282"/>
    </row>
    <row r="305" spans="1:14" s="141" customFormat="1" ht="18" customHeight="1">
      <c r="A305" s="276"/>
      <c r="B305" s="288"/>
      <c r="C305" s="289"/>
      <c r="D305" s="289"/>
      <c r="E305" s="289"/>
      <c r="F305" s="281"/>
      <c r="G305" s="281"/>
      <c r="H305" s="281"/>
      <c r="I305" s="281"/>
      <c r="J305" s="281"/>
      <c r="K305" s="281"/>
      <c r="L305" s="281"/>
      <c r="M305" s="281"/>
      <c r="N305" s="282"/>
    </row>
    <row r="306" spans="1:14" s="141" customFormat="1" ht="18" customHeight="1">
      <c r="A306" s="276"/>
      <c r="B306" s="288"/>
      <c r="C306" s="289"/>
      <c r="D306" s="289"/>
      <c r="E306" s="289"/>
      <c r="F306" s="281"/>
      <c r="G306" s="281"/>
      <c r="H306" s="281"/>
      <c r="I306" s="281"/>
      <c r="J306" s="281"/>
      <c r="K306" s="281"/>
      <c r="L306" s="281"/>
      <c r="M306" s="281"/>
      <c r="N306" s="282"/>
    </row>
    <row r="307" spans="1:14" s="141" customFormat="1" ht="18" customHeight="1">
      <c r="A307" s="276"/>
      <c r="B307" s="288"/>
      <c r="C307" s="289"/>
      <c r="D307" s="289"/>
      <c r="E307" s="289"/>
      <c r="F307" s="281"/>
      <c r="G307" s="281"/>
      <c r="H307" s="281"/>
      <c r="I307" s="281"/>
      <c r="J307" s="281"/>
      <c r="K307" s="281"/>
      <c r="L307" s="281"/>
      <c r="M307" s="281"/>
      <c r="N307" s="282"/>
    </row>
    <row r="308" spans="1:14" s="141" customFormat="1" ht="18" customHeight="1">
      <c r="A308" s="276"/>
      <c r="B308" s="288"/>
      <c r="C308" s="289"/>
      <c r="D308" s="289"/>
      <c r="E308" s="289"/>
      <c r="F308" s="281"/>
      <c r="G308" s="281"/>
      <c r="H308" s="281"/>
      <c r="I308" s="281"/>
      <c r="J308" s="281"/>
      <c r="K308" s="281"/>
      <c r="L308" s="281"/>
      <c r="M308" s="281"/>
      <c r="N308" s="282"/>
    </row>
    <row r="309" spans="1:14" s="141" customFormat="1" ht="18" customHeight="1">
      <c r="A309" s="276"/>
      <c r="B309" s="288"/>
      <c r="C309" s="289"/>
      <c r="D309" s="289"/>
      <c r="E309" s="289"/>
      <c r="F309" s="281"/>
      <c r="G309" s="281"/>
      <c r="H309" s="281"/>
      <c r="I309" s="281"/>
      <c r="J309" s="281"/>
      <c r="K309" s="281"/>
      <c r="L309" s="281"/>
      <c r="M309" s="281"/>
      <c r="N309" s="282"/>
    </row>
    <row r="310" spans="1:14" s="141" customFormat="1" ht="18" customHeight="1">
      <c r="A310" s="276"/>
      <c r="B310" s="288"/>
      <c r="C310" s="289"/>
      <c r="D310" s="289"/>
      <c r="E310" s="289"/>
      <c r="F310" s="281"/>
      <c r="G310" s="281"/>
      <c r="H310" s="281"/>
      <c r="I310" s="281"/>
      <c r="J310" s="281"/>
      <c r="K310" s="281"/>
      <c r="L310" s="281"/>
      <c r="M310" s="281"/>
      <c r="N310" s="282"/>
    </row>
    <row r="311" spans="1:14" s="141" customFormat="1" ht="18" customHeight="1">
      <c r="A311" s="276"/>
      <c r="B311" s="288"/>
      <c r="C311" s="289"/>
      <c r="D311" s="289"/>
      <c r="E311" s="289"/>
      <c r="F311" s="281"/>
      <c r="G311" s="281"/>
      <c r="H311" s="281"/>
      <c r="I311" s="281"/>
      <c r="J311" s="281"/>
      <c r="K311" s="281"/>
      <c r="L311" s="281"/>
      <c r="M311" s="281"/>
      <c r="N311" s="282"/>
    </row>
    <row r="312" spans="1:14" s="141" customFormat="1" ht="18" customHeight="1">
      <c r="A312" s="276"/>
      <c r="B312" s="288"/>
      <c r="C312" s="289"/>
      <c r="D312" s="289"/>
      <c r="E312" s="289"/>
      <c r="F312" s="281"/>
      <c r="G312" s="281"/>
      <c r="H312" s="281"/>
      <c r="I312" s="281"/>
      <c r="J312" s="281"/>
      <c r="K312" s="281"/>
      <c r="L312" s="281"/>
      <c r="M312" s="281"/>
      <c r="N312" s="282"/>
    </row>
    <row r="313" spans="1:14" s="141" customFormat="1" ht="18" customHeight="1">
      <c r="A313" s="276"/>
      <c r="B313" s="288"/>
      <c r="C313" s="289"/>
      <c r="D313" s="289"/>
      <c r="E313" s="289"/>
      <c r="F313" s="281"/>
      <c r="G313" s="281"/>
      <c r="H313" s="281"/>
      <c r="I313" s="281"/>
      <c r="J313" s="281"/>
      <c r="K313" s="281"/>
      <c r="L313" s="281"/>
      <c r="M313" s="281"/>
      <c r="N313" s="282"/>
    </row>
    <row r="314" spans="1:14" s="141" customFormat="1" ht="18" customHeight="1">
      <c r="A314" s="276"/>
      <c r="B314" s="288"/>
      <c r="C314" s="289"/>
      <c r="D314" s="289"/>
      <c r="E314" s="289"/>
      <c r="F314" s="281"/>
      <c r="G314" s="281"/>
      <c r="H314" s="281"/>
      <c r="I314" s="281"/>
      <c r="J314" s="281"/>
      <c r="K314" s="281"/>
      <c r="L314" s="281"/>
      <c r="M314" s="281"/>
      <c r="N314" s="282"/>
    </row>
    <row r="315" spans="1:14" s="141" customFormat="1" ht="18" customHeight="1">
      <c r="A315" s="276"/>
      <c r="B315" s="288"/>
      <c r="C315" s="289"/>
      <c r="D315" s="289"/>
      <c r="E315" s="289"/>
      <c r="F315" s="281"/>
      <c r="G315" s="281"/>
      <c r="H315" s="281"/>
      <c r="I315" s="281"/>
      <c r="J315" s="281"/>
      <c r="K315" s="281"/>
      <c r="L315" s="281"/>
      <c r="M315" s="281"/>
      <c r="N315" s="282"/>
    </row>
    <row r="316" spans="1:14" s="141" customFormat="1" ht="18" customHeight="1">
      <c r="A316" s="276"/>
      <c r="B316" s="288"/>
      <c r="C316" s="289"/>
      <c r="D316" s="289"/>
      <c r="E316" s="289"/>
      <c r="F316" s="281"/>
      <c r="G316" s="281"/>
      <c r="H316" s="281"/>
      <c r="I316" s="281"/>
      <c r="J316" s="281"/>
      <c r="K316" s="281"/>
      <c r="L316" s="281"/>
      <c r="M316" s="281"/>
      <c r="N316" s="282"/>
    </row>
    <row r="317" spans="1:14" s="141" customFormat="1" ht="18" customHeight="1">
      <c r="A317" s="276"/>
      <c r="B317" s="288"/>
      <c r="C317" s="289"/>
      <c r="D317" s="289"/>
      <c r="E317" s="289"/>
      <c r="F317" s="281"/>
      <c r="G317" s="281"/>
      <c r="H317" s="281"/>
      <c r="I317" s="281"/>
      <c r="J317" s="281"/>
      <c r="K317" s="281"/>
      <c r="L317" s="281"/>
      <c r="M317" s="281"/>
      <c r="N317" s="282"/>
    </row>
    <row r="318" spans="1:14" s="141" customFormat="1" ht="18" customHeight="1">
      <c r="A318" s="276"/>
      <c r="B318" s="288"/>
      <c r="C318" s="289"/>
      <c r="D318" s="289"/>
      <c r="E318" s="289"/>
      <c r="F318" s="281"/>
      <c r="G318" s="281"/>
      <c r="H318" s="281"/>
      <c r="I318" s="281"/>
      <c r="J318" s="281"/>
      <c r="K318" s="281"/>
      <c r="L318" s="281"/>
      <c r="M318" s="281"/>
      <c r="N318" s="282"/>
    </row>
    <row r="319" spans="1:14" s="141" customFormat="1" ht="18" customHeight="1">
      <c r="A319" s="276"/>
      <c r="B319" s="288"/>
      <c r="C319" s="289"/>
      <c r="D319" s="289"/>
      <c r="E319" s="289"/>
      <c r="F319" s="281"/>
      <c r="G319" s="281"/>
      <c r="H319" s="281"/>
      <c r="I319" s="281"/>
      <c r="J319" s="281"/>
      <c r="K319" s="281"/>
      <c r="L319" s="281"/>
      <c r="M319" s="281"/>
      <c r="N319" s="282"/>
    </row>
    <row r="320" spans="1:14" s="141" customFormat="1" ht="18" customHeight="1">
      <c r="A320" s="276"/>
      <c r="B320" s="288"/>
      <c r="C320" s="289"/>
      <c r="D320" s="289"/>
      <c r="E320" s="289"/>
      <c r="F320" s="281"/>
      <c r="G320" s="281"/>
      <c r="H320" s="281"/>
      <c r="I320" s="281"/>
      <c r="J320" s="281"/>
      <c r="K320" s="281"/>
      <c r="L320" s="281"/>
      <c r="M320" s="281"/>
      <c r="N320" s="282"/>
    </row>
    <row r="321" spans="1:14" s="141" customFormat="1" ht="18" customHeight="1">
      <c r="A321" s="276"/>
      <c r="B321" s="288"/>
      <c r="C321" s="289"/>
      <c r="D321" s="289"/>
      <c r="E321" s="289"/>
      <c r="F321" s="281"/>
      <c r="G321" s="281"/>
      <c r="H321" s="281"/>
      <c r="I321" s="281"/>
      <c r="J321" s="281"/>
      <c r="K321" s="281"/>
      <c r="L321" s="281"/>
      <c r="M321" s="281"/>
      <c r="N321" s="282"/>
    </row>
    <row r="322" spans="1:14" s="141" customFormat="1" ht="18" customHeight="1">
      <c r="A322" s="276"/>
      <c r="B322" s="288"/>
      <c r="C322" s="289"/>
      <c r="D322" s="289"/>
      <c r="E322" s="289"/>
      <c r="F322" s="281"/>
      <c r="G322" s="281"/>
      <c r="H322" s="281"/>
      <c r="I322" s="281"/>
      <c r="J322" s="281"/>
      <c r="K322" s="281"/>
      <c r="L322" s="281"/>
      <c r="M322" s="281"/>
      <c r="N322" s="282"/>
    </row>
    <row r="323" spans="1:14" s="141" customFormat="1" ht="18" customHeight="1">
      <c r="A323" s="276"/>
      <c r="B323" s="288"/>
      <c r="C323" s="289"/>
      <c r="D323" s="289"/>
      <c r="E323" s="289"/>
      <c r="F323" s="281"/>
      <c r="G323" s="281"/>
      <c r="H323" s="281"/>
      <c r="I323" s="281"/>
      <c r="J323" s="281"/>
      <c r="K323" s="281"/>
      <c r="L323" s="281"/>
      <c r="M323" s="281"/>
      <c r="N323" s="282"/>
    </row>
    <row r="324" spans="1:14" s="141" customFormat="1" ht="18" customHeight="1">
      <c r="A324" s="276"/>
      <c r="B324" s="288"/>
      <c r="C324" s="289"/>
      <c r="D324" s="289"/>
      <c r="E324" s="289"/>
      <c r="F324" s="281"/>
      <c r="G324" s="281"/>
      <c r="H324" s="281"/>
      <c r="I324" s="281"/>
      <c r="J324" s="281"/>
      <c r="K324" s="281"/>
      <c r="L324" s="281"/>
      <c r="M324" s="281"/>
      <c r="N324" s="282"/>
    </row>
    <row r="325" spans="1:14" s="141" customFormat="1" ht="18" customHeight="1">
      <c r="A325" s="276"/>
      <c r="B325" s="288"/>
      <c r="C325" s="289"/>
      <c r="D325" s="289"/>
      <c r="E325" s="289"/>
      <c r="F325" s="281"/>
      <c r="G325" s="281"/>
      <c r="H325" s="281"/>
      <c r="I325" s="281"/>
      <c r="J325" s="281"/>
      <c r="K325" s="281"/>
      <c r="L325" s="281"/>
      <c r="M325" s="281"/>
      <c r="N325" s="282"/>
    </row>
    <row r="326" spans="1:14" s="141" customFormat="1" ht="18" customHeight="1">
      <c r="A326" s="276"/>
      <c r="B326" s="288"/>
      <c r="C326" s="289"/>
      <c r="D326" s="289"/>
      <c r="E326" s="289"/>
      <c r="F326" s="281"/>
      <c r="G326" s="281"/>
      <c r="H326" s="281"/>
      <c r="I326" s="281"/>
      <c r="J326" s="281"/>
      <c r="K326" s="281"/>
      <c r="L326" s="281"/>
      <c r="M326" s="281"/>
      <c r="N326" s="282"/>
    </row>
    <row r="327" spans="1:14" s="141" customFormat="1" ht="18" customHeight="1">
      <c r="A327" s="276"/>
      <c r="B327" s="288"/>
      <c r="C327" s="289"/>
      <c r="D327" s="289"/>
      <c r="E327" s="289"/>
      <c r="F327" s="281"/>
      <c r="G327" s="281"/>
      <c r="H327" s="281"/>
      <c r="I327" s="281"/>
      <c r="J327" s="281"/>
      <c r="K327" s="281"/>
      <c r="L327" s="281"/>
      <c r="M327" s="281"/>
      <c r="N327" s="282"/>
    </row>
    <row r="328" spans="1:14" s="141" customFormat="1" ht="18" customHeight="1">
      <c r="A328" s="276"/>
      <c r="B328" s="288"/>
      <c r="C328" s="289"/>
      <c r="D328" s="289"/>
      <c r="E328" s="289"/>
      <c r="F328" s="281"/>
      <c r="G328" s="281"/>
      <c r="H328" s="281"/>
      <c r="I328" s="281"/>
      <c r="J328" s="281"/>
      <c r="K328" s="281"/>
      <c r="L328" s="281"/>
      <c r="M328" s="281"/>
      <c r="N328" s="282"/>
    </row>
    <row r="329" spans="1:14" s="141" customFormat="1" ht="18" customHeight="1">
      <c r="A329" s="276"/>
      <c r="B329" s="288"/>
      <c r="C329" s="289"/>
      <c r="D329" s="289"/>
      <c r="E329" s="289"/>
      <c r="F329" s="281"/>
      <c r="G329" s="281"/>
      <c r="H329" s="281"/>
      <c r="I329" s="281"/>
      <c r="J329" s="281"/>
      <c r="K329" s="281"/>
      <c r="L329" s="281"/>
      <c r="M329" s="281"/>
      <c r="N329" s="282"/>
    </row>
    <row r="330" spans="1:14" s="141" customFormat="1" ht="18" customHeight="1">
      <c r="A330" s="276"/>
      <c r="B330" s="288"/>
      <c r="C330" s="289"/>
      <c r="D330" s="289"/>
      <c r="E330" s="289"/>
      <c r="F330" s="281"/>
      <c r="G330" s="281"/>
      <c r="H330" s="281"/>
      <c r="I330" s="281"/>
      <c r="J330" s="281"/>
      <c r="K330" s="281"/>
      <c r="L330" s="281"/>
      <c r="M330" s="281"/>
      <c r="N330" s="282"/>
    </row>
    <row r="331" spans="1:14" s="141" customFormat="1" ht="18" customHeight="1">
      <c r="A331" s="276"/>
      <c r="B331" s="288"/>
      <c r="C331" s="289"/>
      <c r="D331" s="289"/>
      <c r="E331" s="289"/>
      <c r="F331" s="281"/>
      <c r="G331" s="281"/>
      <c r="H331" s="281"/>
      <c r="I331" s="281"/>
      <c r="J331" s="281"/>
      <c r="K331" s="281"/>
      <c r="L331" s="281"/>
      <c r="M331" s="281"/>
      <c r="N331" s="282"/>
    </row>
    <row r="332" spans="1:14" s="141" customFormat="1" ht="18" customHeight="1">
      <c r="A332" s="276"/>
      <c r="B332" s="288"/>
      <c r="C332" s="289"/>
      <c r="D332" s="289"/>
      <c r="E332" s="289"/>
      <c r="F332" s="281"/>
      <c r="G332" s="281"/>
      <c r="H332" s="281"/>
      <c r="I332" s="281"/>
      <c r="J332" s="281"/>
      <c r="K332" s="281"/>
      <c r="L332" s="281"/>
      <c r="M332" s="281"/>
      <c r="N332" s="282"/>
    </row>
    <row r="333" spans="1:14" s="141" customFormat="1" ht="18" customHeight="1">
      <c r="A333" s="276"/>
      <c r="B333" s="288"/>
      <c r="C333" s="289"/>
      <c r="D333" s="289"/>
      <c r="E333" s="289"/>
      <c r="F333" s="281"/>
      <c r="G333" s="281"/>
      <c r="H333" s="281"/>
      <c r="I333" s="281"/>
      <c r="J333" s="281"/>
      <c r="K333" s="281"/>
      <c r="L333" s="281"/>
      <c r="M333" s="281"/>
      <c r="N333" s="282"/>
    </row>
    <row r="334" spans="1:14" s="141" customFormat="1" ht="18" customHeight="1">
      <c r="A334" s="276"/>
      <c r="B334" s="288"/>
      <c r="C334" s="289"/>
      <c r="D334" s="289"/>
      <c r="E334" s="289"/>
      <c r="F334" s="281"/>
      <c r="G334" s="281"/>
      <c r="H334" s="281"/>
      <c r="I334" s="281"/>
      <c r="J334" s="281"/>
      <c r="K334" s="281"/>
      <c r="L334" s="281"/>
      <c r="M334" s="281"/>
      <c r="N334" s="282"/>
    </row>
    <row r="335" spans="1:14" s="141" customFormat="1" ht="18" customHeight="1">
      <c r="A335" s="276"/>
      <c r="B335" s="288"/>
      <c r="C335" s="289"/>
      <c r="D335" s="289"/>
      <c r="E335" s="289"/>
      <c r="F335" s="281"/>
      <c r="G335" s="281"/>
      <c r="H335" s="281"/>
      <c r="I335" s="281"/>
      <c r="J335" s="281"/>
      <c r="K335" s="281"/>
      <c r="L335" s="281"/>
      <c r="M335" s="281"/>
      <c r="N335" s="282"/>
    </row>
    <row r="336" spans="1:14" s="141" customFormat="1" ht="18" customHeight="1">
      <c r="A336" s="276"/>
      <c r="B336" s="288"/>
      <c r="C336" s="289"/>
      <c r="D336" s="289"/>
      <c r="E336" s="289"/>
      <c r="F336" s="281"/>
      <c r="G336" s="281"/>
      <c r="H336" s="281"/>
      <c r="I336" s="281"/>
      <c r="J336" s="281"/>
      <c r="K336" s="281"/>
      <c r="L336" s="281"/>
      <c r="M336" s="281"/>
      <c r="N336" s="282"/>
    </row>
    <row r="337" spans="1:14" s="141" customFormat="1" ht="18" customHeight="1">
      <c r="A337" s="276"/>
      <c r="B337" s="288"/>
      <c r="C337" s="289"/>
      <c r="D337" s="289"/>
      <c r="E337" s="289"/>
      <c r="F337" s="281"/>
      <c r="G337" s="281"/>
      <c r="H337" s="281"/>
      <c r="I337" s="281"/>
      <c r="J337" s="281"/>
      <c r="K337" s="281"/>
      <c r="L337" s="281"/>
      <c r="M337" s="281"/>
      <c r="N337" s="282"/>
    </row>
    <row r="338" spans="1:14" s="141" customFormat="1" ht="18" customHeight="1">
      <c r="A338" s="276"/>
      <c r="B338" s="288"/>
      <c r="C338" s="289"/>
      <c r="D338" s="289"/>
      <c r="E338" s="289"/>
      <c r="F338" s="281"/>
      <c r="G338" s="281"/>
      <c r="H338" s="281"/>
      <c r="I338" s="281"/>
      <c r="J338" s="281"/>
      <c r="K338" s="281"/>
      <c r="L338" s="281"/>
      <c r="M338" s="281"/>
      <c r="N338" s="282"/>
    </row>
    <row r="339" spans="1:14" s="141" customFormat="1" ht="18" customHeight="1">
      <c r="A339" s="276"/>
      <c r="B339" s="288"/>
      <c r="C339" s="289"/>
      <c r="D339" s="289"/>
      <c r="E339" s="289"/>
      <c r="F339" s="281"/>
      <c r="G339" s="281"/>
      <c r="H339" s="281"/>
      <c r="I339" s="281"/>
      <c r="J339" s="281"/>
      <c r="K339" s="281"/>
      <c r="L339" s="281"/>
      <c r="M339" s="281"/>
      <c r="N339" s="282"/>
    </row>
    <row r="340" spans="1:14" s="141" customFormat="1" ht="18" customHeight="1">
      <c r="A340" s="276"/>
      <c r="B340" s="288"/>
      <c r="C340" s="289"/>
      <c r="D340" s="289"/>
      <c r="E340" s="289"/>
      <c r="F340" s="281"/>
      <c r="G340" s="281"/>
      <c r="H340" s="281"/>
      <c r="I340" s="281"/>
      <c r="J340" s="281"/>
      <c r="K340" s="281"/>
      <c r="L340" s="281"/>
      <c r="M340" s="281"/>
      <c r="N340" s="282"/>
    </row>
    <row r="341" spans="1:14" s="141" customFormat="1" ht="18" customHeight="1">
      <c r="A341" s="276"/>
      <c r="B341" s="288"/>
      <c r="C341" s="289"/>
      <c r="D341" s="289"/>
      <c r="E341" s="289"/>
      <c r="F341" s="281"/>
      <c r="G341" s="281"/>
      <c r="H341" s="281"/>
      <c r="I341" s="281"/>
      <c r="J341" s="281"/>
      <c r="K341" s="281"/>
      <c r="L341" s="281"/>
      <c r="M341" s="281"/>
      <c r="N341" s="282"/>
    </row>
    <row r="342" spans="1:14" s="141" customFormat="1" ht="18" customHeight="1">
      <c r="A342" s="276"/>
      <c r="B342" s="288"/>
      <c r="C342" s="289"/>
      <c r="D342" s="289"/>
      <c r="E342" s="289"/>
      <c r="F342" s="281"/>
      <c r="G342" s="281"/>
      <c r="H342" s="281"/>
      <c r="I342" s="281"/>
      <c r="J342" s="281"/>
      <c r="K342" s="281"/>
      <c r="L342" s="281"/>
      <c r="M342" s="281"/>
      <c r="N342" s="282"/>
    </row>
    <row r="343" spans="1:14" s="141" customFormat="1" ht="18" customHeight="1">
      <c r="A343" s="276"/>
      <c r="B343" s="288"/>
      <c r="C343" s="289"/>
      <c r="D343" s="289"/>
      <c r="E343" s="289"/>
      <c r="F343" s="281"/>
      <c r="G343" s="281"/>
      <c r="H343" s="281"/>
      <c r="I343" s="281"/>
      <c r="J343" s="281"/>
      <c r="K343" s="281"/>
      <c r="L343" s="281"/>
      <c r="M343" s="281"/>
      <c r="N343" s="282"/>
    </row>
    <row r="344" spans="1:14" s="141" customFormat="1" ht="18" customHeight="1">
      <c r="A344" s="276"/>
      <c r="B344" s="288"/>
      <c r="C344" s="289"/>
      <c r="D344" s="289"/>
      <c r="E344" s="289"/>
      <c r="F344" s="281"/>
      <c r="G344" s="281"/>
      <c r="H344" s="281"/>
      <c r="I344" s="281"/>
      <c r="J344" s="281"/>
      <c r="K344" s="281"/>
      <c r="L344" s="281"/>
      <c r="M344" s="281"/>
      <c r="N344" s="282"/>
    </row>
    <row r="345" spans="1:14" s="141" customFormat="1" ht="18" customHeight="1">
      <c r="A345" s="276"/>
      <c r="B345" s="288"/>
      <c r="C345" s="289"/>
      <c r="D345" s="289"/>
      <c r="E345" s="289"/>
      <c r="F345" s="281"/>
      <c r="G345" s="281"/>
      <c r="H345" s="281"/>
      <c r="I345" s="281"/>
      <c r="J345" s="281"/>
      <c r="K345" s="281"/>
      <c r="L345" s="281"/>
      <c r="M345" s="281"/>
      <c r="N345" s="282"/>
    </row>
    <row r="346" spans="1:14" s="141" customFormat="1" ht="18" customHeight="1">
      <c r="A346" s="276"/>
      <c r="B346" s="288"/>
      <c r="C346" s="289"/>
      <c r="D346" s="289"/>
      <c r="E346" s="289"/>
      <c r="F346" s="281"/>
      <c r="G346" s="281"/>
      <c r="H346" s="281"/>
      <c r="I346" s="281"/>
      <c r="J346" s="281"/>
      <c r="K346" s="281"/>
      <c r="L346" s="281"/>
      <c r="M346" s="281"/>
      <c r="N346" s="282"/>
    </row>
    <row r="347" spans="1:14" s="141" customFormat="1" ht="18" customHeight="1">
      <c r="A347" s="276"/>
      <c r="B347" s="288"/>
      <c r="C347" s="289"/>
      <c r="D347" s="289"/>
      <c r="E347" s="289"/>
      <c r="F347" s="281"/>
      <c r="G347" s="281"/>
      <c r="H347" s="281"/>
      <c r="I347" s="281"/>
      <c r="J347" s="281"/>
      <c r="K347" s="281"/>
      <c r="L347" s="281"/>
      <c r="M347" s="281"/>
      <c r="N347" s="282"/>
    </row>
    <row r="348" spans="1:14" s="141" customFormat="1" ht="18" customHeight="1">
      <c r="A348" s="276"/>
      <c r="B348" s="288"/>
      <c r="C348" s="289"/>
      <c r="D348" s="289"/>
      <c r="E348" s="289"/>
      <c r="F348" s="281"/>
      <c r="G348" s="281"/>
      <c r="H348" s="281"/>
      <c r="I348" s="281"/>
      <c r="J348" s="281"/>
      <c r="K348" s="281"/>
      <c r="L348" s="281"/>
      <c r="M348" s="281"/>
      <c r="N348" s="282"/>
    </row>
    <row r="349" spans="1:14" s="141" customFormat="1" ht="18" customHeight="1">
      <c r="A349" s="276"/>
      <c r="B349" s="288"/>
      <c r="C349" s="289"/>
      <c r="D349" s="289"/>
      <c r="E349" s="289"/>
      <c r="F349" s="281"/>
      <c r="G349" s="281"/>
      <c r="H349" s="281"/>
      <c r="I349" s="281"/>
      <c r="J349" s="281"/>
      <c r="K349" s="281"/>
      <c r="L349" s="281"/>
      <c r="M349" s="281"/>
      <c r="N349" s="282"/>
    </row>
    <row r="350" spans="1:14" s="141" customFormat="1" ht="18" customHeight="1">
      <c r="A350" s="276"/>
      <c r="B350" s="288"/>
      <c r="C350" s="289"/>
      <c r="D350" s="289"/>
      <c r="E350" s="289"/>
      <c r="F350" s="281"/>
      <c r="G350" s="281"/>
      <c r="H350" s="281"/>
      <c r="I350" s="281"/>
      <c r="J350" s="281"/>
      <c r="K350" s="281"/>
      <c r="L350" s="281"/>
      <c r="M350" s="281"/>
      <c r="N350" s="282"/>
    </row>
    <row r="351" spans="1:14" s="141" customFormat="1" ht="18" customHeight="1">
      <c r="A351" s="276"/>
      <c r="B351" s="288"/>
      <c r="C351" s="289"/>
      <c r="D351" s="289"/>
      <c r="E351" s="289"/>
      <c r="F351" s="281"/>
      <c r="G351" s="281"/>
      <c r="H351" s="281"/>
      <c r="I351" s="281"/>
      <c r="J351" s="281"/>
      <c r="K351" s="281"/>
      <c r="L351" s="281"/>
      <c r="M351" s="281"/>
      <c r="N351" s="282"/>
    </row>
    <row r="352" spans="1:14" s="141" customFormat="1" ht="18" customHeight="1">
      <c r="A352" s="276"/>
      <c r="B352" s="288"/>
      <c r="C352" s="289"/>
      <c r="D352" s="289"/>
      <c r="E352" s="289"/>
      <c r="F352" s="281"/>
      <c r="G352" s="281"/>
      <c r="H352" s="281"/>
      <c r="I352" s="281"/>
      <c r="J352" s="281"/>
      <c r="K352" s="281"/>
      <c r="L352" s="281"/>
      <c r="M352" s="281"/>
      <c r="N352" s="282"/>
    </row>
    <row r="353" spans="1:14" s="141" customFormat="1" ht="18" customHeight="1">
      <c r="A353" s="276"/>
      <c r="B353" s="288"/>
      <c r="C353" s="289"/>
      <c r="D353" s="289"/>
      <c r="E353" s="289"/>
      <c r="F353" s="281"/>
      <c r="G353" s="281"/>
      <c r="H353" s="281"/>
      <c r="I353" s="281"/>
      <c r="J353" s="281"/>
      <c r="K353" s="281"/>
      <c r="L353" s="281"/>
      <c r="M353" s="281"/>
      <c r="N353" s="282"/>
    </row>
    <row r="354" spans="1:14" s="141" customFormat="1" ht="18" customHeight="1">
      <c r="A354" s="276"/>
      <c r="B354" s="288"/>
      <c r="C354" s="289"/>
      <c r="D354" s="289"/>
      <c r="E354" s="289"/>
      <c r="F354" s="281"/>
      <c r="G354" s="281"/>
      <c r="H354" s="281"/>
      <c r="I354" s="281"/>
      <c r="J354" s="281"/>
      <c r="K354" s="281"/>
      <c r="L354" s="281"/>
      <c r="M354" s="281"/>
      <c r="N354" s="282"/>
    </row>
    <row r="355" spans="1:14" s="141" customFormat="1" ht="18" customHeight="1">
      <c r="A355" s="276"/>
      <c r="B355" s="288"/>
      <c r="C355" s="289"/>
      <c r="D355" s="289"/>
      <c r="E355" s="289"/>
      <c r="F355" s="281"/>
      <c r="G355" s="281"/>
      <c r="H355" s="281"/>
      <c r="I355" s="281"/>
      <c r="J355" s="281"/>
      <c r="K355" s="281"/>
      <c r="L355" s="281"/>
      <c r="M355" s="281"/>
      <c r="N355" s="282"/>
    </row>
    <row r="356" spans="1:14" s="141" customFormat="1" ht="18" customHeight="1">
      <c r="A356" s="276"/>
      <c r="B356" s="288"/>
      <c r="C356" s="289"/>
      <c r="D356" s="289"/>
      <c r="E356" s="289"/>
      <c r="F356" s="281"/>
      <c r="G356" s="281"/>
      <c r="H356" s="281"/>
      <c r="I356" s="281"/>
      <c r="J356" s="281"/>
      <c r="K356" s="281"/>
      <c r="L356" s="281"/>
      <c r="M356" s="281"/>
      <c r="N356" s="282"/>
    </row>
    <row r="357" spans="1:14" s="141" customFormat="1" ht="18" customHeight="1">
      <c r="A357" s="276"/>
      <c r="B357" s="288"/>
      <c r="C357" s="289"/>
      <c r="D357" s="289"/>
      <c r="E357" s="289"/>
      <c r="F357" s="281"/>
      <c r="G357" s="281"/>
      <c r="H357" s="281"/>
      <c r="I357" s="281"/>
      <c r="J357" s="281"/>
      <c r="K357" s="281"/>
      <c r="L357" s="281"/>
      <c r="M357" s="281"/>
      <c r="N357" s="282"/>
    </row>
    <row r="358" spans="1:14" s="141" customFormat="1" ht="18" customHeight="1">
      <c r="A358" s="276"/>
      <c r="B358" s="288"/>
      <c r="C358" s="289"/>
      <c r="D358" s="289"/>
      <c r="E358" s="289"/>
      <c r="F358" s="281"/>
      <c r="G358" s="281"/>
      <c r="H358" s="281"/>
      <c r="I358" s="281"/>
      <c r="J358" s="281"/>
      <c r="K358" s="281"/>
      <c r="L358" s="281"/>
      <c r="M358" s="281"/>
      <c r="N358" s="282"/>
    </row>
    <row r="359" spans="1:14" s="141" customFormat="1" ht="18" customHeight="1">
      <c r="A359" s="276"/>
      <c r="B359" s="288"/>
      <c r="C359" s="289"/>
      <c r="D359" s="289"/>
      <c r="E359" s="289"/>
      <c r="F359" s="281"/>
      <c r="G359" s="281"/>
      <c r="H359" s="281"/>
      <c r="I359" s="281"/>
      <c r="J359" s="281"/>
      <c r="K359" s="281"/>
      <c r="L359" s="281"/>
      <c r="M359" s="281"/>
      <c r="N359" s="282"/>
    </row>
    <row r="360" spans="1:14" s="141" customFormat="1" ht="18" customHeight="1">
      <c r="A360" s="276"/>
      <c r="B360" s="288"/>
      <c r="C360" s="289"/>
      <c r="D360" s="289"/>
      <c r="E360" s="289"/>
      <c r="F360" s="281"/>
      <c r="G360" s="281"/>
      <c r="H360" s="281"/>
      <c r="I360" s="281"/>
      <c r="J360" s="281"/>
      <c r="K360" s="281"/>
      <c r="L360" s="281"/>
      <c r="M360" s="281"/>
      <c r="N360" s="282"/>
    </row>
    <row r="361" spans="1:14" s="141" customFormat="1" ht="18" customHeight="1">
      <c r="A361" s="276"/>
      <c r="B361" s="288"/>
      <c r="C361" s="289"/>
      <c r="D361" s="289"/>
      <c r="E361" s="289"/>
      <c r="F361" s="281"/>
      <c r="G361" s="281"/>
      <c r="H361" s="281"/>
      <c r="I361" s="281"/>
      <c r="J361" s="281"/>
      <c r="K361" s="281"/>
      <c r="L361" s="281"/>
      <c r="M361" s="281"/>
      <c r="N361" s="282"/>
    </row>
    <row r="362" spans="1:14" s="141" customFormat="1" ht="18" customHeight="1">
      <c r="A362" s="276"/>
      <c r="B362" s="288"/>
      <c r="C362" s="289"/>
      <c r="D362" s="289"/>
      <c r="E362" s="289"/>
      <c r="F362" s="281"/>
      <c r="G362" s="281"/>
      <c r="H362" s="281"/>
      <c r="I362" s="281"/>
      <c r="J362" s="281"/>
      <c r="K362" s="281"/>
      <c r="L362" s="281"/>
      <c r="M362" s="281"/>
      <c r="N362" s="282"/>
    </row>
    <row r="363" spans="1:14" s="141" customFormat="1" ht="18" customHeight="1">
      <c r="A363" s="276"/>
      <c r="B363" s="288"/>
      <c r="C363" s="289"/>
      <c r="D363" s="289"/>
      <c r="E363" s="289"/>
      <c r="F363" s="281"/>
      <c r="G363" s="281"/>
      <c r="H363" s="281"/>
      <c r="I363" s="281"/>
      <c r="J363" s="281"/>
      <c r="K363" s="281"/>
      <c r="L363" s="281"/>
      <c r="M363" s="281"/>
      <c r="N363" s="282"/>
    </row>
    <row r="364" spans="1:14" s="141" customFormat="1" ht="18" customHeight="1">
      <c r="A364" s="276"/>
      <c r="B364" s="288"/>
      <c r="C364" s="289"/>
      <c r="D364" s="289"/>
      <c r="E364" s="289"/>
      <c r="F364" s="281"/>
      <c r="G364" s="281"/>
      <c r="H364" s="281"/>
      <c r="I364" s="281"/>
      <c r="J364" s="281"/>
      <c r="K364" s="281"/>
      <c r="L364" s="281"/>
      <c r="M364" s="281"/>
      <c r="N364" s="282"/>
    </row>
    <row r="365" spans="1:14" s="141" customFormat="1" ht="18" customHeight="1">
      <c r="A365" s="276"/>
      <c r="B365" s="288"/>
      <c r="C365" s="289"/>
      <c r="D365" s="289"/>
      <c r="E365" s="289"/>
      <c r="F365" s="281"/>
      <c r="G365" s="281"/>
      <c r="H365" s="281"/>
      <c r="I365" s="281"/>
      <c r="J365" s="281"/>
      <c r="K365" s="281"/>
      <c r="L365" s="281"/>
      <c r="M365" s="281"/>
      <c r="N365" s="282"/>
    </row>
    <row r="366" spans="1:14" s="141" customFormat="1" ht="18" customHeight="1">
      <c r="A366" s="276"/>
      <c r="B366" s="288"/>
      <c r="C366" s="289"/>
      <c r="D366" s="289"/>
      <c r="E366" s="289"/>
      <c r="F366" s="281"/>
      <c r="G366" s="281"/>
      <c r="H366" s="281"/>
      <c r="I366" s="281"/>
      <c r="J366" s="281"/>
      <c r="K366" s="281"/>
      <c r="L366" s="281"/>
      <c r="M366" s="281"/>
      <c r="N366" s="282"/>
    </row>
    <row r="367" spans="1:14" s="141" customFormat="1" ht="18" customHeight="1">
      <c r="A367" s="276"/>
      <c r="B367" s="288"/>
      <c r="C367" s="289"/>
      <c r="D367" s="289"/>
      <c r="E367" s="289"/>
      <c r="F367" s="281"/>
      <c r="G367" s="281"/>
      <c r="H367" s="281"/>
      <c r="I367" s="281"/>
      <c r="J367" s="281"/>
      <c r="K367" s="281"/>
      <c r="L367" s="281"/>
      <c r="M367" s="281"/>
      <c r="N367" s="282"/>
    </row>
    <row r="368" spans="1:14" s="141" customFormat="1" ht="18" customHeight="1">
      <c r="A368" s="276"/>
      <c r="B368" s="288"/>
      <c r="C368" s="289"/>
      <c r="D368" s="289"/>
      <c r="E368" s="289"/>
      <c r="F368" s="281"/>
      <c r="G368" s="281"/>
      <c r="H368" s="281"/>
      <c r="I368" s="281"/>
      <c r="J368" s="281"/>
      <c r="K368" s="281"/>
      <c r="L368" s="281"/>
      <c r="M368" s="281"/>
      <c r="N368" s="282"/>
    </row>
    <row r="369" spans="1:14" s="141" customFormat="1" ht="18" customHeight="1">
      <c r="A369" s="276"/>
      <c r="B369" s="288"/>
      <c r="C369" s="289"/>
      <c r="D369" s="289"/>
      <c r="E369" s="289"/>
      <c r="F369" s="281"/>
      <c r="G369" s="281"/>
      <c r="H369" s="281"/>
      <c r="I369" s="281"/>
      <c r="J369" s="281"/>
      <c r="K369" s="281"/>
      <c r="L369" s="281"/>
      <c r="M369" s="281"/>
      <c r="N369" s="282"/>
    </row>
    <row r="370" spans="1:14" s="141" customFormat="1" ht="18" customHeight="1">
      <c r="A370" s="276"/>
      <c r="B370" s="288"/>
      <c r="C370" s="289"/>
      <c r="D370" s="289"/>
      <c r="E370" s="289"/>
      <c r="F370" s="281"/>
      <c r="G370" s="281"/>
      <c r="H370" s="281"/>
      <c r="I370" s="281"/>
      <c r="J370" s="281"/>
      <c r="K370" s="281"/>
      <c r="L370" s="281"/>
      <c r="M370" s="281"/>
      <c r="N370" s="282"/>
    </row>
    <row r="371" spans="1:14" s="141" customFormat="1" ht="18" customHeight="1">
      <c r="A371" s="276"/>
      <c r="B371" s="288"/>
      <c r="C371" s="289"/>
      <c r="D371" s="289"/>
      <c r="E371" s="289"/>
      <c r="F371" s="281"/>
      <c r="G371" s="281"/>
      <c r="H371" s="281"/>
      <c r="I371" s="281"/>
      <c r="J371" s="281"/>
      <c r="K371" s="281"/>
      <c r="L371" s="281"/>
      <c r="M371" s="281"/>
      <c r="N371" s="282"/>
    </row>
    <row r="372" spans="1:14" s="141" customFormat="1" ht="18" customHeight="1">
      <c r="A372" s="276"/>
      <c r="B372" s="288"/>
      <c r="C372" s="289"/>
      <c r="D372" s="289"/>
      <c r="E372" s="289"/>
      <c r="F372" s="281"/>
      <c r="G372" s="281"/>
      <c r="H372" s="281"/>
      <c r="I372" s="281"/>
      <c r="J372" s="281"/>
      <c r="K372" s="281"/>
      <c r="L372" s="281"/>
      <c r="M372" s="281"/>
      <c r="N372" s="282"/>
    </row>
    <row r="373" spans="1:14" s="141" customFormat="1" ht="18" customHeight="1">
      <c r="A373" s="276"/>
      <c r="B373" s="288"/>
      <c r="C373" s="289"/>
      <c r="D373" s="289"/>
      <c r="E373" s="289"/>
      <c r="F373" s="281"/>
      <c r="G373" s="281"/>
      <c r="H373" s="281"/>
      <c r="I373" s="281"/>
      <c r="J373" s="281"/>
      <c r="K373" s="281"/>
      <c r="L373" s="281"/>
      <c r="M373" s="281"/>
      <c r="N373" s="282"/>
    </row>
    <row r="374" spans="1:14" s="141" customFormat="1" ht="18" customHeight="1">
      <c r="A374" s="276"/>
      <c r="B374" s="288"/>
      <c r="C374" s="289"/>
      <c r="D374" s="289"/>
      <c r="E374" s="289"/>
      <c r="F374" s="281"/>
      <c r="G374" s="281"/>
      <c r="H374" s="281"/>
      <c r="I374" s="281"/>
      <c r="J374" s="281"/>
      <c r="K374" s="281"/>
      <c r="L374" s="281"/>
      <c r="M374" s="281"/>
      <c r="N374" s="282"/>
    </row>
    <row r="375" spans="1:14" s="141" customFormat="1" ht="18" customHeight="1">
      <c r="A375" s="276"/>
      <c r="B375" s="288"/>
      <c r="C375" s="289"/>
      <c r="D375" s="289"/>
      <c r="E375" s="289"/>
      <c r="F375" s="281"/>
      <c r="G375" s="281"/>
      <c r="H375" s="281"/>
      <c r="I375" s="281"/>
      <c r="J375" s="281"/>
      <c r="K375" s="281"/>
      <c r="L375" s="281"/>
      <c r="M375" s="281"/>
      <c r="N375" s="282"/>
    </row>
    <row r="376" spans="1:14" s="141" customFormat="1" ht="18" customHeight="1">
      <c r="A376" s="276"/>
      <c r="B376" s="288"/>
      <c r="C376" s="289"/>
      <c r="D376" s="289"/>
      <c r="E376" s="289"/>
      <c r="F376" s="281"/>
      <c r="G376" s="281"/>
      <c r="H376" s="281"/>
      <c r="I376" s="281"/>
      <c r="J376" s="281"/>
      <c r="K376" s="281"/>
      <c r="L376" s="281"/>
      <c r="M376" s="281"/>
      <c r="N376" s="282"/>
    </row>
    <row r="377" spans="1:14" s="141" customFormat="1" ht="18" customHeight="1">
      <c r="A377" s="276"/>
      <c r="B377" s="288"/>
      <c r="C377" s="289"/>
      <c r="D377" s="289"/>
      <c r="E377" s="289"/>
      <c r="F377" s="281"/>
      <c r="G377" s="281"/>
      <c r="H377" s="281"/>
      <c r="I377" s="281"/>
      <c r="J377" s="281"/>
      <c r="K377" s="281"/>
      <c r="L377" s="281"/>
      <c r="M377" s="281"/>
      <c r="N377" s="282"/>
    </row>
    <row r="378" spans="1:14" s="141" customFormat="1" ht="18" customHeight="1">
      <c r="A378" s="276"/>
      <c r="B378" s="288"/>
      <c r="C378" s="289"/>
      <c r="D378" s="289"/>
      <c r="E378" s="289"/>
      <c r="F378" s="281"/>
      <c r="G378" s="281"/>
      <c r="H378" s="281"/>
      <c r="I378" s="281"/>
      <c r="J378" s="281"/>
      <c r="K378" s="281"/>
      <c r="L378" s="281"/>
      <c r="M378" s="281"/>
      <c r="N378" s="282"/>
    </row>
    <row r="379" spans="1:14" s="141" customFormat="1" ht="18" customHeight="1">
      <c r="A379" s="276"/>
      <c r="B379" s="288"/>
      <c r="C379" s="289"/>
      <c r="D379" s="289"/>
      <c r="E379" s="289"/>
      <c r="F379" s="281"/>
      <c r="G379" s="281"/>
      <c r="H379" s="281"/>
      <c r="I379" s="281"/>
      <c r="J379" s="281"/>
      <c r="K379" s="281"/>
      <c r="L379" s="281"/>
      <c r="M379" s="281"/>
      <c r="N379" s="282"/>
    </row>
    <row r="380" spans="1:14" s="141" customFormat="1" ht="18" customHeight="1">
      <c r="A380" s="276"/>
      <c r="B380" s="288"/>
      <c r="C380" s="289"/>
      <c r="D380" s="289"/>
      <c r="E380" s="289"/>
      <c r="F380" s="281"/>
      <c r="G380" s="281"/>
      <c r="H380" s="281"/>
      <c r="I380" s="281"/>
      <c r="J380" s="281"/>
      <c r="K380" s="281"/>
      <c r="L380" s="281"/>
      <c r="M380" s="281"/>
      <c r="N380" s="282"/>
    </row>
    <row r="381" spans="1:14" s="141" customFormat="1" ht="18" customHeight="1">
      <c r="A381" s="276"/>
      <c r="B381" s="288"/>
      <c r="C381" s="289"/>
      <c r="D381" s="289"/>
      <c r="E381" s="289"/>
      <c r="F381" s="281"/>
      <c r="G381" s="281"/>
      <c r="H381" s="281"/>
      <c r="I381" s="281"/>
      <c r="J381" s="281"/>
      <c r="K381" s="281"/>
      <c r="L381" s="281"/>
      <c r="M381" s="281"/>
      <c r="N381" s="282"/>
    </row>
    <row r="382" spans="1:14" s="141" customFormat="1" ht="18" customHeight="1">
      <c r="A382" s="276"/>
      <c r="B382" s="288"/>
      <c r="C382" s="289"/>
      <c r="D382" s="289"/>
      <c r="E382" s="289"/>
      <c r="F382" s="281"/>
      <c r="G382" s="281"/>
      <c r="H382" s="281"/>
      <c r="I382" s="281"/>
      <c r="J382" s="281"/>
      <c r="K382" s="281"/>
      <c r="L382" s="281"/>
      <c r="M382" s="281"/>
      <c r="N382" s="282"/>
    </row>
    <row r="383" spans="1:14" s="141" customFormat="1" ht="18" customHeight="1">
      <c r="A383" s="276"/>
      <c r="B383" s="288"/>
      <c r="C383" s="289"/>
      <c r="D383" s="289"/>
      <c r="E383" s="289"/>
      <c r="F383" s="281"/>
      <c r="G383" s="281"/>
      <c r="H383" s="281"/>
      <c r="I383" s="281"/>
      <c r="J383" s="281"/>
      <c r="K383" s="281"/>
      <c r="L383" s="281"/>
      <c r="M383" s="281"/>
      <c r="N383" s="282"/>
    </row>
    <row r="384" spans="1:14" s="141" customFormat="1" ht="18" customHeight="1">
      <c r="A384" s="276"/>
      <c r="B384" s="288"/>
      <c r="C384" s="289"/>
      <c r="D384" s="289"/>
      <c r="E384" s="289"/>
      <c r="F384" s="281"/>
      <c r="G384" s="281"/>
      <c r="H384" s="281"/>
      <c r="I384" s="281"/>
      <c r="J384" s="281"/>
      <c r="K384" s="281"/>
      <c r="L384" s="281"/>
      <c r="M384" s="281"/>
      <c r="N384" s="282"/>
    </row>
    <row r="385" spans="1:14" s="141" customFormat="1" ht="18" customHeight="1">
      <c r="A385" s="276"/>
      <c r="B385" s="288"/>
      <c r="C385" s="289"/>
      <c r="D385" s="289"/>
      <c r="E385" s="289"/>
      <c r="F385" s="281"/>
      <c r="G385" s="281"/>
      <c r="H385" s="281"/>
      <c r="I385" s="281"/>
      <c r="J385" s="281"/>
      <c r="K385" s="281"/>
      <c r="L385" s="281"/>
      <c r="M385" s="281"/>
      <c r="N385" s="282"/>
    </row>
    <row r="386" spans="1:14" s="141" customFormat="1" ht="18" customHeight="1">
      <c r="A386" s="276"/>
      <c r="B386" s="288"/>
      <c r="C386" s="289"/>
      <c r="D386" s="289"/>
      <c r="E386" s="289"/>
      <c r="F386" s="281"/>
      <c r="G386" s="281"/>
      <c r="H386" s="281"/>
      <c r="I386" s="281"/>
      <c r="J386" s="281"/>
      <c r="K386" s="281"/>
      <c r="L386" s="281"/>
      <c r="M386" s="281"/>
      <c r="N386" s="282"/>
    </row>
    <row r="387" spans="1:14" s="141" customFormat="1" ht="18" customHeight="1">
      <c r="A387" s="276"/>
      <c r="B387" s="288"/>
      <c r="C387" s="289"/>
      <c r="D387" s="289"/>
      <c r="E387" s="289"/>
      <c r="F387" s="281"/>
      <c r="G387" s="281"/>
      <c r="H387" s="281"/>
      <c r="I387" s="281"/>
      <c r="J387" s="281"/>
      <c r="K387" s="281"/>
      <c r="L387" s="281"/>
      <c r="M387" s="281"/>
      <c r="N387" s="282"/>
    </row>
    <row r="388" spans="1:14" s="141" customFormat="1" ht="18" customHeight="1">
      <c r="A388" s="276"/>
      <c r="B388" s="288"/>
      <c r="C388" s="289"/>
      <c r="D388" s="289"/>
      <c r="E388" s="289"/>
      <c r="F388" s="281"/>
      <c r="G388" s="281"/>
      <c r="H388" s="281"/>
      <c r="I388" s="281"/>
      <c r="J388" s="281"/>
      <c r="K388" s="281"/>
      <c r="L388" s="281"/>
      <c r="M388" s="281"/>
      <c r="N388" s="282"/>
    </row>
    <row r="389" spans="1:14" s="141" customFormat="1" ht="18" customHeight="1">
      <c r="A389" s="276"/>
      <c r="B389" s="288"/>
      <c r="C389" s="289"/>
      <c r="D389" s="289"/>
      <c r="E389" s="289"/>
      <c r="F389" s="281"/>
      <c r="G389" s="281"/>
      <c r="H389" s="281"/>
      <c r="I389" s="281"/>
      <c r="J389" s="281"/>
      <c r="K389" s="281"/>
      <c r="L389" s="281"/>
      <c r="M389" s="281"/>
      <c r="N389" s="282"/>
    </row>
    <row r="390" spans="1:14" s="141" customFormat="1" ht="18" customHeight="1">
      <c r="A390" s="276"/>
      <c r="B390" s="288"/>
      <c r="C390" s="289"/>
      <c r="D390" s="289"/>
      <c r="E390" s="289"/>
      <c r="F390" s="281"/>
      <c r="G390" s="281"/>
      <c r="H390" s="281"/>
      <c r="I390" s="281"/>
      <c r="J390" s="281"/>
      <c r="K390" s="281"/>
      <c r="L390" s="281"/>
      <c r="M390" s="281"/>
      <c r="N390" s="282"/>
    </row>
    <row r="391" spans="1:14" s="141" customFormat="1" ht="18" customHeight="1">
      <c r="A391" s="276"/>
      <c r="B391" s="288"/>
      <c r="C391" s="289"/>
      <c r="D391" s="289"/>
      <c r="E391" s="289"/>
      <c r="F391" s="281"/>
      <c r="G391" s="281"/>
      <c r="H391" s="281"/>
      <c r="I391" s="281"/>
      <c r="J391" s="281"/>
      <c r="K391" s="281"/>
      <c r="L391" s="281"/>
      <c r="M391" s="281"/>
      <c r="N391" s="282"/>
    </row>
    <row r="392" spans="1:14" s="141" customFormat="1" ht="18" customHeight="1">
      <c r="A392" s="276"/>
      <c r="B392" s="288"/>
      <c r="C392" s="289"/>
      <c r="D392" s="289"/>
      <c r="E392" s="289"/>
      <c r="F392" s="281"/>
      <c r="G392" s="281"/>
      <c r="H392" s="281"/>
      <c r="I392" s="281"/>
      <c r="J392" s="281"/>
      <c r="K392" s="281"/>
      <c r="L392" s="281"/>
      <c r="M392" s="281"/>
      <c r="N392" s="282"/>
    </row>
    <row r="393" spans="1:14" s="141" customFormat="1" ht="18" customHeight="1">
      <c r="A393" s="276"/>
      <c r="B393" s="288"/>
      <c r="C393" s="289"/>
      <c r="D393" s="289"/>
      <c r="E393" s="289"/>
      <c r="F393" s="281"/>
      <c r="G393" s="281"/>
      <c r="H393" s="281"/>
      <c r="I393" s="281"/>
      <c r="J393" s="281"/>
      <c r="K393" s="281"/>
      <c r="L393" s="281"/>
      <c r="M393" s="281"/>
      <c r="N393" s="282"/>
    </row>
    <row r="394" spans="1:14" s="141" customFormat="1" ht="18" customHeight="1">
      <c r="A394" s="276"/>
      <c r="B394" s="288"/>
      <c r="C394" s="289"/>
      <c r="D394" s="289"/>
      <c r="E394" s="289"/>
      <c r="F394" s="281"/>
      <c r="G394" s="281"/>
      <c r="H394" s="281"/>
      <c r="I394" s="281"/>
      <c r="J394" s="281"/>
      <c r="K394" s="281"/>
      <c r="L394" s="281"/>
      <c r="M394" s="281"/>
      <c r="N394" s="282"/>
    </row>
    <row r="395" spans="1:14" s="141" customFormat="1" ht="18" customHeight="1">
      <c r="A395" s="276"/>
      <c r="B395" s="288"/>
      <c r="C395" s="289"/>
      <c r="D395" s="289"/>
      <c r="E395" s="289"/>
      <c r="F395" s="281"/>
      <c r="G395" s="281"/>
      <c r="H395" s="281"/>
      <c r="I395" s="281"/>
      <c r="J395" s="281"/>
      <c r="K395" s="281"/>
      <c r="L395" s="281"/>
      <c r="M395" s="281"/>
      <c r="N395" s="282"/>
    </row>
    <row r="396" spans="1:14" s="141" customFormat="1" ht="18" customHeight="1">
      <c r="A396" s="276"/>
      <c r="B396" s="288"/>
      <c r="C396" s="289"/>
      <c r="D396" s="289"/>
      <c r="E396" s="289"/>
      <c r="F396" s="281"/>
      <c r="G396" s="281"/>
      <c r="H396" s="281"/>
      <c r="I396" s="281"/>
      <c r="J396" s="281"/>
      <c r="K396" s="281"/>
      <c r="L396" s="281"/>
      <c r="M396" s="281"/>
      <c r="N396" s="282"/>
    </row>
    <row r="397" spans="1:14" s="141" customFormat="1" ht="18" customHeight="1">
      <c r="A397" s="276"/>
      <c r="B397" s="288"/>
      <c r="C397" s="289"/>
      <c r="D397" s="289"/>
      <c r="E397" s="289"/>
      <c r="F397" s="281"/>
      <c r="G397" s="281"/>
      <c r="H397" s="281"/>
      <c r="I397" s="281"/>
      <c r="J397" s="281"/>
      <c r="K397" s="281"/>
      <c r="L397" s="281"/>
      <c r="M397" s="281"/>
      <c r="N397" s="282"/>
    </row>
    <row r="398" spans="1:14" s="141" customFormat="1" ht="18" customHeight="1">
      <c r="A398" s="276"/>
      <c r="B398" s="288"/>
      <c r="C398" s="289"/>
      <c r="D398" s="289"/>
      <c r="E398" s="289"/>
      <c r="F398" s="281"/>
      <c r="G398" s="281"/>
      <c r="H398" s="281"/>
      <c r="I398" s="281"/>
      <c r="J398" s="281"/>
      <c r="K398" s="281"/>
      <c r="L398" s="281"/>
      <c r="M398" s="281"/>
      <c r="N398" s="282"/>
    </row>
    <row r="399" spans="1:14" s="141" customFormat="1" ht="18" customHeight="1">
      <c r="A399" s="276"/>
      <c r="B399" s="288"/>
      <c r="C399" s="289"/>
      <c r="D399" s="289"/>
      <c r="E399" s="289"/>
      <c r="F399" s="281"/>
      <c r="G399" s="281"/>
      <c r="H399" s="281"/>
      <c r="I399" s="281"/>
      <c r="J399" s="281"/>
      <c r="K399" s="281"/>
      <c r="L399" s="281"/>
      <c r="M399" s="281"/>
      <c r="N399" s="282"/>
    </row>
    <row r="400" spans="1:14" s="141" customFormat="1" ht="18" customHeight="1">
      <c r="A400" s="276"/>
      <c r="B400" s="288"/>
      <c r="C400" s="289"/>
      <c r="D400" s="289"/>
      <c r="E400" s="289"/>
      <c r="F400" s="281"/>
      <c r="G400" s="281"/>
      <c r="H400" s="281"/>
      <c r="I400" s="281"/>
      <c r="J400" s="281"/>
      <c r="K400" s="281"/>
      <c r="L400" s="281"/>
      <c r="M400" s="281"/>
      <c r="N400" s="282"/>
    </row>
    <row r="401" spans="1:14" s="141" customFormat="1" ht="18" customHeight="1">
      <c r="A401" s="276"/>
      <c r="B401" s="288"/>
      <c r="C401" s="289"/>
      <c r="D401" s="289"/>
      <c r="E401" s="289"/>
      <c r="F401" s="281"/>
      <c r="G401" s="281"/>
      <c r="H401" s="281"/>
      <c r="I401" s="281"/>
      <c r="J401" s="281"/>
      <c r="K401" s="281"/>
      <c r="L401" s="281"/>
      <c r="M401" s="281"/>
      <c r="N401" s="282"/>
    </row>
    <row r="402" spans="1:14" s="141" customFormat="1" ht="18" customHeight="1">
      <c r="A402" s="276"/>
      <c r="B402" s="288"/>
      <c r="C402" s="289"/>
      <c r="D402" s="289"/>
      <c r="E402" s="289"/>
      <c r="F402" s="281"/>
      <c r="G402" s="281"/>
      <c r="H402" s="281"/>
      <c r="I402" s="281"/>
      <c r="J402" s="281"/>
      <c r="K402" s="281"/>
      <c r="L402" s="281"/>
      <c r="M402" s="281"/>
      <c r="N402" s="282"/>
    </row>
    <row r="403" spans="1:14" s="141" customFormat="1" ht="18" customHeight="1">
      <c r="A403" s="276"/>
      <c r="B403" s="288"/>
      <c r="C403" s="289"/>
      <c r="D403" s="289"/>
      <c r="E403" s="289"/>
      <c r="F403" s="281"/>
      <c r="G403" s="281"/>
      <c r="H403" s="281"/>
      <c r="I403" s="281"/>
      <c r="J403" s="281"/>
      <c r="K403" s="281"/>
      <c r="L403" s="281"/>
      <c r="M403" s="281"/>
      <c r="N403" s="282"/>
    </row>
    <row r="404" spans="1:14" s="141" customFormat="1" ht="18" customHeight="1">
      <c r="A404" s="276"/>
      <c r="B404" s="288"/>
      <c r="C404" s="289"/>
      <c r="D404" s="289"/>
      <c r="E404" s="289"/>
      <c r="F404" s="281"/>
      <c r="G404" s="281"/>
      <c r="H404" s="281"/>
      <c r="I404" s="281"/>
      <c r="J404" s="281"/>
      <c r="K404" s="281"/>
      <c r="L404" s="281"/>
      <c r="M404" s="281"/>
      <c r="N404" s="282"/>
    </row>
    <row r="405" spans="1:14" s="141" customFormat="1" ht="18" customHeight="1">
      <c r="A405" s="276"/>
      <c r="B405" s="288"/>
      <c r="C405" s="289"/>
      <c r="D405" s="289"/>
      <c r="E405" s="289"/>
      <c r="F405" s="281"/>
      <c r="G405" s="281"/>
      <c r="H405" s="281"/>
      <c r="I405" s="281"/>
      <c r="J405" s="281"/>
      <c r="K405" s="281"/>
      <c r="L405" s="281"/>
      <c r="M405" s="281"/>
      <c r="N405" s="282"/>
    </row>
    <row r="406" spans="1:14" s="141" customFormat="1" ht="18" customHeight="1">
      <c r="A406" s="276"/>
      <c r="B406" s="288"/>
      <c r="C406" s="289"/>
      <c r="D406" s="289"/>
      <c r="E406" s="289"/>
      <c r="F406" s="281"/>
      <c r="G406" s="281"/>
      <c r="H406" s="281"/>
      <c r="I406" s="281"/>
      <c r="J406" s="281"/>
      <c r="K406" s="281"/>
      <c r="L406" s="281"/>
      <c r="M406" s="281"/>
      <c r="N406" s="282"/>
    </row>
    <row r="407" spans="1:14" s="141" customFormat="1" ht="18" customHeight="1">
      <c r="A407" s="276"/>
      <c r="B407" s="288"/>
      <c r="C407" s="289"/>
      <c r="D407" s="289"/>
      <c r="E407" s="289"/>
      <c r="F407" s="281"/>
      <c r="G407" s="281"/>
      <c r="H407" s="281"/>
      <c r="I407" s="281"/>
      <c r="J407" s="281"/>
      <c r="K407" s="281"/>
      <c r="L407" s="281"/>
      <c r="M407" s="281"/>
      <c r="N407" s="282"/>
    </row>
    <row r="408" spans="1:14" s="141" customFormat="1" ht="18" customHeight="1">
      <c r="A408" s="276"/>
      <c r="B408" s="288"/>
      <c r="C408" s="289"/>
      <c r="D408" s="289"/>
      <c r="E408" s="289"/>
      <c r="F408" s="281"/>
      <c r="G408" s="281"/>
      <c r="H408" s="281"/>
      <c r="I408" s="281"/>
      <c r="J408" s="281"/>
      <c r="K408" s="281"/>
      <c r="L408" s="281"/>
      <c r="M408" s="281"/>
      <c r="N408" s="282"/>
    </row>
    <row r="409" spans="1:14" s="141" customFormat="1" ht="18" customHeight="1">
      <c r="A409" s="276"/>
      <c r="B409" s="288"/>
      <c r="C409" s="289"/>
      <c r="D409" s="289"/>
      <c r="E409" s="289"/>
      <c r="F409" s="281"/>
      <c r="G409" s="281"/>
      <c r="H409" s="281"/>
      <c r="I409" s="281"/>
      <c r="J409" s="281"/>
      <c r="K409" s="281"/>
      <c r="L409" s="281"/>
      <c r="M409" s="281"/>
      <c r="N409" s="282"/>
    </row>
    <row r="410" spans="1:14" s="141" customFormat="1" ht="18" customHeight="1">
      <c r="A410" s="276"/>
      <c r="B410" s="288"/>
      <c r="C410" s="289"/>
      <c r="D410" s="289"/>
      <c r="E410" s="289"/>
      <c r="F410" s="281"/>
      <c r="G410" s="281"/>
      <c r="H410" s="281"/>
      <c r="I410" s="281"/>
      <c r="J410" s="281"/>
      <c r="K410" s="281"/>
      <c r="L410" s="281"/>
      <c r="M410" s="281"/>
      <c r="N410" s="282"/>
    </row>
    <row r="411" spans="1:14" s="141" customFormat="1" ht="18" customHeight="1">
      <c r="A411" s="276"/>
      <c r="B411" s="288"/>
      <c r="C411" s="289"/>
      <c r="D411" s="289"/>
      <c r="E411" s="289"/>
      <c r="F411" s="281"/>
      <c r="G411" s="281"/>
      <c r="H411" s="281"/>
      <c r="I411" s="281"/>
      <c r="J411" s="281"/>
      <c r="K411" s="281"/>
      <c r="L411" s="281"/>
      <c r="M411" s="281"/>
      <c r="N411" s="282"/>
    </row>
    <row r="412" spans="1:14" s="141" customFormat="1" ht="18" customHeight="1">
      <c r="A412" s="276"/>
      <c r="B412" s="288"/>
      <c r="C412" s="289"/>
      <c r="D412" s="289"/>
      <c r="E412" s="289"/>
      <c r="F412" s="281"/>
      <c r="G412" s="281"/>
      <c r="H412" s="281"/>
      <c r="I412" s="281"/>
      <c r="J412" s="281"/>
      <c r="K412" s="281"/>
      <c r="L412" s="281"/>
      <c r="M412" s="281"/>
      <c r="N412" s="282"/>
    </row>
    <row r="413" spans="1:14" s="141" customFormat="1" ht="18" customHeight="1">
      <c r="A413" s="276"/>
      <c r="B413" s="288"/>
      <c r="C413" s="289"/>
      <c r="D413" s="289"/>
      <c r="E413" s="289"/>
      <c r="F413" s="281"/>
      <c r="G413" s="281"/>
      <c r="H413" s="281"/>
      <c r="I413" s="281"/>
      <c r="J413" s="281"/>
      <c r="K413" s="281"/>
      <c r="L413" s="281"/>
      <c r="M413" s="281"/>
      <c r="N413" s="282"/>
    </row>
    <row r="414" spans="1:14" s="141" customFormat="1" ht="18" customHeight="1">
      <c r="A414" s="276"/>
      <c r="B414" s="288"/>
      <c r="C414" s="289"/>
      <c r="D414" s="289"/>
      <c r="E414" s="289"/>
      <c r="F414" s="281"/>
      <c r="G414" s="281"/>
      <c r="H414" s="281"/>
      <c r="I414" s="281"/>
      <c r="J414" s="281"/>
      <c r="K414" s="281"/>
      <c r="L414" s="281"/>
      <c r="M414" s="281"/>
      <c r="N414" s="282"/>
    </row>
    <row r="415" spans="1:14" s="141" customFormat="1" ht="18" customHeight="1">
      <c r="A415" s="276"/>
      <c r="B415" s="288"/>
      <c r="C415" s="289"/>
      <c r="D415" s="289"/>
      <c r="E415" s="289"/>
      <c r="F415" s="281"/>
      <c r="G415" s="281"/>
      <c r="H415" s="281"/>
      <c r="I415" s="281"/>
      <c r="J415" s="281"/>
      <c r="K415" s="281"/>
      <c r="L415" s="281"/>
      <c r="M415" s="281"/>
      <c r="N415" s="282"/>
    </row>
    <row r="416" spans="1:14" s="141" customFormat="1" ht="18" customHeight="1">
      <c r="A416" s="276"/>
      <c r="B416" s="288"/>
      <c r="C416" s="289"/>
      <c r="D416" s="289"/>
      <c r="E416" s="289"/>
      <c r="F416" s="281"/>
      <c r="G416" s="281"/>
      <c r="H416" s="281"/>
      <c r="I416" s="281"/>
      <c r="J416" s="281"/>
      <c r="K416" s="281"/>
      <c r="L416" s="281"/>
      <c r="M416" s="281"/>
      <c r="N416" s="282"/>
    </row>
    <row r="417" spans="1:14" s="141" customFormat="1" ht="18" customHeight="1">
      <c r="A417" s="276"/>
      <c r="B417" s="288"/>
      <c r="C417" s="289"/>
      <c r="D417" s="289"/>
      <c r="E417" s="289"/>
      <c r="F417" s="281"/>
      <c r="G417" s="281"/>
      <c r="H417" s="281"/>
      <c r="I417" s="281"/>
      <c r="J417" s="281"/>
      <c r="K417" s="281"/>
      <c r="L417" s="281"/>
      <c r="M417" s="281"/>
      <c r="N417" s="282"/>
    </row>
    <row r="418" spans="1:14" s="141" customFormat="1" ht="18" customHeight="1">
      <c r="A418" s="276"/>
      <c r="B418" s="288"/>
      <c r="C418" s="289"/>
      <c r="D418" s="289"/>
      <c r="E418" s="289"/>
      <c r="F418" s="281"/>
      <c r="G418" s="281"/>
      <c r="H418" s="281"/>
      <c r="I418" s="281"/>
      <c r="J418" s="281"/>
      <c r="K418" s="281"/>
      <c r="L418" s="281"/>
      <c r="M418" s="281"/>
      <c r="N418" s="282"/>
    </row>
    <row r="419" spans="1:14" s="141" customFormat="1" ht="18" customHeight="1">
      <c r="A419" s="276"/>
      <c r="B419" s="288"/>
      <c r="C419" s="289"/>
      <c r="D419" s="289"/>
      <c r="E419" s="289"/>
      <c r="F419" s="281"/>
      <c r="G419" s="281"/>
      <c r="H419" s="281"/>
      <c r="I419" s="281"/>
      <c r="J419" s="281"/>
      <c r="K419" s="281"/>
      <c r="L419" s="281"/>
      <c r="M419" s="281"/>
      <c r="N419" s="282"/>
    </row>
    <row r="420" spans="1:14" s="141" customFormat="1" ht="18" customHeight="1">
      <c r="A420" s="276"/>
      <c r="B420" s="288"/>
      <c r="C420" s="289"/>
      <c r="D420" s="289"/>
      <c r="E420" s="289"/>
      <c r="F420" s="281"/>
      <c r="G420" s="281"/>
      <c r="H420" s="281"/>
      <c r="I420" s="281"/>
      <c r="J420" s="281"/>
      <c r="K420" s="281"/>
      <c r="L420" s="281"/>
      <c r="M420" s="281"/>
      <c r="N420" s="282"/>
    </row>
    <row r="421" spans="1:14" s="141" customFormat="1" ht="18" customHeight="1">
      <c r="A421" s="276"/>
      <c r="B421" s="288"/>
      <c r="C421" s="289"/>
      <c r="D421" s="289"/>
      <c r="E421" s="289"/>
      <c r="F421" s="281"/>
      <c r="G421" s="281"/>
      <c r="H421" s="281"/>
      <c r="I421" s="281"/>
      <c r="J421" s="281"/>
      <c r="K421" s="281"/>
      <c r="L421" s="281"/>
      <c r="M421" s="281"/>
      <c r="N421" s="282"/>
    </row>
    <row r="422" spans="1:14" s="141" customFormat="1" ht="18" customHeight="1">
      <c r="A422" s="276"/>
      <c r="B422" s="288"/>
      <c r="C422" s="289"/>
      <c r="D422" s="289"/>
      <c r="E422" s="289"/>
      <c r="F422" s="281"/>
      <c r="G422" s="281"/>
      <c r="H422" s="281"/>
      <c r="I422" s="281"/>
      <c r="J422" s="281"/>
      <c r="K422" s="281"/>
      <c r="L422" s="281"/>
      <c r="M422" s="281"/>
      <c r="N422" s="282"/>
    </row>
    <row r="423" spans="1:14" s="141" customFormat="1" ht="18" customHeight="1">
      <c r="A423" s="276"/>
      <c r="B423" s="288"/>
      <c r="C423" s="289"/>
      <c r="D423" s="289"/>
      <c r="E423" s="289"/>
      <c r="F423" s="281"/>
      <c r="G423" s="281"/>
      <c r="H423" s="281"/>
      <c r="I423" s="281"/>
      <c r="J423" s="281"/>
      <c r="K423" s="281"/>
      <c r="L423" s="281"/>
      <c r="M423" s="281"/>
      <c r="N423" s="282"/>
    </row>
    <row r="424" spans="1:14" s="141" customFormat="1" ht="18" customHeight="1">
      <c r="A424" s="276"/>
      <c r="B424" s="288"/>
      <c r="C424" s="289"/>
      <c r="D424" s="289"/>
      <c r="E424" s="289"/>
      <c r="F424" s="281"/>
      <c r="G424" s="281"/>
      <c r="H424" s="281"/>
      <c r="I424" s="281"/>
      <c r="J424" s="281"/>
      <c r="K424" s="281"/>
      <c r="L424" s="281"/>
      <c r="M424" s="281"/>
      <c r="N424" s="282"/>
    </row>
    <row r="425" spans="1:14" s="141" customFormat="1" ht="18" customHeight="1">
      <c r="A425" s="276"/>
      <c r="B425" s="288"/>
      <c r="C425" s="289"/>
      <c r="D425" s="289"/>
      <c r="E425" s="289"/>
      <c r="F425" s="281"/>
      <c r="G425" s="281"/>
      <c r="H425" s="281"/>
      <c r="I425" s="281"/>
      <c r="J425" s="281"/>
      <c r="K425" s="281"/>
      <c r="L425" s="281"/>
      <c r="M425" s="281"/>
      <c r="N425" s="282"/>
    </row>
    <row r="426" spans="1:14" s="141" customFormat="1" ht="18" customHeight="1">
      <c r="A426" s="276"/>
      <c r="B426" s="288"/>
      <c r="C426" s="289"/>
      <c r="D426" s="289"/>
      <c r="E426" s="289"/>
      <c r="F426" s="281"/>
      <c r="G426" s="281"/>
      <c r="H426" s="281"/>
      <c r="I426" s="281"/>
      <c r="J426" s="281"/>
      <c r="K426" s="281"/>
      <c r="L426" s="281"/>
      <c r="M426" s="281"/>
      <c r="N426" s="282"/>
    </row>
    <row r="427" spans="1:14" s="141" customFormat="1" ht="18" customHeight="1">
      <c r="A427" s="276"/>
      <c r="B427" s="288"/>
      <c r="C427" s="289"/>
      <c r="D427" s="289"/>
      <c r="E427" s="289"/>
      <c r="F427" s="281"/>
      <c r="G427" s="281"/>
      <c r="H427" s="281"/>
      <c r="I427" s="281"/>
      <c r="J427" s="281"/>
      <c r="K427" s="281"/>
      <c r="L427" s="281"/>
      <c r="M427" s="281"/>
      <c r="N427" s="282"/>
    </row>
    <row r="428" spans="1:14" s="141" customFormat="1" ht="18" customHeight="1">
      <c r="A428" s="276"/>
      <c r="B428" s="288"/>
      <c r="C428" s="289"/>
      <c r="D428" s="289"/>
      <c r="E428" s="289"/>
      <c r="F428" s="281"/>
      <c r="G428" s="281"/>
      <c r="H428" s="281"/>
      <c r="I428" s="281"/>
      <c r="J428" s="281"/>
      <c r="K428" s="281"/>
      <c r="L428" s="281"/>
      <c r="M428" s="281"/>
      <c r="N428" s="282"/>
    </row>
    <row r="429" spans="1:14" s="141" customFormat="1" ht="18" customHeight="1">
      <c r="A429" s="276"/>
      <c r="B429" s="288"/>
      <c r="C429" s="289"/>
      <c r="D429" s="289"/>
      <c r="E429" s="289"/>
      <c r="F429" s="281"/>
      <c r="G429" s="281"/>
      <c r="H429" s="281"/>
      <c r="I429" s="281"/>
      <c r="J429" s="281"/>
      <c r="K429" s="281"/>
      <c r="L429" s="281"/>
      <c r="M429" s="281"/>
      <c r="N429" s="282"/>
    </row>
    <row r="430" spans="1:14" s="141" customFormat="1" ht="18" customHeight="1">
      <c r="A430" s="276"/>
      <c r="B430" s="288"/>
      <c r="C430" s="289"/>
      <c r="D430" s="289"/>
      <c r="E430" s="289"/>
      <c r="F430" s="281"/>
      <c r="G430" s="281"/>
      <c r="H430" s="281"/>
      <c r="I430" s="281"/>
      <c r="J430" s="281"/>
      <c r="K430" s="281"/>
      <c r="L430" s="281"/>
      <c r="M430" s="281"/>
      <c r="N430" s="282"/>
    </row>
    <row r="431" spans="1:14" s="141" customFormat="1" ht="18" customHeight="1">
      <c r="A431" s="276"/>
      <c r="B431" s="288"/>
      <c r="C431" s="289"/>
      <c r="D431" s="289"/>
      <c r="E431" s="289"/>
      <c r="F431" s="281"/>
      <c r="G431" s="281"/>
      <c r="H431" s="281"/>
      <c r="I431" s="281"/>
      <c r="J431" s="281"/>
      <c r="K431" s="281"/>
      <c r="L431" s="281"/>
      <c r="M431" s="281"/>
      <c r="N431" s="282"/>
    </row>
    <row r="432" spans="1:14" s="141" customFormat="1" ht="18" customHeight="1">
      <c r="A432" s="276"/>
      <c r="B432" s="288"/>
      <c r="C432" s="289"/>
      <c r="D432" s="289"/>
      <c r="E432" s="289"/>
      <c r="F432" s="281"/>
      <c r="G432" s="281"/>
      <c r="H432" s="281"/>
      <c r="I432" s="281"/>
      <c r="J432" s="281"/>
      <c r="K432" s="281"/>
      <c r="L432" s="281"/>
      <c r="M432" s="281"/>
      <c r="N432" s="282"/>
    </row>
    <row r="433" spans="1:14" s="141" customFormat="1" ht="18" customHeight="1">
      <c r="A433" s="276"/>
      <c r="B433" s="288"/>
      <c r="C433" s="289"/>
      <c r="D433" s="289"/>
      <c r="E433" s="289"/>
      <c r="F433" s="281"/>
      <c r="G433" s="281"/>
      <c r="H433" s="281"/>
      <c r="I433" s="281"/>
      <c r="J433" s="281"/>
      <c r="K433" s="281"/>
      <c r="L433" s="281"/>
      <c r="M433" s="281"/>
      <c r="N433" s="282"/>
    </row>
    <row r="434" spans="1:14" s="141" customFormat="1" ht="18" customHeight="1">
      <c r="A434" s="276"/>
      <c r="B434" s="288"/>
      <c r="C434" s="289"/>
      <c r="D434" s="289"/>
      <c r="E434" s="289"/>
      <c r="F434" s="281"/>
      <c r="G434" s="281"/>
      <c r="H434" s="281"/>
      <c r="I434" s="281"/>
      <c r="J434" s="281"/>
      <c r="K434" s="281"/>
      <c r="L434" s="281"/>
      <c r="M434" s="281"/>
      <c r="N434" s="282"/>
    </row>
    <row r="435" spans="1:14" s="141" customFormat="1" ht="18" customHeight="1">
      <c r="A435" s="276"/>
      <c r="B435" s="288"/>
      <c r="C435" s="289"/>
      <c r="D435" s="289"/>
      <c r="E435" s="289"/>
      <c r="F435" s="281"/>
      <c r="G435" s="281"/>
      <c r="H435" s="281"/>
      <c r="I435" s="281"/>
      <c r="J435" s="281"/>
      <c r="K435" s="281"/>
      <c r="L435" s="281"/>
      <c r="M435" s="281"/>
      <c r="N435" s="282"/>
    </row>
    <row r="436" spans="1:14" s="141" customFormat="1" ht="18" customHeight="1">
      <c r="A436" s="276"/>
      <c r="B436" s="288"/>
      <c r="C436" s="289"/>
      <c r="D436" s="289"/>
      <c r="E436" s="289"/>
      <c r="F436" s="281"/>
      <c r="G436" s="281"/>
      <c r="H436" s="281"/>
      <c r="I436" s="281"/>
      <c r="J436" s="281"/>
      <c r="K436" s="281"/>
      <c r="L436" s="281"/>
      <c r="M436" s="281"/>
      <c r="N436" s="282"/>
    </row>
    <row r="437" spans="1:14" s="141" customFormat="1" ht="18" customHeight="1">
      <c r="A437" s="276"/>
      <c r="B437" s="288"/>
      <c r="C437" s="289"/>
      <c r="D437" s="289"/>
      <c r="E437" s="289"/>
      <c r="F437" s="281"/>
      <c r="G437" s="281"/>
      <c r="H437" s="281"/>
      <c r="I437" s="281"/>
      <c r="J437" s="281"/>
      <c r="K437" s="281"/>
      <c r="L437" s="281"/>
      <c r="M437" s="281"/>
      <c r="N437" s="282"/>
    </row>
    <row r="438" spans="1:14" s="141" customFormat="1" ht="18" customHeight="1">
      <c r="A438" s="276"/>
      <c r="B438" s="288"/>
      <c r="C438" s="289"/>
      <c r="D438" s="289"/>
      <c r="E438" s="289"/>
      <c r="F438" s="281"/>
      <c r="G438" s="281"/>
      <c r="H438" s="281"/>
      <c r="I438" s="281"/>
      <c r="J438" s="281"/>
      <c r="K438" s="281"/>
      <c r="L438" s="281"/>
      <c r="M438" s="281"/>
      <c r="N438" s="282"/>
    </row>
    <row r="439" spans="1:14" s="141" customFormat="1" ht="18" customHeight="1">
      <c r="A439" s="276"/>
      <c r="B439" s="288"/>
      <c r="C439" s="289"/>
      <c r="D439" s="289"/>
      <c r="E439" s="289"/>
      <c r="F439" s="281"/>
      <c r="G439" s="281"/>
      <c r="H439" s="281"/>
      <c r="I439" s="281"/>
      <c r="J439" s="281"/>
      <c r="K439" s="281"/>
      <c r="L439" s="281"/>
      <c r="M439" s="281"/>
      <c r="N439" s="282"/>
    </row>
    <row r="440" spans="1:14" s="141" customFormat="1" ht="18" customHeight="1">
      <c r="A440" s="276"/>
      <c r="B440" s="288"/>
      <c r="C440" s="289"/>
      <c r="D440" s="289"/>
      <c r="E440" s="289"/>
      <c r="F440" s="281"/>
      <c r="G440" s="281"/>
      <c r="H440" s="281"/>
      <c r="I440" s="281"/>
      <c r="J440" s="281"/>
      <c r="K440" s="281"/>
      <c r="L440" s="281"/>
      <c r="M440" s="281"/>
      <c r="N440" s="282"/>
    </row>
    <row r="441" spans="1:14" s="141" customFormat="1" ht="18" customHeight="1">
      <c r="A441" s="276"/>
      <c r="B441" s="288"/>
      <c r="C441" s="289"/>
      <c r="D441" s="289"/>
      <c r="E441" s="289"/>
      <c r="F441" s="281"/>
      <c r="G441" s="281"/>
      <c r="H441" s="281"/>
      <c r="I441" s="281"/>
      <c r="J441" s="281"/>
      <c r="K441" s="281"/>
      <c r="L441" s="281"/>
      <c r="M441" s="281"/>
      <c r="N441" s="282"/>
    </row>
    <row r="442" spans="1:14" s="141" customFormat="1" ht="18" customHeight="1">
      <c r="A442" s="276"/>
      <c r="B442" s="288"/>
      <c r="C442" s="289"/>
      <c r="D442" s="289"/>
      <c r="E442" s="289"/>
      <c r="F442" s="281"/>
      <c r="G442" s="281"/>
      <c r="H442" s="281"/>
      <c r="I442" s="281"/>
      <c r="J442" s="281"/>
      <c r="K442" s="281"/>
      <c r="L442" s="281"/>
      <c r="M442" s="281"/>
      <c r="N442" s="282"/>
    </row>
    <row r="443" spans="1:14" s="141" customFormat="1" ht="18" customHeight="1">
      <c r="A443" s="276"/>
      <c r="B443" s="288"/>
      <c r="C443" s="289"/>
      <c r="D443" s="289"/>
      <c r="E443" s="289"/>
      <c r="F443" s="281"/>
      <c r="G443" s="281"/>
      <c r="H443" s="281"/>
      <c r="I443" s="281"/>
      <c r="J443" s="281"/>
      <c r="K443" s="281"/>
      <c r="L443" s="281"/>
      <c r="M443" s="281"/>
      <c r="N443" s="282"/>
    </row>
    <row r="444" spans="1:14" s="141" customFormat="1" ht="18" customHeight="1">
      <c r="A444" s="276"/>
      <c r="B444" s="288"/>
      <c r="C444" s="289"/>
      <c r="D444" s="289"/>
      <c r="E444" s="289"/>
      <c r="F444" s="281"/>
      <c r="G444" s="281"/>
      <c r="H444" s="281"/>
      <c r="I444" s="281"/>
      <c r="J444" s="281"/>
      <c r="K444" s="281"/>
      <c r="L444" s="281"/>
      <c r="M444" s="281"/>
      <c r="N444" s="282"/>
    </row>
    <row r="445" spans="1:14" s="141" customFormat="1" ht="18" customHeight="1">
      <c r="A445" s="276"/>
      <c r="B445" s="288"/>
      <c r="C445" s="289"/>
      <c r="D445" s="289"/>
      <c r="E445" s="289"/>
      <c r="F445" s="281"/>
      <c r="G445" s="281"/>
      <c r="H445" s="281"/>
      <c r="I445" s="281"/>
      <c r="J445" s="281"/>
      <c r="K445" s="281"/>
      <c r="L445" s="281"/>
      <c r="M445" s="281"/>
      <c r="N445" s="282"/>
    </row>
    <row r="446" spans="1:14" s="141" customFormat="1" ht="18" customHeight="1">
      <c r="A446" s="276"/>
      <c r="B446" s="288"/>
      <c r="C446" s="289"/>
      <c r="D446" s="289"/>
      <c r="E446" s="289"/>
      <c r="F446" s="281"/>
      <c r="G446" s="281"/>
      <c r="H446" s="281"/>
      <c r="I446" s="281"/>
      <c r="J446" s="281"/>
      <c r="K446" s="281"/>
      <c r="L446" s="281"/>
      <c r="M446" s="281"/>
      <c r="N446" s="282"/>
    </row>
    <row r="447" spans="1:14" s="141" customFormat="1" ht="18" customHeight="1">
      <c r="A447" s="276"/>
      <c r="B447" s="288"/>
      <c r="C447" s="289"/>
      <c r="D447" s="289"/>
      <c r="E447" s="289"/>
      <c r="F447" s="281"/>
      <c r="G447" s="281"/>
      <c r="H447" s="281"/>
      <c r="I447" s="281"/>
      <c r="J447" s="281"/>
      <c r="K447" s="281"/>
      <c r="L447" s="281"/>
      <c r="M447" s="281"/>
      <c r="N447" s="282"/>
    </row>
    <row r="448" spans="1:14" s="141" customFormat="1" ht="18" customHeight="1">
      <c r="A448" s="276"/>
      <c r="B448" s="288"/>
      <c r="C448" s="289"/>
      <c r="D448" s="289"/>
      <c r="E448" s="289"/>
      <c r="F448" s="281"/>
      <c r="G448" s="281"/>
      <c r="H448" s="281"/>
      <c r="I448" s="281"/>
      <c r="J448" s="281"/>
      <c r="K448" s="281"/>
      <c r="L448" s="281"/>
      <c r="M448" s="281"/>
      <c r="N448" s="282"/>
    </row>
    <row r="449" spans="1:14" s="141" customFormat="1" ht="18" customHeight="1">
      <c r="A449" s="276"/>
      <c r="B449" s="288"/>
      <c r="C449" s="289"/>
      <c r="D449" s="289"/>
      <c r="E449" s="289"/>
      <c r="F449" s="281"/>
      <c r="G449" s="281"/>
      <c r="H449" s="281"/>
      <c r="I449" s="281"/>
      <c r="J449" s="281"/>
      <c r="K449" s="281"/>
      <c r="L449" s="281"/>
      <c r="M449" s="281"/>
      <c r="N449" s="282"/>
    </row>
    <row r="450" spans="1:14" s="141" customFormat="1" ht="18" customHeight="1">
      <c r="A450" s="276"/>
      <c r="B450" s="288"/>
      <c r="C450" s="289"/>
      <c r="D450" s="289"/>
      <c r="E450" s="289"/>
      <c r="F450" s="281"/>
      <c r="G450" s="281"/>
      <c r="H450" s="281"/>
      <c r="I450" s="281"/>
      <c r="J450" s="281"/>
      <c r="K450" s="281"/>
      <c r="L450" s="281"/>
      <c r="M450" s="281"/>
      <c r="N450" s="282"/>
    </row>
    <row r="451" spans="1:14" s="141" customFormat="1" ht="18" customHeight="1">
      <c r="A451" s="276"/>
      <c r="B451" s="288"/>
      <c r="C451" s="289"/>
      <c r="D451" s="289"/>
      <c r="E451" s="289"/>
      <c r="F451" s="281"/>
      <c r="G451" s="281"/>
      <c r="H451" s="281"/>
      <c r="I451" s="281"/>
      <c r="J451" s="281"/>
      <c r="K451" s="281"/>
      <c r="L451" s="281"/>
      <c r="M451" s="281"/>
      <c r="N451" s="282"/>
    </row>
    <row r="452" spans="1:14" s="141" customFormat="1" ht="18" customHeight="1">
      <c r="A452" s="276"/>
      <c r="B452" s="288"/>
      <c r="C452" s="289"/>
      <c r="D452" s="289"/>
      <c r="E452" s="289"/>
      <c r="F452" s="281"/>
      <c r="G452" s="281"/>
      <c r="H452" s="281"/>
      <c r="I452" s="281"/>
      <c r="J452" s="281"/>
      <c r="K452" s="281"/>
      <c r="L452" s="281"/>
      <c r="M452" s="281"/>
      <c r="N452" s="282"/>
    </row>
    <row r="453" spans="1:14" s="141" customFormat="1" ht="18" customHeight="1">
      <c r="A453" s="276"/>
      <c r="B453" s="288"/>
      <c r="C453" s="289"/>
      <c r="D453" s="289"/>
      <c r="E453" s="289"/>
      <c r="F453" s="281"/>
      <c r="G453" s="281"/>
      <c r="H453" s="281"/>
      <c r="I453" s="281"/>
      <c r="J453" s="281"/>
      <c r="K453" s="281"/>
      <c r="L453" s="281"/>
      <c r="M453" s="281"/>
      <c r="N453" s="282"/>
    </row>
    <row r="454" spans="1:14" s="141" customFormat="1" ht="18" customHeight="1">
      <c r="A454" s="276"/>
      <c r="B454" s="288"/>
      <c r="C454" s="289"/>
      <c r="D454" s="289"/>
      <c r="E454" s="289"/>
      <c r="F454" s="281"/>
      <c r="G454" s="281"/>
      <c r="H454" s="281"/>
      <c r="I454" s="281"/>
      <c r="J454" s="281"/>
      <c r="K454" s="281"/>
      <c r="L454" s="281"/>
      <c r="M454" s="281"/>
      <c r="N454" s="282"/>
    </row>
    <row r="455" spans="1:14" s="141" customFormat="1" ht="18" customHeight="1">
      <c r="A455" s="276"/>
      <c r="B455" s="288"/>
      <c r="C455" s="289"/>
      <c r="D455" s="289"/>
      <c r="E455" s="289"/>
      <c r="F455" s="281"/>
      <c r="G455" s="281"/>
      <c r="H455" s="281"/>
      <c r="I455" s="281"/>
      <c r="J455" s="281"/>
      <c r="K455" s="281"/>
      <c r="L455" s="281"/>
      <c r="M455" s="281"/>
      <c r="N455" s="282"/>
    </row>
    <row r="456" spans="1:14" s="141" customFormat="1" ht="18" customHeight="1">
      <c r="A456" s="276"/>
      <c r="B456" s="288"/>
      <c r="C456" s="289"/>
      <c r="D456" s="289"/>
      <c r="E456" s="289"/>
      <c r="F456" s="281"/>
      <c r="G456" s="281"/>
      <c r="H456" s="281"/>
      <c r="I456" s="281"/>
      <c r="J456" s="281"/>
      <c r="K456" s="281"/>
      <c r="L456" s="281"/>
      <c r="M456" s="281"/>
      <c r="N456" s="282"/>
    </row>
    <row r="457" spans="1:14" s="141" customFormat="1" ht="18" customHeight="1">
      <c r="A457" s="276"/>
      <c r="B457" s="288"/>
      <c r="C457" s="289"/>
      <c r="D457" s="289"/>
      <c r="E457" s="289"/>
      <c r="F457" s="281"/>
      <c r="G457" s="281"/>
      <c r="H457" s="281"/>
      <c r="I457" s="281"/>
      <c r="J457" s="281"/>
      <c r="K457" s="281"/>
      <c r="L457" s="281"/>
      <c r="M457" s="281"/>
      <c r="N457" s="282"/>
    </row>
    <row r="458" spans="1:14" s="141" customFormat="1" ht="18" customHeight="1">
      <c r="A458" s="276"/>
      <c r="B458" s="288"/>
      <c r="C458" s="289"/>
      <c r="D458" s="289"/>
      <c r="E458" s="289"/>
      <c r="F458" s="281"/>
      <c r="G458" s="281"/>
      <c r="H458" s="281"/>
      <c r="I458" s="281"/>
      <c r="J458" s="281"/>
      <c r="K458" s="281"/>
      <c r="L458" s="281"/>
      <c r="M458" s="281"/>
      <c r="N458" s="282"/>
    </row>
    <row r="459" spans="1:14" s="141" customFormat="1" ht="18" customHeight="1">
      <c r="A459" s="276"/>
      <c r="B459" s="288"/>
      <c r="C459" s="289"/>
      <c r="D459" s="289"/>
      <c r="E459" s="289"/>
      <c r="F459" s="281"/>
      <c r="G459" s="281"/>
      <c r="H459" s="281"/>
      <c r="I459" s="281"/>
      <c r="J459" s="281"/>
      <c r="K459" s="281"/>
      <c r="L459" s="281"/>
      <c r="M459" s="281"/>
      <c r="N459" s="282"/>
    </row>
    <row r="460" spans="1:14" s="141" customFormat="1" ht="18" customHeight="1">
      <c r="A460" s="276"/>
      <c r="B460" s="288"/>
      <c r="C460" s="289"/>
      <c r="D460" s="289"/>
      <c r="E460" s="289"/>
      <c r="F460" s="281"/>
      <c r="G460" s="281"/>
      <c r="H460" s="281"/>
      <c r="I460" s="281"/>
      <c r="J460" s="281"/>
      <c r="K460" s="281"/>
      <c r="L460" s="281"/>
      <c r="M460" s="281"/>
      <c r="N460" s="282"/>
    </row>
    <row r="461" spans="1:14" s="141" customFormat="1" ht="18" customHeight="1">
      <c r="A461" s="276"/>
      <c r="B461" s="288"/>
      <c r="C461" s="289"/>
      <c r="D461" s="289"/>
      <c r="E461" s="289"/>
      <c r="F461" s="281"/>
      <c r="G461" s="281"/>
      <c r="H461" s="281"/>
      <c r="I461" s="281"/>
      <c r="J461" s="281"/>
      <c r="K461" s="281"/>
      <c r="L461" s="281"/>
      <c r="M461" s="281"/>
      <c r="N461" s="282"/>
    </row>
    <row r="462" spans="1:14" s="141" customFormat="1" ht="18" customHeight="1">
      <c r="A462" s="276"/>
      <c r="B462" s="288"/>
      <c r="C462" s="289"/>
      <c r="D462" s="289"/>
      <c r="E462" s="289"/>
      <c r="F462" s="281"/>
      <c r="G462" s="281"/>
      <c r="H462" s="281"/>
      <c r="I462" s="281"/>
      <c r="J462" s="281"/>
      <c r="K462" s="281"/>
      <c r="L462" s="281"/>
      <c r="M462" s="281"/>
      <c r="N462" s="282"/>
    </row>
    <row r="463" spans="1:14" s="141" customFormat="1" ht="18" customHeight="1">
      <c r="A463" s="276"/>
      <c r="B463" s="288"/>
      <c r="C463" s="289"/>
      <c r="D463" s="289"/>
      <c r="E463" s="289"/>
      <c r="F463" s="281"/>
      <c r="G463" s="281"/>
      <c r="H463" s="281"/>
      <c r="I463" s="281"/>
      <c r="J463" s="281"/>
      <c r="K463" s="281"/>
      <c r="L463" s="281"/>
      <c r="M463" s="281"/>
      <c r="N463" s="282"/>
    </row>
    <row r="464" spans="1:14" s="141" customFormat="1" ht="18" customHeight="1">
      <c r="A464" s="276"/>
      <c r="B464" s="288"/>
      <c r="C464" s="289"/>
      <c r="D464" s="289"/>
      <c r="E464" s="289"/>
      <c r="F464" s="281"/>
      <c r="G464" s="281"/>
      <c r="H464" s="281"/>
      <c r="I464" s="281"/>
      <c r="J464" s="281"/>
      <c r="K464" s="281"/>
      <c r="L464" s="281"/>
      <c r="M464" s="281"/>
      <c r="N464" s="282"/>
    </row>
    <row r="465" spans="1:14" s="141" customFormat="1" ht="18" customHeight="1">
      <c r="A465" s="276"/>
      <c r="B465" s="288"/>
      <c r="C465" s="289"/>
      <c r="D465" s="289"/>
      <c r="E465" s="289"/>
      <c r="F465" s="281"/>
      <c r="G465" s="281"/>
      <c r="H465" s="281"/>
      <c r="I465" s="281"/>
      <c r="J465" s="281"/>
      <c r="K465" s="281"/>
      <c r="L465" s="281"/>
      <c r="M465" s="281"/>
      <c r="N465" s="282"/>
    </row>
    <row r="466" spans="1:14" s="141" customFormat="1" ht="18" customHeight="1">
      <c r="A466" s="276"/>
      <c r="B466" s="288"/>
      <c r="C466" s="289"/>
      <c r="D466" s="289"/>
      <c r="E466" s="289"/>
      <c r="F466" s="281"/>
      <c r="G466" s="281"/>
      <c r="H466" s="281"/>
      <c r="I466" s="281"/>
      <c r="J466" s="281"/>
      <c r="K466" s="281"/>
      <c r="L466" s="281"/>
      <c r="M466" s="281"/>
      <c r="N466" s="282"/>
    </row>
    <row r="467" spans="1:14" s="141" customFormat="1" ht="18" customHeight="1">
      <c r="A467" s="276"/>
      <c r="B467" s="288"/>
      <c r="C467" s="289"/>
      <c r="D467" s="289"/>
      <c r="E467" s="289"/>
      <c r="F467" s="281"/>
      <c r="G467" s="281"/>
      <c r="H467" s="281"/>
      <c r="I467" s="281"/>
      <c r="J467" s="281"/>
      <c r="K467" s="281"/>
      <c r="L467" s="281"/>
      <c r="M467" s="281"/>
      <c r="N467" s="282"/>
    </row>
    <row r="468" spans="1:14" s="141" customFormat="1" ht="18" customHeight="1">
      <c r="A468" s="276"/>
      <c r="B468" s="288"/>
      <c r="C468" s="289"/>
      <c r="D468" s="289"/>
      <c r="E468" s="289"/>
      <c r="F468" s="281"/>
      <c r="G468" s="281"/>
      <c r="H468" s="281"/>
      <c r="I468" s="281"/>
      <c r="J468" s="281"/>
      <c r="K468" s="281"/>
      <c r="L468" s="281"/>
      <c r="M468" s="281"/>
      <c r="N468" s="282"/>
    </row>
    <row r="469" spans="1:14" s="141" customFormat="1" ht="18" customHeight="1">
      <c r="A469" s="276"/>
      <c r="B469" s="288"/>
      <c r="C469" s="289"/>
      <c r="D469" s="289"/>
      <c r="E469" s="289"/>
      <c r="F469" s="281"/>
      <c r="G469" s="281"/>
      <c r="H469" s="281"/>
      <c r="I469" s="281"/>
      <c r="J469" s="281"/>
      <c r="K469" s="281"/>
      <c r="L469" s="281"/>
      <c r="M469" s="281"/>
      <c r="N469" s="282"/>
    </row>
    <row r="470" spans="1:14" s="141" customFormat="1" ht="18" customHeight="1">
      <c r="A470" s="276"/>
      <c r="B470" s="288"/>
      <c r="C470" s="289"/>
      <c r="D470" s="289"/>
      <c r="E470" s="289"/>
      <c r="F470" s="281"/>
      <c r="G470" s="281"/>
      <c r="H470" s="281"/>
      <c r="I470" s="281"/>
      <c r="J470" s="281"/>
      <c r="K470" s="281"/>
      <c r="L470" s="281"/>
      <c r="M470" s="281"/>
      <c r="N470" s="282"/>
    </row>
    <row r="471" spans="1:14" s="141" customFormat="1" ht="18" customHeight="1">
      <c r="A471" s="276"/>
      <c r="B471" s="288"/>
      <c r="C471" s="289"/>
      <c r="D471" s="289"/>
      <c r="E471" s="289"/>
      <c r="F471" s="281"/>
      <c r="G471" s="281"/>
      <c r="H471" s="281"/>
      <c r="I471" s="281"/>
      <c r="J471" s="281"/>
      <c r="K471" s="281"/>
      <c r="L471" s="281"/>
      <c r="M471" s="281"/>
      <c r="N471" s="282"/>
    </row>
    <row r="472" spans="1:14" s="141" customFormat="1" ht="18" customHeight="1">
      <c r="A472" s="276"/>
      <c r="B472" s="288"/>
      <c r="C472" s="289"/>
      <c r="D472" s="289"/>
      <c r="E472" s="289"/>
      <c r="F472" s="281"/>
      <c r="G472" s="281"/>
      <c r="H472" s="281"/>
      <c r="I472" s="281"/>
      <c r="J472" s="281"/>
      <c r="K472" s="281"/>
      <c r="L472" s="281"/>
      <c r="M472" s="281"/>
      <c r="N472" s="282"/>
    </row>
    <row r="473" spans="1:14" s="141" customFormat="1" ht="18" customHeight="1">
      <c r="A473" s="276"/>
      <c r="B473" s="288"/>
      <c r="C473" s="289"/>
      <c r="D473" s="289"/>
      <c r="E473" s="289"/>
      <c r="F473" s="281"/>
      <c r="G473" s="281"/>
      <c r="H473" s="281"/>
      <c r="I473" s="281"/>
      <c r="J473" s="281"/>
      <c r="K473" s="281"/>
      <c r="L473" s="281"/>
      <c r="M473" s="281"/>
      <c r="N473" s="282"/>
    </row>
    <row r="474" spans="1:14" s="141" customFormat="1" ht="18" customHeight="1">
      <c r="A474" s="276"/>
      <c r="B474" s="288"/>
      <c r="C474" s="289"/>
      <c r="D474" s="289"/>
      <c r="E474" s="289"/>
      <c r="F474" s="281"/>
      <c r="G474" s="281"/>
      <c r="H474" s="281"/>
      <c r="I474" s="281"/>
      <c r="J474" s="281"/>
      <c r="K474" s="281"/>
      <c r="L474" s="281"/>
      <c r="M474" s="281"/>
      <c r="N474" s="282"/>
    </row>
    <row r="475" spans="1:14" s="141" customFormat="1" ht="18" customHeight="1">
      <c r="A475" s="276"/>
      <c r="B475" s="288"/>
      <c r="C475" s="289"/>
      <c r="D475" s="289"/>
      <c r="E475" s="289"/>
      <c r="F475" s="281"/>
      <c r="G475" s="281"/>
      <c r="H475" s="281"/>
      <c r="I475" s="281"/>
      <c r="J475" s="281"/>
      <c r="K475" s="281"/>
      <c r="L475" s="281"/>
      <c r="M475" s="281"/>
      <c r="N475" s="282"/>
    </row>
    <row r="476" spans="1:14" s="141" customFormat="1" ht="18" customHeight="1">
      <c r="A476" s="276"/>
      <c r="B476" s="288"/>
      <c r="C476" s="289"/>
      <c r="D476" s="289"/>
      <c r="E476" s="289"/>
      <c r="F476" s="281"/>
      <c r="G476" s="281"/>
      <c r="H476" s="281"/>
      <c r="I476" s="281"/>
      <c r="J476" s="281"/>
      <c r="K476" s="281"/>
      <c r="L476" s="281"/>
      <c r="M476" s="281"/>
      <c r="N476" s="282"/>
    </row>
    <row r="477" spans="1:14" s="141" customFormat="1" ht="18" customHeight="1">
      <c r="A477" s="276"/>
      <c r="B477" s="288"/>
      <c r="C477" s="289"/>
      <c r="D477" s="289"/>
      <c r="E477" s="289"/>
      <c r="F477" s="281"/>
      <c r="G477" s="281"/>
      <c r="H477" s="281"/>
      <c r="I477" s="281"/>
      <c r="J477" s="281"/>
      <c r="K477" s="281"/>
      <c r="L477" s="281"/>
      <c r="M477" s="281"/>
      <c r="N477" s="282"/>
    </row>
    <row r="478" spans="1:14" s="141" customFormat="1" ht="18" customHeight="1">
      <c r="A478" s="276"/>
      <c r="B478" s="288"/>
      <c r="C478" s="289"/>
      <c r="D478" s="289"/>
      <c r="E478" s="289"/>
      <c r="F478" s="281"/>
      <c r="G478" s="281"/>
      <c r="H478" s="281"/>
      <c r="I478" s="281"/>
      <c r="J478" s="281"/>
      <c r="K478" s="281"/>
      <c r="L478" s="281"/>
      <c r="M478" s="281"/>
      <c r="N478" s="282"/>
    </row>
    <row r="479" spans="1:14" s="141" customFormat="1" ht="18" customHeight="1">
      <c r="A479" s="276"/>
      <c r="B479" s="288"/>
      <c r="C479" s="289"/>
      <c r="D479" s="289"/>
      <c r="E479" s="289"/>
      <c r="F479" s="281"/>
      <c r="G479" s="281"/>
      <c r="H479" s="281"/>
      <c r="I479" s="281"/>
      <c r="J479" s="281"/>
      <c r="K479" s="281"/>
      <c r="L479" s="281"/>
      <c r="M479" s="281"/>
      <c r="N479" s="282"/>
    </row>
    <row r="480" spans="1:14" s="141" customFormat="1" ht="18" customHeight="1">
      <c r="A480" s="276"/>
      <c r="B480" s="288"/>
      <c r="C480" s="289"/>
      <c r="D480" s="289"/>
      <c r="E480" s="289"/>
      <c r="F480" s="281"/>
      <c r="G480" s="281"/>
      <c r="H480" s="281"/>
      <c r="I480" s="281"/>
      <c r="J480" s="281"/>
      <c r="K480" s="281"/>
      <c r="L480" s="281"/>
      <c r="M480" s="281"/>
      <c r="N480" s="282"/>
    </row>
    <row r="481" spans="1:14" s="141" customFormat="1" ht="18" customHeight="1">
      <c r="A481" s="276"/>
      <c r="B481" s="288"/>
      <c r="C481" s="289"/>
      <c r="D481" s="289"/>
      <c r="E481" s="289"/>
      <c r="F481" s="281"/>
      <c r="G481" s="281"/>
      <c r="H481" s="281"/>
      <c r="I481" s="281"/>
      <c r="J481" s="281"/>
      <c r="K481" s="281"/>
      <c r="L481" s="281"/>
      <c r="M481" s="281"/>
      <c r="N481" s="282"/>
    </row>
    <row r="482" spans="1:14" s="141" customFormat="1" ht="18" customHeight="1">
      <c r="A482" s="276"/>
      <c r="B482" s="288"/>
      <c r="C482" s="289"/>
      <c r="D482" s="289"/>
      <c r="E482" s="289"/>
      <c r="F482" s="281"/>
      <c r="G482" s="281"/>
      <c r="H482" s="281"/>
      <c r="I482" s="281"/>
      <c r="J482" s="281"/>
      <c r="K482" s="281"/>
      <c r="L482" s="281"/>
      <c r="M482" s="281"/>
      <c r="N482" s="282"/>
    </row>
    <row r="483" spans="1:14" s="141" customFormat="1" ht="18" customHeight="1">
      <c r="A483" s="276"/>
      <c r="B483" s="288"/>
      <c r="C483" s="289"/>
      <c r="D483" s="289"/>
      <c r="E483" s="289"/>
      <c r="F483" s="281"/>
      <c r="G483" s="281"/>
      <c r="H483" s="281"/>
      <c r="I483" s="281"/>
      <c r="J483" s="281"/>
      <c r="K483" s="281"/>
      <c r="L483" s="281"/>
      <c r="M483" s="281"/>
      <c r="N483" s="282"/>
    </row>
    <row r="484" spans="1:14" s="141" customFormat="1" ht="18" customHeight="1">
      <c r="A484" s="276"/>
      <c r="B484" s="288"/>
      <c r="C484" s="289"/>
      <c r="D484" s="289"/>
      <c r="E484" s="289"/>
      <c r="F484" s="281"/>
      <c r="G484" s="281"/>
      <c r="H484" s="281"/>
      <c r="I484" s="281"/>
      <c r="J484" s="281"/>
      <c r="K484" s="281"/>
      <c r="L484" s="281"/>
      <c r="M484" s="281"/>
      <c r="N484" s="282"/>
    </row>
    <row r="485" spans="1:14" s="141" customFormat="1" ht="18" customHeight="1">
      <c r="A485" s="276"/>
      <c r="B485" s="288"/>
      <c r="C485" s="289"/>
      <c r="D485" s="289"/>
      <c r="E485" s="289"/>
      <c r="F485" s="281"/>
      <c r="G485" s="281"/>
      <c r="H485" s="281"/>
      <c r="I485" s="281"/>
      <c r="J485" s="281"/>
      <c r="K485" s="281"/>
      <c r="L485" s="281"/>
      <c r="M485" s="281"/>
      <c r="N485" s="282"/>
    </row>
    <row r="486" spans="1:14" s="141" customFormat="1" ht="18" customHeight="1">
      <c r="A486" s="276"/>
      <c r="B486" s="288"/>
      <c r="C486" s="289"/>
      <c r="D486" s="289"/>
      <c r="E486" s="289"/>
      <c r="F486" s="281"/>
      <c r="G486" s="281"/>
      <c r="H486" s="281"/>
      <c r="I486" s="281"/>
      <c r="J486" s="281"/>
      <c r="K486" s="281"/>
      <c r="L486" s="281"/>
      <c r="M486" s="281"/>
      <c r="N486" s="282"/>
    </row>
    <row r="487" spans="1:14" s="141" customFormat="1" ht="18" customHeight="1">
      <c r="A487" s="276"/>
      <c r="B487" s="288"/>
      <c r="C487" s="289"/>
      <c r="D487" s="289"/>
      <c r="E487" s="289"/>
      <c r="F487" s="281"/>
      <c r="G487" s="281"/>
      <c r="H487" s="281"/>
      <c r="I487" s="281"/>
      <c r="J487" s="281"/>
      <c r="K487" s="281"/>
      <c r="L487" s="281"/>
      <c r="M487" s="281"/>
      <c r="N487" s="282"/>
    </row>
    <row r="488" spans="1:14" s="141" customFormat="1" ht="18" customHeight="1">
      <c r="A488" s="276"/>
      <c r="B488" s="288"/>
      <c r="C488" s="289"/>
      <c r="D488" s="289"/>
      <c r="E488" s="289"/>
      <c r="F488" s="281"/>
      <c r="G488" s="281"/>
      <c r="H488" s="281"/>
      <c r="I488" s="281"/>
      <c r="J488" s="281"/>
      <c r="K488" s="281"/>
      <c r="L488" s="281"/>
      <c r="M488" s="281"/>
      <c r="N488" s="282"/>
    </row>
    <row r="489" spans="1:14" s="141" customFormat="1" ht="18" customHeight="1">
      <c r="A489" s="276"/>
      <c r="B489" s="288"/>
      <c r="C489" s="289"/>
      <c r="D489" s="289"/>
      <c r="E489" s="289"/>
      <c r="F489" s="281"/>
      <c r="G489" s="281"/>
      <c r="H489" s="281"/>
      <c r="I489" s="281"/>
      <c r="J489" s="281"/>
      <c r="K489" s="281"/>
      <c r="L489" s="281"/>
      <c r="M489" s="281"/>
      <c r="N489" s="282"/>
    </row>
    <row r="490" spans="1:14" s="141" customFormat="1" ht="18" customHeight="1">
      <c r="A490" s="276"/>
      <c r="B490" s="288"/>
      <c r="C490" s="289"/>
      <c r="D490" s="289"/>
      <c r="E490" s="289"/>
      <c r="F490" s="281"/>
      <c r="G490" s="281"/>
      <c r="H490" s="281"/>
      <c r="I490" s="281"/>
      <c r="J490" s="281"/>
      <c r="K490" s="281"/>
      <c r="L490" s="281"/>
      <c r="M490" s="281"/>
      <c r="N490" s="282"/>
    </row>
    <row r="491" spans="1:14" s="141" customFormat="1" ht="18" customHeight="1">
      <c r="A491" s="276"/>
      <c r="B491" s="288"/>
      <c r="C491" s="289"/>
      <c r="D491" s="289"/>
      <c r="E491" s="289"/>
      <c r="F491" s="281"/>
      <c r="G491" s="281"/>
      <c r="H491" s="281"/>
      <c r="I491" s="281"/>
      <c r="J491" s="281"/>
      <c r="K491" s="281"/>
      <c r="L491" s="281"/>
      <c r="M491" s="281"/>
      <c r="N491" s="282"/>
    </row>
    <row r="492" spans="1:14" s="141" customFormat="1" ht="18" customHeight="1">
      <c r="A492" s="276"/>
      <c r="B492" s="288"/>
      <c r="C492" s="289"/>
      <c r="D492" s="289"/>
      <c r="E492" s="289"/>
      <c r="F492" s="281"/>
      <c r="G492" s="281"/>
      <c r="H492" s="281"/>
      <c r="I492" s="281"/>
      <c r="J492" s="281"/>
      <c r="K492" s="281"/>
      <c r="L492" s="281"/>
      <c r="M492" s="281"/>
      <c r="N492" s="282"/>
    </row>
    <row r="493" spans="1:14" s="141" customFormat="1" ht="18" customHeight="1">
      <c r="A493" s="276"/>
      <c r="B493" s="288"/>
      <c r="C493" s="289"/>
      <c r="D493" s="289"/>
      <c r="E493" s="289"/>
      <c r="F493" s="281"/>
      <c r="G493" s="281"/>
      <c r="H493" s="281"/>
      <c r="I493" s="281"/>
      <c r="J493" s="281"/>
      <c r="K493" s="281"/>
      <c r="L493" s="281"/>
      <c r="M493" s="281"/>
      <c r="N493" s="282"/>
    </row>
    <row r="494" spans="1:14" s="141" customFormat="1" ht="18" customHeight="1">
      <c r="A494" s="276"/>
      <c r="B494" s="288"/>
      <c r="C494" s="289"/>
      <c r="D494" s="289"/>
      <c r="E494" s="289"/>
      <c r="F494" s="281"/>
      <c r="G494" s="281"/>
      <c r="H494" s="281"/>
      <c r="I494" s="281"/>
      <c r="J494" s="281"/>
      <c r="K494" s="281"/>
      <c r="L494" s="281"/>
      <c r="M494" s="281"/>
      <c r="N494" s="282"/>
    </row>
    <row r="495" spans="1:14" s="141" customFormat="1" ht="18" customHeight="1">
      <c r="A495" s="276"/>
      <c r="B495" s="288"/>
      <c r="C495" s="289"/>
      <c r="D495" s="289"/>
      <c r="E495" s="289"/>
      <c r="F495" s="281"/>
      <c r="G495" s="281"/>
      <c r="H495" s="281"/>
      <c r="I495" s="281"/>
      <c r="J495" s="281"/>
      <c r="K495" s="281"/>
      <c r="L495" s="281"/>
      <c r="M495" s="281"/>
      <c r="N495" s="282"/>
    </row>
    <row r="496" spans="1:14" s="141" customFormat="1" ht="18" customHeight="1">
      <c r="A496" s="276"/>
      <c r="B496" s="288"/>
      <c r="C496" s="289"/>
      <c r="D496" s="289"/>
      <c r="E496" s="289"/>
      <c r="F496" s="281"/>
      <c r="G496" s="281"/>
      <c r="H496" s="281"/>
      <c r="I496" s="281"/>
      <c r="J496" s="281"/>
      <c r="K496" s="281"/>
      <c r="L496" s="281"/>
      <c r="M496" s="281"/>
      <c r="N496" s="282"/>
    </row>
    <row r="497" spans="1:14" s="141" customFormat="1" ht="18" customHeight="1">
      <c r="A497" s="276"/>
      <c r="B497" s="288"/>
      <c r="C497" s="289"/>
      <c r="D497" s="289"/>
      <c r="E497" s="289"/>
      <c r="F497" s="281"/>
      <c r="G497" s="281"/>
      <c r="H497" s="281"/>
      <c r="I497" s="281"/>
      <c r="J497" s="281"/>
      <c r="K497" s="281"/>
      <c r="L497" s="281"/>
      <c r="M497" s="281"/>
      <c r="N497" s="282"/>
    </row>
    <row r="498" spans="1:14" s="141" customFormat="1" ht="18" customHeight="1">
      <c r="A498" s="276"/>
      <c r="B498" s="288"/>
      <c r="C498" s="289"/>
      <c r="D498" s="289"/>
      <c r="E498" s="289"/>
      <c r="F498" s="281"/>
      <c r="G498" s="281"/>
      <c r="H498" s="281"/>
      <c r="I498" s="281"/>
      <c r="J498" s="281"/>
      <c r="K498" s="281"/>
      <c r="L498" s="281"/>
      <c r="M498" s="281"/>
      <c r="N498" s="282"/>
    </row>
    <row r="499" spans="1:14" s="141" customFormat="1" ht="18" customHeight="1">
      <c r="A499" s="276"/>
      <c r="B499" s="288"/>
      <c r="C499" s="289"/>
      <c r="D499" s="289"/>
      <c r="E499" s="289"/>
      <c r="F499" s="281"/>
      <c r="G499" s="281"/>
      <c r="H499" s="281"/>
      <c r="I499" s="281"/>
      <c r="J499" s="281"/>
      <c r="K499" s="281"/>
      <c r="L499" s="281"/>
      <c r="M499" s="281"/>
      <c r="N499" s="282"/>
    </row>
    <row r="500" spans="1:14" s="141" customFormat="1" ht="18" customHeight="1">
      <c r="A500" s="276"/>
      <c r="B500" s="288"/>
      <c r="C500" s="289"/>
      <c r="D500" s="289"/>
      <c r="E500" s="289"/>
      <c r="F500" s="281"/>
      <c r="G500" s="281"/>
      <c r="H500" s="281"/>
      <c r="I500" s="281"/>
      <c r="J500" s="281"/>
      <c r="K500" s="281"/>
      <c r="L500" s="281"/>
      <c r="M500" s="281"/>
      <c r="N500" s="282"/>
    </row>
    <row r="501" spans="1:14" s="141" customFormat="1" ht="18" customHeight="1">
      <c r="A501" s="276"/>
      <c r="B501" s="288"/>
      <c r="C501" s="289"/>
      <c r="D501" s="289"/>
      <c r="E501" s="289"/>
      <c r="F501" s="281"/>
      <c r="G501" s="281"/>
      <c r="H501" s="281"/>
      <c r="I501" s="281"/>
      <c r="J501" s="281"/>
      <c r="K501" s="281"/>
      <c r="L501" s="281"/>
      <c r="M501" s="281"/>
      <c r="N501" s="282"/>
    </row>
    <row r="502" spans="1:14" s="141" customFormat="1" ht="18" customHeight="1">
      <c r="A502" s="276"/>
      <c r="B502" s="288"/>
      <c r="C502" s="289"/>
      <c r="D502" s="289"/>
      <c r="E502" s="289"/>
      <c r="F502" s="281"/>
      <c r="G502" s="281"/>
      <c r="H502" s="281"/>
      <c r="I502" s="281"/>
      <c r="J502" s="281"/>
      <c r="K502" s="281"/>
      <c r="L502" s="281"/>
      <c r="M502" s="281"/>
      <c r="N502" s="282"/>
    </row>
    <row r="503" spans="1:14" s="141" customFormat="1" ht="18" customHeight="1">
      <c r="A503" s="276"/>
      <c r="B503" s="288"/>
      <c r="C503" s="289"/>
      <c r="D503" s="289"/>
      <c r="E503" s="289"/>
      <c r="F503" s="281"/>
      <c r="G503" s="281"/>
      <c r="H503" s="281"/>
      <c r="I503" s="281"/>
      <c r="J503" s="281"/>
      <c r="K503" s="281"/>
      <c r="L503" s="281"/>
      <c r="M503" s="281"/>
      <c r="N503" s="282"/>
    </row>
    <row r="504" spans="1:14" s="141" customFormat="1" ht="18" customHeight="1">
      <c r="A504" s="276"/>
      <c r="B504" s="288"/>
      <c r="C504" s="289"/>
      <c r="D504" s="289"/>
      <c r="E504" s="289"/>
      <c r="F504" s="281"/>
      <c r="G504" s="281"/>
      <c r="H504" s="281"/>
      <c r="I504" s="281"/>
      <c r="J504" s="281"/>
      <c r="K504" s="281"/>
      <c r="L504" s="281"/>
      <c r="M504" s="281"/>
      <c r="N504" s="282"/>
    </row>
    <row r="505" spans="1:14" s="141" customFormat="1" ht="18" customHeight="1">
      <c r="A505" s="276"/>
      <c r="B505" s="288"/>
      <c r="C505" s="289"/>
      <c r="D505" s="289"/>
      <c r="E505" s="289"/>
      <c r="F505" s="281"/>
      <c r="G505" s="281"/>
      <c r="H505" s="281"/>
      <c r="I505" s="281"/>
      <c r="J505" s="281"/>
      <c r="K505" s="281"/>
      <c r="L505" s="281"/>
      <c r="M505" s="281"/>
      <c r="N505" s="282"/>
    </row>
    <row r="506" spans="1:14" s="141" customFormat="1" ht="18" customHeight="1">
      <c r="A506" s="276"/>
      <c r="B506" s="288"/>
      <c r="C506" s="289"/>
      <c r="D506" s="289"/>
      <c r="E506" s="289"/>
      <c r="F506" s="281"/>
      <c r="G506" s="281"/>
      <c r="H506" s="281"/>
      <c r="I506" s="281"/>
      <c r="J506" s="281"/>
      <c r="K506" s="281"/>
      <c r="L506" s="281"/>
      <c r="M506" s="281"/>
      <c r="N506" s="282"/>
    </row>
    <row r="507" spans="1:14" s="141" customFormat="1" ht="18" customHeight="1">
      <c r="A507" s="276"/>
      <c r="B507" s="288"/>
      <c r="C507" s="289"/>
      <c r="D507" s="289"/>
      <c r="E507" s="289"/>
      <c r="F507" s="281"/>
      <c r="G507" s="281"/>
      <c r="H507" s="281"/>
      <c r="I507" s="281"/>
      <c r="J507" s="281"/>
      <c r="K507" s="281"/>
      <c r="L507" s="281"/>
      <c r="M507" s="281"/>
      <c r="N507" s="282"/>
    </row>
    <row r="508" spans="1:14" s="141" customFormat="1" ht="18" customHeight="1">
      <c r="A508" s="276"/>
      <c r="B508" s="288"/>
      <c r="C508" s="289"/>
      <c r="D508" s="289"/>
      <c r="E508" s="289"/>
      <c r="F508" s="281"/>
      <c r="G508" s="281"/>
      <c r="H508" s="281"/>
      <c r="I508" s="281"/>
      <c r="J508" s="281"/>
      <c r="K508" s="281"/>
      <c r="L508" s="281"/>
      <c r="M508" s="281"/>
      <c r="N508" s="282"/>
    </row>
    <row r="509" spans="1:14" s="141" customFormat="1" ht="18" customHeight="1">
      <c r="A509" s="276"/>
      <c r="B509" s="288"/>
      <c r="C509" s="289"/>
      <c r="D509" s="289"/>
      <c r="E509" s="289"/>
      <c r="F509" s="281"/>
      <c r="G509" s="281"/>
      <c r="H509" s="281"/>
      <c r="I509" s="281"/>
      <c r="J509" s="281"/>
      <c r="K509" s="281"/>
      <c r="L509" s="281"/>
      <c r="M509" s="281"/>
      <c r="N509" s="282"/>
    </row>
    <row r="510" spans="1:14" s="141" customFormat="1" ht="18" customHeight="1">
      <c r="A510" s="276"/>
      <c r="B510" s="288"/>
      <c r="C510" s="289"/>
      <c r="D510" s="289"/>
      <c r="E510" s="289"/>
      <c r="F510" s="281"/>
      <c r="G510" s="281"/>
      <c r="H510" s="281"/>
      <c r="I510" s="281"/>
      <c r="J510" s="281"/>
      <c r="K510" s="281"/>
      <c r="L510" s="281"/>
      <c r="M510" s="281"/>
      <c r="N510" s="282"/>
    </row>
    <row r="511" spans="1:14" s="141" customFormat="1" ht="18" customHeight="1">
      <c r="A511" s="276"/>
      <c r="B511" s="288"/>
      <c r="C511" s="289"/>
      <c r="D511" s="289"/>
      <c r="E511" s="289"/>
      <c r="F511" s="281"/>
      <c r="G511" s="281"/>
      <c r="H511" s="281"/>
      <c r="I511" s="281"/>
      <c r="J511" s="281"/>
      <c r="K511" s="281"/>
      <c r="L511" s="281"/>
      <c r="M511" s="281"/>
      <c r="N511" s="282"/>
    </row>
    <row r="512" spans="1:14" s="141" customFormat="1" ht="18" customHeight="1">
      <c r="A512" s="276"/>
      <c r="B512" s="288"/>
      <c r="C512" s="289"/>
      <c r="D512" s="289"/>
      <c r="E512" s="289"/>
      <c r="F512" s="281"/>
      <c r="G512" s="281"/>
      <c r="H512" s="281"/>
      <c r="I512" s="281"/>
      <c r="J512" s="281"/>
      <c r="K512" s="281"/>
      <c r="L512" s="281"/>
      <c r="M512" s="281"/>
      <c r="N512" s="282"/>
    </row>
    <row r="513" spans="1:14" s="141" customFormat="1" ht="18" customHeight="1">
      <c r="A513" s="276"/>
      <c r="B513" s="288"/>
      <c r="C513" s="289"/>
      <c r="D513" s="289"/>
      <c r="E513" s="289"/>
      <c r="F513" s="281"/>
      <c r="G513" s="281"/>
      <c r="H513" s="281"/>
      <c r="I513" s="281"/>
      <c r="J513" s="281"/>
      <c r="K513" s="281"/>
      <c r="L513" s="281"/>
      <c r="M513" s="281"/>
      <c r="N513" s="282"/>
    </row>
    <row r="514" spans="1:14" s="141" customFormat="1" ht="18" customHeight="1">
      <c r="A514" s="276"/>
      <c r="B514" s="288"/>
      <c r="C514" s="289"/>
      <c r="D514" s="289"/>
      <c r="E514" s="289"/>
      <c r="F514" s="281"/>
      <c r="G514" s="281"/>
      <c r="H514" s="281"/>
      <c r="I514" s="281"/>
      <c r="J514" s="281"/>
      <c r="K514" s="281"/>
      <c r="L514" s="281"/>
      <c r="M514" s="281"/>
      <c r="N514" s="282"/>
    </row>
    <row r="515" spans="1:14" s="141" customFormat="1" ht="18" customHeight="1">
      <c r="A515" s="276"/>
      <c r="B515" s="288"/>
      <c r="C515" s="289"/>
      <c r="D515" s="289"/>
      <c r="E515" s="289"/>
      <c r="F515" s="281"/>
      <c r="G515" s="281"/>
      <c r="H515" s="281"/>
      <c r="I515" s="281"/>
      <c r="J515" s="281"/>
      <c r="K515" s="281"/>
      <c r="L515" s="281"/>
      <c r="M515" s="281"/>
      <c r="N515" s="282"/>
    </row>
    <row r="516" spans="1:14" s="141" customFormat="1" ht="18" customHeight="1">
      <c r="A516" s="276"/>
      <c r="B516" s="288"/>
      <c r="C516" s="289"/>
      <c r="D516" s="289"/>
      <c r="E516" s="289"/>
      <c r="F516" s="281"/>
      <c r="G516" s="281"/>
      <c r="H516" s="281"/>
      <c r="I516" s="281"/>
      <c r="J516" s="281"/>
      <c r="K516" s="281"/>
      <c r="L516" s="281"/>
      <c r="M516" s="281"/>
      <c r="N516" s="282"/>
    </row>
    <row r="517" spans="1:14" s="141" customFormat="1" ht="18" customHeight="1">
      <c r="A517" s="276"/>
      <c r="B517" s="288"/>
      <c r="C517" s="289"/>
      <c r="D517" s="289"/>
      <c r="E517" s="289"/>
      <c r="F517" s="281"/>
      <c r="G517" s="281"/>
      <c r="H517" s="281"/>
      <c r="I517" s="281"/>
      <c r="J517" s="281"/>
      <c r="K517" s="281"/>
      <c r="L517" s="281"/>
      <c r="M517" s="281"/>
      <c r="N517" s="282"/>
    </row>
    <row r="518" spans="1:14" s="141" customFormat="1" ht="18" customHeight="1">
      <c r="A518" s="276"/>
      <c r="B518" s="288"/>
      <c r="C518" s="289"/>
      <c r="D518" s="289"/>
      <c r="E518" s="289"/>
      <c r="F518" s="281"/>
      <c r="G518" s="281"/>
      <c r="H518" s="281"/>
      <c r="I518" s="281"/>
      <c r="J518" s="281"/>
      <c r="K518" s="281"/>
      <c r="L518" s="281"/>
      <c r="M518" s="281"/>
      <c r="N518" s="282"/>
    </row>
    <row r="519" spans="1:14" s="141" customFormat="1" ht="18" customHeight="1">
      <c r="A519" s="276"/>
      <c r="B519" s="288"/>
      <c r="C519" s="289"/>
      <c r="D519" s="289"/>
      <c r="E519" s="289"/>
      <c r="F519" s="281"/>
      <c r="G519" s="281"/>
      <c r="H519" s="281"/>
      <c r="I519" s="281"/>
      <c r="J519" s="281"/>
      <c r="K519" s="281"/>
      <c r="L519" s="281"/>
      <c r="M519" s="281"/>
      <c r="N519" s="282"/>
    </row>
    <row r="520" spans="1:14" s="141" customFormat="1" ht="18" customHeight="1">
      <c r="A520" s="276"/>
      <c r="B520" s="288"/>
      <c r="C520" s="289"/>
      <c r="D520" s="289"/>
      <c r="E520" s="289"/>
      <c r="F520" s="281"/>
      <c r="G520" s="281"/>
      <c r="H520" s="281"/>
      <c r="I520" s="281"/>
      <c r="J520" s="281"/>
      <c r="K520" s="281"/>
      <c r="L520" s="281"/>
      <c r="M520" s="281"/>
      <c r="N520" s="282"/>
    </row>
    <row r="521" spans="1:14" s="141" customFormat="1" ht="18" customHeight="1">
      <c r="A521" s="276"/>
      <c r="B521" s="288"/>
      <c r="C521" s="289"/>
      <c r="D521" s="289"/>
      <c r="E521" s="289"/>
      <c r="F521" s="281"/>
      <c r="G521" s="281"/>
      <c r="H521" s="281"/>
      <c r="I521" s="281"/>
      <c r="J521" s="281"/>
      <c r="K521" s="281"/>
      <c r="L521" s="281"/>
      <c r="M521" s="281"/>
      <c r="N521" s="282"/>
    </row>
    <row r="522" spans="1:14" s="141" customFormat="1" ht="18" customHeight="1">
      <c r="A522" s="276"/>
      <c r="B522" s="288"/>
      <c r="C522" s="289"/>
      <c r="D522" s="289"/>
      <c r="E522" s="289"/>
      <c r="F522" s="281"/>
      <c r="G522" s="281"/>
      <c r="H522" s="281"/>
      <c r="I522" s="281"/>
      <c r="J522" s="281"/>
      <c r="K522" s="281"/>
      <c r="L522" s="281"/>
      <c r="M522" s="281"/>
      <c r="N522" s="282"/>
    </row>
    <row r="523" spans="1:14" s="141" customFormat="1" ht="18" customHeight="1">
      <c r="A523" s="276"/>
      <c r="B523" s="288"/>
      <c r="C523" s="289"/>
      <c r="D523" s="289"/>
      <c r="E523" s="289"/>
      <c r="F523" s="281"/>
      <c r="G523" s="281"/>
      <c r="H523" s="281"/>
      <c r="I523" s="281"/>
      <c r="J523" s="281"/>
      <c r="K523" s="281"/>
      <c r="L523" s="281"/>
      <c r="M523" s="281"/>
      <c r="N523" s="282"/>
    </row>
    <row r="524" spans="1:14" s="141" customFormat="1" ht="18" customHeight="1">
      <c r="A524" s="276"/>
      <c r="B524" s="288"/>
      <c r="C524" s="289"/>
      <c r="D524" s="289"/>
      <c r="E524" s="289"/>
      <c r="F524" s="281"/>
      <c r="G524" s="281"/>
      <c r="H524" s="281"/>
      <c r="I524" s="281"/>
      <c r="J524" s="281"/>
      <c r="K524" s="281"/>
      <c r="L524" s="281"/>
      <c r="M524" s="281"/>
      <c r="N524" s="282"/>
    </row>
    <row r="525" spans="1:14" s="141" customFormat="1" ht="18" customHeight="1">
      <c r="A525" s="276"/>
      <c r="B525" s="288"/>
      <c r="C525" s="289"/>
      <c r="D525" s="289"/>
      <c r="E525" s="289"/>
      <c r="F525" s="281"/>
      <c r="G525" s="281"/>
      <c r="H525" s="281"/>
      <c r="I525" s="281"/>
      <c r="J525" s="281"/>
      <c r="K525" s="281"/>
      <c r="L525" s="281"/>
      <c r="M525" s="281"/>
      <c r="N525" s="282"/>
    </row>
    <row r="526" spans="1:14" s="141" customFormat="1" ht="18" customHeight="1">
      <c r="A526" s="276"/>
      <c r="B526" s="288"/>
      <c r="C526" s="289"/>
      <c r="D526" s="289"/>
      <c r="E526" s="289"/>
      <c r="F526" s="281"/>
      <c r="G526" s="281"/>
      <c r="H526" s="281"/>
      <c r="I526" s="281"/>
      <c r="J526" s="281"/>
      <c r="K526" s="281"/>
      <c r="L526" s="281"/>
      <c r="M526" s="281"/>
      <c r="N526" s="282"/>
    </row>
    <row r="527" spans="1:14" s="141" customFormat="1" ht="18" customHeight="1">
      <c r="A527" s="276"/>
      <c r="B527" s="288"/>
      <c r="C527" s="289"/>
      <c r="D527" s="289"/>
      <c r="E527" s="289"/>
      <c r="F527" s="281"/>
      <c r="G527" s="281"/>
      <c r="H527" s="281"/>
      <c r="I527" s="281"/>
      <c r="J527" s="281"/>
      <c r="K527" s="281"/>
      <c r="L527" s="281"/>
      <c r="M527" s="281"/>
      <c r="N527" s="282"/>
    </row>
    <row r="528" spans="1:14" s="141" customFormat="1" ht="18" customHeight="1">
      <c r="A528" s="276"/>
      <c r="B528" s="288"/>
      <c r="C528" s="289"/>
      <c r="D528" s="289"/>
      <c r="E528" s="289"/>
      <c r="F528" s="281"/>
      <c r="G528" s="281"/>
      <c r="H528" s="281"/>
      <c r="I528" s="281"/>
      <c r="J528" s="281"/>
      <c r="K528" s="281"/>
      <c r="L528" s="281"/>
      <c r="M528" s="281"/>
      <c r="N528" s="282"/>
    </row>
    <row r="529" spans="1:14" s="141" customFormat="1" ht="18" customHeight="1">
      <c r="A529" s="276"/>
      <c r="B529" s="288"/>
      <c r="C529" s="289"/>
      <c r="D529" s="289"/>
      <c r="E529" s="289"/>
      <c r="F529" s="281"/>
      <c r="G529" s="281"/>
      <c r="H529" s="281"/>
      <c r="I529" s="281"/>
      <c r="J529" s="281"/>
      <c r="K529" s="281"/>
      <c r="L529" s="281"/>
      <c r="M529" s="281"/>
      <c r="N529" s="282"/>
    </row>
    <row r="530" spans="1:14" s="141" customFormat="1" ht="18" customHeight="1">
      <c r="A530" s="276"/>
      <c r="B530" s="288"/>
      <c r="C530" s="289"/>
      <c r="D530" s="289"/>
      <c r="E530" s="289"/>
      <c r="F530" s="281"/>
      <c r="G530" s="281"/>
      <c r="H530" s="281"/>
      <c r="I530" s="281"/>
      <c r="J530" s="281"/>
      <c r="K530" s="281"/>
      <c r="L530" s="281"/>
      <c r="M530" s="281"/>
      <c r="N530" s="282"/>
    </row>
    <row r="531" spans="1:14" s="141" customFormat="1" ht="18" customHeight="1">
      <c r="A531" s="276"/>
      <c r="B531" s="288"/>
      <c r="C531" s="289"/>
      <c r="D531" s="289"/>
      <c r="E531" s="289"/>
      <c r="F531" s="281"/>
      <c r="G531" s="281"/>
      <c r="H531" s="281"/>
      <c r="I531" s="281"/>
      <c r="J531" s="281"/>
      <c r="K531" s="281"/>
      <c r="L531" s="281"/>
      <c r="M531" s="281"/>
      <c r="N531" s="282"/>
    </row>
    <row r="532" spans="1:14" s="141" customFormat="1" ht="18" customHeight="1">
      <c r="A532" s="276"/>
      <c r="B532" s="288"/>
      <c r="C532" s="289"/>
      <c r="D532" s="289"/>
      <c r="E532" s="289"/>
      <c r="F532" s="281"/>
      <c r="G532" s="281"/>
      <c r="H532" s="281"/>
      <c r="I532" s="281"/>
      <c r="J532" s="281"/>
      <c r="K532" s="281"/>
      <c r="L532" s="281"/>
      <c r="M532" s="281"/>
      <c r="N532" s="282"/>
    </row>
    <row r="533" spans="1:14" s="141" customFormat="1" ht="18" customHeight="1">
      <c r="A533" s="276"/>
      <c r="B533" s="288"/>
      <c r="C533" s="289"/>
      <c r="D533" s="289"/>
      <c r="E533" s="289"/>
      <c r="F533" s="281"/>
      <c r="G533" s="281"/>
      <c r="H533" s="281"/>
      <c r="I533" s="281"/>
      <c r="J533" s="281"/>
      <c r="K533" s="281"/>
      <c r="L533" s="281"/>
      <c r="M533" s="281"/>
      <c r="N533" s="282"/>
    </row>
    <row r="534" spans="1:14" s="141" customFormat="1" ht="18" customHeight="1">
      <c r="A534" s="276"/>
      <c r="B534" s="288"/>
      <c r="C534" s="289"/>
      <c r="D534" s="289"/>
      <c r="E534" s="289"/>
      <c r="F534" s="281"/>
      <c r="G534" s="281"/>
      <c r="H534" s="281"/>
      <c r="I534" s="281"/>
      <c r="J534" s="281"/>
      <c r="K534" s="281"/>
      <c r="L534" s="281"/>
      <c r="M534" s="281"/>
      <c r="N534" s="282"/>
    </row>
    <row r="535" spans="1:14" s="141" customFormat="1" ht="18" customHeight="1">
      <c r="A535" s="276"/>
      <c r="B535" s="288"/>
      <c r="C535" s="289"/>
      <c r="D535" s="289"/>
      <c r="E535" s="289"/>
      <c r="F535" s="281"/>
      <c r="G535" s="281"/>
      <c r="H535" s="281"/>
      <c r="I535" s="281"/>
      <c r="J535" s="281"/>
      <c r="K535" s="281"/>
      <c r="L535" s="281"/>
      <c r="M535" s="281"/>
      <c r="N535" s="282"/>
    </row>
    <row r="536" spans="1:14" s="141" customFormat="1" ht="18" customHeight="1">
      <c r="A536" s="276"/>
      <c r="B536" s="288"/>
      <c r="C536" s="289"/>
      <c r="D536" s="289"/>
      <c r="E536" s="289"/>
      <c r="F536" s="281"/>
      <c r="G536" s="281"/>
      <c r="H536" s="281"/>
      <c r="I536" s="281"/>
      <c r="J536" s="281"/>
      <c r="K536" s="281"/>
      <c r="L536" s="281"/>
      <c r="M536" s="281"/>
      <c r="N536" s="282"/>
    </row>
    <row r="537" spans="1:14" s="141" customFormat="1" ht="18" customHeight="1">
      <c r="A537" s="276"/>
      <c r="B537" s="288"/>
      <c r="C537" s="289"/>
      <c r="D537" s="289"/>
      <c r="E537" s="289"/>
      <c r="F537" s="281"/>
      <c r="G537" s="281"/>
      <c r="H537" s="281"/>
      <c r="I537" s="281"/>
      <c r="J537" s="281"/>
      <c r="K537" s="281"/>
      <c r="L537" s="281"/>
      <c r="M537" s="281"/>
      <c r="N537" s="282"/>
    </row>
    <row r="538" spans="1:14" s="141" customFormat="1" ht="18" customHeight="1">
      <c r="A538" s="276"/>
      <c r="B538" s="288"/>
      <c r="C538" s="289"/>
      <c r="D538" s="289"/>
      <c r="E538" s="289"/>
      <c r="F538" s="281"/>
      <c r="G538" s="281"/>
      <c r="H538" s="281"/>
      <c r="I538" s="281"/>
      <c r="J538" s="281"/>
      <c r="K538" s="281"/>
      <c r="L538" s="281"/>
      <c r="M538" s="281"/>
      <c r="N538" s="282"/>
    </row>
    <row r="539" spans="1:14" s="141" customFormat="1" ht="18" customHeight="1">
      <c r="A539" s="276"/>
      <c r="B539" s="288"/>
      <c r="C539" s="289"/>
      <c r="D539" s="289"/>
      <c r="E539" s="289"/>
      <c r="F539" s="281"/>
      <c r="G539" s="281"/>
      <c r="H539" s="281"/>
      <c r="I539" s="281"/>
      <c r="J539" s="281"/>
      <c r="K539" s="281"/>
      <c r="L539" s="281"/>
      <c r="M539" s="281"/>
      <c r="N539" s="282"/>
    </row>
    <row r="540" spans="1:14" s="141" customFormat="1" ht="18" customHeight="1">
      <c r="A540" s="276"/>
      <c r="B540" s="288"/>
      <c r="C540" s="289"/>
      <c r="D540" s="289"/>
      <c r="E540" s="289"/>
      <c r="F540" s="281"/>
      <c r="G540" s="281"/>
      <c r="H540" s="281"/>
      <c r="I540" s="281"/>
      <c r="J540" s="281"/>
      <c r="K540" s="281"/>
      <c r="L540" s="281"/>
      <c r="M540" s="281"/>
      <c r="N540" s="282"/>
    </row>
    <row r="541" spans="1:14" s="141" customFormat="1" ht="18" customHeight="1">
      <c r="A541" s="276"/>
      <c r="B541" s="288"/>
      <c r="C541" s="289"/>
      <c r="D541" s="289"/>
      <c r="E541" s="289"/>
      <c r="F541" s="281"/>
      <c r="G541" s="281"/>
      <c r="H541" s="281"/>
      <c r="I541" s="281"/>
      <c r="J541" s="281"/>
      <c r="K541" s="281"/>
      <c r="L541" s="281"/>
      <c r="M541" s="281"/>
      <c r="N541" s="282"/>
    </row>
    <row r="542" spans="1:14" s="141" customFormat="1" ht="18" customHeight="1">
      <c r="A542" s="276"/>
      <c r="B542" s="288"/>
      <c r="C542" s="289"/>
      <c r="D542" s="289"/>
      <c r="E542" s="289"/>
      <c r="F542" s="281"/>
      <c r="G542" s="281"/>
      <c r="H542" s="281"/>
      <c r="I542" s="281"/>
      <c r="J542" s="281"/>
      <c r="K542" s="281"/>
      <c r="L542" s="281"/>
      <c r="M542" s="281"/>
      <c r="N542" s="282"/>
    </row>
    <row r="543" spans="1:14" s="141" customFormat="1" ht="18" customHeight="1">
      <c r="A543" s="276"/>
      <c r="B543" s="288"/>
      <c r="C543" s="289"/>
      <c r="D543" s="289"/>
      <c r="E543" s="289"/>
      <c r="F543" s="281"/>
      <c r="G543" s="281"/>
      <c r="H543" s="281"/>
      <c r="I543" s="281"/>
      <c r="J543" s="281"/>
      <c r="K543" s="281"/>
      <c r="L543" s="281"/>
      <c r="M543" s="281"/>
      <c r="N543" s="282"/>
    </row>
    <row r="544" spans="1:14" s="141" customFormat="1" ht="18" customHeight="1">
      <c r="A544" s="276"/>
      <c r="B544" s="288"/>
      <c r="C544" s="289"/>
      <c r="D544" s="289"/>
      <c r="E544" s="289"/>
      <c r="F544" s="281"/>
      <c r="G544" s="281"/>
      <c r="H544" s="281"/>
      <c r="I544" s="281"/>
      <c r="J544" s="281"/>
      <c r="K544" s="281"/>
      <c r="L544" s="281"/>
      <c r="M544" s="281"/>
      <c r="N544" s="282"/>
    </row>
    <row r="545" spans="1:14" s="141" customFormat="1" ht="18" customHeight="1">
      <c r="A545" s="276"/>
      <c r="B545" s="288"/>
      <c r="C545" s="289"/>
      <c r="D545" s="289"/>
      <c r="E545" s="289"/>
      <c r="F545" s="281"/>
      <c r="G545" s="281"/>
      <c r="H545" s="281"/>
      <c r="I545" s="281"/>
      <c r="J545" s="281"/>
      <c r="K545" s="281"/>
      <c r="L545" s="281"/>
      <c r="M545" s="281"/>
      <c r="N545" s="282"/>
    </row>
    <row r="546" spans="1:14" s="141" customFormat="1" ht="18" customHeight="1">
      <c r="A546" s="276"/>
      <c r="B546" s="288"/>
      <c r="C546" s="289"/>
      <c r="D546" s="289"/>
      <c r="E546" s="289"/>
      <c r="F546" s="281"/>
      <c r="G546" s="281"/>
      <c r="H546" s="281"/>
      <c r="I546" s="281"/>
      <c r="J546" s="281"/>
      <c r="K546" s="281"/>
      <c r="L546" s="281"/>
      <c r="M546" s="281"/>
      <c r="N546" s="282"/>
    </row>
    <row r="547" spans="1:14" s="141" customFormat="1" ht="18" customHeight="1">
      <c r="A547" s="276"/>
      <c r="B547" s="288"/>
      <c r="C547" s="289"/>
      <c r="D547" s="289"/>
      <c r="E547" s="289"/>
      <c r="F547" s="281"/>
      <c r="G547" s="281"/>
      <c r="H547" s="281"/>
      <c r="I547" s="281"/>
      <c r="J547" s="281"/>
      <c r="K547" s="281"/>
      <c r="L547" s="281"/>
      <c r="M547" s="281"/>
      <c r="N547" s="282"/>
    </row>
    <row r="548" spans="1:14" s="141" customFormat="1" ht="18" customHeight="1">
      <c r="A548" s="276"/>
      <c r="B548" s="288"/>
      <c r="C548" s="289"/>
      <c r="D548" s="289"/>
      <c r="E548" s="289"/>
      <c r="F548" s="281"/>
      <c r="G548" s="281"/>
      <c r="H548" s="281"/>
      <c r="I548" s="281"/>
      <c r="J548" s="281"/>
      <c r="K548" s="281"/>
      <c r="L548" s="281"/>
      <c r="M548" s="281"/>
      <c r="N548" s="282"/>
    </row>
    <row r="549" spans="1:14" s="141" customFormat="1" ht="18" customHeight="1">
      <c r="A549" s="276"/>
      <c r="B549" s="288"/>
      <c r="C549" s="289"/>
      <c r="D549" s="289"/>
      <c r="E549" s="289"/>
      <c r="F549" s="281"/>
      <c r="G549" s="281"/>
      <c r="H549" s="281"/>
      <c r="I549" s="281"/>
      <c r="J549" s="281"/>
      <c r="K549" s="281"/>
      <c r="L549" s="281"/>
      <c r="M549" s="281"/>
      <c r="N549" s="282"/>
    </row>
    <row r="550" spans="1:14" s="141" customFormat="1" ht="18" customHeight="1">
      <c r="A550" s="276"/>
      <c r="B550" s="288"/>
      <c r="C550" s="289"/>
      <c r="D550" s="289"/>
      <c r="E550" s="289"/>
      <c r="F550" s="281"/>
      <c r="G550" s="281"/>
      <c r="H550" s="281"/>
      <c r="I550" s="281"/>
      <c r="J550" s="281"/>
      <c r="K550" s="281"/>
      <c r="L550" s="281"/>
      <c r="M550" s="281"/>
      <c r="N550" s="282"/>
    </row>
    <row r="551" spans="1:14" s="141" customFormat="1" ht="18" customHeight="1">
      <c r="A551" s="276"/>
      <c r="B551" s="288"/>
      <c r="C551" s="289"/>
      <c r="D551" s="289"/>
      <c r="E551" s="289"/>
      <c r="F551" s="281"/>
      <c r="G551" s="281"/>
      <c r="H551" s="281"/>
      <c r="I551" s="281"/>
      <c r="J551" s="281"/>
      <c r="K551" s="281"/>
      <c r="L551" s="281"/>
      <c r="M551" s="281"/>
      <c r="N551" s="282"/>
    </row>
    <row r="552" spans="1:14" s="141" customFormat="1" ht="18" customHeight="1">
      <c r="A552" s="276"/>
      <c r="B552" s="288"/>
      <c r="C552" s="289"/>
      <c r="D552" s="289"/>
      <c r="E552" s="289"/>
      <c r="F552" s="281"/>
      <c r="G552" s="281"/>
      <c r="H552" s="281"/>
      <c r="I552" s="281"/>
      <c r="J552" s="281"/>
      <c r="K552" s="281"/>
      <c r="L552" s="281"/>
      <c r="M552" s="281"/>
      <c r="N552" s="282"/>
    </row>
    <row r="553" spans="1:14" s="141" customFormat="1" ht="18" customHeight="1">
      <c r="A553" s="276"/>
      <c r="B553" s="288"/>
      <c r="C553" s="289"/>
      <c r="D553" s="289"/>
      <c r="E553" s="289"/>
      <c r="F553" s="281"/>
      <c r="G553" s="281"/>
      <c r="H553" s="281"/>
      <c r="I553" s="281"/>
      <c r="J553" s="281"/>
      <c r="K553" s="281"/>
      <c r="L553" s="281"/>
      <c r="M553" s="281"/>
      <c r="N553" s="282"/>
    </row>
    <row r="554" spans="1:14" s="141" customFormat="1" ht="18" customHeight="1">
      <c r="A554" s="276"/>
      <c r="B554" s="288"/>
      <c r="C554" s="289"/>
      <c r="D554" s="289"/>
      <c r="E554" s="289"/>
      <c r="F554" s="281"/>
      <c r="G554" s="281"/>
      <c r="H554" s="281"/>
      <c r="I554" s="281"/>
      <c r="J554" s="281"/>
      <c r="K554" s="281"/>
      <c r="L554" s="281"/>
      <c r="M554" s="281"/>
      <c r="N554" s="282"/>
    </row>
    <row r="555" spans="1:14" s="141" customFormat="1" ht="18" customHeight="1">
      <c r="A555" s="276"/>
      <c r="B555" s="288"/>
      <c r="C555" s="289"/>
      <c r="D555" s="289"/>
      <c r="E555" s="289"/>
      <c r="F555" s="281"/>
      <c r="G555" s="281"/>
      <c r="H555" s="281"/>
      <c r="I555" s="281"/>
      <c r="J555" s="281"/>
      <c r="K555" s="281"/>
      <c r="L555" s="281"/>
      <c r="M555" s="281"/>
      <c r="N555" s="282"/>
    </row>
    <row r="556" spans="1:14" s="141" customFormat="1" ht="18" customHeight="1">
      <c r="A556" s="276"/>
      <c r="B556" s="288"/>
      <c r="C556" s="289"/>
      <c r="D556" s="289"/>
      <c r="E556" s="289"/>
      <c r="F556" s="281"/>
      <c r="G556" s="281"/>
      <c r="H556" s="281"/>
      <c r="I556" s="281"/>
      <c r="J556" s="281"/>
      <c r="K556" s="281"/>
      <c r="L556" s="281"/>
      <c r="M556" s="281"/>
      <c r="N556" s="282"/>
    </row>
    <row r="557" spans="1:14" s="141" customFormat="1" ht="18" customHeight="1">
      <c r="A557" s="276"/>
      <c r="B557" s="288"/>
      <c r="C557" s="289"/>
      <c r="D557" s="289"/>
      <c r="E557" s="289"/>
      <c r="F557" s="281"/>
      <c r="G557" s="281"/>
      <c r="H557" s="281"/>
      <c r="I557" s="281"/>
      <c r="J557" s="281"/>
      <c r="K557" s="281"/>
      <c r="L557" s="281"/>
      <c r="M557" s="281"/>
      <c r="N557" s="282"/>
    </row>
    <row r="558" spans="1:14" s="141" customFormat="1" ht="18" customHeight="1">
      <c r="A558" s="276"/>
      <c r="B558" s="288"/>
      <c r="C558" s="289"/>
      <c r="D558" s="289"/>
      <c r="E558" s="289"/>
      <c r="F558" s="281"/>
      <c r="G558" s="281"/>
      <c r="H558" s="281"/>
      <c r="I558" s="281"/>
      <c r="J558" s="281"/>
      <c r="K558" s="281"/>
      <c r="L558" s="281"/>
      <c r="M558" s="281"/>
      <c r="N558" s="282"/>
    </row>
    <row r="559" spans="1:14" s="141" customFormat="1" ht="18" customHeight="1">
      <c r="A559" s="276"/>
      <c r="B559" s="288"/>
      <c r="C559" s="289"/>
      <c r="D559" s="289"/>
      <c r="E559" s="289"/>
      <c r="F559" s="281"/>
      <c r="G559" s="281"/>
      <c r="H559" s="281"/>
      <c r="I559" s="281"/>
      <c r="J559" s="281"/>
      <c r="K559" s="281"/>
      <c r="L559" s="281"/>
      <c r="M559" s="281"/>
      <c r="N559" s="282"/>
    </row>
    <row r="560" spans="1:14" s="141" customFormat="1" ht="18" customHeight="1">
      <c r="A560" s="276"/>
      <c r="B560" s="288"/>
      <c r="C560" s="289"/>
      <c r="D560" s="289"/>
      <c r="E560" s="289"/>
      <c r="F560" s="281"/>
      <c r="G560" s="281"/>
      <c r="H560" s="281"/>
      <c r="I560" s="281"/>
      <c r="J560" s="281"/>
      <c r="K560" s="281"/>
      <c r="L560" s="281"/>
      <c r="M560" s="281"/>
      <c r="N560" s="282"/>
    </row>
    <row r="561" spans="1:14" s="141" customFormat="1" ht="18" customHeight="1">
      <c r="A561" s="276"/>
      <c r="B561" s="288"/>
      <c r="C561" s="289"/>
      <c r="D561" s="289"/>
      <c r="E561" s="289"/>
      <c r="F561" s="281"/>
      <c r="G561" s="281"/>
      <c r="H561" s="281"/>
      <c r="I561" s="281"/>
      <c r="J561" s="281"/>
      <c r="K561" s="281"/>
      <c r="L561" s="281"/>
      <c r="M561" s="281"/>
      <c r="N561" s="282"/>
    </row>
    <row r="562" spans="1:14" s="141" customFormat="1" ht="18" customHeight="1">
      <c r="A562" s="276"/>
      <c r="B562" s="288"/>
      <c r="C562" s="289"/>
      <c r="D562" s="289"/>
      <c r="E562" s="289"/>
      <c r="F562" s="281"/>
      <c r="G562" s="281"/>
      <c r="H562" s="281"/>
      <c r="I562" s="281"/>
      <c r="J562" s="281"/>
      <c r="K562" s="281"/>
      <c r="L562" s="281"/>
      <c r="M562" s="281"/>
      <c r="N562" s="282"/>
    </row>
    <row r="563" spans="1:14" s="141" customFormat="1" ht="18" customHeight="1">
      <c r="A563" s="276"/>
      <c r="B563" s="288"/>
      <c r="C563" s="289"/>
      <c r="D563" s="289"/>
      <c r="E563" s="289"/>
      <c r="F563" s="281"/>
      <c r="G563" s="281"/>
      <c r="H563" s="281"/>
      <c r="I563" s="281"/>
      <c r="J563" s="281"/>
      <c r="K563" s="281"/>
      <c r="L563" s="281"/>
      <c r="M563" s="281"/>
      <c r="N563" s="282"/>
    </row>
    <row r="564" spans="1:14" s="141" customFormat="1" ht="18" customHeight="1">
      <c r="A564" s="276"/>
      <c r="B564" s="288"/>
      <c r="C564" s="289"/>
      <c r="D564" s="289"/>
      <c r="E564" s="289"/>
      <c r="F564" s="281"/>
      <c r="G564" s="281"/>
      <c r="H564" s="281"/>
      <c r="I564" s="281"/>
      <c r="J564" s="281"/>
      <c r="K564" s="281"/>
      <c r="L564" s="281"/>
      <c r="M564" s="281"/>
      <c r="N564" s="282"/>
    </row>
    <row r="565" spans="1:14" s="141" customFormat="1" ht="18" customHeight="1">
      <c r="A565" s="276"/>
      <c r="B565" s="288"/>
      <c r="C565" s="289"/>
      <c r="D565" s="289"/>
      <c r="E565" s="289"/>
      <c r="F565" s="281"/>
      <c r="G565" s="281"/>
      <c r="H565" s="281"/>
      <c r="I565" s="281"/>
      <c r="J565" s="281"/>
      <c r="K565" s="281"/>
      <c r="L565" s="281"/>
      <c r="M565" s="281"/>
      <c r="N565" s="282"/>
    </row>
    <row r="566" spans="1:14" s="141" customFormat="1" ht="18" customHeight="1">
      <c r="A566" s="276"/>
      <c r="B566" s="288"/>
      <c r="C566" s="289"/>
      <c r="D566" s="289"/>
      <c r="E566" s="289"/>
      <c r="F566" s="281"/>
      <c r="G566" s="281"/>
      <c r="H566" s="281"/>
      <c r="I566" s="281"/>
      <c r="J566" s="281"/>
      <c r="K566" s="281"/>
      <c r="L566" s="281"/>
      <c r="M566" s="281"/>
      <c r="N566" s="282"/>
    </row>
    <row r="567" spans="1:14" s="141" customFormat="1" ht="18" customHeight="1">
      <c r="A567" s="276"/>
      <c r="B567" s="288"/>
      <c r="C567" s="289"/>
      <c r="D567" s="289"/>
      <c r="E567" s="289"/>
      <c r="F567" s="281"/>
      <c r="G567" s="281"/>
      <c r="H567" s="281"/>
      <c r="I567" s="281"/>
      <c r="J567" s="281"/>
      <c r="K567" s="281"/>
      <c r="L567" s="281"/>
      <c r="M567" s="281"/>
      <c r="N567" s="282"/>
    </row>
    <row r="568" spans="1:14" s="141" customFormat="1" ht="18" customHeight="1">
      <c r="A568" s="276"/>
      <c r="B568" s="288"/>
      <c r="C568" s="289"/>
      <c r="D568" s="289"/>
      <c r="E568" s="289"/>
      <c r="F568" s="281"/>
      <c r="G568" s="281"/>
      <c r="H568" s="281"/>
      <c r="I568" s="281"/>
      <c r="J568" s="281"/>
      <c r="K568" s="281"/>
      <c r="L568" s="281"/>
      <c r="M568" s="281"/>
      <c r="N568" s="282"/>
    </row>
    <row r="569" spans="1:14" s="141" customFormat="1" ht="18" customHeight="1">
      <c r="A569" s="276"/>
      <c r="B569" s="288"/>
      <c r="C569" s="289"/>
      <c r="D569" s="289"/>
      <c r="E569" s="289"/>
      <c r="F569" s="281"/>
      <c r="G569" s="281"/>
      <c r="H569" s="281"/>
      <c r="I569" s="281"/>
      <c r="J569" s="281"/>
      <c r="K569" s="281"/>
      <c r="L569" s="281"/>
      <c r="M569" s="281"/>
      <c r="N569" s="282"/>
    </row>
    <row r="570" spans="1:14" s="141" customFormat="1" ht="18" customHeight="1">
      <c r="A570" s="276"/>
      <c r="B570" s="288"/>
      <c r="C570" s="289"/>
      <c r="D570" s="289"/>
      <c r="E570" s="289"/>
      <c r="F570" s="281"/>
      <c r="G570" s="281"/>
      <c r="H570" s="281"/>
      <c r="I570" s="281"/>
      <c r="J570" s="281"/>
      <c r="K570" s="281"/>
      <c r="L570" s="281"/>
      <c r="M570" s="281"/>
      <c r="N570" s="282"/>
    </row>
    <row r="571" spans="1:14" s="141" customFormat="1" ht="18" customHeight="1">
      <c r="A571" s="276"/>
      <c r="B571" s="288"/>
      <c r="C571" s="289"/>
      <c r="D571" s="289"/>
      <c r="E571" s="289"/>
      <c r="F571" s="281"/>
      <c r="G571" s="281"/>
      <c r="H571" s="281"/>
      <c r="I571" s="281"/>
      <c r="J571" s="281"/>
      <c r="K571" s="281"/>
      <c r="L571" s="281"/>
      <c r="M571" s="281"/>
      <c r="N571" s="282"/>
    </row>
    <row r="572" spans="1:14" s="141" customFormat="1" ht="18" customHeight="1">
      <c r="A572" s="276"/>
      <c r="B572" s="288"/>
      <c r="C572" s="289"/>
      <c r="D572" s="289"/>
      <c r="E572" s="289"/>
      <c r="F572" s="281"/>
      <c r="G572" s="281"/>
      <c r="H572" s="281"/>
      <c r="I572" s="281"/>
      <c r="J572" s="281"/>
      <c r="K572" s="281"/>
      <c r="L572" s="281"/>
      <c r="M572" s="281"/>
      <c r="N572" s="282"/>
    </row>
    <row r="573" spans="1:14" s="141" customFormat="1" ht="18" customHeight="1">
      <c r="A573" s="276"/>
      <c r="B573" s="288"/>
      <c r="C573" s="289"/>
      <c r="D573" s="289"/>
      <c r="E573" s="289"/>
      <c r="F573" s="281"/>
      <c r="G573" s="281"/>
      <c r="H573" s="281"/>
      <c r="I573" s="281"/>
      <c r="J573" s="281"/>
      <c r="K573" s="281"/>
      <c r="L573" s="281"/>
      <c r="M573" s="281"/>
      <c r="N573" s="282"/>
    </row>
    <row r="574" spans="1:14" s="141" customFormat="1" ht="18" customHeight="1">
      <c r="A574" s="276"/>
      <c r="B574" s="288"/>
      <c r="C574" s="289"/>
      <c r="D574" s="289"/>
      <c r="E574" s="289"/>
      <c r="F574" s="281"/>
      <c r="G574" s="281"/>
      <c r="H574" s="281"/>
      <c r="I574" s="281"/>
      <c r="J574" s="281"/>
      <c r="K574" s="281"/>
      <c r="L574" s="281"/>
      <c r="M574" s="281"/>
      <c r="N574" s="282"/>
    </row>
    <row r="575" spans="1:14" s="141" customFormat="1" ht="18" customHeight="1">
      <c r="A575" s="276"/>
      <c r="B575" s="288"/>
      <c r="C575" s="289"/>
      <c r="D575" s="289"/>
      <c r="E575" s="289"/>
      <c r="F575" s="281"/>
      <c r="G575" s="281"/>
      <c r="H575" s="281"/>
      <c r="I575" s="281"/>
      <c r="J575" s="281"/>
      <c r="K575" s="281"/>
      <c r="L575" s="281"/>
      <c r="M575" s="281"/>
      <c r="N575" s="282"/>
    </row>
    <row r="576" spans="1:14" s="141" customFormat="1" ht="18" customHeight="1">
      <c r="A576" s="276"/>
      <c r="B576" s="288"/>
      <c r="C576" s="289"/>
      <c r="D576" s="289"/>
      <c r="E576" s="289"/>
      <c r="F576" s="281"/>
      <c r="G576" s="281"/>
      <c r="H576" s="281"/>
      <c r="I576" s="281"/>
      <c r="J576" s="281"/>
      <c r="K576" s="281"/>
      <c r="L576" s="281"/>
      <c r="M576" s="281"/>
      <c r="N576" s="282"/>
    </row>
    <row r="577" spans="1:14" s="141" customFormat="1" ht="18" customHeight="1">
      <c r="A577" s="276"/>
      <c r="B577" s="288"/>
      <c r="C577" s="289"/>
      <c r="D577" s="289"/>
      <c r="E577" s="289"/>
      <c r="F577" s="281"/>
      <c r="G577" s="281"/>
      <c r="H577" s="281"/>
      <c r="I577" s="281"/>
      <c r="J577" s="281"/>
      <c r="K577" s="281"/>
      <c r="L577" s="281"/>
      <c r="M577" s="281"/>
      <c r="N577" s="282"/>
    </row>
    <row r="578" spans="1:14" s="141" customFormat="1" ht="18" customHeight="1">
      <c r="A578" s="276"/>
      <c r="B578" s="288"/>
      <c r="C578" s="289"/>
      <c r="D578" s="289"/>
      <c r="E578" s="289"/>
      <c r="F578" s="281"/>
      <c r="G578" s="281"/>
      <c r="H578" s="281"/>
      <c r="I578" s="281"/>
      <c r="J578" s="281"/>
      <c r="K578" s="281"/>
      <c r="L578" s="281"/>
      <c r="M578" s="281"/>
      <c r="N578" s="282"/>
    </row>
    <row r="579" spans="1:14" s="141" customFormat="1" ht="18" customHeight="1">
      <c r="A579" s="276"/>
      <c r="B579" s="288"/>
      <c r="C579" s="289"/>
      <c r="D579" s="289"/>
      <c r="E579" s="289"/>
      <c r="F579" s="281"/>
      <c r="G579" s="281"/>
      <c r="H579" s="281"/>
      <c r="I579" s="281"/>
      <c r="J579" s="281"/>
      <c r="K579" s="281"/>
      <c r="L579" s="281"/>
      <c r="M579" s="281"/>
      <c r="N579" s="282"/>
    </row>
    <row r="580" spans="1:14" s="141" customFormat="1" ht="18" customHeight="1">
      <c r="A580" s="276"/>
      <c r="B580" s="288"/>
      <c r="C580" s="289"/>
      <c r="D580" s="289"/>
      <c r="E580" s="289"/>
      <c r="F580" s="281"/>
      <c r="G580" s="281"/>
      <c r="H580" s="281"/>
      <c r="I580" s="281"/>
      <c r="J580" s="281"/>
      <c r="K580" s="281"/>
      <c r="L580" s="281"/>
      <c r="M580" s="281"/>
      <c r="N580" s="282"/>
    </row>
    <row r="581" spans="1:14" s="141" customFormat="1" ht="18" customHeight="1">
      <c r="A581" s="276"/>
      <c r="B581" s="288"/>
      <c r="C581" s="289"/>
      <c r="D581" s="289"/>
      <c r="E581" s="289"/>
      <c r="F581" s="281"/>
      <c r="G581" s="281"/>
      <c r="H581" s="281"/>
      <c r="I581" s="281"/>
      <c r="J581" s="281"/>
      <c r="K581" s="281"/>
      <c r="L581" s="281"/>
      <c r="M581" s="281"/>
      <c r="N581" s="282"/>
    </row>
    <row r="582" spans="1:14" s="141" customFormat="1" ht="18" customHeight="1">
      <c r="A582" s="276"/>
      <c r="B582" s="288"/>
      <c r="C582" s="289"/>
      <c r="D582" s="289"/>
      <c r="E582" s="289"/>
      <c r="F582" s="281"/>
      <c r="G582" s="281"/>
      <c r="H582" s="281"/>
      <c r="I582" s="281"/>
      <c r="J582" s="281"/>
      <c r="K582" s="281"/>
      <c r="L582" s="281"/>
      <c r="M582" s="281"/>
      <c r="N582" s="282"/>
    </row>
    <row r="583" spans="1:14" s="141" customFormat="1" ht="18" customHeight="1">
      <c r="A583" s="276"/>
      <c r="B583" s="288"/>
      <c r="C583" s="289"/>
      <c r="D583" s="289"/>
      <c r="E583" s="289"/>
      <c r="F583" s="281"/>
      <c r="G583" s="281"/>
      <c r="H583" s="281"/>
      <c r="I583" s="281"/>
      <c r="J583" s="281"/>
      <c r="K583" s="281"/>
      <c r="L583" s="281"/>
      <c r="M583" s="281"/>
      <c r="N583" s="282"/>
    </row>
    <row r="584" spans="1:14" s="141" customFormat="1" ht="18" customHeight="1">
      <c r="A584" s="276"/>
      <c r="B584" s="288"/>
      <c r="C584" s="289"/>
      <c r="D584" s="289"/>
      <c r="E584" s="289"/>
      <c r="F584" s="281"/>
      <c r="G584" s="281"/>
      <c r="H584" s="281"/>
      <c r="I584" s="281"/>
      <c r="J584" s="281"/>
      <c r="K584" s="281"/>
      <c r="L584" s="281"/>
      <c r="M584" s="281"/>
      <c r="N584" s="282"/>
    </row>
    <row r="585" spans="1:14" s="141" customFormat="1" ht="18" customHeight="1">
      <c r="A585" s="276"/>
      <c r="B585" s="288"/>
      <c r="C585" s="289"/>
      <c r="D585" s="289"/>
      <c r="E585" s="289"/>
      <c r="F585" s="281"/>
      <c r="G585" s="281"/>
      <c r="H585" s="281"/>
      <c r="I585" s="281"/>
      <c r="J585" s="281"/>
      <c r="K585" s="281"/>
      <c r="L585" s="281"/>
      <c r="M585" s="281"/>
      <c r="N585" s="282"/>
    </row>
    <row r="586" spans="1:14" s="141" customFormat="1" ht="18" customHeight="1">
      <c r="A586" s="276"/>
      <c r="B586" s="288"/>
      <c r="C586" s="289"/>
      <c r="D586" s="289"/>
      <c r="E586" s="289"/>
      <c r="F586" s="281"/>
      <c r="G586" s="281"/>
      <c r="H586" s="281"/>
      <c r="I586" s="281"/>
      <c r="J586" s="281"/>
      <c r="K586" s="281"/>
      <c r="L586" s="281"/>
      <c r="M586" s="281"/>
      <c r="N586" s="282"/>
    </row>
    <row r="587" spans="1:14" s="141" customFormat="1" ht="18" customHeight="1">
      <c r="A587" s="276"/>
      <c r="B587" s="288"/>
      <c r="C587" s="289"/>
      <c r="D587" s="289"/>
      <c r="E587" s="289"/>
      <c r="F587" s="281"/>
      <c r="G587" s="281"/>
      <c r="H587" s="281"/>
      <c r="I587" s="281"/>
      <c r="J587" s="281"/>
      <c r="K587" s="281"/>
      <c r="L587" s="281"/>
      <c r="M587" s="281"/>
      <c r="N587" s="282"/>
    </row>
    <row r="588" spans="1:14" s="141" customFormat="1" ht="18" customHeight="1">
      <c r="A588" s="276"/>
      <c r="B588" s="288"/>
      <c r="C588" s="289"/>
      <c r="D588" s="289"/>
      <c r="E588" s="289"/>
      <c r="F588" s="281"/>
      <c r="G588" s="281"/>
      <c r="H588" s="281"/>
      <c r="I588" s="281"/>
      <c r="J588" s="281"/>
      <c r="K588" s="281"/>
      <c r="L588" s="281"/>
      <c r="M588" s="281"/>
      <c r="N588" s="282"/>
    </row>
    <row r="589" spans="1:14" s="141" customFormat="1" ht="18" customHeight="1">
      <c r="A589" s="276"/>
      <c r="B589" s="288"/>
      <c r="C589" s="289"/>
      <c r="D589" s="289"/>
      <c r="E589" s="289"/>
      <c r="F589" s="281"/>
      <c r="G589" s="281"/>
      <c r="H589" s="281"/>
      <c r="I589" s="281"/>
      <c r="J589" s="281"/>
      <c r="K589" s="281"/>
      <c r="L589" s="281"/>
      <c r="M589" s="281"/>
      <c r="N589" s="282"/>
    </row>
    <row r="590" spans="1:14" s="141" customFormat="1" ht="18" customHeight="1">
      <c r="A590" s="276"/>
      <c r="B590" s="288"/>
      <c r="C590" s="289"/>
      <c r="D590" s="289"/>
      <c r="E590" s="289"/>
      <c r="F590" s="281"/>
      <c r="G590" s="281"/>
      <c r="H590" s="281"/>
      <c r="I590" s="281"/>
      <c r="J590" s="281"/>
      <c r="K590" s="281"/>
      <c r="L590" s="281"/>
      <c r="M590" s="281"/>
      <c r="N590" s="282"/>
    </row>
    <row r="591" spans="1:14" s="141" customFormat="1" ht="18" customHeight="1">
      <c r="A591" s="276"/>
      <c r="B591" s="288"/>
      <c r="C591" s="289"/>
      <c r="D591" s="289"/>
      <c r="E591" s="289"/>
      <c r="F591" s="281"/>
      <c r="G591" s="281"/>
      <c r="H591" s="281"/>
      <c r="I591" s="281"/>
      <c r="J591" s="281"/>
      <c r="K591" s="281"/>
      <c r="L591" s="281"/>
      <c r="M591" s="281"/>
      <c r="N591" s="282"/>
    </row>
    <row r="592" spans="1:14" s="141" customFormat="1" ht="18" customHeight="1">
      <c r="A592" s="276"/>
      <c r="B592" s="288"/>
      <c r="C592" s="289"/>
      <c r="D592" s="289"/>
      <c r="E592" s="289"/>
      <c r="F592" s="281"/>
      <c r="G592" s="281"/>
      <c r="H592" s="281"/>
      <c r="I592" s="281"/>
      <c r="J592" s="281"/>
      <c r="K592" s="281"/>
      <c r="L592" s="281"/>
      <c r="M592" s="281"/>
      <c r="N592" s="282"/>
    </row>
    <row r="593" spans="1:14" s="141" customFormat="1" ht="18" customHeight="1">
      <c r="A593" s="276"/>
      <c r="B593" s="288"/>
      <c r="C593" s="289"/>
      <c r="D593" s="289"/>
      <c r="E593" s="289"/>
      <c r="F593" s="281"/>
      <c r="G593" s="281"/>
      <c r="H593" s="281"/>
      <c r="I593" s="281"/>
      <c r="J593" s="281"/>
      <c r="K593" s="281"/>
      <c r="L593" s="281"/>
      <c r="M593" s="281"/>
      <c r="N593" s="282"/>
    </row>
    <row r="594" spans="1:14" s="141" customFormat="1" ht="18" customHeight="1">
      <c r="A594" s="276"/>
      <c r="B594" s="288"/>
      <c r="C594" s="289"/>
      <c r="D594" s="289"/>
      <c r="E594" s="289"/>
      <c r="F594" s="281"/>
      <c r="G594" s="281"/>
      <c r="H594" s="281"/>
      <c r="I594" s="281"/>
      <c r="J594" s="281"/>
      <c r="K594" s="281"/>
      <c r="L594" s="281"/>
      <c r="M594" s="281"/>
      <c r="N594" s="282"/>
    </row>
    <row r="595" spans="1:14" s="141" customFormat="1" ht="18" customHeight="1">
      <c r="A595" s="276"/>
      <c r="B595" s="288"/>
      <c r="C595" s="289"/>
      <c r="D595" s="289"/>
      <c r="E595" s="289"/>
      <c r="F595" s="281"/>
      <c r="G595" s="281"/>
      <c r="H595" s="281"/>
      <c r="I595" s="281"/>
      <c r="J595" s="281"/>
      <c r="K595" s="281"/>
      <c r="L595" s="281"/>
      <c r="M595" s="281"/>
      <c r="N595" s="282"/>
    </row>
    <row r="596" spans="1:14" s="141" customFormat="1" ht="18" customHeight="1">
      <c r="A596" s="276"/>
      <c r="B596" s="288"/>
      <c r="C596" s="289"/>
      <c r="D596" s="289"/>
      <c r="E596" s="289"/>
      <c r="F596" s="281"/>
      <c r="G596" s="281"/>
      <c r="H596" s="281"/>
      <c r="I596" s="281"/>
      <c r="J596" s="281"/>
      <c r="K596" s="281"/>
      <c r="L596" s="281"/>
      <c r="M596" s="281"/>
      <c r="N596" s="282"/>
    </row>
    <row r="597" spans="1:14" s="141" customFormat="1" ht="18" customHeight="1">
      <c r="A597" s="276"/>
      <c r="B597" s="288"/>
      <c r="C597" s="289"/>
      <c r="D597" s="289"/>
      <c r="E597" s="289"/>
      <c r="F597" s="281"/>
      <c r="G597" s="281"/>
      <c r="H597" s="281"/>
      <c r="I597" s="281"/>
      <c r="J597" s="281"/>
      <c r="K597" s="281"/>
      <c r="L597" s="281"/>
      <c r="M597" s="281"/>
      <c r="N597" s="282"/>
    </row>
    <row r="598" spans="1:14" s="141" customFormat="1" ht="18" customHeight="1">
      <c r="A598" s="276"/>
      <c r="B598" s="288"/>
      <c r="C598" s="289"/>
      <c r="D598" s="289"/>
      <c r="E598" s="289"/>
      <c r="F598" s="281"/>
      <c r="G598" s="281"/>
      <c r="H598" s="281"/>
      <c r="I598" s="281"/>
      <c r="J598" s="281"/>
      <c r="K598" s="281"/>
      <c r="L598" s="281"/>
      <c r="M598" s="281"/>
      <c r="N598" s="282"/>
    </row>
    <row r="599" spans="1:14" s="141" customFormat="1" ht="18" customHeight="1">
      <c r="A599" s="276"/>
      <c r="B599" s="288"/>
      <c r="C599" s="289"/>
      <c r="D599" s="289"/>
      <c r="E599" s="289"/>
      <c r="F599" s="281"/>
      <c r="G599" s="281"/>
      <c r="H599" s="281"/>
      <c r="I599" s="281"/>
      <c r="J599" s="281"/>
      <c r="K599" s="281"/>
      <c r="L599" s="281"/>
      <c r="M599" s="281"/>
      <c r="N599" s="282"/>
    </row>
    <row r="600" spans="1:14" s="141" customFormat="1" ht="18" customHeight="1">
      <c r="A600" s="276"/>
      <c r="B600" s="288"/>
      <c r="C600" s="289"/>
      <c r="D600" s="289"/>
      <c r="E600" s="289"/>
      <c r="F600" s="281"/>
      <c r="G600" s="281"/>
      <c r="H600" s="281"/>
      <c r="I600" s="281"/>
      <c r="J600" s="281"/>
      <c r="K600" s="281"/>
      <c r="L600" s="281"/>
      <c r="M600" s="281"/>
      <c r="N600" s="282"/>
    </row>
    <row r="601" spans="1:14" s="141" customFormat="1" ht="18" customHeight="1">
      <c r="A601" s="276"/>
      <c r="B601" s="288"/>
      <c r="C601" s="289"/>
      <c r="D601" s="289"/>
      <c r="E601" s="289"/>
      <c r="F601" s="281"/>
      <c r="G601" s="281"/>
      <c r="H601" s="281"/>
      <c r="I601" s="281"/>
      <c r="J601" s="281"/>
      <c r="K601" s="281"/>
      <c r="L601" s="281"/>
      <c r="M601" s="281"/>
      <c r="N601" s="282"/>
    </row>
    <row r="602" spans="1:14" s="141" customFormat="1" ht="18" customHeight="1">
      <c r="A602" s="276"/>
      <c r="B602" s="288"/>
      <c r="C602" s="289"/>
      <c r="D602" s="289"/>
      <c r="E602" s="289"/>
      <c r="F602" s="281"/>
      <c r="G602" s="281"/>
      <c r="H602" s="281"/>
      <c r="I602" s="281"/>
      <c r="J602" s="281"/>
      <c r="K602" s="281"/>
      <c r="L602" s="281"/>
      <c r="M602" s="281"/>
      <c r="N602" s="282"/>
    </row>
    <row r="603" spans="1:14" s="141" customFormat="1" ht="18" customHeight="1">
      <c r="A603" s="276"/>
      <c r="B603" s="288"/>
      <c r="C603" s="289"/>
      <c r="D603" s="289"/>
      <c r="E603" s="289"/>
      <c r="F603" s="281"/>
      <c r="G603" s="281"/>
      <c r="H603" s="281"/>
      <c r="I603" s="281"/>
      <c r="J603" s="281"/>
      <c r="K603" s="281"/>
      <c r="L603" s="281"/>
      <c r="M603" s="281"/>
      <c r="N603" s="282"/>
    </row>
    <row r="604" spans="1:14" s="141" customFormat="1" ht="18" customHeight="1">
      <c r="A604" s="276"/>
      <c r="B604" s="288"/>
      <c r="C604" s="289"/>
      <c r="D604" s="289"/>
      <c r="E604" s="289"/>
      <c r="F604" s="281"/>
      <c r="G604" s="281"/>
      <c r="H604" s="281"/>
      <c r="I604" s="281"/>
      <c r="J604" s="281"/>
      <c r="K604" s="281"/>
      <c r="L604" s="281"/>
      <c r="M604" s="281"/>
      <c r="N604" s="282"/>
    </row>
    <row r="605" spans="1:14" s="141" customFormat="1" ht="18" customHeight="1">
      <c r="A605" s="276"/>
      <c r="B605" s="288"/>
      <c r="C605" s="289"/>
      <c r="D605" s="289"/>
      <c r="E605" s="289"/>
      <c r="F605" s="281"/>
      <c r="G605" s="281"/>
      <c r="H605" s="281"/>
      <c r="I605" s="281"/>
      <c r="J605" s="281"/>
      <c r="K605" s="281"/>
      <c r="L605" s="281"/>
      <c r="M605" s="281"/>
      <c r="N605" s="282"/>
    </row>
    <row r="606" spans="1:14" s="141" customFormat="1" ht="18" customHeight="1">
      <c r="A606" s="276"/>
      <c r="B606" s="288"/>
      <c r="C606" s="289"/>
      <c r="D606" s="289"/>
      <c r="E606" s="289"/>
      <c r="F606" s="281"/>
      <c r="G606" s="281"/>
      <c r="H606" s="281"/>
      <c r="I606" s="281"/>
      <c r="J606" s="281"/>
      <c r="K606" s="281"/>
      <c r="L606" s="281"/>
      <c r="M606" s="281"/>
      <c r="N606" s="282"/>
    </row>
    <row r="607" spans="1:14" s="141" customFormat="1" ht="18" customHeight="1">
      <c r="A607" s="276"/>
      <c r="B607" s="288"/>
      <c r="C607" s="289"/>
      <c r="D607" s="289"/>
      <c r="E607" s="289"/>
      <c r="F607" s="281"/>
      <c r="G607" s="281"/>
      <c r="H607" s="281"/>
      <c r="I607" s="281"/>
      <c r="J607" s="281"/>
      <c r="K607" s="281"/>
      <c r="L607" s="281"/>
      <c r="M607" s="281"/>
      <c r="N607" s="282"/>
    </row>
    <row r="608" spans="1:14" s="141" customFormat="1" ht="18" customHeight="1">
      <c r="A608" s="276"/>
      <c r="B608" s="288"/>
      <c r="C608" s="289"/>
      <c r="D608" s="289"/>
      <c r="E608" s="289"/>
      <c r="F608" s="281"/>
      <c r="G608" s="281"/>
      <c r="H608" s="281"/>
      <c r="I608" s="281"/>
      <c r="J608" s="281"/>
      <c r="K608" s="281"/>
      <c r="L608" s="281"/>
      <c r="M608" s="281"/>
      <c r="N608" s="282"/>
    </row>
    <row r="609" spans="1:14" s="141" customFormat="1" ht="18" customHeight="1">
      <c r="A609" s="276"/>
      <c r="B609" s="288"/>
      <c r="C609" s="289"/>
      <c r="D609" s="289"/>
      <c r="E609" s="289"/>
      <c r="F609" s="281"/>
      <c r="G609" s="281"/>
      <c r="H609" s="281"/>
      <c r="I609" s="281"/>
      <c r="J609" s="281"/>
      <c r="K609" s="281"/>
      <c r="L609" s="281"/>
      <c r="M609" s="281"/>
      <c r="N609" s="282"/>
    </row>
    <row r="610" spans="1:14" s="141" customFormat="1" ht="18" customHeight="1">
      <c r="A610" s="276"/>
      <c r="B610" s="288"/>
      <c r="C610" s="289"/>
      <c r="D610" s="289"/>
      <c r="E610" s="289"/>
      <c r="F610" s="281"/>
      <c r="G610" s="281"/>
      <c r="H610" s="281"/>
      <c r="I610" s="281"/>
      <c r="J610" s="281"/>
      <c r="K610" s="281"/>
      <c r="L610" s="281"/>
      <c r="M610" s="281"/>
      <c r="N610" s="282"/>
    </row>
    <row r="611" spans="1:14" s="141" customFormat="1" ht="18" customHeight="1">
      <c r="A611" s="276"/>
      <c r="B611" s="288"/>
      <c r="C611" s="289"/>
      <c r="D611" s="289"/>
      <c r="E611" s="289"/>
      <c r="F611" s="281"/>
      <c r="G611" s="281"/>
      <c r="H611" s="281"/>
      <c r="I611" s="281"/>
      <c r="J611" s="281"/>
      <c r="K611" s="281"/>
      <c r="L611" s="281"/>
      <c r="M611" s="281"/>
      <c r="N611" s="282"/>
    </row>
    <row r="612" spans="1:14" s="141" customFormat="1" ht="18" customHeight="1">
      <c r="A612" s="276"/>
      <c r="B612" s="288"/>
      <c r="C612" s="289"/>
      <c r="D612" s="289"/>
      <c r="E612" s="289"/>
      <c r="F612" s="281"/>
      <c r="G612" s="281"/>
      <c r="H612" s="281"/>
      <c r="I612" s="281"/>
      <c r="J612" s="281"/>
      <c r="K612" s="281"/>
      <c r="L612" s="281"/>
      <c r="M612" s="281"/>
      <c r="N612" s="282"/>
    </row>
    <row r="613" spans="1:14" s="141" customFormat="1" ht="18" customHeight="1">
      <c r="A613" s="276"/>
      <c r="B613" s="288"/>
      <c r="C613" s="289"/>
      <c r="D613" s="289"/>
      <c r="E613" s="289"/>
      <c r="F613" s="281"/>
      <c r="G613" s="281"/>
      <c r="H613" s="281"/>
      <c r="I613" s="281"/>
      <c r="J613" s="281"/>
      <c r="K613" s="281"/>
      <c r="L613" s="281"/>
      <c r="M613" s="281"/>
      <c r="N613" s="282"/>
    </row>
    <row r="614" spans="1:14" s="141" customFormat="1" ht="18" customHeight="1">
      <c r="A614" s="276"/>
      <c r="B614" s="288"/>
      <c r="C614" s="289"/>
      <c r="D614" s="289"/>
      <c r="E614" s="289"/>
      <c r="F614" s="281"/>
      <c r="G614" s="281"/>
      <c r="H614" s="281"/>
      <c r="I614" s="281"/>
      <c r="J614" s="281"/>
      <c r="K614" s="281"/>
      <c r="L614" s="281"/>
      <c r="M614" s="281"/>
      <c r="N614" s="282"/>
    </row>
    <row r="615" spans="1:14" s="141" customFormat="1" ht="18" customHeight="1">
      <c r="A615" s="276"/>
      <c r="B615" s="288"/>
      <c r="C615" s="289"/>
      <c r="D615" s="289"/>
      <c r="E615" s="289"/>
      <c r="F615" s="281"/>
      <c r="G615" s="281"/>
      <c r="H615" s="281"/>
      <c r="I615" s="281"/>
      <c r="J615" s="281"/>
      <c r="K615" s="281"/>
      <c r="L615" s="281"/>
      <c r="M615" s="281"/>
      <c r="N615" s="282"/>
    </row>
    <row r="616" spans="1:14" s="141" customFormat="1" ht="18" customHeight="1">
      <c r="A616" s="276"/>
      <c r="B616" s="288"/>
      <c r="C616" s="289"/>
      <c r="D616" s="289"/>
      <c r="E616" s="289"/>
      <c r="F616" s="281"/>
      <c r="G616" s="281"/>
      <c r="H616" s="281"/>
      <c r="I616" s="281"/>
      <c r="J616" s="281"/>
      <c r="K616" s="281"/>
      <c r="L616" s="281"/>
      <c r="M616" s="281"/>
      <c r="N616" s="282"/>
    </row>
    <row r="617" spans="1:14" s="141" customFormat="1" ht="18" customHeight="1">
      <c r="A617" s="276"/>
      <c r="B617" s="288"/>
      <c r="C617" s="289"/>
      <c r="D617" s="289"/>
      <c r="E617" s="289"/>
      <c r="F617" s="281"/>
      <c r="G617" s="281"/>
      <c r="H617" s="281"/>
      <c r="I617" s="281"/>
      <c r="J617" s="281"/>
      <c r="K617" s="281"/>
      <c r="L617" s="281"/>
      <c r="M617" s="281"/>
      <c r="N617" s="282"/>
    </row>
    <row r="618" spans="1:14" s="141" customFormat="1" ht="18" customHeight="1">
      <c r="A618" s="276"/>
      <c r="B618" s="288"/>
      <c r="C618" s="289"/>
      <c r="D618" s="289"/>
      <c r="E618" s="289"/>
      <c r="F618" s="281"/>
      <c r="G618" s="281"/>
      <c r="H618" s="281"/>
      <c r="I618" s="281"/>
      <c r="J618" s="281"/>
      <c r="K618" s="281"/>
      <c r="L618" s="281"/>
      <c r="M618" s="281"/>
      <c r="N618" s="282"/>
    </row>
    <row r="619" spans="1:14" s="141" customFormat="1" ht="18" customHeight="1">
      <c r="A619" s="276"/>
      <c r="B619" s="288"/>
      <c r="C619" s="289"/>
      <c r="D619" s="289"/>
      <c r="E619" s="289"/>
      <c r="F619" s="281"/>
      <c r="G619" s="281"/>
      <c r="H619" s="281"/>
      <c r="I619" s="281"/>
      <c r="J619" s="281"/>
      <c r="K619" s="281"/>
      <c r="L619" s="281"/>
      <c r="M619" s="281"/>
      <c r="N619" s="282"/>
    </row>
    <row r="620" spans="1:14" s="141" customFormat="1" ht="18" customHeight="1">
      <c r="A620" s="276"/>
      <c r="B620" s="288"/>
      <c r="C620" s="289"/>
      <c r="D620" s="289"/>
      <c r="E620" s="289"/>
      <c r="F620" s="281"/>
      <c r="G620" s="281"/>
      <c r="H620" s="281"/>
      <c r="I620" s="281"/>
      <c r="J620" s="281"/>
      <c r="K620" s="281"/>
      <c r="L620" s="281"/>
      <c r="M620" s="281"/>
      <c r="N620" s="282"/>
    </row>
    <row r="621" spans="1:14" s="141" customFormat="1" ht="18" customHeight="1">
      <c r="A621" s="276"/>
      <c r="B621" s="288"/>
      <c r="C621" s="289"/>
      <c r="D621" s="289"/>
      <c r="E621" s="289"/>
      <c r="F621" s="281"/>
      <c r="G621" s="281"/>
      <c r="H621" s="281"/>
      <c r="I621" s="281"/>
      <c r="J621" s="281"/>
      <c r="K621" s="281"/>
      <c r="L621" s="281"/>
      <c r="M621" s="281"/>
      <c r="N621" s="282"/>
    </row>
    <row r="622" spans="1:14" s="141" customFormat="1" ht="18" customHeight="1">
      <c r="A622" s="276"/>
      <c r="B622" s="288"/>
      <c r="C622" s="289"/>
      <c r="D622" s="289"/>
      <c r="E622" s="289"/>
      <c r="F622" s="281"/>
      <c r="G622" s="281"/>
      <c r="H622" s="281"/>
      <c r="I622" s="281"/>
      <c r="J622" s="281"/>
      <c r="K622" s="281"/>
      <c r="L622" s="281"/>
      <c r="M622" s="281"/>
      <c r="N622" s="282"/>
    </row>
    <row r="623" spans="1:14" s="141" customFormat="1" ht="18" customHeight="1">
      <c r="A623" s="276"/>
      <c r="B623" s="288"/>
      <c r="C623" s="289"/>
      <c r="D623" s="289"/>
      <c r="E623" s="289"/>
      <c r="F623" s="281"/>
      <c r="G623" s="281"/>
      <c r="H623" s="281"/>
      <c r="I623" s="281"/>
      <c r="J623" s="281"/>
      <c r="K623" s="281"/>
      <c r="L623" s="281"/>
      <c r="M623" s="281"/>
      <c r="N623" s="282"/>
    </row>
    <row r="624" spans="1:14" s="141" customFormat="1" ht="18" customHeight="1">
      <c r="A624" s="276"/>
      <c r="B624" s="288"/>
      <c r="C624" s="289"/>
      <c r="D624" s="289"/>
      <c r="E624" s="289"/>
      <c r="F624" s="281"/>
      <c r="G624" s="281"/>
      <c r="H624" s="281"/>
      <c r="I624" s="281"/>
      <c r="J624" s="281"/>
      <c r="K624" s="281"/>
      <c r="L624" s="281"/>
      <c r="M624" s="281"/>
      <c r="N624" s="282"/>
    </row>
    <row r="625" spans="1:14" s="141" customFormat="1" ht="18" customHeight="1">
      <c r="A625" s="276"/>
      <c r="B625" s="288"/>
      <c r="C625" s="289"/>
      <c r="D625" s="289"/>
      <c r="E625" s="289"/>
      <c r="F625" s="281"/>
      <c r="G625" s="281"/>
      <c r="H625" s="281"/>
      <c r="I625" s="281"/>
      <c r="J625" s="281"/>
      <c r="K625" s="281"/>
      <c r="L625" s="281"/>
      <c r="M625" s="281"/>
      <c r="N625" s="282"/>
    </row>
    <row r="626" spans="1:14" s="141" customFormat="1" ht="18" customHeight="1">
      <c r="A626" s="276"/>
      <c r="B626" s="288"/>
      <c r="C626" s="289"/>
      <c r="D626" s="289"/>
      <c r="E626" s="289"/>
      <c r="F626" s="281"/>
      <c r="G626" s="281"/>
      <c r="H626" s="281"/>
      <c r="I626" s="281"/>
      <c r="J626" s="281"/>
      <c r="K626" s="281"/>
      <c r="L626" s="281"/>
      <c r="M626" s="281"/>
      <c r="N626" s="282"/>
    </row>
    <row r="627" spans="1:14" s="141" customFormat="1" ht="18" customHeight="1">
      <c r="A627" s="276"/>
      <c r="B627" s="288"/>
      <c r="C627" s="289"/>
      <c r="D627" s="289"/>
      <c r="E627" s="289"/>
      <c r="F627" s="281"/>
      <c r="G627" s="281"/>
      <c r="H627" s="281"/>
      <c r="I627" s="281"/>
      <c r="J627" s="281"/>
      <c r="K627" s="281"/>
      <c r="L627" s="281"/>
      <c r="M627" s="281"/>
      <c r="N627" s="282"/>
    </row>
    <row r="628" spans="1:14" s="141" customFormat="1" ht="18" customHeight="1">
      <c r="A628" s="276"/>
      <c r="B628" s="288"/>
      <c r="C628" s="289"/>
      <c r="D628" s="289"/>
      <c r="E628" s="289"/>
      <c r="F628" s="281"/>
      <c r="G628" s="281"/>
      <c r="H628" s="281"/>
      <c r="I628" s="281"/>
      <c r="J628" s="281"/>
      <c r="K628" s="281"/>
      <c r="L628" s="281"/>
      <c r="M628" s="281"/>
      <c r="N628" s="282"/>
    </row>
    <row r="629" spans="1:14" s="141" customFormat="1" ht="18" customHeight="1">
      <c r="A629" s="276"/>
      <c r="B629" s="288"/>
      <c r="C629" s="289"/>
      <c r="D629" s="289"/>
      <c r="E629" s="289"/>
      <c r="F629" s="281"/>
      <c r="G629" s="281"/>
      <c r="H629" s="281"/>
      <c r="I629" s="281"/>
      <c r="J629" s="281"/>
      <c r="K629" s="281"/>
      <c r="L629" s="281"/>
      <c r="M629" s="281"/>
      <c r="N629" s="282"/>
    </row>
    <row r="630" spans="1:14" s="141" customFormat="1" ht="18" customHeight="1">
      <c r="A630" s="276"/>
      <c r="B630" s="288"/>
      <c r="C630" s="289"/>
      <c r="D630" s="289"/>
      <c r="E630" s="289"/>
      <c r="F630" s="281"/>
      <c r="G630" s="281"/>
      <c r="H630" s="281"/>
      <c r="I630" s="281"/>
      <c r="J630" s="281"/>
      <c r="K630" s="281"/>
      <c r="L630" s="281"/>
      <c r="M630" s="281"/>
      <c r="N630" s="282"/>
    </row>
    <row r="631" spans="1:14" s="141" customFormat="1" ht="18" customHeight="1">
      <c r="A631" s="276"/>
      <c r="B631" s="288"/>
      <c r="C631" s="289"/>
      <c r="D631" s="289"/>
      <c r="E631" s="289"/>
      <c r="F631" s="281"/>
      <c r="G631" s="281"/>
      <c r="H631" s="281"/>
      <c r="I631" s="281"/>
      <c r="J631" s="281"/>
      <c r="K631" s="281"/>
      <c r="L631" s="281"/>
      <c r="M631" s="281"/>
      <c r="N631" s="282"/>
    </row>
    <row r="632" spans="1:14" s="141" customFormat="1" ht="18" customHeight="1">
      <c r="A632" s="276"/>
      <c r="B632" s="288"/>
      <c r="C632" s="289"/>
      <c r="D632" s="289"/>
      <c r="E632" s="289"/>
      <c r="F632" s="281"/>
      <c r="G632" s="281"/>
      <c r="H632" s="281"/>
      <c r="I632" s="281"/>
      <c r="J632" s="281"/>
      <c r="K632" s="281"/>
      <c r="L632" s="281"/>
      <c r="M632" s="281"/>
      <c r="N632" s="282"/>
    </row>
    <row r="633" spans="1:14" s="141" customFormat="1" ht="18" customHeight="1">
      <c r="A633" s="276"/>
      <c r="B633" s="288"/>
      <c r="C633" s="289"/>
      <c r="D633" s="289"/>
      <c r="E633" s="289"/>
      <c r="F633" s="281"/>
      <c r="G633" s="281"/>
      <c r="H633" s="281"/>
      <c r="I633" s="281"/>
      <c r="J633" s="281"/>
      <c r="K633" s="281"/>
      <c r="L633" s="281"/>
      <c r="M633" s="281"/>
      <c r="N633" s="282"/>
    </row>
    <row r="634" spans="1:14" s="141" customFormat="1" ht="18" customHeight="1">
      <c r="A634" s="276"/>
      <c r="B634" s="288"/>
      <c r="C634" s="289"/>
      <c r="D634" s="289"/>
      <c r="E634" s="289"/>
      <c r="F634" s="281"/>
      <c r="G634" s="281"/>
      <c r="H634" s="281"/>
      <c r="I634" s="281"/>
      <c r="J634" s="281"/>
      <c r="K634" s="281"/>
      <c r="L634" s="281"/>
      <c r="M634" s="281"/>
      <c r="N634" s="282"/>
    </row>
    <row r="635" spans="1:14" s="141" customFormat="1" ht="18" customHeight="1">
      <c r="A635" s="276"/>
      <c r="B635" s="288"/>
      <c r="C635" s="289"/>
      <c r="D635" s="289"/>
      <c r="E635" s="289"/>
      <c r="F635" s="281"/>
      <c r="G635" s="281"/>
      <c r="H635" s="281"/>
      <c r="I635" s="281"/>
      <c r="J635" s="281"/>
      <c r="K635" s="281"/>
      <c r="L635" s="281"/>
      <c r="M635" s="281"/>
      <c r="N635" s="282"/>
    </row>
    <row r="636" spans="1:14" s="141" customFormat="1" ht="18" customHeight="1">
      <c r="A636" s="276"/>
      <c r="B636" s="288"/>
      <c r="C636" s="289"/>
      <c r="D636" s="289"/>
      <c r="E636" s="289"/>
      <c r="F636" s="281"/>
      <c r="G636" s="281"/>
      <c r="H636" s="281"/>
      <c r="I636" s="281"/>
      <c r="J636" s="281"/>
      <c r="K636" s="281"/>
      <c r="L636" s="281"/>
      <c r="M636" s="281"/>
      <c r="N636" s="282"/>
    </row>
    <row r="637" spans="1:14" s="141" customFormat="1" ht="18" customHeight="1">
      <c r="A637" s="276"/>
      <c r="B637" s="288"/>
      <c r="C637" s="289"/>
      <c r="D637" s="289"/>
      <c r="E637" s="289"/>
      <c r="F637" s="281"/>
      <c r="G637" s="281"/>
      <c r="H637" s="281"/>
      <c r="I637" s="281"/>
      <c r="J637" s="281"/>
      <c r="K637" s="281"/>
      <c r="L637" s="281"/>
      <c r="M637" s="281"/>
      <c r="N637" s="282"/>
    </row>
    <row r="638" spans="1:14" s="141" customFormat="1" ht="18" customHeight="1">
      <c r="A638" s="276"/>
      <c r="B638" s="288"/>
      <c r="C638" s="289"/>
      <c r="D638" s="289"/>
      <c r="E638" s="289"/>
      <c r="F638" s="281"/>
      <c r="G638" s="281"/>
      <c r="H638" s="281"/>
      <c r="I638" s="281"/>
      <c r="J638" s="281"/>
      <c r="K638" s="281"/>
      <c r="L638" s="281"/>
      <c r="M638" s="281"/>
      <c r="N638" s="282"/>
    </row>
    <row r="639" spans="1:14" s="141" customFormat="1" ht="18" customHeight="1">
      <c r="A639" s="276"/>
      <c r="B639" s="288"/>
      <c r="C639" s="289"/>
      <c r="D639" s="289"/>
      <c r="E639" s="289"/>
      <c r="F639" s="281"/>
      <c r="G639" s="281"/>
      <c r="H639" s="281"/>
      <c r="I639" s="281"/>
      <c r="J639" s="281"/>
      <c r="K639" s="281"/>
      <c r="L639" s="281"/>
      <c r="M639" s="281"/>
      <c r="N639" s="282"/>
    </row>
    <row r="640" spans="1:14" s="141" customFormat="1" ht="18" customHeight="1">
      <c r="A640" s="276"/>
      <c r="B640" s="288"/>
      <c r="C640" s="289"/>
      <c r="D640" s="289"/>
      <c r="E640" s="289"/>
      <c r="F640" s="281"/>
      <c r="G640" s="281"/>
      <c r="H640" s="281"/>
      <c r="I640" s="281"/>
      <c r="J640" s="281"/>
      <c r="K640" s="281"/>
      <c r="L640" s="281"/>
      <c r="M640" s="281"/>
      <c r="N640" s="282"/>
    </row>
    <row r="641" spans="1:14" s="141" customFormat="1" ht="18" customHeight="1">
      <c r="A641" s="276"/>
      <c r="B641" s="288"/>
      <c r="C641" s="289"/>
      <c r="D641" s="289"/>
      <c r="E641" s="289"/>
      <c r="F641" s="281"/>
      <c r="G641" s="281"/>
      <c r="H641" s="281"/>
      <c r="I641" s="281"/>
      <c r="J641" s="281"/>
      <c r="K641" s="281"/>
      <c r="L641" s="281"/>
      <c r="M641" s="281"/>
      <c r="N641" s="282"/>
    </row>
    <row r="642" spans="1:14" s="141" customFormat="1" ht="18" customHeight="1">
      <c r="A642" s="276"/>
      <c r="B642" s="288"/>
      <c r="C642" s="289"/>
      <c r="D642" s="289"/>
      <c r="E642" s="289"/>
      <c r="F642" s="281"/>
      <c r="G642" s="281"/>
      <c r="H642" s="281"/>
      <c r="I642" s="281"/>
      <c r="J642" s="281"/>
      <c r="K642" s="281"/>
      <c r="L642" s="281"/>
      <c r="M642" s="281"/>
      <c r="N642" s="282"/>
    </row>
    <row r="643" spans="1:14" s="141" customFormat="1" ht="18" customHeight="1">
      <c r="A643" s="276"/>
      <c r="B643" s="288"/>
      <c r="C643" s="289"/>
      <c r="D643" s="289"/>
      <c r="E643" s="289"/>
      <c r="F643" s="281"/>
      <c r="G643" s="281"/>
      <c r="H643" s="281"/>
      <c r="I643" s="281"/>
      <c r="J643" s="281"/>
      <c r="K643" s="281"/>
      <c r="L643" s="281"/>
      <c r="M643" s="281"/>
      <c r="N643" s="282"/>
    </row>
    <row r="644" spans="1:14" s="141" customFormat="1" ht="18" customHeight="1">
      <c r="A644" s="276"/>
      <c r="B644" s="288"/>
      <c r="C644" s="289"/>
      <c r="D644" s="289"/>
      <c r="E644" s="289"/>
      <c r="F644" s="281"/>
      <c r="G644" s="281"/>
      <c r="H644" s="281"/>
      <c r="I644" s="281"/>
      <c r="J644" s="281"/>
      <c r="K644" s="281"/>
      <c r="L644" s="281"/>
      <c r="M644" s="281"/>
      <c r="N644" s="282"/>
    </row>
    <row r="645" spans="1:14" s="141" customFormat="1" ht="18" customHeight="1">
      <c r="A645" s="276"/>
      <c r="B645" s="288"/>
      <c r="C645" s="289"/>
      <c r="D645" s="289"/>
      <c r="E645" s="289"/>
      <c r="F645" s="281"/>
      <c r="G645" s="281"/>
      <c r="H645" s="281"/>
      <c r="I645" s="281"/>
      <c r="J645" s="281"/>
      <c r="K645" s="281"/>
      <c r="L645" s="281"/>
      <c r="M645" s="281"/>
      <c r="N645" s="282"/>
    </row>
    <row r="646" spans="1:14" s="141" customFormat="1" ht="18" customHeight="1">
      <c r="A646" s="276"/>
      <c r="B646" s="288"/>
      <c r="C646" s="289"/>
      <c r="D646" s="289"/>
      <c r="E646" s="289"/>
      <c r="F646" s="281"/>
      <c r="G646" s="281"/>
      <c r="H646" s="281"/>
      <c r="I646" s="281"/>
      <c r="J646" s="281"/>
      <c r="K646" s="281"/>
      <c r="L646" s="281"/>
      <c r="M646" s="281"/>
      <c r="N646" s="282"/>
    </row>
    <row r="647" spans="1:14" s="141" customFormat="1" ht="18" customHeight="1">
      <c r="A647" s="276"/>
      <c r="B647" s="288"/>
      <c r="C647" s="289"/>
      <c r="D647" s="289"/>
      <c r="E647" s="289"/>
      <c r="F647" s="281"/>
      <c r="G647" s="281"/>
      <c r="H647" s="281"/>
      <c r="I647" s="281"/>
      <c r="J647" s="281"/>
      <c r="K647" s="281"/>
      <c r="L647" s="281"/>
      <c r="M647" s="281"/>
      <c r="N647" s="282"/>
    </row>
    <row r="648" spans="1:14" s="141" customFormat="1" ht="18" customHeight="1">
      <c r="A648" s="276"/>
      <c r="B648" s="288"/>
      <c r="C648" s="289"/>
      <c r="D648" s="289"/>
      <c r="E648" s="289"/>
      <c r="F648" s="281"/>
      <c r="G648" s="281"/>
      <c r="H648" s="281"/>
      <c r="I648" s="281"/>
      <c r="J648" s="281"/>
      <c r="K648" s="281"/>
      <c r="L648" s="281"/>
      <c r="M648" s="281"/>
      <c r="N648" s="282"/>
    </row>
    <row r="649" spans="1:14" s="141" customFormat="1" ht="18" customHeight="1">
      <c r="A649" s="276"/>
      <c r="B649" s="288"/>
      <c r="C649" s="289"/>
      <c r="D649" s="289"/>
      <c r="E649" s="289"/>
      <c r="F649" s="281"/>
      <c r="G649" s="281"/>
      <c r="H649" s="281"/>
      <c r="I649" s="281"/>
      <c r="J649" s="281"/>
      <c r="K649" s="281"/>
      <c r="L649" s="281"/>
      <c r="M649" s="281"/>
      <c r="N649" s="282"/>
    </row>
    <row r="650" spans="1:14" s="141" customFormat="1" ht="18" customHeight="1">
      <c r="A650" s="276"/>
      <c r="B650" s="288"/>
      <c r="C650" s="289"/>
      <c r="D650" s="289"/>
      <c r="E650" s="289"/>
      <c r="F650" s="281"/>
      <c r="G650" s="281"/>
      <c r="H650" s="281"/>
      <c r="I650" s="281"/>
      <c r="J650" s="281"/>
      <c r="K650" s="281"/>
      <c r="L650" s="281"/>
      <c r="M650" s="281"/>
      <c r="N650" s="282"/>
    </row>
    <row r="651" spans="1:14" s="141" customFormat="1" ht="18" customHeight="1">
      <c r="A651" s="276"/>
      <c r="B651" s="288"/>
      <c r="C651" s="289"/>
      <c r="D651" s="289"/>
      <c r="E651" s="289"/>
      <c r="F651" s="281"/>
      <c r="G651" s="281"/>
      <c r="H651" s="281"/>
      <c r="I651" s="281"/>
      <c r="J651" s="281"/>
      <c r="K651" s="281"/>
      <c r="L651" s="281"/>
      <c r="M651" s="281"/>
      <c r="N651" s="282"/>
    </row>
    <row r="652" spans="1:14" s="141" customFormat="1" ht="18" customHeight="1">
      <c r="A652" s="276"/>
      <c r="B652" s="288"/>
      <c r="C652" s="289"/>
      <c r="D652" s="289"/>
      <c r="E652" s="289"/>
      <c r="F652" s="281"/>
      <c r="G652" s="281"/>
      <c r="H652" s="281"/>
      <c r="I652" s="281"/>
      <c r="J652" s="281"/>
      <c r="K652" s="281"/>
      <c r="L652" s="281"/>
      <c r="M652" s="281"/>
      <c r="N652" s="282"/>
    </row>
    <row r="653" spans="1:14" s="141" customFormat="1" ht="18" customHeight="1">
      <c r="A653" s="276"/>
      <c r="B653" s="288"/>
      <c r="C653" s="289"/>
      <c r="D653" s="289"/>
      <c r="E653" s="289"/>
      <c r="F653" s="281"/>
      <c r="G653" s="281"/>
      <c r="H653" s="281"/>
      <c r="I653" s="281"/>
      <c r="J653" s="281"/>
      <c r="K653" s="281"/>
      <c r="L653" s="281"/>
      <c r="M653" s="281"/>
      <c r="N653" s="282"/>
    </row>
    <row r="654" spans="1:14" s="141" customFormat="1" ht="18" customHeight="1">
      <c r="A654" s="276"/>
      <c r="B654" s="288"/>
      <c r="C654" s="289"/>
      <c r="D654" s="289"/>
      <c r="E654" s="289"/>
      <c r="F654" s="281"/>
      <c r="G654" s="281"/>
      <c r="H654" s="281"/>
      <c r="I654" s="281"/>
      <c r="J654" s="281"/>
      <c r="K654" s="281"/>
      <c r="L654" s="281"/>
      <c r="M654" s="281"/>
      <c r="N654" s="282"/>
    </row>
    <row r="655" spans="1:14" s="141" customFormat="1" ht="18" customHeight="1">
      <c r="A655" s="276"/>
      <c r="B655" s="288"/>
      <c r="C655" s="289"/>
      <c r="D655" s="289"/>
      <c r="E655" s="289"/>
      <c r="F655" s="281"/>
      <c r="G655" s="281"/>
      <c r="H655" s="281"/>
      <c r="I655" s="281"/>
      <c r="J655" s="281"/>
      <c r="K655" s="281"/>
      <c r="L655" s="281"/>
      <c r="M655" s="281"/>
      <c r="N655" s="282"/>
    </row>
    <row r="656" spans="1:14" s="141" customFormat="1" ht="18" customHeight="1">
      <c r="A656" s="276"/>
      <c r="B656" s="288"/>
      <c r="C656" s="289"/>
      <c r="D656" s="289"/>
      <c r="E656" s="289"/>
      <c r="F656" s="281"/>
      <c r="G656" s="281"/>
      <c r="H656" s="281"/>
      <c r="I656" s="281"/>
      <c r="J656" s="281"/>
      <c r="K656" s="281"/>
      <c r="L656" s="281"/>
      <c r="M656" s="281"/>
      <c r="N656" s="282"/>
    </row>
    <row r="657" spans="1:14" s="141" customFormat="1" ht="18" customHeight="1">
      <c r="A657" s="276"/>
      <c r="B657" s="288"/>
      <c r="C657" s="289"/>
      <c r="D657" s="289"/>
      <c r="E657" s="289"/>
      <c r="F657" s="281"/>
      <c r="G657" s="281"/>
      <c r="H657" s="281"/>
      <c r="I657" s="281"/>
      <c r="J657" s="281"/>
      <c r="K657" s="281"/>
      <c r="L657" s="281"/>
      <c r="M657" s="281"/>
      <c r="N657" s="282"/>
    </row>
    <row r="658" spans="1:14" s="141" customFormat="1" ht="18" customHeight="1">
      <c r="A658" s="276"/>
      <c r="B658" s="288"/>
      <c r="C658" s="289"/>
      <c r="D658" s="289"/>
      <c r="E658" s="289"/>
      <c r="F658" s="281"/>
      <c r="G658" s="281"/>
      <c r="H658" s="281"/>
      <c r="I658" s="281"/>
      <c r="J658" s="281"/>
      <c r="K658" s="281"/>
      <c r="L658" s="281"/>
      <c r="M658" s="281"/>
      <c r="N658" s="282"/>
    </row>
    <row r="659" spans="1:14" s="141" customFormat="1" ht="18" customHeight="1">
      <c r="A659" s="276"/>
      <c r="B659" s="288"/>
      <c r="C659" s="289"/>
      <c r="D659" s="289"/>
      <c r="E659" s="289"/>
      <c r="F659" s="281"/>
      <c r="G659" s="281"/>
      <c r="H659" s="281"/>
      <c r="I659" s="281"/>
      <c r="J659" s="281"/>
      <c r="K659" s="281"/>
      <c r="L659" s="281"/>
      <c r="M659" s="281"/>
      <c r="N659" s="282"/>
    </row>
    <row r="660" spans="1:14" s="141" customFormat="1" ht="18" customHeight="1">
      <c r="A660" s="276"/>
      <c r="B660" s="288"/>
      <c r="C660" s="289"/>
      <c r="D660" s="289"/>
      <c r="E660" s="289"/>
      <c r="F660" s="281"/>
      <c r="G660" s="281"/>
      <c r="H660" s="281"/>
      <c r="I660" s="281"/>
      <c r="J660" s="281"/>
      <c r="K660" s="281"/>
      <c r="L660" s="281"/>
      <c r="M660" s="281"/>
      <c r="N660" s="282"/>
    </row>
    <row r="661" spans="1:14" s="141" customFormat="1" ht="18" customHeight="1">
      <c r="A661" s="276"/>
      <c r="B661" s="288"/>
      <c r="C661" s="289"/>
      <c r="D661" s="289"/>
      <c r="E661" s="289"/>
      <c r="F661" s="281"/>
      <c r="G661" s="281"/>
      <c r="H661" s="281"/>
      <c r="I661" s="281"/>
      <c r="J661" s="281"/>
      <c r="K661" s="281"/>
      <c r="L661" s="281"/>
      <c r="M661" s="281"/>
      <c r="N661" s="282"/>
    </row>
    <row r="662" spans="1:14" s="141" customFormat="1" ht="18" customHeight="1">
      <c r="A662" s="276"/>
      <c r="B662" s="288"/>
      <c r="C662" s="289"/>
      <c r="D662" s="289"/>
      <c r="E662" s="289"/>
      <c r="F662" s="281"/>
      <c r="G662" s="281"/>
      <c r="H662" s="281"/>
      <c r="I662" s="281"/>
      <c r="J662" s="281"/>
      <c r="K662" s="281"/>
      <c r="L662" s="281"/>
      <c r="M662" s="281"/>
      <c r="N662" s="282"/>
    </row>
    <row r="663" spans="1:14" s="141" customFormat="1" ht="18" customHeight="1">
      <c r="A663" s="276"/>
      <c r="B663" s="288"/>
      <c r="C663" s="289"/>
      <c r="D663" s="289"/>
      <c r="E663" s="289"/>
      <c r="F663" s="281"/>
      <c r="G663" s="281"/>
      <c r="H663" s="281"/>
      <c r="I663" s="281"/>
      <c r="J663" s="281"/>
      <c r="K663" s="281"/>
      <c r="L663" s="281"/>
      <c r="M663" s="281"/>
      <c r="N663" s="282"/>
    </row>
    <row r="664" spans="1:14" s="141" customFormat="1" ht="18" customHeight="1">
      <c r="A664" s="276"/>
      <c r="B664" s="288"/>
      <c r="C664" s="289"/>
      <c r="D664" s="289"/>
      <c r="E664" s="289"/>
      <c r="F664" s="281"/>
      <c r="G664" s="281"/>
      <c r="H664" s="281"/>
      <c r="I664" s="281"/>
      <c r="J664" s="281"/>
      <c r="K664" s="281"/>
      <c r="L664" s="281"/>
      <c r="M664" s="281"/>
      <c r="N664" s="282"/>
    </row>
    <row r="665" spans="1:14" s="141" customFormat="1" ht="18" customHeight="1">
      <c r="A665" s="276"/>
      <c r="B665" s="288"/>
      <c r="C665" s="289"/>
      <c r="D665" s="289"/>
      <c r="E665" s="289"/>
      <c r="F665" s="281"/>
      <c r="G665" s="281"/>
      <c r="H665" s="281"/>
      <c r="I665" s="281"/>
      <c r="J665" s="281"/>
      <c r="K665" s="281"/>
      <c r="L665" s="281"/>
      <c r="M665" s="281"/>
      <c r="N665" s="282"/>
    </row>
    <row r="666" spans="1:14" s="141" customFormat="1" ht="18" customHeight="1">
      <c r="A666" s="276"/>
      <c r="B666" s="288"/>
      <c r="C666" s="289"/>
      <c r="D666" s="289"/>
      <c r="E666" s="289"/>
      <c r="F666" s="281"/>
      <c r="G666" s="281"/>
      <c r="H666" s="281"/>
      <c r="I666" s="281"/>
      <c r="J666" s="281"/>
      <c r="K666" s="281"/>
      <c r="L666" s="281"/>
      <c r="M666" s="281"/>
      <c r="N666" s="282"/>
    </row>
    <row r="667" spans="1:14" s="141" customFormat="1" ht="18" customHeight="1">
      <c r="A667" s="276"/>
      <c r="B667" s="288"/>
      <c r="C667" s="289"/>
      <c r="D667" s="289"/>
      <c r="E667" s="289"/>
      <c r="F667" s="281"/>
      <c r="G667" s="281"/>
      <c r="H667" s="281"/>
      <c r="I667" s="281"/>
      <c r="J667" s="281"/>
      <c r="K667" s="281"/>
      <c r="L667" s="281"/>
      <c r="M667" s="281"/>
      <c r="N667" s="282"/>
    </row>
    <row r="668" spans="1:14" s="141" customFormat="1" ht="18" customHeight="1">
      <c r="A668" s="276"/>
      <c r="B668" s="288"/>
      <c r="C668" s="289"/>
      <c r="D668" s="289"/>
      <c r="E668" s="289"/>
      <c r="F668" s="281"/>
      <c r="G668" s="281"/>
      <c r="H668" s="281"/>
      <c r="I668" s="281"/>
      <c r="J668" s="281"/>
      <c r="K668" s="281"/>
      <c r="L668" s="281"/>
      <c r="M668" s="281"/>
      <c r="N668" s="282"/>
    </row>
    <row r="669" spans="1:14" s="141" customFormat="1" ht="18" customHeight="1">
      <c r="A669" s="276"/>
      <c r="B669" s="288"/>
      <c r="C669" s="289"/>
      <c r="D669" s="289"/>
      <c r="E669" s="289"/>
      <c r="F669" s="281"/>
      <c r="G669" s="281"/>
      <c r="H669" s="281"/>
      <c r="I669" s="281"/>
      <c r="J669" s="281"/>
      <c r="K669" s="281"/>
      <c r="L669" s="281"/>
      <c r="M669" s="281"/>
      <c r="N669" s="282"/>
    </row>
    <row r="670" spans="1:14" s="141" customFormat="1" ht="18" customHeight="1">
      <c r="A670" s="276"/>
      <c r="B670" s="288"/>
      <c r="C670" s="289"/>
      <c r="D670" s="289"/>
      <c r="E670" s="289"/>
      <c r="F670" s="281"/>
      <c r="G670" s="281"/>
      <c r="H670" s="281"/>
      <c r="I670" s="281"/>
      <c r="J670" s="281"/>
      <c r="K670" s="281"/>
      <c r="L670" s="281"/>
      <c r="M670" s="281"/>
      <c r="N670" s="282"/>
    </row>
    <row r="671" spans="1:14" s="141" customFormat="1" ht="18" customHeight="1">
      <c r="A671" s="276"/>
      <c r="B671" s="288"/>
      <c r="C671" s="289"/>
      <c r="D671" s="289"/>
      <c r="E671" s="289"/>
      <c r="F671" s="281"/>
      <c r="G671" s="281"/>
      <c r="H671" s="281"/>
      <c r="I671" s="281"/>
      <c r="J671" s="281"/>
      <c r="K671" s="281"/>
      <c r="L671" s="281"/>
      <c r="M671" s="281"/>
      <c r="N671" s="282"/>
    </row>
    <row r="672" spans="1:14" s="141" customFormat="1" ht="18" customHeight="1">
      <c r="A672" s="276"/>
      <c r="B672" s="288"/>
      <c r="C672" s="289"/>
      <c r="D672" s="289"/>
      <c r="E672" s="289"/>
      <c r="F672" s="281"/>
      <c r="G672" s="281"/>
      <c r="H672" s="281"/>
      <c r="I672" s="281"/>
      <c r="J672" s="281"/>
      <c r="K672" s="281"/>
      <c r="L672" s="281"/>
      <c r="M672" s="281"/>
      <c r="N672" s="282"/>
    </row>
    <row r="673" spans="1:14" s="141" customFormat="1" ht="18" customHeight="1">
      <c r="A673" s="276"/>
      <c r="B673" s="288"/>
      <c r="C673" s="289"/>
      <c r="D673" s="289"/>
      <c r="E673" s="289"/>
      <c r="F673" s="281"/>
      <c r="G673" s="281"/>
      <c r="H673" s="281"/>
      <c r="I673" s="281"/>
      <c r="J673" s="281"/>
      <c r="K673" s="281"/>
      <c r="L673" s="281"/>
      <c r="M673" s="281"/>
      <c r="N673" s="282"/>
    </row>
    <row r="674" spans="1:14" s="141" customFormat="1" ht="18" customHeight="1">
      <c r="A674" s="276"/>
      <c r="B674" s="288"/>
      <c r="C674" s="289"/>
      <c r="D674" s="289"/>
      <c r="E674" s="289"/>
      <c r="F674" s="281"/>
      <c r="G674" s="281"/>
      <c r="H674" s="281"/>
      <c r="I674" s="281"/>
      <c r="J674" s="281"/>
      <c r="K674" s="281"/>
      <c r="L674" s="281"/>
      <c r="M674" s="281"/>
      <c r="N674" s="282"/>
    </row>
    <row r="675" spans="1:14" s="141" customFormat="1" ht="18" customHeight="1">
      <c r="A675" s="276"/>
      <c r="B675" s="288"/>
      <c r="C675" s="289"/>
      <c r="D675" s="289"/>
      <c r="E675" s="289"/>
      <c r="F675" s="281"/>
      <c r="G675" s="281"/>
      <c r="H675" s="281"/>
      <c r="I675" s="281"/>
      <c r="J675" s="281"/>
      <c r="K675" s="281"/>
      <c r="L675" s="281"/>
      <c r="M675" s="281"/>
      <c r="N675" s="282"/>
    </row>
    <row r="676" spans="1:14" s="141" customFormat="1" ht="18" customHeight="1">
      <c r="A676" s="276"/>
      <c r="B676" s="288"/>
      <c r="C676" s="289"/>
      <c r="D676" s="289"/>
      <c r="E676" s="289"/>
      <c r="F676" s="281"/>
      <c r="G676" s="281"/>
      <c r="H676" s="281"/>
      <c r="I676" s="281"/>
      <c r="J676" s="281"/>
      <c r="K676" s="281"/>
      <c r="L676" s="281"/>
      <c r="M676" s="281"/>
      <c r="N676" s="282"/>
    </row>
    <row r="677" spans="1:14" s="141" customFormat="1" ht="18" customHeight="1">
      <c r="A677" s="276"/>
      <c r="B677" s="288"/>
      <c r="C677" s="289"/>
      <c r="D677" s="289"/>
      <c r="E677" s="289"/>
      <c r="F677" s="281"/>
      <c r="G677" s="281"/>
      <c r="H677" s="281"/>
      <c r="I677" s="281"/>
      <c r="J677" s="281"/>
      <c r="K677" s="281"/>
      <c r="L677" s="281"/>
      <c r="M677" s="281"/>
      <c r="N677" s="282"/>
    </row>
    <row r="678" spans="1:14" s="141" customFormat="1" ht="18" customHeight="1">
      <c r="A678" s="276"/>
      <c r="B678" s="288"/>
      <c r="C678" s="289"/>
      <c r="D678" s="289"/>
      <c r="E678" s="289"/>
      <c r="F678" s="281"/>
      <c r="G678" s="281"/>
      <c r="H678" s="281"/>
      <c r="I678" s="281"/>
      <c r="J678" s="281"/>
      <c r="K678" s="281"/>
      <c r="L678" s="281"/>
      <c r="M678" s="281"/>
      <c r="N678" s="282"/>
    </row>
    <row r="679" spans="1:14" s="141" customFormat="1" ht="18" customHeight="1">
      <c r="A679" s="276"/>
      <c r="B679" s="288"/>
      <c r="C679" s="289"/>
      <c r="D679" s="289"/>
      <c r="E679" s="289"/>
      <c r="F679" s="281"/>
      <c r="G679" s="281"/>
      <c r="H679" s="281"/>
      <c r="I679" s="281"/>
      <c r="J679" s="281"/>
      <c r="K679" s="281"/>
      <c r="L679" s="281"/>
      <c r="M679" s="281"/>
      <c r="N679" s="282"/>
    </row>
    <row r="680" spans="1:14" s="141" customFormat="1" ht="18" customHeight="1">
      <c r="A680" s="276"/>
      <c r="B680" s="288"/>
      <c r="C680" s="289"/>
      <c r="D680" s="289"/>
      <c r="E680" s="289"/>
      <c r="F680" s="281"/>
      <c r="G680" s="281"/>
      <c r="H680" s="281"/>
      <c r="I680" s="281"/>
      <c r="J680" s="281"/>
      <c r="K680" s="281"/>
      <c r="L680" s="281"/>
      <c r="M680" s="281"/>
      <c r="N680" s="282"/>
    </row>
    <row r="681" spans="1:14" s="141" customFormat="1" ht="18" customHeight="1">
      <c r="A681" s="276"/>
      <c r="B681" s="288"/>
      <c r="C681" s="289"/>
      <c r="D681" s="289"/>
      <c r="E681" s="289"/>
      <c r="F681" s="281"/>
      <c r="G681" s="281"/>
      <c r="H681" s="281"/>
      <c r="I681" s="281"/>
      <c r="J681" s="281"/>
      <c r="K681" s="281"/>
      <c r="L681" s="281"/>
      <c r="M681" s="281"/>
      <c r="N681" s="282"/>
    </row>
    <row r="682" spans="1:14" s="141" customFormat="1" ht="18" customHeight="1">
      <c r="A682" s="276"/>
      <c r="B682" s="288"/>
      <c r="C682" s="289"/>
      <c r="D682" s="289"/>
      <c r="E682" s="289"/>
      <c r="F682" s="281"/>
      <c r="G682" s="281"/>
      <c r="H682" s="281"/>
      <c r="I682" s="281"/>
      <c r="J682" s="281"/>
      <c r="K682" s="281"/>
      <c r="L682" s="281"/>
      <c r="M682" s="281"/>
      <c r="N682" s="282"/>
    </row>
    <row r="683" spans="1:14" s="141" customFormat="1" ht="18" customHeight="1">
      <c r="A683" s="276"/>
      <c r="B683" s="288"/>
      <c r="C683" s="289"/>
      <c r="D683" s="289"/>
      <c r="E683" s="289"/>
      <c r="F683" s="281"/>
      <c r="G683" s="281"/>
      <c r="H683" s="281"/>
      <c r="I683" s="281"/>
      <c r="J683" s="281"/>
      <c r="K683" s="281"/>
      <c r="L683" s="281"/>
      <c r="M683" s="281"/>
      <c r="N683" s="282"/>
    </row>
    <row r="684" spans="1:14" s="141" customFormat="1" ht="18" customHeight="1">
      <c r="A684" s="276"/>
      <c r="B684" s="288"/>
      <c r="C684" s="289"/>
      <c r="D684" s="289"/>
      <c r="E684" s="289"/>
      <c r="F684" s="281"/>
      <c r="G684" s="281"/>
      <c r="H684" s="281"/>
      <c r="I684" s="281"/>
      <c r="J684" s="281"/>
      <c r="K684" s="281"/>
      <c r="L684" s="281"/>
      <c r="M684" s="281"/>
      <c r="N684" s="282"/>
    </row>
    <row r="685" spans="1:14" s="141" customFormat="1" ht="18" customHeight="1">
      <c r="A685" s="276"/>
      <c r="B685" s="288"/>
      <c r="C685" s="289"/>
      <c r="D685" s="289"/>
      <c r="E685" s="289"/>
      <c r="F685" s="281"/>
      <c r="G685" s="281"/>
      <c r="H685" s="281"/>
      <c r="I685" s="281"/>
      <c r="J685" s="281"/>
      <c r="K685" s="281"/>
      <c r="L685" s="281"/>
      <c r="M685" s="281"/>
      <c r="N685" s="282"/>
    </row>
    <row r="686" spans="1:14" s="141" customFormat="1" ht="18" customHeight="1">
      <c r="A686" s="276"/>
      <c r="B686" s="288"/>
      <c r="C686" s="289"/>
      <c r="D686" s="289"/>
      <c r="E686" s="289"/>
      <c r="F686" s="281"/>
      <c r="G686" s="281"/>
      <c r="H686" s="281"/>
      <c r="I686" s="281"/>
      <c r="J686" s="281"/>
      <c r="K686" s="281"/>
      <c r="L686" s="281"/>
      <c r="M686" s="281"/>
      <c r="N686" s="282"/>
    </row>
    <row r="687" spans="1:14" s="141" customFormat="1" ht="18" customHeight="1">
      <c r="A687" s="276"/>
      <c r="B687" s="288"/>
      <c r="C687" s="289"/>
      <c r="D687" s="289"/>
      <c r="E687" s="289"/>
      <c r="F687" s="281"/>
      <c r="G687" s="281"/>
      <c r="H687" s="281"/>
      <c r="I687" s="281"/>
      <c r="J687" s="281"/>
      <c r="K687" s="281"/>
      <c r="L687" s="281"/>
      <c r="M687" s="281"/>
      <c r="N687" s="282"/>
    </row>
    <row r="688" spans="1:14" s="141" customFormat="1" ht="18" customHeight="1">
      <c r="A688" s="276"/>
      <c r="B688" s="288"/>
      <c r="C688" s="289"/>
      <c r="D688" s="289"/>
      <c r="E688" s="289"/>
      <c r="F688" s="281"/>
      <c r="G688" s="281"/>
      <c r="H688" s="281"/>
      <c r="I688" s="281"/>
      <c r="J688" s="281"/>
      <c r="K688" s="281"/>
      <c r="L688" s="281"/>
      <c r="M688" s="281"/>
      <c r="N688" s="282"/>
    </row>
    <row r="689" spans="1:14" s="141" customFormat="1" ht="18" customHeight="1">
      <c r="A689" s="276"/>
      <c r="B689" s="288"/>
      <c r="C689" s="289"/>
      <c r="D689" s="289"/>
      <c r="E689" s="289"/>
      <c r="F689" s="281"/>
      <c r="G689" s="281"/>
      <c r="H689" s="281"/>
      <c r="I689" s="281"/>
      <c r="J689" s="281"/>
      <c r="K689" s="281"/>
      <c r="L689" s="281"/>
      <c r="M689" s="281"/>
      <c r="N689" s="282"/>
    </row>
    <row r="690" spans="1:14" s="141" customFormat="1" ht="18" customHeight="1">
      <c r="A690" s="276"/>
      <c r="B690" s="288"/>
      <c r="C690" s="289"/>
      <c r="D690" s="289"/>
      <c r="E690" s="289"/>
      <c r="F690" s="281"/>
      <c r="G690" s="281"/>
      <c r="H690" s="281"/>
      <c r="I690" s="281"/>
      <c r="J690" s="281"/>
      <c r="K690" s="281"/>
      <c r="L690" s="281"/>
      <c r="M690" s="281"/>
      <c r="N690" s="282"/>
    </row>
    <row r="691" spans="1:14" s="141" customFormat="1" ht="18" customHeight="1">
      <c r="A691" s="276"/>
      <c r="B691" s="288"/>
      <c r="C691" s="289"/>
      <c r="D691" s="289"/>
      <c r="E691" s="289"/>
      <c r="F691" s="281"/>
      <c r="G691" s="281"/>
      <c r="H691" s="281"/>
      <c r="I691" s="281"/>
      <c r="J691" s="281"/>
      <c r="K691" s="281"/>
      <c r="L691" s="281"/>
      <c r="M691" s="281"/>
      <c r="N691" s="282"/>
    </row>
    <row r="692" spans="1:14" s="141" customFormat="1" ht="18" customHeight="1">
      <c r="A692" s="276"/>
      <c r="B692" s="288"/>
      <c r="C692" s="289"/>
      <c r="D692" s="289"/>
      <c r="E692" s="289"/>
      <c r="F692" s="281"/>
      <c r="G692" s="281"/>
      <c r="H692" s="281"/>
      <c r="I692" s="281"/>
      <c r="J692" s="281"/>
      <c r="K692" s="281"/>
      <c r="L692" s="281"/>
      <c r="M692" s="281"/>
      <c r="N692" s="282"/>
    </row>
    <row r="693" spans="1:14" s="141" customFormat="1" ht="18" customHeight="1">
      <c r="A693" s="276"/>
      <c r="B693" s="288"/>
      <c r="C693" s="289"/>
      <c r="D693" s="289"/>
      <c r="E693" s="289"/>
      <c r="F693" s="281"/>
      <c r="G693" s="281"/>
      <c r="H693" s="281"/>
      <c r="I693" s="281"/>
      <c r="J693" s="281"/>
      <c r="K693" s="281"/>
      <c r="L693" s="281"/>
      <c r="M693" s="281"/>
      <c r="N693" s="282"/>
    </row>
    <row r="694" spans="1:14" s="141" customFormat="1" ht="18" customHeight="1">
      <c r="A694" s="276"/>
      <c r="B694" s="288"/>
      <c r="C694" s="289"/>
      <c r="D694" s="289"/>
      <c r="E694" s="289"/>
      <c r="F694" s="281"/>
      <c r="G694" s="281"/>
      <c r="H694" s="281"/>
      <c r="I694" s="281"/>
      <c r="J694" s="281"/>
      <c r="K694" s="281"/>
      <c r="L694" s="281"/>
      <c r="M694" s="281"/>
      <c r="N694" s="282"/>
    </row>
    <row r="695" spans="1:14" s="141" customFormat="1" ht="18" customHeight="1">
      <c r="A695" s="276"/>
      <c r="B695" s="288"/>
      <c r="C695" s="289"/>
      <c r="D695" s="289"/>
      <c r="E695" s="289"/>
      <c r="F695" s="281"/>
      <c r="G695" s="281"/>
      <c r="H695" s="281"/>
      <c r="I695" s="281"/>
      <c r="J695" s="281"/>
      <c r="K695" s="281"/>
      <c r="L695" s="281"/>
      <c r="M695" s="281"/>
      <c r="N695" s="282"/>
    </row>
    <row r="696" spans="1:14" s="141" customFormat="1" ht="18" customHeight="1">
      <c r="A696" s="276"/>
      <c r="B696" s="288"/>
      <c r="C696" s="289"/>
      <c r="D696" s="289"/>
      <c r="E696" s="289"/>
      <c r="F696" s="281"/>
      <c r="G696" s="281"/>
      <c r="H696" s="281"/>
      <c r="I696" s="281"/>
      <c r="J696" s="281"/>
      <c r="K696" s="281"/>
      <c r="L696" s="281"/>
      <c r="M696" s="281"/>
      <c r="N696" s="282"/>
    </row>
    <row r="697" spans="1:14" s="141" customFormat="1" ht="18" customHeight="1">
      <c r="A697" s="276"/>
      <c r="B697" s="288"/>
      <c r="C697" s="289"/>
      <c r="D697" s="289"/>
      <c r="E697" s="289"/>
      <c r="F697" s="281"/>
      <c r="G697" s="281"/>
      <c r="H697" s="281"/>
      <c r="I697" s="281"/>
      <c r="J697" s="281"/>
      <c r="K697" s="281"/>
      <c r="L697" s="281"/>
      <c r="M697" s="281"/>
      <c r="N697" s="282"/>
    </row>
    <row r="698" spans="1:14" s="141" customFormat="1" ht="18" customHeight="1">
      <c r="A698" s="276"/>
      <c r="B698" s="288"/>
      <c r="C698" s="289"/>
      <c r="D698" s="289"/>
      <c r="E698" s="289"/>
      <c r="F698" s="281"/>
      <c r="G698" s="281"/>
      <c r="H698" s="281"/>
      <c r="I698" s="281"/>
      <c r="J698" s="281"/>
      <c r="K698" s="281"/>
      <c r="L698" s="281"/>
      <c r="M698" s="281"/>
      <c r="N698" s="282"/>
    </row>
    <row r="699" spans="1:14" s="141" customFormat="1" ht="18" customHeight="1">
      <c r="A699" s="276"/>
      <c r="B699" s="288"/>
      <c r="C699" s="289"/>
      <c r="D699" s="289"/>
      <c r="E699" s="289"/>
      <c r="F699" s="281"/>
      <c r="G699" s="281"/>
      <c r="H699" s="281"/>
      <c r="I699" s="281"/>
      <c r="J699" s="281"/>
      <c r="K699" s="281"/>
      <c r="L699" s="281"/>
      <c r="M699" s="281"/>
      <c r="N699" s="282"/>
    </row>
    <row r="700" spans="1:14" s="141" customFormat="1" ht="18" customHeight="1">
      <c r="A700" s="276"/>
      <c r="B700" s="288"/>
      <c r="C700" s="289"/>
      <c r="D700" s="289"/>
      <c r="E700" s="289"/>
      <c r="F700" s="281"/>
      <c r="G700" s="281"/>
      <c r="H700" s="281"/>
      <c r="I700" s="281"/>
      <c r="J700" s="281"/>
      <c r="K700" s="281"/>
      <c r="L700" s="281"/>
      <c r="M700" s="281"/>
      <c r="N700" s="282"/>
    </row>
    <row r="701" spans="1:14" s="141" customFormat="1" ht="18" customHeight="1">
      <c r="A701" s="276"/>
      <c r="B701" s="288"/>
      <c r="C701" s="289"/>
      <c r="D701" s="289"/>
      <c r="E701" s="289"/>
      <c r="F701" s="281"/>
      <c r="G701" s="281"/>
      <c r="H701" s="281"/>
      <c r="I701" s="281"/>
      <c r="J701" s="281"/>
      <c r="K701" s="281"/>
      <c r="L701" s="281"/>
      <c r="M701" s="281"/>
      <c r="N701" s="282"/>
    </row>
    <row r="702" spans="1:14" s="141" customFormat="1" ht="18" customHeight="1">
      <c r="A702" s="276"/>
      <c r="B702" s="288"/>
      <c r="C702" s="289"/>
      <c r="D702" s="289"/>
      <c r="E702" s="289"/>
      <c r="F702" s="281"/>
      <c r="G702" s="281"/>
      <c r="H702" s="281"/>
      <c r="I702" s="281"/>
      <c r="J702" s="281"/>
      <c r="K702" s="281"/>
      <c r="L702" s="281"/>
      <c r="M702" s="281"/>
      <c r="N702" s="282"/>
    </row>
    <row r="703" spans="1:14" s="141" customFormat="1" ht="18" customHeight="1">
      <c r="A703" s="276"/>
      <c r="B703" s="288"/>
      <c r="C703" s="289"/>
      <c r="D703" s="289"/>
      <c r="E703" s="289"/>
      <c r="F703" s="281"/>
      <c r="G703" s="281"/>
      <c r="H703" s="281"/>
      <c r="I703" s="281"/>
      <c r="J703" s="281"/>
      <c r="K703" s="281"/>
      <c r="L703" s="281"/>
      <c r="M703" s="281"/>
      <c r="N703" s="282"/>
    </row>
    <row r="704" spans="1:14" s="141" customFormat="1" ht="18" customHeight="1">
      <c r="A704" s="276"/>
      <c r="B704" s="288"/>
      <c r="C704" s="289"/>
      <c r="D704" s="289"/>
      <c r="E704" s="289"/>
      <c r="F704" s="281"/>
      <c r="G704" s="281"/>
      <c r="H704" s="281"/>
      <c r="I704" s="281"/>
      <c r="J704" s="281"/>
      <c r="K704" s="281"/>
      <c r="L704" s="281"/>
      <c r="M704" s="281"/>
      <c r="N704" s="282"/>
    </row>
    <row r="705" spans="1:14" s="141" customFormat="1" ht="18" customHeight="1">
      <c r="A705" s="276"/>
      <c r="B705" s="288"/>
      <c r="C705" s="289"/>
      <c r="D705" s="289"/>
      <c r="E705" s="289"/>
      <c r="F705" s="281"/>
      <c r="G705" s="281"/>
      <c r="H705" s="281"/>
      <c r="I705" s="281"/>
      <c r="J705" s="281"/>
      <c r="K705" s="281"/>
      <c r="L705" s="281"/>
      <c r="M705" s="281"/>
      <c r="N705" s="282"/>
    </row>
    <row r="706" spans="1:14" s="141" customFormat="1" ht="18" customHeight="1">
      <c r="A706" s="276"/>
      <c r="B706" s="288"/>
      <c r="C706" s="289"/>
      <c r="D706" s="289"/>
      <c r="E706" s="289"/>
      <c r="F706" s="281"/>
      <c r="G706" s="281"/>
      <c r="H706" s="281"/>
      <c r="I706" s="281"/>
      <c r="J706" s="281"/>
      <c r="K706" s="281"/>
      <c r="L706" s="281"/>
      <c r="M706" s="281"/>
      <c r="N706" s="282"/>
    </row>
    <row r="707" spans="1:14" s="141" customFormat="1" ht="18" customHeight="1">
      <c r="A707" s="276"/>
      <c r="B707" s="288"/>
      <c r="C707" s="289"/>
      <c r="D707" s="289"/>
      <c r="E707" s="289"/>
      <c r="F707" s="281"/>
      <c r="G707" s="281"/>
      <c r="H707" s="281"/>
      <c r="I707" s="281"/>
      <c r="J707" s="281"/>
      <c r="K707" s="281"/>
      <c r="L707" s="281"/>
      <c r="M707" s="281"/>
      <c r="N707" s="282"/>
    </row>
    <row r="708" spans="1:14" s="141" customFormat="1" ht="18" customHeight="1">
      <c r="A708" s="276"/>
      <c r="B708" s="288"/>
      <c r="C708" s="289"/>
      <c r="D708" s="289"/>
      <c r="E708" s="289"/>
      <c r="F708" s="281"/>
      <c r="G708" s="281"/>
      <c r="H708" s="281"/>
      <c r="I708" s="281"/>
      <c r="J708" s="281"/>
      <c r="K708" s="281"/>
      <c r="L708" s="281"/>
      <c r="M708" s="281"/>
      <c r="N708" s="282"/>
    </row>
    <row r="709" spans="1:14" s="141" customFormat="1" ht="18" customHeight="1">
      <c r="A709" s="276"/>
      <c r="B709" s="288"/>
      <c r="C709" s="289"/>
      <c r="D709" s="289"/>
      <c r="E709" s="289"/>
      <c r="F709" s="281"/>
      <c r="G709" s="281"/>
      <c r="H709" s="281"/>
      <c r="I709" s="281"/>
      <c r="J709" s="281"/>
      <c r="K709" s="281"/>
      <c r="L709" s="281"/>
      <c r="M709" s="281"/>
      <c r="N709" s="282"/>
    </row>
    <row r="710" spans="1:14" s="141" customFormat="1" ht="18" customHeight="1">
      <c r="A710" s="276"/>
      <c r="B710" s="288"/>
      <c r="C710" s="289"/>
      <c r="D710" s="289"/>
      <c r="E710" s="289"/>
      <c r="F710" s="281"/>
      <c r="G710" s="281"/>
      <c r="H710" s="281"/>
      <c r="I710" s="281"/>
      <c r="J710" s="281"/>
      <c r="K710" s="281"/>
      <c r="L710" s="281"/>
      <c r="M710" s="281"/>
      <c r="N710" s="282"/>
    </row>
    <row r="711" spans="1:14" s="141" customFormat="1" ht="18" customHeight="1">
      <c r="A711" s="276"/>
      <c r="B711" s="288"/>
      <c r="C711" s="289"/>
      <c r="D711" s="289"/>
      <c r="E711" s="289"/>
      <c r="F711" s="281"/>
      <c r="G711" s="281"/>
      <c r="H711" s="281"/>
      <c r="I711" s="281"/>
      <c r="J711" s="281"/>
      <c r="K711" s="281"/>
      <c r="L711" s="281"/>
      <c r="M711" s="281"/>
      <c r="N711" s="282"/>
    </row>
    <row r="712" spans="1:14" s="141" customFormat="1" ht="18" customHeight="1">
      <c r="A712" s="276"/>
      <c r="B712" s="288"/>
      <c r="C712" s="289"/>
      <c r="D712" s="289"/>
      <c r="E712" s="289"/>
      <c r="F712" s="281"/>
      <c r="G712" s="281"/>
      <c r="H712" s="281"/>
      <c r="I712" s="281"/>
      <c r="J712" s="281"/>
      <c r="K712" s="281"/>
      <c r="L712" s="281"/>
      <c r="M712" s="281"/>
      <c r="N712" s="282"/>
    </row>
    <row r="713" spans="1:14" s="141" customFormat="1" ht="18" customHeight="1">
      <c r="A713" s="276"/>
      <c r="B713" s="288"/>
      <c r="C713" s="289"/>
      <c r="D713" s="289"/>
      <c r="E713" s="289"/>
      <c r="F713" s="281"/>
      <c r="G713" s="281"/>
      <c r="H713" s="281"/>
      <c r="I713" s="281"/>
      <c r="J713" s="281"/>
      <c r="K713" s="281"/>
      <c r="L713" s="281"/>
      <c r="M713" s="281"/>
      <c r="N713" s="282"/>
    </row>
    <row r="714" spans="1:14" s="141" customFormat="1" ht="18" customHeight="1">
      <c r="A714" s="276"/>
      <c r="B714" s="288"/>
      <c r="C714" s="289"/>
      <c r="D714" s="289"/>
      <c r="E714" s="289"/>
      <c r="F714" s="281"/>
      <c r="G714" s="281"/>
      <c r="H714" s="281"/>
      <c r="I714" s="281"/>
      <c r="J714" s="281"/>
      <c r="K714" s="281"/>
      <c r="L714" s="281"/>
      <c r="M714" s="281"/>
      <c r="N714" s="282"/>
    </row>
    <row r="715" spans="1:14" s="141" customFormat="1" ht="18" customHeight="1">
      <c r="A715" s="276"/>
      <c r="B715" s="288"/>
      <c r="C715" s="289"/>
      <c r="D715" s="289"/>
      <c r="E715" s="289"/>
      <c r="F715" s="281"/>
      <c r="G715" s="281"/>
      <c r="H715" s="281"/>
      <c r="I715" s="281"/>
      <c r="J715" s="281"/>
      <c r="K715" s="281"/>
      <c r="L715" s="281"/>
      <c r="M715" s="281"/>
      <c r="N715" s="282"/>
    </row>
    <row r="716" spans="1:14" s="141" customFormat="1" ht="18" customHeight="1">
      <c r="A716" s="276"/>
      <c r="B716" s="288"/>
      <c r="C716" s="289"/>
      <c r="D716" s="289"/>
      <c r="E716" s="289"/>
      <c r="F716" s="281"/>
      <c r="G716" s="281"/>
      <c r="H716" s="281"/>
      <c r="I716" s="281"/>
      <c r="J716" s="281"/>
      <c r="K716" s="281"/>
      <c r="L716" s="281"/>
      <c r="M716" s="281"/>
      <c r="N716" s="282"/>
    </row>
    <row r="717" spans="1:14" s="141" customFormat="1" ht="18" customHeight="1">
      <c r="A717" s="276"/>
      <c r="B717" s="288"/>
      <c r="C717" s="289"/>
      <c r="D717" s="289"/>
      <c r="E717" s="289"/>
      <c r="F717" s="281"/>
      <c r="G717" s="281"/>
      <c r="H717" s="281"/>
      <c r="I717" s="281"/>
      <c r="J717" s="281"/>
      <c r="K717" s="281"/>
      <c r="L717" s="281"/>
      <c r="M717" s="281"/>
      <c r="N717" s="282"/>
    </row>
    <row r="718" spans="1:14" s="141" customFormat="1" ht="18" customHeight="1">
      <c r="A718" s="276"/>
      <c r="B718" s="288"/>
      <c r="C718" s="289"/>
      <c r="D718" s="289"/>
      <c r="E718" s="289"/>
      <c r="F718" s="281"/>
      <c r="G718" s="281"/>
      <c r="H718" s="281"/>
      <c r="I718" s="281"/>
      <c r="J718" s="281"/>
      <c r="K718" s="281"/>
      <c r="L718" s="281"/>
      <c r="M718" s="281"/>
      <c r="N718" s="282"/>
    </row>
    <row r="719" spans="1:14" s="141" customFormat="1" ht="18" customHeight="1">
      <c r="A719" s="276"/>
      <c r="B719" s="288"/>
      <c r="C719" s="289"/>
      <c r="D719" s="289"/>
      <c r="E719" s="289"/>
      <c r="F719" s="281"/>
      <c r="G719" s="281"/>
      <c r="H719" s="281"/>
      <c r="I719" s="281"/>
      <c r="J719" s="281"/>
      <c r="K719" s="281"/>
      <c r="L719" s="281"/>
      <c r="M719" s="281"/>
      <c r="N719" s="282"/>
    </row>
    <row r="720" spans="1:14" s="141" customFormat="1" ht="18" customHeight="1">
      <c r="A720" s="276"/>
      <c r="B720" s="288"/>
      <c r="C720" s="289"/>
      <c r="D720" s="289"/>
      <c r="E720" s="289"/>
      <c r="F720" s="281"/>
      <c r="G720" s="281"/>
      <c r="H720" s="281"/>
      <c r="I720" s="281"/>
      <c r="J720" s="281"/>
      <c r="K720" s="281"/>
      <c r="L720" s="281"/>
      <c r="M720" s="281"/>
      <c r="N720" s="282"/>
    </row>
    <row r="721" spans="1:14" s="141" customFormat="1" ht="18" customHeight="1">
      <c r="A721" s="276"/>
      <c r="B721" s="288"/>
      <c r="C721" s="289"/>
      <c r="D721" s="289"/>
      <c r="E721" s="289"/>
      <c r="F721" s="281"/>
      <c r="G721" s="281"/>
      <c r="H721" s="281"/>
      <c r="I721" s="281"/>
      <c r="J721" s="281"/>
      <c r="K721" s="281"/>
      <c r="L721" s="281"/>
      <c r="M721" s="281"/>
      <c r="N721" s="282"/>
    </row>
    <row r="722" spans="1:14" s="141" customFormat="1" ht="18" customHeight="1">
      <c r="A722" s="276"/>
      <c r="B722" s="288"/>
      <c r="C722" s="289"/>
      <c r="D722" s="289"/>
      <c r="E722" s="289"/>
      <c r="F722" s="281"/>
      <c r="G722" s="281"/>
      <c r="H722" s="281"/>
      <c r="I722" s="281"/>
      <c r="J722" s="281"/>
      <c r="K722" s="281"/>
      <c r="L722" s="281"/>
      <c r="M722" s="281"/>
      <c r="N722" s="282"/>
    </row>
    <row r="723" spans="1:14" s="141" customFormat="1" ht="18" customHeight="1">
      <c r="A723" s="276"/>
      <c r="B723" s="288"/>
      <c r="C723" s="289"/>
      <c r="D723" s="289"/>
      <c r="E723" s="289"/>
      <c r="F723" s="281"/>
      <c r="G723" s="281"/>
      <c r="H723" s="281"/>
      <c r="I723" s="281"/>
      <c r="J723" s="281"/>
      <c r="K723" s="281"/>
      <c r="L723" s="281"/>
      <c r="M723" s="281"/>
      <c r="N723" s="282"/>
    </row>
    <row r="724" spans="1:14" s="141" customFormat="1" ht="18" customHeight="1">
      <c r="A724" s="276"/>
      <c r="B724" s="288"/>
      <c r="C724" s="289"/>
      <c r="D724" s="289"/>
      <c r="E724" s="289"/>
      <c r="F724" s="281"/>
      <c r="G724" s="281"/>
      <c r="H724" s="281"/>
      <c r="I724" s="281"/>
      <c r="J724" s="281"/>
      <c r="K724" s="281"/>
      <c r="L724" s="281"/>
      <c r="M724" s="281"/>
      <c r="N724" s="282"/>
    </row>
    <row r="725" spans="1:14" s="141" customFormat="1" ht="18" customHeight="1">
      <c r="A725" s="276"/>
      <c r="B725" s="288"/>
      <c r="C725" s="289"/>
      <c r="D725" s="289"/>
      <c r="E725" s="289"/>
      <c r="F725" s="281"/>
      <c r="G725" s="281"/>
      <c r="H725" s="281"/>
      <c r="I725" s="281"/>
      <c r="J725" s="281"/>
      <c r="K725" s="281"/>
      <c r="L725" s="281"/>
      <c r="M725" s="281"/>
      <c r="N725" s="282"/>
    </row>
    <row r="726" spans="1:14" s="141" customFormat="1" ht="18" customHeight="1">
      <c r="A726" s="276"/>
      <c r="B726" s="288"/>
      <c r="C726" s="289"/>
      <c r="D726" s="289"/>
      <c r="E726" s="289"/>
      <c r="F726" s="281"/>
      <c r="G726" s="281"/>
      <c r="H726" s="281"/>
      <c r="I726" s="281"/>
      <c r="J726" s="281"/>
      <c r="K726" s="281"/>
      <c r="L726" s="281"/>
      <c r="M726" s="281"/>
      <c r="N726" s="282"/>
    </row>
    <row r="727" spans="1:14" s="141" customFormat="1" ht="18" customHeight="1">
      <c r="A727" s="276"/>
      <c r="B727" s="288"/>
      <c r="C727" s="289"/>
      <c r="D727" s="289"/>
      <c r="E727" s="289"/>
      <c r="F727" s="281"/>
      <c r="G727" s="281"/>
      <c r="H727" s="281"/>
      <c r="I727" s="281"/>
      <c r="J727" s="281"/>
      <c r="K727" s="281"/>
      <c r="L727" s="281"/>
      <c r="M727" s="281"/>
      <c r="N727" s="282"/>
    </row>
    <row r="728" spans="1:14" s="141" customFormat="1" ht="18" customHeight="1">
      <c r="A728" s="276"/>
      <c r="B728" s="288"/>
      <c r="C728" s="289"/>
      <c r="D728" s="289"/>
      <c r="E728" s="289"/>
      <c r="F728" s="281"/>
      <c r="G728" s="281"/>
      <c r="H728" s="281"/>
      <c r="I728" s="281"/>
      <c r="J728" s="281"/>
      <c r="K728" s="281"/>
      <c r="L728" s="281"/>
      <c r="M728" s="281"/>
      <c r="N728" s="282"/>
    </row>
    <row r="729" spans="1:14" s="141" customFormat="1" ht="18" customHeight="1">
      <c r="A729" s="276"/>
      <c r="B729" s="288"/>
      <c r="C729" s="289"/>
      <c r="D729" s="289"/>
      <c r="E729" s="289"/>
      <c r="F729" s="281"/>
      <c r="G729" s="281"/>
      <c r="H729" s="281"/>
      <c r="I729" s="281"/>
      <c r="J729" s="281"/>
      <c r="K729" s="281"/>
      <c r="L729" s="281"/>
      <c r="M729" s="281"/>
      <c r="N729" s="282"/>
    </row>
    <row r="730" spans="1:14" s="141" customFormat="1" ht="18" customHeight="1">
      <c r="A730" s="276"/>
      <c r="B730" s="288"/>
      <c r="C730" s="289"/>
      <c r="D730" s="289"/>
      <c r="E730" s="289"/>
      <c r="F730" s="281"/>
      <c r="G730" s="281"/>
      <c r="H730" s="281"/>
      <c r="I730" s="281"/>
      <c r="J730" s="281"/>
      <c r="K730" s="281"/>
      <c r="L730" s="281"/>
      <c r="M730" s="281"/>
      <c r="N730" s="282"/>
    </row>
    <row r="731" spans="1:14" s="141" customFormat="1" ht="18" customHeight="1">
      <c r="A731" s="276"/>
      <c r="B731" s="288"/>
      <c r="C731" s="289"/>
      <c r="D731" s="289"/>
      <c r="E731" s="289"/>
      <c r="F731" s="281"/>
      <c r="G731" s="281"/>
      <c r="H731" s="281"/>
      <c r="I731" s="281"/>
      <c r="J731" s="281"/>
      <c r="K731" s="281"/>
      <c r="L731" s="281"/>
      <c r="M731" s="281"/>
      <c r="N731" s="282"/>
    </row>
    <row r="732" spans="1:14" s="141" customFormat="1" ht="18" customHeight="1">
      <c r="A732" s="276"/>
      <c r="B732" s="288"/>
      <c r="C732" s="289"/>
      <c r="D732" s="289"/>
      <c r="E732" s="289"/>
      <c r="F732" s="281"/>
      <c r="G732" s="281"/>
      <c r="H732" s="281"/>
      <c r="I732" s="281"/>
      <c r="J732" s="281"/>
      <c r="K732" s="281"/>
      <c r="L732" s="281"/>
      <c r="M732" s="281"/>
      <c r="N732" s="282"/>
    </row>
    <row r="733" spans="1:14" s="141" customFormat="1" ht="18" customHeight="1">
      <c r="A733" s="276"/>
      <c r="B733" s="288"/>
      <c r="C733" s="289"/>
      <c r="D733" s="289"/>
      <c r="E733" s="289"/>
      <c r="F733" s="281"/>
      <c r="G733" s="281"/>
      <c r="H733" s="281"/>
      <c r="I733" s="281"/>
      <c r="J733" s="281"/>
      <c r="K733" s="281"/>
      <c r="L733" s="281"/>
      <c r="M733" s="281"/>
      <c r="N733" s="282"/>
    </row>
    <row r="734" spans="1:14" s="141" customFormat="1" ht="18" customHeight="1">
      <c r="A734" s="276"/>
      <c r="B734" s="288"/>
      <c r="C734" s="289"/>
      <c r="D734" s="289"/>
      <c r="E734" s="289"/>
      <c r="F734" s="281"/>
      <c r="G734" s="281"/>
      <c r="H734" s="281"/>
      <c r="I734" s="281"/>
      <c r="J734" s="281"/>
      <c r="K734" s="281"/>
      <c r="L734" s="281"/>
      <c r="M734" s="281"/>
      <c r="N734" s="282"/>
    </row>
    <row r="735" spans="1:14" s="141" customFormat="1" ht="18" customHeight="1">
      <c r="A735" s="276"/>
      <c r="B735" s="288"/>
      <c r="C735" s="289"/>
      <c r="D735" s="289"/>
      <c r="E735" s="289"/>
      <c r="F735" s="281"/>
      <c r="G735" s="281"/>
      <c r="H735" s="281"/>
      <c r="I735" s="281"/>
      <c r="J735" s="281"/>
      <c r="K735" s="281"/>
      <c r="L735" s="281"/>
      <c r="M735" s="281"/>
      <c r="N735" s="282"/>
    </row>
    <row r="736" spans="1:14" s="141" customFormat="1" ht="18" customHeight="1">
      <c r="A736" s="276"/>
      <c r="B736" s="288"/>
      <c r="C736" s="289"/>
      <c r="D736" s="289"/>
      <c r="E736" s="289"/>
      <c r="F736" s="281"/>
      <c r="G736" s="281"/>
      <c r="H736" s="281"/>
      <c r="I736" s="281"/>
      <c r="J736" s="281"/>
      <c r="K736" s="281"/>
      <c r="L736" s="281"/>
      <c r="M736" s="281"/>
      <c r="N736" s="282"/>
    </row>
    <row r="737" spans="1:14" s="141" customFormat="1" ht="18" customHeight="1">
      <c r="A737" s="276"/>
      <c r="B737" s="288"/>
      <c r="C737" s="289"/>
      <c r="D737" s="289"/>
      <c r="E737" s="289"/>
      <c r="F737" s="281"/>
      <c r="G737" s="281"/>
      <c r="H737" s="281"/>
      <c r="I737" s="281"/>
      <c r="J737" s="281"/>
      <c r="K737" s="281"/>
      <c r="L737" s="281"/>
      <c r="M737" s="281"/>
      <c r="N737" s="282"/>
    </row>
    <row r="738" spans="1:14" s="141" customFormat="1" ht="18" customHeight="1">
      <c r="A738" s="276"/>
      <c r="B738" s="288"/>
      <c r="C738" s="289"/>
      <c r="D738" s="289"/>
      <c r="E738" s="289"/>
      <c r="F738" s="281"/>
      <c r="G738" s="281"/>
      <c r="H738" s="281"/>
      <c r="I738" s="281"/>
      <c r="J738" s="281"/>
      <c r="K738" s="281"/>
      <c r="L738" s="281"/>
      <c r="M738" s="281"/>
      <c r="N738" s="282"/>
    </row>
    <row r="739" spans="1:14" s="141" customFormat="1" ht="18" customHeight="1">
      <c r="A739" s="276"/>
      <c r="B739" s="288"/>
      <c r="C739" s="289"/>
      <c r="D739" s="289"/>
      <c r="E739" s="289"/>
      <c r="F739" s="281"/>
      <c r="G739" s="281"/>
      <c r="H739" s="281"/>
      <c r="I739" s="281"/>
      <c r="J739" s="281"/>
      <c r="K739" s="281"/>
      <c r="L739" s="281"/>
      <c r="M739" s="281"/>
      <c r="N739" s="282"/>
    </row>
    <row r="740" spans="1:14" s="141" customFormat="1" ht="18" customHeight="1">
      <c r="A740" s="276"/>
      <c r="B740" s="288"/>
      <c r="C740" s="289"/>
      <c r="D740" s="289"/>
      <c r="E740" s="289"/>
      <c r="F740" s="281"/>
      <c r="G740" s="281"/>
      <c r="H740" s="281"/>
      <c r="I740" s="281"/>
      <c r="J740" s="281"/>
      <c r="K740" s="281"/>
      <c r="L740" s="281"/>
      <c r="M740" s="281"/>
      <c r="N740" s="282"/>
    </row>
    <row r="741" spans="1:14" s="141" customFormat="1" ht="18" customHeight="1">
      <c r="A741" s="276"/>
      <c r="B741" s="288"/>
      <c r="C741" s="289"/>
      <c r="D741" s="289"/>
      <c r="E741" s="289"/>
      <c r="F741" s="281"/>
      <c r="G741" s="281"/>
      <c r="H741" s="281"/>
      <c r="I741" s="281"/>
      <c r="J741" s="281"/>
      <c r="K741" s="281"/>
      <c r="L741" s="281"/>
      <c r="M741" s="281"/>
      <c r="N741" s="282"/>
    </row>
    <row r="742" spans="1:14" s="141" customFormat="1" ht="18" customHeight="1">
      <c r="A742" s="276"/>
      <c r="B742" s="288"/>
      <c r="C742" s="289"/>
      <c r="D742" s="289"/>
      <c r="E742" s="289"/>
      <c r="F742" s="281"/>
      <c r="G742" s="281"/>
      <c r="H742" s="281"/>
      <c r="I742" s="281"/>
      <c r="J742" s="281"/>
      <c r="K742" s="281"/>
      <c r="L742" s="281"/>
      <c r="M742" s="281"/>
      <c r="N742" s="282"/>
    </row>
    <row r="743" spans="1:14" s="141" customFormat="1" ht="18" customHeight="1">
      <c r="A743" s="276"/>
      <c r="B743" s="288"/>
      <c r="C743" s="289"/>
      <c r="D743" s="289"/>
      <c r="E743" s="289"/>
      <c r="F743" s="281"/>
      <c r="G743" s="281"/>
      <c r="H743" s="281"/>
      <c r="I743" s="281"/>
      <c r="J743" s="281"/>
      <c r="K743" s="281"/>
      <c r="L743" s="281"/>
      <c r="M743" s="281"/>
      <c r="N743" s="282"/>
    </row>
    <row r="744" spans="1:14" s="141" customFormat="1" ht="18" customHeight="1">
      <c r="A744" s="276"/>
      <c r="B744" s="288"/>
      <c r="C744" s="289"/>
      <c r="D744" s="289"/>
      <c r="E744" s="289"/>
      <c r="F744" s="281"/>
      <c r="G744" s="281"/>
      <c r="H744" s="281"/>
      <c r="I744" s="281"/>
      <c r="J744" s="281"/>
      <c r="K744" s="281"/>
      <c r="L744" s="281"/>
      <c r="M744" s="281"/>
      <c r="N744" s="282"/>
    </row>
    <row r="745" spans="1:14" s="141" customFormat="1" ht="18" customHeight="1">
      <c r="A745" s="276"/>
      <c r="B745" s="288"/>
      <c r="C745" s="289"/>
      <c r="D745" s="289"/>
      <c r="E745" s="289"/>
      <c r="F745" s="281"/>
      <c r="G745" s="281"/>
      <c r="H745" s="281"/>
      <c r="I745" s="281"/>
      <c r="J745" s="281"/>
      <c r="K745" s="281"/>
      <c r="L745" s="281"/>
      <c r="M745" s="281"/>
      <c r="N745" s="282"/>
    </row>
    <row r="746" spans="1:14" s="141" customFormat="1" ht="18" customHeight="1">
      <c r="A746" s="276"/>
      <c r="B746" s="288"/>
      <c r="C746" s="289"/>
      <c r="D746" s="289"/>
      <c r="E746" s="289"/>
      <c r="F746" s="281"/>
      <c r="G746" s="281"/>
      <c r="H746" s="281"/>
      <c r="I746" s="281"/>
      <c r="J746" s="281"/>
      <c r="K746" s="281"/>
      <c r="L746" s="281"/>
      <c r="M746" s="281"/>
      <c r="N746" s="282"/>
    </row>
    <row r="747" spans="1:14" s="141" customFormat="1" ht="18" customHeight="1">
      <c r="A747" s="276"/>
      <c r="B747" s="288"/>
      <c r="C747" s="289"/>
      <c r="D747" s="289"/>
      <c r="E747" s="289"/>
      <c r="F747" s="281"/>
      <c r="G747" s="281"/>
      <c r="H747" s="281"/>
      <c r="I747" s="281"/>
      <c r="J747" s="281"/>
      <c r="K747" s="281"/>
      <c r="L747" s="281"/>
      <c r="M747" s="281"/>
      <c r="N747" s="282"/>
    </row>
    <row r="748" spans="1:14" s="141" customFormat="1" ht="18" customHeight="1">
      <c r="A748" s="276"/>
      <c r="B748" s="288"/>
      <c r="C748" s="289"/>
      <c r="D748" s="289"/>
      <c r="E748" s="289"/>
      <c r="F748" s="281"/>
      <c r="G748" s="281"/>
      <c r="H748" s="281"/>
      <c r="I748" s="281"/>
      <c r="J748" s="281"/>
      <c r="K748" s="281"/>
      <c r="L748" s="281"/>
      <c r="M748" s="281"/>
      <c r="N748" s="282"/>
    </row>
    <row r="749" spans="1:14" s="141" customFormat="1" ht="18" customHeight="1">
      <c r="A749" s="276"/>
      <c r="B749" s="288"/>
      <c r="C749" s="289"/>
      <c r="D749" s="289"/>
      <c r="E749" s="289"/>
      <c r="F749" s="281"/>
      <c r="G749" s="281"/>
      <c r="H749" s="281"/>
      <c r="I749" s="281"/>
      <c r="J749" s="281"/>
      <c r="K749" s="281"/>
      <c r="L749" s="281"/>
      <c r="M749" s="281"/>
      <c r="N749" s="282"/>
    </row>
    <row r="750" spans="1:14" s="141" customFormat="1" ht="18" customHeight="1">
      <c r="A750" s="276"/>
      <c r="B750" s="288"/>
      <c r="C750" s="289"/>
      <c r="D750" s="289"/>
      <c r="E750" s="289"/>
      <c r="F750" s="281"/>
      <c r="G750" s="281"/>
      <c r="H750" s="281"/>
      <c r="I750" s="281"/>
      <c r="J750" s="281"/>
      <c r="K750" s="281"/>
      <c r="L750" s="281"/>
      <c r="M750" s="281"/>
      <c r="N750" s="282"/>
    </row>
    <row r="751" spans="1:14" s="141" customFormat="1" ht="18" customHeight="1">
      <c r="A751" s="276"/>
      <c r="B751" s="288"/>
      <c r="C751" s="289"/>
      <c r="D751" s="289"/>
      <c r="E751" s="289"/>
      <c r="F751" s="281"/>
      <c r="G751" s="281"/>
      <c r="H751" s="281"/>
      <c r="I751" s="281"/>
      <c r="J751" s="281"/>
      <c r="K751" s="281"/>
      <c r="L751" s="281"/>
      <c r="M751" s="281"/>
      <c r="N751" s="282"/>
    </row>
    <row r="752" spans="1:14" s="141" customFormat="1" ht="18" customHeight="1">
      <c r="A752" s="276"/>
      <c r="B752" s="288"/>
      <c r="C752" s="289"/>
      <c r="D752" s="289"/>
      <c r="E752" s="289"/>
      <c r="F752" s="281"/>
      <c r="G752" s="281"/>
      <c r="H752" s="281"/>
      <c r="I752" s="281"/>
      <c r="J752" s="281"/>
      <c r="K752" s="281"/>
      <c r="L752" s="281"/>
      <c r="M752" s="281"/>
      <c r="N752" s="282"/>
    </row>
    <row r="753" spans="1:14" s="141" customFormat="1" ht="18" customHeight="1">
      <c r="A753" s="276"/>
      <c r="B753" s="288"/>
      <c r="C753" s="289"/>
      <c r="D753" s="289"/>
      <c r="E753" s="289"/>
      <c r="F753" s="281"/>
      <c r="G753" s="281"/>
      <c r="H753" s="281"/>
      <c r="I753" s="281"/>
      <c r="J753" s="281"/>
      <c r="K753" s="281"/>
      <c r="L753" s="281"/>
      <c r="M753" s="281"/>
      <c r="N753" s="282"/>
    </row>
    <row r="754" spans="1:14" s="141" customFormat="1" ht="18" customHeight="1">
      <c r="A754" s="276"/>
      <c r="B754" s="288"/>
      <c r="C754" s="289"/>
      <c r="D754" s="289"/>
      <c r="E754" s="289"/>
      <c r="F754" s="281"/>
      <c r="G754" s="281"/>
      <c r="H754" s="281"/>
      <c r="I754" s="281"/>
      <c r="J754" s="281"/>
      <c r="K754" s="281"/>
      <c r="L754" s="281"/>
      <c r="M754" s="281"/>
      <c r="N754" s="282"/>
    </row>
    <row r="755" spans="1:14" s="141" customFormat="1" ht="18" customHeight="1">
      <c r="A755" s="276"/>
      <c r="B755" s="288"/>
      <c r="C755" s="289"/>
      <c r="D755" s="289"/>
      <c r="E755" s="289"/>
      <c r="F755" s="281"/>
      <c r="G755" s="281"/>
      <c r="H755" s="281"/>
      <c r="I755" s="281"/>
      <c r="J755" s="281"/>
      <c r="K755" s="281"/>
      <c r="L755" s="281"/>
      <c r="M755" s="281"/>
      <c r="N755" s="282"/>
    </row>
    <row r="756" spans="1:14" s="141" customFormat="1" ht="18" customHeight="1">
      <c r="A756" s="276"/>
      <c r="B756" s="288"/>
      <c r="C756" s="289"/>
      <c r="D756" s="289"/>
      <c r="E756" s="289"/>
      <c r="F756" s="281"/>
      <c r="G756" s="281"/>
      <c r="H756" s="281"/>
      <c r="I756" s="281"/>
      <c r="J756" s="281"/>
      <c r="K756" s="281"/>
      <c r="L756" s="281"/>
      <c r="M756" s="281"/>
      <c r="N756" s="282"/>
    </row>
    <row r="757" spans="1:14" s="141" customFormat="1" ht="18" customHeight="1">
      <c r="A757" s="276"/>
      <c r="B757" s="288"/>
      <c r="C757" s="289"/>
      <c r="D757" s="289"/>
      <c r="E757" s="289"/>
      <c r="F757" s="281"/>
      <c r="G757" s="281"/>
      <c r="H757" s="281"/>
      <c r="I757" s="281"/>
      <c r="J757" s="281"/>
      <c r="K757" s="281"/>
      <c r="L757" s="281"/>
      <c r="M757" s="281"/>
      <c r="N757" s="282"/>
    </row>
    <row r="758" spans="1:14" s="141" customFormat="1" ht="18" customHeight="1">
      <c r="A758" s="276"/>
      <c r="B758" s="288"/>
      <c r="C758" s="289"/>
      <c r="D758" s="289"/>
      <c r="E758" s="289"/>
      <c r="F758" s="281"/>
      <c r="G758" s="281"/>
      <c r="H758" s="281"/>
      <c r="I758" s="281"/>
      <c r="J758" s="281"/>
      <c r="K758" s="281"/>
      <c r="L758" s="281"/>
      <c r="M758" s="281"/>
      <c r="N758" s="282"/>
    </row>
    <row r="759" spans="1:14" s="141" customFormat="1" ht="18" customHeight="1">
      <c r="A759" s="276"/>
      <c r="B759" s="288"/>
      <c r="C759" s="289"/>
      <c r="D759" s="289"/>
      <c r="E759" s="289"/>
      <c r="F759" s="281"/>
      <c r="G759" s="281"/>
      <c r="H759" s="281"/>
      <c r="I759" s="281"/>
      <c r="J759" s="281"/>
      <c r="K759" s="281"/>
      <c r="L759" s="281"/>
      <c r="M759" s="281"/>
      <c r="N759" s="282"/>
    </row>
    <row r="760" spans="1:14" s="141" customFormat="1" ht="18" customHeight="1">
      <c r="A760" s="276"/>
      <c r="B760" s="288"/>
      <c r="C760" s="289"/>
      <c r="D760" s="289"/>
      <c r="E760" s="289"/>
      <c r="F760" s="281"/>
      <c r="G760" s="281"/>
      <c r="H760" s="281"/>
      <c r="I760" s="281"/>
      <c r="J760" s="281"/>
      <c r="K760" s="281"/>
      <c r="L760" s="281"/>
      <c r="M760" s="281"/>
      <c r="N760" s="282"/>
    </row>
    <row r="761" spans="1:14" s="141" customFormat="1" ht="18" customHeight="1">
      <c r="A761" s="276"/>
      <c r="B761" s="288"/>
      <c r="C761" s="289"/>
      <c r="D761" s="289"/>
      <c r="E761" s="289"/>
      <c r="F761" s="281"/>
      <c r="G761" s="281"/>
      <c r="H761" s="281"/>
      <c r="I761" s="281"/>
      <c r="J761" s="281"/>
      <c r="K761" s="281"/>
      <c r="L761" s="281"/>
      <c r="M761" s="281"/>
      <c r="N761" s="282"/>
    </row>
    <row r="762" spans="1:14" s="141" customFormat="1" ht="18" customHeight="1">
      <c r="A762" s="276"/>
      <c r="B762" s="288"/>
      <c r="C762" s="289"/>
      <c r="D762" s="289"/>
      <c r="E762" s="289"/>
      <c r="F762" s="281"/>
      <c r="G762" s="281"/>
      <c r="H762" s="281"/>
      <c r="I762" s="281"/>
      <c r="J762" s="281"/>
      <c r="K762" s="281"/>
      <c r="L762" s="281"/>
      <c r="M762" s="281"/>
      <c r="N762" s="282"/>
    </row>
    <row r="763" spans="1:14" s="141" customFormat="1" ht="18" customHeight="1">
      <c r="A763" s="276"/>
      <c r="B763" s="288"/>
      <c r="C763" s="289"/>
      <c r="D763" s="289"/>
      <c r="E763" s="289"/>
      <c r="F763" s="281"/>
      <c r="G763" s="281"/>
      <c r="H763" s="281"/>
      <c r="I763" s="281"/>
      <c r="J763" s="281"/>
      <c r="K763" s="281"/>
      <c r="L763" s="281"/>
      <c r="M763" s="281"/>
      <c r="N763" s="282"/>
    </row>
    <row r="764" spans="1:14" s="141" customFormat="1" ht="18" customHeight="1">
      <c r="A764" s="276"/>
      <c r="B764" s="288"/>
      <c r="C764" s="289"/>
      <c r="D764" s="289"/>
      <c r="E764" s="289"/>
      <c r="F764" s="281"/>
      <c r="G764" s="281"/>
      <c r="H764" s="281"/>
      <c r="I764" s="281"/>
      <c r="J764" s="281"/>
      <c r="K764" s="281"/>
      <c r="L764" s="281"/>
      <c r="M764" s="281"/>
      <c r="N764" s="282"/>
    </row>
    <row r="765" spans="1:14" s="141" customFormat="1" ht="18" customHeight="1">
      <c r="A765" s="276"/>
      <c r="B765" s="288"/>
      <c r="C765" s="289"/>
      <c r="D765" s="289"/>
      <c r="E765" s="289"/>
      <c r="F765" s="281"/>
      <c r="G765" s="281"/>
      <c r="H765" s="281"/>
      <c r="I765" s="281"/>
      <c r="J765" s="281"/>
      <c r="K765" s="281"/>
      <c r="L765" s="281"/>
      <c r="M765" s="281"/>
      <c r="N765" s="282"/>
    </row>
    <row r="766" spans="1:14" s="141" customFormat="1" ht="18" customHeight="1">
      <c r="A766" s="276"/>
      <c r="B766" s="288"/>
      <c r="C766" s="289"/>
      <c r="D766" s="289"/>
      <c r="E766" s="289"/>
      <c r="F766" s="281"/>
      <c r="G766" s="281"/>
      <c r="H766" s="281"/>
      <c r="I766" s="281"/>
      <c r="J766" s="281"/>
      <c r="K766" s="281"/>
      <c r="L766" s="281"/>
      <c r="M766" s="281"/>
      <c r="N766" s="282"/>
    </row>
    <row r="767" spans="1:14" s="141" customFormat="1" ht="18" customHeight="1">
      <c r="A767" s="276"/>
      <c r="B767" s="288"/>
      <c r="C767" s="289"/>
      <c r="D767" s="289"/>
      <c r="E767" s="289"/>
      <c r="F767" s="281"/>
      <c r="G767" s="281"/>
      <c r="H767" s="281"/>
      <c r="I767" s="281"/>
      <c r="J767" s="281"/>
      <c r="K767" s="281"/>
      <c r="L767" s="281"/>
      <c r="M767" s="281"/>
      <c r="N767" s="282"/>
    </row>
    <row r="768" spans="1:14" s="141" customFormat="1" ht="18" customHeight="1">
      <c r="A768" s="276"/>
      <c r="B768" s="288"/>
      <c r="C768" s="289"/>
      <c r="D768" s="289"/>
      <c r="E768" s="289"/>
      <c r="F768" s="281"/>
      <c r="G768" s="281"/>
      <c r="H768" s="281"/>
      <c r="I768" s="281"/>
      <c r="J768" s="281"/>
      <c r="K768" s="281"/>
      <c r="L768" s="281"/>
      <c r="M768" s="281"/>
      <c r="N768" s="282"/>
    </row>
    <row r="769" spans="1:14" s="141" customFormat="1" ht="18" customHeight="1">
      <c r="A769" s="276"/>
      <c r="B769" s="288"/>
      <c r="C769" s="289"/>
      <c r="D769" s="289"/>
      <c r="E769" s="289"/>
      <c r="F769" s="281"/>
      <c r="G769" s="281"/>
      <c r="H769" s="281"/>
      <c r="I769" s="281"/>
      <c r="J769" s="281"/>
      <c r="K769" s="281"/>
      <c r="L769" s="281"/>
      <c r="M769" s="281"/>
      <c r="N769" s="282"/>
    </row>
    <row r="770" spans="1:14" s="141" customFormat="1" ht="18" customHeight="1">
      <c r="A770" s="276"/>
      <c r="B770" s="288"/>
      <c r="C770" s="289"/>
      <c r="D770" s="289"/>
      <c r="E770" s="289"/>
      <c r="F770" s="281"/>
      <c r="G770" s="281"/>
      <c r="H770" s="281"/>
      <c r="I770" s="281"/>
      <c r="J770" s="281"/>
      <c r="K770" s="281"/>
      <c r="L770" s="281"/>
      <c r="M770" s="281"/>
      <c r="N770" s="282"/>
    </row>
    <row r="771" spans="1:14" s="141" customFormat="1" ht="18" customHeight="1">
      <c r="A771" s="276"/>
      <c r="B771" s="288"/>
      <c r="C771" s="289"/>
      <c r="D771" s="289"/>
      <c r="E771" s="289"/>
      <c r="F771" s="281"/>
      <c r="G771" s="281"/>
      <c r="H771" s="281"/>
      <c r="I771" s="281"/>
      <c r="J771" s="281"/>
      <c r="K771" s="281"/>
      <c r="L771" s="281"/>
      <c r="M771" s="281"/>
      <c r="N771" s="282"/>
    </row>
    <row r="772" spans="1:14" s="141" customFormat="1" ht="18" customHeight="1">
      <c r="A772" s="276"/>
      <c r="B772" s="288"/>
      <c r="C772" s="289"/>
      <c r="D772" s="289"/>
      <c r="E772" s="289"/>
      <c r="F772" s="281"/>
      <c r="G772" s="281"/>
      <c r="H772" s="281"/>
      <c r="I772" s="281"/>
      <c r="J772" s="281"/>
      <c r="K772" s="281"/>
      <c r="L772" s="281"/>
      <c r="M772" s="281"/>
      <c r="N772" s="282"/>
    </row>
    <row r="773" spans="1:14" s="141" customFormat="1" ht="18" customHeight="1">
      <c r="A773" s="276"/>
      <c r="B773" s="288"/>
      <c r="C773" s="289"/>
      <c r="D773" s="289"/>
      <c r="E773" s="289"/>
      <c r="F773" s="281"/>
      <c r="G773" s="281"/>
      <c r="H773" s="281"/>
      <c r="I773" s="281"/>
      <c r="J773" s="281"/>
      <c r="K773" s="281"/>
      <c r="L773" s="281"/>
      <c r="M773" s="281"/>
      <c r="N773" s="282"/>
    </row>
    <row r="774" spans="1:14" s="141" customFormat="1" ht="18" customHeight="1">
      <c r="A774" s="276"/>
      <c r="B774" s="288"/>
      <c r="C774" s="289"/>
      <c r="D774" s="289"/>
      <c r="E774" s="289"/>
      <c r="F774" s="281"/>
      <c r="G774" s="281"/>
      <c r="H774" s="281"/>
      <c r="I774" s="281"/>
      <c r="J774" s="281"/>
      <c r="K774" s="281"/>
      <c r="L774" s="281"/>
      <c r="M774" s="281"/>
      <c r="N774" s="282"/>
    </row>
    <row r="775" spans="1:14" s="141" customFormat="1" ht="18" customHeight="1">
      <c r="A775" s="276"/>
      <c r="B775" s="288"/>
      <c r="C775" s="289"/>
      <c r="D775" s="289"/>
      <c r="E775" s="289"/>
      <c r="F775" s="281"/>
      <c r="G775" s="281"/>
      <c r="H775" s="281"/>
      <c r="I775" s="281"/>
      <c r="J775" s="281"/>
      <c r="K775" s="281"/>
      <c r="L775" s="281"/>
      <c r="M775" s="281"/>
      <c r="N775" s="282"/>
    </row>
    <row r="776" spans="1:14" s="141" customFormat="1" ht="18" customHeight="1">
      <c r="A776" s="276"/>
      <c r="B776" s="288"/>
      <c r="C776" s="289"/>
      <c r="D776" s="289"/>
      <c r="E776" s="289"/>
      <c r="F776" s="281"/>
      <c r="G776" s="281"/>
      <c r="H776" s="281"/>
      <c r="I776" s="281"/>
      <c r="J776" s="281"/>
      <c r="K776" s="281"/>
      <c r="L776" s="281"/>
      <c r="M776" s="281"/>
      <c r="N776" s="282"/>
    </row>
    <row r="777" spans="1:14" s="141" customFormat="1" ht="18" customHeight="1">
      <c r="A777" s="276"/>
      <c r="B777" s="288"/>
      <c r="C777" s="289"/>
      <c r="D777" s="289"/>
      <c r="E777" s="289"/>
      <c r="F777" s="281"/>
      <c r="G777" s="281"/>
      <c r="H777" s="281"/>
      <c r="I777" s="281"/>
      <c r="J777" s="281"/>
      <c r="K777" s="281"/>
      <c r="L777" s="281"/>
      <c r="M777" s="281"/>
      <c r="N777" s="282"/>
    </row>
    <row r="778" spans="1:14" s="141" customFormat="1" ht="18" customHeight="1">
      <c r="A778" s="276"/>
      <c r="B778" s="288"/>
      <c r="C778" s="289"/>
      <c r="D778" s="289"/>
      <c r="E778" s="289"/>
      <c r="F778" s="281"/>
      <c r="G778" s="281"/>
      <c r="H778" s="281"/>
      <c r="I778" s="281"/>
      <c r="J778" s="281"/>
      <c r="K778" s="281"/>
      <c r="L778" s="281"/>
      <c r="M778" s="281"/>
      <c r="N778" s="282"/>
    </row>
    <row r="779" spans="1:14" s="141" customFormat="1" ht="18" customHeight="1">
      <c r="A779" s="276"/>
      <c r="B779" s="288"/>
      <c r="C779" s="289"/>
      <c r="D779" s="289"/>
      <c r="E779" s="289"/>
      <c r="F779" s="281"/>
      <c r="G779" s="281"/>
      <c r="H779" s="281"/>
      <c r="I779" s="281"/>
      <c r="J779" s="281"/>
      <c r="K779" s="281"/>
      <c r="L779" s="281"/>
      <c r="M779" s="281"/>
      <c r="N779" s="282"/>
    </row>
    <row r="780" spans="1:14" s="141" customFormat="1" ht="18" customHeight="1">
      <c r="A780" s="276"/>
      <c r="B780" s="288"/>
      <c r="C780" s="289"/>
      <c r="D780" s="289"/>
      <c r="E780" s="289"/>
      <c r="F780" s="281"/>
      <c r="G780" s="281"/>
      <c r="H780" s="281"/>
      <c r="I780" s="281"/>
      <c r="J780" s="281"/>
      <c r="K780" s="281"/>
      <c r="L780" s="281"/>
      <c r="M780" s="281"/>
      <c r="N780" s="282"/>
    </row>
    <row r="781" spans="1:14" s="141" customFormat="1" ht="18" customHeight="1">
      <c r="A781" s="276"/>
      <c r="B781" s="288"/>
      <c r="C781" s="289"/>
      <c r="D781" s="289"/>
      <c r="E781" s="289"/>
      <c r="F781" s="281"/>
      <c r="G781" s="281"/>
      <c r="H781" s="281"/>
      <c r="I781" s="281"/>
      <c r="J781" s="281"/>
      <c r="K781" s="281"/>
      <c r="L781" s="281"/>
      <c r="M781" s="281"/>
      <c r="N781" s="282"/>
    </row>
    <row r="782" spans="1:14" s="141" customFormat="1" ht="18" customHeight="1">
      <c r="A782" s="276"/>
      <c r="B782" s="288"/>
      <c r="C782" s="289"/>
      <c r="D782" s="289"/>
      <c r="E782" s="289"/>
      <c r="F782" s="281"/>
      <c r="G782" s="281"/>
      <c r="H782" s="281"/>
      <c r="I782" s="281"/>
      <c r="J782" s="281"/>
      <c r="K782" s="281"/>
      <c r="L782" s="281"/>
      <c r="M782" s="281"/>
      <c r="N782" s="282"/>
    </row>
    <row r="783" spans="1:14" s="141" customFormat="1" ht="18" customHeight="1">
      <c r="A783" s="276"/>
      <c r="B783" s="288"/>
      <c r="C783" s="289"/>
      <c r="D783" s="289"/>
      <c r="E783" s="289"/>
      <c r="F783" s="281"/>
      <c r="G783" s="281"/>
      <c r="H783" s="281"/>
      <c r="I783" s="281"/>
      <c r="J783" s="281"/>
      <c r="K783" s="281"/>
      <c r="L783" s="281"/>
      <c r="M783" s="281"/>
      <c r="N783" s="282"/>
    </row>
    <row r="784" spans="1:14" s="141" customFormat="1" ht="18" customHeight="1">
      <c r="A784" s="276"/>
      <c r="B784" s="288"/>
      <c r="C784" s="289"/>
      <c r="D784" s="289"/>
      <c r="E784" s="289"/>
      <c r="F784" s="281"/>
      <c r="G784" s="281"/>
      <c r="H784" s="281"/>
      <c r="I784" s="281"/>
      <c r="J784" s="281"/>
      <c r="K784" s="281"/>
      <c r="L784" s="281"/>
      <c r="M784" s="281"/>
      <c r="N784" s="282"/>
    </row>
    <row r="785" spans="1:14" s="141" customFormat="1" ht="18" customHeight="1">
      <c r="A785" s="276"/>
      <c r="B785" s="288"/>
      <c r="C785" s="289"/>
      <c r="D785" s="289"/>
      <c r="E785" s="289"/>
      <c r="F785" s="281"/>
      <c r="G785" s="281"/>
      <c r="H785" s="281"/>
      <c r="I785" s="281"/>
      <c r="J785" s="281"/>
      <c r="K785" s="281"/>
      <c r="L785" s="281"/>
      <c r="M785" s="281"/>
      <c r="N785" s="282"/>
    </row>
    <row r="786" spans="1:14" s="141" customFormat="1" ht="18" customHeight="1">
      <c r="A786" s="276"/>
      <c r="B786" s="288"/>
      <c r="C786" s="289"/>
      <c r="D786" s="289"/>
      <c r="E786" s="289"/>
      <c r="F786" s="281"/>
      <c r="G786" s="281"/>
      <c r="H786" s="281"/>
      <c r="I786" s="281"/>
      <c r="J786" s="281"/>
      <c r="K786" s="281"/>
      <c r="L786" s="281"/>
      <c r="M786" s="281"/>
      <c r="N786" s="282"/>
    </row>
    <row r="787" spans="1:14" s="141" customFormat="1" ht="18" customHeight="1">
      <c r="A787" s="276"/>
      <c r="B787" s="288"/>
      <c r="C787" s="289"/>
      <c r="D787" s="289"/>
      <c r="E787" s="289"/>
      <c r="F787" s="281"/>
      <c r="G787" s="281"/>
      <c r="H787" s="281"/>
      <c r="I787" s="281"/>
      <c r="J787" s="281"/>
      <c r="K787" s="281"/>
      <c r="L787" s="281"/>
      <c r="M787" s="281"/>
      <c r="N787" s="282"/>
    </row>
    <row r="788" spans="1:14" s="141" customFormat="1" ht="18" customHeight="1">
      <c r="A788" s="276"/>
      <c r="B788" s="288"/>
      <c r="C788" s="289"/>
      <c r="D788" s="289"/>
      <c r="E788" s="289"/>
      <c r="F788" s="281"/>
      <c r="G788" s="281"/>
      <c r="H788" s="281"/>
      <c r="I788" s="281"/>
      <c r="J788" s="281"/>
      <c r="K788" s="281"/>
      <c r="L788" s="281"/>
      <c r="M788" s="281"/>
      <c r="N788" s="282"/>
    </row>
    <row r="789" spans="1:14" s="141" customFormat="1" ht="18" customHeight="1">
      <c r="A789" s="276"/>
      <c r="B789" s="288"/>
      <c r="C789" s="289"/>
      <c r="D789" s="289"/>
      <c r="E789" s="289"/>
      <c r="F789" s="281"/>
      <c r="G789" s="281"/>
      <c r="H789" s="281"/>
      <c r="I789" s="281"/>
      <c r="J789" s="281"/>
      <c r="K789" s="281"/>
      <c r="L789" s="281"/>
      <c r="M789" s="281"/>
      <c r="N789" s="282"/>
    </row>
    <row r="790" spans="1:14" s="141" customFormat="1" ht="18" customHeight="1">
      <c r="A790" s="276"/>
      <c r="B790" s="288"/>
      <c r="C790" s="289"/>
      <c r="D790" s="289"/>
      <c r="E790" s="289"/>
      <c r="F790" s="281"/>
      <c r="G790" s="281"/>
      <c r="H790" s="281"/>
      <c r="I790" s="281"/>
      <c r="J790" s="281"/>
      <c r="K790" s="281"/>
      <c r="L790" s="281"/>
      <c r="M790" s="281"/>
      <c r="N790" s="282"/>
    </row>
    <row r="791" spans="1:14" s="141" customFormat="1" ht="18" customHeight="1">
      <c r="A791" s="276"/>
      <c r="B791" s="288"/>
      <c r="C791" s="289"/>
      <c r="D791" s="289"/>
      <c r="E791" s="289"/>
      <c r="F791" s="281"/>
      <c r="G791" s="281"/>
      <c r="H791" s="281"/>
      <c r="I791" s="281"/>
      <c r="J791" s="281"/>
      <c r="K791" s="281"/>
      <c r="L791" s="281"/>
      <c r="M791" s="281"/>
      <c r="N791" s="282"/>
    </row>
    <row r="792" spans="1:14" s="141" customFormat="1" ht="18" customHeight="1">
      <c r="A792" s="276"/>
      <c r="B792" s="288"/>
      <c r="C792" s="289"/>
      <c r="D792" s="289"/>
      <c r="E792" s="289"/>
      <c r="F792" s="281"/>
      <c r="G792" s="281"/>
      <c r="H792" s="281"/>
      <c r="I792" s="281"/>
      <c r="J792" s="281"/>
      <c r="K792" s="281"/>
      <c r="L792" s="281"/>
      <c r="M792" s="281"/>
      <c r="N792" s="282"/>
    </row>
    <row r="793" spans="1:14" s="141" customFormat="1" ht="18" customHeight="1">
      <c r="A793" s="276"/>
      <c r="B793" s="288"/>
      <c r="C793" s="289"/>
      <c r="D793" s="289"/>
      <c r="E793" s="289"/>
      <c r="F793" s="281"/>
      <c r="G793" s="281"/>
      <c r="H793" s="281"/>
      <c r="I793" s="281"/>
      <c r="J793" s="281"/>
      <c r="K793" s="281"/>
      <c r="L793" s="281"/>
      <c r="M793" s="281"/>
      <c r="N793" s="282"/>
    </row>
    <row r="794" spans="1:14" s="141" customFormat="1" ht="18" customHeight="1">
      <c r="A794" s="276"/>
      <c r="B794" s="288"/>
      <c r="C794" s="289"/>
      <c r="D794" s="289"/>
      <c r="E794" s="289"/>
      <c r="F794" s="281"/>
      <c r="G794" s="281"/>
      <c r="H794" s="281"/>
      <c r="I794" s="281"/>
      <c r="J794" s="281"/>
      <c r="K794" s="281"/>
      <c r="L794" s="281"/>
      <c r="M794" s="281"/>
      <c r="N794" s="282"/>
    </row>
    <row r="795" spans="1:14" s="141" customFormat="1" ht="18" customHeight="1">
      <c r="A795" s="276"/>
      <c r="B795" s="288"/>
      <c r="C795" s="289"/>
      <c r="D795" s="289"/>
      <c r="E795" s="289"/>
      <c r="F795" s="281"/>
      <c r="G795" s="281"/>
      <c r="H795" s="281"/>
      <c r="I795" s="281"/>
      <c r="J795" s="281"/>
      <c r="K795" s="281"/>
      <c r="L795" s="281"/>
      <c r="M795" s="281"/>
      <c r="N795" s="282"/>
    </row>
    <row r="796" spans="1:14" s="141" customFormat="1" ht="18" customHeight="1">
      <c r="A796" s="276"/>
      <c r="B796" s="288"/>
      <c r="C796" s="289"/>
      <c r="D796" s="289"/>
      <c r="E796" s="289"/>
      <c r="F796" s="281"/>
      <c r="G796" s="281"/>
      <c r="H796" s="281"/>
      <c r="I796" s="281"/>
      <c r="J796" s="281"/>
      <c r="K796" s="281"/>
      <c r="L796" s="281"/>
      <c r="M796" s="281"/>
      <c r="N796" s="282"/>
    </row>
    <row r="797" spans="1:14" s="141" customFormat="1" ht="18" customHeight="1">
      <c r="A797" s="276"/>
      <c r="B797" s="288"/>
      <c r="C797" s="289"/>
      <c r="D797" s="289"/>
      <c r="E797" s="289"/>
      <c r="F797" s="281"/>
      <c r="G797" s="281"/>
      <c r="H797" s="281"/>
      <c r="I797" s="281"/>
      <c r="J797" s="281"/>
      <c r="K797" s="281"/>
      <c r="L797" s="281"/>
      <c r="M797" s="281"/>
      <c r="N797" s="282"/>
    </row>
    <row r="798" spans="1:14" s="141" customFormat="1" ht="18" customHeight="1">
      <c r="A798" s="276"/>
      <c r="B798" s="288"/>
      <c r="C798" s="289"/>
      <c r="D798" s="289"/>
      <c r="E798" s="289"/>
      <c r="F798" s="281"/>
      <c r="G798" s="281"/>
      <c r="H798" s="281"/>
      <c r="I798" s="281"/>
      <c r="J798" s="281"/>
      <c r="K798" s="281"/>
      <c r="L798" s="281"/>
      <c r="M798" s="281"/>
      <c r="N798" s="282"/>
    </row>
    <row r="799" spans="1:14" s="141" customFormat="1" ht="18" customHeight="1">
      <c r="A799" s="276"/>
      <c r="B799" s="288"/>
      <c r="C799" s="289"/>
      <c r="D799" s="289"/>
      <c r="E799" s="289"/>
      <c r="F799" s="281"/>
      <c r="G799" s="281"/>
      <c r="H799" s="281"/>
      <c r="I799" s="281"/>
      <c r="J799" s="281"/>
      <c r="K799" s="281"/>
      <c r="L799" s="281"/>
      <c r="M799" s="281"/>
      <c r="N799" s="282"/>
    </row>
    <row r="800" spans="1:14" s="141" customFormat="1" ht="18" customHeight="1">
      <c r="A800" s="276"/>
      <c r="B800" s="288"/>
      <c r="C800" s="289"/>
      <c r="D800" s="289"/>
      <c r="E800" s="289"/>
      <c r="F800" s="281"/>
      <c r="G800" s="281"/>
      <c r="H800" s="281"/>
      <c r="I800" s="281"/>
      <c r="J800" s="281"/>
      <c r="K800" s="281"/>
      <c r="L800" s="281"/>
      <c r="M800" s="281"/>
      <c r="N800" s="282"/>
    </row>
    <row r="801" spans="1:14" s="141" customFormat="1" ht="18" customHeight="1">
      <c r="A801" s="276"/>
      <c r="B801" s="288"/>
      <c r="C801" s="289"/>
      <c r="D801" s="289"/>
      <c r="E801" s="289"/>
      <c r="F801" s="281"/>
      <c r="G801" s="281"/>
      <c r="H801" s="281"/>
      <c r="I801" s="281"/>
      <c r="J801" s="281"/>
      <c r="K801" s="281"/>
      <c r="L801" s="281"/>
      <c r="M801" s="281"/>
      <c r="N801" s="282"/>
    </row>
    <row r="802" spans="1:14" s="141" customFormat="1" ht="18" customHeight="1">
      <c r="A802" s="276"/>
      <c r="B802" s="288"/>
      <c r="C802" s="289"/>
      <c r="D802" s="289"/>
      <c r="E802" s="289"/>
      <c r="F802" s="281"/>
      <c r="G802" s="281"/>
      <c r="H802" s="281"/>
      <c r="I802" s="281"/>
      <c r="J802" s="281"/>
      <c r="K802" s="281"/>
      <c r="L802" s="281"/>
      <c r="M802" s="281"/>
      <c r="N802" s="282"/>
    </row>
    <row r="803" spans="1:14" s="141" customFormat="1" ht="18" customHeight="1">
      <c r="A803" s="276"/>
      <c r="B803" s="288"/>
      <c r="C803" s="289"/>
      <c r="D803" s="289"/>
      <c r="E803" s="289"/>
      <c r="F803" s="281"/>
      <c r="G803" s="281"/>
      <c r="H803" s="281"/>
      <c r="I803" s="281"/>
      <c r="J803" s="281"/>
      <c r="K803" s="281"/>
      <c r="L803" s="281"/>
      <c r="M803" s="281"/>
      <c r="N803" s="282"/>
    </row>
    <row r="804" spans="1:14" s="141" customFormat="1" ht="18" customHeight="1">
      <c r="A804" s="276"/>
      <c r="B804" s="288"/>
      <c r="C804" s="289"/>
      <c r="D804" s="289"/>
      <c r="E804" s="289"/>
      <c r="F804" s="281"/>
      <c r="G804" s="281"/>
      <c r="H804" s="281"/>
      <c r="I804" s="281"/>
      <c r="J804" s="281"/>
      <c r="K804" s="281"/>
      <c r="L804" s="281"/>
      <c r="M804" s="281"/>
      <c r="N804" s="282"/>
    </row>
    <row r="805" spans="1:14" s="141" customFormat="1" ht="18" customHeight="1">
      <c r="A805" s="276"/>
      <c r="B805" s="288"/>
      <c r="C805" s="289"/>
      <c r="D805" s="289"/>
      <c r="E805" s="289"/>
      <c r="F805" s="281"/>
      <c r="G805" s="281"/>
      <c r="H805" s="281"/>
      <c r="I805" s="281"/>
      <c r="J805" s="281"/>
      <c r="K805" s="281"/>
      <c r="L805" s="281"/>
      <c r="M805" s="281"/>
      <c r="N805" s="282"/>
    </row>
    <row r="806" spans="1:14" s="141" customFormat="1" ht="18" customHeight="1">
      <c r="A806" s="276"/>
      <c r="B806" s="288"/>
      <c r="C806" s="289"/>
      <c r="D806" s="289"/>
      <c r="E806" s="289"/>
      <c r="F806" s="281"/>
      <c r="G806" s="281"/>
      <c r="H806" s="281"/>
      <c r="I806" s="281"/>
      <c r="J806" s="281"/>
      <c r="K806" s="281"/>
      <c r="L806" s="281"/>
      <c r="M806" s="281"/>
      <c r="N806" s="282"/>
    </row>
    <row r="807" spans="1:14" s="141" customFormat="1" ht="18" customHeight="1">
      <c r="A807" s="276"/>
      <c r="B807" s="288"/>
      <c r="C807" s="289"/>
      <c r="D807" s="289"/>
      <c r="E807" s="289"/>
      <c r="F807" s="281"/>
      <c r="G807" s="281"/>
      <c r="H807" s="281"/>
      <c r="I807" s="281"/>
      <c r="J807" s="281"/>
      <c r="K807" s="281"/>
      <c r="L807" s="281"/>
      <c r="M807" s="281"/>
      <c r="N807" s="282"/>
    </row>
    <row r="808" spans="1:14" s="141" customFormat="1" ht="18" customHeight="1">
      <c r="A808" s="276"/>
      <c r="B808" s="288"/>
      <c r="C808" s="289"/>
      <c r="D808" s="289"/>
      <c r="E808" s="289"/>
      <c r="F808" s="281"/>
      <c r="G808" s="281"/>
      <c r="H808" s="281"/>
      <c r="I808" s="281"/>
      <c r="J808" s="281"/>
      <c r="K808" s="281"/>
      <c r="L808" s="281"/>
      <c r="M808" s="281"/>
      <c r="N808" s="282"/>
    </row>
    <row r="809" spans="1:14" s="141" customFormat="1" ht="18" customHeight="1">
      <c r="A809" s="276"/>
      <c r="B809" s="288"/>
      <c r="C809" s="289"/>
      <c r="D809" s="289"/>
      <c r="E809" s="289"/>
      <c r="F809" s="281"/>
      <c r="G809" s="281"/>
      <c r="H809" s="281"/>
      <c r="I809" s="281"/>
      <c r="J809" s="281"/>
      <c r="K809" s="281"/>
      <c r="L809" s="281"/>
      <c r="M809" s="281"/>
      <c r="N809" s="282"/>
    </row>
    <row r="810" spans="1:14" s="141" customFormat="1" ht="18" customHeight="1">
      <c r="A810" s="276"/>
      <c r="B810" s="288"/>
      <c r="C810" s="289"/>
      <c r="D810" s="289"/>
      <c r="E810" s="289"/>
      <c r="F810" s="281"/>
      <c r="G810" s="281"/>
      <c r="H810" s="281"/>
      <c r="I810" s="281"/>
      <c r="J810" s="281"/>
      <c r="K810" s="281"/>
      <c r="L810" s="281"/>
      <c r="M810" s="281"/>
      <c r="N810" s="282"/>
    </row>
    <row r="811" spans="1:14" s="141" customFormat="1" ht="18" customHeight="1">
      <c r="A811" s="276"/>
      <c r="B811" s="288"/>
      <c r="C811" s="289"/>
      <c r="D811" s="289"/>
      <c r="E811" s="289"/>
      <c r="F811" s="281"/>
      <c r="G811" s="281"/>
      <c r="H811" s="281"/>
      <c r="I811" s="281"/>
      <c r="J811" s="281"/>
      <c r="K811" s="281"/>
      <c r="L811" s="281"/>
      <c r="M811" s="281"/>
      <c r="N811" s="282"/>
    </row>
    <row r="812" spans="1:14" s="141" customFormat="1" ht="18" customHeight="1">
      <c r="A812" s="276"/>
      <c r="B812" s="288"/>
      <c r="C812" s="289"/>
      <c r="D812" s="289"/>
      <c r="E812" s="289"/>
      <c r="F812" s="281"/>
      <c r="G812" s="281"/>
      <c r="H812" s="281"/>
      <c r="I812" s="281"/>
      <c r="J812" s="281"/>
      <c r="K812" s="281"/>
      <c r="L812" s="281"/>
      <c r="M812" s="281"/>
      <c r="N812" s="282"/>
    </row>
    <row r="813" spans="1:14" s="141" customFormat="1" ht="18" customHeight="1">
      <c r="A813" s="276"/>
      <c r="B813" s="288"/>
      <c r="C813" s="289"/>
      <c r="D813" s="289"/>
      <c r="E813" s="289"/>
      <c r="F813" s="281"/>
      <c r="G813" s="281"/>
      <c r="H813" s="281"/>
      <c r="I813" s="281"/>
      <c r="J813" s="281"/>
      <c r="K813" s="281"/>
      <c r="L813" s="281"/>
      <c r="M813" s="281"/>
      <c r="N813" s="282"/>
    </row>
    <row r="814" spans="1:14" s="141" customFormat="1" ht="18" customHeight="1">
      <c r="A814" s="276"/>
      <c r="B814" s="288"/>
      <c r="C814" s="289"/>
      <c r="D814" s="289"/>
      <c r="E814" s="289"/>
      <c r="F814" s="281"/>
      <c r="G814" s="281"/>
      <c r="H814" s="281"/>
      <c r="I814" s="281"/>
      <c r="J814" s="281"/>
      <c r="K814" s="281"/>
      <c r="L814" s="281"/>
      <c r="M814" s="281"/>
      <c r="N814" s="282"/>
    </row>
    <row r="815" spans="1:14" s="141" customFormat="1" ht="18" customHeight="1">
      <c r="A815" s="276"/>
      <c r="B815" s="288"/>
      <c r="C815" s="289"/>
      <c r="D815" s="289"/>
      <c r="E815" s="289"/>
      <c r="F815" s="281"/>
      <c r="G815" s="281"/>
      <c r="H815" s="281"/>
      <c r="I815" s="281"/>
      <c r="J815" s="281"/>
      <c r="K815" s="281"/>
      <c r="L815" s="281"/>
      <c r="M815" s="281"/>
      <c r="N815" s="282"/>
    </row>
    <row r="816" spans="1:14" s="141" customFormat="1" ht="18" customHeight="1">
      <c r="A816" s="276"/>
      <c r="B816" s="288"/>
      <c r="C816" s="289"/>
      <c r="D816" s="289"/>
      <c r="E816" s="289"/>
      <c r="F816" s="281"/>
      <c r="G816" s="281"/>
      <c r="H816" s="281"/>
      <c r="I816" s="281"/>
      <c r="J816" s="281"/>
      <c r="K816" s="281"/>
      <c r="L816" s="281"/>
      <c r="M816" s="281"/>
      <c r="N816" s="282"/>
    </row>
    <row r="817" spans="1:14" s="141" customFormat="1" ht="18" customHeight="1">
      <c r="A817" s="276"/>
      <c r="B817" s="288"/>
      <c r="C817" s="289"/>
      <c r="D817" s="289"/>
      <c r="E817" s="289"/>
      <c r="F817" s="281"/>
      <c r="G817" s="281"/>
      <c r="H817" s="281"/>
      <c r="I817" s="281"/>
      <c r="J817" s="281"/>
      <c r="K817" s="281"/>
      <c r="L817" s="281"/>
      <c r="M817" s="281"/>
      <c r="N817" s="282"/>
    </row>
    <row r="818" spans="1:14" s="141" customFormat="1" ht="18" customHeight="1">
      <c r="A818" s="276"/>
      <c r="B818" s="288"/>
      <c r="C818" s="289"/>
      <c r="D818" s="289"/>
      <c r="E818" s="289"/>
      <c r="F818" s="281"/>
      <c r="G818" s="281"/>
      <c r="H818" s="281"/>
      <c r="I818" s="281"/>
      <c r="J818" s="281"/>
      <c r="K818" s="281"/>
      <c r="L818" s="281"/>
      <c r="M818" s="281"/>
      <c r="N818" s="282"/>
    </row>
    <row r="819" spans="1:14" s="141" customFormat="1" ht="18" customHeight="1">
      <c r="A819" s="276"/>
      <c r="B819" s="288"/>
      <c r="C819" s="289"/>
      <c r="D819" s="289"/>
      <c r="E819" s="289"/>
      <c r="F819" s="281"/>
      <c r="G819" s="281"/>
      <c r="H819" s="281"/>
      <c r="I819" s="281"/>
      <c r="J819" s="281"/>
      <c r="K819" s="281"/>
      <c r="L819" s="281"/>
      <c r="M819" s="281"/>
      <c r="N819" s="282"/>
    </row>
    <row r="820" spans="1:14" s="141" customFormat="1" ht="18" customHeight="1">
      <c r="A820" s="276"/>
      <c r="B820" s="288"/>
      <c r="C820" s="289"/>
      <c r="D820" s="289"/>
      <c r="E820" s="289"/>
      <c r="F820" s="281"/>
      <c r="G820" s="281"/>
      <c r="H820" s="281"/>
      <c r="I820" s="281"/>
      <c r="J820" s="281"/>
      <c r="K820" s="281"/>
      <c r="L820" s="281"/>
      <c r="M820" s="281"/>
      <c r="N820" s="282"/>
    </row>
    <row r="821" spans="1:14" s="141" customFormat="1" ht="18" customHeight="1">
      <c r="A821" s="276"/>
      <c r="B821" s="288"/>
      <c r="C821" s="289"/>
      <c r="D821" s="289"/>
      <c r="E821" s="289"/>
      <c r="F821" s="281"/>
      <c r="G821" s="281"/>
      <c r="H821" s="281"/>
      <c r="I821" s="281"/>
      <c r="J821" s="281"/>
      <c r="K821" s="281"/>
      <c r="L821" s="281"/>
      <c r="M821" s="281"/>
      <c r="N821" s="282"/>
    </row>
    <row r="822" spans="1:14" s="141" customFormat="1" ht="18" customHeight="1">
      <c r="A822" s="276"/>
      <c r="B822" s="288"/>
      <c r="C822" s="289"/>
      <c r="D822" s="289"/>
      <c r="E822" s="289"/>
      <c r="F822" s="281"/>
      <c r="G822" s="281"/>
      <c r="H822" s="281"/>
      <c r="I822" s="281"/>
      <c r="J822" s="281"/>
      <c r="K822" s="281"/>
      <c r="L822" s="281"/>
      <c r="M822" s="281"/>
      <c r="N822" s="282"/>
    </row>
    <row r="823" spans="1:14" s="141" customFormat="1" ht="18" customHeight="1">
      <c r="A823" s="276"/>
      <c r="B823" s="288"/>
      <c r="C823" s="289"/>
      <c r="D823" s="289"/>
      <c r="E823" s="289"/>
      <c r="F823" s="281"/>
      <c r="G823" s="281"/>
      <c r="H823" s="281"/>
      <c r="I823" s="281"/>
      <c r="J823" s="281"/>
      <c r="K823" s="281"/>
      <c r="L823" s="281"/>
      <c r="M823" s="281"/>
      <c r="N823" s="282"/>
    </row>
    <row r="824" spans="1:14" s="141" customFormat="1" ht="18" customHeight="1">
      <c r="A824" s="276"/>
      <c r="B824" s="288"/>
      <c r="C824" s="289"/>
      <c r="D824" s="289"/>
      <c r="E824" s="289"/>
      <c r="F824" s="281"/>
      <c r="G824" s="281"/>
      <c r="H824" s="281"/>
      <c r="I824" s="281"/>
      <c r="J824" s="281"/>
      <c r="K824" s="281"/>
      <c r="L824" s="281"/>
      <c r="M824" s="281"/>
      <c r="N824" s="282"/>
    </row>
    <row r="825" spans="1:14" s="141" customFormat="1" ht="18" customHeight="1">
      <c r="A825" s="276"/>
      <c r="B825" s="288"/>
      <c r="C825" s="289"/>
      <c r="D825" s="289"/>
      <c r="E825" s="289"/>
      <c r="F825" s="281"/>
      <c r="G825" s="281"/>
      <c r="H825" s="281"/>
      <c r="I825" s="281"/>
      <c r="J825" s="281"/>
      <c r="K825" s="281"/>
      <c r="L825" s="281"/>
      <c r="M825" s="281"/>
      <c r="N825" s="282"/>
    </row>
    <row r="826" spans="1:14" s="141" customFormat="1" ht="18" customHeight="1">
      <c r="A826" s="276"/>
      <c r="B826" s="288"/>
      <c r="C826" s="289"/>
      <c r="D826" s="289"/>
      <c r="E826" s="289"/>
      <c r="F826" s="281"/>
      <c r="G826" s="281"/>
      <c r="H826" s="281"/>
      <c r="I826" s="281"/>
      <c r="J826" s="281"/>
      <c r="K826" s="281"/>
      <c r="L826" s="281"/>
      <c r="M826" s="281"/>
      <c r="N826" s="282"/>
    </row>
    <row r="827" spans="1:14" s="141" customFormat="1" ht="18" customHeight="1">
      <c r="A827" s="276"/>
      <c r="B827" s="288"/>
      <c r="C827" s="289"/>
      <c r="D827" s="289"/>
      <c r="E827" s="289"/>
      <c r="F827" s="281"/>
      <c r="G827" s="281"/>
      <c r="H827" s="281"/>
      <c r="I827" s="281"/>
      <c r="J827" s="281"/>
      <c r="K827" s="281"/>
      <c r="L827" s="281"/>
      <c r="M827" s="281"/>
      <c r="N827" s="282"/>
    </row>
    <row r="828" spans="1:14" s="141" customFormat="1" ht="18" customHeight="1">
      <c r="A828" s="276"/>
      <c r="B828" s="288"/>
      <c r="C828" s="289"/>
      <c r="D828" s="289"/>
      <c r="E828" s="289"/>
      <c r="F828" s="281"/>
      <c r="G828" s="281"/>
      <c r="H828" s="281"/>
      <c r="I828" s="281"/>
      <c r="J828" s="281"/>
      <c r="K828" s="281"/>
      <c r="L828" s="281"/>
      <c r="M828" s="281"/>
      <c r="N828" s="282"/>
    </row>
    <row r="829" spans="1:14" s="141" customFormat="1" ht="18" customHeight="1">
      <c r="A829" s="276"/>
      <c r="B829" s="288"/>
      <c r="C829" s="289"/>
      <c r="D829" s="289"/>
      <c r="E829" s="289"/>
      <c r="F829" s="281"/>
      <c r="G829" s="281"/>
      <c r="H829" s="281"/>
      <c r="I829" s="281"/>
      <c r="J829" s="281"/>
      <c r="K829" s="281"/>
      <c r="L829" s="281"/>
      <c r="M829" s="281"/>
      <c r="N829" s="282"/>
    </row>
    <row r="830" spans="1:14" s="141" customFormat="1" ht="18" customHeight="1">
      <c r="A830" s="276"/>
      <c r="B830" s="288"/>
      <c r="C830" s="289"/>
      <c r="D830" s="289"/>
      <c r="E830" s="289"/>
      <c r="F830" s="281"/>
      <c r="G830" s="281"/>
      <c r="H830" s="281"/>
      <c r="I830" s="281"/>
      <c r="J830" s="281"/>
      <c r="K830" s="281"/>
      <c r="L830" s="281"/>
      <c r="M830" s="281"/>
      <c r="N830" s="282"/>
    </row>
    <row r="831" spans="1:14" s="141" customFormat="1" ht="18" customHeight="1">
      <c r="A831" s="276"/>
      <c r="B831" s="288"/>
      <c r="C831" s="289"/>
      <c r="D831" s="289"/>
      <c r="E831" s="289"/>
      <c r="F831" s="281"/>
      <c r="G831" s="281"/>
      <c r="H831" s="281"/>
      <c r="I831" s="281"/>
      <c r="J831" s="281"/>
      <c r="K831" s="281"/>
      <c r="L831" s="281"/>
      <c r="M831" s="281"/>
      <c r="N831" s="282"/>
    </row>
    <row r="832" spans="1:14" s="141" customFormat="1" ht="18" customHeight="1">
      <c r="A832" s="276"/>
      <c r="B832" s="288"/>
      <c r="C832" s="289"/>
      <c r="D832" s="289"/>
      <c r="E832" s="289"/>
      <c r="F832" s="281"/>
      <c r="G832" s="281"/>
      <c r="H832" s="281"/>
      <c r="I832" s="281"/>
      <c r="J832" s="281"/>
      <c r="K832" s="281"/>
      <c r="L832" s="281"/>
      <c r="M832" s="281"/>
      <c r="N832" s="282"/>
    </row>
    <row r="833" spans="1:14" s="141" customFormat="1" ht="18" customHeight="1">
      <c r="A833" s="276"/>
      <c r="B833" s="288"/>
      <c r="C833" s="289"/>
      <c r="D833" s="289"/>
      <c r="E833" s="289"/>
      <c r="F833" s="281"/>
      <c r="G833" s="281"/>
      <c r="H833" s="281"/>
      <c r="I833" s="281"/>
      <c r="J833" s="281"/>
      <c r="K833" s="281"/>
      <c r="L833" s="281"/>
      <c r="M833" s="281"/>
      <c r="N833" s="282"/>
    </row>
    <row r="834" spans="1:14" s="141" customFormat="1" ht="18" customHeight="1">
      <c r="A834" s="276"/>
      <c r="B834" s="288"/>
      <c r="C834" s="289"/>
      <c r="D834" s="289"/>
      <c r="E834" s="289"/>
      <c r="F834" s="281"/>
      <c r="G834" s="281"/>
      <c r="H834" s="281"/>
      <c r="I834" s="281"/>
      <c r="J834" s="281"/>
      <c r="K834" s="281"/>
      <c r="L834" s="281"/>
      <c r="M834" s="281"/>
      <c r="N834" s="282"/>
    </row>
    <row r="835" spans="1:14" s="141" customFormat="1" ht="18" customHeight="1">
      <c r="A835" s="276"/>
      <c r="B835" s="288"/>
      <c r="C835" s="289"/>
      <c r="D835" s="289"/>
      <c r="E835" s="289"/>
      <c r="F835" s="281"/>
      <c r="G835" s="281"/>
      <c r="H835" s="281"/>
      <c r="I835" s="281"/>
      <c r="J835" s="281"/>
      <c r="K835" s="281"/>
      <c r="L835" s="281"/>
      <c r="M835" s="281"/>
      <c r="N835" s="282"/>
    </row>
    <row r="836" spans="1:14" s="141" customFormat="1" ht="18" customHeight="1">
      <c r="A836" s="276"/>
      <c r="B836" s="288"/>
      <c r="C836" s="289"/>
      <c r="D836" s="289"/>
      <c r="E836" s="289"/>
      <c r="F836" s="281"/>
      <c r="G836" s="281"/>
      <c r="H836" s="281"/>
      <c r="I836" s="281"/>
      <c r="J836" s="281"/>
      <c r="K836" s="281"/>
      <c r="L836" s="281"/>
      <c r="M836" s="281"/>
      <c r="N836" s="282"/>
    </row>
    <row r="837" spans="1:14" s="141" customFormat="1" ht="18" customHeight="1">
      <c r="A837" s="276"/>
      <c r="B837" s="288"/>
      <c r="C837" s="289"/>
      <c r="D837" s="289"/>
      <c r="E837" s="289"/>
      <c r="F837" s="281"/>
      <c r="G837" s="281"/>
      <c r="H837" s="281"/>
      <c r="I837" s="281"/>
      <c r="J837" s="281"/>
      <c r="K837" s="281"/>
      <c r="L837" s="281"/>
      <c r="M837" s="281"/>
      <c r="N837" s="282"/>
    </row>
    <row r="838" spans="1:14" s="141" customFormat="1" ht="18" customHeight="1">
      <c r="A838" s="276"/>
      <c r="B838" s="288"/>
      <c r="C838" s="289"/>
      <c r="D838" s="289"/>
      <c r="E838" s="289"/>
      <c r="F838" s="281"/>
      <c r="G838" s="281"/>
      <c r="H838" s="281"/>
      <c r="I838" s="281"/>
      <c r="J838" s="281"/>
      <c r="K838" s="281"/>
      <c r="L838" s="281"/>
      <c r="M838" s="281"/>
      <c r="N838" s="282"/>
    </row>
    <row r="839" spans="1:14" s="141" customFormat="1" ht="18" customHeight="1">
      <c r="A839" s="276"/>
      <c r="B839" s="288"/>
      <c r="C839" s="289"/>
      <c r="D839" s="289"/>
      <c r="E839" s="289"/>
      <c r="F839" s="281"/>
      <c r="G839" s="281"/>
      <c r="H839" s="281"/>
      <c r="I839" s="281"/>
      <c r="J839" s="281"/>
      <c r="K839" s="281"/>
      <c r="L839" s="281"/>
      <c r="M839" s="281"/>
      <c r="N839" s="282"/>
    </row>
    <row r="840" spans="1:14" s="141" customFormat="1" ht="18" customHeight="1">
      <c r="A840" s="276"/>
      <c r="B840" s="288"/>
      <c r="C840" s="289"/>
      <c r="D840" s="289"/>
      <c r="E840" s="289"/>
      <c r="F840" s="281"/>
      <c r="G840" s="281"/>
      <c r="H840" s="281"/>
      <c r="I840" s="281"/>
      <c r="J840" s="281"/>
      <c r="K840" s="281"/>
      <c r="L840" s="281"/>
      <c r="M840" s="281"/>
      <c r="N840" s="282"/>
    </row>
    <row r="841" spans="1:14" s="141" customFormat="1" ht="18" customHeight="1">
      <c r="A841" s="276"/>
      <c r="B841" s="288"/>
      <c r="C841" s="289"/>
      <c r="D841" s="289"/>
      <c r="E841" s="289"/>
      <c r="F841" s="281"/>
      <c r="G841" s="281"/>
      <c r="H841" s="281"/>
      <c r="I841" s="281"/>
      <c r="J841" s="281"/>
      <c r="K841" s="281"/>
      <c r="L841" s="281"/>
      <c r="M841" s="281"/>
      <c r="N841" s="282"/>
    </row>
    <row r="842" spans="1:14" s="141" customFormat="1" ht="18" customHeight="1">
      <c r="A842" s="276"/>
      <c r="B842" s="288"/>
      <c r="C842" s="289"/>
      <c r="D842" s="289"/>
      <c r="E842" s="289"/>
      <c r="F842" s="281"/>
      <c r="G842" s="281"/>
      <c r="H842" s="281"/>
      <c r="I842" s="281"/>
      <c r="J842" s="281"/>
      <c r="K842" s="281"/>
      <c r="L842" s="281"/>
      <c r="M842" s="281"/>
      <c r="N842" s="282"/>
    </row>
    <row r="843" spans="1:14" s="141" customFormat="1" ht="18" customHeight="1">
      <c r="A843" s="276"/>
      <c r="B843" s="288"/>
      <c r="C843" s="289"/>
      <c r="D843" s="289"/>
      <c r="E843" s="289"/>
      <c r="F843" s="281"/>
      <c r="G843" s="281"/>
      <c r="H843" s="281"/>
      <c r="I843" s="281"/>
      <c r="J843" s="281"/>
      <c r="K843" s="281"/>
      <c r="L843" s="281"/>
      <c r="M843" s="281"/>
      <c r="N843" s="282"/>
    </row>
    <row r="844" spans="1:14" s="141" customFormat="1" ht="18" customHeight="1">
      <c r="A844" s="276"/>
      <c r="B844" s="288"/>
      <c r="C844" s="289"/>
      <c r="D844" s="289"/>
      <c r="E844" s="289"/>
      <c r="F844" s="281"/>
      <c r="G844" s="281"/>
      <c r="H844" s="281"/>
      <c r="I844" s="281"/>
      <c r="J844" s="281"/>
      <c r="K844" s="281"/>
      <c r="L844" s="281"/>
      <c r="M844" s="281"/>
      <c r="N844" s="282"/>
    </row>
    <row r="845" spans="1:14" s="141" customFormat="1" ht="18" customHeight="1">
      <c r="A845" s="276"/>
      <c r="B845" s="288"/>
      <c r="C845" s="289"/>
      <c r="D845" s="289"/>
      <c r="E845" s="289"/>
      <c r="F845" s="281"/>
      <c r="G845" s="281"/>
      <c r="H845" s="281"/>
      <c r="I845" s="281"/>
      <c r="J845" s="281"/>
      <c r="K845" s="281"/>
      <c r="L845" s="281"/>
      <c r="M845" s="281"/>
      <c r="N845" s="282"/>
    </row>
    <row r="846" spans="1:14" s="141" customFormat="1" ht="18" customHeight="1">
      <c r="A846" s="276"/>
      <c r="B846" s="288"/>
      <c r="C846" s="289"/>
      <c r="D846" s="289"/>
      <c r="E846" s="289"/>
      <c r="F846" s="281"/>
      <c r="G846" s="281"/>
      <c r="H846" s="281"/>
      <c r="I846" s="281"/>
      <c r="J846" s="281"/>
      <c r="K846" s="281"/>
      <c r="L846" s="281"/>
      <c r="M846" s="281"/>
      <c r="N846" s="282"/>
    </row>
    <row r="847" spans="1:14" s="141" customFormat="1" ht="18" customHeight="1">
      <c r="A847" s="276"/>
      <c r="B847" s="288"/>
      <c r="C847" s="289"/>
      <c r="D847" s="289"/>
      <c r="E847" s="289"/>
      <c r="F847" s="281"/>
      <c r="G847" s="281"/>
      <c r="H847" s="281"/>
      <c r="I847" s="281"/>
      <c r="J847" s="281"/>
      <c r="K847" s="281"/>
      <c r="L847" s="281"/>
      <c r="M847" s="281"/>
      <c r="N847" s="282"/>
    </row>
    <row r="848" spans="1:14" s="141" customFormat="1" ht="18" customHeight="1">
      <c r="A848" s="276"/>
      <c r="B848" s="288"/>
      <c r="C848" s="289"/>
      <c r="D848" s="289"/>
      <c r="E848" s="289"/>
      <c r="F848" s="281"/>
      <c r="G848" s="281"/>
      <c r="H848" s="281"/>
      <c r="I848" s="281"/>
      <c r="J848" s="281"/>
      <c r="K848" s="281"/>
      <c r="L848" s="281"/>
      <c r="M848" s="281"/>
      <c r="N848" s="282"/>
    </row>
    <row r="849" spans="1:14" s="141" customFormat="1" ht="18" customHeight="1">
      <c r="A849" s="276"/>
      <c r="B849" s="288"/>
      <c r="C849" s="289"/>
      <c r="D849" s="289"/>
      <c r="E849" s="289"/>
      <c r="F849" s="281"/>
      <c r="G849" s="281"/>
      <c r="H849" s="281"/>
      <c r="I849" s="281"/>
      <c r="J849" s="281"/>
      <c r="K849" s="281"/>
      <c r="L849" s="281"/>
      <c r="M849" s="281"/>
      <c r="N849" s="282"/>
    </row>
    <row r="850" spans="1:14" s="141" customFormat="1" ht="18" customHeight="1">
      <c r="A850" s="276"/>
      <c r="B850" s="288"/>
      <c r="C850" s="289"/>
      <c r="D850" s="289"/>
      <c r="E850" s="289"/>
      <c r="F850" s="281"/>
      <c r="G850" s="281"/>
      <c r="H850" s="281"/>
      <c r="I850" s="281"/>
      <c r="J850" s="281"/>
      <c r="K850" s="281"/>
      <c r="L850" s="281"/>
      <c r="M850" s="281"/>
      <c r="N850" s="282"/>
    </row>
    <row r="851" spans="1:14" s="141" customFormat="1" ht="18" customHeight="1">
      <c r="A851" s="276"/>
      <c r="B851" s="288"/>
      <c r="C851" s="289"/>
      <c r="D851" s="289"/>
      <c r="E851" s="289"/>
      <c r="F851" s="281"/>
      <c r="G851" s="281"/>
      <c r="H851" s="281"/>
      <c r="I851" s="281"/>
      <c r="J851" s="281"/>
      <c r="K851" s="281"/>
      <c r="L851" s="281"/>
      <c r="M851" s="281"/>
      <c r="N851" s="282"/>
    </row>
    <row r="852" spans="1:14" s="141" customFormat="1" ht="18" customHeight="1">
      <c r="A852" s="276"/>
      <c r="B852" s="288"/>
      <c r="C852" s="289"/>
      <c r="D852" s="289"/>
      <c r="E852" s="289"/>
      <c r="F852" s="281"/>
      <c r="G852" s="281"/>
      <c r="H852" s="281"/>
      <c r="I852" s="281"/>
      <c r="J852" s="281"/>
      <c r="K852" s="281"/>
      <c r="L852" s="281"/>
      <c r="M852" s="281"/>
      <c r="N852" s="282"/>
    </row>
    <row r="853" spans="1:14" s="141" customFormat="1" ht="18" customHeight="1">
      <c r="A853" s="276"/>
      <c r="B853" s="288"/>
      <c r="C853" s="289"/>
      <c r="D853" s="289"/>
      <c r="E853" s="289"/>
      <c r="F853" s="281"/>
      <c r="G853" s="281"/>
      <c r="H853" s="281"/>
      <c r="I853" s="281"/>
      <c r="J853" s="281"/>
      <c r="K853" s="281"/>
      <c r="L853" s="281"/>
      <c r="M853" s="281"/>
      <c r="N853" s="282"/>
    </row>
    <row r="854" spans="1:14" s="141" customFormat="1" ht="18" customHeight="1">
      <c r="A854" s="276"/>
      <c r="B854" s="288"/>
      <c r="C854" s="289"/>
      <c r="D854" s="289"/>
      <c r="E854" s="289"/>
      <c r="F854" s="281"/>
      <c r="G854" s="281"/>
      <c r="H854" s="281"/>
      <c r="I854" s="281"/>
      <c r="J854" s="281"/>
      <c r="K854" s="281"/>
      <c r="L854" s="281"/>
      <c r="M854" s="281"/>
      <c r="N854" s="282"/>
    </row>
    <row r="855" spans="1:14" s="141" customFormat="1" ht="18" customHeight="1">
      <c r="A855" s="276"/>
      <c r="B855" s="288"/>
      <c r="C855" s="289"/>
      <c r="D855" s="289"/>
      <c r="E855" s="289"/>
      <c r="F855" s="281"/>
      <c r="G855" s="281"/>
      <c r="H855" s="281"/>
      <c r="I855" s="281"/>
      <c r="J855" s="281"/>
      <c r="K855" s="281"/>
      <c r="L855" s="281"/>
      <c r="M855" s="281"/>
      <c r="N855" s="282"/>
    </row>
    <row r="856" spans="1:14" s="141" customFormat="1" ht="18" customHeight="1">
      <c r="A856" s="276"/>
      <c r="B856" s="288"/>
      <c r="C856" s="289"/>
      <c r="D856" s="289"/>
      <c r="E856" s="289"/>
      <c r="F856" s="281"/>
      <c r="G856" s="281"/>
      <c r="H856" s="281"/>
      <c r="I856" s="281"/>
      <c r="J856" s="281"/>
      <c r="K856" s="281"/>
      <c r="L856" s="281"/>
      <c r="M856" s="281"/>
      <c r="N856" s="282"/>
    </row>
    <row r="857" spans="1:14" s="141" customFormat="1" ht="18" customHeight="1">
      <c r="A857" s="276"/>
      <c r="B857" s="288"/>
      <c r="C857" s="289"/>
      <c r="D857" s="289"/>
      <c r="E857" s="289"/>
      <c r="F857" s="281"/>
      <c r="G857" s="281"/>
      <c r="H857" s="281"/>
      <c r="I857" s="281"/>
      <c r="J857" s="281"/>
      <c r="K857" s="281"/>
      <c r="L857" s="281"/>
      <c r="M857" s="281"/>
      <c r="N857" s="282"/>
    </row>
    <row r="858" spans="1:14" s="141" customFormat="1" ht="18" customHeight="1">
      <c r="A858" s="276"/>
      <c r="B858" s="288"/>
      <c r="C858" s="289"/>
      <c r="D858" s="289"/>
      <c r="E858" s="289"/>
      <c r="F858" s="281"/>
      <c r="G858" s="281"/>
      <c r="H858" s="281"/>
      <c r="I858" s="281"/>
      <c r="J858" s="281"/>
      <c r="K858" s="281"/>
      <c r="L858" s="281"/>
      <c r="M858" s="281"/>
      <c r="N858" s="282"/>
    </row>
    <row r="859" spans="1:14" s="141" customFormat="1" ht="18" customHeight="1">
      <c r="A859" s="276"/>
      <c r="B859" s="288"/>
      <c r="C859" s="289"/>
      <c r="D859" s="289"/>
      <c r="E859" s="289"/>
      <c r="F859" s="281"/>
      <c r="G859" s="281"/>
      <c r="H859" s="281"/>
      <c r="I859" s="281"/>
      <c r="J859" s="281"/>
      <c r="K859" s="281"/>
      <c r="L859" s="281"/>
      <c r="M859" s="281"/>
      <c r="N859" s="282"/>
    </row>
    <row r="860" spans="1:14" s="141" customFormat="1" ht="18" customHeight="1">
      <c r="A860" s="276"/>
      <c r="B860" s="288"/>
      <c r="C860" s="289"/>
      <c r="D860" s="289"/>
      <c r="E860" s="289"/>
      <c r="F860" s="281"/>
      <c r="G860" s="281"/>
      <c r="H860" s="281"/>
      <c r="I860" s="281"/>
      <c r="J860" s="281"/>
      <c r="K860" s="281"/>
      <c r="L860" s="281"/>
      <c r="M860" s="281"/>
      <c r="N860" s="282"/>
    </row>
    <row r="861" spans="1:14" s="141" customFormat="1" ht="18" customHeight="1">
      <c r="A861" s="276"/>
      <c r="B861" s="288"/>
      <c r="C861" s="289"/>
      <c r="D861" s="289"/>
      <c r="E861" s="289"/>
      <c r="F861" s="281"/>
      <c r="G861" s="281"/>
      <c r="H861" s="281"/>
      <c r="I861" s="281"/>
      <c r="J861" s="281"/>
      <c r="K861" s="281"/>
      <c r="L861" s="281"/>
      <c r="M861" s="281"/>
      <c r="N861" s="282"/>
    </row>
    <row r="862" spans="1:14" s="141" customFormat="1" ht="18" customHeight="1">
      <c r="A862" s="276"/>
      <c r="B862" s="288"/>
      <c r="C862" s="289"/>
      <c r="D862" s="289"/>
      <c r="E862" s="289"/>
      <c r="F862" s="281"/>
      <c r="G862" s="281"/>
      <c r="H862" s="281"/>
      <c r="I862" s="281"/>
      <c r="J862" s="281"/>
      <c r="K862" s="281"/>
      <c r="L862" s="281"/>
      <c r="M862" s="281"/>
      <c r="N862" s="282"/>
    </row>
    <row r="863" spans="1:14" s="141" customFormat="1" ht="18" customHeight="1">
      <c r="A863" s="276"/>
      <c r="B863" s="288"/>
      <c r="C863" s="289"/>
      <c r="D863" s="289"/>
      <c r="E863" s="289"/>
      <c r="F863" s="281"/>
      <c r="G863" s="281"/>
      <c r="H863" s="281"/>
      <c r="I863" s="281"/>
      <c r="J863" s="281"/>
      <c r="K863" s="281"/>
      <c r="L863" s="281"/>
      <c r="M863" s="281"/>
      <c r="N863" s="282"/>
    </row>
    <row r="864" spans="1:14" s="141" customFormat="1" ht="18" customHeight="1">
      <c r="A864" s="276"/>
      <c r="B864" s="288"/>
      <c r="C864" s="289"/>
      <c r="D864" s="289"/>
      <c r="E864" s="289"/>
      <c r="F864" s="281"/>
      <c r="G864" s="281"/>
      <c r="H864" s="281"/>
      <c r="I864" s="281"/>
      <c r="J864" s="281"/>
      <c r="K864" s="281"/>
      <c r="L864" s="281"/>
      <c r="M864" s="281"/>
      <c r="N864" s="282"/>
    </row>
    <row r="865" spans="1:14" s="141" customFormat="1" ht="18" customHeight="1">
      <c r="A865" s="276"/>
      <c r="B865" s="288"/>
      <c r="C865" s="289"/>
      <c r="D865" s="289"/>
      <c r="E865" s="289"/>
      <c r="F865" s="281"/>
      <c r="G865" s="281"/>
      <c r="H865" s="281"/>
      <c r="I865" s="281"/>
      <c r="J865" s="281"/>
      <c r="K865" s="281"/>
      <c r="L865" s="281"/>
      <c r="M865" s="281"/>
      <c r="N865" s="282"/>
    </row>
    <row r="866" spans="1:14" s="141" customFormat="1" ht="18" customHeight="1">
      <c r="A866" s="276"/>
      <c r="B866" s="288"/>
      <c r="C866" s="289"/>
      <c r="D866" s="289"/>
      <c r="E866" s="289"/>
      <c r="F866" s="281"/>
      <c r="G866" s="281"/>
      <c r="H866" s="281"/>
      <c r="I866" s="281"/>
      <c r="J866" s="281"/>
      <c r="K866" s="281"/>
      <c r="L866" s="281"/>
      <c r="M866" s="281"/>
      <c r="N866" s="282"/>
    </row>
    <row r="867" spans="1:14" s="141" customFormat="1" ht="18" customHeight="1">
      <c r="A867" s="276"/>
      <c r="B867" s="288"/>
      <c r="C867" s="289"/>
      <c r="D867" s="289"/>
      <c r="E867" s="289"/>
      <c r="F867" s="281"/>
      <c r="G867" s="281"/>
      <c r="H867" s="281"/>
      <c r="I867" s="281"/>
      <c r="J867" s="281"/>
      <c r="K867" s="281"/>
      <c r="L867" s="281"/>
      <c r="M867" s="281"/>
      <c r="N867" s="282"/>
    </row>
    <row r="868" spans="1:14" s="141" customFormat="1" ht="18" customHeight="1">
      <c r="A868" s="276"/>
      <c r="B868" s="288"/>
      <c r="C868" s="289"/>
      <c r="D868" s="289"/>
      <c r="E868" s="289"/>
      <c r="F868" s="281"/>
      <c r="G868" s="281"/>
      <c r="H868" s="281"/>
      <c r="I868" s="281"/>
      <c r="J868" s="281"/>
      <c r="K868" s="281"/>
      <c r="L868" s="281"/>
      <c r="M868" s="281"/>
      <c r="N868" s="282"/>
    </row>
    <row r="869" spans="1:14" s="141" customFormat="1" ht="18" customHeight="1">
      <c r="A869" s="276"/>
      <c r="B869" s="288"/>
      <c r="C869" s="289"/>
      <c r="D869" s="289"/>
      <c r="E869" s="289"/>
      <c r="F869" s="281"/>
      <c r="G869" s="281"/>
      <c r="H869" s="281"/>
      <c r="I869" s="281"/>
      <c r="J869" s="281"/>
      <c r="K869" s="281"/>
      <c r="L869" s="281"/>
      <c r="M869" s="281"/>
      <c r="N869" s="282"/>
    </row>
    <row r="870" spans="1:14" s="141" customFormat="1" ht="18" customHeight="1">
      <c r="A870" s="276"/>
      <c r="B870" s="288"/>
      <c r="C870" s="289"/>
      <c r="D870" s="289"/>
      <c r="E870" s="289"/>
      <c r="F870" s="281"/>
      <c r="G870" s="281"/>
      <c r="H870" s="281"/>
      <c r="I870" s="281"/>
      <c r="J870" s="281"/>
      <c r="K870" s="281"/>
      <c r="L870" s="281"/>
      <c r="M870" s="281"/>
      <c r="N870" s="282"/>
    </row>
    <row r="871" spans="1:14" s="141" customFormat="1" ht="18" customHeight="1">
      <c r="A871" s="276"/>
      <c r="B871" s="288"/>
      <c r="C871" s="289"/>
      <c r="D871" s="289"/>
      <c r="E871" s="289"/>
      <c r="F871" s="281"/>
      <c r="G871" s="281"/>
      <c r="H871" s="281"/>
      <c r="I871" s="281"/>
      <c r="J871" s="281"/>
      <c r="K871" s="281"/>
      <c r="L871" s="281"/>
      <c r="M871" s="281"/>
      <c r="N871" s="282"/>
    </row>
    <row r="872" spans="1:14" s="141" customFormat="1" ht="18" customHeight="1">
      <c r="A872" s="276"/>
      <c r="B872" s="288"/>
      <c r="C872" s="289"/>
      <c r="D872" s="289"/>
      <c r="E872" s="289"/>
      <c r="F872" s="281"/>
      <c r="G872" s="281"/>
      <c r="H872" s="281"/>
      <c r="I872" s="281"/>
      <c r="J872" s="281"/>
      <c r="K872" s="281"/>
      <c r="L872" s="281"/>
      <c r="M872" s="281"/>
      <c r="N872" s="282"/>
    </row>
    <row r="873" spans="1:14" s="141" customFormat="1" ht="18" customHeight="1">
      <c r="A873" s="276"/>
      <c r="B873" s="288"/>
      <c r="C873" s="289"/>
      <c r="D873" s="289"/>
      <c r="E873" s="289"/>
      <c r="F873" s="281"/>
      <c r="G873" s="281"/>
      <c r="H873" s="281"/>
      <c r="I873" s="281"/>
      <c r="J873" s="281"/>
      <c r="K873" s="281"/>
      <c r="L873" s="281"/>
      <c r="M873" s="281"/>
      <c r="N873" s="282"/>
    </row>
    <row r="874" spans="1:14" s="141" customFormat="1" ht="18" customHeight="1">
      <c r="A874" s="276"/>
      <c r="B874" s="288"/>
      <c r="C874" s="289"/>
      <c r="D874" s="289"/>
      <c r="E874" s="289"/>
      <c r="F874" s="281"/>
      <c r="G874" s="281"/>
      <c r="H874" s="281"/>
      <c r="I874" s="281"/>
      <c r="J874" s="281"/>
      <c r="K874" s="281"/>
      <c r="L874" s="281"/>
      <c r="M874" s="281"/>
      <c r="N874" s="282"/>
    </row>
    <row r="875" spans="1:14" s="141" customFormat="1" ht="18" customHeight="1">
      <c r="A875" s="276"/>
      <c r="B875" s="288"/>
      <c r="C875" s="289"/>
      <c r="D875" s="289"/>
      <c r="E875" s="289"/>
      <c r="F875" s="281"/>
      <c r="G875" s="281"/>
      <c r="H875" s="281"/>
      <c r="I875" s="281"/>
      <c r="J875" s="281"/>
      <c r="K875" s="281"/>
      <c r="L875" s="281"/>
      <c r="M875" s="281"/>
      <c r="N875" s="282"/>
    </row>
    <row r="876" spans="1:14" s="141" customFormat="1" ht="18" customHeight="1">
      <c r="A876" s="276"/>
      <c r="B876" s="288"/>
      <c r="C876" s="289"/>
      <c r="D876" s="289"/>
      <c r="E876" s="289"/>
      <c r="F876" s="281"/>
      <c r="G876" s="281"/>
      <c r="H876" s="281"/>
      <c r="I876" s="281"/>
      <c r="J876" s="281"/>
      <c r="K876" s="281"/>
      <c r="L876" s="281"/>
      <c r="M876" s="281"/>
      <c r="N876" s="282"/>
    </row>
    <row r="877" spans="1:14" s="141" customFormat="1" ht="18" customHeight="1">
      <c r="A877" s="276"/>
      <c r="B877" s="288"/>
      <c r="C877" s="289"/>
      <c r="D877" s="289"/>
      <c r="E877" s="289"/>
      <c r="F877" s="281"/>
      <c r="G877" s="281"/>
      <c r="H877" s="281"/>
      <c r="I877" s="281"/>
      <c r="J877" s="281"/>
      <c r="K877" s="281"/>
      <c r="L877" s="281"/>
      <c r="M877" s="281"/>
      <c r="N877" s="282"/>
    </row>
    <row r="878" spans="1:14" s="141" customFormat="1" ht="18" customHeight="1">
      <c r="A878" s="276"/>
      <c r="B878" s="288"/>
      <c r="C878" s="289"/>
      <c r="D878" s="289"/>
      <c r="E878" s="289"/>
      <c r="F878" s="281"/>
      <c r="G878" s="281"/>
      <c r="H878" s="281"/>
      <c r="I878" s="281"/>
      <c r="J878" s="281"/>
      <c r="K878" s="281"/>
      <c r="L878" s="281"/>
      <c r="M878" s="281"/>
      <c r="N878" s="282"/>
    </row>
    <row r="879" spans="1:14" s="141" customFormat="1" ht="18" customHeight="1">
      <c r="A879" s="276"/>
      <c r="B879" s="288"/>
      <c r="C879" s="289"/>
      <c r="D879" s="289"/>
      <c r="E879" s="289"/>
      <c r="F879" s="281"/>
      <c r="G879" s="281"/>
      <c r="H879" s="281"/>
      <c r="I879" s="281"/>
      <c r="J879" s="281"/>
      <c r="K879" s="281"/>
      <c r="L879" s="281"/>
      <c r="M879" s="281"/>
      <c r="N879" s="282"/>
    </row>
    <row r="880" spans="1:14" s="141" customFormat="1" ht="18" customHeight="1">
      <c r="A880" s="276"/>
      <c r="B880" s="288"/>
      <c r="C880" s="289"/>
      <c r="D880" s="289"/>
      <c r="E880" s="289"/>
      <c r="F880" s="281"/>
      <c r="G880" s="281"/>
      <c r="H880" s="281"/>
      <c r="I880" s="281"/>
      <c r="J880" s="281"/>
      <c r="K880" s="281"/>
      <c r="L880" s="281"/>
      <c r="M880" s="281"/>
      <c r="N880" s="282"/>
    </row>
    <row r="881" spans="1:14" s="141" customFormat="1" ht="18" customHeight="1">
      <c r="A881" s="276"/>
      <c r="B881" s="288"/>
      <c r="C881" s="289"/>
      <c r="D881" s="289"/>
      <c r="E881" s="289"/>
      <c r="F881" s="281"/>
      <c r="G881" s="281"/>
      <c r="H881" s="281"/>
      <c r="I881" s="281"/>
      <c r="J881" s="281"/>
      <c r="K881" s="281"/>
      <c r="L881" s="281"/>
      <c r="M881" s="281"/>
      <c r="N881" s="282"/>
    </row>
    <row r="882" spans="1:14" s="141" customFormat="1" ht="18" customHeight="1">
      <c r="A882" s="276"/>
      <c r="B882" s="288"/>
      <c r="C882" s="289"/>
      <c r="D882" s="289"/>
      <c r="E882" s="289"/>
      <c r="F882" s="281"/>
      <c r="G882" s="281"/>
      <c r="H882" s="281"/>
      <c r="I882" s="281"/>
      <c r="J882" s="281"/>
      <c r="K882" s="281"/>
      <c r="L882" s="281"/>
      <c r="M882" s="281"/>
      <c r="N882" s="282"/>
    </row>
    <row r="883" spans="1:14" s="141" customFormat="1" ht="18" customHeight="1">
      <c r="A883" s="276"/>
      <c r="B883" s="288"/>
      <c r="C883" s="289"/>
      <c r="D883" s="289"/>
      <c r="E883" s="289"/>
      <c r="F883" s="281"/>
      <c r="G883" s="281"/>
      <c r="H883" s="281"/>
      <c r="I883" s="281"/>
      <c r="J883" s="281"/>
      <c r="K883" s="281"/>
      <c r="L883" s="281"/>
      <c r="M883" s="281"/>
      <c r="N883" s="282"/>
    </row>
    <row r="884" spans="1:14" s="141" customFormat="1" ht="18" customHeight="1">
      <c r="A884" s="276"/>
      <c r="B884" s="288"/>
      <c r="C884" s="289"/>
      <c r="D884" s="289"/>
      <c r="E884" s="289"/>
      <c r="F884" s="281"/>
      <c r="G884" s="281"/>
      <c r="H884" s="281"/>
      <c r="I884" s="281"/>
      <c r="J884" s="281"/>
      <c r="K884" s="281"/>
      <c r="L884" s="281"/>
      <c r="M884" s="281"/>
      <c r="N884" s="282"/>
    </row>
    <row r="885" spans="1:14" s="141" customFormat="1" ht="18" customHeight="1">
      <c r="A885" s="276"/>
      <c r="B885" s="288"/>
      <c r="C885" s="289"/>
      <c r="D885" s="289"/>
      <c r="E885" s="289"/>
      <c r="F885" s="281"/>
      <c r="G885" s="281"/>
      <c r="H885" s="281"/>
      <c r="I885" s="281"/>
      <c r="J885" s="281"/>
      <c r="K885" s="281"/>
      <c r="L885" s="281"/>
      <c r="M885" s="281"/>
      <c r="N885" s="282"/>
    </row>
    <row r="886" spans="1:14" s="141" customFormat="1" ht="18" customHeight="1">
      <c r="A886" s="276"/>
      <c r="B886" s="288"/>
      <c r="C886" s="289"/>
      <c r="D886" s="289"/>
      <c r="E886" s="289"/>
      <c r="F886" s="281"/>
      <c r="G886" s="281"/>
      <c r="H886" s="281"/>
      <c r="I886" s="281"/>
      <c r="J886" s="281"/>
      <c r="K886" s="281"/>
      <c r="L886" s="281"/>
      <c r="M886" s="281"/>
      <c r="N886" s="282"/>
    </row>
    <row r="887" spans="1:14" s="141" customFormat="1" ht="18" customHeight="1">
      <c r="A887" s="276"/>
      <c r="B887" s="288"/>
      <c r="C887" s="289"/>
      <c r="D887" s="289"/>
      <c r="E887" s="289"/>
      <c r="F887" s="281"/>
      <c r="G887" s="281"/>
      <c r="H887" s="281"/>
      <c r="I887" s="281"/>
      <c r="J887" s="281"/>
      <c r="K887" s="281"/>
      <c r="L887" s="281"/>
      <c r="M887" s="281"/>
      <c r="N887" s="282"/>
    </row>
    <row r="888" spans="1:14" s="141" customFormat="1" ht="18" customHeight="1">
      <c r="A888" s="276"/>
      <c r="B888" s="288"/>
      <c r="C888" s="289"/>
      <c r="D888" s="289"/>
      <c r="E888" s="289"/>
      <c r="F888" s="281"/>
      <c r="G888" s="281"/>
      <c r="H888" s="281"/>
      <c r="I888" s="281"/>
      <c r="J888" s="281"/>
      <c r="K888" s="281"/>
      <c r="L888" s="281"/>
      <c r="M888" s="281"/>
      <c r="N888" s="282"/>
    </row>
    <row r="889" spans="1:14" s="141" customFormat="1" ht="18" customHeight="1">
      <c r="A889" s="276"/>
      <c r="B889" s="288"/>
      <c r="C889" s="289"/>
      <c r="D889" s="289"/>
      <c r="E889" s="289"/>
      <c r="F889" s="281"/>
      <c r="G889" s="281"/>
      <c r="H889" s="281"/>
      <c r="I889" s="281"/>
      <c r="J889" s="281"/>
      <c r="K889" s="281"/>
      <c r="L889" s="281"/>
      <c r="M889" s="281"/>
      <c r="N889" s="282"/>
    </row>
    <row r="890" spans="1:14" s="141" customFormat="1" ht="18" customHeight="1">
      <c r="A890" s="276"/>
      <c r="B890" s="288"/>
      <c r="C890" s="289"/>
      <c r="D890" s="289"/>
      <c r="E890" s="289"/>
      <c r="F890" s="281"/>
      <c r="G890" s="281"/>
      <c r="H890" s="281"/>
      <c r="I890" s="281"/>
      <c r="J890" s="281"/>
      <c r="K890" s="281"/>
      <c r="L890" s="281"/>
      <c r="M890" s="281"/>
      <c r="N890" s="282"/>
    </row>
    <row r="891" spans="1:14" s="141" customFormat="1" ht="18" customHeight="1">
      <c r="A891" s="276"/>
      <c r="B891" s="288"/>
      <c r="C891" s="289"/>
      <c r="D891" s="289"/>
      <c r="E891" s="289"/>
      <c r="F891" s="281"/>
      <c r="G891" s="281"/>
      <c r="H891" s="281"/>
      <c r="I891" s="281"/>
      <c r="J891" s="281"/>
      <c r="K891" s="281"/>
      <c r="L891" s="281"/>
      <c r="M891" s="281"/>
      <c r="N891" s="282"/>
    </row>
    <row r="892" spans="1:14" s="141" customFormat="1" ht="18" customHeight="1">
      <c r="A892" s="276"/>
      <c r="B892" s="288"/>
      <c r="C892" s="289"/>
      <c r="D892" s="289"/>
      <c r="E892" s="289"/>
      <c r="F892" s="281"/>
      <c r="G892" s="281"/>
      <c r="H892" s="281"/>
      <c r="I892" s="281"/>
      <c r="J892" s="281"/>
      <c r="K892" s="281"/>
      <c r="L892" s="281"/>
      <c r="M892" s="281"/>
      <c r="N892" s="282"/>
    </row>
    <row r="893" spans="1:14" s="141" customFormat="1" ht="18" customHeight="1">
      <c r="A893" s="276"/>
      <c r="B893" s="288"/>
      <c r="C893" s="289"/>
      <c r="D893" s="289"/>
      <c r="E893" s="289"/>
      <c r="F893" s="281"/>
      <c r="G893" s="281"/>
      <c r="H893" s="281"/>
      <c r="I893" s="281"/>
      <c r="J893" s="281"/>
      <c r="K893" s="281"/>
      <c r="L893" s="281"/>
      <c r="M893" s="281"/>
      <c r="N893" s="282"/>
    </row>
    <row r="894" spans="1:14" s="141" customFormat="1" ht="18" customHeight="1">
      <c r="A894" s="276"/>
      <c r="B894" s="288"/>
      <c r="C894" s="289"/>
      <c r="D894" s="289"/>
      <c r="E894" s="289"/>
      <c r="F894" s="281"/>
      <c r="G894" s="281"/>
      <c r="H894" s="281"/>
      <c r="I894" s="281"/>
      <c r="J894" s="281"/>
      <c r="K894" s="281"/>
      <c r="L894" s="281"/>
      <c r="M894" s="281"/>
      <c r="N894" s="282"/>
    </row>
    <row r="895" spans="1:14" s="141" customFormat="1" ht="18" customHeight="1">
      <c r="A895" s="276"/>
      <c r="B895" s="288"/>
      <c r="C895" s="289"/>
      <c r="D895" s="289"/>
      <c r="E895" s="289"/>
      <c r="F895" s="281"/>
      <c r="G895" s="281"/>
      <c r="H895" s="281"/>
      <c r="I895" s="281"/>
      <c r="J895" s="281"/>
      <c r="K895" s="281"/>
      <c r="L895" s="281"/>
      <c r="M895" s="281"/>
      <c r="N895" s="282"/>
    </row>
    <row r="896" spans="1:14" s="141" customFormat="1" ht="18" customHeight="1">
      <c r="A896" s="276"/>
      <c r="B896" s="288"/>
      <c r="C896" s="289"/>
      <c r="D896" s="289"/>
      <c r="E896" s="289"/>
      <c r="F896" s="281"/>
      <c r="G896" s="281"/>
      <c r="H896" s="281"/>
      <c r="I896" s="281"/>
      <c r="J896" s="281"/>
      <c r="K896" s="281"/>
      <c r="L896" s="281"/>
      <c r="M896" s="281"/>
      <c r="N896" s="282"/>
    </row>
    <row r="897" spans="1:14" s="141" customFormat="1" ht="18" customHeight="1">
      <c r="A897" s="276"/>
      <c r="B897" s="288"/>
      <c r="C897" s="289"/>
      <c r="D897" s="289"/>
      <c r="E897" s="289"/>
      <c r="F897" s="281"/>
      <c r="G897" s="281"/>
      <c r="H897" s="281"/>
      <c r="I897" s="281"/>
      <c r="J897" s="281"/>
      <c r="K897" s="281"/>
      <c r="L897" s="281"/>
      <c r="M897" s="281"/>
      <c r="N897" s="282"/>
    </row>
    <row r="898" spans="1:14" s="141" customFormat="1" ht="18" customHeight="1">
      <c r="A898" s="276"/>
      <c r="B898" s="288"/>
      <c r="C898" s="289"/>
      <c r="D898" s="289"/>
      <c r="E898" s="289"/>
      <c r="F898" s="281"/>
      <c r="G898" s="281"/>
      <c r="H898" s="281"/>
      <c r="I898" s="281"/>
      <c r="J898" s="281"/>
      <c r="K898" s="281"/>
      <c r="L898" s="281"/>
      <c r="M898" s="281"/>
      <c r="N898" s="282"/>
    </row>
    <row r="899" spans="1:14" s="141" customFormat="1" ht="18" customHeight="1">
      <c r="A899" s="276"/>
      <c r="B899" s="288"/>
      <c r="C899" s="289"/>
      <c r="D899" s="289"/>
      <c r="E899" s="289"/>
      <c r="F899" s="281"/>
      <c r="G899" s="281"/>
      <c r="H899" s="281"/>
      <c r="I899" s="281"/>
      <c r="J899" s="281"/>
      <c r="K899" s="281"/>
      <c r="L899" s="281"/>
      <c r="M899" s="281"/>
      <c r="N899" s="282"/>
    </row>
    <row r="900" spans="1:14" s="141" customFormat="1" ht="18" customHeight="1">
      <c r="A900" s="276"/>
      <c r="B900" s="288"/>
      <c r="C900" s="289"/>
      <c r="D900" s="289"/>
      <c r="E900" s="289"/>
      <c r="F900" s="281"/>
      <c r="G900" s="281"/>
      <c r="H900" s="281"/>
      <c r="I900" s="281"/>
      <c r="J900" s="281"/>
      <c r="K900" s="281"/>
      <c r="L900" s="281"/>
      <c r="M900" s="281"/>
      <c r="N900" s="282"/>
    </row>
    <row r="901" spans="1:14" s="141" customFormat="1" ht="18" customHeight="1">
      <c r="A901" s="276"/>
      <c r="B901" s="288"/>
      <c r="C901" s="289"/>
      <c r="D901" s="289"/>
      <c r="E901" s="289"/>
      <c r="F901" s="281"/>
      <c r="G901" s="281"/>
      <c r="H901" s="281"/>
      <c r="I901" s="281"/>
      <c r="J901" s="281"/>
      <c r="K901" s="281"/>
      <c r="L901" s="281"/>
      <c r="M901" s="281"/>
      <c r="N901" s="282"/>
    </row>
    <row r="902" spans="1:14" s="141" customFormat="1" ht="18" customHeight="1">
      <c r="A902" s="276"/>
      <c r="B902" s="288"/>
      <c r="C902" s="289"/>
      <c r="D902" s="289"/>
      <c r="E902" s="289"/>
      <c r="F902" s="281"/>
      <c r="G902" s="281"/>
      <c r="H902" s="281"/>
      <c r="I902" s="281"/>
      <c r="J902" s="281"/>
      <c r="K902" s="281"/>
      <c r="L902" s="281"/>
      <c r="M902" s="281"/>
      <c r="N902" s="282"/>
    </row>
    <row r="903" spans="1:14" s="141" customFormat="1" ht="18" customHeight="1">
      <c r="A903" s="276"/>
      <c r="B903" s="288"/>
      <c r="C903" s="289"/>
      <c r="D903" s="289"/>
      <c r="E903" s="289"/>
      <c r="F903" s="281"/>
      <c r="G903" s="281"/>
      <c r="H903" s="281"/>
      <c r="I903" s="281"/>
      <c r="J903" s="281"/>
      <c r="K903" s="281"/>
      <c r="L903" s="281"/>
      <c r="M903" s="281"/>
      <c r="N903" s="282"/>
    </row>
    <row r="904" spans="1:14" s="141" customFormat="1" ht="18" customHeight="1">
      <c r="A904" s="276"/>
      <c r="B904" s="288"/>
      <c r="C904" s="289"/>
      <c r="D904" s="289"/>
      <c r="E904" s="289"/>
      <c r="F904" s="281"/>
      <c r="G904" s="281"/>
      <c r="H904" s="281"/>
      <c r="I904" s="281"/>
      <c r="J904" s="281"/>
      <c r="K904" s="281"/>
      <c r="L904" s="281"/>
      <c r="M904" s="281"/>
      <c r="N904" s="282"/>
    </row>
    <row r="905" spans="1:14" s="141" customFormat="1" ht="18" customHeight="1">
      <c r="A905" s="276"/>
      <c r="B905" s="288"/>
      <c r="C905" s="289"/>
      <c r="D905" s="289"/>
      <c r="E905" s="289"/>
      <c r="F905" s="281"/>
      <c r="G905" s="281"/>
      <c r="H905" s="281"/>
      <c r="I905" s="281"/>
      <c r="J905" s="281"/>
      <c r="K905" s="281"/>
      <c r="L905" s="281"/>
      <c r="M905" s="281"/>
      <c r="N905" s="282"/>
    </row>
    <row r="906" spans="1:14" s="141" customFormat="1" ht="18" customHeight="1">
      <c r="A906" s="276"/>
      <c r="B906" s="288"/>
      <c r="C906" s="289"/>
      <c r="D906" s="289"/>
      <c r="E906" s="289"/>
      <c r="F906" s="281"/>
      <c r="G906" s="281"/>
      <c r="H906" s="281"/>
      <c r="I906" s="281"/>
      <c r="J906" s="281"/>
      <c r="K906" s="281"/>
      <c r="L906" s="281"/>
      <c r="M906" s="281"/>
      <c r="N906" s="282"/>
    </row>
    <row r="907" spans="1:14" s="141" customFormat="1" ht="18" customHeight="1">
      <c r="A907" s="276"/>
      <c r="B907" s="288"/>
      <c r="C907" s="289"/>
      <c r="D907" s="289"/>
      <c r="E907" s="289"/>
      <c r="F907" s="281"/>
      <c r="G907" s="281"/>
      <c r="H907" s="281"/>
      <c r="I907" s="281"/>
      <c r="J907" s="281"/>
      <c r="K907" s="281"/>
      <c r="L907" s="281"/>
      <c r="M907" s="281"/>
      <c r="N907" s="282"/>
    </row>
    <row r="908" spans="1:14" s="141" customFormat="1" ht="18" customHeight="1">
      <c r="A908" s="276"/>
      <c r="B908" s="288"/>
      <c r="C908" s="289"/>
      <c r="D908" s="289"/>
      <c r="E908" s="289"/>
      <c r="F908" s="281"/>
      <c r="G908" s="281"/>
      <c r="H908" s="281"/>
      <c r="I908" s="281"/>
      <c r="J908" s="281"/>
      <c r="K908" s="281"/>
      <c r="L908" s="281"/>
      <c r="M908" s="281"/>
      <c r="N908" s="282"/>
    </row>
    <row r="909" spans="1:14" s="141" customFormat="1" ht="18" customHeight="1">
      <c r="A909" s="276"/>
      <c r="B909" s="288"/>
      <c r="C909" s="289"/>
      <c r="D909" s="289"/>
      <c r="E909" s="289"/>
      <c r="F909" s="281"/>
      <c r="G909" s="281"/>
      <c r="H909" s="281"/>
      <c r="I909" s="281"/>
      <c r="J909" s="281"/>
      <c r="K909" s="281"/>
      <c r="L909" s="281"/>
      <c r="M909" s="281"/>
      <c r="N909" s="282"/>
    </row>
    <row r="910" spans="1:14" s="141" customFormat="1" ht="18" customHeight="1">
      <c r="A910" s="276"/>
      <c r="B910" s="288"/>
      <c r="C910" s="289"/>
      <c r="D910" s="289"/>
      <c r="E910" s="289"/>
      <c r="F910" s="281"/>
      <c r="G910" s="281"/>
      <c r="H910" s="281"/>
      <c r="I910" s="281"/>
      <c r="J910" s="281"/>
      <c r="K910" s="281"/>
      <c r="L910" s="281"/>
      <c r="M910" s="281"/>
      <c r="N910" s="282"/>
    </row>
    <row r="911" spans="1:14" s="141" customFormat="1" ht="18" customHeight="1">
      <c r="A911" s="276"/>
      <c r="B911" s="288"/>
      <c r="C911" s="289"/>
      <c r="D911" s="289"/>
      <c r="E911" s="289"/>
      <c r="F911" s="281"/>
      <c r="G911" s="281"/>
      <c r="H911" s="281"/>
      <c r="I911" s="281"/>
      <c r="J911" s="281"/>
      <c r="K911" s="281"/>
      <c r="L911" s="281"/>
      <c r="M911" s="281"/>
      <c r="N911" s="282"/>
    </row>
    <row r="912" spans="1:14" s="141" customFormat="1" ht="18" customHeight="1">
      <c r="A912" s="276"/>
      <c r="B912" s="288"/>
      <c r="C912" s="289"/>
      <c r="D912" s="289"/>
      <c r="E912" s="289"/>
      <c r="F912" s="281"/>
      <c r="G912" s="281"/>
      <c r="H912" s="281"/>
      <c r="I912" s="281"/>
      <c r="J912" s="281"/>
      <c r="K912" s="281"/>
      <c r="L912" s="281"/>
      <c r="M912" s="281"/>
      <c r="N912" s="282"/>
    </row>
    <row r="913" spans="1:14" s="141" customFormat="1" ht="18" customHeight="1">
      <c r="A913" s="276"/>
      <c r="B913" s="288"/>
      <c r="C913" s="289"/>
      <c r="D913" s="289"/>
      <c r="E913" s="289"/>
      <c r="F913" s="281"/>
      <c r="G913" s="281"/>
      <c r="H913" s="281"/>
      <c r="I913" s="281"/>
      <c r="J913" s="281"/>
      <c r="K913" s="281"/>
      <c r="L913" s="281"/>
      <c r="M913" s="281"/>
      <c r="N913" s="282"/>
    </row>
    <row r="914" spans="1:14" s="141" customFormat="1" ht="18" customHeight="1">
      <c r="A914" s="276"/>
      <c r="B914" s="288"/>
      <c r="C914" s="289"/>
      <c r="D914" s="289"/>
      <c r="E914" s="289"/>
      <c r="F914" s="281"/>
      <c r="G914" s="281"/>
      <c r="H914" s="281"/>
      <c r="I914" s="281"/>
      <c r="J914" s="281"/>
      <c r="K914" s="281"/>
      <c r="L914" s="281"/>
      <c r="M914" s="281"/>
      <c r="N914" s="282"/>
    </row>
    <row r="915" spans="1:14" s="141" customFormat="1" ht="18" customHeight="1">
      <c r="A915" s="276"/>
      <c r="B915" s="288"/>
      <c r="C915" s="289"/>
      <c r="D915" s="289"/>
      <c r="E915" s="289"/>
      <c r="F915" s="281"/>
      <c r="G915" s="281"/>
      <c r="H915" s="281"/>
      <c r="I915" s="281"/>
      <c r="J915" s="281"/>
      <c r="K915" s="281"/>
      <c r="L915" s="281"/>
      <c r="M915" s="281"/>
      <c r="N915" s="282"/>
    </row>
    <row r="916" spans="1:14" s="141" customFormat="1" ht="18" customHeight="1">
      <c r="A916" s="276"/>
      <c r="B916" s="288"/>
      <c r="C916" s="289"/>
      <c r="D916" s="289"/>
      <c r="E916" s="289"/>
      <c r="F916" s="281"/>
      <c r="G916" s="281"/>
      <c r="H916" s="281"/>
      <c r="I916" s="281"/>
      <c r="J916" s="281"/>
      <c r="K916" s="281"/>
      <c r="L916" s="281"/>
      <c r="M916" s="281"/>
      <c r="N916" s="282"/>
    </row>
    <row r="917" spans="1:14" s="141" customFormat="1" ht="18" customHeight="1">
      <c r="A917" s="276"/>
      <c r="B917" s="288"/>
      <c r="C917" s="289"/>
      <c r="D917" s="289"/>
      <c r="E917" s="289"/>
      <c r="F917" s="281"/>
      <c r="G917" s="281"/>
      <c r="H917" s="281"/>
      <c r="I917" s="281"/>
      <c r="J917" s="281"/>
      <c r="K917" s="281"/>
      <c r="L917" s="281"/>
      <c r="M917" s="281"/>
      <c r="N917" s="282"/>
    </row>
    <row r="918" spans="1:14" s="141" customFormat="1" ht="18" customHeight="1">
      <c r="A918" s="276"/>
      <c r="B918" s="288"/>
      <c r="C918" s="289"/>
      <c r="D918" s="289"/>
      <c r="E918" s="289"/>
      <c r="F918" s="281"/>
      <c r="G918" s="281"/>
      <c r="H918" s="281"/>
      <c r="I918" s="281"/>
      <c r="J918" s="281"/>
      <c r="K918" s="281"/>
      <c r="L918" s="281"/>
      <c r="M918" s="281"/>
      <c r="N918" s="282"/>
    </row>
    <row r="919" spans="1:14" s="141" customFormat="1" ht="18" customHeight="1">
      <c r="A919" s="276"/>
      <c r="B919" s="288"/>
      <c r="C919" s="289"/>
      <c r="D919" s="289"/>
      <c r="E919" s="289"/>
      <c r="F919" s="281"/>
      <c r="G919" s="281"/>
      <c r="H919" s="281"/>
      <c r="I919" s="281"/>
      <c r="J919" s="281"/>
      <c r="K919" s="281"/>
      <c r="L919" s="281"/>
      <c r="M919" s="281"/>
      <c r="N919" s="282"/>
    </row>
    <row r="920" spans="1:14" s="141" customFormat="1" ht="18" customHeight="1">
      <c r="A920" s="276"/>
      <c r="B920" s="288"/>
      <c r="C920" s="289"/>
      <c r="D920" s="289"/>
      <c r="E920" s="289"/>
      <c r="F920" s="281"/>
      <c r="G920" s="281"/>
      <c r="H920" s="281"/>
      <c r="I920" s="281"/>
      <c r="J920" s="281"/>
      <c r="K920" s="281"/>
      <c r="L920" s="281"/>
      <c r="M920" s="281"/>
      <c r="N920" s="282"/>
    </row>
    <row r="921" spans="1:14" s="141" customFormat="1" ht="18" customHeight="1">
      <c r="A921" s="276"/>
      <c r="B921" s="288"/>
      <c r="C921" s="289"/>
      <c r="D921" s="289"/>
      <c r="E921" s="289"/>
      <c r="F921" s="281"/>
      <c r="G921" s="281"/>
      <c r="H921" s="281"/>
      <c r="I921" s="281"/>
      <c r="J921" s="281"/>
      <c r="K921" s="281"/>
      <c r="L921" s="281"/>
      <c r="M921" s="281"/>
      <c r="N921" s="282"/>
    </row>
    <row r="922" spans="1:14" s="141" customFormat="1" ht="18" customHeight="1">
      <c r="A922" s="276"/>
      <c r="B922" s="288"/>
      <c r="C922" s="289"/>
      <c r="D922" s="289"/>
      <c r="E922" s="289"/>
      <c r="F922" s="281"/>
      <c r="G922" s="281"/>
      <c r="H922" s="281"/>
      <c r="I922" s="281"/>
      <c r="J922" s="281"/>
      <c r="K922" s="281"/>
      <c r="L922" s="281"/>
      <c r="M922" s="281"/>
      <c r="N922" s="282"/>
    </row>
    <row r="923" spans="1:14" s="141" customFormat="1" ht="18" customHeight="1">
      <c r="A923" s="276"/>
      <c r="B923" s="288"/>
      <c r="C923" s="289"/>
      <c r="D923" s="289"/>
      <c r="E923" s="289"/>
      <c r="F923" s="281"/>
      <c r="G923" s="281"/>
      <c r="H923" s="281"/>
      <c r="I923" s="281"/>
      <c r="J923" s="281"/>
      <c r="K923" s="281"/>
      <c r="L923" s="281"/>
      <c r="M923" s="281"/>
      <c r="N923" s="282"/>
    </row>
    <row r="924" spans="1:14" s="141" customFormat="1" ht="18" customHeight="1">
      <c r="A924" s="276"/>
      <c r="B924" s="288"/>
      <c r="C924" s="289"/>
      <c r="D924" s="289"/>
      <c r="E924" s="289"/>
      <c r="F924" s="281"/>
      <c r="G924" s="281"/>
      <c r="H924" s="281"/>
      <c r="I924" s="281"/>
      <c r="J924" s="281"/>
      <c r="K924" s="281"/>
      <c r="L924" s="281"/>
      <c r="M924" s="281"/>
      <c r="N924" s="282"/>
    </row>
    <row r="925" spans="1:14" s="141" customFormat="1" ht="18" customHeight="1">
      <c r="A925" s="276"/>
      <c r="B925" s="288"/>
      <c r="C925" s="289"/>
      <c r="D925" s="289"/>
      <c r="E925" s="289"/>
      <c r="F925" s="281"/>
      <c r="G925" s="281"/>
      <c r="H925" s="281"/>
      <c r="I925" s="281"/>
      <c r="J925" s="281"/>
      <c r="K925" s="281"/>
      <c r="L925" s="281"/>
      <c r="M925" s="281"/>
      <c r="N925" s="282"/>
    </row>
    <row r="926" spans="1:14" s="141" customFormat="1" ht="18" customHeight="1">
      <c r="A926" s="276"/>
      <c r="B926" s="288"/>
      <c r="C926" s="289"/>
      <c r="D926" s="289"/>
      <c r="E926" s="289"/>
      <c r="F926" s="281"/>
      <c r="G926" s="281"/>
      <c r="H926" s="281"/>
      <c r="I926" s="281"/>
      <c r="J926" s="281"/>
      <c r="K926" s="281"/>
      <c r="L926" s="281"/>
      <c r="M926" s="281"/>
      <c r="N926" s="282"/>
    </row>
    <row r="927" spans="1:14" s="141" customFormat="1" ht="18" customHeight="1">
      <c r="A927" s="276"/>
      <c r="B927" s="288"/>
      <c r="C927" s="289"/>
      <c r="D927" s="289"/>
      <c r="E927" s="289"/>
      <c r="F927" s="281"/>
      <c r="G927" s="281"/>
      <c r="H927" s="281"/>
      <c r="I927" s="281"/>
      <c r="J927" s="281"/>
      <c r="K927" s="281"/>
      <c r="L927" s="281"/>
      <c r="M927" s="281"/>
      <c r="N927" s="282"/>
    </row>
    <row r="928" spans="1:14" s="141" customFormat="1" ht="18" customHeight="1">
      <c r="A928" s="276"/>
      <c r="B928" s="288"/>
      <c r="C928" s="289"/>
      <c r="D928" s="289"/>
      <c r="E928" s="289"/>
      <c r="F928" s="281"/>
      <c r="G928" s="281"/>
      <c r="H928" s="281"/>
      <c r="I928" s="281"/>
      <c r="J928" s="281"/>
      <c r="K928" s="281"/>
      <c r="L928" s="281"/>
      <c r="M928" s="281"/>
      <c r="N928" s="282"/>
    </row>
    <row r="929" spans="1:14" s="141" customFormat="1" ht="18" customHeight="1">
      <c r="A929" s="276"/>
      <c r="B929" s="288"/>
      <c r="C929" s="289"/>
      <c r="D929" s="289"/>
      <c r="E929" s="289"/>
      <c r="F929" s="281"/>
      <c r="G929" s="281"/>
      <c r="H929" s="281"/>
      <c r="I929" s="281"/>
      <c r="J929" s="281"/>
      <c r="K929" s="281"/>
      <c r="L929" s="281"/>
      <c r="M929" s="281"/>
      <c r="N929" s="282"/>
    </row>
    <row r="930" spans="1:14" s="141" customFormat="1" ht="18" customHeight="1">
      <c r="A930" s="276"/>
      <c r="B930" s="288"/>
      <c r="C930" s="289"/>
      <c r="D930" s="289"/>
      <c r="E930" s="289"/>
      <c r="F930" s="281"/>
      <c r="G930" s="281"/>
      <c r="H930" s="281"/>
      <c r="I930" s="281"/>
      <c r="J930" s="281"/>
      <c r="K930" s="281"/>
      <c r="L930" s="281"/>
      <c r="M930" s="281"/>
      <c r="N930" s="282"/>
    </row>
    <row r="931" spans="1:14" s="141" customFormat="1" ht="18" customHeight="1">
      <c r="A931" s="276"/>
      <c r="B931" s="288"/>
      <c r="C931" s="289"/>
      <c r="D931" s="289"/>
      <c r="E931" s="289"/>
      <c r="F931" s="281"/>
      <c r="G931" s="281"/>
      <c r="H931" s="281"/>
      <c r="I931" s="281"/>
      <c r="J931" s="281"/>
      <c r="K931" s="281"/>
      <c r="L931" s="281"/>
      <c r="M931" s="281"/>
      <c r="N931" s="282"/>
    </row>
    <row r="932" spans="1:14" s="141" customFormat="1" ht="18" customHeight="1">
      <c r="A932" s="276"/>
      <c r="B932" s="288"/>
      <c r="C932" s="289"/>
      <c r="D932" s="289"/>
      <c r="E932" s="289"/>
      <c r="F932" s="281"/>
      <c r="G932" s="281"/>
      <c r="H932" s="281"/>
      <c r="I932" s="281"/>
      <c r="J932" s="281"/>
      <c r="K932" s="281"/>
      <c r="L932" s="281"/>
      <c r="M932" s="281"/>
      <c r="N932" s="282"/>
    </row>
    <row r="933" spans="1:14" s="141" customFormat="1" ht="18" customHeight="1">
      <c r="A933" s="276"/>
      <c r="B933" s="288"/>
      <c r="C933" s="289"/>
      <c r="D933" s="289"/>
      <c r="E933" s="289"/>
      <c r="F933" s="281"/>
      <c r="G933" s="281"/>
      <c r="H933" s="281"/>
      <c r="I933" s="281"/>
      <c r="J933" s="281"/>
      <c r="K933" s="281"/>
      <c r="L933" s="281"/>
      <c r="M933" s="281"/>
      <c r="N933" s="282"/>
    </row>
    <row r="934" spans="1:14" s="141" customFormat="1" ht="18" customHeight="1">
      <c r="A934" s="276"/>
      <c r="B934" s="288"/>
      <c r="C934" s="289"/>
      <c r="D934" s="289"/>
      <c r="E934" s="289"/>
      <c r="F934" s="281"/>
      <c r="G934" s="281"/>
      <c r="H934" s="281"/>
      <c r="I934" s="281"/>
      <c r="J934" s="281"/>
      <c r="K934" s="281"/>
      <c r="L934" s="281"/>
      <c r="M934" s="281"/>
      <c r="N934" s="282"/>
    </row>
    <row r="935" spans="1:14" s="141" customFormat="1" ht="18" customHeight="1">
      <c r="A935" s="276"/>
      <c r="B935" s="288"/>
      <c r="C935" s="289"/>
      <c r="D935" s="289"/>
      <c r="E935" s="289"/>
      <c r="F935" s="281"/>
      <c r="G935" s="281"/>
      <c r="H935" s="281"/>
      <c r="I935" s="281"/>
      <c r="J935" s="281"/>
      <c r="K935" s="281"/>
      <c r="L935" s="281"/>
      <c r="M935" s="281"/>
      <c r="N935" s="282"/>
    </row>
    <row r="936" spans="1:14" s="141" customFormat="1" ht="18" customHeight="1">
      <c r="A936" s="276"/>
      <c r="B936" s="288"/>
      <c r="C936" s="289"/>
      <c r="D936" s="289"/>
      <c r="E936" s="289"/>
      <c r="F936" s="281"/>
      <c r="G936" s="281"/>
      <c r="H936" s="281"/>
      <c r="I936" s="281"/>
      <c r="J936" s="281"/>
      <c r="K936" s="281"/>
      <c r="L936" s="281"/>
      <c r="M936" s="281"/>
      <c r="N936" s="282"/>
    </row>
    <row r="937" spans="1:14" s="141" customFormat="1" ht="18" customHeight="1">
      <c r="A937" s="276"/>
      <c r="B937" s="288"/>
      <c r="C937" s="289"/>
      <c r="D937" s="289"/>
      <c r="E937" s="289"/>
      <c r="F937" s="281"/>
      <c r="G937" s="281"/>
      <c r="H937" s="281"/>
      <c r="I937" s="281"/>
      <c r="J937" s="281"/>
      <c r="K937" s="281"/>
      <c r="L937" s="281"/>
      <c r="M937" s="281"/>
      <c r="N937" s="282"/>
    </row>
    <row r="938" spans="1:14" s="141" customFormat="1" ht="18" customHeight="1">
      <c r="A938" s="276"/>
      <c r="B938" s="288"/>
      <c r="C938" s="289"/>
      <c r="D938" s="289"/>
      <c r="E938" s="289"/>
      <c r="F938" s="281"/>
      <c r="G938" s="281"/>
      <c r="H938" s="281"/>
      <c r="I938" s="281"/>
      <c r="J938" s="281"/>
      <c r="K938" s="281"/>
      <c r="L938" s="281"/>
      <c r="M938" s="281"/>
      <c r="N938" s="282"/>
    </row>
    <row r="939" spans="1:14" s="141" customFormat="1" ht="18" customHeight="1">
      <c r="A939" s="276"/>
      <c r="B939" s="288"/>
      <c r="C939" s="289"/>
      <c r="D939" s="289"/>
      <c r="E939" s="289"/>
      <c r="F939" s="281"/>
      <c r="G939" s="281"/>
      <c r="H939" s="281"/>
      <c r="I939" s="281"/>
      <c r="J939" s="281"/>
      <c r="K939" s="281"/>
      <c r="L939" s="281"/>
      <c r="M939" s="281"/>
      <c r="N939" s="282"/>
    </row>
    <row r="940" spans="1:14" s="141" customFormat="1" ht="18" customHeight="1">
      <c r="A940" s="276"/>
      <c r="B940" s="288"/>
      <c r="C940" s="289"/>
      <c r="D940" s="289"/>
      <c r="E940" s="289"/>
      <c r="F940" s="281"/>
      <c r="G940" s="281"/>
      <c r="H940" s="281"/>
      <c r="I940" s="281"/>
      <c r="J940" s="281"/>
      <c r="K940" s="281"/>
      <c r="L940" s="281"/>
      <c r="M940" s="281"/>
      <c r="N940" s="282"/>
    </row>
    <row r="941" spans="1:14" s="141" customFormat="1" ht="18" customHeight="1">
      <c r="A941" s="276"/>
      <c r="B941" s="288"/>
      <c r="C941" s="289"/>
      <c r="D941" s="289"/>
      <c r="E941" s="289"/>
      <c r="F941" s="281"/>
      <c r="G941" s="281"/>
      <c r="H941" s="281"/>
      <c r="I941" s="281"/>
      <c r="J941" s="281"/>
      <c r="K941" s="281"/>
      <c r="L941" s="281"/>
      <c r="M941" s="281"/>
      <c r="N941" s="282"/>
    </row>
    <row r="942" spans="1:14" s="141" customFormat="1" ht="18" customHeight="1">
      <c r="A942" s="276"/>
      <c r="B942" s="288"/>
      <c r="C942" s="289"/>
      <c r="D942" s="289"/>
      <c r="E942" s="289"/>
      <c r="F942" s="281"/>
      <c r="G942" s="281"/>
      <c r="H942" s="281"/>
      <c r="I942" s="281"/>
      <c r="J942" s="281"/>
      <c r="K942" s="281"/>
      <c r="L942" s="281"/>
      <c r="M942" s="281"/>
      <c r="N942" s="282"/>
    </row>
    <row r="943" spans="1:14" s="141" customFormat="1" ht="18" customHeight="1">
      <c r="A943" s="276"/>
      <c r="B943" s="288"/>
      <c r="C943" s="289"/>
      <c r="D943" s="289"/>
      <c r="E943" s="289"/>
      <c r="F943" s="281"/>
      <c r="G943" s="281"/>
      <c r="H943" s="281"/>
      <c r="I943" s="281"/>
      <c r="J943" s="281"/>
      <c r="K943" s="281"/>
      <c r="L943" s="281"/>
      <c r="M943" s="281"/>
      <c r="N943" s="282"/>
    </row>
    <row r="944" spans="1:14" s="141" customFormat="1" ht="18" customHeight="1">
      <c r="A944" s="276"/>
      <c r="B944" s="288"/>
      <c r="C944" s="289"/>
      <c r="D944" s="289"/>
      <c r="E944" s="289"/>
      <c r="F944" s="281"/>
      <c r="G944" s="281"/>
      <c r="H944" s="281"/>
      <c r="I944" s="281"/>
      <c r="J944" s="281"/>
      <c r="K944" s="281"/>
      <c r="L944" s="281"/>
      <c r="M944" s="281"/>
      <c r="N944" s="282"/>
    </row>
    <row r="945" spans="1:14" s="141" customFormat="1" ht="18" customHeight="1">
      <c r="A945" s="276"/>
      <c r="B945" s="288"/>
      <c r="C945" s="289"/>
      <c r="D945" s="289"/>
      <c r="E945" s="289"/>
      <c r="F945" s="281"/>
      <c r="G945" s="281"/>
      <c r="H945" s="281"/>
      <c r="I945" s="281"/>
      <c r="J945" s="281"/>
      <c r="K945" s="281"/>
      <c r="L945" s="281"/>
      <c r="M945" s="281"/>
      <c r="N945" s="282"/>
    </row>
    <row r="946" spans="1:14" s="141" customFormat="1" ht="18" customHeight="1">
      <c r="A946" s="276"/>
      <c r="B946" s="288"/>
      <c r="C946" s="289"/>
      <c r="D946" s="289"/>
      <c r="E946" s="289"/>
      <c r="F946" s="281"/>
      <c r="G946" s="281"/>
      <c r="H946" s="281"/>
      <c r="I946" s="281"/>
      <c r="J946" s="281"/>
      <c r="K946" s="281"/>
      <c r="L946" s="281"/>
      <c r="M946" s="281"/>
      <c r="N946" s="282"/>
    </row>
    <row r="947" spans="1:14" s="141" customFormat="1" ht="18" customHeight="1">
      <c r="A947" s="276"/>
      <c r="B947" s="288"/>
      <c r="C947" s="289"/>
      <c r="D947" s="289"/>
      <c r="E947" s="289"/>
      <c r="F947" s="281"/>
      <c r="G947" s="281"/>
      <c r="H947" s="281"/>
      <c r="I947" s="281"/>
      <c r="J947" s="281"/>
      <c r="K947" s="281"/>
      <c r="L947" s="281"/>
      <c r="M947" s="281"/>
      <c r="N947" s="282"/>
    </row>
    <row r="948" spans="1:14" s="141" customFormat="1" ht="18" customHeight="1">
      <c r="A948" s="276"/>
      <c r="B948" s="288"/>
      <c r="C948" s="289"/>
      <c r="D948" s="289"/>
      <c r="E948" s="289"/>
      <c r="F948" s="281"/>
      <c r="G948" s="281"/>
      <c r="H948" s="281"/>
      <c r="I948" s="281"/>
      <c r="J948" s="281"/>
      <c r="K948" s="281"/>
      <c r="L948" s="281"/>
      <c r="M948" s="281"/>
      <c r="N948" s="282"/>
    </row>
    <row r="949" spans="1:14" s="141" customFormat="1" ht="18" customHeight="1">
      <c r="A949" s="276"/>
      <c r="B949" s="288"/>
      <c r="C949" s="289"/>
      <c r="D949" s="289"/>
      <c r="E949" s="289"/>
      <c r="F949" s="281"/>
      <c r="G949" s="281"/>
      <c r="H949" s="281"/>
      <c r="I949" s="281"/>
      <c r="J949" s="281"/>
      <c r="K949" s="281"/>
      <c r="L949" s="281"/>
      <c r="M949" s="281"/>
      <c r="N949" s="282"/>
    </row>
    <row r="950" spans="1:14" s="141" customFormat="1" ht="18" customHeight="1">
      <c r="A950" s="276"/>
      <c r="B950" s="288"/>
      <c r="C950" s="289"/>
      <c r="D950" s="289"/>
      <c r="E950" s="289"/>
      <c r="F950" s="281"/>
      <c r="G950" s="281"/>
      <c r="H950" s="281"/>
      <c r="I950" s="281"/>
      <c r="J950" s="281"/>
      <c r="K950" s="281"/>
      <c r="L950" s="281"/>
      <c r="M950" s="281"/>
      <c r="N950" s="282"/>
    </row>
    <row r="951" spans="1:14" s="141" customFormat="1" ht="18" customHeight="1">
      <c r="A951" s="276"/>
      <c r="B951" s="288"/>
      <c r="C951" s="289"/>
      <c r="D951" s="289"/>
      <c r="E951" s="289"/>
      <c r="F951" s="281"/>
      <c r="G951" s="281"/>
      <c r="H951" s="281"/>
      <c r="I951" s="281"/>
      <c r="J951" s="281"/>
      <c r="K951" s="281"/>
      <c r="L951" s="281"/>
      <c r="M951" s="281"/>
      <c r="N951" s="282"/>
    </row>
    <row r="952" spans="1:14" s="141" customFormat="1" ht="18" customHeight="1">
      <c r="A952" s="276"/>
      <c r="B952" s="288"/>
      <c r="C952" s="289"/>
      <c r="D952" s="289"/>
      <c r="E952" s="289"/>
      <c r="F952" s="281"/>
      <c r="G952" s="281"/>
      <c r="H952" s="281"/>
      <c r="I952" s="281"/>
      <c r="J952" s="281"/>
      <c r="K952" s="281"/>
      <c r="L952" s="281"/>
      <c r="M952" s="281"/>
      <c r="N952" s="282"/>
    </row>
    <row r="953" spans="1:14" s="141" customFormat="1" ht="18" customHeight="1">
      <c r="A953" s="276"/>
      <c r="B953" s="288"/>
      <c r="C953" s="289"/>
      <c r="D953" s="289"/>
      <c r="E953" s="289"/>
      <c r="F953" s="281"/>
      <c r="G953" s="281"/>
      <c r="H953" s="281"/>
      <c r="I953" s="281"/>
      <c r="J953" s="281"/>
      <c r="K953" s="281"/>
      <c r="L953" s="281"/>
      <c r="M953" s="281"/>
      <c r="N953" s="282"/>
    </row>
    <row r="954" spans="1:14" s="141" customFormat="1" ht="18" customHeight="1">
      <c r="A954" s="276"/>
      <c r="B954" s="288"/>
      <c r="C954" s="289"/>
      <c r="D954" s="289"/>
      <c r="E954" s="289"/>
      <c r="F954" s="281"/>
      <c r="G954" s="281"/>
      <c r="H954" s="281"/>
      <c r="I954" s="281"/>
      <c r="J954" s="281"/>
      <c r="K954" s="281"/>
      <c r="L954" s="281"/>
      <c r="M954" s="281"/>
      <c r="N954" s="282"/>
    </row>
    <row r="955" spans="1:14" s="141" customFormat="1" ht="18" customHeight="1">
      <c r="A955" s="276"/>
      <c r="B955" s="288"/>
      <c r="C955" s="289"/>
      <c r="D955" s="289"/>
      <c r="E955" s="289"/>
      <c r="F955" s="281"/>
      <c r="G955" s="281"/>
      <c r="H955" s="281"/>
      <c r="I955" s="281"/>
      <c r="J955" s="281"/>
      <c r="K955" s="281"/>
      <c r="L955" s="281"/>
      <c r="M955" s="281"/>
      <c r="N955" s="282"/>
    </row>
    <row r="956" spans="1:14" s="141" customFormat="1" ht="18" customHeight="1">
      <c r="A956" s="276"/>
      <c r="B956" s="288"/>
      <c r="C956" s="289"/>
      <c r="D956" s="289"/>
      <c r="E956" s="289"/>
      <c r="F956" s="281"/>
      <c r="G956" s="281"/>
      <c r="H956" s="281"/>
      <c r="I956" s="281"/>
      <c r="J956" s="281"/>
      <c r="K956" s="281"/>
      <c r="L956" s="281"/>
      <c r="M956" s="281"/>
      <c r="N956" s="282"/>
    </row>
    <row r="957" spans="1:14" s="141" customFormat="1" ht="18" customHeight="1">
      <c r="A957" s="276"/>
      <c r="B957" s="288"/>
      <c r="C957" s="289"/>
      <c r="D957" s="289"/>
      <c r="E957" s="289"/>
      <c r="F957" s="281"/>
      <c r="G957" s="281"/>
      <c r="H957" s="281"/>
      <c r="I957" s="281"/>
      <c r="J957" s="281"/>
      <c r="K957" s="281"/>
      <c r="L957" s="281"/>
      <c r="M957" s="281"/>
      <c r="N957" s="282"/>
    </row>
    <row r="958" spans="1:14" s="141" customFormat="1" ht="18" customHeight="1">
      <c r="A958" s="276"/>
      <c r="B958" s="288"/>
      <c r="C958" s="289"/>
      <c r="D958" s="289"/>
      <c r="E958" s="289"/>
      <c r="F958" s="281"/>
      <c r="G958" s="281"/>
      <c r="H958" s="281"/>
      <c r="I958" s="281"/>
      <c r="J958" s="281"/>
      <c r="K958" s="281"/>
      <c r="L958" s="281"/>
      <c r="M958" s="281"/>
      <c r="N958" s="282"/>
    </row>
    <row r="959" spans="1:14" s="141" customFormat="1" ht="18" customHeight="1">
      <c r="A959" s="276"/>
      <c r="B959" s="288"/>
      <c r="C959" s="289"/>
      <c r="D959" s="289"/>
      <c r="E959" s="289"/>
      <c r="F959" s="281"/>
      <c r="G959" s="281"/>
      <c r="H959" s="281"/>
      <c r="I959" s="281"/>
      <c r="J959" s="281"/>
      <c r="K959" s="281"/>
      <c r="L959" s="281"/>
      <c r="M959" s="281"/>
      <c r="N959" s="282"/>
    </row>
    <row r="960" spans="1:14" s="141" customFormat="1" ht="18" customHeight="1">
      <c r="A960" s="276"/>
      <c r="B960" s="288"/>
      <c r="C960" s="289"/>
      <c r="D960" s="289"/>
      <c r="E960" s="289"/>
      <c r="F960" s="281"/>
      <c r="G960" s="281"/>
      <c r="H960" s="281"/>
      <c r="I960" s="281"/>
      <c r="J960" s="281"/>
      <c r="K960" s="281"/>
      <c r="L960" s="281"/>
      <c r="M960" s="281"/>
      <c r="N960" s="282"/>
    </row>
    <row r="961" spans="1:14" s="141" customFormat="1" ht="18" customHeight="1">
      <c r="A961" s="276"/>
      <c r="B961" s="288"/>
      <c r="C961" s="289"/>
      <c r="D961" s="289"/>
      <c r="E961" s="289"/>
      <c r="F961" s="281"/>
      <c r="G961" s="281"/>
      <c r="H961" s="281"/>
      <c r="I961" s="281"/>
      <c r="J961" s="281"/>
      <c r="K961" s="281"/>
      <c r="L961" s="281"/>
      <c r="M961" s="281"/>
      <c r="N961" s="282"/>
    </row>
    <row r="962" spans="1:14" s="141" customFormat="1" ht="18" customHeight="1">
      <c r="A962" s="276"/>
      <c r="B962" s="288"/>
      <c r="C962" s="289"/>
      <c r="D962" s="289"/>
      <c r="E962" s="289"/>
      <c r="F962" s="281"/>
      <c r="G962" s="281"/>
      <c r="H962" s="281"/>
      <c r="I962" s="281"/>
      <c r="J962" s="281"/>
      <c r="K962" s="281"/>
      <c r="L962" s="281"/>
      <c r="M962" s="281"/>
      <c r="N962" s="282"/>
    </row>
    <row r="963" spans="1:14" s="141" customFormat="1" ht="18" customHeight="1">
      <c r="A963" s="276"/>
      <c r="B963" s="288"/>
      <c r="C963" s="289"/>
      <c r="D963" s="289"/>
      <c r="E963" s="289"/>
      <c r="F963" s="281"/>
      <c r="G963" s="281"/>
      <c r="H963" s="281"/>
      <c r="I963" s="281"/>
      <c r="J963" s="281"/>
      <c r="K963" s="281"/>
      <c r="L963" s="281"/>
      <c r="M963" s="281"/>
      <c r="N963" s="282"/>
    </row>
    <row r="964" spans="1:14" s="141" customFormat="1" ht="18" customHeight="1">
      <c r="A964" s="276"/>
      <c r="B964" s="288"/>
      <c r="C964" s="289"/>
      <c r="D964" s="289"/>
      <c r="E964" s="289"/>
      <c r="F964" s="281"/>
      <c r="G964" s="281"/>
      <c r="H964" s="281"/>
      <c r="I964" s="281"/>
      <c r="J964" s="281"/>
      <c r="K964" s="281"/>
      <c r="L964" s="281"/>
      <c r="M964" s="281"/>
      <c r="N964" s="282"/>
    </row>
    <row r="965" spans="1:14" s="141" customFormat="1" ht="18" customHeight="1">
      <c r="A965" s="276"/>
      <c r="B965" s="288"/>
      <c r="C965" s="289"/>
      <c r="D965" s="289"/>
      <c r="E965" s="289"/>
      <c r="F965" s="281"/>
      <c r="G965" s="281"/>
      <c r="H965" s="281"/>
      <c r="I965" s="281"/>
      <c r="J965" s="281"/>
      <c r="K965" s="281"/>
      <c r="L965" s="281"/>
      <c r="M965" s="281"/>
      <c r="N965" s="282"/>
    </row>
    <row r="966" spans="1:14" s="141" customFormat="1" ht="18" customHeight="1">
      <c r="A966" s="276"/>
      <c r="B966" s="288"/>
      <c r="C966" s="289"/>
      <c r="D966" s="289"/>
      <c r="E966" s="289"/>
      <c r="F966" s="281"/>
      <c r="G966" s="281"/>
      <c r="H966" s="281"/>
      <c r="I966" s="281"/>
      <c r="J966" s="281"/>
      <c r="K966" s="281"/>
      <c r="L966" s="281"/>
      <c r="M966" s="281"/>
      <c r="N966" s="282"/>
    </row>
    <row r="967" spans="1:14" s="141" customFormat="1" ht="18" customHeight="1">
      <c r="A967" s="276"/>
      <c r="B967" s="288"/>
      <c r="C967" s="289"/>
      <c r="D967" s="289"/>
      <c r="E967" s="289"/>
      <c r="F967" s="281"/>
      <c r="G967" s="281"/>
      <c r="H967" s="281"/>
      <c r="I967" s="281"/>
      <c r="J967" s="281"/>
      <c r="K967" s="281"/>
      <c r="L967" s="281"/>
      <c r="M967" s="281"/>
      <c r="N967" s="282"/>
    </row>
    <row r="968" spans="1:14" s="141" customFormat="1" ht="18" customHeight="1">
      <c r="A968" s="276"/>
      <c r="B968" s="288"/>
      <c r="C968" s="289"/>
      <c r="D968" s="289"/>
      <c r="E968" s="289"/>
      <c r="F968" s="281"/>
      <c r="G968" s="281"/>
      <c r="H968" s="281"/>
      <c r="I968" s="281"/>
      <c r="J968" s="281"/>
      <c r="K968" s="281"/>
      <c r="L968" s="281"/>
      <c r="M968" s="281"/>
      <c r="N968" s="282"/>
    </row>
    <row r="969" spans="1:14" s="141" customFormat="1" ht="18" customHeight="1">
      <c r="A969" s="276"/>
      <c r="B969" s="288"/>
      <c r="C969" s="289"/>
      <c r="D969" s="289"/>
      <c r="E969" s="289"/>
      <c r="F969" s="281"/>
      <c r="G969" s="281"/>
      <c r="H969" s="281"/>
      <c r="I969" s="281"/>
      <c r="J969" s="281"/>
      <c r="K969" s="281"/>
      <c r="L969" s="281"/>
      <c r="M969" s="281"/>
      <c r="N969" s="282"/>
    </row>
    <row r="970" spans="1:14" s="141" customFormat="1" ht="18" customHeight="1">
      <c r="A970" s="276"/>
      <c r="B970" s="288"/>
      <c r="C970" s="289"/>
      <c r="D970" s="289"/>
      <c r="E970" s="289"/>
      <c r="F970" s="281"/>
      <c r="G970" s="281"/>
      <c r="H970" s="281"/>
      <c r="I970" s="281"/>
      <c r="J970" s="281"/>
      <c r="K970" s="281"/>
      <c r="L970" s="281"/>
      <c r="M970" s="281"/>
      <c r="N970" s="282"/>
    </row>
    <row r="971" spans="1:14" s="141" customFormat="1" ht="18" customHeight="1">
      <c r="A971" s="276"/>
      <c r="B971" s="288"/>
      <c r="C971" s="289"/>
      <c r="D971" s="289"/>
      <c r="E971" s="289"/>
      <c r="F971" s="281"/>
      <c r="G971" s="281"/>
      <c r="H971" s="281"/>
      <c r="I971" s="281"/>
      <c r="J971" s="281"/>
      <c r="K971" s="281"/>
      <c r="L971" s="281"/>
      <c r="M971" s="281"/>
      <c r="N971" s="282"/>
    </row>
    <row r="972" spans="1:14" s="141" customFormat="1" ht="18" customHeight="1">
      <c r="A972" s="276"/>
      <c r="B972" s="288"/>
      <c r="C972" s="289"/>
      <c r="D972" s="289"/>
      <c r="E972" s="289"/>
      <c r="F972" s="281"/>
      <c r="G972" s="281"/>
      <c r="H972" s="281"/>
      <c r="I972" s="281"/>
      <c r="J972" s="281"/>
      <c r="K972" s="281"/>
      <c r="L972" s="281"/>
      <c r="M972" s="281"/>
      <c r="N972" s="282"/>
    </row>
    <row r="973" spans="1:14" s="141" customFormat="1" ht="18" customHeight="1">
      <c r="A973" s="276"/>
      <c r="B973" s="288"/>
      <c r="C973" s="289"/>
      <c r="D973" s="289"/>
      <c r="E973" s="289"/>
      <c r="F973" s="281"/>
      <c r="G973" s="281"/>
      <c r="H973" s="281"/>
      <c r="I973" s="281"/>
      <c r="J973" s="281"/>
      <c r="K973" s="281"/>
      <c r="L973" s="281"/>
      <c r="M973" s="281"/>
      <c r="N973" s="282"/>
    </row>
    <row r="974" spans="1:14" s="141" customFormat="1" ht="18" customHeight="1">
      <c r="A974" s="276"/>
      <c r="B974" s="288"/>
      <c r="C974" s="289"/>
      <c r="D974" s="289"/>
      <c r="E974" s="289"/>
      <c r="F974" s="281"/>
      <c r="G974" s="281"/>
      <c r="H974" s="281"/>
      <c r="I974" s="281"/>
      <c r="J974" s="281"/>
      <c r="K974" s="281"/>
      <c r="L974" s="281"/>
      <c r="M974" s="281"/>
      <c r="N974" s="282"/>
    </row>
    <row r="975" spans="1:14" s="141" customFormat="1" ht="18" customHeight="1">
      <c r="A975" s="276"/>
      <c r="B975" s="288"/>
      <c r="C975" s="289"/>
      <c r="D975" s="289"/>
      <c r="E975" s="289"/>
      <c r="F975" s="281"/>
      <c r="G975" s="281"/>
      <c r="H975" s="281"/>
      <c r="I975" s="281"/>
      <c r="J975" s="281"/>
      <c r="K975" s="281"/>
      <c r="L975" s="281"/>
      <c r="M975" s="281"/>
      <c r="N975" s="282"/>
    </row>
    <row r="976" spans="1:14" s="141" customFormat="1" ht="18" customHeight="1">
      <c r="A976" s="276"/>
      <c r="B976" s="288"/>
      <c r="C976" s="289"/>
      <c r="D976" s="289"/>
      <c r="E976" s="289"/>
      <c r="F976" s="281"/>
      <c r="G976" s="281"/>
      <c r="H976" s="281"/>
      <c r="I976" s="281"/>
      <c r="J976" s="281"/>
      <c r="K976" s="281"/>
      <c r="L976" s="281"/>
      <c r="M976" s="281"/>
      <c r="N976" s="282"/>
    </row>
    <row r="977" spans="1:14" s="141" customFormat="1" ht="18" customHeight="1">
      <c r="A977" s="276"/>
      <c r="B977" s="288"/>
      <c r="C977" s="289"/>
      <c r="D977" s="289"/>
      <c r="E977" s="289"/>
      <c r="F977" s="281"/>
      <c r="G977" s="281"/>
      <c r="H977" s="281"/>
      <c r="I977" s="281"/>
      <c r="J977" s="281"/>
      <c r="K977" s="281"/>
      <c r="L977" s="281"/>
      <c r="M977" s="281"/>
      <c r="N977" s="282"/>
    </row>
    <row r="978" spans="1:14" s="141" customFormat="1" ht="18" customHeight="1">
      <c r="A978" s="276"/>
      <c r="B978" s="288"/>
      <c r="C978" s="289"/>
      <c r="D978" s="289"/>
      <c r="E978" s="289"/>
      <c r="F978" s="281"/>
      <c r="G978" s="281"/>
      <c r="H978" s="281"/>
      <c r="I978" s="281"/>
      <c r="J978" s="281"/>
      <c r="K978" s="281"/>
      <c r="L978" s="281"/>
      <c r="M978" s="281"/>
      <c r="N978" s="282"/>
    </row>
    <row r="979" spans="1:14" s="141" customFormat="1" ht="18" customHeight="1">
      <c r="A979" s="276"/>
      <c r="B979" s="288"/>
      <c r="C979" s="289"/>
      <c r="D979" s="289"/>
      <c r="E979" s="289"/>
      <c r="F979" s="281"/>
      <c r="G979" s="281"/>
      <c r="H979" s="281"/>
      <c r="I979" s="281"/>
      <c r="J979" s="281"/>
      <c r="K979" s="281"/>
      <c r="L979" s="281"/>
      <c r="M979" s="281"/>
      <c r="N979" s="282"/>
    </row>
    <row r="980" spans="1:14" s="141" customFormat="1" ht="18" customHeight="1">
      <c r="A980" s="276"/>
      <c r="B980" s="288"/>
      <c r="C980" s="289"/>
      <c r="D980" s="289"/>
      <c r="E980" s="289"/>
      <c r="F980" s="281"/>
      <c r="G980" s="281"/>
      <c r="H980" s="281"/>
      <c r="I980" s="281"/>
      <c r="J980" s="281"/>
      <c r="K980" s="281"/>
      <c r="L980" s="281"/>
      <c r="M980" s="281"/>
      <c r="N980" s="282"/>
    </row>
    <row r="981" spans="1:14" s="141" customFormat="1" ht="18" customHeight="1">
      <c r="A981" s="276"/>
      <c r="B981" s="288"/>
      <c r="C981" s="289"/>
      <c r="D981" s="289"/>
      <c r="E981" s="289"/>
      <c r="F981" s="281"/>
      <c r="G981" s="281"/>
      <c r="H981" s="281"/>
      <c r="I981" s="281"/>
      <c r="J981" s="281"/>
      <c r="K981" s="281"/>
      <c r="L981" s="281"/>
      <c r="M981" s="281"/>
      <c r="N981" s="282"/>
    </row>
    <row r="982" spans="1:14" s="141" customFormat="1" ht="18" customHeight="1">
      <c r="A982" s="276"/>
      <c r="B982" s="288"/>
      <c r="C982" s="289"/>
      <c r="D982" s="289"/>
      <c r="E982" s="289"/>
      <c r="F982" s="281"/>
      <c r="G982" s="281"/>
      <c r="H982" s="281"/>
      <c r="I982" s="281"/>
      <c r="J982" s="281"/>
      <c r="K982" s="281"/>
      <c r="L982" s="281"/>
      <c r="M982" s="281"/>
      <c r="N982" s="282"/>
    </row>
    <row r="983" spans="1:14" s="141" customFormat="1" ht="18" customHeight="1">
      <c r="A983" s="276"/>
      <c r="B983" s="288"/>
      <c r="C983" s="289"/>
      <c r="D983" s="289"/>
      <c r="E983" s="289"/>
      <c r="F983" s="281"/>
      <c r="G983" s="281"/>
      <c r="H983" s="281"/>
      <c r="I983" s="281"/>
      <c r="J983" s="281"/>
      <c r="K983" s="281"/>
      <c r="L983" s="281"/>
      <c r="M983" s="281"/>
      <c r="N983" s="282"/>
    </row>
    <row r="984" spans="1:14" s="141" customFormat="1" ht="18" customHeight="1">
      <c r="A984" s="276"/>
      <c r="B984" s="288"/>
      <c r="C984" s="289"/>
      <c r="D984" s="289"/>
      <c r="E984" s="289"/>
      <c r="F984" s="281"/>
      <c r="G984" s="281"/>
      <c r="H984" s="281"/>
      <c r="I984" s="281"/>
      <c r="J984" s="281"/>
      <c r="K984" s="281"/>
      <c r="L984" s="281"/>
      <c r="M984" s="281"/>
      <c r="N984" s="282"/>
    </row>
    <row r="985" spans="1:14" s="141" customFormat="1" ht="18" customHeight="1">
      <c r="A985" s="276"/>
      <c r="B985" s="288"/>
      <c r="C985" s="289"/>
      <c r="D985" s="289"/>
      <c r="E985" s="289"/>
      <c r="F985" s="281"/>
      <c r="G985" s="281"/>
      <c r="H985" s="281"/>
      <c r="I985" s="281"/>
      <c r="J985" s="281"/>
      <c r="K985" s="281"/>
      <c r="L985" s="281"/>
      <c r="M985" s="281"/>
      <c r="N985" s="282"/>
    </row>
    <row r="986" spans="1:14" s="141" customFormat="1" ht="18" customHeight="1">
      <c r="A986" s="276"/>
      <c r="B986" s="288"/>
      <c r="C986" s="289"/>
      <c r="D986" s="289"/>
      <c r="E986" s="289"/>
      <c r="F986" s="281"/>
      <c r="G986" s="281"/>
      <c r="H986" s="281"/>
      <c r="I986" s="281"/>
      <c r="J986" s="281"/>
      <c r="K986" s="281"/>
      <c r="L986" s="281"/>
      <c r="M986" s="281"/>
      <c r="N986" s="282"/>
    </row>
    <row r="987" spans="1:14" s="141" customFormat="1" ht="18" customHeight="1">
      <c r="A987" s="276"/>
      <c r="B987" s="288"/>
      <c r="C987" s="289"/>
      <c r="D987" s="289"/>
      <c r="E987" s="289"/>
      <c r="F987" s="281"/>
      <c r="G987" s="281"/>
      <c r="H987" s="281"/>
      <c r="I987" s="281"/>
      <c r="J987" s="281"/>
      <c r="K987" s="281"/>
      <c r="L987" s="281"/>
      <c r="M987" s="281"/>
      <c r="N987" s="282"/>
    </row>
    <row r="988" spans="1:14" s="141" customFormat="1" ht="18" customHeight="1">
      <c r="A988" s="276"/>
      <c r="B988" s="288"/>
      <c r="C988" s="289"/>
      <c r="D988" s="289"/>
      <c r="E988" s="289"/>
      <c r="F988" s="281"/>
      <c r="G988" s="281"/>
      <c r="H988" s="281"/>
      <c r="I988" s="281"/>
      <c r="J988" s="281"/>
      <c r="K988" s="281"/>
      <c r="L988" s="281"/>
      <c r="M988" s="281"/>
      <c r="N988" s="282"/>
    </row>
    <row r="989" spans="1:14" s="141" customFormat="1" ht="18" customHeight="1">
      <c r="A989" s="276"/>
      <c r="B989" s="288"/>
      <c r="C989" s="289"/>
      <c r="D989" s="289"/>
      <c r="E989" s="289"/>
      <c r="F989" s="281"/>
      <c r="G989" s="281"/>
      <c r="H989" s="281"/>
      <c r="I989" s="281"/>
      <c r="J989" s="281"/>
      <c r="K989" s="281"/>
      <c r="L989" s="281"/>
      <c r="M989" s="281"/>
      <c r="N989" s="282"/>
    </row>
    <row r="990" spans="1:14" s="141" customFormat="1" ht="18" customHeight="1">
      <c r="A990" s="276"/>
      <c r="B990" s="288"/>
      <c r="C990" s="289"/>
      <c r="D990" s="289"/>
      <c r="E990" s="289"/>
      <c r="F990" s="281"/>
      <c r="G990" s="281"/>
      <c r="H990" s="281"/>
      <c r="I990" s="281"/>
      <c r="J990" s="281"/>
      <c r="K990" s="281"/>
      <c r="L990" s="281"/>
      <c r="M990" s="281"/>
      <c r="N990" s="282"/>
    </row>
    <row r="991" spans="1:14" s="141" customFormat="1" ht="18" customHeight="1">
      <c r="A991" s="276"/>
      <c r="B991" s="288"/>
      <c r="C991" s="289"/>
      <c r="D991" s="289"/>
      <c r="E991" s="289"/>
      <c r="F991" s="281"/>
      <c r="G991" s="281"/>
      <c r="H991" s="281"/>
      <c r="I991" s="281"/>
      <c r="J991" s="281"/>
      <c r="K991" s="281"/>
      <c r="L991" s="281"/>
      <c r="M991" s="281"/>
      <c r="N991" s="282"/>
    </row>
    <row r="992" spans="1:14" s="141" customFormat="1" ht="18" customHeight="1">
      <c r="A992" s="276"/>
      <c r="B992" s="288"/>
      <c r="C992" s="289"/>
      <c r="D992" s="289"/>
      <c r="E992" s="289"/>
      <c r="F992" s="281"/>
      <c r="G992" s="281"/>
      <c r="H992" s="281"/>
      <c r="I992" s="281"/>
      <c r="J992" s="281"/>
      <c r="K992" s="281"/>
      <c r="L992" s="281"/>
      <c r="M992" s="281"/>
      <c r="N992" s="282"/>
    </row>
    <row r="993" spans="1:14" s="141" customFormat="1" ht="18" customHeight="1">
      <c r="A993" s="276"/>
      <c r="B993" s="288"/>
      <c r="C993" s="289"/>
      <c r="D993" s="289"/>
      <c r="E993" s="289"/>
      <c r="F993" s="281"/>
      <c r="G993" s="281"/>
      <c r="H993" s="281"/>
      <c r="I993" s="281"/>
      <c r="J993" s="281"/>
      <c r="K993" s="281"/>
      <c r="L993" s="281"/>
      <c r="M993" s="281"/>
      <c r="N993" s="282"/>
    </row>
    <row r="994" spans="1:14" s="141" customFormat="1" ht="18" customHeight="1">
      <c r="A994" s="276"/>
      <c r="B994" s="288"/>
      <c r="C994" s="289"/>
      <c r="D994" s="289"/>
      <c r="E994" s="289"/>
      <c r="F994" s="281"/>
      <c r="G994" s="281"/>
      <c r="H994" s="281"/>
      <c r="I994" s="281"/>
      <c r="J994" s="281"/>
      <c r="K994" s="281"/>
      <c r="L994" s="281"/>
      <c r="M994" s="281"/>
      <c r="N994" s="282"/>
    </row>
    <row r="995" spans="1:14" s="141" customFormat="1" ht="18" customHeight="1">
      <c r="A995" s="276"/>
      <c r="B995" s="288"/>
      <c r="C995" s="289"/>
      <c r="D995" s="289"/>
      <c r="E995" s="289"/>
      <c r="F995" s="281"/>
      <c r="G995" s="281"/>
      <c r="H995" s="281"/>
      <c r="I995" s="281"/>
      <c r="J995" s="281"/>
      <c r="K995" s="281"/>
      <c r="L995" s="281"/>
      <c r="M995" s="281"/>
      <c r="N995" s="282"/>
    </row>
    <row r="996" spans="1:14" s="141" customFormat="1" ht="18" customHeight="1">
      <c r="A996" s="276"/>
      <c r="B996" s="288"/>
      <c r="C996" s="289"/>
      <c r="D996" s="289"/>
      <c r="E996" s="289"/>
      <c r="F996" s="281"/>
      <c r="G996" s="281"/>
      <c r="H996" s="281"/>
      <c r="I996" s="281"/>
      <c r="J996" s="281"/>
      <c r="K996" s="281"/>
      <c r="L996" s="281"/>
      <c r="M996" s="281"/>
      <c r="N996" s="282"/>
    </row>
    <row r="997" spans="1:14" s="141" customFormat="1" ht="18" customHeight="1">
      <c r="A997" s="276"/>
      <c r="B997" s="288"/>
      <c r="C997" s="289"/>
      <c r="D997" s="289"/>
      <c r="E997" s="289"/>
      <c r="F997" s="281"/>
      <c r="G997" s="281"/>
      <c r="H997" s="281"/>
      <c r="I997" s="281"/>
      <c r="J997" s="281"/>
      <c r="K997" s="281"/>
      <c r="L997" s="281"/>
      <c r="M997" s="281"/>
      <c r="N997" s="282"/>
    </row>
    <row r="998" spans="1:14" s="141" customFormat="1" ht="18" customHeight="1">
      <c r="A998" s="276"/>
      <c r="B998" s="288"/>
      <c r="C998" s="289"/>
      <c r="D998" s="289"/>
      <c r="E998" s="289"/>
      <c r="F998" s="281"/>
      <c r="G998" s="281"/>
      <c r="H998" s="281"/>
      <c r="I998" s="281"/>
      <c r="J998" s="281"/>
      <c r="K998" s="281"/>
      <c r="L998" s="281"/>
      <c r="M998" s="281"/>
      <c r="N998" s="282"/>
    </row>
    <row r="999" spans="1:14" s="141" customFormat="1" ht="18" customHeight="1">
      <c r="A999" s="276"/>
      <c r="B999" s="288"/>
      <c r="C999" s="289"/>
      <c r="D999" s="289"/>
      <c r="E999" s="289"/>
      <c r="F999" s="281"/>
      <c r="G999" s="281"/>
      <c r="H999" s="281"/>
      <c r="I999" s="281"/>
      <c r="J999" s="281"/>
      <c r="K999" s="281"/>
      <c r="L999" s="281"/>
      <c r="M999" s="281"/>
      <c r="N999" s="282"/>
    </row>
    <row r="1000" spans="1:14" s="141" customFormat="1" ht="18" customHeight="1">
      <c r="A1000" s="276"/>
      <c r="B1000" s="288"/>
      <c r="C1000" s="289"/>
      <c r="D1000" s="289"/>
      <c r="E1000" s="289"/>
      <c r="F1000" s="281"/>
      <c r="G1000" s="281"/>
      <c r="H1000" s="281"/>
      <c r="I1000" s="281"/>
      <c r="J1000" s="281"/>
      <c r="K1000" s="281"/>
      <c r="L1000" s="281"/>
      <c r="M1000" s="281"/>
      <c r="N1000" s="282"/>
    </row>
    <row r="1001" spans="1:14" s="141" customFormat="1" ht="18" customHeight="1">
      <c r="A1001" s="276"/>
      <c r="B1001" s="288"/>
      <c r="C1001" s="289"/>
      <c r="D1001" s="289"/>
      <c r="E1001" s="289"/>
      <c r="F1001" s="281"/>
      <c r="G1001" s="281"/>
      <c r="H1001" s="281"/>
      <c r="I1001" s="281"/>
      <c r="J1001" s="281"/>
      <c r="K1001" s="281"/>
      <c r="L1001" s="281"/>
      <c r="M1001" s="281"/>
      <c r="N1001" s="282"/>
    </row>
    <row r="1002" spans="1:14" s="141" customFormat="1" ht="18" customHeight="1">
      <c r="A1002" s="276"/>
      <c r="B1002" s="288"/>
      <c r="C1002" s="289"/>
      <c r="D1002" s="289"/>
      <c r="E1002" s="289"/>
      <c r="F1002" s="281"/>
      <c r="G1002" s="281"/>
      <c r="H1002" s="281"/>
      <c r="I1002" s="281"/>
      <c r="J1002" s="281"/>
      <c r="K1002" s="281"/>
      <c r="L1002" s="281"/>
      <c r="M1002" s="281"/>
      <c r="N1002" s="282"/>
    </row>
    <row r="1003" spans="1:14" s="141" customFormat="1" ht="18" customHeight="1">
      <c r="A1003" s="276"/>
      <c r="B1003" s="288"/>
      <c r="C1003" s="289"/>
      <c r="D1003" s="289"/>
      <c r="E1003" s="289"/>
      <c r="F1003" s="281"/>
      <c r="G1003" s="281"/>
      <c r="H1003" s="281"/>
      <c r="I1003" s="281"/>
      <c r="J1003" s="281"/>
      <c r="K1003" s="281"/>
      <c r="L1003" s="281"/>
      <c r="M1003" s="281"/>
      <c r="N1003" s="282"/>
    </row>
    <row r="1004" spans="1:14" s="141" customFormat="1" ht="18" customHeight="1">
      <c r="A1004" s="276"/>
      <c r="B1004" s="288"/>
      <c r="C1004" s="289"/>
      <c r="D1004" s="289"/>
      <c r="E1004" s="289"/>
      <c r="F1004" s="281"/>
      <c r="G1004" s="281"/>
      <c r="H1004" s="281"/>
      <c r="I1004" s="281"/>
      <c r="J1004" s="281"/>
      <c r="K1004" s="281"/>
      <c r="L1004" s="281"/>
      <c r="M1004" s="281"/>
      <c r="N1004" s="282"/>
    </row>
    <row r="1005" spans="1:14" s="141" customFormat="1" ht="18" customHeight="1">
      <c r="A1005" s="276"/>
      <c r="B1005" s="288"/>
      <c r="C1005" s="289"/>
      <c r="D1005" s="289"/>
      <c r="E1005" s="289"/>
      <c r="F1005" s="281"/>
      <c r="G1005" s="281"/>
      <c r="H1005" s="281"/>
      <c r="I1005" s="281"/>
      <c r="J1005" s="281"/>
      <c r="K1005" s="281"/>
      <c r="L1005" s="281"/>
      <c r="M1005" s="281"/>
      <c r="N1005" s="282"/>
    </row>
    <row r="1006" spans="1:14" s="141" customFormat="1" ht="18" customHeight="1">
      <c r="A1006" s="276"/>
      <c r="B1006" s="288"/>
      <c r="C1006" s="289"/>
      <c r="D1006" s="289"/>
      <c r="E1006" s="289"/>
      <c r="F1006" s="281"/>
      <c r="G1006" s="281"/>
      <c r="H1006" s="281"/>
      <c r="I1006" s="281"/>
      <c r="J1006" s="281"/>
      <c r="K1006" s="281"/>
      <c r="L1006" s="281"/>
      <c r="M1006" s="281"/>
      <c r="N1006" s="282"/>
    </row>
    <row r="1007" spans="1:14" s="141" customFormat="1" ht="18" customHeight="1">
      <c r="A1007" s="276"/>
      <c r="B1007" s="288"/>
      <c r="C1007" s="289"/>
      <c r="D1007" s="289"/>
      <c r="E1007" s="289"/>
      <c r="F1007" s="281"/>
      <c r="G1007" s="281"/>
      <c r="H1007" s="281"/>
      <c r="I1007" s="281"/>
      <c r="J1007" s="281"/>
      <c r="K1007" s="281"/>
      <c r="L1007" s="281"/>
      <c r="M1007" s="281"/>
      <c r="N1007" s="282"/>
    </row>
    <row r="1008" spans="1:14" s="141" customFormat="1" ht="18" customHeight="1">
      <c r="A1008" s="276"/>
      <c r="B1008" s="288"/>
      <c r="C1008" s="289"/>
      <c r="D1008" s="289"/>
      <c r="E1008" s="289"/>
      <c r="F1008" s="281"/>
      <c r="G1008" s="281"/>
      <c r="H1008" s="281"/>
      <c r="I1008" s="281"/>
      <c r="J1008" s="281"/>
      <c r="K1008" s="281"/>
      <c r="L1008" s="281"/>
      <c r="M1008" s="281"/>
      <c r="N1008" s="282"/>
    </row>
    <row r="1009" spans="1:14" s="141" customFormat="1" ht="18" customHeight="1">
      <c r="A1009" s="276"/>
      <c r="B1009" s="288"/>
      <c r="C1009" s="289"/>
      <c r="D1009" s="289"/>
      <c r="E1009" s="289"/>
      <c r="F1009" s="281"/>
      <c r="G1009" s="281"/>
      <c r="H1009" s="281"/>
      <c r="I1009" s="281"/>
      <c r="J1009" s="281"/>
      <c r="K1009" s="281"/>
      <c r="L1009" s="281"/>
      <c r="M1009" s="281"/>
      <c r="N1009" s="282"/>
    </row>
    <row r="1010" spans="1:14" s="141" customFormat="1" ht="18" customHeight="1">
      <c r="A1010" s="276"/>
      <c r="B1010" s="288"/>
      <c r="C1010" s="289"/>
      <c r="D1010" s="289"/>
      <c r="E1010" s="289"/>
      <c r="F1010" s="281"/>
      <c r="G1010" s="281"/>
      <c r="H1010" s="281"/>
      <c r="I1010" s="281"/>
      <c r="J1010" s="281"/>
      <c r="K1010" s="281"/>
      <c r="L1010" s="281"/>
      <c r="M1010" s="281"/>
      <c r="N1010" s="282"/>
    </row>
    <row r="1011" spans="1:14" s="141" customFormat="1" ht="18" customHeight="1">
      <c r="A1011" s="276"/>
      <c r="B1011" s="288"/>
      <c r="C1011" s="289"/>
      <c r="D1011" s="289"/>
      <c r="E1011" s="289"/>
      <c r="F1011" s="281"/>
      <c r="G1011" s="281"/>
      <c r="H1011" s="281"/>
      <c r="I1011" s="281"/>
      <c r="J1011" s="281"/>
      <c r="K1011" s="281"/>
      <c r="L1011" s="281"/>
      <c r="M1011" s="281"/>
      <c r="N1011" s="282"/>
    </row>
    <row r="1012" spans="1:14" s="141" customFormat="1" ht="18" customHeight="1">
      <c r="A1012" s="276"/>
      <c r="B1012" s="288"/>
      <c r="C1012" s="289"/>
      <c r="D1012" s="289"/>
      <c r="E1012" s="289"/>
      <c r="F1012" s="281"/>
      <c r="G1012" s="281"/>
      <c r="H1012" s="281"/>
      <c r="I1012" s="281"/>
      <c r="J1012" s="281"/>
      <c r="K1012" s="281"/>
      <c r="L1012" s="281"/>
      <c r="M1012" s="281"/>
      <c r="N1012" s="282"/>
    </row>
    <row r="1013" spans="1:14" s="141" customFormat="1" ht="18" customHeight="1">
      <c r="A1013" s="276"/>
      <c r="B1013" s="288"/>
      <c r="C1013" s="289"/>
      <c r="D1013" s="289"/>
      <c r="E1013" s="289"/>
      <c r="F1013" s="281"/>
      <c r="G1013" s="281"/>
      <c r="H1013" s="281"/>
      <c r="I1013" s="281"/>
      <c r="J1013" s="281"/>
      <c r="K1013" s="281"/>
      <c r="L1013" s="281"/>
      <c r="M1013" s="281"/>
      <c r="N1013" s="282"/>
    </row>
    <row r="1014" spans="1:14" s="141" customFormat="1" ht="18" customHeight="1">
      <c r="A1014" s="276"/>
      <c r="B1014" s="288"/>
      <c r="C1014" s="289"/>
      <c r="D1014" s="289"/>
      <c r="E1014" s="289"/>
      <c r="F1014" s="281"/>
      <c r="G1014" s="281"/>
      <c r="H1014" s="281"/>
      <c r="I1014" s="281"/>
      <c r="J1014" s="281"/>
      <c r="K1014" s="281"/>
      <c r="L1014" s="281"/>
      <c r="M1014" s="281"/>
      <c r="N1014" s="282"/>
    </row>
    <row r="1015" spans="1:14" s="141" customFormat="1" ht="18" customHeight="1">
      <c r="A1015" s="276"/>
      <c r="B1015" s="288"/>
      <c r="C1015" s="289"/>
      <c r="D1015" s="289"/>
      <c r="E1015" s="289"/>
      <c r="F1015" s="281"/>
      <c r="G1015" s="281"/>
      <c r="H1015" s="281"/>
      <c r="I1015" s="281"/>
      <c r="J1015" s="281"/>
      <c r="K1015" s="281"/>
      <c r="L1015" s="281"/>
      <c r="M1015" s="281"/>
      <c r="N1015" s="282"/>
    </row>
    <row r="1016" spans="1:14" s="141" customFormat="1" ht="18" customHeight="1">
      <c r="A1016" s="276"/>
      <c r="B1016" s="288"/>
      <c r="C1016" s="289"/>
      <c r="D1016" s="289"/>
      <c r="E1016" s="289"/>
      <c r="F1016" s="281"/>
      <c r="G1016" s="281"/>
      <c r="H1016" s="281"/>
      <c r="I1016" s="281"/>
      <c r="J1016" s="281"/>
      <c r="K1016" s="281"/>
      <c r="L1016" s="281"/>
      <c r="M1016" s="281"/>
      <c r="N1016" s="282"/>
    </row>
    <row r="1017" spans="1:14" s="141" customFormat="1" ht="18" customHeight="1">
      <c r="A1017" s="276"/>
      <c r="B1017" s="288"/>
      <c r="C1017" s="289"/>
      <c r="D1017" s="289"/>
      <c r="E1017" s="289"/>
      <c r="F1017" s="281"/>
      <c r="G1017" s="281"/>
      <c r="H1017" s="281"/>
      <c r="I1017" s="281"/>
      <c r="J1017" s="281"/>
      <c r="K1017" s="281"/>
      <c r="L1017" s="281"/>
      <c r="M1017" s="281"/>
      <c r="N1017" s="282"/>
    </row>
    <row r="1018" spans="1:14" s="141" customFormat="1" ht="18" customHeight="1">
      <c r="A1018" s="276"/>
      <c r="B1018" s="288"/>
      <c r="C1018" s="289"/>
      <c r="D1018" s="289"/>
      <c r="E1018" s="289"/>
      <c r="F1018" s="281"/>
      <c r="G1018" s="281"/>
      <c r="H1018" s="281"/>
      <c r="I1018" s="281"/>
      <c r="J1018" s="281"/>
      <c r="K1018" s="281"/>
      <c r="L1018" s="281"/>
      <c r="M1018" s="281"/>
      <c r="N1018" s="282"/>
    </row>
    <row r="1019" spans="1:14" s="141" customFormat="1" ht="18" customHeight="1">
      <c r="A1019" s="276"/>
      <c r="B1019" s="288"/>
      <c r="C1019" s="289"/>
      <c r="D1019" s="289"/>
      <c r="E1019" s="289"/>
      <c r="F1019" s="281"/>
      <c r="G1019" s="281"/>
      <c r="H1019" s="281"/>
      <c r="I1019" s="281"/>
      <c r="J1019" s="281"/>
      <c r="K1019" s="281"/>
      <c r="L1019" s="281"/>
      <c r="M1019" s="281"/>
      <c r="N1019" s="282"/>
    </row>
    <row r="1020" spans="1:14" s="141" customFormat="1" ht="18" customHeight="1">
      <c r="A1020" s="276"/>
      <c r="B1020" s="288"/>
      <c r="C1020" s="289"/>
      <c r="D1020" s="289"/>
      <c r="E1020" s="289"/>
      <c r="F1020" s="281"/>
      <c r="G1020" s="281"/>
      <c r="H1020" s="281"/>
      <c r="I1020" s="281"/>
      <c r="J1020" s="281"/>
      <c r="K1020" s="281"/>
      <c r="L1020" s="281"/>
      <c r="M1020" s="281"/>
      <c r="N1020" s="282"/>
    </row>
    <row r="1021" spans="1:14" s="141" customFormat="1" ht="18" customHeight="1">
      <c r="A1021" s="276"/>
      <c r="B1021" s="288"/>
      <c r="C1021" s="289"/>
      <c r="D1021" s="289"/>
      <c r="E1021" s="289"/>
      <c r="F1021" s="281"/>
      <c r="G1021" s="281"/>
      <c r="H1021" s="281"/>
      <c r="I1021" s="281"/>
      <c r="J1021" s="281"/>
      <c r="K1021" s="281"/>
      <c r="L1021" s="281"/>
      <c r="M1021" s="281"/>
      <c r="N1021" s="282"/>
    </row>
    <row r="1022" spans="1:14" s="141" customFormat="1" ht="18" customHeight="1">
      <c r="A1022" s="276"/>
      <c r="B1022" s="288"/>
      <c r="C1022" s="289"/>
      <c r="D1022" s="289"/>
      <c r="E1022" s="289"/>
      <c r="F1022" s="281"/>
      <c r="G1022" s="281"/>
      <c r="H1022" s="281"/>
      <c r="I1022" s="281"/>
      <c r="J1022" s="281"/>
      <c r="K1022" s="281"/>
      <c r="L1022" s="281"/>
      <c r="M1022" s="281"/>
      <c r="N1022" s="282"/>
    </row>
    <row r="1023" spans="1:14" s="141" customFormat="1" ht="18" customHeight="1">
      <c r="A1023" s="276"/>
      <c r="B1023" s="288"/>
      <c r="C1023" s="289"/>
      <c r="D1023" s="289"/>
      <c r="E1023" s="289"/>
      <c r="F1023" s="281"/>
      <c r="G1023" s="281"/>
      <c r="H1023" s="281"/>
      <c r="I1023" s="281"/>
      <c r="J1023" s="281"/>
      <c r="K1023" s="281"/>
      <c r="L1023" s="281"/>
      <c r="M1023" s="281"/>
      <c r="N1023" s="282"/>
    </row>
    <row r="1024" spans="1:14" s="141" customFormat="1" ht="18" customHeight="1">
      <c r="A1024" s="276"/>
      <c r="B1024" s="288"/>
      <c r="C1024" s="289"/>
      <c r="D1024" s="289"/>
      <c r="E1024" s="289"/>
      <c r="F1024" s="281"/>
      <c r="G1024" s="281"/>
      <c r="H1024" s="281"/>
      <c r="I1024" s="281"/>
      <c r="J1024" s="281"/>
      <c r="K1024" s="281"/>
      <c r="L1024" s="281"/>
      <c r="M1024" s="281"/>
      <c r="N1024" s="282"/>
    </row>
    <row r="1025" spans="1:14" s="141" customFormat="1" ht="18" customHeight="1">
      <c r="A1025" s="276"/>
      <c r="B1025" s="288"/>
      <c r="C1025" s="289"/>
      <c r="D1025" s="289"/>
      <c r="E1025" s="289"/>
      <c r="F1025" s="281"/>
      <c r="G1025" s="281"/>
      <c r="H1025" s="281"/>
      <c r="I1025" s="281"/>
      <c r="J1025" s="281"/>
      <c r="K1025" s="281"/>
      <c r="L1025" s="281"/>
      <c r="M1025" s="281"/>
      <c r="N1025" s="282"/>
    </row>
    <row r="1026" spans="1:14" s="141" customFormat="1" ht="18" customHeight="1">
      <c r="A1026" s="276"/>
      <c r="B1026" s="288"/>
      <c r="C1026" s="289"/>
      <c r="D1026" s="289"/>
      <c r="E1026" s="289"/>
      <c r="F1026" s="281"/>
      <c r="G1026" s="281"/>
      <c r="H1026" s="281"/>
      <c r="I1026" s="281"/>
      <c r="J1026" s="281"/>
      <c r="K1026" s="281"/>
      <c r="L1026" s="281"/>
      <c r="M1026" s="281"/>
      <c r="N1026" s="282"/>
    </row>
    <row r="1027" spans="1:14" s="141" customFormat="1" ht="18" customHeight="1">
      <c r="A1027" s="276"/>
      <c r="B1027" s="288"/>
      <c r="C1027" s="289"/>
      <c r="D1027" s="289"/>
      <c r="E1027" s="289"/>
      <c r="F1027" s="281"/>
      <c r="G1027" s="281"/>
      <c r="H1027" s="281"/>
      <c r="I1027" s="281"/>
      <c r="J1027" s="281"/>
      <c r="K1027" s="281"/>
      <c r="L1027" s="281"/>
      <c r="M1027" s="281"/>
      <c r="N1027" s="282"/>
    </row>
    <row r="1028" spans="1:14" s="141" customFormat="1" ht="18" customHeight="1">
      <c r="A1028" s="276"/>
      <c r="B1028" s="288"/>
      <c r="C1028" s="289"/>
      <c r="D1028" s="289"/>
      <c r="E1028" s="289"/>
      <c r="F1028" s="281"/>
      <c r="G1028" s="281"/>
      <c r="H1028" s="281"/>
      <c r="I1028" s="281"/>
      <c r="J1028" s="281"/>
      <c r="K1028" s="281"/>
      <c r="L1028" s="281"/>
      <c r="M1028" s="281"/>
      <c r="N1028" s="282"/>
    </row>
    <row r="1029" spans="1:14" s="141" customFormat="1" ht="18" customHeight="1">
      <c r="A1029" s="276"/>
      <c r="B1029" s="288"/>
      <c r="C1029" s="289"/>
      <c r="D1029" s="289"/>
      <c r="E1029" s="289"/>
      <c r="F1029" s="281"/>
      <c r="G1029" s="281"/>
      <c r="H1029" s="281"/>
      <c r="I1029" s="281"/>
      <c r="J1029" s="281"/>
      <c r="K1029" s="281"/>
      <c r="L1029" s="281"/>
      <c r="M1029" s="281"/>
      <c r="N1029" s="282"/>
    </row>
    <row r="1030" spans="1:14" s="141" customFormat="1" ht="18" customHeight="1">
      <c r="A1030" s="276"/>
      <c r="B1030" s="288"/>
      <c r="C1030" s="289"/>
      <c r="D1030" s="289"/>
      <c r="E1030" s="289"/>
      <c r="F1030" s="281"/>
      <c r="G1030" s="281"/>
      <c r="H1030" s="281"/>
      <c r="I1030" s="281"/>
      <c r="J1030" s="281"/>
      <c r="K1030" s="281"/>
      <c r="L1030" s="281"/>
      <c r="M1030" s="281"/>
      <c r="N1030" s="282"/>
    </row>
    <row r="1031" spans="1:14" s="141" customFormat="1" ht="18" customHeight="1">
      <c r="A1031" s="276"/>
      <c r="B1031" s="288"/>
      <c r="C1031" s="289"/>
      <c r="D1031" s="289"/>
      <c r="E1031" s="289"/>
      <c r="F1031" s="281"/>
      <c r="G1031" s="281"/>
      <c r="H1031" s="281"/>
      <c r="I1031" s="281"/>
      <c r="J1031" s="281"/>
      <c r="K1031" s="281"/>
      <c r="L1031" s="281"/>
      <c r="M1031" s="281"/>
      <c r="N1031" s="282"/>
    </row>
    <row r="1032" spans="1:14" s="141" customFormat="1" ht="18" customHeight="1">
      <c r="A1032" s="276"/>
      <c r="B1032" s="288"/>
      <c r="C1032" s="289"/>
      <c r="D1032" s="289"/>
      <c r="E1032" s="289"/>
      <c r="F1032" s="281"/>
      <c r="G1032" s="281"/>
      <c r="H1032" s="281"/>
      <c r="I1032" s="281"/>
      <c r="J1032" s="281"/>
      <c r="K1032" s="281"/>
      <c r="L1032" s="281"/>
      <c r="M1032" s="281"/>
      <c r="N1032" s="282"/>
    </row>
    <row r="1033" spans="1:14" s="141" customFormat="1" ht="18" customHeight="1">
      <c r="A1033" s="276"/>
      <c r="B1033" s="288"/>
      <c r="C1033" s="289"/>
      <c r="D1033" s="289"/>
      <c r="E1033" s="289"/>
      <c r="F1033" s="281"/>
      <c r="G1033" s="281"/>
      <c r="H1033" s="281"/>
      <c r="I1033" s="281"/>
      <c r="J1033" s="281"/>
      <c r="K1033" s="281"/>
      <c r="L1033" s="281"/>
      <c r="M1033" s="281"/>
      <c r="N1033" s="282"/>
    </row>
    <row r="1034" spans="1:14" s="141" customFormat="1" ht="18" customHeight="1">
      <c r="A1034" s="276"/>
      <c r="B1034" s="288"/>
      <c r="C1034" s="289"/>
      <c r="D1034" s="289"/>
      <c r="E1034" s="289"/>
      <c r="F1034" s="281"/>
      <c r="G1034" s="281"/>
      <c r="H1034" s="281"/>
      <c r="I1034" s="281"/>
      <c r="J1034" s="281"/>
      <c r="K1034" s="281"/>
      <c r="L1034" s="281"/>
      <c r="M1034" s="281"/>
      <c r="N1034" s="282"/>
    </row>
    <row r="1035" spans="1:14" s="141" customFormat="1" ht="18" customHeight="1">
      <c r="A1035" s="276"/>
      <c r="B1035" s="288"/>
      <c r="C1035" s="289"/>
      <c r="D1035" s="289"/>
      <c r="E1035" s="289"/>
      <c r="F1035" s="281"/>
      <c r="G1035" s="281"/>
      <c r="H1035" s="281"/>
      <c r="I1035" s="281"/>
      <c r="J1035" s="281"/>
      <c r="K1035" s="281"/>
      <c r="L1035" s="281"/>
      <c r="M1035" s="281"/>
      <c r="N1035" s="282"/>
    </row>
    <row r="1036" spans="1:14" s="141" customFormat="1" ht="18" customHeight="1">
      <c r="A1036" s="276"/>
      <c r="B1036" s="288"/>
      <c r="C1036" s="289"/>
      <c r="D1036" s="289"/>
      <c r="E1036" s="289"/>
      <c r="F1036" s="281"/>
      <c r="G1036" s="281"/>
      <c r="H1036" s="281"/>
      <c r="I1036" s="281"/>
      <c r="J1036" s="281"/>
      <c r="K1036" s="281"/>
      <c r="L1036" s="281"/>
      <c r="M1036" s="281"/>
      <c r="N1036" s="282"/>
    </row>
    <row r="1037" spans="1:14" s="141" customFormat="1" ht="18" customHeight="1">
      <c r="A1037" s="276"/>
      <c r="B1037" s="288"/>
      <c r="C1037" s="289"/>
      <c r="D1037" s="289"/>
      <c r="E1037" s="289"/>
      <c r="F1037" s="281"/>
      <c r="G1037" s="281"/>
      <c r="H1037" s="281"/>
      <c r="I1037" s="281"/>
      <c r="J1037" s="281"/>
      <c r="K1037" s="281"/>
      <c r="L1037" s="281"/>
      <c r="M1037" s="281"/>
      <c r="N1037" s="282"/>
    </row>
    <row r="1038" spans="1:14" s="141" customFormat="1" ht="18" customHeight="1">
      <c r="A1038" s="276"/>
      <c r="B1038" s="288"/>
      <c r="C1038" s="289"/>
      <c r="D1038" s="289"/>
      <c r="E1038" s="289"/>
      <c r="F1038" s="281"/>
      <c r="G1038" s="281"/>
      <c r="H1038" s="281"/>
      <c r="I1038" s="281"/>
      <c r="J1038" s="281"/>
      <c r="K1038" s="281"/>
      <c r="L1038" s="281"/>
      <c r="M1038" s="281"/>
      <c r="N1038" s="282"/>
    </row>
    <row r="1039" spans="1:14" s="141" customFormat="1" ht="18" customHeight="1">
      <c r="A1039" s="276"/>
      <c r="B1039" s="288"/>
      <c r="C1039" s="289"/>
      <c r="D1039" s="289"/>
      <c r="E1039" s="289"/>
      <c r="F1039" s="281"/>
      <c r="G1039" s="281"/>
      <c r="H1039" s="281"/>
      <c r="I1039" s="281"/>
      <c r="J1039" s="281"/>
      <c r="K1039" s="281"/>
      <c r="L1039" s="281"/>
      <c r="M1039" s="281"/>
      <c r="N1039" s="282"/>
    </row>
    <row r="1040" spans="1:14" s="141" customFormat="1" ht="18" customHeight="1">
      <c r="A1040" s="276"/>
      <c r="B1040" s="288"/>
      <c r="C1040" s="289"/>
      <c r="D1040" s="289"/>
      <c r="E1040" s="289"/>
      <c r="F1040" s="281"/>
      <c r="G1040" s="281"/>
      <c r="H1040" s="281"/>
      <c r="I1040" s="281"/>
      <c r="J1040" s="281"/>
      <c r="K1040" s="281"/>
      <c r="L1040" s="281"/>
      <c r="M1040" s="281"/>
      <c r="N1040" s="282"/>
    </row>
    <row r="1041" spans="1:14" s="141" customFormat="1" ht="18" customHeight="1">
      <c r="A1041" s="276"/>
      <c r="B1041" s="288"/>
      <c r="C1041" s="289"/>
      <c r="D1041" s="289"/>
      <c r="E1041" s="289"/>
      <c r="F1041" s="281"/>
      <c r="G1041" s="281"/>
      <c r="H1041" s="281"/>
      <c r="I1041" s="281"/>
      <c r="J1041" s="281"/>
      <c r="K1041" s="281"/>
      <c r="L1041" s="281"/>
      <c r="M1041" s="281"/>
      <c r="N1041" s="282"/>
    </row>
    <row r="1042" spans="1:14" s="141" customFormat="1" ht="18" customHeight="1">
      <c r="A1042" s="276"/>
      <c r="B1042" s="288"/>
      <c r="C1042" s="289"/>
      <c r="D1042" s="289"/>
      <c r="E1042" s="289"/>
      <c r="F1042" s="281"/>
      <c r="G1042" s="281"/>
      <c r="H1042" s="281"/>
      <c r="I1042" s="281"/>
      <c r="J1042" s="281"/>
      <c r="K1042" s="281"/>
      <c r="L1042" s="281"/>
      <c r="M1042" s="281"/>
      <c r="N1042" s="282"/>
    </row>
    <row r="1043" spans="1:14" s="141" customFormat="1" ht="18" customHeight="1">
      <c r="A1043" s="276"/>
      <c r="B1043" s="288"/>
      <c r="C1043" s="289"/>
      <c r="D1043" s="289"/>
      <c r="E1043" s="289"/>
      <c r="F1043" s="281"/>
      <c r="G1043" s="281"/>
      <c r="H1043" s="281"/>
      <c r="I1043" s="281"/>
      <c r="J1043" s="281"/>
      <c r="K1043" s="281"/>
      <c r="L1043" s="281"/>
      <c r="M1043" s="281"/>
      <c r="N1043" s="282"/>
    </row>
    <row r="1044" spans="1:14" s="141" customFormat="1" ht="18" customHeight="1">
      <c r="A1044" s="276"/>
      <c r="B1044" s="288"/>
      <c r="C1044" s="289"/>
      <c r="D1044" s="289"/>
      <c r="E1044" s="289"/>
      <c r="F1044" s="281"/>
      <c r="G1044" s="281"/>
      <c r="H1044" s="281"/>
      <c r="I1044" s="281"/>
      <c r="J1044" s="281"/>
      <c r="K1044" s="281"/>
      <c r="L1044" s="281"/>
      <c r="M1044" s="281"/>
      <c r="N1044" s="282"/>
    </row>
    <row r="1045" spans="1:14" s="141" customFormat="1" ht="18" customHeight="1">
      <c r="A1045" s="276"/>
      <c r="B1045" s="288"/>
      <c r="C1045" s="289"/>
      <c r="D1045" s="289"/>
      <c r="E1045" s="289"/>
      <c r="F1045" s="281"/>
      <c r="G1045" s="281"/>
      <c r="H1045" s="281"/>
      <c r="I1045" s="281"/>
      <c r="J1045" s="281"/>
      <c r="K1045" s="281"/>
      <c r="L1045" s="281"/>
      <c r="M1045" s="281"/>
      <c r="N1045" s="282"/>
    </row>
    <row r="1046" spans="1:14" s="141" customFormat="1" ht="18" customHeight="1">
      <c r="A1046" s="276"/>
      <c r="B1046" s="288"/>
      <c r="C1046" s="289"/>
      <c r="D1046" s="289"/>
      <c r="E1046" s="289"/>
      <c r="F1046" s="281"/>
      <c r="G1046" s="281"/>
      <c r="H1046" s="281"/>
      <c r="I1046" s="281"/>
      <c r="J1046" s="281"/>
      <c r="K1046" s="281"/>
      <c r="L1046" s="281"/>
      <c r="M1046" s="281"/>
      <c r="N1046" s="282"/>
    </row>
    <row r="1047" spans="1:14" s="141" customFormat="1" ht="18" customHeight="1">
      <c r="A1047" s="276"/>
      <c r="B1047" s="288"/>
      <c r="C1047" s="289"/>
      <c r="D1047" s="289"/>
      <c r="E1047" s="289"/>
      <c r="F1047" s="281"/>
      <c r="G1047" s="281"/>
      <c r="H1047" s="281"/>
      <c r="I1047" s="281"/>
      <c r="J1047" s="281"/>
      <c r="K1047" s="281"/>
      <c r="L1047" s="281"/>
      <c r="M1047" s="281"/>
      <c r="N1047" s="282"/>
    </row>
    <row r="1048" spans="1:14" s="141" customFormat="1" ht="18" customHeight="1">
      <c r="A1048" s="276"/>
      <c r="B1048" s="288"/>
      <c r="C1048" s="289"/>
      <c r="D1048" s="289"/>
      <c r="E1048" s="289"/>
      <c r="F1048" s="281"/>
      <c r="G1048" s="281"/>
      <c r="H1048" s="281"/>
      <c r="I1048" s="281"/>
      <c r="J1048" s="281"/>
      <c r="K1048" s="281"/>
      <c r="L1048" s="281"/>
      <c r="M1048" s="281"/>
      <c r="N1048" s="282"/>
    </row>
    <row r="1049" spans="1:14" s="141" customFormat="1" ht="18" customHeight="1">
      <c r="A1049" s="276"/>
      <c r="B1049" s="288"/>
      <c r="C1049" s="289"/>
      <c r="D1049" s="289"/>
      <c r="E1049" s="289"/>
      <c r="F1049" s="281"/>
      <c r="G1049" s="281"/>
      <c r="H1049" s="281"/>
      <c r="I1049" s="281"/>
      <c r="J1049" s="281"/>
      <c r="K1049" s="281"/>
      <c r="L1049" s="281"/>
      <c r="M1049" s="281"/>
      <c r="N1049" s="282"/>
    </row>
    <row r="1050" spans="1:14" s="141" customFormat="1" ht="18" customHeight="1">
      <c r="A1050" s="276"/>
      <c r="B1050" s="288"/>
      <c r="C1050" s="289"/>
      <c r="D1050" s="289"/>
      <c r="E1050" s="289"/>
      <c r="F1050" s="281"/>
      <c r="G1050" s="281"/>
      <c r="H1050" s="281"/>
      <c r="I1050" s="281"/>
      <c r="J1050" s="281"/>
      <c r="K1050" s="281"/>
      <c r="L1050" s="281"/>
      <c r="M1050" s="281"/>
      <c r="N1050" s="282"/>
    </row>
    <row r="1051" spans="1:14" s="141" customFormat="1" ht="18" customHeight="1">
      <c r="A1051" s="276"/>
      <c r="B1051" s="288"/>
      <c r="C1051" s="289"/>
      <c r="D1051" s="289"/>
      <c r="E1051" s="289"/>
      <c r="F1051" s="281"/>
      <c r="G1051" s="281"/>
      <c r="H1051" s="281"/>
      <c r="I1051" s="281"/>
      <c r="J1051" s="281"/>
      <c r="K1051" s="281"/>
      <c r="L1051" s="281"/>
      <c r="M1051" s="281"/>
      <c r="N1051" s="282"/>
    </row>
    <row r="1052" spans="1:14" s="141" customFormat="1" ht="18" customHeight="1">
      <c r="A1052" s="276"/>
      <c r="B1052" s="288"/>
      <c r="C1052" s="289"/>
      <c r="D1052" s="289"/>
      <c r="E1052" s="289"/>
      <c r="F1052" s="281"/>
      <c r="G1052" s="281"/>
      <c r="H1052" s="281"/>
      <c r="I1052" s="281"/>
      <c r="J1052" s="281"/>
      <c r="K1052" s="281"/>
      <c r="L1052" s="281"/>
      <c r="M1052" s="281"/>
      <c r="N1052" s="282"/>
    </row>
    <row r="1053" spans="1:14" s="141" customFormat="1" ht="18" customHeight="1">
      <c r="A1053" s="276"/>
      <c r="B1053" s="288"/>
      <c r="C1053" s="289"/>
      <c r="D1053" s="289"/>
      <c r="E1053" s="289"/>
      <c r="F1053" s="281"/>
      <c r="G1053" s="281"/>
      <c r="H1053" s="281"/>
      <c r="I1053" s="281"/>
      <c r="J1053" s="281"/>
      <c r="K1053" s="281"/>
      <c r="L1053" s="281"/>
      <c r="M1053" s="281"/>
      <c r="N1053" s="282"/>
    </row>
    <row r="1054" spans="1:14" s="141" customFormat="1" ht="18" customHeight="1">
      <c r="A1054" s="276"/>
      <c r="B1054" s="288"/>
      <c r="C1054" s="289"/>
      <c r="D1054" s="289"/>
      <c r="E1054" s="289"/>
      <c r="F1054" s="281"/>
      <c r="G1054" s="281"/>
      <c r="H1054" s="281"/>
      <c r="I1054" s="281"/>
      <c r="J1054" s="281"/>
      <c r="K1054" s="281"/>
      <c r="L1054" s="281"/>
      <c r="M1054" s="281"/>
      <c r="N1054" s="282"/>
    </row>
    <row r="1055" spans="1:14" s="141" customFormat="1" ht="18" customHeight="1">
      <c r="A1055" s="276"/>
      <c r="B1055" s="288"/>
      <c r="C1055" s="289"/>
      <c r="D1055" s="289"/>
      <c r="E1055" s="289"/>
      <c r="F1055" s="281"/>
      <c r="G1055" s="281"/>
      <c r="H1055" s="281"/>
      <c r="I1055" s="281"/>
      <c r="J1055" s="281"/>
      <c r="K1055" s="281"/>
      <c r="L1055" s="281"/>
      <c r="M1055" s="281"/>
      <c r="N1055" s="282"/>
    </row>
    <row r="1056" spans="1:14" s="141" customFormat="1" ht="18" customHeight="1">
      <c r="A1056" s="276"/>
      <c r="B1056" s="288"/>
      <c r="C1056" s="289"/>
      <c r="D1056" s="289"/>
      <c r="E1056" s="289"/>
      <c r="F1056" s="281"/>
      <c r="G1056" s="281"/>
      <c r="H1056" s="281"/>
      <c r="I1056" s="281"/>
      <c r="J1056" s="281"/>
      <c r="K1056" s="281"/>
      <c r="L1056" s="281"/>
      <c r="M1056" s="281"/>
      <c r="N1056" s="282"/>
    </row>
    <row r="1057" spans="1:14" s="141" customFormat="1" ht="18" customHeight="1">
      <c r="A1057" s="276"/>
      <c r="B1057" s="288"/>
      <c r="C1057" s="289"/>
      <c r="D1057" s="289"/>
      <c r="E1057" s="289"/>
      <c r="F1057" s="281"/>
      <c r="G1057" s="281"/>
      <c r="H1057" s="281"/>
      <c r="I1057" s="281"/>
      <c r="J1057" s="281"/>
      <c r="K1057" s="281"/>
      <c r="L1057" s="281"/>
      <c r="M1057" s="281"/>
      <c r="N1057" s="282"/>
    </row>
    <row r="1058" spans="1:14" s="141" customFormat="1" ht="18" customHeight="1">
      <c r="A1058" s="276"/>
      <c r="B1058" s="288"/>
      <c r="C1058" s="289"/>
      <c r="D1058" s="289"/>
      <c r="E1058" s="289"/>
      <c r="F1058" s="281"/>
      <c r="G1058" s="281"/>
      <c r="H1058" s="281"/>
      <c r="I1058" s="281"/>
      <c r="J1058" s="281"/>
      <c r="K1058" s="281"/>
      <c r="L1058" s="281"/>
      <c r="M1058" s="281"/>
      <c r="N1058" s="282"/>
    </row>
    <row r="1059" spans="1:14" s="141" customFormat="1" ht="18" customHeight="1">
      <c r="A1059" s="276"/>
      <c r="B1059" s="288"/>
      <c r="C1059" s="289"/>
      <c r="D1059" s="289"/>
      <c r="E1059" s="289"/>
      <c r="F1059" s="281"/>
      <c r="G1059" s="281"/>
      <c r="H1059" s="281"/>
      <c r="I1059" s="281"/>
      <c r="J1059" s="281"/>
      <c r="K1059" s="281"/>
      <c r="L1059" s="281"/>
      <c r="M1059" s="281"/>
      <c r="N1059" s="282"/>
    </row>
    <row r="1060" spans="1:14" s="141" customFormat="1" ht="18" customHeight="1">
      <c r="A1060" s="276"/>
      <c r="B1060" s="288"/>
      <c r="C1060" s="289"/>
      <c r="D1060" s="289"/>
      <c r="E1060" s="289"/>
      <c r="F1060" s="281"/>
      <c r="G1060" s="281"/>
      <c r="H1060" s="281"/>
      <c r="I1060" s="281"/>
      <c r="J1060" s="281"/>
      <c r="K1060" s="281"/>
      <c r="L1060" s="281"/>
      <c r="M1060" s="281"/>
      <c r="N1060" s="282"/>
    </row>
    <row r="1061" spans="1:14" s="141" customFormat="1" ht="18" customHeight="1">
      <c r="A1061" s="276"/>
      <c r="B1061" s="288"/>
      <c r="C1061" s="289"/>
      <c r="D1061" s="289"/>
      <c r="E1061" s="289"/>
      <c r="F1061" s="281"/>
      <c r="G1061" s="281"/>
      <c r="H1061" s="281"/>
      <c r="I1061" s="281"/>
      <c r="J1061" s="281"/>
      <c r="K1061" s="281"/>
      <c r="L1061" s="281"/>
      <c r="M1061" s="281"/>
      <c r="N1061" s="282"/>
    </row>
    <row r="1062" spans="1:14" s="141" customFormat="1" ht="18" customHeight="1">
      <c r="A1062" s="276"/>
      <c r="B1062" s="288"/>
      <c r="C1062" s="289"/>
      <c r="D1062" s="289"/>
      <c r="E1062" s="289"/>
      <c r="F1062" s="281"/>
      <c r="G1062" s="281"/>
      <c r="H1062" s="281"/>
      <c r="I1062" s="281"/>
      <c r="J1062" s="281"/>
      <c r="K1062" s="281"/>
      <c r="L1062" s="281"/>
      <c r="M1062" s="281"/>
      <c r="N1062" s="282"/>
    </row>
    <row r="1063" spans="1:14" s="141" customFormat="1" ht="18" customHeight="1">
      <c r="A1063" s="276"/>
      <c r="B1063" s="288"/>
      <c r="C1063" s="289"/>
      <c r="D1063" s="289"/>
      <c r="E1063" s="289"/>
      <c r="F1063" s="281"/>
      <c r="G1063" s="281"/>
      <c r="H1063" s="281"/>
      <c r="I1063" s="281"/>
      <c r="J1063" s="281"/>
      <c r="K1063" s="281"/>
      <c r="L1063" s="281"/>
      <c r="M1063" s="281"/>
      <c r="N1063" s="282"/>
    </row>
    <row r="1064" spans="1:14" s="141" customFormat="1" ht="18" customHeight="1">
      <c r="A1064" s="276"/>
      <c r="B1064" s="288"/>
      <c r="C1064" s="289"/>
      <c r="D1064" s="289"/>
      <c r="E1064" s="289"/>
      <c r="F1064" s="281"/>
      <c r="G1064" s="281"/>
      <c r="H1064" s="281"/>
      <c r="I1064" s="281"/>
      <c r="J1064" s="281"/>
      <c r="K1064" s="281"/>
      <c r="L1064" s="281"/>
      <c r="M1064" s="281"/>
      <c r="N1064" s="282"/>
    </row>
    <row r="1065" spans="1:14" s="141" customFormat="1" ht="18" customHeight="1">
      <c r="A1065" s="276"/>
      <c r="B1065" s="288"/>
      <c r="C1065" s="289"/>
      <c r="D1065" s="289"/>
      <c r="E1065" s="289"/>
      <c r="F1065" s="281"/>
      <c r="G1065" s="281"/>
      <c r="H1065" s="281"/>
      <c r="I1065" s="281"/>
      <c r="J1065" s="281"/>
      <c r="K1065" s="281"/>
      <c r="L1065" s="281"/>
      <c r="M1065" s="281"/>
      <c r="N1065" s="282"/>
    </row>
    <row r="1066" spans="1:14" s="141" customFormat="1" ht="18" customHeight="1">
      <c r="A1066" s="276"/>
      <c r="B1066" s="288"/>
      <c r="C1066" s="289"/>
      <c r="D1066" s="289"/>
      <c r="E1066" s="289"/>
      <c r="F1066" s="281"/>
      <c r="G1066" s="281"/>
      <c r="H1066" s="281"/>
      <c r="I1066" s="281"/>
      <c r="J1066" s="281"/>
      <c r="K1066" s="281"/>
      <c r="L1066" s="281"/>
      <c r="M1066" s="281"/>
      <c r="N1066" s="282"/>
    </row>
    <row r="1067" spans="1:14" s="141" customFormat="1" ht="18" customHeight="1">
      <c r="A1067" s="276"/>
      <c r="B1067" s="288"/>
      <c r="C1067" s="289"/>
      <c r="D1067" s="289"/>
      <c r="E1067" s="289"/>
      <c r="F1067" s="281"/>
      <c r="G1067" s="281"/>
      <c r="H1067" s="281"/>
      <c r="I1067" s="281"/>
      <c r="J1067" s="281"/>
      <c r="K1067" s="281"/>
      <c r="L1067" s="281"/>
      <c r="M1067" s="281"/>
      <c r="N1067" s="282"/>
    </row>
    <row r="1068" spans="1:14" s="141" customFormat="1" ht="18" customHeight="1">
      <c r="A1068" s="276"/>
      <c r="B1068" s="288"/>
      <c r="C1068" s="289"/>
      <c r="D1068" s="289"/>
      <c r="E1068" s="289"/>
      <c r="F1068" s="281"/>
      <c r="G1068" s="281"/>
      <c r="H1068" s="281"/>
      <c r="I1068" s="281"/>
      <c r="J1068" s="281"/>
      <c r="K1068" s="281"/>
      <c r="L1068" s="281"/>
      <c r="M1068" s="281"/>
      <c r="N1068" s="282"/>
    </row>
    <row r="1069" spans="1:14" s="141" customFormat="1" ht="18" customHeight="1">
      <c r="A1069" s="276"/>
      <c r="B1069" s="288"/>
      <c r="C1069" s="289"/>
      <c r="D1069" s="289"/>
      <c r="E1069" s="289"/>
      <c r="F1069" s="281"/>
      <c r="G1069" s="281"/>
      <c r="H1069" s="281"/>
      <c r="I1069" s="281"/>
      <c r="J1069" s="281"/>
      <c r="K1069" s="281"/>
      <c r="L1069" s="281"/>
      <c r="M1069" s="281"/>
      <c r="N1069" s="282"/>
    </row>
    <row r="1070" spans="1:14" s="141" customFormat="1" ht="18" customHeight="1">
      <c r="A1070" s="276"/>
      <c r="B1070" s="288"/>
      <c r="C1070" s="289"/>
      <c r="D1070" s="289"/>
      <c r="E1070" s="289"/>
      <c r="F1070" s="281"/>
      <c r="G1070" s="281"/>
      <c r="H1070" s="281"/>
      <c r="I1070" s="281"/>
      <c r="J1070" s="281"/>
      <c r="K1070" s="281"/>
      <c r="L1070" s="281"/>
      <c r="M1070" s="281"/>
      <c r="N1070" s="282"/>
    </row>
    <row r="1071" spans="1:14" s="141" customFormat="1" ht="18" customHeight="1">
      <c r="A1071" s="276"/>
      <c r="B1071" s="288"/>
      <c r="C1071" s="289"/>
      <c r="D1071" s="289"/>
      <c r="E1071" s="289"/>
      <c r="F1071" s="281"/>
      <c r="G1071" s="281"/>
      <c r="H1071" s="281"/>
      <c r="I1071" s="281"/>
      <c r="J1071" s="281"/>
      <c r="K1071" s="281"/>
      <c r="L1071" s="281"/>
      <c r="M1071" s="281"/>
      <c r="N1071" s="282"/>
    </row>
    <row r="1072" spans="1:14" s="141" customFormat="1" ht="18" customHeight="1">
      <c r="A1072" s="276"/>
      <c r="B1072" s="288"/>
      <c r="C1072" s="289"/>
      <c r="D1072" s="289"/>
      <c r="E1072" s="289"/>
      <c r="F1072" s="281"/>
      <c r="G1072" s="281"/>
      <c r="H1072" s="281"/>
      <c r="I1072" s="281"/>
      <c r="J1072" s="281"/>
      <c r="K1072" s="281"/>
      <c r="L1072" s="281"/>
      <c r="M1072" s="281"/>
      <c r="N1072" s="282"/>
    </row>
    <row r="1073" spans="1:14" s="141" customFormat="1" ht="18" customHeight="1">
      <c r="A1073" s="276"/>
      <c r="B1073" s="288"/>
      <c r="C1073" s="289"/>
      <c r="D1073" s="289"/>
      <c r="E1073" s="289"/>
      <c r="F1073" s="281"/>
      <c r="G1073" s="281"/>
      <c r="H1073" s="281"/>
      <c r="I1073" s="281"/>
      <c r="J1073" s="281"/>
      <c r="K1073" s="281"/>
      <c r="L1073" s="281"/>
      <c r="M1073" s="281"/>
      <c r="N1073" s="282"/>
    </row>
    <row r="1074" spans="1:14" s="141" customFormat="1" ht="18" customHeight="1">
      <c r="A1074" s="276"/>
      <c r="B1074" s="288"/>
      <c r="C1074" s="289"/>
      <c r="D1074" s="289"/>
      <c r="E1074" s="289"/>
      <c r="F1074" s="281"/>
      <c r="G1074" s="281"/>
      <c r="H1074" s="281"/>
      <c r="I1074" s="281"/>
      <c r="J1074" s="281"/>
      <c r="K1074" s="281"/>
      <c r="L1074" s="281"/>
      <c r="M1074" s="281"/>
      <c r="N1074" s="282"/>
    </row>
    <row r="1075" spans="1:14" s="141" customFormat="1" ht="18" customHeight="1">
      <c r="A1075" s="276"/>
      <c r="B1075" s="288"/>
      <c r="C1075" s="289"/>
      <c r="D1075" s="289"/>
      <c r="E1075" s="289"/>
      <c r="F1075" s="281"/>
      <c r="G1075" s="281"/>
      <c r="H1075" s="281"/>
      <c r="I1075" s="281"/>
      <c r="J1075" s="281"/>
      <c r="K1075" s="281"/>
      <c r="L1075" s="281"/>
      <c r="M1075" s="281"/>
      <c r="N1075" s="282"/>
    </row>
    <row r="1076" spans="1:14" s="141" customFormat="1" ht="18" customHeight="1">
      <c r="A1076" s="276"/>
      <c r="B1076" s="288"/>
      <c r="C1076" s="289"/>
      <c r="D1076" s="289"/>
      <c r="E1076" s="289"/>
      <c r="F1076" s="281"/>
      <c r="G1076" s="281"/>
      <c r="H1076" s="281"/>
      <c r="I1076" s="281"/>
      <c r="J1076" s="281"/>
      <c r="K1076" s="281"/>
      <c r="L1076" s="281"/>
      <c r="M1076" s="281"/>
      <c r="N1076" s="282"/>
    </row>
    <row r="1077" spans="1:14" s="141" customFormat="1" ht="18" customHeight="1">
      <c r="A1077" s="276"/>
      <c r="B1077" s="288"/>
      <c r="C1077" s="289"/>
      <c r="D1077" s="289"/>
      <c r="E1077" s="289"/>
      <c r="F1077" s="281"/>
      <c r="G1077" s="281"/>
      <c r="H1077" s="281"/>
      <c r="I1077" s="281"/>
      <c r="J1077" s="281"/>
      <c r="K1077" s="281"/>
      <c r="L1077" s="281"/>
      <c r="M1077" s="281"/>
      <c r="N1077" s="282"/>
    </row>
    <row r="1078" spans="1:14" s="141" customFormat="1" ht="18" customHeight="1">
      <c r="A1078" s="276"/>
      <c r="B1078" s="288"/>
      <c r="C1078" s="289"/>
      <c r="D1078" s="289"/>
      <c r="E1078" s="289"/>
      <c r="F1078" s="281"/>
      <c r="G1078" s="281"/>
      <c r="H1078" s="281"/>
      <c r="I1078" s="281"/>
      <c r="J1078" s="281"/>
      <c r="K1078" s="281"/>
      <c r="L1078" s="281"/>
      <c r="M1078" s="281"/>
      <c r="N1078" s="282"/>
    </row>
    <row r="1079" spans="1:14" s="141" customFormat="1" ht="18" customHeight="1">
      <c r="A1079" s="276"/>
      <c r="B1079" s="288"/>
      <c r="C1079" s="289"/>
      <c r="D1079" s="289"/>
      <c r="E1079" s="289"/>
      <c r="F1079" s="281"/>
      <c r="G1079" s="281"/>
      <c r="H1079" s="281"/>
      <c r="I1079" s="281"/>
      <c r="J1079" s="281"/>
      <c r="K1079" s="281"/>
      <c r="L1079" s="281"/>
      <c r="M1079" s="281"/>
      <c r="N1079" s="282"/>
    </row>
    <row r="1080" spans="1:14" s="141" customFormat="1" ht="18" customHeight="1">
      <c r="A1080" s="276"/>
      <c r="B1080" s="288"/>
      <c r="C1080" s="289"/>
      <c r="D1080" s="289"/>
      <c r="E1080" s="289"/>
      <c r="F1080" s="281"/>
      <c r="G1080" s="281"/>
      <c r="H1080" s="281"/>
      <c r="I1080" s="281"/>
      <c r="J1080" s="281"/>
      <c r="K1080" s="281"/>
      <c r="L1080" s="281"/>
      <c r="M1080" s="281"/>
      <c r="N1080" s="282"/>
    </row>
    <row r="1081" spans="1:14" s="141" customFormat="1" ht="18" customHeight="1">
      <c r="A1081" s="276"/>
      <c r="B1081" s="288"/>
      <c r="C1081" s="289"/>
      <c r="D1081" s="289"/>
      <c r="E1081" s="289"/>
      <c r="F1081" s="281"/>
      <c r="G1081" s="281"/>
      <c r="H1081" s="281"/>
      <c r="I1081" s="281"/>
      <c r="J1081" s="281"/>
      <c r="K1081" s="281"/>
      <c r="L1081" s="281"/>
      <c r="M1081" s="281"/>
      <c r="N1081" s="282"/>
    </row>
    <row r="1082" spans="1:14" s="141" customFormat="1" ht="18" customHeight="1">
      <c r="A1082" s="276"/>
      <c r="B1082" s="288"/>
      <c r="C1082" s="289"/>
      <c r="D1082" s="289"/>
      <c r="E1082" s="289"/>
      <c r="F1082" s="281"/>
      <c r="G1082" s="281"/>
      <c r="H1082" s="281"/>
      <c r="I1082" s="281"/>
      <c r="J1082" s="281"/>
      <c r="K1082" s="281"/>
      <c r="L1082" s="281"/>
      <c r="M1082" s="281"/>
      <c r="N1082" s="282"/>
    </row>
    <row r="1083" spans="1:14" s="141" customFormat="1" ht="18" customHeight="1">
      <c r="A1083" s="276"/>
      <c r="B1083" s="288"/>
      <c r="C1083" s="289"/>
      <c r="D1083" s="289"/>
      <c r="E1083" s="289"/>
      <c r="F1083" s="281"/>
      <c r="G1083" s="281"/>
      <c r="H1083" s="281"/>
      <c r="I1083" s="281"/>
      <c r="J1083" s="281"/>
      <c r="K1083" s="281"/>
      <c r="L1083" s="281"/>
      <c r="M1083" s="281"/>
      <c r="N1083" s="282"/>
    </row>
    <row r="1084" spans="1:14" s="141" customFormat="1" ht="18" customHeight="1">
      <c r="A1084" s="276"/>
      <c r="B1084" s="288"/>
      <c r="C1084" s="289"/>
      <c r="D1084" s="289"/>
      <c r="E1084" s="289"/>
      <c r="F1084" s="281"/>
      <c r="G1084" s="281"/>
      <c r="H1084" s="281"/>
      <c r="I1084" s="281"/>
      <c r="J1084" s="281"/>
      <c r="K1084" s="281"/>
      <c r="L1084" s="281"/>
      <c r="M1084" s="281"/>
      <c r="N1084" s="282"/>
    </row>
    <row r="1085" spans="1:14" s="141" customFormat="1" ht="18" customHeight="1">
      <c r="A1085" s="276"/>
      <c r="B1085" s="288"/>
      <c r="C1085" s="289"/>
      <c r="D1085" s="289"/>
      <c r="E1085" s="289"/>
      <c r="F1085" s="281"/>
      <c r="G1085" s="281"/>
      <c r="H1085" s="281"/>
      <c r="I1085" s="281"/>
      <c r="J1085" s="281"/>
      <c r="K1085" s="281"/>
      <c r="L1085" s="281"/>
      <c r="M1085" s="281"/>
      <c r="N1085" s="282"/>
    </row>
    <row r="1086" spans="1:14" s="141" customFormat="1" ht="18" customHeight="1">
      <c r="A1086" s="276"/>
      <c r="B1086" s="288"/>
      <c r="C1086" s="289"/>
      <c r="D1086" s="289"/>
      <c r="E1086" s="289"/>
      <c r="F1086" s="281"/>
      <c r="G1086" s="281"/>
      <c r="H1086" s="281"/>
      <c r="I1086" s="281"/>
      <c r="J1086" s="281"/>
      <c r="K1086" s="281"/>
      <c r="L1086" s="281"/>
      <c r="M1086" s="281"/>
      <c r="N1086" s="282"/>
    </row>
    <row r="1087" spans="1:14" s="141" customFormat="1" ht="18" customHeight="1">
      <c r="A1087" s="276"/>
      <c r="B1087" s="288"/>
      <c r="C1087" s="289"/>
      <c r="D1087" s="289"/>
      <c r="E1087" s="289"/>
      <c r="F1087" s="281"/>
      <c r="G1087" s="281"/>
      <c r="H1087" s="281"/>
      <c r="I1087" s="281"/>
      <c r="J1087" s="281"/>
      <c r="K1087" s="281"/>
      <c r="L1087" s="281"/>
      <c r="M1087" s="281"/>
      <c r="N1087" s="282"/>
    </row>
    <row r="1088" spans="1:14" s="141" customFormat="1" ht="18" customHeight="1">
      <c r="A1088" s="276"/>
      <c r="B1088" s="288"/>
      <c r="C1088" s="289"/>
      <c r="D1088" s="289"/>
      <c r="E1088" s="289"/>
      <c r="F1088" s="281"/>
      <c r="G1088" s="281"/>
      <c r="H1088" s="281"/>
      <c r="I1088" s="281"/>
      <c r="J1088" s="281"/>
      <c r="K1088" s="281"/>
      <c r="L1088" s="281"/>
      <c r="M1088" s="281"/>
      <c r="N1088" s="282"/>
    </row>
    <row r="1089" spans="1:14" s="141" customFormat="1" ht="18" customHeight="1">
      <c r="A1089" s="276"/>
      <c r="B1089" s="288"/>
      <c r="C1089" s="289"/>
      <c r="D1089" s="289"/>
      <c r="E1089" s="289"/>
      <c r="F1089" s="281"/>
      <c r="G1089" s="281"/>
      <c r="H1089" s="281"/>
      <c r="I1089" s="281"/>
      <c r="J1089" s="281"/>
      <c r="K1089" s="281"/>
      <c r="L1089" s="281"/>
      <c r="M1089" s="281"/>
      <c r="N1089" s="282"/>
    </row>
    <row r="1090" spans="1:14" s="141" customFormat="1" ht="18" customHeight="1">
      <c r="A1090" s="276"/>
      <c r="B1090" s="288"/>
      <c r="C1090" s="289"/>
      <c r="D1090" s="289"/>
      <c r="E1090" s="289"/>
      <c r="F1090" s="281"/>
      <c r="G1090" s="281"/>
      <c r="H1090" s="281"/>
      <c r="I1090" s="281"/>
      <c r="J1090" s="281"/>
      <c r="K1090" s="281"/>
      <c r="L1090" s="281"/>
      <c r="M1090" s="281"/>
      <c r="N1090" s="282"/>
    </row>
    <row r="1091" spans="1:14" s="141" customFormat="1" ht="18" customHeight="1">
      <c r="A1091" s="276"/>
      <c r="B1091" s="288"/>
      <c r="C1091" s="289"/>
      <c r="D1091" s="289"/>
      <c r="E1091" s="289"/>
      <c r="F1091" s="281"/>
      <c r="G1091" s="281"/>
      <c r="H1091" s="281"/>
      <c r="I1091" s="281"/>
      <c r="J1091" s="281"/>
      <c r="K1091" s="281"/>
      <c r="L1091" s="281"/>
      <c r="M1091" s="281"/>
      <c r="N1091" s="282"/>
    </row>
    <row r="1092" spans="1:14" s="141" customFormat="1" ht="18" customHeight="1">
      <c r="A1092" s="276"/>
      <c r="B1092" s="288"/>
      <c r="C1092" s="289"/>
      <c r="D1092" s="289"/>
      <c r="E1092" s="289"/>
      <c r="F1092" s="281"/>
      <c r="G1092" s="281"/>
      <c r="H1092" s="281"/>
      <c r="I1092" s="281"/>
      <c r="J1092" s="281"/>
      <c r="K1092" s="281"/>
      <c r="L1092" s="281"/>
      <c r="M1092" s="281"/>
      <c r="N1092" s="282"/>
    </row>
    <row r="1093" spans="1:14" s="141" customFormat="1" ht="18" customHeight="1">
      <c r="A1093" s="276"/>
      <c r="B1093" s="288"/>
      <c r="C1093" s="289"/>
      <c r="D1093" s="289"/>
      <c r="E1093" s="289"/>
      <c r="F1093" s="281"/>
      <c r="G1093" s="281"/>
      <c r="H1093" s="281"/>
      <c r="I1093" s="281"/>
      <c r="J1093" s="281"/>
      <c r="K1093" s="281"/>
      <c r="L1093" s="281"/>
      <c r="M1093" s="281"/>
      <c r="N1093" s="282"/>
    </row>
    <row r="1094" spans="1:14" s="141" customFormat="1" ht="18" customHeight="1">
      <c r="A1094" s="276"/>
      <c r="B1094" s="288"/>
      <c r="C1094" s="289"/>
      <c r="D1094" s="289"/>
      <c r="E1094" s="289"/>
      <c r="F1094" s="281"/>
      <c r="G1094" s="281"/>
      <c r="H1094" s="281"/>
      <c r="I1094" s="281"/>
      <c r="J1094" s="281"/>
      <c r="K1094" s="281"/>
      <c r="L1094" s="281"/>
      <c r="M1094" s="281"/>
      <c r="N1094" s="282"/>
    </row>
    <row r="1095" spans="1:14" s="141" customFormat="1" ht="18" customHeight="1">
      <c r="A1095" s="276"/>
      <c r="B1095" s="288"/>
      <c r="C1095" s="289"/>
      <c r="D1095" s="289"/>
      <c r="E1095" s="289"/>
      <c r="F1095" s="281"/>
      <c r="G1095" s="281"/>
      <c r="H1095" s="281"/>
      <c r="I1095" s="281"/>
      <c r="J1095" s="281"/>
      <c r="K1095" s="281"/>
      <c r="L1095" s="281"/>
      <c r="M1095" s="281"/>
      <c r="N1095" s="282"/>
    </row>
    <row r="1096" spans="1:14" s="141" customFormat="1" ht="18" customHeight="1">
      <c r="A1096" s="276"/>
      <c r="B1096" s="288"/>
      <c r="C1096" s="289"/>
      <c r="D1096" s="289"/>
      <c r="E1096" s="289"/>
      <c r="F1096" s="281"/>
      <c r="G1096" s="281"/>
      <c r="H1096" s="281"/>
      <c r="I1096" s="281"/>
      <c r="J1096" s="281"/>
      <c r="K1096" s="281"/>
      <c r="L1096" s="281"/>
      <c r="M1096" s="281"/>
      <c r="N1096" s="282"/>
    </row>
    <row r="1097" spans="1:14" s="141" customFormat="1" ht="18" customHeight="1">
      <c r="A1097" s="276"/>
      <c r="B1097" s="288"/>
      <c r="C1097" s="289"/>
      <c r="D1097" s="289"/>
      <c r="E1097" s="289"/>
      <c r="F1097" s="281"/>
      <c r="G1097" s="281"/>
      <c r="H1097" s="281"/>
      <c r="I1097" s="281"/>
      <c r="J1097" s="281"/>
      <c r="K1097" s="281"/>
      <c r="L1097" s="281"/>
      <c r="M1097" s="281"/>
      <c r="N1097" s="282"/>
    </row>
    <row r="1098" spans="1:14" s="141" customFormat="1" ht="18" customHeight="1">
      <c r="A1098" s="276"/>
      <c r="B1098" s="288"/>
      <c r="C1098" s="289"/>
      <c r="D1098" s="289"/>
      <c r="E1098" s="289"/>
      <c r="F1098" s="281"/>
      <c r="G1098" s="281"/>
      <c r="H1098" s="281"/>
      <c r="I1098" s="281"/>
      <c r="J1098" s="281"/>
      <c r="K1098" s="281"/>
      <c r="L1098" s="281"/>
      <c r="M1098" s="281"/>
      <c r="N1098" s="282"/>
    </row>
    <row r="1099" spans="1:14" s="141" customFormat="1" ht="18" customHeight="1">
      <c r="A1099" s="276"/>
      <c r="B1099" s="288"/>
      <c r="C1099" s="289"/>
      <c r="D1099" s="289"/>
      <c r="E1099" s="289"/>
      <c r="F1099" s="281"/>
      <c r="G1099" s="281"/>
      <c r="H1099" s="281"/>
      <c r="I1099" s="281"/>
      <c r="J1099" s="281"/>
      <c r="K1099" s="281"/>
      <c r="L1099" s="281"/>
      <c r="M1099" s="281"/>
      <c r="N1099" s="282"/>
    </row>
    <row r="1100" spans="1:14" s="141" customFormat="1" ht="18" customHeight="1">
      <c r="A1100" s="276"/>
      <c r="B1100" s="288"/>
      <c r="C1100" s="289"/>
      <c r="D1100" s="289"/>
      <c r="E1100" s="289"/>
      <c r="F1100" s="281"/>
      <c r="G1100" s="281"/>
      <c r="H1100" s="281"/>
      <c r="I1100" s="281"/>
      <c r="J1100" s="281"/>
      <c r="K1100" s="281"/>
      <c r="L1100" s="281"/>
      <c r="M1100" s="281"/>
      <c r="N1100" s="282"/>
    </row>
    <row r="1101" spans="1:14" s="141" customFormat="1" ht="18" customHeight="1">
      <c r="A1101" s="276"/>
      <c r="B1101" s="288"/>
      <c r="C1101" s="289"/>
      <c r="D1101" s="289"/>
      <c r="E1101" s="289"/>
      <c r="F1101" s="281"/>
      <c r="G1101" s="281"/>
      <c r="H1101" s="281"/>
      <c r="I1101" s="281"/>
      <c r="J1101" s="281"/>
      <c r="K1101" s="281"/>
      <c r="L1101" s="281"/>
      <c r="M1101" s="281"/>
      <c r="N1101" s="282"/>
    </row>
    <row r="1102" spans="1:14" s="141" customFormat="1" ht="18" customHeight="1">
      <c r="A1102" s="276"/>
      <c r="B1102" s="288"/>
      <c r="C1102" s="289"/>
      <c r="D1102" s="289"/>
      <c r="E1102" s="289"/>
      <c r="F1102" s="281"/>
      <c r="G1102" s="281"/>
      <c r="H1102" s="281"/>
      <c r="I1102" s="281"/>
      <c r="J1102" s="281"/>
      <c r="K1102" s="281"/>
      <c r="L1102" s="281"/>
      <c r="M1102" s="281"/>
      <c r="N1102" s="282"/>
    </row>
    <row r="1103" spans="1:14" s="141" customFormat="1" ht="18" customHeight="1">
      <c r="A1103" s="276"/>
      <c r="B1103" s="288"/>
      <c r="C1103" s="289"/>
      <c r="D1103" s="289"/>
      <c r="E1103" s="289"/>
      <c r="F1103" s="281"/>
      <c r="G1103" s="281"/>
      <c r="H1103" s="281"/>
      <c r="I1103" s="281"/>
      <c r="J1103" s="281"/>
      <c r="K1103" s="281"/>
      <c r="L1103" s="281"/>
      <c r="M1103" s="281"/>
      <c r="N1103" s="282"/>
    </row>
    <row r="1104" spans="1:14" s="141" customFormat="1" ht="18" customHeight="1">
      <c r="A1104" s="276"/>
      <c r="B1104" s="288"/>
      <c r="C1104" s="289"/>
      <c r="D1104" s="289"/>
      <c r="E1104" s="289"/>
      <c r="F1104" s="281"/>
      <c r="G1104" s="281"/>
      <c r="H1104" s="281"/>
      <c r="I1104" s="281"/>
      <c r="J1104" s="281"/>
      <c r="K1104" s="281"/>
      <c r="L1104" s="281"/>
      <c r="M1104" s="281"/>
      <c r="N1104" s="282"/>
    </row>
    <row r="1105" spans="1:14" s="141" customFormat="1" ht="18" customHeight="1">
      <c r="A1105" s="276"/>
      <c r="B1105" s="288"/>
      <c r="C1105" s="289"/>
      <c r="D1105" s="289"/>
      <c r="E1105" s="289"/>
      <c r="F1105" s="281"/>
      <c r="G1105" s="281"/>
      <c r="H1105" s="281"/>
      <c r="I1105" s="281"/>
      <c r="J1105" s="281"/>
      <c r="K1105" s="281"/>
      <c r="L1105" s="281"/>
      <c r="M1105" s="281"/>
      <c r="N1105" s="282"/>
    </row>
    <row r="1106" spans="1:14" s="141" customFormat="1" ht="18" customHeight="1">
      <c r="A1106" s="276"/>
      <c r="B1106" s="288"/>
      <c r="C1106" s="289"/>
      <c r="D1106" s="289"/>
      <c r="E1106" s="289"/>
      <c r="F1106" s="281"/>
      <c r="G1106" s="281"/>
      <c r="H1106" s="281"/>
      <c r="I1106" s="281"/>
      <c r="J1106" s="281"/>
      <c r="K1106" s="281"/>
      <c r="L1106" s="281"/>
      <c r="M1106" s="281"/>
      <c r="N1106" s="282"/>
    </row>
    <row r="1107" spans="1:14" s="141" customFormat="1" ht="18" customHeight="1">
      <c r="A1107" s="276"/>
      <c r="B1107" s="288"/>
      <c r="C1107" s="289"/>
      <c r="D1107" s="289"/>
      <c r="E1107" s="289"/>
      <c r="F1107" s="281"/>
      <c r="G1107" s="281"/>
      <c r="H1107" s="281"/>
      <c r="I1107" s="281"/>
      <c r="J1107" s="281"/>
      <c r="K1107" s="281"/>
      <c r="L1107" s="281"/>
      <c r="M1107" s="281"/>
      <c r="N1107" s="282"/>
    </row>
    <row r="1108" spans="1:14" s="141" customFormat="1" ht="18" customHeight="1">
      <c r="A1108" s="276"/>
      <c r="B1108" s="288"/>
      <c r="C1108" s="289"/>
      <c r="D1108" s="289"/>
      <c r="E1108" s="289"/>
      <c r="F1108" s="281"/>
      <c r="G1108" s="281"/>
      <c r="H1108" s="281"/>
      <c r="I1108" s="281"/>
      <c r="J1108" s="281"/>
      <c r="K1108" s="281"/>
      <c r="L1108" s="281"/>
      <c r="M1108" s="281"/>
      <c r="N1108" s="282"/>
    </row>
    <row r="1109" spans="1:14" s="141" customFormat="1" ht="18" customHeight="1">
      <c r="A1109" s="276"/>
      <c r="B1109" s="288"/>
      <c r="C1109" s="289"/>
      <c r="D1109" s="289"/>
      <c r="E1109" s="289"/>
      <c r="F1109" s="281"/>
      <c r="G1109" s="281"/>
      <c r="H1109" s="281"/>
      <c r="I1109" s="281"/>
      <c r="J1109" s="281"/>
      <c r="K1109" s="281"/>
      <c r="L1109" s="281"/>
      <c r="M1109" s="281"/>
      <c r="N1109" s="282"/>
    </row>
    <row r="1110" spans="1:14" s="141" customFormat="1" ht="18" customHeight="1">
      <c r="A1110" s="276"/>
      <c r="B1110" s="288"/>
      <c r="C1110" s="289"/>
      <c r="D1110" s="289"/>
      <c r="E1110" s="289"/>
      <c r="F1110" s="281"/>
      <c r="G1110" s="281"/>
      <c r="H1110" s="281"/>
      <c r="I1110" s="281"/>
      <c r="J1110" s="281"/>
      <c r="K1110" s="281"/>
      <c r="L1110" s="281"/>
      <c r="M1110" s="281"/>
      <c r="N1110" s="282"/>
    </row>
    <row r="1111" spans="1:14" s="141" customFormat="1" ht="18" customHeight="1">
      <c r="A1111" s="276"/>
      <c r="B1111" s="288"/>
      <c r="C1111" s="289"/>
      <c r="D1111" s="289"/>
      <c r="E1111" s="289"/>
      <c r="F1111" s="281"/>
      <c r="G1111" s="281"/>
      <c r="H1111" s="281"/>
      <c r="I1111" s="281"/>
      <c r="J1111" s="281"/>
      <c r="K1111" s="281"/>
      <c r="L1111" s="281"/>
      <c r="M1111" s="281"/>
      <c r="N1111" s="282"/>
    </row>
    <row r="1112" spans="1:14" s="141" customFormat="1" ht="18" customHeight="1">
      <c r="A1112" s="276"/>
      <c r="B1112" s="288"/>
      <c r="C1112" s="289"/>
      <c r="D1112" s="289"/>
      <c r="E1112" s="289"/>
      <c r="F1112" s="281"/>
      <c r="G1112" s="281"/>
      <c r="H1112" s="281"/>
      <c r="I1112" s="281"/>
      <c r="J1112" s="281"/>
      <c r="K1112" s="281"/>
      <c r="L1112" s="281"/>
      <c r="M1112" s="281"/>
      <c r="N1112" s="282"/>
    </row>
    <row r="1113" spans="1:14" s="141" customFormat="1" ht="18" customHeight="1">
      <c r="A1113" s="276"/>
      <c r="B1113" s="288"/>
      <c r="C1113" s="289"/>
      <c r="D1113" s="289"/>
      <c r="E1113" s="289"/>
      <c r="F1113" s="281"/>
      <c r="G1113" s="281"/>
      <c r="H1113" s="281"/>
      <c r="I1113" s="281"/>
      <c r="J1113" s="281"/>
      <c r="K1113" s="281"/>
      <c r="L1113" s="281"/>
      <c r="M1113" s="281"/>
      <c r="N1113" s="282"/>
    </row>
    <row r="1114" spans="1:14" s="141" customFormat="1" ht="18" customHeight="1">
      <c r="A1114" s="276"/>
      <c r="B1114" s="288"/>
      <c r="C1114" s="289"/>
      <c r="D1114" s="289"/>
      <c r="E1114" s="289"/>
      <c r="F1114" s="281"/>
      <c r="G1114" s="281"/>
      <c r="H1114" s="281"/>
      <c r="I1114" s="281"/>
      <c r="J1114" s="281"/>
      <c r="K1114" s="281"/>
      <c r="L1114" s="281"/>
      <c r="M1114" s="281"/>
      <c r="N1114" s="282"/>
    </row>
    <row r="1115" spans="1:14" s="141" customFormat="1" ht="18" customHeight="1">
      <c r="A1115" s="276"/>
      <c r="B1115" s="288"/>
      <c r="C1115" s="289"/>
      <c r="D1115" s="289"/>
      <c r="E1115" s="289"/>
      <c r="F1115" s="281"/>
      <c r="G1115" s="281"/>
      <c r="H1115" s="281"/>
      <c r="I1115" s="281"/>
      <c r="J1115" s="281"/>
      <c r="K1115" s="281"/>
      <c r="L1115" s="281"/>
      <c r="M1115" s="281"/>
      <c r="N1115" s="282"/>
    </row>
    <row r="1116" spans="1:14" s="141" customFormat="1" ht="18" customHeight="1">
      <c r="A1116" s="276"/>
      <c r="B1116" s="288"/>
      <c r="C1116" s="289"/>
      <c r="D1116" s="289"/>
      <c r="E1116" s="289"/>
      <c r="F1116" s="281"/>
      <c r="G1116" s="281"/>
      <c r="H1116" s="281"/>
      <c r="I1116" s="281"/>
      <c r="J1116" s="281"/>
      <c r="K1116" s="281"/>
      <c r="L1116" s="281"/>
      <c r="M1116" s="281"/>
      <c r="N1116" s="282"/>
    </row>
    <row r="1117" spans="1:14" s="141" customFormat="1" ht="18" customHeight="1">
      <c r="A1117" s="276"/>
      <c r="B1117" s="288"/>
      <c r="C1117" s="289"/>
      <c r="D1117" s="289"/>
      <c r="E1117" s="289"/>
      <c r="F1117" s="281"/>
      <c r="G1117" s="281"/>
      <c r="H1117" s="281"/>
      <c r="I1117" s="281"/>
      <c r="J1117" s="281"/>
      <c r="K1117" s="281"/>
      <c r="L1117" s="281"/>
      <c r="M1117" s="281"/>
      <c r="N1117" s="282"/>
    </row>
    <row r="1118" spans="1:14" s="141" customFormat="1" ht="18" customHeight="1">
      <c r="A1118" s="276"/>
      <c r="B1118" s="288"/>
      <c r="C1118" s="289"/>
      <c r="D1118" s="289"/>
      <c r="E1118" s="289"/>
      <c r="F1118" s="281"/>
      <c r="G1118" s="281"/>
      <c r="H1118" s="281"/>
      <c r="I1118" s="281"/>
      <c r="J1118" s="281"/>
      <c r="K1118" s="281"/>
      <c r="L1118" s="281"/>
      <c r="M1118" s="281"/>
      <c r="N1118" s="282"/>
    </row>
    <row r="1119" spans="1:14" s="141" customFormat="1" ht="18" customHeight="1">
      <c r="A1119" s="276"/>
      <c r="B1119" s="288"/>
      <c r="C1119" s="289"/>
      <c r="D1119" s="289"/>
      <c r="E1119" s="289"/>
      <c r="F1119" s="281"/>
      <c r="G1119" s="281"/>
      <c r="H1119" s="281"/>
      <c r="I1119" s="281"/>
      <c r="J1119" s="281"/>
      <c r="K1119" s="281"/>
      <c r="L1119" s="281"/>
      <c r="M1119" s="281"/>
      <c r="N1119" s="282"/>
    </row>
    <row r="1120" spans="1:14" s="141" customFormat="1" ht="18" customHeight="1">
      <c r="A1120" s="276"/>
      <c r="B1120" s="288"/>
      <c r="C1120" s="289"/>
      <c r="D1120" s="289"/>
      <c r="E1120" s="289"/>
      <c r="F1120" s="281"/>
      <c r="G1120" s="281"/>
      <c r="H1120" s="281"/>
      <c r="I1120" s="281"/>
      <c r="J1120" s="281"/>
      <c r="K1120" s="281"/>
      <c r="L1120" s="281"/>
      <c r="M1120" s="281"/>
      <c r="N1120" s="282"/>
    </row>
    <row r="1121" spans="1:14" s="141" customFormat="1" ht="18" customHeight="1">
      <c r="A1121" s="276"/>
      <c r="B1121" s="288"/>
      <c r="C1121" s="289"/>
      <c r="D1121" s="289"/>
      <c r="E1121" s="289"/>
      <c r="F1121" s="281"/>
      <c r="G1121" s="281"/>
      <c r="H1121" s="281"/>
      <c r="I1121" s="281"/>
      <c r="J1121" s="281"/>
      <c r="K1121" s="281"/>
      <c r="L1121" s="281"/>
      <c r="M1121" s="281"/>
      <c r="N1121" s="282"/>
    </row>
    <row r="1122" spans="1:14" s="141" customFormat="1" ht="18" customHeight="1">
      <c r="A1122" s="276"/>
      <c r="B1122" s="288"/>
      <c r="C1122" s="289"/>
      <c r="D1122" s="289"/>
      <c r="E1122" s="289"/>
      <c r="F1122" s="281"/>
      <c r="G1122" s="281"/>
      <c r="H1122" s="281"/>
      <c r="I1122" s="281"/>
      <c r="J1122" s="281"/>
      <c r="K1122" s="281"/>
      <c r="L1122" s="281"/>
      <c r="M1122" s="281"/>
      <c r="N1122" s="282"/>
    </row>
    <row r="1123" spans="1:14" s="141" customFormat="1" ht="18" customHeight="1">
      <c r="A1123" s="276"/>
      <c r="B1123" s="288"/>
      <c r="C1123" s="289"/>
      <c r="D1123" s="289"/>
      <c r="E1123" s="289"/>
      <c r="F1123" s="281"/>
      <c r="G1123" s="281"/>
      <c r="H1123" s="281"/>
      <c r="I1123" s="281"/>
      <c r="J1123" s="281"/>
      <c r="K1123" s="281"/>
      <c r="L1123" s="281"/>
      <c r="M1123" s="281"/>
      <c r="N1123" s="282"/>
    </row>
    <row r="1124" spans="1:14" s="141" customFormat="1" ht="18" customHeight="1">
      <c r="A1124" s="276"/>
      <c r="B1124" s="288"/>
      <c r="C1124" s="289"/>
      <c r="D1124" s="289"/>
      <c r="E1124" s="289"/>
      <c r="F1124" s="281"/>
      <c r="G1124" s="281"/>
      <c r="H1124" s="281"/>
      <c r="I1124" s="281"/>
      <c r="J1124" s="281"/>
      <c r="K1124" s="281"/>
      <c r="L1124" s="281"/>
      <c r="M1124" s="281"/>
      <c r="N1124" s="282"/>
    </row>
    <row r="1125" spans="1:14" s="141" customFormat="1" ht="18" customHeight="1">
      <c r="A1125" s="276"/>
      <c r="B1125" s="288"/>
      <c r="C1125" s="289"/>
      <c r="D1125" s="289"/>
      <c r="E1125" s="289"/>
      <c r="F1125" s="281"/>
      <c r="G1125" s="281"/>
      <c r="H1125" s="281"/>
      <c r="I1125" s="281"/>
      <c r="J1125" s="281"/>
      <c r="K1125" s="281"/>
      <c r="L1125" s="281"/>
      <c r="M1125" s="281"/>
      <c r="N1125" s="282"/>
    </row>
    <row r="1126" spans="1:14" s="141" customFormat="1" ht="18" customHeight="1">
      <c r="A1126" s="276"/>
      <c r="B1126" s="288"/>
      <c r="C1126" s="289"/>
      <c r="D1126" s="289"/>
      <c r="E1126" s="289"/>
      <c r="F1126" s="281"/>
      <c r="G1126" s="281"/>
      <c r="H1126" s="281"/>
      <c r="I1126" s="281"/>
      <c r="J1126" s="281"/>
      <c r="K1126" s="281"/>
      <c r="L1126" s="281"/>
      <c r="M1126" s="281"/>
      <c r="N1126" s="282"/>
    </row>
    <row r="1127" spans="1:14" s="141" customFormat="1" ht="18" customHeight="1">
      <c r="A1127" s="276"/>
      <c r="B1127" s="288"/>
      <c r="C1127" s="289"/>
      <c r="D1127" s="289"/>
      <c r="E1127" s="289"/>
      <c r="F1127" s="281"/>
      <c r="G1127" s="281"/>
      <c r="H1127" s="281"/>
      <c r="I1127" s="281"/>
      <c r="J1127" s="281"/>
      <c r="K1127" s="281"/>
      <c r="L1127" s="281"/>
      <c r="M1127" s="281"/>
      <c r="N1127" s="282"/>
    </row>
    <row r="1128" spans="1:14" s="141" customFormat="1" ht="18" customHeight="1">
      <c r="A1128" s="276"/>
      <c r="B1128" s="288"/>
      <c r="C1128" s="289"/>
      <c r="D1128" s="289"/>
      <c r="E1128" s="289"/>
      <c r="F1128" s="281"/>
      <c r="G1128" s="281"/>
      <c r="H1128" s="281"/>
      <c r="I1128" s="281"/>
      <c r="J1128" s="281"/>
      <c r="K1128" s="281"/>
      <c r="L1128" s="281"/>
      <c r="M1128" s="281"/>
      <c r="N1128" s="282"/>
    </row>
    <row r="1129" spans="1:14" s="141" customFormat="1" ht="18" customHeight="1">
      <c r="A1129" s="276"/>
      <c r="B1129" s="288"/>
      <c r="C1129" s="289"/>
      <c r="D1129" s="289"/>
      <c r="E1129" s="289"/>
      <c r="F1129" s="281"/>
      <c r="G1129" s="281"/>
      <c r="H1129" s="281"/>
      <c r="I1129" s="281"/>
      <c r="J1129" s="281"/>
      <c r="K1129" s="281"/>
      <c r="L1129" s="281"/>
      <c r="M1129" s="281"/>
      <c r="N1129" s="282"/>
    </row>
    <row r="1130" spans="1:14" s="141" customFormat="1" ht="18" customHeight="1">
      <c r="A1130" s="276"/>
      <c r="B1130" s="288"/>
      <c r="C1130" s="289"/>
      <c r="D1130" s="289"/>
      <c r="E1130" s="289"/>
      <c r="F1130" s="281"/>
      <c r="G1130" s="281"/>
      <c r="H1130" s="281"/>
      <c r="I1130" s="281"/>
      <c r="J1130" s="281"/>
      <c r="K1130" s="281"/>
      <c r="L1130" s="281"/>
      <c r="M1130" s="281"/>
      <c r="N1130" s="282"/>
    </row>
    <row r="1131" spans="1:14" s="141" customFormat="1" ht="18" customHeight="1">
      <c r="A1131" s="276"/>
      <c r="B1131" s="288"/>
      <c r="C1131" s="289"/>
      <c r="D1131" s="289"/>
      <c r="E1131" s="289"/>
      <c r="F1131" s="281"/>
      <c r="G1131" s="281"/>
      <c r="H1131" s="281"/>
      <c r="I1131" s="281"/>
      <c r="J1131" s="281"/>
      <c r="K1131" s="281"/>
      <c r="L1131" s="281"/>
      <c r="M1131" s="281"/>
      <c r="N1131" s="282"/>
    </row>
    <row r="1132" spans="1:14" s="141" customFormat="1" ht="18" customHeight="1">
      <c r="A1132" s="276"/>
      <c r="B1132" s="288"/>
      <c r="C1132" s="289"/>
      <c r="D1132" s="289"/>
      <c r="E1132" s="289"/>
      <c r="F1132" s="281"/>
      <c r="G1132" s="281"/>
      <c r="H1132" s="281"/>
      <c r="I1132" s="281"/>
      <c r="J1132" s="281"/>
      <c r="K1132" s="281"/>
      <c r="L1132" s="281"/>
      <c r="M1132" s="281"/>
      <c r="N1132" s="282"/>
    </row>
    <row r="1133" spans="1:14" s="141" customFormat="1" ht="18" customHeight="1">
      <c r="A1133" s="276"/>
      <c r="B1133" s="288"/>
      <c r="C1133" s="289"/>
      <c r="D1133" s="289"/>
      <c r="E1133" s="289"/>
      <c r="F1133" s="281"/>
      <c r="G1133" s="281"/>
      <c r="H1133" s="281"/>
      <c r="I1133" s="281"/>
      <c r="J1133" s="281"/>
      <c r="K1133" s="281"/>
      <c r="L1133" s="281"/>
      <c r="M1133" s="281"/>
      <c r="N1133" s="282"/>
    </row>
    <row r="1134" spans="1:14" s="141" customFormat="1" ht="18" customHeight="1">
      <c r="A1134" s="276"/>
      <c r="B1134" s="288"/>
      <c r="C1134" s="289"/>
      <c r="D1134" s="289"/>
      <c r="E1134" s="289"/>
      <c r="F1134" s="281"/>
      <c r="G1134" s="281"/>
      <c r="H1134" s="281"/>
      <c r="I1134" s="281"/>
      <c r="J1134" s="281"/>
      <c r="K1134" s="281"/>
      <c r="L1134" s="281"/>
      <c r="M1134" s="281"/>
      <c r="N1134" s="282"/>
    </row>
    <row r="1135" spans="1:14" s="141" customFormat="1" ht="18" customHeight="1">
      <c r="A1135" s="276"/>
      <c r="B1135" s="288"/>
      <c r="C1135" s="289"/>
      <c r="D1135" s="289"/>
      <c r="E1135" s="289"/>
      <c r="F1135" s="281"/>
      <c r="G1135" s="281"/>
      <c r="H1135" s="281"/>
      <c r="I1135" s="281"/>
      <c r="J1135" s="281"/>
      <c r="K1135" s="281"/>
      <c r="L1135" s="281"/>
      <c r="M1135" s="281"/>
      <c r="N1135" s="282"/>
    </row>
    <row r="1136" spans="1:14" s="141" customFormat="1" ht="18" customHeight="1">
      <c r="A1136" s="276"/>
      <c r="B1136" s="288"/>
      <c r="C1136" s="289"/>
      <c r="D1136" s="289"/>
      <c r="E1136" s="289"/>
      <c r="F1136" s="281"/>
      <c r="G1136" s="281"/>
      <c r="H1136" s="281"/>
      <c r="I1136" s="281"/>
      <c r="J1136" s="281"/>
      <c r="K1136" s="281"/>
      <c r="L1136" s="281"/>
      <c r="M1136" s="281"/>
      <c r="N1136" s="282"/>
    </row>
    <row r="1137" spans="1:14" s="141" customFormat="1" ht="18" customHeight="1">
      <c r="A1137" s="276"/>
      <c r="B1137" s="288"/>
      <c r="C1137" s="289"/>
      <c r="D1137" s="289"/>
      <c r="E1137" s="289"/>
      <c r="F1137" s="281"/>
      <c r="G1137" s="281"/>
      <c r="H1137" s="281"/>
      <c r="I1137" s="281"/>
      <c r="J1137" s="281"/>
      <c r="K1137" s="281"/>
      <c r="L1137" s="281"/>
      <c r="M1137" s="281"/>
      <c r="N1137" s="282"/>
    </row>
    <row r="1138" spans="1:14" s="141" customFormat="1" ht="18" customHeight="1">
      <c r="A1138" s="276"/>
      <c r="B1138" s="288"/>
      <c r="C1138" s="289"/>
      <c r="D1138" s="289"/>
      <c r="E1138" s="289"/>
      <c r="F1138" s="281"/>
      <c r="G1138" s="281"/>
      <c r="H1138" s="281"/>
      <c r="I1138" s="281"/>
      <c r="J1138" s="281"/>
      <c r="K1138" s="281"/>
      <c r="L1138" s="281"/>
      <c r="M1138" s="281"/>
      <c r="N1138" s="282"/>
    </row>
    <row r="1139" spans="1:14" s="141" customFormat="1" ht="18" customHeight="1">
      <c r="A1139" s="276"/>
      <c r="B1139" s="288"/>
      <c r="C1139" s="289"/>
      <c r="D1139" s="289"/>
      <c r="E1139" s="289"/>
      <c r="F1139" s="281"/>
      <c r="G1139" s="281"/>
      <c r="H1139" s="281"/>
      <c r="I1139" s="281"/>
      <c r="J1139" s="281"/>
      <c r="K1139" s="281"/>
      <c r="L1139" s="281"/>
      <c r="M1139" s="281"/>
      <c r="N1139" s="282"/>
    </row>
    <row r="1140" spans="1:14" s="141" customFormat="1" ht="18" customHeight="1">
      <c r="A1140" s="276"/>
      <c r="B1140" s="288"/>
      <c r="C1140" s="289"/>
      <c r="D1140" s="289"/>
      <c r="E1140" s="289"/>
      <c r="F1140" s="281"/>
      <c r="G1140" s="281"/>
      <c r="H1140" s="281"/>
      <c r="I1140" s="281"/>
      <c r="J1140" s="281"/>
      <c r="K1140" s="281"/>
      <c r="L1140" s="281"/>
      <c r="M1140" s="281"/>
      <c r="N1140" s="282"/>
    </row>
    <row r="1141" spans="1:14" s="141" customFormat="1" ht="18" customHeight="1">
      <c r="A1141" s="276"/>
      <c r="B1141" s="288"/>
      <c r="C1141" s="289"/>
      <c r="D1141" s="289"/>
      <c r="E1141" s="289"/>
      <c r="F1141" s="281"/>
      <c r="G1141" s="281"/>
      <c r="H1141" s="281"/>
      <c r="I1141" s="281"/>
      <c r="J1141" s="281"/>
      <c r="K1141" s="281"/>
      <c r="L1141" s="281"/>
      <c r="M1141" s="281"/>
      <c r="N1141" s="282"/>
    </row>
    <row r="1142" spans="1:14" s="141" customFormat="1" ht="18" customHeight="1">
      <c r="A1142" s="276"/>
      <c r="B1142" s="288"/>
      <c r="C1142" s="289"/>
      <c r="D1142" s="289"/>
      <c r="E1142" s="289"/>
      <c r="F1142" s="281"/>
      <c r="G1142" s="281"/>
      <c r="H1142" s="281"/>
      <c r="I1142" s="281"/>
      <c r="J1142" s="281"/>
      <c r="K1142" s="281"/>
      <c r="L1142" s="281"/>
      <c r="M1142" s="281"/>
      <c r="N1142" s="282"/>
    </row>
    <row r="1143" spans="1:14" s="141" customFormat="1" ht="18" customHeight="1">
      <c r="A1143" s="276"/>
      <c r="B1143" s="288"/>
      <c r="C1143" s="289"/>
      <c r="D1143" s="289"/>
      <c r="E1143" s="289"/>
      <c r="F1143" s="281"/>
      <c r="G1143" s="281"/>
      <c r="H1143" s="281"/>
      <c r="I1143" s="281"/>
      <c r="J1143" s="281"/>
      <c r="K1143" s="281"/>
      <c r="L1143" s="281"/>
      <c r="M1143" s="281"/>
      <c r="N1143" s="282"/>
    </row>
    <row r="1144" spans="1:14" s="141" customFormat="1" ht="18" customHeight="1">
      <c r="A1144" s="276"/>
      <c r="B1144" s="288"/>
      <c r="C1144" s="289"/>
      <c r="D1144" s="289"/>
      <c r="E1144" s="289"/>
      <c r="F1144" s="281"/>
      <c r="G1144" s="281"/>
      <c r="H1144" s="281"/>
      <c r="I1144" s="281"/>
      <c r="J1144" s="281"/>
      <c r="K1144" s="281"/>
      <c r="L1144" s="281"/>
      <c r="M1144" s="281"/>
      <c r="N1144" s="282"/>
    </row>
    <row r="1145" spans="1:14" s="141" customFormat="1" ht="18" customHeight="1">
      <c r="A1145" s="276"/>
      <c r="B1145" s="288"/>
      <c r="C1145" s="289"/>
      <c r="D1145" s="289"/>
      <c r="E1145" s="289"/>
      <c r="F1145" s="281"/>
      <c r="G1145" s="281"/>
      <c r="H1145" s="281"/>
      <c r="I1145" s="281"/>
      <c r="J1145" s="281"/>
      <c r="K1145" s="281"/>
      <c r="L1145" s="281"/>
      <c r="M1145" s="281"/>
      <c r="N1145" s="282"/>
    </row>
    <row r="1146" spans="1:14" s="141" customFormat="1" ht="18" customHeight="1">
      <c r="A1146" s="276"/>
      <c r="B1146" s="288"/>
      <c r="C1146" s="289"/>
      <c r="D1146" s="289"/>
      <c r="E1146" s="289"/>
      <c r="F1146" s="281"/>
      <c r="G1146" s="281"/>
      <c r="H1146" s="281"/>
      <c r="I1146" s="281"/>
      <c r="J1146" s="281"/>
      <c r="K1146" s="281"/>
      <c r="L1146" s="281"/>
      <c r="M1146" s="281"/>
      <c r="N1146" s="282"/>
    </row>
    <row r="1147" spans="1:14" s="141" customFormat="1" ht="18" customHeight="1">
      <c r="A1147" s="276"/>
      <c r="B1147" s="288"/>
      <c r="C1147" s="289"/>
      <c r="D1147" s="289"/>
      <c r="E1147" s="289"/>
      <c r="F1147" s="281"/>
      <c r="G1147" s="281"/>
      <c r="H1147" s="281"/>
      <c r="I1147" s="281"/>
      <c r="J1147" s="281"/>
      <c r="K1147" s="281"/>
      <c r="L1147" s="281"/>
      <c r="M1147" s="281"/>
      <c r="N1147" s="282"/>
    </row>
    <row r="1148" spans="1:14" s="141" customFormat="1" ht="18" customHeight="1">
      <c r="A1148" s="276"/>
      <c r="B1148" s="288"/>
      <c r="C1148" s="289"/>
      <c r="D1148" s="289"/>
      <c r="E1148" s="289"/>
      <c r="F1148" s="281"/>
      <c r="G1148" s="281"/>
      <c r="H1148" s="281"/>
      <c r="I1148" s="281"/>
      <c r="J1148" s="281"/>
      <c r="K1148" s="281"/>
      <c r="L1148" s="281"/>
      <c r="M1148" s="281"/>
      <c r="N1148" s="282"/>
    </row>
    <row r="1149" spans="1:14" s="141" customFormat="1" ht="18" customHeight="1">
      <c r="A1149" s="276"/>
      <c r="B1149" s="288"/>
      <c r="C1149" s="289"/>
      <c r="D1149" s="289"/>
      <c r="E1149" s="289"/>
      <c r="F1149" s="281"/>
      <c r="G1149" s="281"/>
      <c r="H1149" s="281"/>
      <c r="I1149" s="281"/>
      <c r="J1149" s="281"/>
      <c r="K1149" s="281"/>
      <c r="L1149" s="281"/>
      <c r="M1149" s="281"/>
      <c r="N1149" s="282"/>
    </row>
    <row r="1150" spans="1:14" s="141" customFormat="1" ht="18" customHeight="1">
      <c r="A1150" s="276"/>
      <c r="B1150" s="288"/>
      <c r="C1150" s="289"/>
      <c r="D1150" s="289"/>
      <c r="E1150" s="289"/>
      <c r="F1150" s="281"/>
      <c r="G1150" s="281"/>
      <c r="H1150" s="281"/>
      <c r="I1150" s="281"/>
      <c r="J1150" s="281"/>
      <c r="K1150" s="281"/>
      <c r="L1150" s="281"/>
      <c r="M1150" s="281"/>
      <c r="N1150" s="282"/>
    </row>
    <row r="1151" spans="1:14" s="141" customFormat="1" ht="18" customHeight="1">
      <c r="A1151" s="276"/>
      <c r="B1151" s="288"/>
      <c r="C1151" s="289"/>
      <c r="D1151" s="289"/>
      <c r="E1151" s="289"/>
      <c r="F1151" s="281"/>
      <c r="G1151" s="281"/>
      <c r="H1151" s="281"/>
      <c r="I1151" s="281"/>
      <c r="J1151" s="281"/>
      <c r="K1151" s="281"/>
      <c r="L1151" s="281"/>
      <c r="M1151" s="281"/>
      <c r="N1151" s="282"/>
    </row>
    <row r="1152" spans="1:14" s="141" customFormat="1" ht="18" customHeight="1">
      <c r="A1152" s="276"/>
      <c r="B1152" s="288"/>
      <c r="C1152" s="289"/>
      <c r="D1152" s="289"/>
      <c r="E1152" s="289"/>
      <c r="F1152" s="281"/>
      <c r="G1152" s="281"/>
      <c r="H1152" s="281"/>
      <c r="I1152" s="281"/>
      <c r="J1152" s="281"/>
      <c r="K1152" s="281"/>
      <c r="L1152" s="281"/>
      <c r="M1152" s="281"/>
      <c r="N1152" s="282"/>
    </row>
    <row r="1153" spans="1:14" s="141" customFormat="1" ht="18" customHeight="1">
      <c r="A1153" s="276"/>
      <c r="B1153" s="288"/>
      <c r="C1153" s="289"/>
      <c r="D1153" s="289"/>
      <c r="E1153" s="289"/>
      <c r="F1153" s="281"/>
      <c r="G1153" s="281"/>
      <c r="H1153" s="281"/>
      <c r="I1153" s="281"/>
      <c r="J1153" s="281"/>
      <c r="K1153" s="281"/>
      <c r="L1153" s="281"/>
      <c r="M1153" s="281"/>
      <c r="N1153" s="282"/>
    </row>
    <row r="1154" spans="1:14" s="141" customFormat="1" ht="18" customHeight="1">
      <c r="A1154" s="276"/>
      <c r="B1154" s="288"/>
      <c r="C1154" s="289"/>
      <c r="D1154" s="289"/>
      <c r="E1154" s="289"/>
      <c r="F1154" s="281"/>
      <c r="G1154" s="281"/>
      <c r="H1154" s="281"/>
      <c r="I1154" s="281"/>
      <c r="J1154" s="281"/>
      <c r="K1154" s="281"/>
      <c r="L1154" s="281"/>
      <c r="M1154" s="281"/>
      <c r="N1154" s="282"/>
    </row>
    <row r="1155" spans="1:14" s="141" customFormat="1" ht="18" customHeight="1">
      <c r="A1155" s="276"/>
      <c r="B1155" s="288"/>
      <c r="C1155" s="289"/>
      <c r="D1155" s="289"/>
      <c r="E1155" s="289"/>
      <c r="F1155" s="281"/>
      <c r="G1155" s="281"/>
      <c r="H1155" s="281"/>
      <c r="I1155" s="281"/>
      <c r="J1155" s="281"/>
      <c r="K1155" s="281"/>
      <c r="L1155" s="281"/>
      <c r="M1155" s="281"/>
      <c r="N1155" s="282"/>
    </row>
    <row r="1156" spans="1:14" s="141" customFormat="1" ht="18" customHeight="1">
      <c r="A1156" s="276"/>
      <c r="B1156" s="288"/>
      <c r="C1156" s="289"/>
      <c r="D1156" s="289"/>
      <c r="E1156" s="289"/>
      <c r="F1156" s="281"/>
      <c r="G1156" s="281"/>
      <c r="H1156" s="281"/>
      <c r="I1156" s="281"/>
      <c r="J1156" s="281"/>
      <c r="K1156" s="281"/>
      <c r="L1156" s="281"/>
      <c r="M1156" s="281"/>
      <c r="N1156" s="282"/>
    </row>
    <row r="1157" spans="1:14" s="141" customFormat="1" ht="18" customHeight="1">
      <c r="A1157" s="276"/>
      <c r="B1157" s="288"/>
      <c r="C1157" s="289"/>
      <c r="D1157" s="289"/>
      <c r="E1157" s="289"/>
      <c r="F1157" s="281"/>
      <c r="G1157" s="281"/>
      <c r="H1157" s="281"/>
      <c r="I1157" s="281"/>
      <c r="J1157" s="281"/>
      <c r="K1157" s="281"/>
      <c r="L1157" s="281"/>
      <c r="M1157" s="281"/>
      <c r="N1157" s="282"/>
    </row>
    <row r="1158" spans="1:14" s="141" customFormat="1" ht="18" customHeight="1">
      <c r="A1158" s="276"/>
      <c r="B1158" s="288"/>
      <c r="C1158" s="289"/>
      <c r="D1158" s="289"/>
      <c r="E1158" s="289"/>
      <c r="F1158" s="281"/>
      <c r="G1158" s="281"/>
      <c r="H1158" s="281"/>
      <c r="I1158" s="281"/>
      <c r="J1158" s="281"/>
      <c r="K1158" s="281"/>
      <c r="L1158" s="281"/>
      <c r="M1158" s="281"/>
      <c r="N1158" s="282"/>
    </row>
    <row r="1159" spans="1:14" s="141" customFormat="1" ht="18" customHeight="1">
      <c r="A1159" s="276"/>
      <c r="B1159" s="288"/>
      <c r="C1159" s="289"/>
      <c r="D1159" s="289"/>
      <c r="E1159" s="289"/>
      <c r="F1159" s="281"/>
      <c r="G1159" s="281"/>
      <c r="H1159" s="281"/>
      <c r="I1159" s="281"/>
      <c r="J1159" s="281"/>
      <c r="K1159" s="281"/>
      <c r="L1159" s="281"/>
      <c r="M1159" s="281"/>
      <c r="N1159" s="282"/>
    </row>
    <row r="1160" spans="1:14" s="141" customFormat="1" ht="18" customHeight="1">
      <c r="A1160" s="276"/>
      <c r="B1160" s="288"/>
      <c r="C1160" s="289"/>
      <c r="D1160" s="289"/>
      <c r="E1160" s="289"/>
      <c r="F1160" s="281"/>
      <c r="G1160" s="281"/>
      <c r="H1160" s="281"/>
      <c r="I1160" s="281"/>
      <c r="J1160" s="281"/>
      <c r="K1160" s="281"/>
      <c r="L1160" s="281"/>
      <c r="M1160" s="281"/>
      <c r="N1160" s="282"/>
    </row>
    <row r="1161" spans="1:14" s="141" customFormat="1" ht="18" customHeight="1">
      <c r="A1161" s="276"/>
      <c r="B1161" s="288"/>
      <c r="C1161" s="289"/>
      <c r="D1161" s="289"/>
      <c r="E1161" s="289"/>
      <c r="F1161" s="281"/>
      <c r="G1161" s="281"/>
      <c r="H1161" s="281"/>
      <c r="I1161" s="281"/>
      <c r="J1161" s="281"/>
      <c r="K1161" s="281"/>
      <c r="L1161" s="281"/>
      <c r="M1161" s="281"/>
      <c r="N1161" s="282"/>
    </row>
    <row r="1162" spans="1:14" s="141" customFormat="1" ht="18" customHeight="1">
      <c r="A1162" s="276"/>
      <c r="B1162" s="288"/>
      <c r="C1162" s="289"/>
      <c r="D1162" s="289"/>
      <c r="E1162" s="289"/>
      <c r="F1162" s="281"/>
      <c r="G1162" s="281"/>
      <c r="H1162" s="281"/>
      <c r="I1162" s="281"/>
      <c r="J1162" s="281"/>
      <c r="K1162" s="281"/>
      <c r="L1162" s="281"/>
      <c r="M1162" s="281"/>
      <c r="N1162" s="282"/>
    </row>
    <row r="1163" spans="1:14" s="141" customFormat="1" ht="18" customHeight="1">
      <c r="A1163" s="276"/>
      <c r="B1163" s="288"/>
      <c r="C1163" s="289"/>
      <c r="D1163" s="289"/>
      <c r="E1163" s="289"/>
      <c r="F1163" s="281"/>
      <c r="G1163" s="281"/>
      <c r="H1163" s="281"/>
      <c r="I1163" s="281"/>
      <c r="J1163" s="281"/>
      <c r="K1163" s="281"/>
      <c r="L1163" s="281"/>
      <c r="M1163" s="281"/>
      <c r="N1163" s="282"/>
    </row>
    <row r="1164" spans="1:14" s="141" customFormat="1" ht="18" customHeight="1">
      <c r="A1164" s="276"/>
      <c r="B1164" s="288"/>
      <c r="C1164" s="289"/>
      <c r="D1164" s="289"/>
      <c r="E1164" s="289"/>
      <c r="F1164" s="281"/>
      <c r="G1164" s="281"/>
      <c r="H1164" s="281"/>
      <c r="I1164" s="281"/>
      <c r="J1164" s="281"/>
      <c r="K1164" s="281"/>
      <c r="L1164" s="281"/>
      <c r="M1164" s="281"/>
      <c r="N1164" s="282"/>
    </row>
    <row r="1165" spans="1:14" s="141" customFormat="1" ht="18" customHeight="1">
      <c r="A1165" s="276"/>
      <c r="B1165" s="288"/>
      <c r="C1165" s="289"/>
      <c r="D1165" s="289"/>
      <c r="E1165" s="289"/>
      <c r="F1165" s="281"/>
      <c r="G1165" s="281"/>
      <c r="H1165" s="281"/>
      <c r="I1165" s="281"/>
      <c r="J1165" s="281"/>
      <c r="K1165" s="281"/>
      <c r="L1165" s="281"/>
      <c r="M1165" s="281"/>
      <c r="N1165" s="282"/>
    </row>
    <row r="1166" spans="1:14" s="141" customFormat="1" ht="18" customHeight="1">
      <c r="A1166" s="276"/>
      <c r="B1166" s="288"/>
      <c r="C1166" s="289"/>
      <c r="D1166" s="289"/>
      <c r="E1166" s="289"/>
      <c r="F1166" s="281"/>
      <c r="G1166" s="281"/>
      <c r="H1166" s="281"/>
      <c r="I1166" s="281"/>
      <c r="J1166" s="281"/>
      <c r="K1166" s="281"/>
      <c r="L1166" s="281"/>
      <c r="M1166" s="281"/>
      <c r="N1166" s="282"/>
    </row>
    <row r="1167" spans="1:14" s="141" customFormat="1" ht="18" customHeight="1">
      <c r="A1167" s="276"/>
      <c r="B1167" s="288"/>
      <c r="C1167" s="289"/>
      <c r="D1167" s="289"/>
      <c r="E1167" s="289"/>
      <c r="F1167" s="281"/>
      <c r="G1167" s="281"/>
      <c r="H1167" s="281"/>
      <c r="I1167" s="281"/>
      <c r="J1167" s="281"/>
      <c r="K1167" s="281"/>
      <c r="L1167" s="281"/>
      <c r="M1167" s="281"/>
      <c r="N1167" s="282"/>
    </row>
    <row r="1168" spans="1:14" s="141" customFormat="1" ht="18" customHeight="1">
      <c r="A1168" s="276"/>
      <c r="B1168" s="288"/>
      <c r="C1168" s="289"/>
      <c r="D1168" s="289"/>
      <c r="E1168" s="289"/>
      <c r="F1168" s="281"/>
      <c r="G1168" s="281"/>
      <c r="H1168" s="281"/>
      <c r="I1168" s="281"/>
      <c r="J1168" s="281"/>
      <c r="K1168" s="281"/>
      <c r="L1168" s="281"/>
      <c r="M1168" s="281"/>
      <c r="N1168" s="282"/>
    </row>
    <row r="1169" spans="1:14" s="141" customFormat="1" ht="18" customHeight="1">
      <c r="A1169" s="276"/>
      <c r="B1169" s="288"/>
      <c r="C1169" s="289"/>
      <c r="D1169" s="289"/>
      <c r="E1169" s="289"/>
      <c r="F1169" s="281"/>
      <c r="G1169" s="281"/>
      <c r="H1169" s="281"/>
      <c r="I1169" s="281"/>
      <c r="J1169" s="281"/>
      <c r="K1169" s="281"/>
      <c r="L1169" s="281"/>
      <c r="M1169" s="281"/>
      <c r="N1169" s="282"/>
    </row>
    <row r="1170" spans="1:14" s="141" customFormat="1" ht="18" customHeight="1">
      <c r="A1170" s="276"/>
      <c r="B1170" s="288"/>
      <c r="C1170" s="289"/>
      <c r="D1170" s="289"/>
      <c r="E1170" s="289"/>
      <c r="F1170" s="281"/>
      <c r="G1170" s="281"/>
      <c r="H1170" s="281"/>
      <c r="I1170" s="281"/>
      <c r="J1170" s="281"/>
      <c r="K1170" s="281"/>
      <c r="L1170" s="281"/>
      <c r="M1170" s="281"/>
      <c r="N1170" s="282"/>
    </row>
    <row r="1171" spans="1:14" s="141" customFormat="1" ht="18" customHeight="1">
      <c r="A1171" s="276"/>
      <c r="B1171" s="288"/>
      <c r="C1171" s="289"/>
      <c r="D1171" s="289"/>
      <c r="E1171" s="289"/>
      <c r="F1171" s="281"/>
      <c r="G1171" s="281"/>
      <c r="H1171" s="281"/>
      <c r="I1171" s="281"/>
      <c r="J1171" s="281"/>
      <c r="K1171" s="281"/>
      <c r="L1171" s="281"/>
      <c r="M1171" s="281"/>
      <c r="N1171" s="282"/>
    </row>
    <row r="1172" spans="1:14" s="141" customFormat="1" ht="18" customHeight="1">
      <c r="A1172" s="276"/>
      <c r="B1172" s="288"/>
      <c r="C1172" s="289"/>
      <c r="D1172" s="289"/>
      <c r="E1172" s="289"/>
      <c r="F1172" s="281"/>
      <c r="G1172" s="281"/>
      <c r="H1172" s="281"/>
      <c r="I1172" s="281"/>
      <c r="J1172" s="281"/>
      <c r="K1172" s="281"/>
      <c r="L1172" s="281"/>
      <c r="M1172" s="281"/>
      <c r="N1172" s="282"/>
    </row>
    <row r="1173" spans="1:14" s="141" customFormat="1" ht="18" customHeight="1">
      <c r="A1173" s="276"/>
      <c r="B1173" s="288"/>
      <c r="C1173" s="289"/>
      <c r="D1173" s="289"/>
      <c r="E1173" s="289"/>
      <c r="F1173" s="281"/>
      <c r="G1173" s="281"/>
      <c r="H1173" s="281"/>
      <c r="I1173" s="281"/>
      <c r="J1173" s="281"/>
      <c r="K1173" s="281"/>
      <c r="L1173" s="281"/>
      <c r="M1173" s="281"/>
      <c r="N1173" s="282"/>
    </row>
    <row r="1174" spans="1:14" s="141" customFormat="1" ht="18" customHeight="1">
      <c r="A1174" s="276"/>
      <c r="B1174" s="288"/>
      <c r="C1174" s="289"/>
      <c r="D1174" s="289"/>
      <c r="E1174" s="289"/>
      <c r="F1174" s="281"/>
      <c r="G1174" s="281"/>
      <c r="H1174" s="281"/>
      <c r="I1174" s="281"/>
      <c r="J1174" s="281"/>
      <c r="K1174" s="281"/>
      <c r="L1174" s="281"/>
      <c r="M1174" s="281"/>
      <c r="N1174" s="282"/>
    </row>
    <row r="1175" spans="1:14" s="141" customFormat="1" ht="18" customHeight="1">
      <c r="A1175" s="276"/>
      <c r="B1175" s="288"/>
      <c r="C1175" s="289"/>
      <c r="D1175" s="289"/>
      <c r="E1175" s="289"/>
      <c r="F1175" s="281"/>
      <c r="G1175" s="281"/>
      <c r="H1175" s="281"/>
      <c r="I1175" s="281"/>
      <c r="J1175" s="281"/>
      <c r="K1175" s="281"/>
      <c r="L1175" s="281"/>
      <c r="M1175" s="281"/>
      <c r="N1175" s="282"/>
    </row>
    <row r="1176" spans="1:14" s="141" customFormat="1" ht="18" customHeight="1">
      <c r="A1176" s="276"/>
      <c r="B1176" s="288"/>
      <c r="C1176" s="289"/>
      <c r="D1176" s="289"/>
      <c r="E1176" s="289"/>
      <c r="F1176" s="281"/>
      <c r="G1176" s="281"/>
      <c r="H1176" s="281"/>
      <c r="I1176" s="281"/>
      <c r="J1176" s="281"/>
      <c r="K1176" s="281"/>
      <c r="L1176" s="281"/>
      <c r="M1176" s="281"/>
      <c r="N1176" s="282"/>
    </row>
    <row r="1177" spans="1:14" s="141" customFormat="1" ht="18" customHeight="1">
      <c r="A1177" s="276"/>
      <c r="B1177" s="288"/>
      <c r="C1177" s="289"/>
      <c r="D1177" s="289"/>
      <c r="E1177" s="289"/>
      <c r="F1177" s="281"/>
      <c r="G1177" s="281"/>
      <c r="H1177" s="281"/>
      <c r="I1177" s="281"/>
      <c r="J1177" s="281"/>
      <c r="K1177" s="281"/>
      <c r="L1177" s="281"/>
      <c r="M1177" s="281"/>
      <c r="N1177" s="282"/>
    </row>
    <row r="1178" spans="1:14" s="141" customFormat="1" ht="18" customHeight="1">
      <c r="A1178" s="276"/>
      <c r="B1178" s="288"/>
      <c r="C1178" s="289"/>
      <c r="D1178" s="289"/>
      <c r="E1178" s="289"/>
      <c r="F1178" s="281"/>
      <c r="G1178" s="281"/>
      <c r="H1178" s="281"/>
      <c r="I1178" s="281"/>
      <c r="J1178" s="281"/>
      <c r="K1178" s="281"/>
      <c r="L1178" s="281"/>
      <c r="M1178" s="281"/>
      <c r="N1178" s="282"/>
    </row>
    <row r="1179" spans="1:14" s="141" customFormat="1" ht="18" customHeight="1">
      <c r="A1179" s="276"/>
      <c r="B1179" s="288"/>
      <c r="C1179" s="289"/>
      <c r="D1179" s="289"/>
      <c r="E1179" s="289"/>
      <c r="F1179" s="281"/>
      <c r="G1179" s="281"/>
      <c r="H1179" s="281"/>
      <c r="I1179" s="281"/>
      <c r="J1179" s="281"/>
      <c r="K1179" s="281"/>
      <c r="L1179" s="281"/>
      <c r="M1179" s="281"/>
      <c r="N1179" s="282"/>
    </row>
    <row r="1180" spans="1:14" s="141" customFormat="1" ht="18" customHeight="1">
      <c r="A1180" s="276"/>
      <c r="B1180" s="288"/>
      <c r="C1180" s="289"/>
      <c r="D1180" s="289"/>
      <c r="E1180" s="289"/>
      <c r="F1180" s="281"/>
      <c r="G1180" s="281"/>
      <c r="H1180" s="281"/>
      <c r="I1180" s="281"/>
      <c r="J1180" s="281"/>
      <c r="K1180" s="281"/>
      <c r="L1180" s="281"/>
      <c r="M1180" s="281"/>
      <c r="N1180" s="282"/>
    </row>
    <row r="1181" spans="1:14" s="141" customFormat="1" ht="18" customHeight="1">
      <c r="A1181" s="276"/>
      <c r="B1181" s="288"/>
      <c r="C1181" s="289"/>
      <c r="D1181" s="289"/>
      <c r="E1181" s="289"/>
      <c r="F1181" s="281"/>
      <c r="G1181" s="281"/>
      <c r="H1181" s="281"/>
      <c r="I1181" s="281"/>
      <c r="J1181" s="281"/>
      <c r="K1181" s="281"/>
      <c r="L1181" s="281"/>
      <c r="M1181" s="281"/>
      <c r="N1181" s="282"/>
    </row>
    <row r="1182" spans="1:14" s="141" customFormat="1" ht="18" customHeight="1">
      <c r="A1182" s="276"/>
      <c r="B1182" s="288"/>
      <c r="C1182" s="289"/>
      <c r="D1182" s="289"/>
      <c r="E1182" s="289"/>
      <c r="F1182" s="281"/>
      <c r="G1182" s="281"/>
      <c r="H1182" s="281"/>
      <c r="I1182" s="281"/>
      <c r="J1182" s="281"/>
      <c r="K1182" s="281"/>
      <c r="L1182" s="281"/>
      <c r="M1182" s="281"/>
      <c r="N1182" s="282"/>
    </row>
    <row r="1183" spans="1:14" s="141" customFormat="1" ht="18" customHeight="1">
      <c r="A1183" s="276"/>
      <c r="B1183" s="288"/>
      <c r="C1183" s="289"/>
      <c r="D1183" s="289"/>
      <c r="E1183" s="289"/>
      <c r="F1183" s="281"/>
      <c r="G1183" s="281"/>
      <c r="H1183" s="281"/>
      <c r="I1183" s="281"/>
      <c r="J1183" s="281"/>
      <c r="K1183" s="281"/>
      <c r="L1183" s="281"/>
      <c r="M1183" s="281"/>
      <c r="N1183" s="282"/>
    </row>
    <row r="1184" spans="1:14" s="141" customFormat="1" ht="18" customHeight="1">
      <c r="A1184" s="276"/>
      <c r="B1184" s="288"/>
      <c r="C1184" s="289"/>
      <c r="D1184" s="289"/>
      <c r="E1184" s="289"/>
      <c r="F1184" s="281"/>
      <c r="G1184" s="281"/>
      <c r="H1184" s="281"/>
      <c r="I1184" s="281"/>
      <c r="J1184" s="281"/>
      <c r="K1184" s="281"/>
      <c r="L1184" s="281"/>
      <c r="M1184" s="281"/>
      <c r="N1184" s="282"/>
    </row>
    <row r="1185" spans="1:14" s="141" customFormat="1" ht="18" customHeight="1">
      <c r="A1185" s="276"/>
      <c r="B1185" s="288"/>
      <c r="C1185" s="289"/>
      <c r="D1185" s="289"/>
      <c r="E1185" s="289"/>
      <c r="F1185" s="281"/>
      <c r="G1185" s="281"/>
      <c r="H1185" s="281"/>
      <c r="I1185" s="281"/>
      <c r="J1185" s="281"/>
      <c r="K1185" s="281"/>
      <c r="L1185" s="281"/>
      <c r="M1185" s="281"/>
      <c r="N1185" s="282"/>
    </row>
    <row r="1186" spans="1:14" s="141" customFormat="1" ht="18" customHeight="1">
      <c r="A1186" s="276"/>
      <c r="B1186" s="288"/>
      <c r="C1186" s="289"/>
      <c r="D1186" s="289"/>
      <c r="E1186" s="289"/>
      <c r="F1186" s="281"/>
      <c r="G1186" s="281"/>
      <c r="H1186" s="281"/>
      <c r="I1186" s="281"/>
      <c r="J1186" s="281"/>
      <c r="K1186" s="281"/>
      <c r="L1186" s="281"/>
      <c r="M1186" s="281"/>
      <c r="N1186" s="282"/>
    </row>
    <row r="1187" spans="1:14" s="141" customFormat="1" ht="18" customHeight="1">
      <c r="A1187" s="276"/>
      <c r="B1187" s="288"/>
      <c r="C1187" s="289"/>
      <c r="D1187" s="289"/>
      <c r="E1187" s="289"/>
      <c r="F1187" s="281"/>
      <c r="G1187" s="281"/>
      <c r="H1187" s="281"/>
      <c r="I1187" s="281"/>
      <c r="J1187" s="281"/>
      <c r="K1187" s="281"/>
      <c r="L1187" s="281"/>
      <c r="M1187" s="281"/>
      <c r="N1187" s="282"/>
    </row>
    <row r="1188" spans="1:14" s="141" customFormat="1" ht="18" customHeight="1">
      <c r="A1188" s="276"/>
      <c r="B1188" s="288"/>
      <c r="C1188" s="289"/>
      <c r="D1188" s="289"/>
      <c r="E1188" s="289"/>
      <c r="F1188" s="281"/>
      <c r="G1188" s="281"/>
      <c r="H1188" s="281"/>
      <c r="I1188" s="281"/>
      <c r="J1188" s="281"/>
      <c r="K1188" s="281"/>
      <c r="L1188" s="281"/>
      <c r="M1188" s="281"/>
      <c r="N1188" s="282"/>
    </row>
    <row r="1189" spans="1:14" s="141" customFormat="1" ht="18" customHeight="1">
      <c r="A1189" s="276"/>
      <c r="B1189" s="288"/>
      <c r="C1189" s="289"/>
      <c r="D1189" s="289"/>
      <c r="E1189" s="289"/>
      <c r="F1189" s="281"/>
      <c r="G1189" s="281"/>
      <c r="H1189" s="281"/>
      <c r="I1189" s="281"/>
      <c r="J1189" s="281"/>
      <c r="K1189" s="281"/>
      <c r="L1189" s="281"/>
      <c r="M1189" s="281"/>
      <c r="N1189" s="282"/>
    </row>
    <row r="1190" spans="1:14" s="141" customFormat="1" ht="18" customHeight="1">
      <c r="A1190" s="276"/>
      <c r="B1190" s="288"/>
      <c r="C1190" s="289"/>
      <c r="D1190" s="289"/>
      <c r="E1190" s="289"/>
      <c r="F1190" s="281"/>
      <c r="G1190" s="281"/>
      <c r="H1190" s="281"/>
      <c r="I1190" s="281"/>
      <c r="J1190" s="281"/>
      <c r="K1190" s="281"/>
      <c r="L1190" s="281"/>
      <c r="M1190" s="281"/>
      <c r="N1190" s="282"/>
    </row>
    <row r="1191" spans="1:14" s="141" customFormat="1" ht="18" customHeight="1">
      <c r="A1191" s="276"/>
      <c r="B1191" s="288"/>
      <c r="C1191" s="289"/>
      <c r="D1191" s="289"/>
      <c r="E1191" s="289"/>
      <c r="F1191" s="281"/>
      <c r="G1191" s="281"/>
      <c r="H1191" s="281"/>
      <c r="I1191" s="281"/>
      <c r="J1191" s="281"/>
      <c r="K1191" s="281"/>
      <c r="L1191" s="281"/>
      <c r="M1191" s="281"/>
      <c r="N1191" s="282"/>
    </row>
    <row r="1192" spans="1:14" s="141" customFormat="1" ht="18" customHeight="1">
      <c r="A1192" s="276"/>
      <c r="B1192" s="288"/>
      <c r="C1192" s="289"/>
      <c r="D1192" s="289"/>
      <c r="E1192" s="289"/>
      <c r="F1192" s="281"/>
      <c r="G1192" s="281"/>
      <c r="H1192" s="281"/>
      <c r="I1192" s="281"/>
      <c r="J1192" s="281"/>
      <c r="K1192" s="281"/>
      <c r="L1192" s="281"/>
      <c r="M1192" s="281"/>
      <c r="N1192" s="282"/>
    </row>
    <row r="1193" spans="1:14" s="141" customFormat="1" ht="18" customHeight="1">
      <c r="A1193" s="276"/>
      <c r="B1193" s="288"/>
      <c r="C1193" s="289"/>
      <c r="D1193" s="289"/>
      <c r="E1193" s="289"/>
      <c r="F1193" s="281"/>
      <c r="G1193" s="281"/>
      <c r="H1193" s="281"/>
      <c r="I1193" s="281"/>
      <c r="J1193" s="281"/>
      <c r="K1193" s="281"/>
      <c r="L1193" s="281"/>
      <c r="M1193" s="281"/>
      <c r="N1193" s="282"/>
    </row>
    <row r="1194" spans="1:14" s="141" customFormat="1" ht="18" customHeight="1">
      <c r="A1194" s="276"/>
      <c r="B1194" s="288"/>
      <c r="C1194" s="289"/>
      <c r="D1194" s="289"/>
      <c r="E1194" s="289"/>
      <c r="F1194" s="281"/>
      <c r="G1194" s="281"/>
      <c r="H1194" s="281"/>
      <c r="I1194" s="281"/>
      <c r="J1194" s="281"/>
      <c r="K1194" s="281"/>
      <c r="L1194" s="281"/>
      <c r="M1194" s="281"/>
      <c r="N1194" s="282"/>
    </row>
    <row r="1195" spans="1:14" s="141" customFormat="1" ht="18" customHeight="1">
      <c r="A1195" s="276"/>
      <c r="B1195" s="288"/>
      <c r="C1195" s="289"/>
      <c r="D1195" s="289"/>
      <c r="E1195" s="289"/>
      <c r="F1195" s="281"/>
      <c r="G1195" s="281"/>
      <c r="H1195" s="281"/>
      <c r="I1195" s="281"/>
      <c r="J1195" s="281"/>
      <c r="K1195" s="281"/>
      <c r="L1195" s="281"/>
      <c r="M1195" s="281"/>
      <c r="N1195" s="282"/>
    </row>
    <row r="1196" spans="1:14" s="141" customFormat="1" ht="18" customHeight="1">
      <c r="A1196" s="276"/>
      <c r="B1196" s="288"/>
      <c r="C1196" s="289"/>
      <c r="D1196" s="289"/>
      <c r="E1196" s="289"/>
      <c r="F1196" s="281"/>
      <c r="G1196" s="281"/>
      <c r="H1196" s="281"/>
      <c r="I1196" s="281"/>
      <c r="J1196" s="281"/>
      <c r="K1196" s="281"/>
      <c r="L1196" s="281"/>
      <c r="M1196" s="281"/>
      <c r="N1196" s="282"/>
    </row>
    <row r="1197" spans="1:14" s="141" customFormat="1" ht="18" customHeight="1">
      <c r="A1197" s="276"/>
      <c r="B1197" s="288"/>
      <c r="C1197" s="289"/>
      <c r="D1197" s="289"/>
      <c r="E1197" s="289"/>
      <c r="F1197" s="281"/>
      <c r="G1197" s="281"/>
      <c r="H1197" s="281"/>
      <c r="I1197" s="281"/>
      <c r="J1197" s="281"/>
      <c r="K1197" s="281"/>
      <c r="L1197" s="281"/>
      <c r="M1197" s="281"/>
      <c r="N1197" s="282"/>
    </row>
    <row r="1198" spans="1:14" s="141" customFormat="1" ht="18" customHeight="1">
      <c r="A1198" s="276"/>
      <c r="B1198" s="288"/>
      <c r="C1198" s="289"/>
      <c r="D1198" s="289"/>
      <c r="E1198" s="289"/>
      <c r="F1198" s="281"/>
      <c r="G1198" s="281"/>
      <c r="H1198" s="281"/>
      <c r="I1198" s="281"/>
      <c r="J1198" s="281"/>
      <c r="K1198" s="281"/>
      <c r="L1198" s="281"/>
      <c r="M1198" s="281"/>
      <c r="N1198" s="282"/>
    </row>
    <row r="1199" spans="1:14" s="141" customFormat="1" ht="18" customHeight="1">
      <c r="A1199" s="276"/>
      <c r="B1199" s="288"/>
      <c r="C1199" s="289"/>
      <c r="D1199" s="289"/>
      <c r="E1199" s="289"/>
      <c r="F1199" s="281"/>
      <c r="G1199" s="281"/>
      <c r="H1199" s="281"/>
      <c r="I1199" s="281"/>
      <c r="J1199" s="281"/>
      <c r="K1199" s="281"/>
      <c r="L1199" s="281"/>
      <c r="M1199" s="281"/>
      <c r="N1199" s="282"/>
    </row>
    <row r="1200" spans="1:14" s="141" customFormat="1" ht="18" customHeight="1">
      <c r="A1200" s="276"/>
      <c r="B1200" s="288"/>
      <c r="C1200" s="289"/>
      <c r="D1200" s="289"/>
      <c r="E1200" s="289"/>
      <c r="F1200" s="281"/>
      <c r="G1200" s="281"/>
      <c r="H1200" s="281"/>
      <c r="I1200" s="281"/>
      <c r="J1200" s="281"/>
      <c r="K1200" s="281"/>
      <c r="L1200" s="281"/>
      <c r="M1200" s="281"/>
      <c r="N1200" s="282"/>
    </row>
    <row r="1201" spans="1:14" s="141" customFormat="1" ht="18" customHeight="1">
      <c r="A1201" s="276"/>
      <c r="B1201" s="288"/>
      <c r="C1201" s="289"/>
      <c r="D1201" s="289"/>
      <c r="E1201" s="289"/>
      <c r="F1201" s="281"/>
      <c r="G1201" s="281"/>
      <c r="H1201" s="281"/>
      <c r="I1201" s="281"/>
      <c r="J1201" s="281"/>
      <c r="K1201" s="281"/>
      <c r="L1201" s="281"/>
      <c r="M1201" s="281"/>
      <c r="N1201" s="282"/>
    </row>
    <row r="1202" spans="1:14" s="141" customFormat="1" ht="18" customHeight="1">
      <c r="A1202" s="276"/>
      <c r="B1202" s="288"/>
      <c r="C1202" s="289"/>
      <c r="D1202" s="289"/>
      <c r="E1202" s="289"/>
      <c r="F1202" s="281"/>
      <c r="G1202" s="281"/>
      <c r="H1202" s="281"/>
      <c r="I1202" s="281"/>
      <c r="J1202" s="281"/>
      <c r="K1202" s="281"/>
      <c r="L1202" s="281"/>
      <c r="M1202" s="281"/>
      <c r="N1202" s="282"/>
    </row>
    <row r="1203" spans="1:14" s="141" customFormat="1" ht="18" customHeight="1">
      <c r="A1203" s="276"/>
      <c r="B1203" s="288"/>
      <c r="C1203" s="289"/>
      <c r="D1203" s="289"/>
      <c r="E1203" s="289"/>
      <c r="F1203" s="281"/>
      <c r="G1203" s="281"/>
      <c r="H1203" s="281"/>
      <c r="I1203" s="281"/>
      <c r="J1203" s="281"/>
      <c r="K1203" s="281"/>
      <c r="L1203" s="281"/>
      <c r="M1203" s="281"/>
      <c r="N1203" s="282"/>
    </row>
    <row r="1204" spans="1:14" s="141" customFormat="1" ht="18" customHeight="1">
      <c r="A1204" s="276"/>
      <c r="B1204" s="288"/>
      <c r="C1204" s="289"/>
      <c r="D1204" s="289"/>
      <c r="E1204" s="289"/>
      <c r="F1204" s="281"/>
      <c r="G1204" s="281"/>
      <c r="H1204" s="281"/>
      <c r="I1204" s="281"/>
      <c r="J1204" s="281"/>
      <c r="K1204" s="281"/>
      <c r="L1204" s="281"/>
      <c r="M1204" s="281"/>
      <c r="N1204" s="282"/>
    </row>
    <row r="1205" spans="1:14" s="141" customFormat="1" ht="18" customHeight="1">
      <c r="A1205" s="276"/>
      <c r="B1205" s="288"/>
      <c r="C1205" s="289"/>
      <c r="D1205" s="289"/>
      <c r="E1205" s="289"/>
      <c r="F1205" s="281"/>
      <c r="G1205" s="281"/>
      <c r="H1205" s="281"/>
      <c r="I1205" s="281"/>
      <c r="J1205" s="281"/>
      <c r="K1205" s="281"/>
      <c r="L1205" s="281"/>
      <c r="M1205" s="281"/>
      <c r="N1205" s="282"/>
    </row>
    <row r="1206" spans="1:14" s="141" customFormat="1" ht="18" customHeight="1">
      <c r="A1206" s="276"/>
      <c r="B1206" s="288"/>
      <c r="C1206" s="289"/>
      <c r="D1206" s="289"/>
      <c r="E1206" s="289"/>
      <c r="F1206" s="281"/>
      <c r="G1206" s="281"/>
      <c r="H1206" s="281"/>
      <c r="I1206" s="281"/>
      <c r="J1206" s="281"/>
      <c r="K1206" s="281"/>
      <c r="L1206" s="281"/>
      <c r="M1206" s="281"/>
      <c r="N1206" s="282"/>
    </row>
    <row r="1207" spans="1:14" s="141" customFormat="1" ht="18" customHeight="1">
      <c r="A1207" s="276"/>
      <c r="B1207" s="288"/>
      <c r="C1207" s="289"/>
      <c r="D1207" s="289"/>
      <c r="E1207" s="289"/>
      <c r="F1207" s="281"/>
      <c r="G1207" s="281"/>
      <c r="H1207" s="281"/>
      <c r="I1207" s="281"/>
      <c r="J1207" s="281"/>
      <c r="K1207" s="281"/>
      <c r="L1207" s="281"/>
      <c r="M1207" s="281"/>
      <c r="N1207" s="282"/>
    </row>
    <row r="1208" spans="1:14" s="141" customFormat="1" ht="18" customHeight="1">
      <c r="A1208" s="276"/>
      <c r="B1208" s="288"/>
      <c r="C1208" s="289"/>
      <c r="D1208" s="289"/>
      <c r="E1208" s="289"/>
      <c r="F1208" s="281"/>
      <c r="G1208" s="281"/>
      <c r="H1208" s="281"/>
      <c r="I1208" s="281"/>
      <c r="J1208" s="281"/>
      <c r="K1208" s="281"/>
      <c r="L1208" s="281"/>
      <c r="M1208" s="281"/>
      <c r="N1208" s="282"/>
    </row>
    <row r="1209" spans="1:14" s="141" customFormat="1" ht="18" customHeight="1">
      <c r="A1209" s="276"/>
      <c r="B1209" s="288"/>
      <c r="C1209" s="289"/>
      <c r="D1209" s="289"/>
      <c r="E1209" s="289"/>
      <c r="F1209" s="281"/>
      <c r="G1209" s="281"/>
      <c r="H1209" s="281"/>
      <c r="I1209" s="281"/>
      <c r="J1209" s="281"/>
      <c r="K1209" s="281"/>
      <c r="L1209" s="281"/>
      <c r="M1209" s="281"/>
      <c r="N1209" s="282"/>
    </row>
    <row r="1210" spans="1:14" s="141" customFormat="1" ht="18" customHeight="1">
      <c r="A1210" s="276"/>
      <c r="B1210" s="288"/>
      <c r="C1210" s="289"/>
      <c r="D1210" s="289"/>
      <c r="E1210" s="289"/>
      <c r="F1210" s="281"/>
      <c r="G1210" s="281"/>
      <c r="H1210" s="281"/>
      <c r="I1210" s="281"/>
      <c r="J1210" s="281"/>
      <c r="K1210" s="281"/>
      <c r="L1210" s="281"/>
      <c r="M1210" s="281"/>
      <c r="N1210" s="282"/>
    </row>
    <row r="1211" spans="1:14" s="141" customFormat="1" ht="18" customHeight="1">
      <c r="A1211" s="276"/>
      <c r="B1211" s="288"/>
      <c r="C1211" s="289"/>
      <c r="D1211" s="289"/>
      <c r="E1211" s="289"/>
      <c r="F1211" s="281"/>
      <c r="G1211" s="281"/>
      <c r="H1211" s="281"/>
      <c r="I1211" s="281"/>
      <c r="J1211" s="281"/>
      <c r="K1211" s="281"/>
      <c r="L1211" s="281"/>
      <c r="M1211" s="281"/>
      <c r="N1211" s="282"/>
    </row>
    <row r="1212" spans="1:14" s="141" customFormat="1" ht="18" customHeight="1">
      <c r="A1212" s="276"/>
      <c r="B1212" s="288"/>
      <c r="C1212" s="289"/>
      <c r="D1212" s="289"/>
      <c r="E1212" s="289"/>
      <c r="F1212" s="281"/>
      <c r="G1212" s="281"/>
      <c r="H1212" s="281"/>
      <c r="I1212" s="281"/>
      <c r="J1212" s="281"/>
      <c r="K1212" s="281"/>
      <c r="L1212" s="281"/>
      <c r="M1212" s="281"/>
      <c r="N1212" s="282"/>
    </row>
    <row r="1213" spans="1:14" s="141" customFormat="1" ht="18" customHeight="1">
      <c r="A1213" s="276"/>
      <c r="B1213" s="288"/>
      <c r="C1213" s="289"/>
      <c r="D1213" s="289"/>
      <c r="E1213" s="289"/>
      <c r="F1213" s="281"/>
      <c r="G1213" s="281"/>
      <c r="H1213" s="281"/>
      <c r="I1213" s="281"/>
      <c r="J1213" s="281"/>
      <c r="K1213" s="281"/>
      <c r="L1213" s="281"/>
      <c r="M1213" s="281"/>
      <c r="N1213" s="282"/>
    </row>
    <row r="1214" spans="1:14" s="141" customFormat="1" ht="18" customHeight="1">
      <c r="A1214" s="276"/>
      <c r="B1214" s="288"/>
      <c r="C1214" s="289"/>
      <c r="D1214" s="289"/>
      <c r="E1214" s="289"/>
      <c r="F1214" s="281"/>
      <c r="G1214" s="281"/>
      <c r="H1214" s="281"/>
      <c r="I1214" s="281"/>
      <c r="J1214" s="281"/>
      <c r="K1214" s="281"/>
      <c r="L1214" s="281"/>
      <c r="M1214" s="281"/>
      <c r="N1214" s="282"/>
    </row>
    <row r="1215" spans="1:14" s="141" customFormat="1" ht="18" customHeight="1">
      <c r="A1215" s="276"/>
      <c r="B1215" s="288"/>
      <c r="C1215" s="289"/>
      <c r="D1215" s="289"/>
      <c r="E1215" s="289"/>
      <c r="F1215" s="281"/>
      <c r="G1215" s="281"/>
      <c r="H1215" s="281"/>
      <c r="I1215" s="281"/>
      <c r="J1215" s="281"/>
      <c r="K1215" s="281"/>
      <c r="L1215" s="281"/>
      <c r="M1215" s="281"/>
      <c r="N1215" s="282"/>
    </row>
    <row r="1216" spans="1:14" s="141" customFormat="1" ht="18" customHeight="1">
      <c r="A1216" s="276"/>
      <c r="B1216" s="288"/>
      <c r="C1216" s="289"/>
      <c r="D1216" s="289"/>
      <c r="E1216" s="289"/>
      <c r="F1216" s="281"/>
      <c r="G1216" s="281"/>
      <c r="H1216" s="281"/>
      <c r="I1216" s="281"/>
      <c r="J1216" s="281"/>
      <c r="K1216" s="281"/>
      <c r="L1216" s="281"/>
      <c r="M1216" s="281"/>
      <c r="N1216" s="282"/>
    </row>
    <row r="1217" spans="1:14" s="141" customFormat="1" ht="18" customHeight="1">
      <c r="A1217" s="276"/>
      <c r="B1217" s="288"/>
      <c r="C1217" s="289"/>
      <c r="D1217" s="289"/>
      <c r="E1217" s="289"/>
      <c r="F1217" s="281"/>
      <c r="G1217" s="281"/>
      <c r="H1217" s="281"/>
      <c r="I1217" s="281"/>
      <c r="J1217" s="281"/>
      <c r="K1217" s="281"/>
      <c r="L1217" s="281"/>
      <c r="M1217" s="281"/>
      <c r="N1217" s="282"/>
    </row>
    <row r="1218" spans="1:14" s="141" customFormat="1" ht="18" customHeight="1">
      <c r="A1218" s="276"/>
      <c r="B1218" s="288"/>
      <c r="C1218" s="289"/>
      <c r="D1218" s="289"/>
      <c r="E1218" s="289"/>
      <c r="F1218" s="281"/>
      <c r="G1218" s="281"/>
      <c r="H1218" s="281"/>
      <c r="I1218" s="281"/>
      <c r="J1218" s="281"/>
      <c r="K1218" s="281"/>
      <c r="L1218" s="281"/>
      <c r="M1218" s="281"/>
      <c r="N1218" s="282"/>
    </row>
    <row r="1219" spans="1:14" s="141" customFormat="1" ht="18" customHeight="1">
      <c r="A1219" s="276"/>
      <c r="B1219" s="288"/>
      <c r="C1219" s="289"/>
      <c r="D1219" s="289"/>
      <c r="E1219" s="289"/>
      <c r="F1219" s="281"/>
      <c r="G1219" s="281"/>
      <c r="H1219" s="281"/>
      <c r="I1219" s="281"/>
      <c r="J1219" s="281"/>
      <c r="K1219" s="281"/>
      <c r="L1219" s="281"/>
      <c r="M1219" s="281"/>
      <c r="N1219" s="282"/>
    </row>
    <row r="1220" spans="1:14" s="141" customFormat="1" ht="18" customHeight="1">
      <c r="A1220" s="276"/>
      <c r="B1220" s="288"/>
      <c r="C1220" s="289"/>
      <c r="D1220" s="289"/>
      <c r="E1220" s="289"/>
      <c r="F1220" s="281"/>
      <c r="G1220" s="281"/>
      <c r="H1220" s="281"/>
      <c r="I1220" s="281"/>
      <c r="J1220" s="281"/>
      <c r="K1220" s="281"/>
      <c r="L1220" s="281"/>
      <c r="M1220" s="281"/>
      <c r="N1220" s="282"/>
    </row>
    <row r="1221" spans="1:14" s="141" customFormat="1" ht="18" customHeight="1">
      <c r="A1221" s="276"/>
      <c r="B1221" s="288"/>
      <c r="C1221" s="289"/>
      <c r="D1221" s="289"/>
      <c r="E1221" s="289"/>
      <c r="F1221" s="281"/>
      <c r="G1221" s="281"/>
      <c r="H1221" s="281"/>
      <c r="I1221" s="281"/>
      <c r="J1221" s="281"/>
      <c r="K1221" s="281"/>
      <c r="L1221" s="281"/>
      <c r="M1221" s="281"/>
      <c r="N1221" s="282"/>
    </row>
    <row r="1222" spans="1:14" s="141" customFormat="1" ht="18" customHeight="1">
      <c r="A1222" s="276"/>
      <c r="B1222" s="288"/>
      <c r="C1222" s="289"/>
      <c r="D1222" s="289"/>
      <c r="E1222" s="289"/>
      <c r="F1222" s="281"/>
      <c r="G1222" s="281"/>
      <c r="H1222" s="281"/>
      <c r="I1222" s="281"/>
      <c r="J1222" s="281"/>
      <c r="K1222" s="281"/>
      <c r="L1222" s="281"/>
      <c r="M1222" s="281"/>
      <c r="N1222" s="282"/>
    </row>
    <row r="1223" spans="1:14" s="141" customFormat="1" ht="18" customHeight="1">
      <c r="A1223" s="276"/>
      <c r="B1223" s="288"/>
      <c r="C1223" s="289"/>
      <c r="D1223" s="289"/>
      <c r="E1223" s="289"/>
      <c r="F1223" s="281"/>
      <c r="G1223" s="281"/>
      <c r="H1223" s="281"/>
      <c r="I1223" s="281"/>
      <c r="J1223" s="281"/>
      <c r="K1223" s="281"/>
      <c r="L1223" s="281"/>
      <c r="M1223" s="281"/>
      <c r="N1223" s="282"/>
    </row>
    <row r="1224" spans="1:14" s="141" customFormat="1" ht="18" customHeight="1">
      <c r="A1224" s="276"/>
      <c r="B1224" s="288"/>
      <c r="C1224" s="289"/>
      <c r="D1224" s="289"/>
      <c r="E1224" s="289"/>
      <c r="F1224" s="281"/>
      <c r="G1224" s="281"/>
      <c r="H1224" s="281"/>
      <c r="I1224" s="281"/>
      <c r="J1224" s="281"/>
      <c r="K1224" s="281"/>
      <c r="L1224" s="281"/>
      <c r="M1224" s="281"/>
      <c r="N1224" s="282"/>
    </row>
    <row r="1225" spans="1:14" s="141" customFormat="1" ht="18" customHeight="1">
      <c r="A1225" s="276"/>
      <c r="B1225" s="288"/>
      <c r="C1225" s="289"/>
      <c r="D1225" s="289"/>
      <c r="E1225" s="289"/>
      <c r="F1225" s="281"/>
      <c r="G1225" s="281"/>
      <c r="H1225" s="281"/>
      <c r="I1225" s="281"/>
      <c r="J1225" s="281"/>
      <c r="K1225" s="281"/>
      <c r="L1225" s="281"/>
      <c r="M1225" s="281"/>
      <c r="N1225" s="282"/>
    </row>
    <row r="1226" spans="1:14" s="141" customFormat="1" ht="18" customHeight="1">
      <c r="A1226" s="276"/>
      <c r="B1226" s="288"/>
      <c r="C1226" s="289"/>
      <c r="D1226" s="289"/>
      <c r="E1226" s="289"/>
      <c r="F1226" s="281"/>
      <c r="G1226" s="281"/>
      <c r="H1226" s="281"/>
      <c r="I1226" s="281"/>
      <c r="J1226" s="281"/>
      <c r="K1226" s="281"/>
      <c r="L1226" s="281"/>
      <c r="M1226" s="281"/>
      <c r="N1226" s="282"/>
    </row>
    <row r="1227" spans="1:14" s="141" customFormat="1" ht="18" customHeight="1">
      <c r="A1227" s="276"/>
      <c r="B1227" s="288"/>
      <c r="C1227" s="289"/>
      <c r="D1227" s="289"/>
      <c r="E1227" s="289"/>
      <c r="F1227" s="281"/>
      <c r="G1227" s="281"/>
      <c r="H1227" s="281"/>
      <c r="I1227" s="281"/>
      <c r="J1227" s="281"/>
      <c r="K1227" s="281"/>
      <c r="L1227" s="281"/>
      <c r="M1227" s="281"/>
      <c r="N1227" s="282"/>
    </row>
    <row r="1228" spans="1:14" s="141" customFormat="1" ht="18" customHeight="1">
      <c r="A1228" s="276"/>
      <c r="B1228" s="288"/>
      <c r="C1228" s="289"/>
      <c r="D1228" s="289"/>
      <c r="E1228" s="289"/>
      <c r="F1228" s="281"/>
      <c r="G1228" s="281"/>
      <c r="H1228" s="281"/>
      <c r="I1228" s="281"/>
      <c r="J1228" s="281"/>
      <c r="K1228" s="281"/>
      <c r="L1228" s="281"/>
      <c r="M1228" s="281"/>
      <c r="N1228" s="282"/>
    </row>
    <row r="1229" spans="1:14" s="141" customFormat="1" ht="18" customHeight="1">
      <c r="A1229" s="276"/>
      <c r="B1229" s="288"/>
      <c r="C1229" s="289"/>
      <c r="D1229" s="289"/>
      <c r="E1229" s="289"/>
      <c r="F1229" s="281"/>
      <c r="G1229" s="281"/>
      <c r="H1229" s="281"/>
      <c r="I1229" s="281"/>
      <c r="J1229" s="281"/>
      <c r="K1229" s="281"/>
      <c r="L1229" s="281"/>
      <c r="M1229" s="281"/>
      <c r="N1229" s="282"/>
    </row>
    <row r="1230" spans="1:14" s="141" customFormat="1" ht="18" customHeight="1">
      <c r="A1230" s="276"/>
      <c r="B1230" s="288"/>
      <c r="C1230" s="289"/>
      <c r="D1230" s="289"/>
      <c r="E1230" s="289"/>
      <c r="F1230" s="281"/>
      <c r="G1230" s="281"/>
      <c r="H1230" s="281"/>
      <c r="I1230" s="281"/>
      <c r="J1230" s="281"/>
      <c r="K1230" s="281"/>
      <c r="L1230" s="281"/>
      <c r="M1230" s="281"/>
      <c r="N1230" s="282"/>
    </row>
    <row r="1231" spans="1:14" s="141" customFormat="1" ht="18" customHeight="1">
      <c r="A1231" s="276"/>
      <c r="B1231" s="288"/>
      <c r="C1231" s="289"/>
      <c r="D1231" s="289"/>
      <c r="E1231" s="289"/>
      <c r="F1231" s="281"/>
      <c r="G1231" s="281"/>
      <c r="H1231" s="281"/>
      <c r="I1231" s="281"/>
      <c r="J1231" s="281"/>
      <c r="K1231" s="281"/>
      <c r="L1231" s="281"/>
      <c r="M1231" s="281"/>
      <c r="N1231" s="282"/>
    </row>
    <row r="1232" spans="1:14" s="141" customFormat="1" ht="18" customHeight="1">
      <c r="A1232" s="276"/>
      <c r="B1232" s="288"/>
      <c r="C1232" s="289"/>
      <c r="D1232" s="289"/>
      <c r="E1232" s="289"/>
      <c r="F1232" s="281"/>
      <c r="G1232" s="281"/>
      <c r="H1232" s="281"/>
      <c r="I1232" s="281"/>
      <c r="J1232" s="281"/>
      <c r="K1232" s="281"/>
      <c r="L1232" s="281"/>
      <c r="M1232" s="281"/>
      <c r="N1232" s="282"/>
    </row>
    <row r="1233" spans="1:14" s="141" customFormat="1" ht="18" customHeight="1">
      <c r="A1233" s="276"/>
      <c r="B1233" s="288"/>
      <c r="C1233" s="289"/>
      <c r="D1233" s="289"/>
      <c r="E1233" s="289"/>
      <c r="F1233" s="281"/>
      <c r="G1233" s="281"/>
      <c r="H1233" s="281"/>
      <c r="I1233" s="281"/>
      <c r="J1233" s="281"/>
      <c r="K1233" s="281"/>
      <c r="L1233" s="281"/>
      <c r="M1233" s="281"/>
      <c r="N1233" s="282"/>
    </row>
    <row r="1234" spans="1:14" s="141" customFormat="1" ht="18" customHeight="1">
      <c r="A1234" s="276"/>
      <c r="B1234" s="288"/>
      <c r="C1234" s="289"/>
      <c r="D1234" s="289"/>
      <c r="E1234" s="289"/>
      <c r="F1234" s="281"/>
      <c r="G1234" s="281"/>
      <c r="H1234" s="281"/>
      <c r="I1234" s="281"/>
      <c r="J1234" s="281"/>
      <c r="K1234" s="281"/>
      <c r="L1234" s="281"/>
      <c r="M1234" s="281"/>
      <c r="N1234" s="282"/>
    </row>
    <row r="1235" spans="1:14" s="141" customFormat="1" ht="18" customHeight="1">
      <c r="A1235" s="276"/>
      <c r="B1235" s="288"/>
      <c r="C1235" s="289"/>
      <c r="D1235" s="289"/>
      <c r="E1235" s="289"/>
      <c r="F1235" s="281"/>
      <c r="G1235" s="281"/>
      <c r="H1235" s="281"/>
      <c r="I1235" s="281"/>
      <c r="J1235" s="281"/>
      <c r="K1235" s="281"/>
      <c r="L1235" s="281"/>
      <c r="M1235" s="281"/>
      <c r="N1235" s="282"/>
    </row>
    <row r="1236" spans="1:14" s="141" customFormat="1" ht="18" customHeight="1">
      <c r="A1236" s="276"/>
      <c r="B1236" s="288"/>
      <c r="C1236" s="289"/>
      <c r="D1236" s="289"/>
      <c r="E1236" s="289"/>
      <c r="F1236" s="281"/>
      <c r="G1236" s="281"/>
      <c r="H1236" s="281"/>
      <c r="I1236" s="281"/>
      <c r="J1236" s="281"/>
      <c r="K1236" s="281"/>
      <c r="L1236" s="281"/>
      <c r="M1236" s="281"/>
      <c r="N1236" s="282"/>
    </row>
    <row r="1237" spans="1:14" s="141" customFormat="1" ht="18" customHeight="1">
      <c r="A1237" s="276"/>
      <c r="B1237" s="288"/>
      <c r="C1237" s="289"/>
      <c r="D1237" s="289"/>
      <c r="E1237" s="289"/>
      <c r="F1237" s="281"/>
      <c r="G1237" s="281"/>
      <c r="H1237" s="281"/>
      <c r="I1237" s="281"/>
      <c r="J1237" s="281"/>
      <c r="K1237" s="281"/>
      <c r="L1237" s="281"/>
      <c r="M1237" s="281"/>
      <c r="N1237" s="282"/>
    </row>
    <row r="1238" spans="1:14" s="141" customFormat="1" ht="18" customHeight="1">
      <c r="A1238" s="276"/>
      <c r="B1238" s="288"/>
      <c r="C1238" s="289"/>
      <c r="D1238" s="289"/>
      <c r="E1238" s="289"/>
      <c r="F1238" s="281"/>
      <c r="G1238" s="281"/>
      <c r="H1238" s="281"/>
      <c r="I1238" s="281"/>
      <c r="J1238" s="281"/>
      <c r="K1238" s="281"/>
      <c r="L1238" s="281"/>
      <c r="M1238" s="281"/>
      <c r="N1238" s="282"/>
    </row>
    <row r="1239" spans="1:14" s="141" customFormat="1" ht="18" customHeight="1">
      <c r="A1239" s="276"/>
      <c r="B1239" s="288"/>
      <c r="C1239" s="289"/>
      <c r="D1239" s="289"/>
      <c r="E1239" s="289"/>
      <c r="F1239" s="281"/>
      <c r="G1239" s="281"/>
      <c r="H1239" s="281"/>
      <c r="I1239" s="281"/>
      <c r="J1239" s="281"/>
      <c r="K1239" s="281"/>
      <c r="L1239" s="281"/>
      <c r="M1239" s="281"/>
      <c r="N1239" s="282"/>
    </row>
    <row r="1240" spans="1:14" s="141" customFormat="1" ht="18" customHeight="1">
      <c r="A1240" s="276"/>
      <c r="B1240" s="288"/>
      <c r="C1240" s="289"/>
      <c r="D1240" s="289"/>
      <c r="E1240" s="289"/>
      <c r="F1240" s="281"/>
      <c r="G1240" s="281"/>
      <c r="H1240" s="281"/>
      <c r="I1240" s="281"/>
      <c r="J1240" s="281"/>
      <c r="K1240" s="281"/>
      <c r="L1240" s="281"/>
      <c r="M1240" s="281"/>
      <c r="N1240" s="282"/>
    </row>
    <row r="1241" spans="1:14" s="141" customFormat="1" ht="18" customHeight="1">
      <c r="A1241" s="276"/>
      <c r="B1241" s="288"/>
      <c r="C1241" s="289"/>
      <c r="D1241" s="289"/>
      <c r="E1241" s="289"/>
      <c r="F1241" s="281"/>
      <c r="G1241" s="281"/>
      <c r="H1241" s="281"/>
      <c r="I1241" s="281"/>
      <c r="J1241" s="281"/>
      <c r="K1241" s="281"/>
      <c r="L1241" s="281"/>
      <c r="M1241" s="281"/>
      <c r="N1241" s="282"/>
    </row>
    <row r="1242" spans="1:14" s="141" customFormat="1" ht="18" customHeight="1">
      <c r="A1242" s="276"/>
      <c r="B1242" s="288"/>
      <c r="C1242" s="289"/>
      <c r="D1242" s="289"/>
      <c r="E1242" s="289"/>
      <c r="F1242" s="281"/>
      <c r="G1242" s="281"/>
      <c r="H1242" s="281"/>
      <c r="I1242" s="281"/>
      <c r="J1242" s="281"/>
      <c r="K1242" s="281"/>
      <c r="L1242" s="281"/>
      <c r="M1242" s="281"/>
      <c r="N1242" s="282"/>
    </row>
    <row r="1243" spans="1:14" s="141" customFormat="1" ht="18" customHeight="1">
      <c r="A1243" s="276"/>
      <c r="B1243" s="288"/>
      <c r="C1243" s="289"/>
      <c r="D1243" s="289"/>
      <c r="E1243" s="289"/>
      <c r="F1243" s="281"/>
      <c r="G1243" s="281"/>
      <c r="H1243" s="281"/>
      <c r="I1243" s="281"/>
      <c r="J1243" s="281"/>
      <c r="K1243" s="281"/>
      <c r="L1243" s="281"/>
      <c r="M1243" s="281"/>
      <c r="N1243" s="282"/>
    </row>
    <row r="1244" spans="1:14" s="141" customFormat="1" ht="18" customHeight="1">
      <c r="A1244" s="276"/>
      <c r="B1244" s="288"/>
      <c r="C1244" s="289"/>
      <c r="D1244" s="289"/>
      <c r="E1244" s="289"/>
      <c r="F1244" s="281"/>
      <c r="G1244" s="281"/>
      <c r="H1244" s="281"/>
      <c r="I1244" s="281"/>
      <c r="J1244" s="281"/>
      <c r="K1244" s="281"/>
      <c r="L1244" s="281"/>
      <c r="M1244" s="281"/>
      <c r="N1244" s="282"/>
    </row>
    <row r="1245" spans="1:14" s="141" customFormat="1" ht="18" customHeight="1">
      <c r="A1245" s="276"/>
      <c r="B1245" s="288"/>
      <c r="C1245" s="289"/>
      <c r="D1245" s="289"/>
      <c r="E1245" s="289"/>
      <c r="F1245" s="281"/>
      <c r="G1245" s="281"/>
      <c r="H1245" s="281"/>
      <c r="I1245" s="281"/>
      <c r="J1245" s="281"/>
      <c r="K1245" s="281"/>
      <c r="L1245" s="281"/>
      <c r="M1245" s="281"/>
      <c r="N1245" s="282"/>
    </row>
    <row r="1246" spans="1:14" s="141" customFormat="1" ht="18" customHeight="1">
      <c r="A1246" s="276"/>
      <c r="B1246" s="288"/>
      <c r="C1246" s="289"/>
      <c r="D1246" s="289"/>
      <c r="E1246" s="289"/>
      <c r="F1246" s="281"/>
      <c r="G1246" s="281"/>
      <c r="H1246" s="281"/>
      <c r="I1246" s="281"/>
      <c r="J1246" s="281"/>
      <c r="K1246" s="281"/>
      <c r="L1246" s="281"/>
      <c r="M1246" s="281"/>
      <c r="N1246" s="282"/>
    </row>
    <row r="1247" spans="1:14" s="141" customFormat="1" ht="18" customHeight="1">
      <c r="A1247" s="276"/>
      <c r="B1247" s="288"/>
      <c r="C1247" s="289"/>
      <c r="D1247" s="289"/>
      <c r="E1247" s="289"/>
      <c r="F1247" s="281"/>
      <c r="G1247" s="281"/>
      <c r="H1247" s="281"/>
      <c r="I1247" s="281"/>
      <c r="J1247" s="281"/>
      <c r="K1247" s="281"/>
      <c r="L1247" s="281"/>
      <c r="M1247" s="281"/>
      <c r="N1247" s="282"/>
    </row>
    <row r="1248" spans="1:14" s="141" customFormat="1" ht="18" customHeight="1">
      <c r="A1248" s="276"/>
      <c r="B1248" s="288"/>
      <c r="C1248" s="289"/>
      <c r="D1248" s="289"/>
      <c r="E1248" s="289"/>
      <c r="F1248" s="281"/>
      <c r="G1248" s="281"/>
      <c r="H1248" s="281"/>
      <c r="I1248" s="281"/>
      <c r="J1248" s="281"/>
      <c r="K1248" s="281"/>
      <c r="L1248" s="281"/>
      <c r="M1248" s="281"/>
      <c r="N1248" s="282"/>
    </row>
    <row r="1249" spans="1:14" s="141" customFormat="1" ht="18" customHeight="1">
      <c r="A1249" s="276"/>
      <c r="B1249" s="288"/>
      <c r="C1249" s="289"/>
      <c r="D1249" s="289"/>
      <c r="E1249" s="289"/>
      <c r="F1249" s="281"/>
      <c r="G1249" s="281"/>
      <c r="H1249" s="281"/>
      <c r="I1249" s="281"/>
      <c r="J1249" s="281"/>
      <c r="K1249" s="281"/>
      <c r="L1249" s="281"/>
      <c r="M1249" s="281"/>
      <c r="N1249" s="282"/>
    </row>
    <row r="1250" spans="1:14" s="141" customFormat="1" ht="18" customHeight="1">
      <c r="A1250" s="276"/>
      <c r="B1250" s="288"/>
      <c r="C1250" s="289"/>
      <c r="D1250" s="289"/>
      <c r="E1250" s="289"/>
      <c r="F1250" s="281"/>
      <c r="G1250" s="281"/>
      <c r="H1250" s="281"/>
      <c r="I1250" s="281"/>
      <c r="J1250" s="281"/>
      <c r="K1250" s="281"/>
      <c r="L1250" s="281"/>
      <c r="M1250" s="281"/>
      <c r="N1250" s="282"/>
    </row>
    <row r="1251" spans="1:14" s="141" customFormat="1" ht="18" customHeight="1">
      <c r="A1251" s="276"/>
      <c r="B1251" s="288"/>
      <c r="C1251" s="289"/>
      <c r="D1251" s="289"/>
      <c r="E1251" s="289"/>
      <c r="F1251" s="281"/>
      <c r="G1251" s="281"/>
      <c r="H1251" s="281"/>
      <c r="I1251" s="281"/>
      <c r="J1251" s="281"/>
      <c r="K1251" s="281"/>
      <c r="L1251" s="281"/>
      <c r="M1251" s="281"/>
      <c r="N1251" s="282"/>
    </row>
    <row r="1252" spans="1:14" s="141" customFormat="1" ht="18" customHeight="1">
      <c r="A1252" s="276"/>
      <c r="B1252" s="288"/>
      <c r="C1252" s="289"/>
      <c r="D1252" s="289"/>
      <c r="E1252" s="289"/>
      <c r="F1252" s="281"/>
      <c r="G1252" s="281"/>
      <c r="H1252" s="281"/>
      <c r="I1252" s="281"/>
      <c r="J1252" s="281"/>
      <c r="K1252" s="281"/>
      <c r="L1252" s="281"/>
      <c r="M1252" s="281"/>
      <c r="N1252" s="282"/>
    </row>
    <row r="1253" spans="1:14" s="141" customFormat="1" ht="18" customHeight="1">
      <c r="A1253" s="276"/>
      <c r="B1253" s="288"/>
      <c r="C1253" s="289"/>
      <c r="D1253" s="289"/>
      <c r="E1253" s="289"/>
      <c r="F1253" s="281"/>
      <c r="G1253" s="281"/>
      <c r="H1253" s="281"/>
      <c r="I1253" s="281"/>
      <c r="J1253" s="281"/>
      <c r="K1253" s="281"/>
      <c r="L1253" s="281"/>
      <c r="M1253" s="281"/>
      <c r="N1253" s="282"/>
    </row>
    <row r="1254" spans="1:14" s="141" customFormat="1" ht="18" customHeight="1">
      <c r="A1254" s="276"/>
      <c r="B1254" s="288"/>
      <c r="C1254" s="289"/>
      <c r="D1254" s="289"/>
      <c r="E1254" s="289"/>
      <c r="F1254" s="281"/>
      <c r="G1254" s="281"/>
      <c r="H1254" s="281"/>
      <c r="I1254" s="281"/>
      <c r="J1254" s="281"/>
      <c r="K1254" s="281"/>
      <c r="L1254" s="281"/>
      <c r="M1254" s="281"/>
      <c r="N1254" s="282"/>
    </row>
    <row r="1255" spans="1:14" s="141" customFormat="1" ht="18" customHeight="1">
      <c r="A1255" s="276"/>
      <c r="B1255" s="288"/>
      <c r="C1255" s="289"/>
      <c r="D1255" s="289"/>
      <c r="E1255" s="289"/>
      <c r="F1255" s="281"/>
      <c r="G1255" s="281"/>
      <c r="H1255" s="281"/>
      <c r="I1255" s="281"/>
      <c r="J1255" s="281"/>
      <c r="K1255" s="281"/>
      <c r="L1255" s="281"/>
      <c r="M1255" s="281"/>
      <c r="N1255" s="282"/>
    </row>
    <row r="1256" spans="1:14" s="141" customFormat="1" ht="18" customHeight="1">
      <c r="A1256" s="276"/>
      <c r="B1256" s="288"/>
      <c r="C1256" s="289"/>
      <c r="D1256" s="289"/>
      <c r="E1256" s="289"/>
      <c r="F1256" s="281"/>
      <c r="G1256" s="281"/>
      <c r="H1256" s="281"/>
      <c r="I1256" s="281"/>
      <c r="J1256" s="281"/>
      <c r="K1256" s="281"/>
      <c r="L1256" s="281"/>
      <c r="M1256" s="281"/>
      <c r="N1256" s="282"/>
    </row>
    <row r="1257" spans="1:14" s="141" customFormat="1" ht="18" customHeight="1">
      <c r="A1257" s="276"/>
      <c r="B1257" s="288"/>
      <c r="C1257" s="289"/>
      <c r="D1257" s="289"/>
      <c r="E1257" s="289"/>
      <c r="F1257" s="281"/>
      <c r="G1257" s="281"/>
      <c r="H1257" s="281"/>
      <c r="I1257" s="281"/>
      <c r="J1257" s="281"/>
      <c r="K1257" s="281"/>
      <c r="L1257" s="281"/>
      <c r="M1257" s="281"/>
      <c r="N1257" s="282"/>
    </row>
    <row r="1258" spans="1:14" s="141" customFormat="1" ht="18" customHeight="1">
      <c r="A1258" s="276"/>
      <c r="B1258" s="288"/>
      <c r="C1258" s="289"/>
      <c r="D1258" s="289"/>
      <c r="E1258" s="289"/>
      <c r="F1258" s="281"/>
      <c r="G1258" s="281"/>
      <c r="H1258" s="281"/>
      <c r="I1258" s="281"/>
      <c r="J1258" s="281"/>
      <c r="K1258" s="281"/>
      <c r="L1258" s="281"/>
      <c r="M1258" s="281"/>
      <c r="N1258" s="282"/>
    </row>
    <row r="1259" spans="1:14" s="141" customFormat="1" ht="18" customHeight="1">
      <c r="A1259" s="276"/>
      <c r="B1259" s="288"/>
      <c r="C1259" s="289"/>
      <c r="D1259" s="289"/>
      <c r="E1259" s="289"/>
      <c r="F1259" s="281"/>
      <c r="G1259" s="281"/>
      <c r="H1259" s="281"/>
      <c r="I1259" s="281"/>
      <c r="J1259" s="281"/>
      <c r="K1259" s="281"/>
      <c r="L1259" s="281"/>
      <c r="M1259" s="281"/>
      <c r="N1259" s="282"/>
    </row>
    <row r="1260" spans="1:14" s="141" customFormat="1" ht="18" customHeight="1">
      <c r="A1260" s="276"/>
      <c r="B1260" s="288"/>
      <c r="C1260" s="289"/>
      <c r="D1260" s="289"/>
      <c r="E1260" s="289"/>
      <c r="F1260" s="281"/>
      <c r="G1260" s="281"/>
      <c r="H1260" s="281"/>
      <c r="I1260" s="281"/>
      <c r="J1260" s="281"/>
      <c r="K1260" s="281"/>
      <c r="L1260" s="281"/>
      <c r="M1260" s="281"/>
      <c r="N1260" s="282"/>
    </row>
    <row r="1261" spans="1:14" s="141" customFormat="1" ht="18" customHeight="1">
      <c r="A1261" s="276"/>
      <c r="B1261" s="288"/>
      <c r="C1261" s="289"/>
      <c r="D1261" s="289"/>
      <c r="E1261" s="289"/>
      <c r="F1261" s="281"/>
      <c r="G1261" s="281"/>
      <c r="H1261" s="281"/>
      <c r="I1261" s="281"/>
      <c r="J1261" s="281"/>
      <c r="K1261" s="281"/>
      <c r="L1261" s="281"/>
      <c r="M1261" s="281"/>
      <c r="N1261" s="282"/>
    </row>
    <row r="1262" spans="1:14" s="141" customFormat="1" ht="18" customHeight="1">
      <c r="A1262" s="276"/>
      <c r="B1262" s="288"/>
      <c r="C1262" s="289"/>
      <c r="D1262" s="289"/>
      <c r="E1262" s="289"/>
      <c r="F1262" s="281"/>
      <c r="G1262" s="281"/>
      <c r="H1262" s="281"/>
      <c r="I1262" s="281"/>
      <c r="J1262" s="281"/>
      <c r="K1262" s="281"/>
      <c r="L1262" s="281"/>
      <c r="M1262" s="281"/>
      <c r="N1262" s="282"/>
    </row>
    <row r="1263" spans="1:14" s="141" customFormat="1" ht="18" customHeight="1">
      <c r="A1263" s="276"/>
      <c r="B1263" s="288"/>
      <c r="C1263" s="289"/>
      <c r="D1263" s="289"/>
      <c r="E1263" s="289"/>
      <c r="F1263" s="281"/>
      <c r="G1263" s="281"/>
      <c r="H1263" s="281"/>
      <c r="I1263" s="281"/>
      <c r="J1263" s="281"/>
      <c r="K1263" s="281"/>
      <c r="L1263" s="281"/>
      <c r="M1263" s="281"/>
      <c r="N1263" s="282"/>
    </row>
    <row r="1264" spans="1:14" s="141" customFormat="1" ht="18" customHeight="1">
      <c r="A1264" s="276"/>
      <c r="B1264" s="288"/>
      <c r="C1264" s="289"/>
      <c r="D1264" s="289"/>
      <c r="E1264" s="289"/>
      <c r="F1264" s="281"/>
      <c r="G1264" s="281"/>
      <c r="H1264" s="281"/>
      <c r="I1264" s="281"/>
      <c r="J1264" s="281"/>
      <c r="K1264" s="281"/>
      <c r="L1264" s="281"/>
      <c r="M1264" s="281"/>
      <c r="N1264" s="282"/>
    </row>
    <row r="1265" spans="1:14" s="141" customFormat="1" ht="18" customHeight="1">
      <c r="A1265" s="276"/>
      <c r="B1265" s="288"/>
      <c r="C1265" s="289"/>
      <c r="D1265" s="289"/>
      <c r="E1265" s="289"/>
      <c r="F1265" s="281"/>
      <c r="G1265" s="281"/>
      <c r="H1265" s="281"/>
      <c r="I1265" s="281"/>
      <c r="J1265" s="281"/>
      <c r="K1265" s="281"/>
      <c r="L1265" s="281"/>
      <c r="M1265" s="281"/>
      <c r="N1265" s="282"/>
    </row>
    <row r="1266" spans="1:14" s="141" customFormat="1" ht="18" customHeight="1">
      <c r="A1266" s="276"/>
      <c r="B1266" s="288"/>
      <c r="C1266" s="289"/>
      <c r="D1266" s="289"/>
      <c r="E1266" s="289"/>
      <c r="F1266" s="281"/>
      <c r="G1266" s="281"/>
      <c r="H1266" s="281"/>
      <c r="I1266" s="281"/>
      <c r="J1266" s="281"/>
      <c r="K1266" s="281"/>
      <c r="L1266" s="281"/>
      <c r="M1266" s="281"/>
      <c r="N1266" s="282"/>
    </row>
    <row r="1267" spans="1:14" s="141" customFormat="1" ht="18" customHeight="1">
      <c r="A1267" s="276"/>
      <c r="B1267" s="288"/>
      <c r="C1267" s="289"/>
      <c r="D1267" s="289"/>
      <c r="E1267" s="289"/>
      <c r="F1267" s="281"/>
      <c r="G1267" s="281"/>
      <c r="H1267" s="281"/>
      <c r="I1267" s="281"/>
      <c r="J1267" s="281"/>
      <c r="K1267" s="281"/>
      <c r="L1267" s="281"/>
      <c r="M1267" s="281"/>
      <c r="N1267" s="282"/>
    </row>
    <row r="1268" spans="1:14" s="141" customFormat="1" ht="18" customHeight="1">
      <c r="A1268" s="276"/>
      <c r="B1268" s="288"/>
      <c r="C1268" s="289"/>
      <c r="D1268" s="289"/>
      <c r="E1268" s="289"/>
      <c r="F1268" s="281"/>
      <c r="G1268" s="281"/>
      <c r="H1268" s="281"/>
      <c r="I1268" s="281"/>
      <c r="J1268" s="281"/>
      <c r="K1268" s="281"/>
      <c r="L1268" s="281"/>
      <c r="M1268" s="281"/>
      <c r="N1268" s="282"/>
    </row>
    <row r="1269" spans="1:14" s="141" customFormat="1" ht="18" customHeight="1">
      <c r="A1269" s="276"/>
      <c r="B1269" s="288"/>
      <c r="C1269" s="289"/>
      <c r="D1269" s="289"/>
      <c r="E1269" s="289"/>
      <c r="F1269" s="281"/>
      <c r="G1269" s="281"/>
      <c r="H1269" s="281"/>
      <c r="I1269" s="281"/>
      <c r="J1269" s="281"/>
      <c r="K1269" s="281"/>
      <c r="L1269" s="281"/>
      <c r="M1269" s="281"/>
      <c r="N1269" s="282"/>
    </row>
    <row r="1270" spans="1:14" s="141" customFormat="1" ht="18" customHeight="1">
      <c r="A1270" s="276"/>
      <c r="B1270" s="288"/>
      <c r="C1270" s="289"/>
      <c r="D1270" s="289"/>
      <c r="E1270" s="289"/>
      <c r="F1270" s="281"/>
      <c r="G1270" s="281"/>
      <c r="H1270" s="281"/>
      <c r="I1270" s="281"/>
      <c r="J1270" s="281"/>
      <c r="K1270" s="281"/>
      <c r="L1270" s="281"/>
      <c r="M1270" s="281"/>
      <c r="N1270" s="282"/>
    </row>
    <row r="1271" spans="1:14" s="141" customFormat="1" ht="18" customHeight="1">
      <c r="A1271" s="276"/>
      <c r="B1271" s="288"/>
      <c r="C1271" s="289"/>
      <c r="D1271" s="289"/>
      <c r="E1271" s="289"/>
      <c r="F1271" s="281"/>
      <c r="G1271" s="281"/>
      <c r="H1271" s="281"/>
      <c r="I1271" s="281"/>
      <c r="J1271" s="281"/>
      <c r="K1271" s="281"/>
      <c r="L1271" s="281"/>
      <c r="M1271" s="281"/>
      <c r="N1271" s="282"/>
    </row>
    <row r="1272" spans="1:14" s="141" customFormat="1" ht="18" customHeight="1">
      <c r="A1272" s="276"/>
      <c r="B1272" s="288"/>
      <c r="C1272" s="289"/>
      <c r="D1272" s="289"/>
      <c r="E1272" s="289"/>
      <c r="F1272" s="281"/>
      <c r="G1272" s="281"/>
      <c r="H1272" s="281"/>
      <c r="I1272" s="281"/>
      <c r="J1272" s="281"/>
      <c r="K1272" s="281"/>
      <c r="L1272" s="281"/>
      <c r="M1272" s="281"/>
      <c r="N1272" s="282"/>
    </row>
    <row r="1273" spans="1:14" s="141" customFormat="1" ht="18" customHeight="1">
      <c r="A1273" s="276"/>
      <c r="B1273" s="288"/>
      <c r="C1273" s="289"/>
      <c r="D1273" s="289"/>
      <c r="E1273" s="289"/>
      <c r="F1273" s="281"/>
      <c r="G1273" s="281"/>
      <c r="H1273" s="281"/>
      <c r="I1273" s="281"/>
      <c r="J1273" s="281"/>
      <c r="K1273" s="281"/>
      <c r="L1273" s="281"/>
      <c r="M1273" s="281"/>
      <c r="N1273" s="282"/>
    </row>
    <row r="1274" spans="1:14" s="141" customFormat="1" ht="18" customHeight="1">
      <c r="A1274" s="276"/>
      <c r="B1274" s="288"/>
      <c r="C1274" s="289"/>
      <c r="D1274" s="289"/>
      <c r="E1274" s="289"/>
      <c r="F1274" s="281"/>
      <c r="G1274" s="281"/>
      <c r="H1274" s="281"/>
      <c r="I1274" s="281"/>
      <c r="J1274" s="281"/>
      <c r="K1274" s="281"/>
      <c r="L1274" s="281"/>
      <c r="M1274" s="281"/>
      <c r="N1274" s="282"/>
    </row>
    <row r="1275" spans="1:14" s="141" customFormat="1" ht="18" customHeight="1">
      <c r="A1275" s="276"/>
      <c r="B1275" s="288"/>
      <c r="C1275" s="289"/>
      <c r="D1275" s="289"/>
      <c r="E1275" s="289"/>
      <c r="F1275" s="281"/>
      <c r="G1275" s="281"/>
      <c r="H1275" s="281"/>
      <c r="I1275" s="281"/>
      <c r="J1275" s="281"/>
      <c r="K1275" s="281"/>
      <c r="L1275" s="281"/>
      <c r="M1275" s="281"/>
      <c r="N1275" s="282"/>
    </row>
    <row r="1276" spans="1:14" s="141" customFormat="1" ht="18" customHeight="1">
      <c r="A1276" s="276"/>
      <c r="B1276" s="288"/>
      <c r="C1276" s="289"/>
      <c r="D1276" s="289"/>
      <c r="E1276" s="289"/>
      <c r="F1276" s="281"/>
      <c r="G1276" s="281"/>
      <c r="H1276" s="281"/>
      <c r="I1276" s="281"/>
      <c r="J1276" s="281"/>
      <c r="K1276" s="281"/>
      <c r="L1276" s="281"/>
      <c r="M1276" s="281"/>
      <c r="N1276" s="282"/>
    </row>
    <row r="1277" spans="1:14" s="141" customFormat="1" ht="18" customHeight="1">
      <c r="A1277" s="276"/>
      <c r="B1277" s="288"/>
      <c r="C1277" s="289"/>
      <c r="D1277" s="289"/>
      <c r="E1277" s="289"/>
      <c r="F1277" s="281"/>
      <c r="G1277" s="281"/>
      <c r="H1277" s="281"/>
      <c r="I1277" s="281"/>
      <c r="J1277" s="281"/>
      <c r="K1277" s="281"/>
      <c r="L1277" s="281"/>
      <c r="M1277" s="281"/>
      <c r="N1277" s="282"/>
    </row>
    <row r="1278" spans="1:14" s="141" customFormat="1" ht="18" customHeight="1">
      <c r="A1278" s="276"/>
      <c r="B1278" s="288"/>
      <c r="C1278" s="289"/>
      <c r="D1278" s="289"/>
      <c r="E1278" s="289"/>
      <c r="F1278" s="281"/>
      <c r="G1278" s="281"/>
      <c r="H1278" s="281"/>
      <c r="I1278" s="281"/>
      <c r="J1278" s="281"/>
      <c r="K1278" s="281"/>
      <c r="L1278" s="281"/>
      <c r="M1278" s="281"/>
      <c r="N1278" s="282"/>
    </row>
    <row r="1279" spans="1:14" s="141" customFormat="1" ht="18" customHeight="1">
      <c r="A1279" s="276"/>
      <c r="B1279" s="288"/>
      <c r="C1279" s="289"/>
      <c r="D1279" s="289"/>
      <c r="E1279" s="289"/>
      <c r="F1279" s="281"/>
      <c r="G1279" s="281"/>
      <c r="H1279" s="281"/>
      <c r="I1279" s="281"/>
      <c r="J1279" s="281"/>
      <c r="K1279" s="281"/>
      <c r="L1279" s="281"/>
      <c r="M1279" s="281"/>
      <c r="N1279" s="282"/>
    </row>
    <row r="1280" spans="1:14" s="141" customFormat="1" ht="18" customHeight="1">
      <c r="A1280" s="276"/>
      <c r="B1280" s="288"/>
      <c r="C1280" s="289"/>
      <c r="D1280" s="289"/>
      <c r="E1280" s="289"/>
      <c r="F1280" s="281"/>
      <c r="G1280" s="281"/>
      <c r="H1280" s="281"/>
      <c r="I1280" s="281"/>
      <c r="J1280" s="281"/>
      <c r="K1280" s="281"/>
      <c r="L1280" s="281"/>
      <c r="M1280" s="281"/>
      <c r="N1280" s="282"/>
    </row>
    <row r="1281" spans="1:14" s="141" customFormat="1" ht="18" customHeight="1">
      <c r="A1281" s="276"/>
      <c r="B1281" s="288"/>
      <c r="C1281" s="289"/>
      <c r="D1281" s="289"/>
      <c r="E1281" s="289"/>
      <c r="F1281" s="281"/>
      <c r="G1281" s="281"/>
      <c r="H1281" s="281"/>
      <c r="I1281" s="281"/>
      <c r="J1281" s="281"/>
      <c r="K1281" s="281"/>
      <c r="L1281" s="281"/>
      <c r="M1281" s="281"/>
      <c r="N1281" s="282"/>
    </row>
    <row r="1282" spans="1:14" s="141" customFormat="1" ht="18" customHeight="1">
      <c r="A1282" s="276"/>
      <c r="B1282" s="288"/>
      <c r="C1282" s="289"/>
      <c r="D1282" s="289"/>
      <c r="E1282" s="289"/>
      <c r="F1282" s="281"/>
      <c r="G1282" s="281"/>
      <c r="H1282" s="281"/>
      <c r="I1282" s="281"/>
      <c r="J1282" s="281"/>
      <c r="K1282" s="281"/>
      <c r="L1282" s="281"/>
      <c r="M1282" s="281"/>
      <c r="N1282" s="282"/>
    </row>
    <row r="1283" spans="1:14" s="141" customFormat="1" ht="18" customHeight="1">
      <c r="A1283" s="276"/>
      <c r="B1283" s="288"/>
      <c r="C1283" s="289"/>
      <c r="D1283" s="289"/>
      <c r="E1283" s="289"/>
      <c r="F1283" s="281"/>
      <c r="G1283" s="281"/>
      <c r="H1283" s="281"/>
      <c r="I1283" s="281"/>
      <c r="J1283" s="281"/>
      <c r="K1283" s="281"/>
      <c r="L1283" s="281"/>
      <c r="M1283" s="281"/>
      <c r="N1283" s="282"/>
    </row>
    <row r="1284" spans="1:14" s="141" customFormat="1" ht="18" customHeight="1">
      <c r="A1284" s="276"/>
      <c r="B1284" s="288"/>
      <c r="C1284" s="289"/>
      <c r="D1284" s="289"/>
      <c r="E1284" s="289"/>
      <c r="F1284" s="281"/>
      <c r="G1284" s="281"/>
      <c r="H1284" s="281"/>
      <c r="I1284" s="281"/>
      <c r="J1284" s="281"/>
      <c r="K1284" s="281"/>
      <c r="L1284" s="281"/>
      <c r="M1284" s="281"/>
      <c r="N1284" s="282"/>
    </row>
    <row r="1285" spans="1:14" s="141" customFormat="1" ht="18" customHeight="1">
      <c r="A1285" s="276"/>
      <c r="B1285" s="288"/>
      <c r="C1285" s="289"/>
      <c r="D1285" s="289"/>
      <c r="E1285" s="289"/>
      <c r="F1285" s="281"/>
      <c r="G1285" s="281"/>
      <c r="H1285" s="281"/>
      <c r="I1285" s="281"/>
      <c r="J1285" s="281"/>
      <c r="K1285" s="281"/>
      <c r="L1285" s="281"/>
      <c r="M1285" s="281"/>
      <c r="N1285" s="282"/>
    </row>
    <row r="1286" spans="1:14" s="141" customFormat="1" ht="18" customHeight="1">
      <c r="A1286" s="276"/>
      <c r="B1286" s="288"/>
      <c r="C1286" s="289"/>
      <c r="D1286" s="289"/>
      <c r="E1286" s="289"/>
      <c r="F1286" s="281"/>
      <c r="G1286" s="281"/>
      <c r="H1286" s="281"/>
      <c r="I1286" s="281"/>
      <c r="J1286" s="281"/>
      <c r="K1286" s="281"/>
      <c r="L1286" s="281"/>
      <c r="M1286" s="281"/>
      <c r="N1286" s="282"/>
    </row>
    <row r="1287" spans="1:14" s="141" customFormat="1" ht="18" customHeight="1">
      <c r="A1287" s="276"/>
      <c r="B1287" s="288"/>
      <c r="C1287" s="289"/>
      <c r="D1287" s="289"/>
      <c r="E1287" s="289"/>
      <c r="F1287" s="281"/>
      <c r="G1287" s="281"/>
      <c r="H1287" s="281"/>
      <c r="I1287" s="281"/>
      <c r="J1287" s="281"/>
      <c r="K1287" s="281"/>
      <c r="L1287" s="281"/>
      <c r="M1287" s="281"/>
      <c r="N1287" s="282"/>
    </row>
    <row r="1288" spans="1:14" s="141" customFormat="1" ht="18" customHeight="1">
      <c r="A1288" s="276"/>
      <c r="B1288" s="288"/>
      <c r="C1288" s="289"/>
      <c r="D1288" s="289"/>
      <c r="E1288" s="289"/>
      <c r="F1288" s="281"/>
      <c r="G1288" s="281"/>
      <c r="H1288" s="281"/>
      <c r="I1288" s="281"/>
      <c r="J1288" s="281"/>
      <c r="K1288" s="281"/>
      <c r="L1288" s="281"/>
      <c r="M1288" s="281"/>
      <c r="N1288" s="282"/>
    </row>
    <row r="1289" spans="1:14" s="141" customFormat="1" ht="18" customHeight="1">
      <c r="A1289" s="276"/>
      <c r="B1289" s="288"/>
      <c r="C1289" s="289"/>
      <c r="D1289" s="289"/>
      <c r="E1289" s="289"/>
      <c r="F1289" s="281"/>
      <c r="G1289" s="281"/>
      <c r="H1289" s="281"/>
      <c r="I1289" s="281"/>
      <c r="J1289" s="281"/>
      <c r="K1289" s="281"/>
      <c r="L1289" s="281"/>
      <c r="M1289" s="281"/>
      <c r="N1289" s="282"/>
    </row>
    <row r="1290" spans="1:14" s="141" customFormat="1" ht="18" customHeight="1">
      <c r="A1290" s="276"/>
      <c r="B1290" s="288"/>
      <c r="C1290" s="289"/>
      <c r="D1290" s="289"/>
      <c r="E1290" s="289"/>
      <c r="F1290" s="281"/>
      <c r="G1290" s="281"/>
      <c r="H1290" s="281"/>
      <c r="I1290" s="281"/>
      <c r="J1290" s="281"/>
      <c r="K1290" s="281"/>
      <c r="L1290" s="281"/>
      <c r="M1290" s="281"/>
      <c r="N1290" s="282"/>
    </row>
    <row r="1291" spans="1:14" s="141" customFormat="1" ht="18" customHeight="1">
      <c r="A1291" s="276"/>
      <c r="B1291" s="288"/>
      <c r="C1291" s="289"/>
      <c r="D1291" s="289"/>
      <c r="E1291" s="289"/>
      <c r="F1291" s="281"/>
      <c r="G1291" s="281"/>
      <c r="H1291" s="281"/>
      <c r="I1291" s="281"/>
      <c r="J1291" s="281"/>
      <c r="K1291" s="281"/>
      <c r="L1291" s="281"/>
      <c r="M1291" s="281"/>
      <c r="N1291" s="282"/>
    </row>
    <row r="1292" spans="1:14" s="141" customFormat="1" ht="18" customHeight="1">
      <c r="A1292" s="276"/>
      <c r="B1292" s="288"/>
      <c r="C1292" s="289"/>
      <c r="D1292" s="289"/>
      <c r="E1292" s="289"/>
      <c r="F1292" s="281"/>
      <c r="G1292" s="281"/>
      <c r="H1292" s="281"/>
      <c r="I1292" s="281"/>
      <c r="J1292" s="281"/>
      <c r="K1292" s="281"/>
      <c r="L1292" s="281"/>
      <c r="M1292" s="281"/>
      <c r="N1292" s="282"/>
    </row>
    <row r="1293" spans="1:14" s="141" customFormat="1" ht="18" customHeight="1">
      <c r="A1293" s="276"/>
      <c r="B1293" s="288"/>
      <c r="C1293" s="289"/>
      <c r="D1293" s="289"/>
      <c r="E1293" s="289"/>
      <c r="F1293" s="281"/>
      <c r="G1293" s="281"/>
      <c r="H1293" s="281"/>
      <c r="I1293" s="281"/>
      <c r="J1293" s="281"/>
      <c r="K1293" s="281"/>
      <c r="L1293" s="281"/>
      <c r="M1293" s="281"/>
      <c r="N1293" s="282"/>
    </row>
    <row r="1294" spans="1:14" s="141" customFormat="1" ht="18" customHeight="1">
      <c r="A1294" s="276"/>
      <c r="B1294" s="288"/>
      <c r="C1294" s="289"/>
      <c r="D1294" s="289"/>
      <c r="E1294" s="289"/>
      <c r="F1294" s="281"/>
      <c r="G1294" s="281"/>
      <c r="H1294" s="281"/>
      <c r="I1294" s="281"/>
      <c r="J1294" s="281"/>
      <c r="K1294" s="281"/>
      <c r="L1294" s="281"/>
      <c r="M1294" s="281"/>
      <c r="N1294" s="282"/>
    </row>
    <row r="1295" spans="1:14" s="141" customFormat="1" ht="18" customHeight="1">
      <c r="A1295" s="276"/>
      <c r="B1295" s="288"/>
      <c r="C1295" s="289"/>
      <c r="D1295" s="289"/>
      <c r="E1295" s="289"/>
      <c r="F1295" s="281"/>
      <c r="G1295" s="281"/>
      <c r="H1295" s="281"/>
      <c r="I1295" s="281"/>
      <c r="J1295" s="281"/>
      <c r="K1295" s="281"/>
      <c r="L1295" s="281"/>
      <c r="M1295" s="281"/>
      <c r="N1295" s="282"/>
    </row>
    <row r="1296" spans="1:14" s="141" customFormat="1" ht="18" customHeight="1">
      <c r="A1296" s="276"/>
      <c r="B1296" s="288"/>
      <c r="C1296" s="289"/>
      <c r="D1296" s="289"/>
      <c r="E1296" s="289"/>
      <c r="F1296" s="281"/>
      <c r="G1296" s="281"/>
      <c r="H1296" s="281"/>
      <c r="I1296" s="281"/>
      <c r="J1296" s="281"/>
      <c r="K1296" s="281"/>
      <c r="L1296" s="281"/>
      <c r="M1296" s="281"/>
      <c r="N1296" s="282"/>
    </row>
    <row r="1297" spans="1:14" s="141" customFormat="1" ht="18" customHeight="1">
      <c r="A1297" s="276"/>
      <c r="B1297" s="288"/>
      <c r="C1297" s="289"/>
      <c r="D1297" s="289"/>
      <c r="E1297" s="289"/>
      <c r="F1297" s="281"/>
      <c r="G1297" s="281"/>
      <c r="H1297" s="281"/>
      <c r="I1297" s="281"/>
      <c r="J1297" s="281"/>
      <c r="K1297" s="281"/>
      <c r="L1297" s="281"/>
      <c r="M1297" s="281"/>
      <c r="N1297" s="282"/>
    </row>
    <row r="1298" spans="1:14" s="141" customFormat="1" ht="18" customHeight="1">
      <c r="A1298" s="276"/>
      <c r="B1298" s="288"/>
      <c r="C1298" s="289"/>
      <c r="D1298" s="289"/>
      <c r="E1298" s="289"/>
      <c r="F1298" s="281"/>
      <c r="G1298" s="281"/>
      <c r="H1298" s="281"/>
      <c r="I1298" s="281"/>
      <c r="J1298" s="281"/>
      <c r="K1298" s="281"/>
      <c r="L1298" s="281"/>
      <c r="M1298" s="281"/>
      <c r="N1298" s="282"/>
    </row>
    <row r="1299" spans="1:14" s="141" customFormat="1" ht="18" customHeight="1">
      <c r="A1299" s="276"/>
      <c r="B1299" s="288"/>
      <c r="C1299" s="289"/>
      <c r="D1299" s="289"/>
      <c r="E1299" s="289"/>
      <c r="F1299" s="281"/>
      <c r="G1299" s="281"/>
      <c r="H1299" s="281"/>
      <c r="I1299" s="281"/>
      <c r="J1299" s="281"/>
      <c r="K1299" s="281"/>
      <c r="L1299" s="281"/>
      <c r="M1299" s="281"/>
      <c r="N1299" s="282"/>
    </row>
    <row r="1300" spans="1:14" s="141" customFormat="1" ht="18" customHeight="1">
      <c r="A1300" s="276"/>
      <c r="B1300" s="288"/>
      <c r="C1300" s="289"/>
      <c r="D1300" s="289"/>
      <c r="E1300" s="289"/>
      <c r="F1300" s="281"/>
      <c r="G1300" s="281"/>
      <c r="H1300" s="281"/>
      <c r="I1300" s="281"/>
      <c r="J1300" s="281"/>
      <c r="K1300" s="281"/>
      <c r="L1300" s="281"/>
      <c r="M1300" s="281"/>
      <c r="N1300" s="282"/>
    </row>
    <row r="1301" spans="1:14" s="141" customFormat="1" ht="18" customHeight="1">
      <c r="A1301" s="276"/>
      <c r="B1301" s="288"/>
      <c r="C1301" s="289"/>
      <c r="D1301" s="289"/>
      <c r="E1301" s="289"/>
      <c r="F1301" s="281"/>
      <c r="G1301" s="281"/>
      <c r="H1301" s="281"/>
      <c r="I1301" s="281"/>
      <c r="J1301" s="281"/>
      <c r="K1301" s="281"/>
      <c r="L1301" s="281"/>
      <c r="M1301" s="281"/>
      <c r="N1301" s="282"/>
    </row>
    <row r="1302" spans="1:14" s="141" customFormat="1" ht="18" customHeight="1">
      <c r="A1302" s="276"/>
      <c r="B1302" s="288"/>
      <c r="C1302" s="289"/>
      <c r="D1302" s="289"/>
      <c r="E1302" s="289"/>
      <c r="F1302" s="281"/>
      <c r="G1302" s="281"/>
      <c r="H1302" s="281"/>
      <c r="I1302" s="281"/>
      <c r="J1302" s="281"/>
      <c r="K1302" s="281"/>
      <c r="L1302" s="281"/>
      <c r="M1302" s="281"/>
      <c r="N1302" s="282"/>
    </row>
    <row r="1303" spans="1:14" s="141" customFormat="1" ht="18" customHeight="1">
      <c r="A1303" s="276"/>
      <c r="B1303" s="288"/>
      <c r="C1303" s="289"/>
      <c r="D1303" s="289"/>
      <c r="E1303" s="289"/>
      <c r="F1303" s="281"/>
      <c r="G1303" s="281"/>
      <c r="H1303" s="281"/>
      <c r="I1303" s="281"/>
      <c r="J1303" s="281"/>
      <c r="K1303" s="281"/>
      <c r="L1303" s="281"/>
      <c r="M1303" s="281"/>
      <c r="N1303" s="282"/>
    </row>
    <row r="1304" spans="1:14" s="141" customFormat="1" ht="18" customHeight="1">
      <c r="A1304" s="276"/>
      <c r="B1304" s="288"/>
      <c r="C1304" s="289"/>
      <c r="D1304" s="289"/>
      <c r="E1304" s="289"/>
      <c r="F1304" s="281"/>
      <c r="G1304" s="281"/>
      <c r="H1304" s="281"/>
      <c r="I1304" s="281"/>
      <c r="J1304" s="281"/>
      <c r="K1304" s="281"/>
      <c r="L1304" s="281"/>
      <c r="M1304" s="281"/>
      <c r="N1304" s="282"/>
    </row>
    <row r="1305" spans="1:14" s="141" customFormat="1" ht="18" customHeight="1">
      <c r="A1305" s="276"/>
      <c r="B1305" s="288"/>
      <c r="C1305" s="289"/>
      <c r="D1305" s="289"/>
      <c r="E1305" s="289"/>
      <c r="F1305" s="281"/>
      <c r="G1305" s="281"/>
      <c r="H1305" s="281"/>
      <c r="I1305" s="281"/>
      <c r="J1305" s="281"/>
      <c r="K1305" s="281"/>
      <c r="L1305" s="281"/>
      <c r="M1305" s="281"/>
      <c r="N1305" s="282"/>
    </row>
    <row r="1306" spans="1:14" s="141" customFormat="1" ht="18" customHeight="1">
      <c r="A1306" s="276"/>
      <c r="B1306" s="288"/>
      <c r="C1306" s="289"/>
      <c r="D1306" s="289"/>
      <c r="E1306" s="289"/>
      <c r="F1306" s="281"/>
      <c r="G1306" s="281"/>
      <c r="H1306" s="281"/>
      <c r="I1306" s="281"/>
      <c r="J1306" s="281"/>
      <c r="K1306" s="281"/>
      <c r="L1306" s="281"/>
      <c r="M1306" s="281"/>
      <c r="N1306" s="282"/>
    </row>
    <row r="1307" spans="1:14" s="141" customFormat="1" ht="18" customHeight="1">
      <c r="A1307" s="276"/>
      <c r="B1307" s="288"/>
      <c r="C1307" s="289"/>
      <c r="D1307" s="289"/>
      <c r="E1307" s="289"/>
      <c r="F1307" s="281"/>
      <c r="G1307" s="281"/>
      <c r="H1307" s="281"/>
      <c r="I1307" s="281"/>
      <c r="J1307" s="281"/>
      <c r="K1307" s="281"/>
      <c r="L1307" s="281"/>
      <c r="M1307" s="281"/>
      <c r="N1307" s="282"/>
    </row>
    <row r="1308" spans="1:14" s="141" customFormat="1" ht="18" customHeight="1">
      <c r="A1308" s="276"/>
      <c r="B1308" s="288"/>
      <c r="C1308" s="289"/>
      <c r="D1308" s="289"/>
      <c r="E1308" s="289"/>
      <c r="F1308" s="281"/>
      <c r="G1308" s="281"/>
      <c r="H1308" s="281"/>
      <c r="I1308" s="281"/>
      <c r="J1308" s="281"/>
      <c r="K1308" s="281"/>
      <c r="L1308" s="281"/>
      <c r="M1308" s="281"/>
      <c r="N1308" s="282"/>
    </row>
    <row r="1309" spans="1:14" s="141" customFormat="1" ht="18" customHeight="1">
      <c r="A1309" s="276"/>
      <c r="B1309" s="288"/>
      <c r="C1309" s="289"/>
      <c r="D1309" s="289"/>
      <c r="E1309" s="289"/>
      <c r="F1309" s="281"/>
      <c r="G1309" s="281"/>
      <c r="H1309" s="281"/>
      <c r="I1309" s="281"/>
      <c r="J1309" s="281"/>
      <c r="K1309" s="281"/>
      <c r="L1309" s="281"/>
      <c r="M1309" s="281"/>
      <c r="N1309" s="282"/>
    </row>
    <row r="1310" spans="1:14" s="141" customFormat="1" ht="18" customHeight="1">
      <c r="A1310" s="276"/>
      <c r="B1310" s="288"/>
      <c r="C1310" s="289"/>
      <c r="D1310" s="289"/>
      <c r="E1310" s="289"/>
      <c r="F1310" s="281"/>
      <c r="G1310" s="281"/>
      <c r="H1310" s="281"/>
      <c r="I1310" s="281"/>
      <c r="J1310" s="281"/>
      <c r="K1310" s="281"/>
      <c r="L1310" s="281"/>
      <c r="M1310" s="281"/>
      <c r="N1310" s="282"/>
    </row>
    <row r="1311" spans="1:14" s="141" customFormat="1" ht="18" customHeight="1">
      <c r="A1311" s="276"/>
      <c r="B1311" s="288"/>
      <c r="C1311" s="289"/>
      <c r="D1311" s="289"/>
      <c r="E1311" s="289"/>
      <c r="F1311" s="281"/>
      <c r="G1311" s="281"/>
      <c r="H1311" s="281"/>
      <c r="I1311" s="281"/>
      <c r="J1311" s="281"/>
      <c r="K1311" s="281"/>
      <c r="L1311" s="281"/>
      <c r="M1311" s="281"/>
      <c r="N1311" s="282"/>
    </row>
    <row r="1312" spans="1:14" s="141" customFormat="1" ht="18" customHeight="1">
      <c r="A1312" s="276"/>
      <c r="B1312" s="288"/>
      <c r="C1312" s="289"/>
      <c r="D1312" s="289"/>
      <c r="E1312" s="289"/>
      <c r="F1312" s="281"/>
      <c r="G1312" s="281"/>
      <c r="H1312" s="281"/>
      <c r="I1312" s="281"/>
      <c r="J1312" s="281"/>
      <c r="K1312" s="281"/>
      <c r="L1312" s="281"/>
      <c r="M1312" s="281"/>
      <c r="N1312" s="282"/>
    </row>
    <row r="1313" spans="1:14" s="141" customFormat="1" ht="18" customHeight="1">
      <c r="A1313" s="276"/>
      <c r="B1313" s="288"/>
      <c r="C1313" s="289"/>
      <c r="D1313" s="289"/>
      <c r="E1313" s="289"/>
      <c r="F1313" s="281"/>
      <c r="G1313" s="281"/>
      <c r="H1313" s="281"/>
      <c r="I1313" s="281"/>
      <c r="J1313" s="281"/>
      <c r="K1313" s="281"/>
      <c r="L1313" s="281"/>
      <c r="M1313" s="281"/>
      <c r="N1313" s="282"/>
    </row>
    <row r="1314" spans="1:14" s="141" customFormat="1" ht="18" customHeight="1">
      <c r="A1314" s="276"/>
      <c r="B1314" s="288"/>
      <c r="C1314" s="289"/>
      <c r="D1314" s="289"/>
      <c r="E1314" s="289"/>
      <c r="F1314" s="281"/>
      <c r="G1314" s="281"/>
      <c r="H1314" s="281"/>
      <c r="I1314" s="281"/>
      <c r="J1314" s="281"/>
      <c r="K1314" s="281"/>
      <c r="L1314" s="281"/>
      <c r="M1314" s="281"/>
      <c r="N1314" s="282"/>
    </row>
    <row r="1315" spans="1:14" s="141" customFormat="1" ht="18" customHeight="1">
      <c r="A1315" s="276"/>
      <c r="B1315" s="288"/>
      <c r="C1315" s="289"/>
      <c r="D1315" s="289"/>
      <c r="E1315" s="289"/>
      <c r="F1315" s="281"/>
      <c r="G1315" s="281"/>
      <c r="H1315" s="281"/>
      <c r="I1315" s="281"/>
      <c r="J1315" s="281"/>
      <c r="K1315" s="281"/>
      <c r="L1315" s="281"/>
      <c r="M1315" s="281"/>
      <c r="N1315" s="282"/>
    </row>
    <row r="1316" spans="1:14" s="141" customFormat="1" ht="18" customHeight="1">
      <c r="A1316" s="276"/>
      <c r="B1316" s="288"/>
      <c r="C1316" s="289"/>
      <c r="D1316" s="289"/>
      <c r="E1316" s="289"/>
      <c r="F1316" s="281"/>
      <c r="G1316" s="281"/>
      <c r="H1316" s="281"/>
      <c r="I1316" s="281"/>
      <c r="J1316" s="281"/>
      <c r="K1316" s="281"/>
      <c r="L1316" s="281"/>
      <c r="M1316" s="281"/>
      <c r="N1316" s="282"/>
    </row>
    <row r="1317" spans="1:14" s="141" customFormat="1" ht="18" customHeight="1">
      <c r="A1317" s="276"/>
      <c r="B1317" s="288"/>
      <c r="C1317" s="289"/>
      <c r="D1317" s="289"/>
      <c r="E1317" s="289"/>
      <c r="F1317" s="281"/>
      <c r="G1317" s="281"/>
      <c r="H1317" s="281"/>
      <c r="I1317" s="281"/>
      <c r="J1317" s="281"/>
      <c r="K1317" s="281"/>
      <c r="L1317" s="281"/>
      <c r="M1317" s="281"/>
      <c r="N1317" s="282"/>
    </row>
    <row r="1318" spans="1:14" s="141" customFormat="1" ht="18" customHeight="1">
      <c r="A1318" s="276"/>
      <c r="B1318" s="288"/>
      <c r="C1318" s="289"/>
      <c r="D1318" s="289"/>
      <c r="E1318" s="289"/>
      <c r="F1318" s="281"/>
      <c r="G1318" s="281"/>
      <c r="H1318" s="281"/>
      <c r="I1318" s="281"/>
      <c r="J1318" s="281"/>
      <c r="K1318" s="281"/>
      <c r="L1318" s="281"/>
      <c r="M1318" s="281"/>
      <c r="N1318" s="282"/>
    </row>
    <row r="1319" spans="1:14" s="141" customFormat="1" ht="18" customHeight="1">
      <c r="A1319" s="276"/>
      <c r="B1319" s="288"/>
      <c r="C1319" s="289"/>
      <c r="D1319" s="289"/>
      <c r="E1319" s="289"/>
      <c r="F1319" s="281"/>
      <c r="G1319" s="281"/>
      <c r="H1319" s="281"/>
      <c r="I1319" s="281"/>
      <c r="J1319" s="281"/>
      <c r="K1319" s="281"/>
      <c r="L1319" s="281"/>
      <c r="M1319" s="281"/>
      <c r="N1319" s="282"/>
    </row>
    <row r="1320" spans="1:14" s="141" customFormat="1" ht="18" customHeight="1">
      <c r="A1320" s="276"/>
      <c r="B1320" s="288"/>
      <c r="C1320" s="289"/>
      <c r="D1320" s="289"/>
      <c r="E1320" s="289"/>
      <c r="F1320" s="281"/>
      <c r="G1320" s="281"/>
      <c r="H1320" s="281"/>
      <c r="I1320" s="281"/>
      <c r="J1320" s="281"/>
      <c r="K1320" s="281"/>
      <c r="L1320" s="281"/>
      <c r="M1320" s="281"/>
      <c r="N1320" s="282"/>
    </row>
    <row r="1321" spans="1:14" s="141" customFormat="1" ht="18" customHeight="1">
      <c r="A1321" s="276"/>
      <c r="B1321" s="288"/>
      <c r="C1321" s="289"/>
      <c r="D1321" s="289"/>
      <c r="E1321" s="289"/>
      <c r="F1321" s="281"/>
      <c r="G1321" s="281"/>
      <c r="H1321" s="281"/>
      <c r="I1321" s="281"/>
      <c r="J1321" s="281"/>
      <c r="K1321" s="281"/>
      <c r="L1321" s="281"/>
      <c r="M1321" s="281"/>
      <c r="N1321" s="282"/>
    </row>
    <row r="1322" spans="1:14" s="141" customFormat="1" ht="18" customHeight="1">
      <c r="A1322" s="276"/>
      <c r="B1322" s="288"/>
      <c r="C1322" s="289"/>
      <c r="D1322" s="289"/>
      <c r="E1322" s="289"/>
      <c r="F1322" s="281"/>
      <c r="G1322" s="281"/>
      <c r="H1322" s="281"/>
      <c r="I1322" s="281"/>
      <c r="J1322" s="281"/>
      <c r="K1322" s="281"/>
      <c r="L1322" s="281"/>
      <c r="M1322" s="281"/>
      <c r="N1322" s="282"/>
    </row>
    <row r="1323" spans="1:14" s="141" customFormat="1" ht="18" customHeight="1">
      <c r="A1323" s="276"/>
      <c r="B1323" s="288"/>
      <c r="C1323" s="289"/>
      <c r="D1323" s="289"/>
      <c r="E1323" s="289"/>
      <c r="F1323" s="281"/>
      <c r="G1323" s="281"/>
      <c r="H1323" s="281"/>
      <c r="I1323" s="281"/>
      <c r="J1323" s="281"/>
      <c r="K1323" s="281"/>
      <c r="L1323" s="281"/>
      <c r="M1323" s="281"/>
      <c r="N1323" s="282"/>
    </row>
    <row r="1324" spans="1:14" s="141" customFormat="1" ht="18" customHeight="1">
      <c r="A1324" s="276"/>
      <c r="B1324" s="288"/>
      <c r="C1324" s="289"/>
      <c r="D1324" s="289"/>
      <c r="E1324" s="289"/>
      <c r="F1324" s="281"/>
      <c r="G1324" s="281"/>
      <c r="H1324" s="281"/>
      <c r="I1324" s="281"/>
      <c r="J1324" s="281"/>
      <c r="K1324" s="281"/>
      <c r="L1324" s="281"/>
      <c r="M1324" s="281"/>
      <c r="N1324" s="282"/>
    </row>
    <row r="1325" spans="1:14" s="141" customFormat="1" ht="18" customHeight="1">
      <c r="A1325" s="276"/>
      <c r="B1325" s="288"/>
      <c r="C1325" s="289"/>
      <c r="D1325" s="289"/>
      <c r="E1325" s="289"/>
      <c r="F1325" s="281"/>
      <c r="G1325" s="281"/>
      <c r="H1325" s="281"/>
      <c r="I1325" s="281"/>
      <c r="J1325" s="281"/>
      <c r="K1325" s="281"/>
      <c r="L1325" s="281"/>
      <c r="M1325" s="281"/>
      <c r="N1325" s="282"/>
    </row>
    <row r="1326" spans="1:14" s="141" customFormat="1" ht="18" customHeight="1">
      <c r="A1326" s="276"/>
      <c r="B1326" s="288"/>
      <c r="C1326" s="289"/>
      <c r="D1326" s="289"/>
      <c r="E1326" s="289"/>
      <c r="F1326" s="281"/>
      <c r="G1326" s="281"/>
      <c r="H1326" s="281"/>
      <c r="I1326" s="281"/>
      <c r="J1326" s="281"/>
      <c r="K1326" s="281"/>
      <c r="L1326" s="281"/>
      <c r="M1326" s="281"/>
      <c r="N1326" s="282"/>
    </row>
    <row r="1327" spans="1:14" s="141" customFormat="1" ht="18" customHeight="1">
      <c r="A1327" s="276"/>
      <c r="B1327" s="288"/>
      <c r="C1327" s="289"/>
      <c r="D1327" s="289"/>
      <c r="E1327" s="289"/>
      <c r="F1327" s="281"/>
      <c r="G1327" s="281"/>
      <c r="H1327" s="281"/>
      <c r="I1327" s="281"/>
      <c r="J1327" s="281"/>
      <c r="K1327" s="281"/>
      <c r="L1327" s="281"/>
      <c r="M1327" s="281"/>
      <c r="N1327" s="282"/>
    </row>
    <row r="1328" spans="1:14" s="141" customFormat="1" ht="18" customHeight="1">
      <c r="A1328" s="276"/>
      <c r="B1328" s="288"/>
      <c r="C1328" s="289"/>
      <c r="D1328" s="289"/>
      <c r="E1328" s="289"/>
      <c r="F1328" s="281"/>
      <c r="G1328" s="281"/>
      <c r="H1328" s="281"/>
      <c r="I1328" s="281"/>
      <c r="J1328" s="281"/>
      <c r="K1328" s="281"/>
      <c r="L1328" s="281"/>
      <c r="M1328" s="281"/>
      <c r="N1328" s="282"/>
    </row>
    <row r="1329" spans="1:14" s="141" customFormat="1" ht="18" customHeight="1">
      <c r="A1329" s="276"/>
      <c r="B1329" s="288"/>
      <c r="C1329" s="289"/>
      <c r="D1329" s="289"/>
      <c r="E1329" s="289"/>
      <c r="F1329" s="281"/>
      <c r="G1329" s="281"/>
      <c r="H1329" s="281"/>
      <c r="I1329" s="281"/>
      <c r="J1329" s="281"/>
      <c r="K1329" s="281"/>
      <c r="L1329" s="281"/>
      <c r="M1329" s="281"/>
      <c r="N1329" s="282"/>
    </row>
    <row r="1330" spans="1:14" s="141" customFormat="1" ht="18" customHeight="1">
      <c r="A1330" s="276"/>
      <c r="B1330" s="288"/>
      <c r="C1330" s="289"/>
      <c r="D1330" s="289"/>
      <c r="E1330" s="289"/>
      <c r="F1330" s="281"/>
      <c r="G1330" s="281"/>
      <c r="H1330" s="281"/>
      <c r="I1330" s="281"/>
      <c r="J1330" s="281"/>
      <c r="K1330" s="281"/>
      <c r="L1330" s="281"/>
      <c r="M1330" s="281"/>
      <c r="N1330" s="282"/>
    </row>
    <row r="1331" spans="1:14" s="141" customFormat="1" ht="18" customHeight="1">
      <c r="A1331" s="276"/>
      <c r="B1331" s="288"/>
      <c r="C1331" s="289"/>
      <c r="D1331" s="289"/>
      <c r="E1331" s="289"/>
      <c r="F1331" s="281"/>
      <c r="G1331" s="281"/>
      <c r="H1331" s="281"/>
      <c r="I1331" s="281"/>
      <c r="J1331" s="281"/>
      <c r="K1331" s="281"/>
      <c r="L1331" s="281"/>
      <c r="M1331" s="281"/>
      <c r="N1331" s="282"/>
    </row>
    <row r="1332" spans="1:14" s="141" customFormat="1" ht="18" customHeight="1">
      <c r="A1332" s="276"/>
      <c r="B1332" s="288"/>
      <c r="C1332" s="289"/>
      <c r="D1332" s="289"/>
      <c r="E1332" s="289"/>
      <c r="F1332" s="281"/>
      <c r="G1332" s="281"/>
      <c r="H1332" s="281"/>
      <c r="I1332" s="281"/>
      <c r="J1332" s="281"/>
      <c r="K1332" s="281"/>
      <c r="L1332" s="281"/>
      <c r="M1332" s="281"/>
      <c r="N1332" s="282"/>
    </row>
    <row r="1333" spans="1:14" s="141" customFormat="1" ht="18" customHeight="1">
      <c r="A1333" s="276"/>
      <c r="B1333" s="288"/>
      <c r="C1333" s="289"/>
      <c r="D1333" s="289"/>
      <c r="E1333" s="289"/>
      <c r="F1333" s="281"/>
      <c r="G1333" s="281"/>
      <c r="H1333" s="281"/>
      <c r="I1333" s="281"/>
      <c r="J1333" s="281"/>
      <c r="K1333" s="281"/>
      <c r="L1333" s="281"/>
      <c r="M1333" s="281"/>
      <c r="N1333" s="282"/>
    </row>
    <row r="1334" spans="1:14" s="141" customFormat="1" ht="18" customHeight="1">
      <c r="A1334" s="276"/>
      <c r="B1334" s="288"/>
      <c r="C1334" s="289"/>
      <c r="D1334" s="289"/>
      <c r="E1334" s="289"/>
      <c r="F1334" s="281"/>
      <c r="G1334" s="281"/>
      <c r="H1334" s="281"/>
      <c r="I1334" s="281"/>
      <c r="J1334" s="281"/>
      <c r="K1334" s="281"/>
      <c r="L1334" s="281"/>
      <c r="M1334" s="281"/>
      <c r="N1334" s="282"/>
    </row>
    <row r="1335" spans="1:14" s="141" customFormat="1" ht="18" customHeight="1">
      <c r="A1335" s="276"/>
      <c r="B1335" s="288"/>
      <c r="C1335" s="289"/>
      <c r="D1335" s="289"/>
      <c r="E1335" s="289"/>
      <c r="F1335" s="281"/>
      <c r="G1335" s="281"/>
      <c r="H1335" s="281"/>
      <c r="I1335" s="281"/>
      <c r="J1335" s="281"/>
      <c r="K1335" s="281"/>
      <c r="L1335" s="281"/>
      <c r="M1335" s="281"/>
      <c r="N1335" s="282"/>
    </row>
    <row r="1336" spans="1:14" s="141" customFormat="1" ht="18" customHeight="1">
      <c r="A1336" s="276"/>
      <c r="B1336" s="288"/>
      <c r="C1336" s="289"/>
      <c r="D1336" s="289"/>
      <c r="E1336" s="289"/>
      <c r="F1336" s="281"/>
      <c r="G1336" s="281"/>
      <c r="H1336" s="281"/>
      <c r="I1336" s="281"/>
      <c r="J1336" s="281"/>
      <c r="K1336" s="281"/>
      <c r="L1336" s="281"/>
      <c r="M1336" s="281"/>
      <c r="N1336" s="282"/>
    </row>
    <row r="1337" spans="1:14" s="141" customFormat="1" ht="18" customHeight="1">
      <c r="A1337" s="276"/>
      <c r="B1337" s="288"/>
      <c r="C1337" s="289"/>
      <c r="D1337" s="289"/>
      <c r="E1337" s="289"/>
      <c r="F1337" s="281"/>
      <c r="G1337" s="281"/>
      <c r="H1337" s="281"/>
      <c r="I1337" s="281"/>
      <c r="J1337" s="281"/>
      <c r="K1337" s="281"/>
      <c r="L1337" s="281"/>
      <c r="M1337" s="281"/>
      <c r="N1337" s="282"/>
    </row>
    <row r="1338" spans="1:14" s="141" customFormat="1" ht="18" customHeight="1">
      <c r="A1338" s="276"/>
      <c r="B1338" s="288"/>
      <c r="C1338" s="289"/>
      <c r="D1338" s="289"/>
      <c r="E1338" s="289"/>
      <c r="F1338" s="281"/>
      <c r="G1338" s="281"/>
      <c r="H1338" s="281"/>
      <c r="I1338" s="281"/>
      <c r="J1338" s="281"/>
      <c r="K1338" s="281"/>
      <c r="L1338" s="281"/>
      <c r="M1338" s="281"/>
      <c r="N1338" s="282"/>
    </row>
    <row r="1339" spans="1:14" s="141" customFormat="1" ht="18" customHeight="1">
      <c r="A1339" s="276"/>
      <c r="B1339" s="288"/>
      <c r="C1339" s="289"/>
      <c r="D1339" s="289"/>
      <c r="E1339" s="289"/>
      <c r="F1339" s="281"/>
      <c r="G1339" s="281"/>
      <c r="H1339" s="281"/>
      <c r="I1339" s="281"/>
      <c r="J1339" s="281"/>
      <c r="K1339" s="281"/>
      <c r="L1339" s="281"/>
      <c r="M1339" s="281"/>
      <c r="N1339" s="282"/>
    </row>
    <row r="1340" spans="1:14" s="141" customFormat="1" ht="18" customHeight="1">
      <c r="A1340" s="276"/>
      <c r="B1340" s="288"/>
      <c r="C1340" s="289"/>
      <c r="D1340" s="289"/>
      <c r="E1340" s="289"/>
      <c r="F1340" s="281"/>
      <c r="G1340" s="281"/>
      <c r="H1340" s="281"/>
      <c r="I1340" s="281"/>
      <c r="J1340" s="281"/>
      <c r="K1340" s="281"/>
      <c r="L1340" s="281"/>
      <c r="M1340" s="281"/>
      <c r="N1340" s="282"/>
    </row>
    <row r="1341" spans="1:14" s="141" customFormat="1" ht="18" customHeight="1">
      <c r="A1341" s="276"/>
      <c r="B1341" s="288"/>
      <c r="C1341" s="289"/>
      <c r="D1341" s="289"/>
      <c r="E1341" s="289"/>
      <c r="F1341" s="281"/>
      <c r="G1341" s="281"/>
      <c r="H1341" s="281"/>
      <c r="I1341" s="281"/>
      <c r="J1341" s="281"/>
      <c r="K1341" s="281"/>
      <c r="L1341" s="281"/>
      <c r="M1341" s="281"/>
      <c r="N1341" s="282"/>
    </row>
    <row r="1342" spans="1:14" s="141" customFormat="1" ht="18" customHeight="1">
      <c r="A1342" s="276"/>
      <c r="B1342" s="288"/>
      <c r="C1342" s="289"/>
      <c r="D1342" s="289"/>
      <c r="E1342" s="289"/>
      <c r="F1342" s="281"/>
      <c r="G1342" s="281"/>
      <c r="H1342" s="281"/>
      <c r="I1342" s="281"/>
      <c r="J1342" s="281"/>
      <c r="K1342" s="281"/>
      <c r="L1342" s="281"/>
      <c r="M1342" s="281"/>
      <c r="N1342" s="282"/>
    </row>
    <row r="1343" spans="1:14" s="141" customFormat="1" ht="18" customHeight="1">
      <c r="A1343" s="276"/>
      <c r="B1343" s="288"/>
      <c r="C1343" s="289"/>
      <c r="D1343" s="289"/>
      <c r="E1343" s="289"/>
      <c r="F1343" s="281"/>
      <c r="G1343" s="281"/>
      <c r="H1343" s="281"/>
      <c r="I1343" s="281"/>
      <c r="J1343" s="281"/>
      <c r="K1343" s="281"/>
      <c r="L1343" s="281"/>
      <c r="M1343" s="281"/>
      <c r="N1343" s="282"/>
    </row>
    <row r="1344" spans="1:14" s="141" customFormat="1" ht="18" customHeight="1">
      <c r="A1344" s="276"/>
      <c r="B1344" s="288"/>
      <c r="C1344" s="289"/>
      <c r="D1344" s="289"/>
      <c r="E1344" s="289"/>
      <c r="F1344" s="281"/>
      <c r="G1344" s="281"/>
      <c r="H1344" s="281"/>
      <c r="I1344" s="281"/>
      <c r="J1344" s="281"/>
      <c r="K1344" s="281"/>
      <c r="L1344" s="281"/>
      <c r="M1344" s="281"/>
      <c r="N1344" s="282"/>
    </row>
    <row r="1345" spans="1:14" s="141" customFormat="1" ht="18" customHeight="1">
      <c r="A1345" s="276"/>
      <c r="B1345" s="288"/>
      <c r="C1345" s="289"/>
      <c r="D1345" s="289"/>
      <c r="E1345" s="289"/>
      <c r="F1345" s="281"/>
      <c r="G1345" s="281"/>
      <c r="H1345" s="281"/>
      <c r="I1345" s="281"/>
      <c r="J1345" s="281"/>
      <c r="K1345" s="281"/>
      <c r="L1345" s="281"/>
      <c r="M1345" s="281"/>
      <c r="N1345" s="282"/>
    </row>
    <row r="1346" spans="1:14" s="141" customFormat="1" ht="18" customHeight="1">
      <c r="A1346" s="276"/>
      <c r="B1346" s="288"/>
      <c r="C1346" s="289"/>
      <c r="D1346" s="289"/>
      <c r="E1346" s="289"/>
      <c r="F1346" s="281"/>
      <c r="G1346" s="281"/>
      <c r="H1346" s="281"/>
      <c r="I1346" s="281"/>
      <c r="J1346" s="281"/>
      <c r="K1346" s="281"/>
      <c r="L1346" s="281"/>
      <c r="M1346" s="281"/>
      <c r="N1346" s="282"/>
    </row>
    <row r="1347" spans="1:14" s="141" customFormat="1" ht="18" customHeight="1">
      <c r="A1347" s="276"/>
      <c r="B1347" s="288"/>
      <c r="C1347" s="289"/>
      <c r="D1347" s="289"/>
      <c r="E1347" s="289"/>
      <c r="F1347" s="281"/>
      <c r="G1347" s="281"/>
      <c r="H1347" s="281"/>
      <c r="I1347" s="281"/>
      <c r="J1347" s="281"/>
      <c r="K1347" s="281"/>
      <c r="L1347" s="281"/>
      <c r="M1347" s="281"/>
      <c r="N1347" s="282"/>
    </row>
    <row r="1348" spans="1:14" s="141" customFormat="1" ht="18" customHeight="1">
      <c r="A1348" s="276"/>
      <c r="B1348" s="288"/>
      <c r="C1348" s="289"/>
      <c r="D1348" s="289"/>
      <c r="E1348" s="289"/>
      <c r="F1348" s="281"/>
      <c r="G1348" s="281"/>
      <c r="H1348" s="281"/>
      <c r="I1348" s="281"/>
      <c r="J1348" s="281"/>
      <c r="K1348" s="281"/>
      <c r="L1348" s="281"/>
      <c r="M1348" s="281"/>
      <c r="N1348" s="282"/>
    </row>
    <row r="1349" spans="1:14" s="141" customFormat="1" ht="18" customHeight="1">
      <c r="A1349" s="276"/>
      <c r="B1349" s="288"/>
      <c r="C1349" s="289"/>
      <c r="D1349" s="289"/>
      <c r="E1349" s="289"/>
      <c r="F1349" s="281"/>
      <c r="G1349" s="281"/>
      <c r="H1349" s="281"/>
      <c r="I1349" s="281"/>
      <c r="J1349" s="281"/>
      <c r="K1349" s="281"/>
      <c r="L1349" s="281"/>
      <c r="M1349" s="281"/>
      <c r="N1349" s="282"/>
    </row>
    <row r="1350" spans="1:14" s="141" customFormat="1" ht="18" customHeight="1">
      <c r="A1350" s="276"/>
      <c r="B1350" s="288"/>
      <c r="C1350" s="289"/>
      <c r="D1350" s="289"/>
      <c r="E1350" s="289"/>
      <c r="F1350" s="281"/>
      <c r="G1350" s="281"/>
      <c r="H1350" s="281"/>
      <c r="I1350" s="281"/>
      <c r="J1350" s="281"/>
      <c r="K1350" s="281"/>
      <c r="L1350" s="281"/>
      <c r="M1350" s="281"/>
      <c r="N1350" s="282"/>
    </row>
    <row r="1351" spans="1:14" s="141" customFormat="1" ht="18" customHeight="1">
      <c r="A1351" s="276"/>
      <c r="B1351" s="288"/>
      <c r="C1351" s="289"/>
      <c r="D1351" s="289"/>
      <c r="E1351" s="289"/>
      <c r="F1351" s="281"/>
      <c r="G1351" s="281"/>
      <c r="H1351" s="281"/>
      <c r="I1351" s="281"/>
      <c r="J1351" s="281"/>
      <c r="K1351" s="281"/>
      <c r="L1351" s="281"/>
      <c r="M1351" s="281"/>
      <c r="N1351" s="282"/>
    </row>
    <row r="1352" spans="1:14" s="141" customFormat="1" ht="18" customHeight="1">
      <c r="A1352" s="276"/>
      <c r="B1352" s="288"/>
      <c r="C1352" s="289"/>
      <c r="D1352" s="289"/>
      <c r="E1352" s="289"/>
      <c r="F1352" s="281"/>
      <c r="G1352" s="281"/>
      <c r="H1352" s="281"/>
      <c r="I1352" s="281"/>
      <c r="J1352" s="281"/>
      <c r="K1352" s="281"/>
      <c r="L1352" s="281"/>
      <c r="M1352" s="281"/>
      <c r="N1352" s="282"/>
    </row>
    <row r="1353" spans="1:14" s="141" customFormat="1" ht="18" customHeight="1">
      <c r="A1353" s="276"/>
      <c r="B1353" s="288"/>
      <c r="C1353" s="289"/>
      <c r="D1353" s="289"/>
      <c r="E1353" s="289"/>
      <c r="F1353" s="281"/>
      <c r="G1353" s="281"/>
      <c r="H1353" s="281"/>
      <c r="I1353" s="281"/>
      <c r="J1353" s="281"/>
      <c r="K1353" s="281"/>
      <c r="L1353" s="281"/>
      <c r="M1353" s="281"/>
      <c r="N1353" s="282"/>
    </row>
    <row r="1354" spans="1:14" s="141" customFormat="1" ht="18" customHeight="1">
      <c r="A1354" s="276"/>
      <c r="B1354" s="288"/>
      <c r="C1354" s="289"/>
      <c r="D1354" s="289"/>
      <c r="E1354" s="289"/>
      <c r="F1354" s="281"/>
      <c r="G1354" s="281"/>
      <c r="H1354" s="281"/>
      <c r="I1354" s="281"/>
      <c r="J1354" s="281"/>
      <c r="K1354" s="281"/>
      <c r="L1354" s="281"/>
      <c r="M1354" s="281"/>
      <c r="N1354" s="282"/>
    </row>
    <row r="1355" spans="1:14" s="141" customFormat="1" ht="18" customHeight="1">
      <c r="A1355" s="276"/>
      <c r="B1355" s="288"/>
      <c r="C1355" s="289"/>
      <c r="D1355" s="289"/>
      <c r="E1355" s="289"/>
      <c r="F1355" s="281"/>
      <c r="G1355" s="281"/>
      <c r="H1355" s="281"/>
      <c r="I1355" s="281"/>
      <c r="J1355" s="281"/>
      <c r="K1355" s="281"/>
      <c r="L1355" s="281"/>
      <c r="M1355" s="281"/>
      <c r="N1355" s="282"/>
    </row>
    <row r="1356" spans="1:14" s="141" customFormat="1" ht="18" customHeight="1">
      <c r="A1356" s="276"/>
      <c r="B1356" s="288"/>
      <c r="C1356" s="289"/>
      <c r="D1356" s="289"/>
      <c r="E1356" s="289"/>
      <c r="F1356" s="281"/>
      <c r="G1356" s="281"/>
      <c r="H1356" s="281"/>
      <c r="I1356" s="281"/>
      <c r="J1356" s="281"/>
      <c r="K1356" s="281"/>
      <c r="L1356" s="281"/>
      <c r="M1356" s="281"/>
      <c r="N1356" s="282"/>
    </row>
    <row r="1357" spans="1:14" s="141" customFormat="1" ht="18" customHeight="1">
      <c r="A1357" s="276"/>
      <c r="B1357" s="288"/>
      <c r="C1357" s="289"/>
      <c r="D1357" s="289"/>
      <c r="E1357" s="289"/>
      <c r="F1357" s="281"/>
      <c r="G1357" s="281"/>
      <c r="H1357" s="281"/>
      <c r="I1357" s="281"/>
      <c r="J1357" s="281"/>
      <c r="K1357" s="281"/>
      <c r="L1357" s="281"/>
      <c r="M1357" s="281"/>
      <c r="N1357" s="282"/>
    </row>
    <row r="1358" spans="1:14" s="141" customFormat="1" ht="18" customHeight="1">
      <c r="A1358" s="276"/>
      <c r="B1358" s="288"/>
      <c r="C1358" s="289"/>
      <c r="D1358" s="289"/>
      <c r="E1358" s="289"/>
      <c r="F1358" s="281"/>
      <c r="G1358" s="281"/>
      <c r="H1358" s="281"/>
      <c r="I1358" s="281"/>
      <c r="J1358" s="281"/>
      <c r="K1358" s="281"/>
      <c r="L1358" s="281"/>
      <c r="M1358" s="281"/>
      <c r="N1358" s="282"/>
    </row>
    <row r="1359" spans="1:14" s="141" customFormat="1" ht="18" customHeight="1">
      <c r="A1359" s="276"/>
      <c r="B1359" s="288"/>
      <c r="C1359" s="289"/>
      <c r="D1359" s="289"/>
      <c r="E1359" s="289"/>
      <c r="F1359" s="281"/>
      <c r="G1359" s="281"/>
      <c r="H1359" s="281"/>
      <c r="I1359" s="281"/>
      <c r="J1359" s="281"/>
      <c r="K1359" s="281"/>
      <c r="L1359" s="281"/>
      <c r="M1359" s="281"/>
      <c r="N1359" s="282"/>
    </row>
    <row r="1360" spans="1:14" s="141" customFormat="1" ht="18" customHeight="1">
      <c r="A1360" s="276"/>
      <c r="B1360" s="288"/>
      <c r="C1360" s="289"/>
      <c r="D1360" s="289"/>
      <c r="E1360" s="289"/>
      <c r="F1360" s="281"/>
      <c r="G1360" s="281"/>
      <c r="H1360" s="281"/>
      <c r="I1360" s="281"/>
      <c r="J1360" s="281"/>
      <c r="K1360" s="281"/>
      <c r="L1360" s="281"/>
      <c r="M1360" s="281"/>
      <c r="N1360" s="282"/>
    </row>
    <row r="1361" spans="1:14" s="141" customFormat="1" ht="18" customHeight="1">
      <c r="A1361" s="276"/>
      <c r="B1361" s="288"/>
      <c r="C1361" s="289"/>
      <c r="D1361" s="289"/>
      <c r="E1361" s="289"/>
      <c r="F1361" s="281"/>
      <c r="G1361" s="281"/>
      <c r="H1361" s="281"/>
      <c r="I1361" s="281"/>
      <c r="J1361" s="281"/>
      <c r="K1361" s="281"/>
      <c r="L1361" s="281"/>
      <c r="M1361" s="281"/>
      <c r="N1361" s="282"/>
    </row>
    <row r="1362" spans="1:14" s="141" customFormat="1" ht="18" customHeight="1">
      <c r="A1362" s="276"/>
      <c r="B1362" s="288"/>
      <c r="C1362" s="289"/>
      <c r="D1362" s="289"/>
      <c r="E1362" s="289"/>
      <c r="F1362" s="281"/>
      <c r="G1362" s="281"/>
      <c r="H1362" s="281"/>
      <c r="I1362" s="281"/>
      <c r="J1362" s="281"/>
      <c r="K1362" s="281"/>
      <c r="L1362" s="281"/>
      <c r="M1362" s="281"/>
      <c r="N1362" s="282"/>
    </row>
    <row r="1363" spans="1:14" s="141" customFormat="1" ht="18" customHeight="1">
      <c r="A1363" s="276"/>
      <c r="B1363" s="288"/>
      <c r="C1363" s="289"/>
      <c r="D1363" s="289"/>
      <c r="E1363" s="289"/>
      <c r="F1363" s="281"/>
      <c r="G1363" s="281"/>
      <c r="H1363" s="281"/>
      <c r="I1363" s="281"/>
      <c r="J1363" s="281"/>
      <c r="K1363" s="281"/>
      <c r="L1363" s="281"/>
      <c r="M1363" s="281"/>
      <c r="N1363" s="282"/>
    </row>
    <row r="1364" spans="1:14" s="141" customFormat="1" ht="18" customHeight="1">
      <c r="A1364" s="276"/>
      <c r="B1364" s="288"/>
      <c r="C1364" s="289"/>
      <c r="D1364" s="289"/>
      <c r="E1364" s="289"/>
      <c r="F1364" s="281"/>
      <c r="G1364" s="281"/>
      <c r="H1364" s="281"/>
      <c r="I1364" s="281"/>
      <c r="J1364" s="281"/>
      <c r="K1364" s="281"/>
      <c r="L1364" s="281"/>
      <c r="M1364" s="281"/>
      <c r="N1364" s="282"/>
    </row>
    <row r="1365" spans="1:14" s="141" customFormat="1" ht="18" customHeight="1">
      <c r="A1365" s="276"/>
      <c r="B1365" s="288"/>
      <c r="C1365" s="289"/>
      <c r="D1365" s="289"/>
      <c r="E1365" s="289"/>
      <c r="F1365" s="281"/>
      <c r="G1365" s="281"/>
      <c r="H1365" s="281"/>
      <c r="I1365" s="281"/>
      <c r="J1365" s="281"/>
      <c r="K1365" s="281"/>
      <c r="L1365" s="281"/>
      <c r="M1365" s="281"/>
      <c r="N1365" s="282"/>
    </row>
    <row r="1366" spans="1:14" s="141" customFormat="1" ht="18" customHeight="1">
      <c r="A1366" s="276"/>
      <c r="B1366" s="288"/>
      <c r="C1366" s="289"/>
      <c r="D1366" s="289"/>
      <c r="E1366" s="289"/>
      <c r="F1366" s="281"/>
      <c r="G1366" s="281"/>
      <c r="H1366" s="281"/>
      <c r="I1366" s="281"/>
      <c r="J1366" s="281"/>
      <c r="K1366" s="281"/>
      <c r="L1366" s="281"/>
      <c r="M1366" s="281"/>
      <c r="N1366" s="282"/>
    </row>
    <row r="1367" spans="1:14" s="141" customFormat="1" ht="18" customHeight="1">
      <c r="A1367" s="276"/>
      <c r="B1367" s="288"/>
      <c r="C1367" s="289"/>
      <c r="D1367" s="289"/>
      <c r="E1367" s="289"/>
      <c r="F1367" s="281"/>
      <c r="G1367" s="281"/>
      <c r="H1367" s="281"/>
      <c r="I1367" s="281"/>
      <c r="J1367" s="281"/>
      <c r="K1367" s="281"/>
      <c r="L1367" s="281"/>
      <c r="M1367" s="281"/>
      <c r="N1367" s="282"/>
    </row>
    <row r="1368" spans="1:14" s="141" customFormat="1" ht="18" customHeight="1">
      <c r="A1368" s="276"/>
      <c r="B1368" s="288"/>
      <c r="C1368" s="289"/>
      <c r="D1368" s="289"/>
      <c r="E1368" s="289"/>
      <c r="F1368" s="281"/>
      <c r="G1368" s="281"/>
      <c r="H1368" s="281"/>
      <c r="I1368" s="281"/>
      <c r="J1368" s="281"/>
      <c r="K1368" s="281"/>
      <c r="L1368" s="281"/>
      <c r="M1368" s="281"/>
      <c r="N1368" s="282"/>
    </row>
    <row r="1369" spans="1:14" s="141" customFormat="1" ht="18" customHeight="1">
      <c r="A1369" s="276"/>
      <c r="B1369" s="288"/>
      <c r="C1369" s="289"/>
      <c r="D1369" s="289"/>
      <c r="E1369" s="289"/>
      <c r="F1369" s="281"/>
      <c r="G1369" s="281"/>
      <c r="H1369" s="281"/>
      <c r="I1369" s="281"/>
      <c r="J1369" s="281"/>
      <c r="K1369" s="281"/>
      <c r="L1369" s="281"/>
      <c r="M1369" s="281"/>
      <c r="N1369" s="282"/>
    </row>
    <row r="1370" spans="1:14" s="141" customFormat="1" ht="18" customHeight="1">
      <c r="A1370" s="276"/>
      <c r="B1370" s="288"/>
      <c r="C1370" s="289"/>
      <c r="D1370" s="289"/>
      <c r="E1370" s="289"/>
      <c r="F1370" s="281"/>
      <c r="G1370" s="281"/>
      <c r="H1370" s="281"/>
      <c r="I1370" s="281"/>
      <c r="J1370" s="281"/>
      <c r="K1370" s="281"/>
      <c r="L1370" s="281"/>
      <c r="M1370" s="281"/>
      <c r="N1370" s="282"/>
    </row>
    <row r="1371" spans="1:14" s="141" customFormat="1" ht="18" customHeight="1">
      <c r="A1371" s="276"/>
      <c r="B1371" s="288"/>
      <c r="C1371" s="289"/>
      <c r="D1371" s="289"/>
      <c r="E1371" s="289"/>
      <c r="F1371" s="281"/>
      <c r="G1371" s="281"/>
      <c r="H1371" s="281"/>
      <c r="I1371" s="281"/>
      <c r="J1371" s="281"/>
      <c r="K1371" s="281"/>
      <c r="L1371" s="281"/>
      <c r="M1371" s="281"/>
      <c r="N1371" s="282"/>
    </row>
    <row r="1372" spans="1:14" s="141" customFormat="1" ht="18" customHeight="1">
      <c r="A1372" s="276"/>
      <c r="B1372" s="288"/>
      <c r="C1372" s="289"/>
      <c r="D1372" s="289"/>
      <c r="E1372" s="289"/>
      <c r="F1372" s="281"/>
      <c r="G1372" s="281"/>
      <c r="H1372" s="281"/>
      <c r="I1372" s="281"/>
      <c r="J1372" s="281"/>
      <c r="K1372" s="281"/>
      <c r="L1372" s="281"/>
      <c r="M1372" s="281"/>
      <c r="N1372" s="282"/>
    </row>
    <row r="1373" spans="1:14" s="141" customFormat="1" ht="18" customHeight="1">
      <c r="A1373" s="276"/>
      <c r="B1373" s="288"/>
      <c r="C1373" s="289"/>
      <c r="D1373" s="289"/>
      <c r="E1373" s="289"/>
      <c r="F1373" s="281"/>
      <c r="G1373" s="281"/>
      <c r="H1373" s="281"/>
      <c r="I1373" s="281"/>
      <c r="J1373" s="281"/>
      <c r="K1373" s="281"/>
      <c r="L1373" s="281"/>
      <c r="M1373" s="281"/>
      <c r="N1373" s="282"/>
    </row>
    <row r="1374" spans="1:14" s="141" customFormat="1" ht="18" customHeight="1">
      <c r="A1374" s="276"/>
      <c r="B1374" s="288"/>
      <c r="C1374" s="289"/>
      <c r="D1374" s="289"/>
      <c r="E1374" s="289"/>
      <c r="F1374" s="281"/>
      <c r="G1374" s="281"/>
      <c r="H1374" s="281"/>
      <c r="I1374" s="281"/>
      <c r="J1374" s="281"/>
      <c r="K1374" s="281"/>
      <c r="L1374" s="281"/>
      <c r="M1374" s="281"/>
      <c r="N1374" s="282"/>
    </row>
    <row r="1375" spans="1:14" s="141" customFormat="1" ht="18" customHeight="1">
      <c r="A1375" s="276"/>
      <c r="B1375" s="288"/>
      <c r="C1375" s="289"/>
      <c r="D1375" s="289"/>
      <c r="E1375" s="289"/>
      <c r="F1375" s="281"/>
      <c r="G1375" s="281"/>
      <c r="H1375" s="281"/>
      <c r="I1375" s="281"/>
      <c r="J1375" s="281"/>
      <c r="K1375" s="281"/>
      <c r="L1375" s="281"/>
      <c r="M1375" s="281"/>
      <c r="N1375" s="282"/>
    </row>
    <row r="1376" spans="1:14" s="141" customFormat="1" ht="18" customHeight="1">
      <c r="A1376" s="276"/>
      <c r="B1376" s="288"/>
      <c r="C1376" s="289"/>
      <c r="D1376" s="289"/>
      <c r="E1376" s="289"/>
      <c r="F1376" s="281"/>
      <c r="G1376" s="281"/>
      <c r="H1376" s="281"/>
      <c r="I1376" s="281"/>
      <c r="J1376" s="281"/>
      <c r="K1376" s="281"/>
      <c r="L1376" s="281"/>
      <c r="M1376" s="281"/>
      <c r="N1376" s="282"/>
    </row>
    <row r="1377" spans="1:14" s="141" customFormat="1" ht="18" customHeight="1">
      <c r="A1377" s="276"/>
      <c r="B1377" s="288"/>
      <c r="C1377" s="289"/>
      <c r="D1377" s="289"/>
      <c r="E1377" s="289"/>
      <c r="F1377" s="281"/>
      <c r="G1377" s="281"/>
      <c r="H1377" s="281"/>
      <c r="I1377" s="281"/>
      <c r="J1377" s="281"/>
      <c r="K1377" s="281"/>
      <c r="L1377" s="281"/>
      <c r="M1377" s="281"/>
      <c r="N1377" s="282"/>
    </row>
    <row r="1378" spans="1:14" s="141" customFormat="1" ht="18" customHeight="1">
      <c r="A1378" s="276"/>
      <c r="B1378" s="288"/>
      <c r="C1378" s="289"/>
      <c r="D1378" s="289"/>
      <c r="E1378" s="289"/>
      <c r="F1378" s="281"/>
      <c r="G1378" s="281"/>
      <c r="H1378" s="281"/>
      <c r="I1378" s="281"/>
      <c r="J1378" s="281"/>
      <c r="K1378" s="281"/>
      <c r="L1378" s="281"/>
      <c r="M1378" s="281"/>
      <c r="N1378" s="282"/>
    </row>
    <row r="1379" spans="1:14" s="141" customFormat="1" ht="18" customHeight="1">
      <c r="A1379" s="276"/>
      <c r="B1379" s="288"/>
      <c r="C1379" s="289"/>
      <c r="D1379" s="289"/>
      <c r="E1379" s="289"/>
      <c r="F1379" s="281"/>
      <c r="G1379" s="281"/>
      <c r="H1379" s="281"/>
      <c r="I1379" s="281"/>
      <c r="J1379" s="281"/>
      <c r="K1379" s="281"/>
      <c r="L1379" s="281"/>
      <c r="M1379" s="281"/>
      <c r="N1379" s="282"/>
    </row>
    <row r="1380" spans="1:14" s="141" customFormat="1" ht="18" customHeight="1">
      <c r="A1380" s="276"/>
      <c r="B1380" s="288"/>
      <c r="C1380" s="289"/>
      <c r="D1380" s="289"/>
      <c r="E1380" s="289"/>
      <c r="F1380" s="281"/>
      <c r="G1380" s="281"/>
      <c r="H1380" s="281"/>
      <c r="I1380" s="281"/>
      <c r="J1380" s="281"/>
      <c r="K1380" s="281"/>
      <c r="L1380" s="281"/>
      <c r="M1380" s="281"/>
      <c r="N1380" s="282"/>
    </row>
    <row r="1381" spans="1:14" s="141" customFormat="1" ht="18" customHeight="1">
      <c r="A1381" s="276"/>
      <c r="B1381" s="288"/>
      <c r="C1381" s="289"/>
      <c r="D1381" s="289"/>
      <c r="E1381" s="289"/>
      <c r="F1381" s="281"/>
      <c r="G1381" s="281"/>
      <c r="H1381" s="281"/>
      <c r="I1381" s="281"/>
      <c r="J1381" s="281"/>
      <c r="K1381" s="281"/>
      <c r="L1381" s="281"/>
      <c r="M1381" s="281"/>
      <c r="N1381" s="282"/>
    </row>
    <row r="1382" spans="1:14" s="141" customFormat="1" ht="18" customHeight="1">
      <c r="A1382" s="276"/>
      <c r="B1382" s="288"/>
      <c r="C1382" s="289"/>
      <c r="D1382" s="289"/>
      <c r="E1382" s="289"/>
      <c r="F1382" s="281"/>
      <c r="G1382" s="281"/>
      <c r="H1382" s="281"/>
      <c r="I1382" s="281"/>
      <c r="J1382" s="281"/>
      <c r="K1382" s="281"/>
      <c r="L1382" s="281"/>
      <c r="M1382" s="281"/>
      <c r="N1382" s="282"/>
    </row>
    <row r="1383" spans="1:14" s="141" customFormat="1" ht="18" customHeight="1">
      <c r="A1383" s="276"/>
      <c r="B1383" s="288"/>
      <c r="C1383" s="289"/>
      <c r="D1383" s="289"/>
      <c r="E1383" s="289"/>
      <c r="F1383" s="281"/>
      <c r="G1383" s="281"/>
      <c r="H1383" s="281"/>
      <c r="I1383" s="281"/>
      <c r="J1383" s="281"/>
      <c r="K1383" s="281"/>
      <c r="L1383" s="281"/>
      <c r="M1383" s="281"/>
      <c r="N1383" s="282"/>
    </row>
    <row r="1384" spans="1:14" s="141" customFormat="1" ht="18" customHeight="1">
      <c r="A1384" s="276"/>
      <c r="B1384" s="288"/>
      <c r="C1384" s="289"/>
      <c r="D1384" s="289"/>
      <c r="E1384" s="289"/>
      <c r="F1384" s="281"/>
      <c r="G1384" s="281"/>
      <c r="H1384" s="281"/>
      <c r="I1384" s="281"/>
      <c r="J1384" s="281"/>
      <c r="K1384" s="281"/>
      <c r="L1384" s="281"/>
      <c r="M1384" s="281"/>
      <c r="N1384" s="282"/>
    </row>
    <row r="1385" spans="1:14" s="141" customFormat="1" ht="18" customHeight="1">
      <c r="A1385" s="276"/>
      <c r="B1385" s="288"/>
      <c r="C1385" s="289"/>
      <c r="D1385" s="289"/>
      <c r="E1385" s="289"/>
      <c r="F1385" s="281"/>
      <c r="G1385" s="281"/>
      <c r="H1385" s="281"/>
      <c r="I1385" s="281"/>
      <c r="J1385" s="281"/>
      <c r="K1385" s="281"/>
      <c r="L1385" s="281"/>
      <c r="M1385" s="281"/>
      <c r="N1385" s="282"/>
    </row>
    <row r="1386" spans="1:14" s="141" customFormat="1" ht="18" customHeight="1">
      <c r="A1386" s="276"/>
      <c r="B1386" s="288"/>
      <c r="C1386" s="289"/>
      <c r="D1386" s="289"/>
      <c r="E1386" s="289"/>
      <c r="F1386" s="281"/>
      <c r="G1386" s="281"/>
      <c r="H1386" s="281"/>
      <c r="I1386" s="281"/>
      <c r="J1386" s="281"/>
      <c r="K1386" s="281"/>
      <c r="L1386" s="281"/>
      <c r="M1386" s="281"/>
      <c r="N1386" s="282"/>
    </row>
    <row r="1387" spans="1:14" s="141" customFormat="1" ht="18" customHeight="1">
      <c r="A1387" s="276"/>
      <c r="B1387" s="288"/>
      <c r="C1387" s="289"/>
      <c r="D1387" s="289"/>
      <c r="E1387" s="289"/>
      <c r="F1387" s="281"/>
      <c r="G1387" s="281"/>
      <c r="H1387" s="281"/>
      <c r="I1387" s="281"/>
      <c r="J1387" s="281"/>
      <c r="K1387" s="281"/>
      <c r="L1387" s="281"/>
      <c r="M1387" s="281"/>
      <c r="N1387" s="282"/>
    </row>
    <row r="1388" spans="1:14" s="141" customFormat="1" ht="18" customHeight="1">
      <c r="A1388" s="276"/>
      <c r="B1388" s="288"/>
      <c r="C1388" s="289"/>
      <c r="D1388" s="289"/>
      <c r="E1388" s="289"/>
      <c r="F1388" s="281"/>
      <c r="G1388" s="281"/>
      <c r="H1388" s="281"/>
      <c r="I1388" s="281"/>
      <c r="J1388" s="281"/>
      <c r="K1388" s="281"/>
      <c r="L1388" s="281"/>
      <c r="M1388" s="281"/>
      <c r="N1388" s="282"/>
    </row>
    <row r="1389" spans="1:14" s="141" customFormat="1" ht="18" customHeight="1">
      <c r="A1389" s="276"/>
      <c r="B1389" s="288"/>
      <c r="C1389" s="289"/>
      <c r="D1389" s="289"/>
      <c r="E1389" s="289"/>
      <c r="F1389" s="281"/>
      <c r="G1389" s="281"/>
      <c r="H1389" s="281"/>
      <c r="I1389" s="281"/>
      <c r="J1389" s="281"/>
      <c r="K1389" s="281"/>
      <c r="L1389" s="281"/>
      <c r="M1389" s="281"/>
      <c r="N1389" s="282"/>
    </row>
    <row r="1390" spans="1:14" s="141" customFormat="1" ht="18" customHeight="1">
      <c r="A1390" s="276"/>
      <c r="B1390" s="288"/>
      <c r="C1390" s="289"/>
      <c r="D1390" s="289"/>
      <c r="E1390" s="289"/>
      <c r="F1390" s="281"/>
      <c r="G1390" s="281"/>
      <c r="H1390" s="281"/>
      <c r="I1390" s="281"/>
      <c r="J1390" s="281"/>
      <c r="K1390" s="281"/>
      <c r="L1390" s="281"/>
      <c r="M1390" s="281"/>
      <c r="N1390" s="282"/>
    </row>
    <row r="1391" spans="1:14" s="141" customFormat="1" ht="18" customHeight="1">
      <c r="A1391" s="276"/>
      <c r="B1391" s="288"/>
      <c r="C1391" s="289"/>
      <c r="D1391" s="289"/>
      <c r="E1391" s="289"/>
      <c r="F1391" s="281"/>
      <c r="G1391" s="281"/>
      <c r="H1391" s="281"/>
      <c r="I1391" s="281"/>
      <c r="J1391" s="281"/>
      <c r="K1391" s="281"/>
      <c r="L1391" s="281"/>
      <c r="M1391" s="281"/>
      <c r="N1391" s="282"/>
    </row>
    <row r="1392" spans="1:14" s="141" customFormat="1" ht="18" customHeight="1">
      <c r="A1392" s="276"/>
      <c r="B1392" s="288"/>
      <c r="C1392" s="289"/>
      <c r="D1392" s="289"/>
      <c r="E1392" s="289"/>
      <c r="F1392" s="281"/>
      <c r="G1392" s="281"/>
      <c r="H1392" s="281"/>
      <c r="I1392" s="281"/>
      <c r="J1392" s="281"/>
      <c r="K1392" s="281"/>
      <c r="L1392" s="281"/>
      <c r="M1392" s="281"/>
      <c r="N1392" s="282"/>
    </row>
    <row r="1393" spans="1:14" s="141" customFormat="1" ht="18" customHeight="1">
      <c r="A1393" s="276"/>
      <c r="B1393" s="288"/>
      <c r="C1393" s="289"/>
      <c r="D1393" s="289"/>
      <c r="E1393" s="289"/>
      <c r="F1393" s="281"/>
      <c r="G1393" s="281"/>
      <c r="H1393" s="281"/>
      <c r="I1393" s="281"/>
      <c r="J1393" s="281"/>
      <c r="K1393" s="281"/>
      <c r="L1393" s="281"/>
      <c r="M1393" s="281"/>
      <c r="N1393" s="282"/>
    </row>
    <row r="1394" spans="1:14" s="141" customFormat="1" ht="18" customHeight="1">
      <c r="A1394" s="276"/>
      <c r="B1394" s="288"/>
      <c r="C1394" s="289"/>
      <c r="D1394" s="289"/>
      <c r="E1394" s="289"/>
      <c r="F1394" s="281"/>
      <c r="G1394" s="281"/>
      <c r="H1394" s="281"/>
      <c r="I1394" s="281"/>
      <c r="J1394" s="281"/>
      <c r="K1394" s="281"/>
      <c r="L1394" s="281"/>
      <c r="M1394" s="281"/>
      <c r="N1394" s="282"/>
    </row>
    <row r="1395" spans="1:14" s="141" customFormat="1" ht="18" customHeight="1">
      <c r="A1395" s="276"/>
      <c r="B1395" s="288"/>
      <c r="C1395" s="289"/>
      <c r="D1395" s="289"/>
      <c r="E1395" s="289"/>
      <c r="F1395" s="281"/>
      <c r="G1395" s="281"/>
      <c r="H1395" s="281"/>
      <c r="I1395" s="281"/>
      <c r="J1395" s="281"/>
      <c r="K1395" s="281"/>
      <c r="L1395" s="281"/>
      <c r="M1395" s="281"/>
      <c r="N1395" s="282"/>
    </row>
    <row r="1396" spans="1:14" s="141" customFormat="1" ht="18" customHeight="1">
      <c r="A1396" s="276"/>
      <c r="B1396" s="288"/>
      <c r="C1396" s="289"/>
      <c r="D1396" s="289"/>
      <c r="E1396" s="289"/>
      <c r="F1396" s="281"/>
      <c r="G1396" s="281"/>
      <c r="H1396" s="281"/>
      <c r="I1396" s="281"/>
      <c r="J1396" s="281"/>
      <c r="K1396" s="281"/>
      <c r="L1396" s="281"/>
      <c r="M1396" s="281"/>
      <c r="N1396" s="282"/>
    </row>
    <row r="1397" spans="1:14" s="141" customFormat="1" ht="18" customHeight="1">
      <c r="A1397" s="276"/>
      <c r="B1397" s="288"/>
      <c r="C1397" s="289"/>
      <c r="D1397" s="289"/>
      <c r="E1397" s="289"/>
      <c r="F1397" s="281"/>
      <c r="G1397" s="281"/>
      <c r="H1397" s="281"/>
      <c r="I1397" s="281"/>
      <c r="J1397" s="281"/>
      <c r="K1397" s="281"/>
      <c r="L1397" s="281"/>
      <c r="M1397" s="281"/>
      <c r="N1397" s="282"/>
    </row>
    <row r="1398" spans="1:14" s="141" customFormat="1" ht="18" customHeight="1">
      <c r="A1398" s="276"/>
      <c r="B1398" s="288"/>
      <c r="C1398" s="289"/>
      <c r="D1398" s="289"/>
      <c r="E1398" s="289"/>
      <c r="F1398" s="281"/>
      <c r="G1398" s="281"/>
      <c r="H1398" s="281"/>
      <c r="I1398" s="281"/>
      <c r="J1398" s="281"/>
      <c r="K1398" s="281"/>
      <c r="L1398" s="281"/>
      <c r="M1398" s="281"/>
      <c r="N1398" s="282"/>
    </row>
    <row r="1399" spans="1:14" s="141" customFormat="1" ht="18" customHeight="1">
      <c r="A1399" s="276"/>
      <c r="B1399" s="288"/>
      <c r="C1399" s="289"/>
      <c r="D1399" s="289"/>
      <c r="E1399" s="289"/>
      <c r="F1399" s="281"/>
      <c r="G1399" s="281"/>
      <c r="H1399" s="281"/>
      <c r="I1399" s="281"/>
      <c r="J1399" s="281"/>
      <c r="K1399" s="281"/>
      <c r="L1399" s="281"/>
      <c r="M1399" s="281"/>
      <c r="N1399" s="282"/>
    </row>
    <row r="1400" spans="1:14" s="141" customFormat="1" ht="18" customHeight="1">
      <c r="A1400" s="276"/>
      <c r="B1400" s="288"/>
      <c r="C1400" s="289"/>
      <c r="D1400" s="289"/>
      <c r="E1400" s="289"/>
      <c r="F1400" s="281"/>
      <c r="G1400" s="281"/>
      <c r="H1400" s="281"/>
      <c r="I1400" s="281"/>
      <c r="J1400" s="281"/>
      <c r="K1400" s="281"/>
      <c r="L1400" s="281"/>
      <c r="M1400" s="281"/>
      <c r="N1400" s="282"/>
    </row>
    <row r="1401" spans="1:14" s="141" customFormat="1" ht="18" customHeight="1">
      <c r="A1401" s="276"/>
      <c r="B1401" s="288"/>
      <c r="C1401" s="289"/>
      <c r="D1401" s="289"/>
      <c r="E1401" s="289"/>
      <c r="F1401" s="281"/>
      <c r="G1401" s="281"/>
      <c r="H1401" s="281"/>
      <c r="I1401" s="281"/>
      <c r="J1401" s="281"/>
      <c r="K1401" s="281"/>
      <c r="L1401" s="281"/>
      <c r="M1401" s="281"/>
      <c r="N1401" s="282"/>
    </row>
    <row r="1402" spans="1:14" s="141" customFormat="1" ht="18" customHeight="1">
      <c r="A1402" s="276"/>
      <c r="B1402" s="288"/>
      <c r="C1402" s="289"/>
      <c r="D1402" s="289"/>
      <c r="E1402" s="289"/>
      <c r="F1402" s="281"/>
      <c r="G1402" s="281"/>
      <c r="H1402" s="281"/>
      <c r="I1402" s="281"/>
      <c r="J1402" s="281"/>
      <c r="K1402" s="281"/>
      <c r="L1402" s="281"/>
      <c r="M1402" s="281"/>
      <c r="N1402" s="282"/>
    </row>
    <row r="1403" spans="1:14" s="141" customFormat="1" ht="18" customHeight="1">
      <c r="A1403" s="276"/>
      <c r="B1403" s="288"/>
      <c r="C1403" s="289"/>
      <c r="D1403" s="289"/>
      <c r="E1403" s="289"/>
      <c r="F1403" s="281"/>
      <c r="G1403" s="281"/>
      <c r="H1403" s="281"/>
      <c r="I1403" s="281"/>
      <c r="J1403" s="281"/>
      <c r="K1403" s="281"/>
      <c r="L1403" s="281"/>
      <c r="M1403" s="281"/>
      <c r="N1403" s="282"/>
    </row>
    <row r="1404" spans="1:14" s="141" customFormat="1" ht="18" customHeight="1">
      <c r="A1404" s="276"/>
      <c r="B1404" s="288"/>
      <c r="C1404" s="289"/>
      <c r="D1404" s="289"/>
      <c r="E1404" s="289"/>
      <c r="F1404" s="281"/>
      <c r="G1404" s="281"/>
      <c r="H1404" s="281"/>
      <c r="I1404" s="281"/>
      <c r="J1404" s="281"/>
      <c r="K1404" s="281"/>
      <c r="L1404" s="281"/>
      <c r="M1404" s="281"/>
      <c r="N1404" s="282"/>
    </row>
    <row r="1405" spans="1:14" s="141" customFormat="1" ht="18" customHeight="1">
      <c r="A1405" s="276"/>
      <c r="B1405" s="288"/>
      <c r="C1405" s="289"/>
      <c r="D1405" s="289"/>
      <c r="E1405" s="289"/>
      <c r="F1405" s="281"/>
      <c r="G1405" s="281"/>
      <c r="H1405" s="281"/>
      <c r="I1405" s="281"/>
      <c r="J1405" s="281"/>
      <c r="K1405" s="281"/>
      <c r="L1405" s="281"/>
      <c r="M1405" s="281"/>
      <c r="N1405" s="282"/>
    </row>
    <row r="1406" spans="1:14" s="141" customFormat="1" ht="18" customHeight="1">
      <c r="A1406" s="276"/>
      <c r="B1406" s="288"/>
      <c r="C1406" s="289"/>
      <c r="D1406" s="289"/>
      <c r="E1406" s="289"/>
      <c r="F1406" s="281"/>
      <c r="G1406" s="281"/>
      <c r="H1406" s="281"/>
      <c r="I1406" s="281"/>
      <c r="J1406" s="281"/>
      <c r="K1406" s="281"/>
      <c r="L1406" s="281"/>
      <c r="M1406" s="281"/>
      <c r="N1406" s="282"/>
    </row>
    <row r="1407" spans="1:14" s="141" customFormat="1" ht="18" customHeight="1">
      <c r="A1407" s="276"/>
      <c r="B1407" s="288"/>
      <c r="C1407" s="289"/>
      <c r="D1407" s="289"/>
      <c r="E1407" s="289"/>
      <c r="F1407" s="281"/>
      <c r="G1407" s="281"/>
      <c r="H1407" s="281"/>
      <c r="I1407" s="281"/>
      <c r="J1407" s="281"/>
      <c r="K1407" s="281"/>
      <c r="L1407" s="281"/>
      <c r="M1407" s="281"/>
      <c r="N1407" s="282"/>
    </row>
    <row r="1408" spans="1:14" s="141" customFormat="1" ht="18" customHeight="1">
      <c r="A1408" s="276"/>
      <c r="B1408" s="288"/>
      <c r="C1408" s="289"/>
      <c r="D1408" s="289"/>
      <c r="E1408" s="289"/>
      <c r="F1408" s="281"/>
      <c r="G1408" s="281"/>
      <c r="H1408" s="281"/>
      <c r="I1408" s="281"/>
      <c r="J1408" s="281"/>
      <c r="K1408" s="281"/>
      <c r="L1408" s="281"/>
      <c r="M1408" s="281"/>
      <c r="N1408" s="282"/>
    </row>
    <row r="1409" spans="1:14" s="141" customFormat="1" ht="18" customHeight="1">
      <c r="A1409" s="276"/>
      <c r="B1409" s="288"/>
      <c r="C1409" s="289"/>
      <c r="D1409" s="289"/>
      <c r="E1409" s="289"/>
      <c r="F1409" s="281"/>
      <c r="G1409" s="281"/>
      <c r="H1409" s="281"/>
      <c r="I1409" s="281"/>
      <c r="J1409" s="281"/>
      <c r="K1409" s="281"/>
      <c r="L1409" s="281"/>
      <c r="M1409" s="281"/>
      <c r="N1409" s="282"/>
    </row>
    <row r="1410" spans="1:14" s="141" customFormat="1" ht="18" customHeight="1">
      <c r="A1410" s="276"/>
      <c r="B1410" s="288"/>
      <c r="C1410" s="289"/>
      <c r="D1410" s="289"/>
      <c r="E1410" s="289"/>
      <c r="F1410" s="281"/>
      <c r="G1410" s="281"/>
      <c r="H1410" s="281"/>
      <c r="I1410" s="281"/>
      <c r="J1410" s="281"/>
      <c r="K1410" s="281"/>
      <c r="L1410" s="281"/>
      <c r="M1410" s="281"/>
      <c r="N1410" s="282"/>
    </row>
    <row r="1411" spans="1:14" s="141" customFormat="1" ht="18" customHeight="1">
      <c r="A1411" s="276"/>
      <c r="B1411" s="288"/>
      <c r="C1411" s="289"/>
      <c r="D1411" s="289"/>
      <c r="E1411" s="289"/>
      <c r="F1411" s="281"/>
      <c r="G1411" s="281"/>
      <c r="H1411" s="281"/>
      <c r="I1411" s="281"/>
      <c r="J1411" s="281"/>
      <c r="K1411" s="281"/>
      <c r="L1411" s="281"/>
      <c r="M1411" s="281"/>
      <c r="N1411" s="282"/>
    </row>
    <row r="1412" spans="1:14" s="141" customFormat="1" ht="18" customHeight="1">
      <c r="A1412" s="276"/>
      <c r="B1412" s="288"/>
      <c r="C1412" s="289"/>
      <c r="D1412" s="289"/>
      <c r="E1412" s="289"/>
      <c r="F1412" s="281"/>
      <c r="G1412" s="281"/>
      <c r="H1412" s="281"/>
      <c r="I1412" s="281"/>
      <c r="J1412" s="281"/>
      <c r="K1412" s="281"/>
      <c r="L1412" s="281"/>
      <c r="M1412" s="281"/>
      <c r="N1412" s="282"/>
    </row>
    <row r="1413" spans="1:14" s="141" customFormat="1" ht="18" customHeight="1">
      <c r="A1413" s="276"/>
      <c r="B1413" s="288"/>
      <c r="C1413" s="289"/>
      <c r="D1413" s="289"/>
      <c r="E1413" s="289"/>
      <c r="F1413" s="281"/>
      <c r="G1413" s="281"/>
      <c r="H1413" s="281"/>
      <c r="I1413" s="281"/>
      <c r="J1413" s="281"/>
      <c r="K1413" s="281"/>
      <c r="L1413" s="281"/>
      <c r="M1413" s="281"/>
      <c r="N1413" s="282"/>
    </row>
    <row r="1414" spans="1:14" s="141" customFormat="1" ht="18" customHeight="1">
      <c r="A1414" s="276"/>
      <c r="B1414" s="288"/>
      <c r="C1414" s="289"/>
      <c r="D1414" s="289"/>
      <c r="E1414" s="289"/>
      <c r="F1414" s="281"/>
      <c r="G1414" s="281"/>
      <c r="H1414" s="281"/>
      <c r="I1414" s="281"/>
      <c r="J1414" s="281"/>
      <c r="K1414" s="281"/>
      <c r="L1414" s="281"/>
      <c r="M1414" s="281"/>
      <c r="N1414" s="282"/>
    </row>
    <row r="1415" spans="1:14" s="141" customFormat="1" ht="18" customHeight="1">
      <c r="A1415" s="276"/>
      <c r="B1415" s="288"/>
      <c r="C1415" s="289"/>
      <c r="D1415" s="289"/>
      <c r="E1415" s="289"/>
      <c r="F1415" s="281"/>
      <c r="G1415" s="281"/>
      <c r="H1415" s="281"/>
      <c r="I1415" s="281"/>
      <c r="J1415" s="281"/>
      <c r="K1415" s="281"/>
      <c r="L1415" s="281"/>
      <c r="M1415" s="281"/>
      <c r="N1415" s="282"/>
    </row>
    <row r="1416" spans="1:14" s="141" customFormat="1" ht="18" customHeight="1">
      <c r="A1416" s="276"/>
      <c r="B1416" s="288"/>
      <c r="C1416" s="289"/>
      <c r="D1416" s="289"/>
      <c r="E1416" s="289"/>
      <c r="F1416" s="281"/>
      <c r="G1416" s="281"/>
      <c r="H1416" s="281"/>
      <c r="I1416" s="281"/>
      <c r="J1416" s="281"/>
      <c r="K1416" s="281"/>
      <c r="L1416" s="281"/>
      <c r="M1416" s="281"/>
      <c r="N1416" s="282"/>
    </row>
    <row r="1417" spans="1:14" s="141" customFormat="1" ht="18" customHeight="1">
      <c r="A1417" s="276"/>
      <c r="B1417" s="288"/>
      <c r="C1417" s="289"/>
      <c r="D1417" s="289"/>
      <c r="E1417" s="289"/>
      <c r="F1417" s="281"/>
      <c r="G1417" s="281"/>
      <c r="H1417" s="281"/>
      <c r="I1417" s="281"/>
      <c r="J1417" s="281"/>
      <c r="K1417" s="281"/>
      <c r="L1417" s="281"/>
      <c r="M1417" s="281"/>
      <c r="N1417" s="282"/>
    </row>
    <row r="1418" spans="1:14" s="141" customFormat="1" ht="18" customHeight="1">
      <c r="A1418" s="276"/>
      <c r="B1418" s="288"/>
      <c r="C1418" s="289"/>
      <c r="D1418" s="289"/>
      <c r="E1418" s="289"/>
      <c r="F1418" s="281"/>
      <c r="G1418" s="281"/>
      <c r="H1418" s="281"/>
      <c r="I1418" s="281"/>
      <c r="J1418" s="281"/>
      <c r="K1418" s="281"/>
      <c r="L1418" s="281"/>
      <c r="M1418" s="281"/>
      <c r="N1418" s="282"/>
    </row>
    <row r="1419" spans="1:14" s="141" customFormat="1" ht="18" customHeight="1">
      <c r="A1419" s="276"/>
      <c r="B1419" s="288"/>
      <c r="C1419" s="289"/>
      <c r="D1419" s="289"/>
      <c r="E1419" s="289"/>
      <c r="F1419" s="281"/>
      <c r="G1419" s="281"/>
      <c r="H1419" s="281"/>
      <c r="I1419" s="281"/>
      <c r="J1419" s="281"/>
      <c r="K1419" s="281"/>
      <c r="L1419" s="281"/>
      <c r="M1419" s="281"/>
      <c r="N1419" s="282"/>
    </row>
    <row r="1420" spans="1:14" s="141" customFormat="1" ht="18" customHeight="1">
      <c r="A1420" s="276"/>
      <c r="B1420" s="288"/>
      <c r="C1420" s="289"/>
      <c r="D1420" s="289"/>
      <c r="E1420" s="289"/>
      <c r="F1420" s="281"/>
      <c r="G1420" s="281"/>
      <c r="H1420" s="281"/>
      <c r="I1420" s="281"/>
      <c r="J1420" s="281"/>
      <c r="K1420" s="281"/>
      <c r="L1420" s="281"/>
      <c r="M1420" s="281"/>
      <c r="N1420" s="282"/>
    </row>
    <row r="1421" spans="1:14" s="141" customFormat="1" ht="18" customHeight="1">
      <c r="A1421" s="276"/>
      <c r="B1421" s="288"/>
      <c r="C1421" s="289"/>
      <c r="D1421" s="289"/>
      <c r="E1421" s="289"/>
      <c r="F1421" s="281"/>
      <c r="G1421" s="281"/>
      <c r="H1421" s="281"/>
      <c r="I1421" s="281"/>
      <c r="J1421" s="281"/>
      <c r="K1421" s="281"/>
      <c r="L1421" s="281"/>
      <c r="M1421" s="281"/>
      <c r="N1421" s="282"/>
    </row>
    <row r="1422" spans="1:14" s="141" customFormat="1" ht="18" customHeight="1">
      <c r="A1422" s="276"/>
      <c r="B1422" s="288"/>
      <c r="C1422" s="289"/>
      <c r="D1422" s="289"/>
      <c r="E1422" s="289"/>
      <c r="F1422" s="281"/>
      <c r="G1422" s="281"/>
      <c r="H1422" s="281"/>
      <c r="I1422" s="281"/>
      <c r="J1422" s="281"/>
      <c r="K1422" s="281"/>
      <c r="L1422" s="281"/>
      <c r="M1422" s="281"/>
      <c r="N1422" s="282"/>
    </row>
    <row r="1423" spans="1:14" s="141" customFormat="1" ht="18" customHeight="1">
      <c r="A1423" s="276"/>
      <c r="B1423" s="288"/>
      <c r="C1423" s="289"/>
      <c r="D1423" s="289"/>
      <c r="E1423" s="289"/>
      <c r="F1423" s="281"/>
      <c r="G1423" s="281"/>
      <c r="H1423" s="281"/>
      <c r="I1423" s="281"/>
      <c r="J1423" s="281"/>
      <c r="K1423" s="281"/>
      <c r="L1423" s="281"/>
      <c r="M1423" s="281"/>
      <c r="N1423" s="282"/>
    </row>
    <row r="1424" spans="1:14" s="141" customFormat="1" ht="18" customHeight="1">
      <c r="A1424" s="276"/>
      <c r="B1424" s="288"/>
      <c r="C1424" s="289"/>
      <c r="D1424" s="289"/>
      <c r="E1424" s="289"/>
      <c r="F1424" s="281"/>
      <c r="G1424" s="281"/>
      <c r="H1424" s="281"/>
      <c r="I1424" s="281"/>
      <c r="J1424" s="281"/>
      <c r="K1424" s="281"/>
      <c r="L1424" s="281"/>
      <c r="M1424" s="281"/>
      <c r="N1424" s="282"/>
    </row>
    <row r="1425" spans="1:14" s="141" customFormat="1" ht="18" customHeight="1">
      <c r="A1425" s="276"/>
      <c r="B1425" s="288"/>
      <c r="C1425" s="289"/>
      <c r="D1425" s="289"/>
      <c r="E1425" s="289"/>
      <c r="F1425" s="281"/>
      <c r="G1425" s="281"/>
      <c r="H1425" s="281"/>
      <c r="I1425" s="281"/>
      <c r="J1425" s="281"/>
      <c r="K1425" s="281"/>
      <c r="L1425" s="281"/>
      <c r="M1425" s="281"/>
      <c r="N1425" s="282"/>
    </row>
    <row r="1426" spans="1:14" s="141" customFormat="1" ht="18" customHeight="1">
      <c r="A1426" s="276"/>
      <c r="B1426" s="288"/>
      <c r="C1426" s="289"/>
      <c r="D1426" s="289"/>
      <c r="E1426" s="289"/>
      <c r="F1426" s="281"/>
      <c r="G1426" s="281"/>
      <c r="H1426" s="281"/>
      <c r="I1426" s="281"/>
      <c r="J1426" s="281"/>
      <c r="K1426" s="281"/>
      <c r="L1426" s="281"/>
      <c r="M1426" s="281"/>
      <c r="N1426" s="282"/>
    </row>
    <row r="1427" spans="1:14" s="141" customFormat="1" ht="18" customHeight="1">
      <c r="A1427" s="276"/>
      <c r="B1427" s="288"/>
      <c r="C1427" s="289"/>
      <c r="D1427" s="289"/>
      <c r="E1427" s="289"/>
      <c r="F1427" s="281"/>
      <c r="G1427" s="281"/>
      <c r="H1427" s="281"/>
      <c r="I1427" s="281"/>
      <c r="J1427" s="281"/>
      <c r="K1427" s="281"/>
      <c r="L1427" s="281"/>
      <c r="M1427" s="281"/>
      <c r="N1427" s="282"/>
    </row>
    <row r="1428" spans="1:14" s="141" customFormat="1" ht="18" customHeight="1">
      <c r="A1428" s="276"/>
      <c r="B1428" s="288"/>
      <c r="C1428" s="289"/>
      <c r="D1428" s="289"/>
      <c r="E1428" s="289"/>
      <c r="F1428" s="281"/>
      <c r="G1428" s="281"/>
      <c r="H1428" s="281"/>
      <c r="I1428" s="281"/>
      <c r="J1428" s="281"/>
      <c r="K1428" s="281"/>
      <c r="L1428" s="281"/>
      <c r="M1428" s="281"/>
      <c r="N1428" s="282"/>
    </row>
    <row r="1429" spans="1:14" s="141" customFormat="1" ht="18" customHeight="1">
      <c r="A1429" s="276"/>
      <c r="B1429" s="288"/>
      <c r="C1429" s="289"/>
      <c r="D1429" s="289"/>
      <c r="E1429" s="289"/>
      <c r="F1429" s="281"/>
      <c r="G1429" s="281"/>
      <c r="H1429" s="281"/>
      <c r="I1429" s="281"/>
      <c r="J1429" s="281"/>
      <c r="K1429" s="281"/>
      <c r="L1429" s="281"/>
      <c r="M1429" s="281"/>
      <c r="N1429" s="282"/>
    </row>
    <row r="1430" spans="1:14" s="141" customFormat="1" ht="18" customHeight="1">
      <c r="A1430" s="276"/>
      <c r="B1430" s="288"/>
      <c r="C1430" s="289"/>
      <c r="D1430" s="289"/>
      <c r="E1430" s="289"/>
      <c r="F1430" s="281"/>
      <c r="G1430" s="281"/>
      <c r="H1430" s="281"/>
      <c r="I1430" s="281"/>
      <c r="J1430" s="281"/>
      <c r="K1430" s="281"/>
      <c r="L1430" s="281"/>
      <c r="M1430" s="281"/>
      <c r="N1430" s="282"/>
    </row>
    <row r="1431" spans="1:14" s="141" customFormat="1" ht="18" customHeight="1">
      <c r="A1431" s="276"/>
      <c r="B1431" s="288"/>
      <c r="C1431" s="289"/>
      <c r="D1431" s="289"/>
      <c r="E1431" s="289"/>
      <c r="F1431" s="281"/>
      <c r="G1431" s="281"/>
      <c r="H1431" s="281"/>
      <c r="I1431" s="281"/>
      <c r="J1431" s="281"/>
      <c r="K1431" s="281"/>
      <c r="L1431" s="281"/>
      <c r="M1431" s="281"/>
      <c r="N1431" s="282"/>
    </row>
    <row r="1432" spans="1:14" s="141" customFormat="1" ht="18" customHeight="1">
      <c r="A1432" s="276"/>
      <c r="B1432" s="288"/>
      <c r="C1432" s="289"/>
      <c r="D1432" s="289"/>
      <c r="E1432" s="289"/>
      <c r="F1432" s="281"/>
      <c r="G1432" s="281"/>
      <c r="H1432" s="281"/>
      <c r="I1432" s="281"/>
      <c r="J1432" s="281"/>
      <c r="K1432" s="281"/>
      <c r="L1432" s="281"/>
      <c r="M1432" s="281"/>
      <c r="N1432" s="282"/>
    </row>
    <row r="1433" spans="1:14" s="141" customFormat="1" ht="18" customHeight="1">
      <c r="A1433" s="276"/>
      <c r="B1433" s="288"/>
      <c r="C1433" s="289"/>
      <c r="D1433" s="289"/>
      <c r="E1433" s="289"/>
      <c r="F1433" s="281"/>
      <c r="G1433" s="281"/>
      <c r="H1433" s="281"/>
      <c r="I1433" s="281"/>
      <c r="J1433" s="281"/>
      <c r="K1433" s="281"/>
      <c r="L1433" s="281"/>
      <c r="M1433" s="281"/>
      <c r="N1433" s="282"/>
    </row>
    <row r="1434" spans="1:14" s="141" customFormat="1" ht="18" customHeight="1">
      <c r="A1434" s="276"/>
      <c r="B1434" s="288"/>
      <c r="C1434" s="289"/>
      <c r="D1434" s="289"/>
      <c r="E1434" s="289"/>
      <c r="F1434" s="281"/>
      <c r="G1434" s="281"/>
      <c r="H1434" s="281"/>
      <c r="I1434" s="281"/>
      <c r="J1434" s="281"/>
      <c r="K1434" s="281"/>
      <c r="L1434" s="281"/>
      <c r="M1434" s="281"/>
      <c r="N1434" s="282"/>
    </row>
    <row r="1435" spans="1:14" s="141" customFormat="1" ht="18" customHeight="1">
      <c r="A1435" s="276"/>
      <c r="B1435" s="288"/>
      <c r="C1435" s="289"/>
      <c r="D1435" s="289"/>
      <c r="E1435" s="289"/>
      <c r="F1435" s="281"/>
      <c r="G1435" s="281"/>
      <c r="H1435" s="281"/>
      <c r="I1435" s="281"/>
      <c r="J1435" s="281"/>
      <c r="K1435" s="281"/>
      <c r="L1435" s="281"/>
      <c r="M1435" s="281"/>
      <c r="N1435" s="282"/>
    </row>
    <row r="1436" spans="1:14" s="141" customFormat="1" ht="18" customHeight="1">
      <c r="A1436" s="276"/>
      <c r="B1436" s="288"/>
      <c r="C1436" s="289"/>
      <c r="D1436" s="289"/>
      <c r="E1436" s="289"/>
      <c r="F1436" s="281"/>
      <c r="G1436" s="281"/>
      <c r="H1436" s="281"/>
      <c r="I1436" s="281"/>
      <c r="J1436" s="281"/>
      <c r="K1436" s="281"/>
      <c r="L1436" s="281"/>
      <c r="M1436" s="281"/>
      <c r="N1436" s="282"/>
    </row>
    <row r="1437" spans="1:14" s="141" customFormat="1" ht="18" customHeight="1">
      <c r="A1437" s="276"/>
      <c r="B1437" s="288"/>
      <c r="C1437" s="289"/>
      <c r="D1437" s="289"/>
      <c r="E1437" s="289"/>
      <c r="F1437" s="281"/>
      <c r="G1437" s="281"/>
      <c r="H1437" s="281"/>
      <c r="I1437" s="281"/>
      <c r="J1437" s="281"/>
      <c r="K1437" s="281"/>
      <c r="L1437" s="281"/>
      <c r="M1437" s="281"/>
      <c r="N1437" s="282"/>
    </row>
    <row r="1438" spans="1:14" s="141" customFormat="1" ht="18" customHeight="1">
      <c r="A1438" s="276"/>
      <c r="B1438" s="288"/>
      <c r="C1438" s="289"/>
      <c r="D1438" s="289"/>
      <c r="E1438" s="289"/>
      <c r="F1438" s="281"/>
      <c r="G1438" s="281"/>
      <c r="H1438" s="281"/>
      <c r="I1438" s="281"/>
      <c r="J1438" s="281"/>
      <c r="K1438" s="281"/>
      <c r="L1438" s="281"/>
      <c r="M1438" s="281"/>
      <c r="N1438" s="282"/>
    </row>
    <row r="1439" spans="1:14" s="141" customFormat="1" ht="18" customHeight="1">
      <c r="A1439" s="276"/>
      <c r="B1439" s="288"/>
      <c r="C1439" s="289"/>
      <c r="D1439" s="289"/>
      <c r="E1439" s="289"/>
      <c r="F1439" s="281"/>
      <c r="G1439" s="281"/>
      <c r="H1439" s="281"/>
      <c r="I1439" s="281"/>
      <c r="J1439" s="281"/>
      <c r="K1439" s="281"/>
      <c r="L1439" s="281"/>
      <c r="M1439" s="281"/>
      <c r="N1439" s="282"/>
    </row>
    <row r="1440" spans="1:14" s="141" customFormat="1" ht="18" customHeight="1">
      <c r="A1440" s="276"/>
      <c r="B1440" s="288"/>
      <c r="C1440" s="289"/>
      <c r="D1440" s="289"/>
      <c r="E1440" s="289"/>
      <c r="F1440" s="281"/>
      <c r="G1440" s="281"/>
      <c r="H1440" s="281"/>
      <c r="I1440" s="281"/>
      <c r="J1440" s="281"/>
      <c r="K1440" s="281"/>
      <c r="L1440" s="281"/>
      <c r="M1440" s="281"/>
      <c r="N1440" s="282"/>
    </row>
    <row r="1441" spans="1:14" s="141" customFormat="1" ht="18" customHeight="1">
      <c r="A1441" s="276"/>
      <c r="B1441" s="288"/>
      <c r="C1441" s="289"/>
      <c r="D1441" s="289"/>
      <c r="E1441" s="289"/>
      <c r="F1441" s="281"/>
      <c r="G1441" s="281"/>
      <c r="H1441" s="281"/>
      <c r="I1441" s="281"/>
      <c r="J1441" s="281"/>
      <c r="K1441" s="281"/>
      <c r="L1441" s="281"/>
      <c r="M1441" s="281"/>
      <c r="N1441" s="282"/>
    </row>
    <row r="1442" spans="1:14" s="141" customFormat="1" ht="18" customHeight="1">
      <c r="A1442" s="276"/>
      <c r="B1442" s="288"/>
      <c r="C1442" s="289"/>
      <c r="D1442" s="289"/>
      <c r="E1442" s="289"/>
      <c r="F1442" s="281"/>
      <c r="G1442" s="281"/>
      <c r="H1442" s="281"/>
      <c r="I1442" s="281"/>
      <c r="J1442" s="281"/>
      <c r="K1442" s="281"/>
      <c r="L1442" s="281"/>
      <c r="M1442" s="281"/>
      <c r="N1442" s="282"/>
    </row>
    <row r="1443" spans="1:14" s="141" customFormat="1" ht="18" customHeight="1">
      <c r="A1443" s="276"/>
      <c r="B1443" s="288"/>
      <c r="C1443" s="289"/>
      <c r="D1443" s="289"/>
      <c r="E1443" s="289"/>
      <c r="F1443" s="281"/>
      <c r="G1443" s="281"/>
      <c r="H1443" s="281"/>
      <c r="I1443" s="281"/>
      <c r="J1443" s="281"/>
      <c r="K1443" s="281"/>
      <c r="L1443" s="281"/>
      <c r="M1443" s="281"/>
      <c r="N1443" s="282"/>
    </row>
    <row r="1444" spans="1:14" s="141" customFormat="1" ht="18" customHeight="1">
      <c r="A1444" s="276"/>
      <c r="B1444" s="288"/>
      <c r="C1444" s="289"/>
      <c r="D1444" s="289"/>
      <c r="E1444" s="289"/>
      <c r="F1444" s="281"/>
      <c r="G1444" s="281"/>
      <c r="H1444" s="281"/>
      <c r="I1444" s="281"/>
      <c r="J1444" s="281"/>
      <c r="K1444" s="281"/>
      <c r="L1444" s="281"/>
      <c r="M1444" s="281"/>
      <c r="N1444" s="282"/>
    </row>
    <row r="1445" spans="1:14" s="141" customFormat="1" ht="18" customHeight="1">
      <c r="A1445" s="276"/>
      <c r="B1445" s="288"/>
      <c r="C1445" s="289"/>
      <c r="D1445" s="289"/>
      <c r="E1445" s="289"/>
      <c r="F1445" s="281"/>
      <c r="G1445" s="281"/>
      <c r="H1445" s="281"/>
      <c r="I1445" s="281"/>
      <c r="J1445" s="281"/>
      <c r="K1445" s="281"/>
      <c r="L1445" s="281"/>
      <c r="M1445" s="281"/>
      <c r="N1445" s="282"/>
    </row>
    <row r="1446" spans="1:14" s="141" customFormat="1" ht="18" customHeight="1">
      <c r="A1446" s="276"/>
      <c r="B1446" s="288"/>
      <c r="C1446" s="289"/>
      <c r="D1446" s="289"/>
      <c r="E1446" s="289"/>
      <c r="F1446" s="281"/>
      <c r="G1446" s="281"/>
      <c r="H1446" s="281"/>
      <c r="I1446" s="281"/>
      <c r="J1446" s="281"/>
      <c r="K1446" s="281"/>
      <c r="L1446" s="281"/>
      <c r="M1446" s="281"/>
      <c r="N1446" s="282"/>
    </row>
    <row r="1447" spans="1:14" s="141" customFormat="1" ht="18" customHeight="1">
      <c r="A1447" s="276"/>
      <c r="B1447" s="288"/>
      <c r="C1447" s="289"/>
      <c r="D1447" s="289"/>
      <c r="E1447" s="289"/>
      <c r="F1447" s="281"/>
      <c r="G1447" s="281"/>
      <c r="H1447" s="281"/>
      <c r="I1447" s="281"/>
      <c r="J1447" s="281"/>
      <c r="K1447" s="281"/>
      <c r="L1447" s="281"/>
      <c r="M1447" s="281"/>
      <c r="N1447" s="282"/>
    </row>
    <row r="1448" spans="1:14" s="141" customFormat="1" ht="18" customHeight="1">
      <c r="A1448" s="276"/>
      <c r="B1448" s="288"/>
      <c r="C1448" s="289"/>
      <c r="D1448" s="289"/>
      <c r="E1448" s="289"/>
      <c r="F1448" s="281"/>
      <c r="G1448" s="281"/>
      <c r="H1448" s="281"/>
      <c r="I1448" s="281"/>
      <c r="J1448" s="281"/>
      <c r="K1448" s="281"/>
      <c r="L1448" s="281"/>
      <c r="M1448" s="281"/>
      <c r="N1448" s="282"/>
    </row>
    <row r="1449" spans="1:14" s="141" customFormat="1" ht="18" customHeight="1">
      <c r="A1449" s="276"/>
      <c r="B1449" s="288"/>
      <c r="C1449" s="289"/>
      <c r="D1449" s="289"/>
      <c r="E1449" s="289"/>
      <c r="F1449" s="281"/>
      <c r="G1449" s="281"/>
      <c r="H1449" s="281"/>
      <c r="I1449" s="281"/>
      <c r="J1449" s="281"/>
      <c r="K1449" s="281"/>
      <c r="L1449" s="281"/>
      <c r="M1449" s="281"/>
      <c r="N1449" s="282"/>
    </row>
    <row r="1450" spans="1:14" s="141" customFormat="1" ht="18" customHeight="1">
      <c r="A1450" s="276"/>
      <c r="B1450" s="288"/>
      <c r="C1450" s="289"/>
      <c r="D1450" s="289"/>
      <c r="E1450" s="289"/>
      <c r="F1450" s="281"/>
      <c r="G1450" s="281"/>
      <c r="H1450" s="281"/>
      <c r="I1450" s="281"/>
      <c r="J1450" s="281"/>
      <c r="K1450" s="281"/>
      <c r="L1450" s="281"/>
      <c r="M1450" s="281"/>
      <c r="N1450" s="282"/>
    </row>
    <row r="1451" spans="1:14" s="141" customFormat="1" ht="18" customHeight="1">
      <c r="A1451" s="276"/>
      <c r="B1451" s="288"/>
      <c r="C1451" s="289"/>
      <c r="D1451" s="289"/>
      <c r="E1451" s="289"/>
      <c r="F1451" s="281"/>
      <c r="G1451" s="281"/>
      <c r="H1451" s="281"/>
      <c r="I1451" s="281"/>
      <c r="J1451" s="281"/>
      <c r="K1451" s="281"/>
      <c r="L1451" s="281"/>
      <c r="M1451" s="281"/>
      <c r="N1451" s="282"/>
    </row>
    <row r="1452" spans="1:14" s="141" customFormat="1" ht="18" customHeight="1">
      <c r="A1452" s="276"/>
      <c r="B1452" s="288"/>
      <c r="C1452" s="289"/>
      <c r="D1452" s="289"/>
      <c r="E1452" s="289"/>
      <c r="F1452" s="281"/>
      <c r="G1452" s="281"/>
      <c r="H1452" s="281"/>
      <c r="I1452" s="281"/>
      <c r="J1452" s="281"/>
      <c r="K1452" s="281"/>
      <c r="L1452" s="281"/>
      <c r="M1452" s="281"/>
      <c r="N1452" s="282"/>
    </row>
    <row r="1453" spans="1:14" s="141" customFormat="1" ht="18" customHeight="1">
      <c r="A1453" s="276"/>
      <c r="B1453" s="288"/>
      <c r="C1453" s="289"/>
      <c r="D1453" s="289"/>
      <c r="E1453" s="289"/>
      <c r="F1453" s="281"/>
      <c r="G1453" s="281"/>
      <c r="H1453" s="281"/>
      <c r="I1453" s="281"/>
      <c r="J1453" s="281"/>
      <c r="K1453" s="281"/>
      <c r="L1453" s="281"/>
      <c r="M1453" s="281"/>
      <c r="N1453" s="282"/>
    </row>
    <row r="1454" spans="1:14" s="141" customFormat="1" ht="18" customHeight="1">
      <c r="A1454" s="276"/>
      <c r="B1454" s="288"/>
      <c r="C1454" s="289"/>
      <c r="D1454" s="289"/>
      <c r="E1454" s="289"/>
      <c r="F1454" s="281"/>
      <c r="G1454" s="281"/>
      <c r="H1454" s="281"/>
      <c r="I1454" s="281"/>
      <c r="J1454" s="281"/>
      <c r="K1454" s="281"/>
      <c r="L1454" s="281"/>
      <c r="M1454" s="281"/>
      <c r="N1454" s="282"/>
    </row>
    <row r="1455" spans="1:14" s="141" customFormat="1" ht="18" customHeight="1">
      <c r="A1455" s="276"/>
      <c r="B1455" s="288"/>
      <c r="C1455" s="289"/>
      <c r="D1455" s="289"/>
      <c r="E1455" s="289"/>
      <c r="F1455" s="281"/>
      <c r="G1455" s="281"/>
      <c r="H1455" s="281"/>
      <c r="I1455" s="281"/>
      <c r="J1455" s="281"/>
      <c r="K1455" s="281"/>
      <c r="L1455" s="281"/>
      <c r="M1455" s="281"/>
      <c r="N1455" s="282"/>
    </row>
    <row r="1456" spans="1:14" s="141" customFormat="1" ht="18" customHeight="1">
      <c r="A1456" s="276"/>
      <c r="B1456" s="288"/>
      <c r="C1456" s="289"/>
      <c r="D1456" s="289"/>
      <c r="E1456" s="289"/>
      <c r="F1456" s="281"/>
      <c r="G1456" s="281"/>
      <c r="H1456" s="281"/>
      <c r="I1456" s="281"/>
      <c r="J1456" s="281"/>
      <c r="K1456" s="281"/>
      <c r="L1456" s="281"/>
      <c r="M1456" s="281"/>
      <c r="N1456" s="282"/>
    </row>
    <row r="1457" spans="1:14" s="141" customFormat="1" ht="18" customHeight="1">
      <c r="A1457" s="276"/>
      <c r="B1457" s="288"/>
      <c r="C1457" s="289"/>
      <c r="D1457" s="289"/>
      <c r="E1457" s="289"/>
      <c r="F1457" s="281"/>
      <c r="G1457" s="281"/>
      <c r="H1457" s="281"/>
      <c r="I1457" s="281"/>
      <c r="J1457" s="281"/>
      <c r="K1457" s="281"/>
      <c r="L1457" s="281"/>
      <c r="M1457" s="281"/>
      <c r="N1457" s="282"/>
    </row>
    <row r="1458" spans="1:14" s="141" customFormat="1" ht="18" customHeight="1">
      <c r="A1458" s="276"/>
      <c r="B1458" s="288"/>
      <c r="C1458" s="289"/>
      <c r="D1458" s="289"/>
      <c r="E1458" s="289"/>
      <c r="F1458" s="281"/>
      <c r="G1458" s="281"/>
      <c r="H1458" s="281"/>
      <c r="I1458" s="281"/>
      <c r="J1458" s="281"/>
      <c r="K1458" s="281"/>
      <c r="L1458" s="281"/>
      <c r="M1458" s="281"/>
      <c r="N1458" s="282"/>
    </row>
    <row r="1459" spans="1:14" s="141" customFormat="1" ht="18" customHeight="1">
      <c r="A1459" s="276"/>
      <c r="B1459" s="288"/>
      <c r="C1459" s="289"/>
      <c r="D1459" s="289"/>
      <c r="E1459" s="289"/>
      <c r="F1459" s="281"/>
      <c r="G1459" s="281"/>
      <c r="H1459" s="281"/>
      <c r="I1459" s="281"/>
      <c r="J1459" s="281"/>
      <c r="K1459" s="281"/>
      <c r="L1459" s="281"/>
      <c r="M1459" s="281"/>
      <c r="N1459" s="282"/>
    </row>
    <row r="1460" spans="1:14" s="141" customFormat="1" ht="18" customHeight="1">
      <c r="A1460" s="276"/>
      <c r="B1460" s="288"/>
      <c r="C1460" s="289"/>
      <c r="D1460" s="289"/>
      <c r="E1460" s="289"/>
      <c r="F1460" s="281"/>
      <c r="G1460" s="281"/>
      <c r="H1460" s="281"/>
      <c r="I1460" s="281"/>
      <c r="J1460" s="281"/>
      <c r="K1460" s="281"/>
      <c r="L1460" s="281"/>
      <c r="M1460" s="281"/>
      <c r="N1460" s="282"/>
    </row>
    <row r="1461" spans="1:14" s="141" customFormat="1" ht="18" customHeight="1">
      <c r="A1461" s="276"/>
      <c r="B1461" s="288"/>
      <c r="C1461" s="289"/>
      <c r="D1461" s="289"/>
      <c r="E1461" s="289"/>
      <c r="F1461" s="281"/>
      <c r="G1461" s="281"/>
      <c r="H1461" s="281"/>
      <c r="I1461" s="281"/>
      <c r="J1461" s="281"/>
      <c r="K1461" s="281"/>
      <c r="L1461" s="281"/>
      <c r="M1461" s="281"/>
      <c r="N1461" s="282"/>
    </row>
    <row r="1462" spans="1:14" s="141" customFormat="1" ht="18" customHeight="1">
      <c r="A1462" s="276"/>
      <c r="B1462" s="288"/>
      <c r="C1462" s="289"/>
      <c r="D1462" s="289"/>
      <c r="E1462" s="289"/>
      <c r="F1462" s="281"/>
      <c r="G1462" s="281"/>
      <c r="H1462" s="281"/>
      <c r="I1462" s="281"/>
      <c r="J1462" s="281"/>
      <c r="K1462" s="281"/>
      <c r="L1462" s="281"/>
      <c r="M1462" s="281"/>
      <c r="N1462" s="282"/>
    </row>
    <row r="1463" spans="1:14" s="141" customFormat="1" ht="18" customHeight="1">
      <c r="A1463" s="276"/>
      <c r="B1463" s="288"/>
      <c r="C1463" s="289"/>
      <c r="D1463" s="289"/>
      <c r="E1463" s="289"/>
      <c r="F1463" s="281"/>
      <c r="G1463" s="281"/>
      <c r="H1463" s="281"/>
      <c r="I1463" s="281"/>
      <c r="J1463" s="281"/>
      <c r="K1463" s="281"/>
      <c r="L1463" s="281"/>
      <c r="M1463" s="281"/>
      <c r="N1463" s="282"/>
    </row>
    <row r="1464" spans="1:14" s="141" customFormat="1" ht="18" customHeight="1">
      <c r="A1464" s="276"/>
      <c r="B1464" s="288"/>
      <c r="C1464" s="289"/>
      <c r="D1464" s="289"/>
      <c r="E1464" s="289"/>
      <c r="F1464" s="281"/>
      <c r="G1464" s="281"/>
      <c r="H1464" s="281"/>
      <c r="I1464" s="281"/>
      <c r="J1464" s="281"/>
      <c r="K1464" s="281"/>
      <c r="L1464" s="281"/>
      <c r="M1464" s="281"/>
      <c r="N1464" s="282"/>
    </row>
    <row r="1465" spans="1:14" s="141" customFormat="1" ht="18" customHeight="1">
      <c r="A1465" s="276"/>
      <c r="B1465" s="288"/>
      <c r="C1465" s="289"/>
      <c r="D1465" s="289"/>
      <c r="E1465" s="289"/>
      <c r="F1465" s="281"/>
      <c r="G1465" s="281"/>
      <c r="H1465" s="281"/>
      <c r="I1465" s="281"/>
      <c r="J1465" s="281"/>
      <c r="K1465" s="281"/>
      <c r="L1465" s="281"/>
      <c r="M1465" s="281"/>
      <c r="N1465" s="282"/>
    </row>
    <row r="1466" spans="1:14" s="141" customFormat="1" ht="18" customHeight="1">
      <c r="A1466" s="276"/>
      <c r="B1466" s="288"/>
      <c r="C1466" s="289"/>
      <c r="D1466" s="289"/>
      <c r="E1466" s="289"/>
      <c r="F1466" s="281"/>
      <c r="G1466" s="281"/>
      <c r="H1466" s="281"/>
      <c r="I1466" s="281"/>
      <c r="J1466" s="281"/>
      <c r="K1466" s="281"/>
      <c r="L1466" s="281"/>
      <c r="M1466" s="281"/>
      <c r="N1466" s="282"/>
    </row>
    <row r="1467" spans="1:14" s="141" customFormat="1" ht="18" customHeight="1">
      <c r="A1467" s="276"/>
      <c r="B1467" s="288"/>
      <c r="C1467" s="289"/>
      <c r="D1467" s="289"/>
      <c r="E1467" s="289"/>
      <c r="F1467" s="281"/>
      <c r="G1467" s="281"/>
      <c r="H1467" s="281"/>
      <c r="I1467" s="281"/>
      <c r="J1467" s="281"/>
      <c r="K1467" s="281"/>
      <c r="L1467" s="281"/>
      <c r="M1467" s="281"/>
      <c r="N1467" s="282"/>
    </row>
    <row r="1468" spans="1:14" s="141" customFormat="1" ht="18" customHeight="1">
      <c r="A1468" s="276"/>
      <c r="B1468" s="288"/>
      <c r="C1468" s="289"/>
      <c r="D1468" s="289"/>
      <c r="E1468" s="289"/>
      <c r="F1468" s="281"/>
      <c r="G1468" s="281"/>
      <c r="H1468" s="281"/>
      <c r="I1468" s="281"/>
      <c r="J1468" s="281"/>
      <c r="K1468" s="281"/>
      <c r="L1468" s="281"/>
      <c r="M1468" s="281"/>
      <c r="N1468" s="282"/>
    </row>
    <row r="1469" spans="1:14" s="141" customFormat="1" ht="18" customHeight="1">
      <c r="A1469" s="276"/>
      <c r="B1469" s="288"/>
      <c r="C1469" s="289"/>
      <c r="D1469" s="289"/>
      <c r="E1469" s="289"/>
      <c r="F1469" s="281"/>
      <c r="G1469" s="281"/>
      <c r="H1469" s="281"/>
      <c r="I1469" s="281"/>
      <c r="J1469" s="281"/>
      <c r="K1469" s="281"/>
      <c r="L1469" s="281"/>
      <c r="M1469" s="281"/>
      <c r="N1469" s="282"/>
    </row>
    <row r="1470" spans="1:14" s="141" customFormat="1" ht="18" customHeight="1">
      <c r="A1470" s="276"/>
      <c r="B1470" s="288"/>
      <c r="C1470" s="289"/>
      <c r="D1470" s="289"/>
      <c r="E1470" s="289"/>
      <c r="F1470" s="281"/>
      <c r="G1470" s="281"/>
      <c r="H1470" s="281"/>
      <c r="I1470" s="281"/>
      <c r="J1470" s="281"/>
      <c r="K1470" s="281"/>
      <c r="L1470" s="281"/>
      <c r="M1470" s="281"/>
      <c r="N1470" s="282"/>
    </row>
    <row r="1471" spans="1:14" s="141" customFormat="1" ht="18" customHeight="1">
      <c r="A1471" s="276"/>
      <c r="B1471" s="288"/>
      <c r="C1471" s="289"/>
      <c r="D1471" s="289"/>
      <c r="E1471" s="289"/>
      <c r="F1471" s="281"/>
      <c r="G1471" s="281"/>
      <c r="H1471" s="281"/>
      <c r="I1471" s="281"/>
      <c r="J1471" s="281"/>
      <c r="K1471" s="281"/>
      <c r="L1471" s="281"/>
      <c r="M1471" s="281"/>
      <c r="N1471" s="282"/>
    </row>
    <row r="1472" spans="1:14" s="141" customFormat="1" ht="18" customHeight="1">
      <c r="A1472" s="276"/>
      <c r="B1472" s="288"/>
      <c r="C1472" s="289"/>
      <c r="D1472" s="289"/>
      <c r="E1472" s="289"/>
      <c r="F1472" s="281"/>
      <c r="G1472" s="281"/>
      <c r="H1472" s="281"/>
      <c r="I1472" s="281"/>
      <c r="J1472" s="281"/>
      <c r="K1472" s="281"/>
      <c r="L1472" s="281"/>
      <c r="M1472" s="281"/>
      <c r="N1472" s="282"/>
    </row>
    <row r="1473" spans="1:14" s="141" customFormat="1" ht="18" customHeight="1">
      <c r="A1473" s="276"/>
      <c r="B1473" s="288"/>
      <c r="C1473" s="289"/>
      <c r="D1473" s="289"/>
      <c r="E1473" s="289"/>
      <c r="F1473" s="281"/>
      <c r="G1473" s="281"/>
      <c r="H1473" s="281"/>
      <c r="I1473" s="281"/>
      <c r="J1473" s="281"/>
      <c r="K1473" s="281"/>
      <c r="L1473" s="281"/>
      <c r="M1473" s="281"/>
      <c r="N1473" s="282"/>
    </row>
    <row r="1474" spans="1:14" s="141" customFormat="1" ht="18" customHeight="1">
      <c r="A1474" s="276"/>
      <c r="B1474" s="288"/>
      <c r="C1474" s="289"/>
      <c r="D1474" s="289"/>
      <c r="E1474" s="289"/>
      <c r="F1474" s="281"/>
      <c r="G1474" s="281"/>
      <c r="H1474" s="281"/>
      <c r="I1474" s="281"/>
      <c r="J1474" s="281"/>
      <c r="K1474" s="281"/>
      <c r="L1474" s="281"/>
      <c r="M1474" s="281"/>
      <c r="N1474" s="282"/>
    </row>
    <row r="1475" spans="1:14" s="141" customFormat="1" ht="18" customHeight="1">
      <c r="A1475" s="276"/>
      <c r="B1475" s="288"/>
      <c r="C1475" s="289"/>
      <c r="D1475" s="289"/>
      <c r="E1475" s="289"/>
      <c r="F1475" s="281"/>
      <c r="G1475" s="281"/>
      <c r="H1475" s="281"/>
      <c r="I1475" s="281"/>
      <c r="J1475" s="281"/>
      <c r="K1475" s="281"/>
      <c r="L1475" s="281"/>
      <c r="M1475" s="281"/>
      <c r="N1475" s="282"/>
    </row>
    <row r="1476" spans="1:14" s="141" customFormat="1" ht="18" customHeight="1">
      <c r="A1476" s="276"/>
      <c r="B1476" s="288"/>
      <c r="C1476" s="289"/>
      <c r="D1476" s="289"/>
      <c r="E1476" s="289"/>
      <c r="F1476" s="281"/>
      <c r="G1476" s="281"/>
      <c r="H1476" s="281"/>
      <c r="I1476" s="281"/>
      <c r="J1476" s="281"/>
      <c r="K1476" s="281"/>
      <c r="L1476" s="281"/>
      <c r="M1476" s="281"/>
      <c r="N1476" s="282"/>
    </row>
    <row r="1477" spans="1:14" s="141" customFormat="1" ht="18" customHeight="1">
      <c r="A1477" s="276"/>
      <c r="B1477" s="288"/>
      <c r="C1477" s="289"/>
      <c r="D1477" s="289"/>
      <c r="E1477" s="289"/>
      <c r="F1477" s="281"/>
      <c r="G1477" s="281"/>
      <c r="H1477" s="281"/>
      <c r="I1477" s="281"/>
      <c r="J1477" s="281"/>
      <c r="K1477" s="281"/>
      <c r="L1477" s="281"/>
      <c r="M1477" s="281"/>
      <c r="N1477" s="282"/>
    </row>
    <row r="1478" spans="1:14" s="141" customFormat="1" ht="18" customHeight="1">
      <c r="A1478" s="276"/>
      <c r="B1478" s="288"/>
      <c r="C1478" s="289"/>
      <c r="D1478" s="289"/>
      <c r="E1478" s="289"/>
      <c r="F1478" s="281"/>
      <c r="G1478" s="281"/>
      <c r="H1478" s="281"/>
      <c r="I1478" s="281"/>
      <c r="J1478" s="281"/>
      <c r="K1478" s="281"/>
      <c r="L1478" s="281"/>
      <c r="M1478" s="281"/>
      <c r="N1478" s="282"/>
    </row>
    <row r="1479" spans="1:14" s="141" customFormat="1" ht="18" customHeight="1">
      <c r="A1479" s="276"/>
      <c r="B1479" s="288"/>
      <c r="C1479" s="289"/>
      <c r="D1479" s="289"/>
      <c r="E1479" s="289"/>
      <c r="F1479" s="281"/>
      <c r="G1479" s="281"/>
      <c r="H1479" s="281"/>
      <c r="I1479" s="281"/>
      <c r="J1479" s="281"/>
      <c r="K1479" s="281"/>
      <c r="L1479" s="281"/>
      <c r="M1479" s="281"/>
      <c r="N1479" s="282"/>
    </row>
    <row r="1480" spans="1:14" s="141" customFormat="1" ht="18" customHeight="1">
      <c r="A1480" s="276"/>
      <c r="B1480" s="288"/>
      <c r="C1480" s="289"/>
      <c r="D1480" s="289"/>
      <c r="E1480" s="289"/>
      <c r="F1480" s="281"/>
      <c r="G1480" s="281"/>
      <c r="H1480" s="281"/>
      <c r="I1480" s="281"/>
      <c r="J1480" s="281"/>
      <c r="K1480" s="281"/>
      <c r="L1480" s="281"/>
      <c r="M1480" s="281"/>
      <c r="N1480" s="282"/>
    </row>
    <row r="1481" spans="1:14" s="141" customFormat="1" ht="18" customHeight="1">
      <c r="A1481" s="276"/>
      <c r="B1481" s="288"/>
      <c r="C1481" s="289"/>
      <c r="D1481" s="289"/>
      <c r="E1481" s="289"/>
      <c r="F1481" s="281"/>
      <c r="G1481" s="281"/>
      <c r="H1481" s="281"/>
      <c r="I1481" s="281"/>
      <c r="J1481" s="281"/>
      <c r="K1481" s="281"/>
      <c r="L1481" s="281"/>
      <c r="M1481" s="281"/>
      <c r="N1481" s="282"/>
    </row>
    <row r="1482" spans="1:14" s="141" customFormat="1" ht="18" customHeight="1">
      <c r="A1482" s="276"/>
      <c r="B1482" s="288"/>
      <c r="C1482" s="289"/>
      <c r="D1482" s="289"/>
      <c r="E1482" s="289"/>
      <c r="F1482" s="281"/>
      <c r="G1482" s="281"/>
      <c r="H1482" s="281"/>
      <c r="I1482" s="281"/>
      <c r="J1482" s="281"/>
      <c r="K1482" s="281"/>
      <c r="L1482" s="281"/>
      <c r="M1482" s="281"/>
      <c r="N1482" s="282"/>
    </row>
    <row r="1483" spans="1:14" s="141" customFormat="1" ht="18" customHeight="1">
      <c r="A1483" s="276"/>
      <c r="B1483" s="288"/>
      <c r="C1483" s="289"/>
      <c r="D1483" s="289"/>
      <c r="E1483" s="289"/>
      <c r="F1483" s="281"/>
      <c r="G1483" s="281"/>
      <c r="H1483" s="281"/>
      <c r="I1483" s="281"/>
      <c r="J1483" s="281"/>
      <c r="K1483" s="281"/>
      <c r="L1483" s="281"/>
      <c r="M1483" s="281"/>
      <c r="N1483" s="282"/>
    </row>
    <row r="1484" spans="1:14" s="141" customFormat="1" ht="18" customHeight="1">
      <c r="A1484" s="276"/>
      <c r="B1484" s="288"/>
      <c r="C1484" s="289"/>
      <c r="D1484" s="289"/>
      <c r="E1484" s="289"/>
      <c r="F1484" s="281"/>
      <c r="G1484" s="281"/>
      <c r="H1484" s="281"/>
      <c r="I1484" s="281"/>
      <c r="J1484" s="281"/>
      <c r="K1484" s="281"/>
      <c r="L1484" s="281"/>
      <c r="M1484" s="281"/>
      <c r="N1484" s="282"/>
    </row>
    <row r="1485" spans="1:14" s="141" customFormat="1" ht="18" customHeight="1">
      <c r="A1485" s="276"/>
      <c r="B1485" s="288"/>
      <c r="C1485" s="289"/>
      <c r="D1485" s="289"/>
      <c r="E1485" s="289"/>
      <c r="F1485" s="281"/>
      <c r="G1485" s="281"/>
      <c r="H1485" s="281"/>
      <c r="I1485" s="281"/>
      <c r="J1485" s="281"/>
      <c r="K1485" s="281"/>
      <c r="L1485" s="281"/>
      <c r="M1485" s="281"/>
      <c r="N1485" s="282"/>
    </row>
    <row r="1486" spans="1:14" s="141" customFormat="1" ht="18" customHeight="1">
      <c r="A1486" s="276"/>
      <c r="B1486" s="288"/>
      <c r="C1486" s="289"/>
      <c r="D1486" s="289"/>
      <c r="E1486" s="289"/>
      <c r="F1486" s="281"/>
      <c r="G1486" s="281"/>
      <c r="H1486" s="281"/>
      <c r="I1486" s="281"/>
      <c r="J1486" s="281"/>
      <c r="K1486" s="281"/>
      <c r="L1486" s="281"/>
      <c r="M1486" s="281"/>
      <c r="N1486" s="282"/>
    </row>
    <row r="1487" spans="1:14" s="141" customFormat="1" ht="18" customHeight="1">
      <c r="A1487" s="276"/>
      <c r="B1487" s="288"/>
      <c r="C1487" s="289"/>
      <c r="D1487" s="289"/>
      <c r="E1487" s="289"/>
      <c r="F1487" s="281"/>
      <c r="G1487" s="281"/>
      <c r="H1487" s="281"/>
      <c r="I1487" s="281"/>
      <c r="J1487" s="281"/>
      <c r="K1487" s="281"/>
      <c r="L1487" s="281"/>
      <c r="M1487" s="281"/>
      <c r="N1487" s="282"/>
    </row>
    <row r="1488" spans="1:14" s="141" customFormat="1" ht="18" customHeight="1">
      <c r="A1488" s="276"/>
      <c r="B1488" s="288"/>
      <c r="C1488" s="289"/>
      <c r="D1488" s="289"/>
      <c r="E1488" s="289"/>
      <c r="F1488" s="281"/>
      <c r="G1488" s="281"/>
      <c r="H1488" s="281"/>
      <c r="I1488" s="281"/>
      <c r="J1488" s="281"/>
      <c r="K1488" s="281"/>
      <c r="L1488" s="281"/>
      <c r="M1488" s="281"/>
      <c r="N1488" s="282"/>
    </row>
    <row r="1489" spans="1:14" s="141" customFormat="1" ht="18" customHeight="1">
      <c r="A1489" s="276"/>
      <c r="B1489" s="288"/>
      <c r="C1489" s="289"/>
      <c r="D1489" s="289"/>
      <c r="E1489" s="289"/>
      <c r="F1489" s="281"/>
      <c r="G1489" s="281"/>
      <c r="H1489" s="281"/>
      <c r="I1489" s="281"/>
      <c r="J1489" s="281"/>
      <c r="K1489" s="281"/>
      <c r="L1489" s="281"/>
      <c r="M1489" s="281"/>
      <c r="N1489" s="282"/>
    </row>
    <row r="1490" spans="1:14" s="141" customFormat="1" ht="18" customHeight="1">
      <c r="A1490" s="276"/>
      <c r="B1490" s="288"/>
      <c r="C1490" s="289"/>
      <c r="D1490" s="289"/>
      <c r="E1490" s="289"/>
      <c r="F1490" s="281"/>
      <c r="G1490" s="281"/>
      <c r="H1490" s="281"/>
      <c r="I1490" s="281"/>
      <c r="J1490" s="281"/>
      <c r="K1490" s="281"/>
      <c r="L1490" s="281"/>
      <c r="M1490" s="281"/>
      <c r="N1490" s="282"/>
    </row>
    <row r="1491" spans="1:14" s="141" customFormat="1" ht="18" customHeight="1">
      <c r="A1491" s="276"/>
      <c r="B1491" s="288"/>
      <c r="C1491" s="289"/>
      <c r="D1491" s="289"/>
      <c r="E1491" s="289"/>
      <c r="F1491" s="281"/>
      <c r="G1491" s="281"/>
      <c r="H1491" s="281"/>
      <c r="I1491" s="281"/>
      <c r="J1491" s="281"/>
      <c r="K1491" s="281"/>
      <c r="L1491" s="281"/>
      <c r="M1491" s="281"/>
      <c r="N1491" s="282"/>
    </row>
    <row r="1492" spans="1:14" s="141" customFormat="1" ht="18" customHeight="1">
      <c r="A1492" s="276"/>
      <c r="B1492" s="288"/>
      <c r="C1492" s="289"/>
      <c r="D1492" s="289"/>
      <c r="E1492" s="289"/>
      <c r="F1492" s="281"/>
      <c r="G1492" s="281"/>
      <c r="H1492" s="281"/>
      <c r="I1492" s="281"/>
      <c r="J1492" s="281"/>
      <c r="K1492" s="281"/>
      <c r="L1492" s="281"/>
      <c r="M1492" s="281"/>
      <c r="N1492" s="282"/>
    </row>
    <row r="1493" spans="1:14" s="141" customFormat="1" ht="18" customHeight="1">
      <c r="A1493" s="276"/>
      <c r="B1493" s="288"/>
      <c r="C1493" s="289"/>
      <c r="D1493" s="289"/>
      <c r="E1493" s="289"/>
      <c r="F1493" s="281"/>
      <c r="G1493" s="281"/>
      <c r="H1493" s="281"/>
      <c r="I1493" s="281"/>
      <c r="J1493" s="281"/>
      <c r="K1493" s="281"/>
      <c r="L1493" s="281"/>
      <c r="M1493" s="281"/>
      <c r="N1493" s="282"/>
    </row>
    <row r="1494" spans="1:14" s="141" customFormat="1" ht="18" customHeight="1">
      <c r="A1494" s="276"/>
      <c r="B1494" s="288"/>
      <c r="C1494" s="289"/>
      <c r="D1494" s="289"/>
      <c r="E1494" s="289"/>
      <c r="F1494" s="281"/>
      <c r="G1494" s="281"/>
      <c r="H1494" s="281"/>
      <c r="I1494" s="281"/>
      <c r="J1494" s="281"/>
      <c r="K1494" s="281"/>
      <c r="L1494" s="281"/>
      <c r="M1494" s="281"/>
      <c r="N1494" s="282"/>
    </row>
    <row r="1495" spans="1:14" s="141" customFormat="1" ht="18" customHeight="1">
      <c r="A1495" s="276"/>
      <c r="B1495" s="288"/>
      <c r="C1495" s="289"/>
      <c r="D1495" s="289"/>
      <c r="E1495" s="289"/>
      <c r="F1495" s="281"/>
      <c r="G1495" s="281"/>
      <c r="H1495" s="281"/>
      <c r="I1495" s="281"/>
      <c r="J1495" s="281"/>
      <c r="K1495" s="281"/>
      <c r="L1495" s="281"/>
      <c r="M1495" s="281"/>
      <c r="N1495" s="282"/>
    </row>
    <row r="1496" spans="1:14" s="141" customFormat="1" ht="18" customHeight="1">
      <c r="A1496" s="276"/>
      <c r="B1496" s="288"/>
      <c r="C1496" s="289"/>
      <c r="D1496" s="289"/>
      <c r="E1496" s="289"/>
      <c r="F1496" s="281"/>
      <c r="G1496" s="281"/>
      <c r="H1496" s="281"/>
      <c r="I1496" s="281"/>
      <c r="J1496" s="281"/>
      <c r="K1496" s="281"/>
      <c r="L1496" s="281"/>
      <c r="M1496" s="281"/>
      <c r="N1496" s="282"/>
    </row>
    <row r="1497" spans="1:14" s="141" customFormat="1" ht="18" customHeight="1">
      <c r="A1497" s="276"/>
      <c r="B1497" s="288"/>
      <c r="C1497" s="289"/>
      <c r="D1497" s="289"/>
      <c r="E1497" s="289"/>
      <c r="F1497" s="281"/>
      <c r="G1497" s="281"/>
      <c r="H1497" s="281"/>
      <c r="I1497" s="281"/>
      <c r="J1497" s="281"/>
      <c r="K1497" s="281"/>
      <c r="L1497" s="281"/>
      <c r="M1497" s="281"/>
      <c r="N1497" s="282"/>
    </row>
    <row r="1498" spans="1:14" s="141" customFormat="1" ht="18" customHeight="1">
      <c r="A1498" s="276"/>
      <c r="B1498" s="288"/>
      <c r="C1498" s="289"/>
      <c r="D1498" s="289"/>
      <c r="E1498" s="289"/>
      <c r="F1498" s="281"/>
      <c r="G1498" s="281"/>
      <c r="H1498" s="281"/>
      <c r="I1498" s="281"/>
      <c r="J1498" s="281"/>
      <c r="K1498" s="281"/>
      <c r="L1498" s="281"/>
      <c r="M1498" s="281"/>
      <c r="N1498" s="282"/>
    </row>
    <row r="1499" spans="1:14" s="141" customFormat="1" ht="18" customHeight="1">
      <c r="A1499" s="276"/>
      <c r="B1499" s="288"/>
      <c r="C1499" s="289"/>
      <c r="D1499" s="289"/>
      <c r="E1499" s="289"/>
      <c r="F1499" s="281"/>
      <c r="G1499" s="281"/>
      <c r="H1499" s="281"/>
      <c r="I1499" s="281"/>
      <c r="J1499" s="281"/>
      <c r="K1499" s="281"/>
      <c r="L1499" s="281"/>
      <c r="M1499" s="281"/>
      <c r="N1499" s="282"/>
    </row>
    <row r="1500" spans="1:14" s="141" customFormat="1" ht="18" customHeight="1">
      <c r="A1500" s="276"/>
      <c r="B1500" s="288"/>
      <c r="C1500" s="289"/>
      <c r="D1500" s="289"/>
      <c r="E1500" s="289"/>
      <c r="F1500" s="281"/>
      <c r="G1500" s="281"/>
      <c r="H1500" s="281"/>
      <c r="I1500" s="281"/>
      <c r="J1500" s="281"/>
      <c r="K1500" s="281"/>
      <c r="L1500" s="281"/>
      <c r="M1500" s="281"/>
      <c r="N1500" s="282"/>
    </row>
    <row r="1501" spans="1:14" s="141" customFormat="1" ht="18" customHeight="1">
      <c r="A1501" s="276"/>
      <c r="B1501" s="288"/>
      <c r="C1501" s="289"/>
      <c r="D1501" s="289"/>
      <c r="E1501" s="289"/>
      <c r="F1501" s="281"/>
      <c r="G1501" s="281"/>
      <c r="H1501" s="281"/>
      <c r="I1501" s="281"/>
      <c r="J1501" s="281"/>
      <c r="K1501" s="281"/>
      <c r="L1501" s="281"/>
      <c r="M1501" s="281"/>
      <c r="N1501" s="282"/>
    </row>
    <row r="1502" spans="1:14" s="141" customFormat="1" ht="18" customHeight="1">
      <c r="A1502" s="276"/>
      <c r="B1502" s="288"/>
      <c r="C1502" s="289"/>
      <c r="D1502" s="289"/>
      <c r="E1502" s="289"/>
      <c r="F1502" s="281"/>
      <c r="G1502" s="281"/>
      <c r="H1502" s="281"/>
      <c r="I1502" s="281"/>
      <c r="J1502" s="281"/>
      <c r="K1502" s="281"/>
      <c r="L1502" s="281"/>
      <c r="M1502" s="281"/>
      <c r="N1502" s="282"/>
    </row>
    <row r="1503" spans="1:14" s="141" customFormat="1" ht="18" customHeight="1">
      <c r="A1503" s="276"/>
      <c r="B1503" s="288"/>
      <c r="C1503" s="289"/>
      <c r="D1503" s="289"/>
      <c r="E1503" s="289"/>
      <c r="F1503" s="281"/>
      <c r="G1503" s="281"/>
      <c r="H1503" s="281"/>
      <c r="I1503" s="281"/>
      <c r="J1503" s="281"/>
      <c r="K1503" s="281"/>
      <c r="L1503" s="281"/>
      <c r="M1503" s="281"/>
      <c r="N1503" s="282"/>
    </row>
    <row r="1504" spans="1:14" s="141" customFormat="1" ht="18" customHeight="1">
      <c r="A1504" s="276"/>
      <c r="B1504" s="288"/>
      <c r="C1504" s="289"/>
      <c r="D1504" s="289"/>
      <c r="E1504" s="289"/>
      <c r="F1504" s="281"/>
      <c r="G1504" s="281"/>
      <c r="H1504" s="281"/>
      <c r="I1504" s="281"/>
      <c r="J1504" s="281"/>
      <c r="K1504" s="281"/>
      <c r="L1504" s="281"/>
      <c r="M1504" s="281"/>
      <c r="N1504" s="282"/>
    </row>
    <row r="1505" spans="1:14" s="141" customFormat="1" ht="18" customHeight="1">
      <c r="A1505" s="276"/>
      <c r="B1505" s="288"/>
      <c r="C1505" s="289"/>
      <c r="D1505" s="289"/>
      <c r="E1505" s="289"/>
      <c r="F1505" s="281"/>
      <c r="G1505" s="281"/>
      <c r="H1505" s="281"/>
      <c r="I1505" s="281"/>
      <c r="J1505" s="281"/>
      <c r="K1505" s="281"/>
      <c r="L1505" s="281"/>
      <c r="M1505" s="281"/>
      <c r="N1505" s="282"/>
    </row>
    <row r="1506" spans="1:14" s="141" customFormat="1" ht="18" customHeight="1">
      <c r="A1506" s="276"/>
      <c r="B1506" s="288"/>
      <c r="C1506" s="289"/>
      <c r="D1506" s="289"/>
      <c r="E1506" s="289"/>
      <c r="F1506" s="281"/>
      <c r="G1506" s="281"/>
      <c r="H1506" s="281"/>
      <c r="I1506" s="281"/>
      <c r="J1506" s="281"/>
      <c r="K1506" s="281"/>
      <c r="L1506" s="281"/>
      <c r="M1506" s="281"/>
      <c r="N1506" s="282"/>
    </row>
    <row r="1507" spans="1:14" s="141" customFormat="1" ht="18" customHeight="1">
      <c r="A1507" s="276"/>
      <c r="B1507" s="288"/>
      <c r="C1507" s="289"/>
      <c r="D1507" s="289"/>
      <c r="E1507" s="289"/>
      <c r="F1507" s="281"/>
      <c r="G1507" s="281"/>
      <c r="H1507" s="281"/>
      <c r="I1507" s="281"/>
      <c r="J1507" s="281"/>
      <c r="K1507" s="281"/>
      <c r="L1507" s="281"/>
      <c r="M1507" s="281"/>
      <c r="N1507" s="282"/>
    </row>
    <row r="1508" spans="1:14" s="141" customFormat="1" ht="18" customHeight="1">
      <c r="A1508" s="276"/>
      <c r="B1508" s="288"/>
      <c r="C1508" s="289"/>
      <c r="D1508" s="289"/>
      <c r="E1508" s="289"/>
      <c r="F1508" s="281"/>
      <c r="G1508" s="281"/>
      <c r="H1508" s="281"/>
      <c r="I1508" s="281"/>
      <c r="J1508" s="281"/>
      <c r="K1508" s="281"/>
      <c r="L1508" s="281"/>
      <c r="M1508" s="281"/>
      <c r="N1508" s="282"/>
    </row>
    <row r="1509" spans="1:14" s="141" customFormat="1" ht="18" customHeight="1">
      <c r="A1509" s="276"/>
      <c r="B1509" s="288"/>
      <c r="C1509" s="289"/>
      <c r="D1509" s="289"/>
      <c r="E1509" s="289"/>
      <c r="F1509" s="281"/>
      <c r="G1509" s="281"/>
      <c r="H1509" s="281"/>
      <c r="I1509" s="281"/>
      <c r="J1509" s="281"/>
      <c r="K1509" s="281"/>
      <c r="L1509" s="281"/>
      <c r="M1509" s="281"/>
      <c r="N1509" s="282"/>
    </row>
    <row r="1510" spans="1:14" s="141" customFormat="1" ht="18" customHeight="1">
      <c r="A1510" s="276"/>
      <c r="B1510" s="288"/>
      <c r="C1510" s="289"/>
      <c r="D1510" s="289"/>
      <c r="E1510" s="289"/>
      <c r="F1510" s="281"/>
      <c r="G1510" s="281"/>
      <c r="H1510" s="281"/>
      <c r="I1510" s="281"/>
      <c r="J1510" s="281"/>
      <c r="K1510" s="281"/>
      <c r="L1510" s="281"/>
      <c r="M1510" s="281"/>
      <c r="N1510" s="282"/>
    </row>
    <row r="1511" spans="1:14" s="141" customFormat="1" ht="18" customHeight="1">
      <c r="A1511" s="276"/>
      <c r="B1511" s="288"/>
      <c r="C1511" s="289"/>
      <c r="D1511" s="289"/>
      <c r="E1511" s="289"/>
      <c r="F1511" s="281"/>
      <c r="G1511" s="281"/>
      <c r="H1511" s="281"/>
      <c r="I1511" s="281"/>
      <c r="J1511" s="281"/>
      <c r="K1511" s="281"/>
      <c r="L1511" s="281"/>
      <c r="M1511" s="281"/>
      <c r="N1511" s="282"/>
    </row>
    <row r="1512" spans="1:14" s="141" customFormat="1" ht="18" customHeight="1">
      <c r="A1512" s="276"/>
      <c r="B1512" s="288"/>
      <c r="C1512" s="289"/>
      <c r="D1512" s="289"/>
      <c r="E1512" s="289"/>
      <c r="F1512" s="281"/>
      <c r="G1512" s="281"/>
      <c r="H1512" s="281"/>
      <c r="I1512" s="281"/>
      <c r="J1512" s="281"/>
      <c r="K1512" s="281"/>
      <c r="L1512" s="281"/>
      <c r="M1512" s="281"/>
      <c r="N1512" s="282"/>
    </row>
    <row r="1513" spans="1:14" s="141" customFormat="1" ht="18" customHeight="1">
      <c r="A1513" s="276"/>
      <c r="B1513" s="288"/>
      <c r="C1513" s="289"/>
      <c r="D1513" s="289"/>
      <c r="E1513" s="289"/>
      <c r="F1513" s="281"/>
      <c r="G1513" s="281"/>
      <c r="H1513" s="281"/>
      <c r="I1513" s="281"/>
      <c r="J1513" s="281"/>
      <c r="K1513" s="281"/>
      <c r="L1513" s="281"/>
      <c r="M1513" s="281"/>
      <c r="N1513" s="282"/>
    </row>
    <row r="1514" spans="1:14" s="141" customFormat="1" ht="18" customHeight="1">
      <c r="A1514" s="276"/>
      <c r="B1514" s="288"/>
      <c r="C1514" s="289"/>
      <c r="D1514" s="289"/>
      <c r="E1514" s="289"/>
      <c r="F1514" s="281"/>
      <c r="G1514" s="281"/>
      <c r="H1514" s="281"/>
      <c r="I1514" s="281"/>
      <c r="J1514" s="281"/>
      <c r="K1514" s="281"/>
      <c r="L1514" s="281"/>
      <c r="M1514" s="281"/>
      <c r="N1514" s="282"/>
    </row>
    <row r="1515" spans="1:14" s="141" customFormat="1" ht="18" customHeight="1">
      <c r="A1515" s="276"/>
      <c r="B1515" s="288"/>
      <c r="C1515" s="289"/>
      <c r="D1515" s="289"/>
      <c r="E1515" s="289"/>
      <c r="F1515" s="281"/>
      <c r="G1515" s="281"/>
      <c r="H1515" s="281"/>
      <c r="I1515" s="281"/>
      <c r="J1515" s="281"/>
      <c r="K1515" s="281"/>
      <c r="L1515" s="281"/>
      <c r="M1515" s="281"/>
      <c r="N1515" s="282"/>
    </row>
    <row r="1516" spans="1:14" s="141" customFormat="1" ht="18" customHeight="1">
      <c r="A1516" s="276"/>
      <c r="B1516" s="288"/>
      <c r="C1516" s="289"/>
      <c r="D1516" s="289"/>
      <c r="E1516" s="289"/>
      <c r="F1516" s="281"/>
      <c r="G1516" s="281"/>
      <c r="H1516" s="281"/>
      <c r="I1516" s="281"/>
      <c r="J1516" s="281"/>
      <c r="K1516" s="281"/>
      <c r="L1516" s="281"/>
      <c r="M1516" s="281"/>
      <c r="N1516" s="282"/>
    </row>
    <row r="1517" spans="1:14" s="141" customFormat="1" ht="18" customHeight="1">
      <c r="A1517" s="276"/>
      <c r="B1517" s="288"/>
      <c r="C1517" s="289"/>
      <c r="D1517" s="289"/>
      <c r="E1517" s="289"/>
      <c r="F1517" s="281"/>
      <c r="G1517" s="281"/>
      <c r="H1517" s="281"/>
      <c r="I1517" s="281"/>
      <c r="J1517" s="281"/>
      <c r="K1517" s="281"/>
      <c r="L1517" s="281"/>
      <c r="M1517" s="281"/>
      <c r="N1517" s="282"/>
    </row>
    <row r="1518" spans="1:14" s="141" customFormat="1" ht="18" customHeight="1">
      <c r="A1518" s="276"/>
      <c r="B1518" s="288"/>
      <c r="C1518" s="289"/>
      <c r="D1518" s="289"/>
      <c r="E1518" s="289"/>
      <c r="F1518" s="281"/>
      <c r="G1518" s="281"/>
      <c r="H1518" s="281"/>
      <c r="I1518" s="281"/>
      <c r="J1518" s="281"/>
      <c r="K1518" s="281"/>
      <c r="L1518" s="281"/>
      <c r="M1518" s="281"/>
      <c r="N1518" s="282"/>
    </row>
    <row r="1519" spans="1:14" s="141" customFormat="1" ht="18" customHeight="1">
      <c r="A1519" s="276"/>
      <c r="B1519" s="288"/>
      <c r="C1519" s="289"/>
      <c r="D1519" s="289"/>
      <c r="E1519" s="289"/>
      <c r="F1519" s="281"/>
      <c r="G1519" s="281"/>
      <c r="H1519" s="281"/>
      <c r="I1519" s="281"/>
      <c r="J1519" s="281"/>
      <c r="K1519" s="281"/>
      <c r="L1519" s="281"/>
      <c r="M1519" s="281"/>
      <c r="N1519" s="282"/>
    </row>
    <row r="1520" spans="1:14" s="141" customFormat="1" ht="18" customHeight="1">
      <c r="A1520" s="276"/>
      <c r="B1520" s="288"/>
      <c r="C1520" s="289"/>
      <c r="D1520" s="289"/>
      <c r="E1520" s="289"/>
      <c r="F1520" s="281"/>
      <c r="G1520" s="281"/>
      <c r="H1520" s="281"/>
      <c r="I1520" s="281"/>
      <c r="J1520" s="281"/>
      <c r="K1520" s="281"/>
      <c r="L1520" s="281"/>
      <c r="M1520" s="281"/>
      <c r="N1520" s="282"/>
    </row>
    <row r="1521" spans="1:14" s="141" customFormat="1" ht="18" customHeight="1">
      <c r="A1521" s="276"/>
      <c r="B1521" s="288"/>
      <c r="C1521" s="289"/>
      <c r="D1521" s="289"/>
      <c r="E1521" s="289"/>
      <c r="F1521" s="281"/>
      <c r="G1521" s="281"/>
      <c r="H1521" s="281"/>
      <c r="I1521" s="281"/>
      <c r="J1521" s="281"/>
      <c r="K1521" s="281"/>
      <c r="L1521" s="281"/>
      <c r="M1521" s="281"/>
      <c r="N1521" s="282"/>
    </row>
    <row r="1522" spans="1:14" s="141" customFormat="1" ht="18" customHeight="1">
      <c r="A1522" s="276"/>
      <c r="B1522" s="288"/>
      <c r="C1522" s="289"/>
      <c r="D1522" s="289"/>
      <c r="E1522" s="289"/>
      <c r="F1522" s="281"/>
      <c r="G1522" s="281"/>
      <c r="H1522" s="281"/>
      <c r="I1522" s="281"/>
      <c r="J1522" s="281"/>
      <c r="K1522" s="281"/>
      <c r="L1522" s="281"/>
      <c r="M1522" s="281"/>
      <c r="N1522" s="282"/>
    </row>
    <row r="1523" spans="1:14" s="141" customFormat="1" ht="18" customHeight="1">
      <c r="A1523" s="276"/>
      <c r="B1523" s="288"/>
      <c r="C1523" s="289"/>
      <c r="D1523" s="289"/>
      <c r="E1523" s="289"/>
      <c r="F1523" s="281"/>
      <c r="G1523" s="281"/>
      <c r="H1523" s="281"/>
      <c r="I1523" s="281"/>
      <c r="J1523" s="281"/>
      <c r="K1523" s="281"/>
      <c r="L1523" s="281"/>
      <c r="M1523" s="281"/>
      <c r="N1523" s="282"/>
    </row>
    <row r="1524" spans="1:14" s="141" customFormat="1" ht="18" customHeight="1">
      <c r="A1524" s="276"/>
      <c r="B1524" s="288"/>
      <c r="C1524" s="289"/>
      <c r="D1524" s="289"/>
      <c r="E1524" s="289"/>
      <c r="F1524" s="281"/>
      <c r="G1524" s="281"/>
      <c r="H1524" s="281"/>
      <c r="I1524" s="281"/>
      <c r="J1524" s="281"/>
      <c r="K1524" s="281"/>
      <c r="L1524" s="281"/>
      <c r="M1524" s="281"/>
      <c r="N1524" s="282"/>
    </row>
    <row r="1525" spans="1:14" s="141" customFormat="1" ht="18" customHeight="1">
      <c r="A1525" s="276"/>
      <c r="B1525" s="288"/>
      <c r="C1525" s="289"/>
      <c r="D1525" s="289"/>
      <c r="E1525" s="289"/>
      <c r="F1525" s="281"/>
      <c r="G1525" s="281"/>
      <c r="H1525" s="281"/>
      <c r="I1525" s="281"/>
      <c r="J1525" s="281"/>
      <c r="K1525" s="281"/>
      <c r="L1525" s="281"/>
      <c r="M1525" s="281"/>
      <c r="N1525" s="282"/>
    </row>
    <row r="1526" spans="1:14" s="141" customFormat="1" ht="18" customHeight="1">
      <c r="A1526" s="276"/>
      <c r="B1526" s="288"/>
      <c r="C1526" s="289"/>
      <c r="D1526" s="289"/>
      <c r="E1526" s="289"/>
      <c r="F1526" s="281"/>
      <c r="G1526" s="281"/>
      <c r="H1526" s="281"/>
      <c r="I1526" s="281"/>
      <c r="J1526" s="281"/>
      <c r="K1526" s="281"/>
      <c r="L1526" s="281"/>
      <c r="M1526" s="281"/>
      <c r="N1526" s="282"/>
    </row>
    <row r="1527" spans="1:14" s="141" customFormat="1" ht="18" customHeight="1">
      <c r="A1527" s="276"/>
      <c r="B1527" s="288"/>
      <c r="C1527" s="289"/>
      <c r="D1527" s="289"/>
      <c r="E1527" s="289"/>
      <c r="F1527" s="281"/>
      <c r="G1527" s="281"/>
      <c r="H1527" s="281"/>
      <c r="I1527" s="281"/>
      <c r="J1527" s="281"/>
      <c r="K1527" s="281"/>
      <c r="L1527" s="281"/>
      <c r="M1527" s="281"/>
      <c r="N1527" s="282"/>
    </row>
    <row r="1528" spans="1:14" s="141" customFormat="1" ht="18" customHeight="1">
      <c r="A1528" s="276"/>
      <c r="B1528" s="288"/>
      <c r="C1528" s="289"/>
      <c r="D1528" s="289"/>
      <c r="E1528" s="289"/>
      <c r="F1528" s="281"/>
      <c r="G1528" s="281"/>
      <c r="H1528" s="281"/>
      <c r="I1528" s="281"/>
      <c r="J1528" s="281"/>
      <c r="K1528" s="281"/>
      <c r="L1528" s="281"/>
      <c r="M1528" s="281"/>
      <c r="N1528" s="282"/>
    </row>
    <row r="1529" spans="1:14" s="141" customFormat="1" ht="18" customHeight="1">
      <c r="A1529" s="276"/>
      <c r="B1529" s="288"/>
      <c r="C1529" s="289"/>
      <c r="D1529" s="289"/>
      <c r="E1529" s="289"/>
      <c r="F1529" s="281"/>
      <c r="G1529" s="281"/>
      <c r="H1529" s="281"/>
      <c r="I1529" s="281"/>
      <c r="J1529" s="281"/>
      <c r="K1529" s="281"/>
      <c r="L1529" s="281"/>
      <c r="M1529" s="281"/>
      <c r="N1529" s="282"/>
    </row>
    <row r="1530" spans="1:14" s="141" customFormat="1" ht="18" customHeight="1">
      <c r="A1530" s="276"/>
      <c r="B1530" s="288"/>
      <c r="C1530" s="289"/>
      <c r="D1530" s="289"/>
      <c r="E1530" s="289"/>
      <c r="F1530" s="281"/>
      <c r="G1530" s="281"/>
      <c r="H1530" s="281"/>
      <c r="I1530" s="281"/>
      <c r="J1530" s="281"/>
      <c r="K1530" s="281"/>
      <c r="L1530" s="281"/>
      <c r="M1530" s="281"/>
      <c r="N1530" s="282"/>
    </row>
    <row r="1531" spans="1:14" s="141" customFormat="1" ht="18" customHeight="1">
      <c r="A1531" s="276"/>
      <c r="B1531" s="288"/>
      <c r="C1531" s="289"/>
      <c r="D1531" s="289"/>
      <c r="E1531" s="289"/>
      <c r="F1531" s="281"/>
      <c r="G1531" s="281"/>
      <c r="H1531" s="281"/>
      <c r="I1531" s="281"/>
      <c r="J1531" s="281"/>
      <c r="K1531" s="281"/>
      <c r="L1531" s="281"/>
      <c r="M1531" s="281"/>
      <c r="N1531" s="282"/>
    </row>
    <row r="1532" spans="1:14" s="141" customFormat="1" ht="18" customHeight="1">
      <c r="A1532" s="276"/>
      <c r="B1532" s="288"/>
      <c r="C1532" s="289"/>
      <c r="D1532" s="289"/>
      <c r="E1532" s="289"/>
      <c r="F1532" s="281"/>
      <c r="G1532" s="281"/>
      <c r="H1532" s="281"/>
      <c r="I1532" s="281"/>
      <c r="J1532" s="281"/>
      <c r="K1532" s="281"/>
      <c r="L1532" s="281"/>
      <c r="M1532" s="281"/>
      <c r="N1532" s="282"/>
    </row>
    <row r="1533" spans="1:14" s="141" customFormat="1" ht="18" customHeight="1">
      <c r="A1533" s="276"/>
      <c r="B1533" s="288"/>
      <c r="C1533" s="289"/>
      <c r="D1533" s="289"/>
      <c r="E1533" s="289"/>
      <c r="F1533" s="281"/>
      <c r="G1533" s="281"/>
      <c r="H1533" s="281"/>
      <c r="I1533" s="281"/>
      <c r="J1533" s="281"/>
      <c r="K1533" s="281"/>
      <c r="L1533" s="281"/>
      <c r="M1533" s="281"/>
      <c r="N1533" s="282"/>
    </row>
    <row r="1534" spans="1:14" s="141" customFormat="1" ht="18" customHeight="1">
      <c r="A1534" s="276"/>
      <c r="B1534" s="288"/>
      <c r="C1534" s="289"/>
      <c r="D1534" s="289"/>
      <c r="E1534" s="289"/>
      <c r="F1534" s="281"/>
      <c r="G1534" s="281"/>
      <c r="H1534" s="281"/>
      <c r="I1534" s="281"/>
      <c r="J1534" s="281"/>
      <c r="K1534" s="281"/>
      <c r="L1534" s="281"/>
      <c r="M1534" s="281"/>
      <c r="N1534" s="282"/>
    </row>
    <row r="1535" spans="1:14" s="141" customFormat="1" ht="18" customHeight="1">
      <c r="A1535" s="276"/>
      <c r="B1535" s="288"/>
      <c r="C1535" s="289"/>
      <c r="D1535" s="289"/>
      <c r="E1535" s="289"/>
      <c r="F1535" s="281"/>
      <c r="G1535" s="281"/>
      <c r="H1535" s="281"/>
      <c r="I1535" s="281"/>
      <c r="J1535" s="281"/>
      <c r="K1535" s="281"/>
      <c r="L1535" s="281"/>
      <c r="M1535" s="281"/>
      <c r="N1535" s="282"/>
    </row>
    <row r="1536" spans="1:14" s="141" customFormat="1" ht="18" customHeight="1">
      <c r="A1536" s="276"/>
      <c r="B1536" s="288"/>
      <c r="C1536" s="289"/>
      <c r="D1536" s="289"/>
      <c r="E1536" s="289"/>
      <c r="F1536" s="281"/>
      <c r="G1536" s="281"/>
      <c r="H1536" s="281"/>
      <c r="I1536" s="281"/>
      <c r="J1536" s="281"/>
      <c r="K1536" s="281"/>
      <c r="L1536" s="281"/>
      <c r="M1536" s="281"/>
      <c r="N1536" s="282"/>
    </row>
    <row r="1537" spans="1:14" s="141" customFormat="1" ht="18" customHeight="1">
      <c r="A1537" s="276"/>
      <c r="B1537" s="288"/>
      <c r="C1537" s="289"/>
      <c r="D1537" s="289"/>
      <c r="E1537" s="289"/>
      <c r="F1537" s="281"/>
      <c r="G1537" s="281"/>
      <c r="H1537" s="281"/>
      <c r="I1537" s="281"/>
      <c r="J1537" s="281"/>
      <c r="K1537" s="281"/>
      <c r="L1537" s="281"/>
      <c r="M1537" s="281"/>
      <c r="N1537" s="282"/>
    </row>
    <row r="1538" spans="1:14" s="141" customFormat="1" ht="18" customHeight="1">
      <c r="A1538" s="276"/>
      <c r="B1538" s="288"/>
      <c r="C1538" s="289"/>
      <c r="D1538" s="289"/>
      <c r="E1538" s="289"/>
      <c r="F1538" s="281"/>
      <c r="G1538" s="281"/>
      <c r="H1538" s="281"/>
      <c r="I1538" s="281"/>
      <c r="J1538" s="281"/>
      <c r="K1538" s="281"/>
      <c r="L1538" s="281"/>
      <c r="M1538" s="281"/>
      <c r="N1538" s="282"/>
    </row>
    <row r="1539" spans="1:14" s="141" customFormat="1" ht="18" customHeight="1">
      <c r="A1539" s="276"/>
      <c r="B1539" s="288"/>
      <c r="C1539" s="289"/>
      <c r="D1539" s="289"/>
      <c r="E1539" s="289"/>
      <c r="F1539" s="281"/>
      <c r="G1539" s="281"/>
      <c r="H1539" s="281"/>
      <c r="I1539" s="281"/>
      <c r="J1539" s="281"/>
      <c r="K1539" s="281"/>
      <c r="L1539" s="281"/>
      <c r="M1539" s="281"/>
      <c r="N1539" s="282"/>
    </row>
    <row r="1540" spans="1:14" s="141" customFormat="1" ht="18" customHeight="1">
      <c r="A1540" s="276"/>
      <c r="B1540" s="288"/>
      <c r="C1540" s="289"/>
      <c r="D1540" s="289"/>
      <c r="E1540" s="289"/>
      <c r="F1540" s="281"/>
      <c r="G1540" s="281"/>
      <c r="H1540" s="281"/>
      <c r="I1540" s="281"/>
      <c r="J1540" s="281"/>
      <c r="K1540" s="281"/>
      <c r="L1540" s="281"/>
      <c r="M1540" s="281"/>
      <c r="N1540" s="282"/>
    </row>
    <row r="1541" spans="1:14" s="141" customFormat="1" ht="18" customHeight="1">
      <c r="A1541" s="276"/>
      <c r="B1541" s="288"/>
      <c r="C1541" s="289"/>
      <c r="D1541" s="289"/>
      <c r="E1541" s="289"/>
      <c r="F1541" s="281"/>
      <c r="G1541" s="281"/>
      <c r="H1541" s="281"/>
      <c r="I1541" s="281"/>
      <c r="J1541" s="281"/>
      <c r="K1541" s="281"/>
      <c r="L1541" s="281"/>
      <c r="M1541" s="281"/>
      <c r="N1541" s="282"/>
    </row>
    <row r="1542" spans="1:14" s="141" customFormat="1" ht="18" customHeight="1">
      <c r="A1542" s="276"/>
      <c r="B1542" s="288"/>
      <c r="C1542" s="289"/>
      <c r="D1542" s="289"/>
      <c r="E1542" s="289"/>
      <c r="F1542" s="281"/>
      <c r="G1542" s="281"/>
      <c r="H1542" s="281"/>
      <c r="I1542" s="281"/>
      <c r="J1542" s="281"/>
      <c r="K1542" s="281"/>
      <c r="L1542" s="281"/>
      <c r="M1542" s="281"/>
      <c r="N1542" s="282"/>
    </row>
    <row r="1543" spans="1:14" s="141" customFormat="1" ht="18" customHeight="1">
      <c r="A1543" s="276"/>
      <c r="B1543" s="288"/>
      <c r="C1543" s="289"/>
      <c r="D1543" s="289"/>
      <c r="E1543" s="289"/>
      <c r="F1543" s="281"/>
      <c r="G1543" s="281"/>
      <c r="H1543" s="281"/>
      <c r="I1543" s="281"/>
      <c r="J1543" s="281"/>
      <c r="K1543" s="281"/>
      <c r="L1543" s="281"/>
      <c r="M1543" s="281"/>
      <c r="N1543" s="282"/>
    </row>
    <row r="1544" spans="1:14" s="141" customFormat="1" ht="18" customHeight="1">
      <c r="A1544" s="276"/>
      <c r="B1544" s="288"/>
      <c r="C1544" s="289"/>
      <c r="D1544" s="289"/>
      <c r="E1544" s="289"/>
      <c r="F1544" s="281"/>
      <c r="G1544" s="281"/>
      <c r="H1544" s="281"/>
      <c r="I1544" s="281"/>
      <c r="J1544" s="281"/>
      <c r="K1544" s="281"/>
      <c r="L1544" s="281"/>
      <c r="M1544" s="281"/>
      <c r="N1544" s="282"/>
    </row>
    <row r="1545" spans="1:14" s="141" customFormat="1" ht="18" customHeight="1">
      <c r="A1545" s="276"/>
      <c r="B1545" s="288"/>
      <c r="C1545" s="289"/>
      <c r="D1545" s="289"/>
      <c r="E1545" s="289"/>
      <c r="F1545" s="281"/>
      <c r="G1545" s="281"/>
      <c r="H1545" s="281"/>
      <c r="I1545" s="281"/>
      <c r="J1545" s="281"/>
      <c r="K1545" s="281"/>
      <c r="L1545" s="281"/>
      <c r="M1545" s="281"/>
      <c r="N1545" s="282"/>
    </row>
    <row r="1546" spans="1:14" s="141" customFormat="1" ht="18" customHeight="1">
      <c r="A1546" s="276"/>
      <c r="B1546" s="288"/>
      <c r="C1546" s="289"/>
      <c r="D1546" s="289"/>
      <c r="E1546" s="289"/>
      <c r="F1546" s="281"/>
      <c r="G1546" s="281"/>
      <c r="H1546" s="281"/>
      <c r="I1546" s="281"/>
      <c r="J1546" s="281"/>
      <c r="K1546" s="281"/>
      <c r="L1546" s="281"/>
      <c r="M1546" s="281"/>
      <c r="N1546" s="282"/>
    </row>
    <row r="1547" spans="1:14" s="141" customFormat="1" ht="18" customHeight="1">
      <c r="A1547" s="276"/>
      <c r="B1547" s="288"/>
      <c r="C1547" s="289"/>
      <c r="D1547" s="289"/>
      <c r="E1547" s="289"/>
      <c r="F1547" s="281"/>
      <c r="G1547" s="281"/>
      <c r="H1547" s="281"/>
      <c r="I1547" s="281"/>
      <c r="J1547" s="281"/>
      <c r="K1547" s="281"/>
      <c r="L1547" s="281"/>
      <c r="M1547" s="281"/>
      <c r="N1547" s="282"/>
    </row>
    <row r="1548" spans="1:14" s="141" customFormat="1" ht="18" customHeight="1">
      <c r="A1548" s="276"/>
      <c r="B1548" s="288"/>
      <c r="C1548" s="289"/>
      <c r="D1548" s="289"/>
      <c r="E1548" s="289"/>
      <c r="F1548" s="281"/>
      <c r="G1548" s="281"/>
      <c r="H1548" s="281"/>
      <c r="I1548" s="281"/>
      <c r="J1548" s="281"/>
      <c r="K1548" s="281"/>
      <c r="L1548" s="281"/>
      <c r="M1548" s="281"/>
      <c r="N1548" s="282"/>
    </row>
    <row r="1549" spans="1:14" s="141" customFormat="1" ht="18" customHeight="1">
      <c r="A1549" s="276"/>
      <c r="B1549" s="288"/>
      <c r="C1549" s="289"/>
      <c r="D1549" s="289"/>
      <c r="E1549" s="289"/>
      <c r="F1549" s="281"/>
      <c r="G1549" s="281"/>
      <c r="H1549" s="281"/>
      <c r="I1549" s="281"/>
      <c r="J1549" s="281"/>
      <c r="K1549" s="281"/>
      <c r="L1549" s="281"/>
      <c r="M1549" s="281"/>
      <c r="N1549" s="282"/>
    </row>
    <row r="1550" spans="1:14" s="141" customFormat="1" ht="18" customHeight="1">
      <c r="A1550" s="276"/>
      <c r="B1550" s="288"/>
      <c r="C1550" s="289"/>
      <c r="D1550" s="289"/>
      <c r="E1550" s="289"/>
      <c r="F1550" s="281"/>
      <c r="G1550" s="281"/>
      <c r="H1550" s="281"/>
      <c r="I1550" s="281"/>
      <c r="J1550" s="281"/>
      <c r="K1550" s="281"/>
      <c r="L1550" s="281"/>
      <c r="M1550" s="281"/>
      <c r="N1550" s="282"/>
    </row>
    <row r="1551" spans="1:14" s="141" customFormat="1" ht="18" customHeight="1">
      <c r="A1551" s="276"/>
      <c r="B1551" s="288"/>
      <c r="C1551" s="289"/>
      <c r="D1551" s="289"/>
      <c r="E1551" s="289"/>
      <c r="F1551" s="281"/>
      <c r="G1551" s="281"/>
      <c r="H1551" s="281"/>
      <c r="I1551" s="281"/>
      <c r="J1551" s="281"/>
      <c r="K1551" s="281"/>
      <c r="L1551" s="281"/>
      <c r="M1551" s="281"/>
      <c r="N1551" s="282"/>
    </row>
    <row r="1552" spans="1:14" s="141" customFormat="1" ht="18" customHeight="1">
      <c r="A1552" s="276"/>
      <c r="B1552" s="288"/>
      <c r="C1552" s="289"/>
      <c r="D1552" s="289"/>
      <c r="E1552" s="289"/>
      <c r="F1552" s="281"/>
      <c r="G1552" s="281"/>
      <c r="H1552" s="281"/>
      <c r="I1552" s="281"/>
      <c r="J1552" s="281"/>
      <c r="K1552" s="281"/>
      <c r="L1552" s="281"/>
      <c r="M1552" s="281"/>
      <c r="N1552" s="282"/>
    </row>
    <row r="1553" spans="1:14" s="141" customFormat="1" ht="18" customHeight="1">
      <c r="A1553" s="276"/>
      <c r="B1553" s="288"/>
      <c r="C1553" s="289"/>
      <c r="D1553" s="289"/>
      <c r="E1553" s="289"/>
      <c r="F1553" s="281"/>
      <c r="G1553" s="281"/>
      <c r="H1553" s="281"/>
      <c r="I1553" s="281"/>
      <c r="J1553" s="281"/>
      <c r="K1553" s="281"/>
      <c r="L1553" s="281"/>
      <c r="M1553" s="281"/>
      <c r="N1553" s="282"/>
    </row>
    <row r="1554" spans="1:14" s="141" customFormat="1" ht="18" customHeight="1">
      <c r="A1554" s="276"/>
      <c r="B1554" s="288"/>
      <c r="C1554" s="289"/>
      <c r="D1554" s="289"/>
      <c r="E1554" s="289"/>
      <c r="F1554" s="281"/>
      <c r="G1554" s="281"/>
      <c r="H1554" s="281"/>
      <c r="I1554" s="281"/>
      <c r="J1554" s="281"/>
      <c r="K1554" s="281"/>
      <c r="L1554" s="281"/>
      <c r="M1554" s="281"/>
      <c r="N1554" s="282"/>
    </row>
    <row r="1555" spans="1:14" s="141" customFormat="1" ht="18" customHeight="1">
      <c r="A1555" s="276"/>
      <c r="B1555" s="288"/>
      <c r="C1555" s="289"/>
      <c r="D1555" s="289"/>
      <c r="E1555" s="289"/>
      <c r="F1555" s="281"/>
      <c r="G1555" s="281"/>
      <c r="H1555" s="281"/>
      <c r="I1555" s="281"/>
      <c r="J1555" s="281"/>
      <c r="K1555" s="281"/>
      <c r="L1555" s="281"/>
      <c r="M1555" s="281"/>
      <c r="N1555" s="282"/>
    </row>
    <row r="1556" spans="1:14" s="141" customFormat="1" ht="18" customHeight="1">
      <c r="A1556" s="276"/>
      <c r="B1556" s="288"/>
      <c r="C1556" s="289"/>
      <c r="D1556" s="289"/>
      <c r="E1556" s="289"/>
      <c r="F1556" s="281"/>
      <c r="G1556" s="281"/>
      <c r="H1556" s="281"/>
      <c r="I1556" s="281"/>
      <c r="J1556" s="281"/>
      <c r="K1556" s="281"/>
      <c r="L1556" s="281"/>
      <c r="M1556" s="281"/>
      <c r="N1556" s="282"/>
    </row>
    <row r="1557" spans="1:14" s="141" customFormat="1" ht="18" customHeight="1">
      <c r="A1557" s="276"/>
      <c r="B1557" s="288"/>
      <c r="C1557" s="289"/>
      <c r="D1557" s="289"/>
      <c r="E1557" s="289"/>
      <c r="F1557" s="281"/>
      <c r="G1557" s="281"/>
      <c r="H1557" s="281"/>
      <c r="I1557" s="281"/>
      <c r="J1557" s="281"/>
      <c r="K1557" s="281"/>
      <c r="L1557" s="281"/>
      <c r="M1557" s="281"/>
      <c r="N1557" s="282"/>
    </row>
    <row r="1558" spans="1:14" s="141" customFormat="1" ht="18" customHeight="1">
      <c r="A1558" s="276"/>
      <c r="B1558" s="288"/>
      <c r="C1558" s="289"/>
      <c r="D1558" s="289"/>
      <c r="E1558" s="289"/>
      <c r="F1558" s="281"/>
      <c r="G1558" s="281"/>
      <c r="H1558" s="281"/>
      <c r="I1558" s="281"/>
      <c r="J1558" s="281"/>
      <c r="K1558" s="281"/>
      <c r="L1558" s="281"/>
      <c r="M1558" s="281"/>
      <c r="N1558" s="282"/>
    </row>
    <row r="1559" spans="1:14" s="141" customFormat="1" ht="18" customHeight="1">
      <c r="A1559" s="276"/>
      <c r="B1559" s="288"/>
      <c r="C1559" s="289"/>
      <c r="D1559" s="289"/>
      <c r="E1559" s="289"/>
      <c r="F1559" s="281"/>
      <c r="G1559" s="281"/>
      <c r="H1559" s="281"/>
      <c r="I1559" s="281"/>
      <c r="J1559" s="281"/>
      <c r="K1559" s="281"/>
      <c r="L1559" s="281"/>
      <c r="M1559" s="281"/>
      <c r="N1559" s="282"/>
    </row>
    <row r="1560" spans="1:14" s="141" customFormat="1" ht="18" customHeight="1">
      <c r="A1560" s="276"/>
      <c r="B1560" s="288"/>
      <c r="C1560" s="289"/>
      <c r="D1560" s="289"/>
      <c r="E1560" s="289"/>
      <c r="F1560" s="281"/>
      <c r="G1560" s="281"/>
      <c r="H1560" s="281"/>
      <c r="I1560" s="281"/>
      <c r="J1560" s="281"/>
      <c r="K1560" s="281"/>
      <c r="L1560" s="281"/>
      <c r="M1560" s="281"/>
      <c r="N1560" s="282"/>
    </row>
    <row r="1561" spans="1:14" s="141" customFormat="1" ht="18" customHeight="1">
      <c r="A1561" s="276"/>
      <c r="B1561" s="288"/>
      <c r="C1561" s="289"/>
      <c r="D1561" s="289"/>
      <c r="E1561" s="289"/>
      <c r="F1561" s="281"/>
      <c r="G1561" s="281"/>
      <c r="H1561" s="281"/>
      <c r="I1561" s="281"/>
      <c r="J1561" s="281"/>
      <c r="K1561" s="281"/>
      <c r="L1561" s="281"/>
      <c r="M1561" s="281"/>
      <c r="N1561" s="282"/>
    </row>
    <row r="1562" spans="1:14" s="141" customFormat="1" ht="18" customHeight="1">
      <c r="A1562" s="276"/>
      <c r="B1562" s="288"/>
      <c r="C1562" s="289"/>
      <c r="D1562" s="289"/>
      <c r="E1562" s="289"/>
      <c r="F1562" s="281"/>
      <c r="G1562" s="281"/>
      <c r="H1562" s="281"/>
      <c r="I1562" s="281"/>
      <c r="J1562" s="281"/>
      <c r="K1562" s="281"/>
      <c r="L1562" s="281"/>
      <c r="M1562" s="281"/>
      <c r="N1562" s="282"/>
    </row>
    <row r="1563" spans="1:14" s="141" customFormat="1" ht="18" customHeight="1">
      <c r="A1563" s="276"/>
      <c r="B1563" s="288"/>
      <c r="C1563" s="289"/>
      <c r="D1563" s="289"/>
      <c r="E1563" s="289"/>
      <c r="F1563" s="281"/>
      <c r="G1563" s="281"/>
      <c r="H1563" s="281"/>
      <c r="I1563" s="281"/>
      <c r="J1563" s="281"/>
      <c r="K1563" s="281"/>
      <c r="L1563" s="281"/>
      <c r="M1563" s="281"/>
      <c r="N1563" s="282"/>
    </row>
    <row r="1564" spans="1:14" s="141" customFormat="1" ht="18" customHeight="1">
      <c r="A1564" s="276"/>
      <c r="B1564" s="288"/>
      <c r="C1564" s="289"/>
      <c r="D1564" s="289"/>
      <c r="E1564" s="289"/>
      <c r="F1564" s="281"/>
      <c r="G1564" s="281"/>
      <c r="H1564" s="281"/>
      <c r="I1564" s="281"/>
      <c r="J1564" s="281"/>
      <c r="K1564" s="281"/>
      <c r="L1564" s="281"/>
      <c r="M1564" s="281"/>
      <c r="N1564" s="282"/>
    </row>
    <row r="1565" spans="1:14" s="141" customFormat="1" ht="18" customHeight="1">
      <c r="A1565" s="276"/>
      <c r="B1565" s="288"/>
      <c r="C1565" s="289"/>
      <c r="D1565" s="289"/>
      <c r="E1565" s="289"/>
      <c r="F1565" s="281"/>
      <c r="G1565" s="281"/>
      <c r="H1565" s="281"/>
      <c r="I1565" s="281"/>
      <c r="J1565" s="281"/>
      <c r="K1565" s="281"/>
      <c r="L1565" s="281"/>
      <c r="M1565" s="281"/>
      <c r="N1565" s="282"/>
    </row>
    <row r="1566" spans="1:14" s="141" customFormat="1" ht="18" customHeight="1">
      <c r="A1566" s="276"/>
      <c r="B1566" s="288"/>
      <c r="C1566" s="289"/>
      <c r="D1566" s="289"/>
      <c r="E1566" s="289"/>
      <c r="F1566" s="281"/>
      <c r="G1566" s="281"/>
      <c r="H1566" s="281"/>
      <c r="I1566" s="281"/>
      <c r="J1566" s="281"/>
      <c r="K1566" s="281"/>
      <c r="L1566" s="281"/>
      <c r="M1566" s="281"/>
      <c r="N1566" s="282"/>
    </row>
    <row r="1567" spans="1:14" s="141" customFormat="1" ht="18" customHeight="1">
      <c r="A1567" s="276"/>
      <c r="B1567" s="288"/>
      <c r="C1567" s="289"/>
      <c r="D1567" s="289"/>
      <c r="E1567" s="289"/>
      <c r="F1567" s="281"/>
      <c r="G1567" s="281"/>
      <c r="H1567" s="281"/>
      <c r="I1567" s="281"/>
      <c r="J1567" s="281"/>
      <c r="K1567" s="281"/>
      <c r="L1567" s="281"/>
      <c r="M1567" s="281"/>
      <c r="N1567" s="282"/>
    </row>
    <row r="1568" spans="1:14" s="141" customFormat="1" ht="18" customHeight="1">
      <c r="A1568" s="276"/>
      <c r="B1568" s="288"/>
      <c r="C1568" s="289"/>
      <c r="D1568" s="289"/>
      <c r="E1568" s="289"/>
      <c r="F1568" s="281"/>
      <c r="G1568" s="281"/>
      <c r="H1568" s="281"/>
      <c r="I1568" s="281"/>
      <c r="J1568" s="281"/>
      <c r="K1568" s="281"/>
      <c r="L1568" s="281"/>
      <c r="M1568" s="281"/>
      <c r="N1568" s="282"/>
    </row>
    <row r="1569" spans="1:14" s="141" customFormat="1" ht="18" customHeight="1">
      <c r="A1569" s="276"/>
      <c r="B1569" s="288"/>
      <c r="C1569" s="289"/>
      <c r="D1569" s="289"/>
      <c r="E1569" s="289"/>
      <c r="F1569" s="281"/>
      <c r="G1569" s="281"/>
      <c r="H1569" s="281"/>
      <c r="I1569" s="281"/>
      <c r="J1569" s="281"/>
      <c r="K1569" s="281"/>
      <c r="L1569" s="281"/>
      <c r="M1569" s="281"/>
      <c r="N1569" s="282"/>
    </row>
    <row r="1570" spans="1:14" s="141" customFormat="1" ht="18" customHeight="1">
      <c r="A1570" s="276"/>
      <c r="B1570" s="288"/>
      <c r="C1570" s="289"/>
      <c r="D1570" s="289"/>
      <c r="E1570" s="289"/>
      <c r="F1570" s="281"/>
      <c r="G1570" s="281"/>
      <c r="H1570" s="281"/>
      <c r="I1570" s="281"/>
      <c r="J1570" s="281"/>
      <c r="K1570" s="281"/>
      <c r="L1570" s="281"/>
      <c r="M1570" s="281"/>
      <c r="N1570" s="282"/>
    </row>
    <row r="1571" spans="1:14" s="141" customFormat="1" ht="18" customHeight="1">
      <c r="A1571" s="276"/>
      <c r="B1571" s="288"/>
      <c r="C1571" s="289"/>
      <c r="D1571" s="289"/>
      <c r="E1571" s="289"/>
      <c r="F1571" s="281"/>
      <c r="G1571" s="281"/>
      <c r="H1571" s="281"/>
      <c r="I1571" s="281"/>
      <c r="J1571" s="281"/>
      <c r="K1571" s="281"/>
      <c r="L1571" s="281"/>
      <c r="M1571" s="281"/>
      <c r="N1571" s="282"/>
    </row>
    <row r="1572" spans="1:14" s="141" customFormat="1" ht="18" customHeight="1">
      <c r="A1572" s="276"/>
      <c r="B1572" s="288"/>
      <c r="C1572" s="289"/>
      <c r="D1572" s="289"/>
      <c r="E1572" s="289"/>
      <c r="F1572" s="281"/>
      <c r="G1572" s="281"/>
      <c r="H1572" s="281"/>
      <c r="I1572" s="281"/>
      <c r="J1572" s="281"/>
      <c r="K1572" s="281"/>
      <c r="L1572" s="281"/>
      <c r="M1572" s="281"/>
      <c r="N1572" s="282"/>
    </row>
    <row r="1573" spans="1:14" s="141" customFormat="1" ht="18" customHeight="1">
      <c r="A1573" s="276"/>
      <c r="B1573" s="288"/>
      <c r="C1573" s="289"/>
      <c r="D1573" s="289"/>
      <c r="E1573" s="289"/>
      <c r="F1573" s="281"/>
      <c r="G1573" s="281"/>
      <c r="H1573" s="281"/>
      <c r="I1573" s="281"/>
      <c r="J1573" s="281"/>
      <c r="K1573" s="281"/>
      <c r="L1573" s="281"/>
      <c r="M1573" s="281"/>
      <c r="N1573" s="282"/>
    </row>
    <row r="1574" spans="1:14" s="141" customFormat="1" ht="18" customHeight="1">
      <c r="A1574" s="276"/>
      <c r="B1574" s="288"/>
      <c r="C1574" s="289"/>
      <c r="D1574" s="289"/>
      <c r="E1574" s="289"/>
      <c r="F1574" s="281"/>
      <c r="G1574" s="281"/>
      <c r="H1574" s="281"/>
      <c r="I1574" s="281"/>
      <c r="J1574" s="281"/>
      <c r="K1574" s="281"/>
      <c r="L1574" s="281"/>
      <c r="M1574" s="281"/>
      <c r="N1574" s="282"/>
    </row>
    <row r="1575" spans="1:14" s="141" customFormat="1" ht="18" customHeight="1">
      <c r="A1575" s="276"/>
      <c r="B1575" s="288"/>
      <c r="C1575" s="289"/>
      <c r="D1575" s="289"/>
      <c r="E1575" s="289"/>
      <c r="F1575" s="281"/>
      <c r="G1575" s="281"/>
      <c r="H1575" s="281"/>
      <c r="I1575" s="281"/>
      <c r="J1575" s="281"/>
      <c r="K1575" s="281"/>
      <c r="L1575" s="281"/>
      <c r="M1575" s="281"/>
      <c r="N1575" s="282"/>
    </row>
    <row r="1576" spans="1:14" s="141" customFormat="1" ht="18" customHeight="1">
      <c r="A1576" s="276"/>
      <c r="B1576" s="288"/>
      <c r="C1576" s="289"/>
      <c r="D1576" s="289"/>
      <c r="E1576" s="289"/>
      <c r="F1576" s="281"/>
      <c r="G1576" s="281"/>
      <c r="H1576" s="281"/>
      <c r="I1576" s="281"/>
      <c r="J1576" s="281"/>
      <c r="K1576" s="281"/>
      <c r="L1576" s="281"/>
      <c r="M1576" s="281"/>
      <c r="N1576" s="282"/>
    </row>
    <row r="1577" spans="1:14" s="141" customFormat="1" ht="18" customHeight="1">
      <c r="A1577" s="276"/>
      <c r="B1577" s="288"/>
      <c r="C1577" s="289"/>
      <c r="D1577" s="289"/>
      <c r="E1577" s="289"/>
      <c r="F1577" s="281"/>
      <c r="G1577" s="281"/>
      <c r="H1577" s="281"/>
      <c r="I1577" s="281"/>
      <c r="J1577" s="281"/>
      <c r="K1577" s="281"/>
      <c r="L1577" s="281"/>
      <c r="M1577" s="281"/>
      <c r="N1577" s="282"/>
    </row>
    <row r="1578" spans="1:14" s="141" customFormat="1" ht="18" customHeight="1">
      <c r="A1578" s="276"/>
      <c r="B1578" s="288"/>
      <c r="C1578" s="289"/>
      <c r="D1578" s="289"/>
      <c r="E1578" s="289"/>
      <c r="F1578" s="281"/>
      <c r="G1578" s="281"/>
      <c r="H1578" s="281"/>
      <c r="I1578" s="281"/>
      <c r="J1578" s="281"/>
      <c r="K1578" s="281"/>
      <c r="L1578" s="281"/>
      <c r="M1578" s="281"/>
      <c r="N1578" s="282"/>
    </row>
    <row r="1579" spans="1:14" s="141" customFormat="1" ht="18" customHeight="1">
      <c r="A1579" s="276"/>
      <c r="B1579" s="288"/>
      <c r="C1579" s="289"/>
      <c r="D1579" s="289"/>
      <c r="E1579" s="289"/>
      <c r="F1579" s="281"/>
      <c r="G1579" s="281"/>
      <c r="H1579" s="281"/>
      <c r="I1579" s="281"/>
      <c r="J1579" s="281"/>
      <c r="K1579" s="281"/>
      <c r="L1579" s="281"/>
      <c r="M1579" s="281"/>
      <c r="N1579" s="282"/>
    </row>
    <row r="1580" spans="1:14" s="141" customFormat="1" ht="18" customHeight="1">
      <c r="A1580" s="276"/>
      <c r="B1580" s="288"/>
      <c r="C1580" s="289"/>
      <c r="D1580" s="289"/>
      <c r="E1580" s="289"/>
      <c r="F1580" s="281"/>
      <c r="G1580" s="281"/>
      <c r="H1580" s="281"/>
      <c r="I1580" s="281"/>
      <c r="J1580" s="281"/>
      <c r="K1580" s="281"/>
      <c r="L1580" s="281"/>
      <c r="M1580" s="281"/>
      <c r="N1580" s="282"/>
    </row>
    <row r="1581" spans="1:14" s="141" customFormat="1" ht="18" customHeight="1">
      <c r="A1581" s="276"/>
      <c r="B1581" s="288"/>
      <c r="C1581" s="289"/>
      <c r="D1581" s="289"/>
      <c r="E1581" s="289"/>
      <c r="F1581" s="281"/>
      <c r="G1581" s="281"/>
      <c r="H1581" s="281"/>
      <c r="I1581" s="281"/>
      <c r="J1581" s="281"/>
      <c r="K1581" s="281"/>
      <c r="L1581" s="281"/>
      <c r="M1581" s="281"/>
      <c r="N1581" s="282"/>
    </row>
    <row r="1582" spans="1:14" s="141" customFormat="1" ht="18" customHeight="1">
      <c r="A1582" s="276"/>
      <c r="B1582" s="288"/>
      <c r="C1582" s="289"/>
      <c r="D1582" s="289"/>
      <c r="E1582" s="289"/>
      <c r="F1582" s="281"/>
      <c r="G1582" s="281"/>
      <c r="H1582" s="281"/>
      <c r="I1582" s="281"/>
      <c r="J1582" s="281"/>
      <c r="K1582" s="281"/>
      <c r="L1582" s="281"/>
      <c r="M1582" s="281"/>
      <c r="N1582" s="282"/>
    </row>
    <row r="1583" spans="1:14" s="141" customFormat="1" ht="18" customHeight="1">
      <c r="A1583" s="276"/>
      <c r="B1583" s="288"/>
      <c r="C1583" s="289"/>
      <c r="D1583" s="289"/>
      <c r="E1583" s="289"/>
      <c r="F1583" s="281"/>
      <c r="G1583" s="281"/>
      <c r="H1583" s="281"/>
      <c r="I1583" s="281"/>
      <c r="J1583" s="281"/>
      <c r="K1583" s="281"/>
      <c r="L1583" s="281"/>
      <c r="M1583" s="281"/>
      <c r="N1583" s="282"/>
    </row>
    <row r="1584" spans="1:14" s="141" customFormat="1" ht="18" customHeight="1">
      <c r="A1584" s="276"/>
      <c r="B1584" s="288"/>
      <c r="C1584" s="289"/>
      <c r="D1584" s="289"/>
      <c r="E1584" s="289"/>
      <c r="F1584" s="281"/>
      <c r="G1584" s="281"/>
      <c r="H1584" s="281"/>
      <c r="I1584" s="281"/>
      <c r="J1584" s="281"/>
      <c r="K1584" s="281"/>
      <c r="L1584" s="281"/>
      <c r="M1584" s="281"/>
      <c r="N1584" s="282"/>
    </row>
    <row r="1585" spans="1:14" s="141" customFormat="1" ht="18" customHeight="1">
      <c r="A1585" s="276"/>
      <c r="B1585" s="288"/>
      <c r="C1585" s="289"/>
      <c r="D1585" s="289"/>
      <c r="E1585" s="289"/>
      <c r="F1585" s="281"/>
      <c r="G1585" s="281"/>
      <c r="H1585" s="281"/>
      <c r="I1585" s="281"/>
      <c r="J1585" s="281"/>
      <c r="K1585" s="281"/>
      <c r="L1585" s="281"/>
      <c r="M1585" s="281"/>
      <c r="N1585" s="282"/>
    </row>
    <row r="1586" spans="1:14" s="141" customFormat="1" ht="18" customHeight="1">
      <c r="A1586" s="276"/>
      <c r="B1586" s="288"/>
      <c r="C1586" s="289"/>
      <c r="D1586" s="289"/>
      <c r="E1586" s="289"/>
      <c r="F1586" s="281"/>
      <c r="G1586" s="281"/>
      <c r="H1586" s="281"/>
      <c r="I1586" s="281"/>
      <c r="J1586" s="281"/>
      <c r="K1586" s="281"/>
      <c r="L1586" s="281"/>
      <c r="M1586" s="281"/>
      <c r="N1586" s="282"/>
    </row>
    <row r="1587" spans="1:14" s="141" customFormat="1" ht="18" customHeight="1">
      <c r="A1587" s="276"/>
      <c r="B1587" s="288"/>
      <c r="C1587" s="289"/>
      <c r="D1587" s="289"/>
      <c r="E1587" s="289"/>
      <c r="F1587" s="281"/>
      <c r="G1587" s="281"/>
      <c r="H1587" s="281"/>
      <c r="I1587" s="281"/>
      <c r="J1587" s="281"/>
      <c r="K1587" s="281"/>
      <c r="L1587" s="281"/>
      <c r="M1587" s="281"/>
      <c r="N1587" s="282"/>
    </row>
    <row r="1588" spans="1:14" s="141" customFormat="1" ht="18" customHeight="1">
      <c r="A1588" s="276"/>
      <c r="B1588" s="288"/>
      <c r="C1588" s="289"/>
      <c r="D1588" s="289"/>
      <c r="E1588" s="289"/>
      <c r="F1588" s="281"/>
      <c r="G1588" s="281"/>
      <c r="H1588" s="281"/>
      <c r="I1588" s="281"/>
      <c r="J1588" s="281"/>
      <c r="K1588" s="281"/>
      <c r="L1588" s="281"/>
      <c r="M1588" s="281"/>
      <c r="N1588" s="282"/>
    </row>
    <row r="1589" spans="1:14" s="141" customFormat="1" ht="18" customHeight="1">
      <c r="A1589" s="276"/>
      <c r="B1589" s="288"/>
      <c r="C1589" s="289"/>
      <c r="D1589" s="289"/>
      <c r="E1589" s="289"/>
      <c r="F1589" s="281"/>
      <c r="G1589" s="281"/>
      <c r="H1589" s="281"/>
      <c r="I1589" s="281"/>
      <c r="J1589" s="281"/>
      <c r="K1589" s="281"/>
      <c r="L1589" s="281"/>
      <c r="M1589" s="281"/>
      <c r="N1589" s="282"/>
    </row>
    <row r="1590" spans="1:14" s="141" customFormat="1" ht="18" customHeight="1">
      <c r="A1590" s="276"/>
      <c r="B1590" s="288"/>
      <c r="C1590" s="289"/>
      <c r="D1590" s="289"/>
      <c r="E1590" s="289"/>
      <c r="F1590" s="281"/>
      <c r="G1590" s="281"/>
      <c r="H1590" s="281"/>
      <c r="I1590" s="281"/>
      <c r="J1590" s="281"/>
      <c r="K1590" s="281"/>
      <c r="L1590" s="281"/>
      <c r="M1590" s="281"/>
      <c r="N1590" s="282"/>
    </row>
    <row r="1591" spans="1:14" s="141" customFormat="1" ht="18" customHeight="1">
      <c r="A1591" s="276"/>
      <c r="B1591" s="288"/>
      <c r="C1591" s="289"/>
      <c r="D1591" s="289"/>
      <c r="E1591" s="289"/>
      <c r="F1591" s="281"/>
      <c r="G1591" s="281"/>
      <c r="H1591" s="281"/>
      <c r="I1591" s="281"/>
      <c r="J1591" s="281"/>
      <c r="K1591" s="281"/>
      <c r="L1591" s="281"/>
      <c r="M1591" s="281"/>
      <c r="N1591" s="282"/>
    </row>
    <row r="1592" spans="1:14" s="141" customFormat="1" ht="18" customHeight="1">
      <c r="A1592" s="276"/>
      <c r="B1592" s="288"/>
      <c r="C1592" s="289"/>
      <c r="D1592" s="289"/>
      <c r="E1592" s="289"/>
      <c r="F1592" s="281"/>
      <c r="G1592" s="281"/>
      <c r="H1592" s="281"/>
      <c r="I1592" s="281"/>
      <c r="J1592" s="281"/>
      <c r="K1592" s="281"/>
      <c r="L1592" s="281"/>
      <c r="M1592" s="281"/>
      <c r="N1592" s="282"/>
    </row>
    <row r="1593" spans="1:14" s="141" customFormat="1" ht="18" customHeight="1">
      <c r="A1593" s="276"/>
      <c r="B1593" s="288"/>
      <c r="C1593" s="289"/>
      <c r="D1593" s="289"/>
      <c r="E1593" s="289"/>
      <c r="F1593" s="281"/>
      <c r="G1593" s="281"/>
      <c r="H1593" s="281"/>
      <c r="I1593" s="281"/>
      <c r="J1593" s="281"/>
      <c r="K1593" s="281"/>
      <c r="L1593" s="281"/>
      <c r="M1593" s="281"/>
      <c r="N1593" s="282"/>
    </row>
    <row r="1594" spans="1:14" s="141" customFormat="1" ht="18" customHeight="1">
      <c r="A1594" s="276"/>
      <c r="B1594" s="288"/>
      <c r="C1594" s="289"/>
      <c r="D1594" s="289"/>
      <c r="E1594" s="289"/>
      <c r="F1594" s="281"/>
      <c r="G1594" s="281"/>
      <c r="H1594" s="281"/>
      <c r="I1594" s="281"/>
      <c r="J1594" s="281"/>
      <c r="K1594" s="281"/>
      <c r="L1594" s="281"/>
      <c r="M1594" s="281"/>
      <c r="N1594" s="282"/>
    </row>
    <row r="1595" spans="1:14" s="141" customFormat="1" ht="18" customHeight="1">
      <c r="A1595" s="276"/>
      <c r="B1595" s="288"/>
      <c r="C1595" s="289"/>
      <c r="D1595" s="289"/>
      <c r="E1595" s="289"/>
      <c r="F1595" s="281"/>
      <c r="G1595" s="281"/>
      <c r="H1595" s="281"/>
      <c r="I1595" s="281"/>
      <c r="J1595" s="281"/>
      <c r="K1595" s="281"/>
      <c r="L1595" s="281"/>
      <c r="M1595" s="281"/>
      <c r="N1595" s="282"/>
    </row>
    <row r="1596" spans="1:14" s="141" customFormat="1" ht="18" customHeight="1">
      <c r="A1596" s="276"/>
      <c r="B1596" s="288"/>
      <c r="C1596" s="289"/>
      <c r="D1596" s="289"/>
      <c r="E1596" s="289"/>
      <c r="F1596" s="281"/>
      <c r="G1596" s="281"/>
      <c r="H1596" s="281"/>
      <c r="I1596" s="281"/>
      <c r="J1596" s="281"/>
      <c r="K1596" s="281"/>
      <c r="L1596" s="281"/>
      <c r="M1596" s="281"/>
      <c r="N1596" s="282"/>
    </row>
    <row r="1597" spans="1:14" s="141" customFormat="1" ht="18" customHeight="1">
      <c r="A1597" s="276"/>
      <c r="B1597" s="288"/>
      <c r="C1597" s="289"/>
      <c r="D1597" s="289"/>
      <c r="E1597" s="289"/>
      <c r="F1597" s="281"/>
      <c r="G1597" s="281"/>
      <c r="H1597" s="281"/>
      <c r="I1597" s="281"/>
      <c r="J1597" s="281"/>
      <c r="K1597" s="281"/>
      <c r="L1597" s="281"/>
      <c r="M1597" s="281"/>
      <c r="N1597" s="282"/>
    </row>
    <row r="1598" spans="1:14" s="141" customFormat="1" ht="18" customHeight="1">
      <c r="A1598" s="276"/>
      <c r="B1598" s="288"/>
      <c r="C1598" s="289"/>
      <c r="D1598" s="289"/>
      <c r="E1598" s="289"/>
      <c r="F1598" s="281"/>
      <c r="G1598" s="281"/>
      <c r="H1598" s="281"/>
      <c r="I1598" s="281"/>
      <c r="J1598" s="281"/>
      <c r="K1598" s="281"/>
      <c r="L1598" s="281"/>
      <c r="M1598" s="281"/>
      <c r="N1598" s="282"/>
    </row>
    <row r="1599" spans="1:14" s="141" customFormat="1" ht="18" customHeight="1">
      <c r="A1599" s="276"/>
      <c r="B1599" s="288"/>
      <c r="C1599" s="289"/>
      <c r="D1599" s="289"/>
      <c r="E1599" s="289"/>
      <c r="F1599" s="281"/>
      <c r="G1599" s="281"/>
      <c r="H1599" s="281"/>
      <c r="I1599" s="281"/>
      <c r="J1599" s="281"/>
      <c r="K1599" s="281"/>
      <c r="L1599" s="281"/>
      <c r="M1599" s="281"/>
      <c r="N1599" s="282"/>
    </row>
    <row r="1600" spans="1:14" s="141" customFormat="1" ht="18" customHeight="1">
      <c r="A1600" s="276"/>
      <c r="B1600" s="288"/>
      <c r="C1600" s="289"/>
      <c r="D1600" s="289"/>
      <c r="E1600" s="289"/>
      <c r="F1600" s="281"/>
      <c r="G1600" s="281"/>
      <c r="H1600" s="281"/>
      <c r="I1600" s="281"/>
      <c r="J1600" s="281"/>
      <c r="K1600" s="281"/>
      <c r="L1600" s="281"/>
      <c r="M1600" s="281"/>
      <c r="N1600" s="282"/>
    </row>
    <row r="1601" spans="1:14" s="141" customFormat="1" ht="18" customHeight="1">
      <c r="A1601" s="276"/>
      <c r="B1601" s="288"/>
      <c r="C1601" s="289"/>
      <c r="D1601" s="289"/>
      <c r="E1601" s="289"/>
      <c r="F1601" s="281"/>
      <c r="G1601" s="281"/>
      <c r="H1601" s="281"/>
      <c r="I1601" s="281"/>
      <c r="J1601" s="281"/>
      <c r="K1601" s="281"/>
      <c r="L1601" s="281"/>
      <c r="M1601" s="281"/>
      <c r="N1601" s="282"/>
    </row>
    <row r="1602" spans="1:14" s="141" customFormat="1" ht="18" customHeight="1">
      <c r="A1602" s="276"/>
      <c r="B1602" s="288"/>
      <c r="C1602" s="289"/>
      <c r="D1602" s="289"/>
      <c r="E1602" s="289"/>
      <c r="F1602" s="281"/>
      <c r="G1602" s="281"/>
      <c r="H1602" s="281"/>
      <c r="I1602" s="281"/>
      <c r="J1602" s="281"/>
      <c r="K1602" s="281"/>
      <c r="L1602" s="281"/>
      <c r="M1602" s="281"/>
      <c r="N1602" s="282"/>
    </row>
    <row r="1603" spans="1:14" s="141" customFormat="1" ht="18" customHeight="1">
      <c r="A1603" s="276"/>
      <c r="B1603" s="288"/>
      <c r="C1603" s="289"/>
      <c r="D1603" s="289"/>
      <c r="E1603" s="289"/>
      <c r="F1603" s="281"/>
      <c r="G1603" s="281"/>
      <c r="H1603" s="281"/>
      <c r="I1603" s="281"/>
      <c r="J1603" s="281"/>
      <c r="K1603" s="281"/>
      <c r="L1603" s="281"/>
      <c r="M1603" s="281"/>
      <c r="N1603" s="282"/>
    </row>
    <row r="1604" spans="1:14" s="141" customFormat="1" ht="18" customHeight="1">
      <c r="A1604" s="276"/>
      <c r="B1604" s="288"/>
      <c r="C1604" s="289"/>
      <c r="D1604" s="289"/>
      <c r="E1604" s="289"/>
      <c r="F1604" s="281"/>
      <c r="G1604" s="281"/>
      <c r="H1604" s="281"/>
      <c r="I1604" s="281"/>
      <c r="J1604" s="281"/>
      <c r="K1604" s="281"/>
      <c r="L1604" s="281"/>
      <c r="M1604" s="281"/>
      <c r="N1604" s="282"/>
    </row>
    <row r="1605" spans="1:14" s="141" customFormat="1" ht="18" customHeight="1">
      <c r="A1605" s="276"/>
      <c r="B1605" s="288"/>
      <c r="C1605" s="289"/>
      <c r="D1605" s="289"/>
      <c r="E1605" s="289"/>
      <c r="F1605" s="281"/>
      <c r="G1605" s="281"/>
      <c r="H1605" s="281"/>
      <c r="I1605" s="281"/>
      <c r="J1605" s="281"/>
      <c r="K1605" s="281"/>
      <c r="L1605" s="281"/>
      <c r="M1605" s="281"/>
      <c r="N1605" s="282"/>
    </row>
    <row r="1606" spans="1:14" s="141" customFormat="1" ht="18" customHeight="1">
      <c r="A1606" s="276"/>
      <c r="B1606" s="288"/>
      <c r="C1606" s="289"/>
      <c r="D1606" s="289"/>
      <c r="E1606" s="289"/>
      <c r="F1606" s="281"/>
      <c r="G1606" s="281"/>
      <c r="H1606" s="281"/>
      <c r="I1606" s="281"/>
      <c r="J1606" s="281"/>
      <c r="K1606" s="281"/>
      <c r="L1606" s="281"/>
      <c r="M1606" s="281"/>
      <c r="N1606" s="282"/>
    </row>
    <row r="1607" spans="1:14" s="141" customFormat="1" ht="18" customHeight="1">
      <c r="A1607" s="276"/>
      <c r="B1607" s="288"/>
      <c r="C1607" s="289"/>
      <c r="D1607" s="289"/>
      <c r="E1607" s="289"/>
      <c r="F1607" s="281"/>
      <c r="G1607" s="281"/>
      <c r="H1607" s="281"/>
      <c r="I1607" s="281"/>
      <c r="J1607" s="281"/>
      <c r="K1607" s="281"/>
      <c r="L1607" s="281"/>
      <c r="M1607" s="281"/>
      <c r="N1607" s="282"/>
    </row>
    <row r="1608" spans="1:14" s="141" customFormat="1" ht="18" customHeight="1">
      <c r="A1608" s="276"/>
      <c r="B1608" s="288"/>
      <c r="C1608" s="289"/>
      <c r="D1608" s="289"/>
      <c r="E1608" s="289"/>
      <c r="F1608" s="281"/>
      <c r="G1608" s="281"/>
      <c r="H1608" s="281"/>
      <c r="I1608" s="281"/>
      <c r="J1608" s="281"/>
      <c r="K1608" s="281"/>
      <c r="L1608" s="281"/>
      <c r="M1608" s="281"/>
      <c r="N1608" s="282"/>
    </row>
    <row r="1609" spans="1:14" s="141" customFormat="1" ht="18" customHeight="1">
      <c r="A1609" s="276"/>
      <c r="B1609" s="288"/>
      <c r="C1609" s="289"/>
      <c r="D1609" s="289"/>
      <c r="E1609" s="289"/>
      <c r="F1609" s="281"/>
      <c r="G1609" s="281"/>
      <c r="H1609" s="281"/>
      <c r="I1609" s="281"/>
      <c r="J1609" s="281"/>
      <c r="K1609" s="281"/>
      <c r="L1609" s="281"/>
      <c r="M1609" s="281"/>
      <c r="N1609" s="282"/>
    </row>
    <row r="1610" spans="1:14" s="141" customFormat="1" ht="18" customHeight="1">
      <c r="A1610" s="276"/>
      <c r="B1610" s="288"/>
      <c r="C1610" s="289"/>
      <c r="D1610" s="289"/>
      <c r="E1610" s="289"/>
      <c r="F1610" s="281"/>
      <c r="G1610" s="281"/>
      <c r="H1610" s="281"/>
      <c r="I1610" s="281"/>
      <c r="J1610" s="281"/>
      <c r="K1610" s="281"/>
      <c r="L1610" s="281"/>
      <c r="M1610" s="281"/>
      <c r="N1610" s="282"/>
    </row>
    <row r="1611" spans="1:14" s="141" customFormat="1" ht="18" customHeight="1">
      <c r="A1611" s="276"/>
      <c r="B1611" s="288"/>
      <c r="C1611" s="289"/>
      <c r="D1611" s="289"/>
      <c r="E1611" s="289"/>
      <c r="F1611" s="281"/>
      <c r="G1611" s="281"/>
      <c r="H1611" s="281"/>
      <c r="I1611" s="281"/>
      <c r="J1611" s="281"/>
      <c r="K1611" s="281"/>
      <c r="L1611" s="281"/>
      <c r="M1611" s="281"/>
      <c r="N1611" s="282"/>
    </row>
    <row r="1612" spans="1:14" s="141" customFormat="1" ht="18" customHeight="1">
      <c r="A1612" s="276"/>
      <c r="B1612" s="288"/>
      <c r="C1612" s="289"/>
      <c r="D1612" s="289"/>
      <c r="E1612" s="289"/>
      <c r="F1612" s="281"/>
      <c r="G1612" s="281"/>
      <c r="H1612" s="281"/>
      <c r="I1612" s="281"/>
      <c r="J1612" s="281"/>
      <c r="K1612" s="281"/>
      <c r="L1612" s="281"/>
      <c r="M1612" s="281"/>
      <c r="N1612" s="282"/>
    </row>
    <row r="1613" spans="1:14" s="141" customFormat="1" ht="18" customHeight="1">
      <c r="A1613" s="276"/>
      <c r="B1613" s="288"/>
      <c r="C1613" s="289"/>
      <c r="D1613" s="289"/>
      <c r="E1613" s="289"/>
      <c r="F1613" s="281"/>
      <c r="G1613" s="281"/>
      <c r="H1613" s="281"/>
      <c r="I1613" s="281"/>
      <c r="J1613" s="281"/>
      <c r="K1613" s="281"/>
      <c r="L1613" s="281"/>
      <c r="M1613" s="281"/>
      <c r="N1613" s="282"/>
    </row>
    <row r="1614" spans="1:14" s="141" customFormat="1" ht="18" customHeight="1">
      <c r="A1614" s="276"/>
      <c r="B1614" s="288"/>
      <c r="C1614" s="289"/>
      <c r="D1614" s="289"/>
      <c r="E1614" s="289"/>
      <c r="F1614" s="281"/>
      <c r="G1614" s="281"/>
      <c r="H1614" s="281"/>
      <c r="I1614" s="281"/>
      <c r="J1614" s="281"/>
      <c r="K1614" s="281"/>
      <c r="L1614" s="281"/>
      <c r="M1614" s="281"/>
      <c r="N1614" s="282"/>
    </row>
    <row r="1615" spans="1:14" s="141" customFormat="1" ht="18" customHeight="1">
      <c r="A1615" s="276"/>
      <c r="B1615" s="288"/>
      <c r="C1615" s="289"/>
      <c r="D1615" s="289"/>
      <c r="E1615" s="289"/>
      <c r="F1615" s="281"/>
      <c r="G1615" s="281"/>
      <c r="H1615" s="281"/>
      <c r="I1615" s="281"/>
      <c r="J1615" s="281"/>
      <c r="K1615" s="281"/>
      <c r="L1615" s="281"/>
      <c r="M1615" s="281"/>
      <c r="N1615" s="282"/>
    </row>
    <row r="1616" spans="1:14" s="141" customFormat="1" ht="18" customHeight="1">
      <c r="A1616" s="276"/>
      <c r="B1616" s="288"/>
      <c r="C1616" s="289"/>
      <c r="D1616" s="289"/>
      <c r="E1616" s="289"/>
      <c r="F1616" s="281"/>
      <c r="G1616" s="281"/>
      <c r="H1616" s="281"/>
      <c r="I1616" s="281"/>
      <c r="J1616" s="281"/>
      <c r="K1616" s="281"/>
      <c r="L1616" s="281"/>
      <c r="M1616" s="281"/>
      <c r="N1616" s="282"/>
    </row>
    <row r="1617" spans="1:14" s="141" customFormat="1" ht="18" customHeight="1">
      <c r="A1617" s="276"/>
      <c r="B1617" s="288"/>
      <c r="C1617" s="289"/>
      <c r="D1617" s="289"/>
      <c r="E1617" s="289"/>
      <c r="F1617" s="281"/>
      <c r="G1617" s="281"/>
      <c r="H1617" s="281"/>
      <c r="I1617" s="281"/>
      <c r="J1617" s="281"/>
      <c r="K1617" s="281"/>
      <c r="L1617" s="281"/>
      <c r="M1617" s="281"/>
      <c r="N1617" s="282"/>
    </row>
    <row r="1618" spans="1:14" s="141" customFormat="1" ht="18" customHeight="1">
      <c r="A1618" s="276"/>
      <c r="B1618" s="288"/>
      <c r="C1618" s="289"/>
      <c r="D1618" s="289"/>
      <c r="E1618" s="289"/>
      <c r="F1618" s="281"/>
      <c r="G1618" s="281"/>
      <c r="H1618" s="281"/>
      <c r="I1618" s="281"/>
      <c r="J1618" s="281"/>
      <c r="K1618" s="281"/>
      <c r="L1618" s="281"/>
      <c r="M1618" s="281"/>
      <c r="N1618" s="282"/>
    </row>
    <row r="1619" spans="1:14" s="141" customFormat="1" ht="18" customHeight="1">
      <c r="A1619" s="276"/>
      <c r="B1619" s="288"/>
      <c r="C1619" s="289"/>
      <c r="D1619" s="289"/>
      <c r="E1619" s="289"/>
      <c r="F1619" s="281"/>
      <c r="G1619" s="281"/>
      <c r="H1619" s="281"/>
      <c r="I1619" s="281"/>
      <c r="J1619" s="281"/>
      <c r="K1619" s="281"/>
      <c r="L1619" s="281"/>
      <c r="M1619" s="281"/>
      <c r="N1619" s="282"/>
    </row>
    <row r="1620" spans="1:14" s="141" customFormat="1" ht="18" customHeight="1">
      <c r="A1620" s="276"/>
      <c r="B1620" s="288"/>
      <c r="C1620" s="289"/>
      <c r="D1620" s="289"/>
      <c r="E1620" s="289"/>
      <c r="F1620" s="281"/>
      <c r="G1620" s="281"/>
      <c r="H1620" s="281"/>
      <c r="I1620" s="281"/>
      <c r="J1620" s="281"/>
      <c r="K1620" s="281"/>
      <c r="L1620" s="281"/>
      <c r="M1620" s="281"/>
      <c r="N1620" s="282"/>
    </row>
    <row r="1621" spans="1:14" s="141" customFormat="1" ht="18" customHeight="1">
      <c r="A1621" s="276"/>
      <c r="B1621" s="288"/>
      <c r="C1621" s="289"/>
      <c r="D1621" s="289"/>
      <c r="E1621" s="289"/>
      <c r="F1621" s="281"/>
      <c r="G1621" s="281"/>
      <c r="H1621" s="281"/>
      <c r="I1621" s="281"/>
      <c r="J1621" s="281"/>
      <c r="K1621" s="281"/>
      <c r="L1621" s="281"/>
      <c r="M1621" s="281"/>
      <c r="N1621" s="282"/>
    </row>
    <row r="1622" spans="1:14" s="141" customFormat="1" ht="18" customHeight="1">
      <c r="A1622" s="276"/>
      <c r="B1622" s="288"/>
      <c r="C1622" s="289"/>
      <c r="D1622" s="289"/>
      <c r="E1622" s="289"/>
      <c r="F1622" s="281"/>
      <c r="G1622" s="281"/>
      <c r="H1622" s="281"/>
      <c r="I1622" s="281"/>
      <c r="J1622" s="281"/>
      <c r="K1622" s="281"/>
      <c r="L1622" s="281"/>
      <c r="M1622" s="281"/>
      <c r="N1622" s="282"/>
    </row>
    <row r="1623" spans="1:14" s="141" customFormat="1" ht="18" customHeight="1">
      <c r="A1623" s="276"/>
      <c r="B1623" s="288"/>
      <c r="C1623" s="289"/>
      <c r="D1623" s="289"/>
      <c r="E1623" s="289"/>
      <c r="F1623" s="281"/>
      <c r="G1623" s="281"/>
      <c r="H1623" s="281"/>
      <c r="I1623" s="281"/>
      <c r="J1623" s="281"/>
      <c r="K1623" s="281"/>
      <c r="L1623" s="281"/>
      <c r="M1623" s="281"/>
      <c r="N1623" s="282"/>
    </row>
    <row r="1624" spans="1:14" s="141" customFormat="1" ht="18" customHeight="1">
      <c r="A1624" s="276"/>
      <c r="B1624" s="288"/>
      <c r="C1624" s="289"/>
      <c r="D1624" s="289"/>
      <c r="E1624" s="289"/>
      <c r="F1624" s="281"/>
      <c r="G1624" s="281"/>
      <c r="H1624" s="281"/>
      <c r="I1624" s="281"/>
      <c r="J1624" s="281"/>
      <c r="K1624" s="281"/>
      <c r="L1624" s="281"/>
      <c r="M1624" s="281"/>
      <c r="N1624" s="282"/>
    </row>
    <row r="1625" spans="1:14" s="141" customFormat="1" ht="18" customHeight="1">
      <c r="A1625" s="276"/>
      <c r="B1625" s="288"/>
      <c r="C1625" s="289"/>
      <c r="D1625" s="289"/>
      <c r="E1625" s="289"/>
      <c r="F1625" s="281"/>
      <c r="G1625" s="281"/>
      <c r="H1625" s="281"/>
      <c r="I1625" s="281"/>
      <c r="J1625" s="281"/>
      <c r="K1625" s="281"/>
      <c r="L1625" s="281"/>
      <c r="M1625" s="281"/>
      <c r="N1625" s="282"/>
    </row>
    <row r="1626" spans="1:14" s="141" customFormat="1" ht="18" customHeight="1">
      <c r="A1626" s="276"/>
      <c r="B1626" s="288"/>
      <c r="C1626" s="289"/>
      <c r="D1626" s="289"/>
      <c r="E1626" s="289"/>
      <c r="F1626" s="281"/>
      <c r="G1626" s="281"/>
      <c r="H1626" s="281"/>
      <c r="I1626" s="281"/>
      <c r="J1626" s="281"/>
      <c r="K1626" s="281"/>
      <c r="L1626" s="281"/>
      <c r="M1626" s="281"/>
      <c r="N1626" s="282"/>
    </row>
    <row r="1627" spans="1:14" s="141" customFormat="1" ht="18" customHeight="1">
      <c r="A1627" s="276"/>
      <c r="B1627" s="288"/>
      <c r="C1627" s="289"/>
      <c r="D1627" s="289"/>
      <c r="E1627" s="289"/>
      <c r="F1627" s="281"/>
      <c r="G1627" s="281"/>
      <c r="H1627" s="281"/>
      <c r="I1627" s="281"/>
      <c r="J1627" s="281"/>
      <c r="K1627" s="281"/>
      <c r="L1627" s="281"/>
      <c r="M1627" s="281"/>
      <c r="N1627" s="282"/>
    </row>
    <row r="1628" spans="1:14" s="141" customFormat="1" ht="18" customHeight="1">
      <c r="A1628" s="276"/>
      <c r="B1628" s="288"/>
      <c r="C1628" s="289"/>
      <c r="D1628" s="289"/>
      <c r="E1628" s="289"/>
      <c r="F1628" s="281"/>
      <c r="G1628" s="281"/>
      <c r="H1628" s="281"/>
      <c r="I1628" s="281"/>
      <c r="J1628" s="281"/>
      <c r="K1628" s="281"/>
      <c r="L1628" s="281"/>
      <c r="M1628" s="281"/>
      <c r="N1628" s="282"/>
    </row>
    <row r="1629" spans="1:14" s="141" customFormat="1" ht="18" customHeight="1">
      <c r="A1629" s="276"/>
      <c r="B1629" s="288"/>
      <c r="C1629" s="289"/>
      <c r="D1629" s="289"/>
      <c r="E1629" s="289"/>
      <c r="F1629" s="281"/>
      <c r="G1629" s="281"/>
      <c r="H1629" s="281"/>
      <c r="I1629" s="281"/>
      <c r="J1629" s="281"/>
      <c r="K1629" s="281"/>
      <c r="L1629" s="281"/>
      <c r="M1629" s="281"/>
      <c r="N1629" s="282"/>
    </row>
    <row r="1630" spans="1:14" s="141" customFormat="1" ht="18" customHeight="1">
      <c r="A1630" s="276"/>
      <c r="B1630" s="288"/>
      <c r="C1630" s="289"/>
      <c r="D1630" s="289"/>
      <c r="E1630" s="289"/>
      <c r="F1630" s="281"/>
      <c r="G1630" s="281"/>
      <c r="H1630" s="281"/>
      <c r="I1630" s="281"/>
      <c r="J1630" s="281"/>
      <c r="K1630" s="281"/>
      <c r="L1630" s="281"/>
      <c r="M1630" s="281"/>
      <c r="N1630" s="282"/>
    </row>
    <row r="1631" spans="1:14" s="141" customFormat="1" ht="18" customHeight="1">
      <c r="A1631" s="276"/>
      <c r="B1631" s="288"/>
      <c r="C1631" s="289"/>
      <c r="D1631" s="289"/>
      <c r="E1631" s="289"/>
      <c r="F1631" s="281"/>
      <c r="G1631" s="281"/>
      <c r="H1631" s="281"/>
      <c r="I1631" s="281"/>
      <c r="J1631" s="281"/>
      <c r="K1631" s="281"/>
      <c r="L1631" s="281"/>
      <c r="M1631" s="281"/>
      <c r="N1631" s="282"/>
    </row>
    <row r="1632" spans="1:14" s="141" customFormat="1" ht="18" customHeight="1">
      <c r="A1632" s="276"/>
      <c r="B1632" s="288"/>
      <c r="C1632" s="289"/>
      <c r="D1632" s="289"/>
      <c r="E1632" s="289"/>
      <c r="F1632" s="281"/>
      <c r="G1632" s="281"/>
      <c r="H1632" s="281"/>
      <c r="I1632" s="281"/>
      <c r="J1632" s="281"/>
      <c r="K1632" s="281"/>
      <c r="L1632" s="281"/>
      <c r="M1632" s="281"/>
      <c r="N1632" s="282"/>
    </row>
    <row r="1633" spans="1:14" s="141" customFormat="1" ht="18" customHeight="1">
      <c r="A1633" s="276"/>
      <c r="B1633" s="288"/>
      <c r="C1633" s="289"/>
      <c r="D1633" s="289"/>
      <c r="E1633" s="289"/>
      <c r="F1633" s="281"/>
      <c r="G1633" s="281"/>
      <c r="H1633" s="281"/>
      <c r="I1633" s="281"/>
      <c r="J1633" s="281"/>
      <c r="K1633" s="281"/>
      <c r="L1633" s="281"/>
      <c r="M1633" s="281"/>
      <c r="N1633" s="282"/>
    </row>
    <row r="1634" spans="1:14" s="141" customFormat="1" ht="18" customHeight="1">
      <c r="A1634" s="276"/>
      <c r="B1634" s="288"/>
      <c r="C1634" s="289"/>
      <c r="D1634" s="289"/>
      <c r="E1634" s="289"/>
      <c r="F1634" s="281"/>
      <c r="G1634" s="281"/>
      <c r="H1634" s="281"/>
      <c r="I1634" s="281"/>
      <c r="J1634" s="281"/>
      <c r="K1634" s="281"/>
      <c r="L1634" s="281"/>
      <c r="M1634" s="281"/>
      <c r="N1634" s="282"/>
    </row>
    <row r="1635" spans="1:14" s="141" customFormat="1" ht="18" customHeight="1">
      <c r="A1635" s="276"/>
      <c r="B1635" s="288"/>
      <c r="C1635" s="289"/>
      <c r="D1635" s="289"/>
      <c r="E1635" s="289"/>
      <c r="F1635" s="281"/>
      <c r="G1635" s="281"/>
      <c r="H1635" s="281"/>
      <c r="I1635" s="281"/>
      <c r="J1635" s="281"/>
      <c r="K1635" s="281"/>
      <c r="L1635" s="281"/>
      <c r="M1635" s="281"/>
      <c r="N1635" s="282"/>
    </row>
    <row r="1636" spans="1:14" s="141" customFormat="1" ht="18" customHeight="1">
      <c r="A1636" s="276"/>
      <c r="B1636" s="288"/>
      <c r="C1636" s="289"/>
      <c r="D1636" s="289"/>
      <c r="E1636" s="289"/>
      <c r="F1636" s="281"/>
      <c r="G1636" s="281"/>
      <c r="H1636" s="281"/>
      <c r="I1636" s="281"/>
      <c r="J1636" s="281"/>
      <c r="K1636" s="281"/>
      <c r="L1636" s="281"/>
      <c r="M1636" s="281"/>
      <c r="N1636" s="282"/>
    </row>
    <row r="1637" spans="1:14" s="141" customFormat="1" ht="18" customHeight="1">
      <c r="A1637" s="276"/>
      <c r="B1637" s="288"/>
      <c r="C1637" s="289"/>
      <c r="D1637" s="289"/>
      <c r="E1637" s="289"/>
      <c r="F1637" s="281"/>
      <c r="G1637" s="281"/>
      <c r="H1637" s="281"/>
      <c r="I1637" s="281"/>
      <c r="J1637" s="281"/>
      <c r="K1637" s="281"/>
      <c r="L1637" s="281"/>
      <c r="M1637" s="281"/>
      <c r="N1637" s="282"/>
    </row>
    <row r="1638" spans="1:14" s="141" customFormat="1" ht="18" customHeight="1">
      <c r="A1638" s="276"/>
      <c r="B1638" s="288"/>
      <c r="C1638" s="289"/>
      <c r="D1638" s="289"/>
      <c r="E1638" s="289"/>
      <c r="F1638" s="281"/>
      <c r="G1638" s="281"/>
      <c r="H1638" s="281"/>
      <c r="I1638" s="281"/>
      <c r="J1638" s="281"/>
      <c r="K1638" s="281"/>
      <c r="L1638" s="281"/>
      <c r="M1638" s="281"/>
      <c r="N1638" s="282"/>
    </row>
    <row r="1639" spans="1:14" s="141" customFormat="1" ht="18" customHeight="1">
      <c r="A1639" s="276"/>
      <c r="B1639" s="288"/>
      <c r="C1639" s="289"/>
      <c r="D1639" s="289"/>
      <c r="E1639" s="289"/>
      <c r="F1639" s="281"/>
      <c r="G1639" s="281"/>
      <c r="H1639" s="281"/>
      <c r="I1639" s="281"/>
      <c r="J1639" s="281"/>
      <c r="K1639" s="281"/>
      <c r="L1639" s="281"/>
      <c r="M1639" s="281"/>
      <c r="N1639" s="282"/>
    </row>
    <row r="1640" spans="1:14" s="141" customFormat="1" ht="18" customHeight="1">
      <c r="A1640" s="276"/>
      <c r="B1640" s="288"/>
      <c r="C1640" s="289"/>
      <c r="D1640" s="289"/>
      <c r="E1640" s="289"/>
      <c r="F1640" s="281"/>
      <c r="G1640" s="281"/>
      <c r="H1640" s="281"/>
      <c r="I1640" s="281"/>
      <c r="J1640" s="281"/>
      <c r="K1640" s="281"/>
      <c r="L1640" s="281"/>
      <c r="M1640" s="281"/>
      <c r="N1640" s="282"/>
    </row>
    <row r="1641" spans="1:14" s="141" customFormat="1" ht="18" customHeight="1">
      <c r="A1641" s="276"/>
      <c r="B1641" s="288"/>
      <c r="C1641" s="289"/>
      <c r="D1641" s="289"/>
      <c r="E1641" s="289"/>
      <c r="F1641" s="281"/>
      <c r="G1641" s="281"/>
      <c r="H1641" s="281"/>
      <c r="I1641" s="281"/>
      <c r="J1641" s="281"/>
      <c r="K1641" s="281"/>
      <c r="L1641" s="281"/>
      <c r="M1641" s="281"/>
      <c r="N1641" s="282"/>
    </row>
    <row r="1642" spans="1:14" s="141" customFormat="1" ht="18" customHeight="1">
      <c r="A1642" s="276"/>
      <c r="B1642" s="288"/>
      <c r="C1642" s="289"/>
      <c r="D1642" s="289"/>
      <c r="E1642" s="289"/>
      <c r="F1642" s="281"/>
      <c r="G1642" s="281"/>
      <c r="H1642" s="281"/>
      <c r="I1642" s="281"/>
      <c r="J1642" s="281"/>
      <c r="K1642" s="281"/>
      <c r="L1642" s="281"/>
      <c r="M1642" s="281"/>
      <c r="N1642" s="282"/>
    </row>
    <row r="1643" spans="1:14" s="141" customFormat="1" ht="18" customHeight="1">
      <c r="A1643" s="276"/>
      <c r="B1643" s="288"/>
      <c r="C1643" s="289"/>
      <c r="D1643" s="289"/>
      <c r="E1643" s="289"/>
      <c r="F1643" s="281"/>
      <c r="G1643" s="281"/>
      <c r="H1643" s="281"/>
      <c r="I1643" s="281"/>
      <c r="J1643" s="281"/>
      <c r="K1643" s="281"/>
      <c r="L1643" s="281"/>
      <c r="M1643" s="281"/>
      <c r="N1643" s="282"/>
    </row>
    <row r="1644" spans="1:14" s="141" customFormat="1" ht="18" customHeight="1">
      <c r="A1644" s="276"/>
      <c r="B1644" s="288"/>
      <c r="C1644" s="289"/>
      <c r="D1644" s="289"/>
      <c r="E1644" s="289"/>
      <c r="F1644" s="281"/>
      <c r="G1644" s="281"/>
      <c r="H1644" s="281"/>
      <c r="I1644" s="281"/>
      <c r="J1644" s="281"/>
      <c r="K1644" s="281"/>
      <c r="L1644" s="281"/>
      <c r="M1644" s="281"/>
      <c r="N1644" s="282"/>
    </row>
    <row r="1645" spans="1:14" s="141" customFormat="1" ht="18" customHeight="1">
      <c r="A1645" s="276"/>
      <c r="B1645" s="288"/>
      <c r="C1645" s="289"/>
      <c r="D1645" s="289"/>
      <c r="E1645" s="289"/>
      <c r="F1645" s="281"/>
      <c r="G1645" s="281"/>
      <c r="H1645" s="281"/>
      <c r="I1645" s="281"/>
      <c r="J1645" s="281"/>
      <c r="K1645" s="281"/>
      <c r="L1645" s="281"/>
      <c r="M1645" s="281"/>
      <c r="N1645" s="282"/>
    </row>
    <row r="1646" spans="1:14" s="141" customFormat="1" ht="18" customHeight="1">
      <c r="A1646" s="276"/>
      <c r="B1646" s="288"/>
      <c r="C1646" s="289"/>
      <c r="D1646" s="289"/>
      <c r="E1646" s="289"/>
      <c r="F1646" s="281"/>
      <c r="G1646" s="281"/>
      <c r="H1646" s="281"/>
      <c r="I1646" s="281"/>
      <c r="J1646" s="281"/>
      <c r="K1646" s="281"/>
      <c r="L1646" s="281"/>
      <c r="M1646" s="281"/>
      <c r="N1646" s="282"/>
    </row>
    <row r="1647" spans="1:14" s="141" customFormat="1" ht="18" customHeight="1">
      <c r="A1647" s="276"/>
      <c r="B1647" s="288"/>
      <c r="C1647" s="289"/>
      <c r="D1647" s="289"/>
      <c r="E1647" s="289"/>
      <c r="F1647" s="281"/>
      <c r="G1647" s="281"/>
      <c r="H1647" s="281"/>
      <c r="I1647" s="281"/>
      <c r="J1647" s="281"/>
      <c r="K1647" s="281"/>
      <c r="L1647" s="281"/>
      <c r="M1647" s="281"/>
      <c r="N1647" s="282"/>
    </row>
    <row r="1648" spans="1:14" s="141" customFormat="1" ht="18" customHeight="1">
      <c r="A1648" s="276"/>
      <c r="B1648" s="288"/>
      <c r="C1648" s="289"/>
      <c r="D1648" s="289"/>
      <c r="E1648" s="289"/>
      <c r="F1648" s="281"/>
      <c r="G1648" s="281"/>
      <c r="H1648" s="281"/>
      <c r="I1648" s="281"/>
      <c r="J1648" s="281"/>
      <c r="K1648" s="281"/>
      <c r="L1648" s="281"/>
      <c r="M1648" s="281"/>
      <c r="N1648" s="282"/>
    </row>
    <row r="1649" spans="1:14" s="141" customFormat="1" ht="18" customHeight="1">
      <c r="A1649" s="276"/>
      <c r="B1649" s="288"/>
      <c r="C1649" s="289"/>
      <c r="D1649" s="289"/>
      <c r="E1649" s="289"/>
      <c r="F1649" s="281"/>
      <c r="G1649" s="281"/>
      <c r="H1649" s="281"/>
      <c r="I1649" s="281"/>
      <c r="J1649" s="281"/>
      <c r="K1649" s="281"/>
      <c r="L1649" s="281"/>
      <c r="M1649" s="281"/>
      <c r="N1649" s="282"/>
    </row>
    <row r="1650" spans="1:14" s="141" customFormat="1" ht="18" customHeight="1">
      <c r="A1650" s="276"/>
      <c r="B1650" s="288"/>
      <c r="C1650" s="289"/>
      <c r="D1650" s="289"/>
      <c r="E1650" s="289"/>
      <c r="F1650" s="281"/>
      <c r="G1650" s="281"/>
      <c r="H1650" s="281"/>
      <c r="I1650" s="281"/>
      <c r="J1650" s="281"/>
      <c r="K1650" s="281"/>
      <c r="L1650" s="281"/>
      <c r="M1650" s="281"/>
      <c r="N1650" s="282"/>
    </row>
    <row r="1651" spans="1:14" s="141" customFormat="1" ht="18" customHeight="1">
      <c r="A1651" s="276"/>
      <c r="B1651" s="288"/>
      <c r="C1651" s="289"/>
      <c r="D1651" s="289"/>
      <c r="E1651" s="289"/>
      <c r="F1651" s="281"/>
      <c r="G1651" s="281"/>
      <c r="H1651" s="281"/>
      <c r="I1651" s="281"/>
      <c r="J1651" s="281"/>
      <c r="K1651" s="281"/>
      <c r="L1651" s="281"/>
      <c r="M1651" s="281"/>
      <c r="N1651" s="282"/>
    </row>
    <row r="1652" spans="1:14" s="141" customFormat="1" ht="18" customHeight="1">
      <c r="A1652" s="276"/>
      <c r="B1652" s="288"/>
      <c r="C1652" s="289"/>
      <c r="D1652" s="289"/>
      <c r="E1652" s="289"/>
      <c r="F1652" s="281"/>
      <c r="G1652" s="281"/>
      <c r="H1652" s="281"/>
      <c r="I1652" s="281"/>
      <c r="J1652" s="281"/>
      <c r="K1652" s="281"/>
      <c r="L1652" s="281"/>
      <c r="M1652" s="281"/>
      <c r="N1652" s="282"/>
    </row>
    <row r="1653" spans="1:14" s="141" customFormat="1" ht="18" customHeight="1">
      <c r="A1653" s="276"/>
      <c r="B1653" s="288"/>
      <c r="C1653" s="289"/>
      <c r="D1653" s="289"/>
      <c r="E1653" s="289"/>
      <c r="F1653" s="281"/>
      <c r="G1653" s="281"/>
      <c r="H1653" s="281"/>
      <c r="I1653" s="281"/>
      <c r="J1653" s="281"/>
      <c r="K1653" s="281"/>
      <c r="L1653" s="281"/>
      <c r="M1653" s="281"/>
      <c r="N1653" s="282"/>
    </row>
    <row r="1654" spans="1:14" s="141" customFormat="1" ht="18" customHeight="1">
      <c r="A1654" s="276"/>
      <c r="B1654" s="288"/>
      <c r="C1654" s="289"/>
      <c r="D1654" s="289"/>
      <c r="E1654" s="289"/>
      <c r="F1654" s="281"/>
      <c r="G1654" s="281"/>
      <c r="H1654" s="281"/>
      <c r="I1654" s="281"/>
      <c r="J1654" s="281"/>
      <c r="K1654" s="281"/>
      <c r="L1654" s="281"/>
      <c r="M1654" s="281"/>
      <c r="N1654" s="282"/>
    </row>
    <row r="1655" spans="1:14" s="141" customFormat="1" ht="18" customHeight="1">
      <c r="A1655" s="276"/>
      <c r="B1655" s="288"/>
      <c r="C1655" s="289"/>
      <c r="D1655" s="289"/>
      <c r="E1655" s="289"/>
      <c r="F1655" s="281"/>
      <c r="G1655" s="281"/>
      <c r="H1655" s="281"/>
      <c r="I1655" s="281"/>
      <c r="J1655" s="281"/>
      <c r="K1655" s="281"/>
      <c r="L1655" s="281"/>
      <c r="M1655" s="281"/>
      <c r="N1655" s="282"/>
    </row>
    <row r="1656" spans="1:14" s="141" customFormat="1" ht="18" customHeight="1">
      <c r="A1656" s="276"/>
      <c r="B1656" s="288"/>
      <c r="C1656" s="289"/>
      <c r="D1656" s="289"/>
      <c r="E1656" s="289"/>
      <c r="F1656" s="281"/>
      <c r="G1656" s="281"/>
      <c r="H1656" s="281"/>
      <c r="I1656" s="281"/>
      <c r="J1656" s="281"/>
      <c r="K1656" s="281"/>
      <c r="L1656" s="281"/>
      <c r="M1656" s="281"/>
      <c r="N1656" s="282"/>
    </row>
    <row r="1657" spans="1:14" s="141" customFormat="1" ht="18" customHeight="1">
      <c r="A1657" s="276"/>
      <c r="B1657" s="288"/>
      <c r="C1657" s="289"/>
      <c r="D1657" s="289"/>
      <c r="E1657" s="289"/>
      <c r="F1657" s="281"/>
      <c r="G1657" s="281"/>
      <c r="H1657" s="281"/>
      <c r="I1657" s="281"/>
      <c r="J1657" s="281"/>
      <c r="K1657" s="281"/>
      <c r="L1657" s="281"/>
      <c r="M1657" s="281"/>
      <c r="N1657" s="282"/>
    </row>
    <row r="1658" spans="1:14" s="141" customFormat="1" ht="18" customHeight="1">
      <c r="A1658" s="276"/>
      <c r="B1658" s="288"/>
      <c r="C1658" s="289"/>
      <c r="D1658" s="289"/>
      <c r="E1658" s="289"/>
      <c r="F1658" s="281"/>
      <c r="G1658" s="281"/>
      <c r="H1658" s="281"/>
      <c r="I1658" s="281"/>
      <c r="J1658" s="281"/>
      <c r="K1658" s="281"/>
      <c r="L1658" s="281"/>
      <c r="M1658" s="281"/>
      <c r="N1658" s="282"/>
    </row>
    <row r="1659" spans="1:14" s="141" customFormat="1" ht="18" customHeight="1">
      <c r="A1659" s="276"/>
      <c r="B1659" s="288"/>
      <c r="C1659" s="289"/>
      <c r="D1659" s="289"/>
      <c r="E1659" s="289"/>
      <c r="F1659" s="281"/>
      <c r="G1659" s="281"/>
      <c r="H1659" s="281"/>
      <c r="I1659" s="281"/>
      <c r="J1659" s="281"/>
      <c r="K1659" s="281"/>
      <c r="L1659" s="281"/>
      <c r="M1659" s="281"/>
      <c r="N1659" s="282"/>
    </row>
    <row r="1660" spans="1:14" s="141" customFormat="1" ht="18" customHeight="1">
      <c r="A1660" s="276"/>
      <c r="B1660" s="288"/>
      <c r="C1660" s="289"/>
      <c r="D1660" s="289"/>
      <c r="E1660" s="289"/>
      <c r="F1660" s="281"/>
      <c r="G1660" s="281"/>
      <c r="H1660" s="281"/>
      <c r="I1660" s="281"/>
      <c r="J1660" s="281"/>
      <c r="K1660" s="281"/>
      <c r="L1660" s="281"/>
      <c r="M1660" s="281"/>
      <c r="N1660" s="282"/>
    </row>
    <row r="1661" spans="1:14" s="141" customFormat="1" ht="18" customHeight="1">
      <c r="A1661" s="276"/>
      <c r="B1661" s="288"/>
      <c r="C1661" s="289"/>
      <c r="D1661" s="289"/>
      <c r="E1661" s="289"/>
      <c r="F1661" s="281"/>
      <c r="G1661" s="281"/>
      <c r="H1661" s="281"/>
      <c r="I1661" s="281"/>
      <c r="J1661" s="281"/>
      <c r="K1661" s="281"/>
      <c r="L1661" s="281"/>
      <c r="M1661" s="281"/>
      <c r="N1661" s="282"/>
    </row>
    <row r="1662" spans="1:14" s="141" customFormat="1" ht="18" customHeight="1">
      <c r="A1662" s="276"/>
      <c r="B1662" s="288"/>
      <c r="C1662" s="289"/>
      <c r="D1662" s="289"/>
      <c r="E1662" s="289"/>
      <c r="F1662" s="281"/>
      <c r="G1662" s="281"/>
      <c r="H1662" s="281"/>
      <c r="I1662" s="281"/>
      <c r="J1662" s="281"/>
      <c r="K1662" s="281"/>
      <c r="L1662" s="281"/>
      <c r="M1662" s="281"/>
      <c r="N1662" s="282"/>
    </row>
    <row r="1663" spans="1:14" s="141" customFormat="1" ht="18" customHeight="1">
      <c r="A1663" s="276"/>
      <c r="B1663" s="288"/>
      <c r="C1663" s="289"/>
      <c r="D1663" s="289"/>
      <c r="E1663" s="289"/>
      <c r="F1663" s="281"/>
      <c r="G1663" s="281"/>
      <c r="H1663" s="281"/>
      <c r="I1663" s="281"/>
      <c r="J1663" s="281"/>
      <c r="K1663" s="281"/>
      <c r="L1663" s="281"/>
      <c r="M1663" s="281"/>
      <c r="N1663" s="282"/>
    </row>
    <row r="1664" spans="1:14" s="141" customFormat="1" ht="18" customHeight="1">
      <c r="A1664" s="276"/>
      <c r="B1664" s="288"/>
      <c r="C1664" s="289"/>
      <c r="D1664" s="289"/>
      <c r="E1664" s="289"/>
      <c r="F1664" s="281"/>
      <c r="G1664" s="281"/>
      <c r="H1664" s="281"/>
      <c r="I1664" s="281"/>
      <c r="J1664" s="281"/>
      <c r="K1664" s="281"/>
      <c r="L1664" s="281"/>
      <c r="M1664" s="281"/>
      <c r="N1664" s="282"/>
    </row>
    <row r="1665" spans="1:14" s="141" customFormat="1" ht="18" customHeight="1">
      <c r="A1665" s="276"/>
      <c r="B1665" s="288"/>
      <c r="C1665" s="289"/>
      <c r="D1665" s="289"/>
      <c r="E1665" s="289"/>
      <c r="F1665" s="281"/>
      <c r="G1665" s="281"/>
      <c r="H1665" s="281"/>
      <c r="I1665" s="281"/>
      <c r="J1665" s="281"/>
      <c r="K1665" s="281"/>
      <c r="L1665" s="281"/>
      <c r="M1665" s="281"/>
      <c r="N1665" s="282"/>
    </row>
    <row r="1666" spans="1:14" s="141" customFormat="1" ht="18" customHeight="1">
      <c r="A1666" s="276"/>
      <c r="B1666" s="288"/>
      <c r="C1666" s="289"/>
      <c r="D1666" s="289"/>
      <c r="E1666" s="289"/>
      <c r="F1666" s="281"/>
      <c r="G1666" s="281"/>
      <c r="H1666" s="281"/>
      <c r="I1666" s="281"/>
      <c r="J1666" s="281"/>
      <c r="K1666" s="281"/>
      <c r="L1666" s="281"/>
      <c r="M1666" s="281"/>
      <c r="N1666" s="282"/>
    </row>
    <row r="1667" spans="1:14" s="141" customFormat="1" ht="18" customHeight="1">
      <c r="A1667" s="276"/>
      <c r="B1667" s="288"/>
      <c r="C1667" s="289"/>
      <c r="D1667" s="289"/>
      <c r="E1667" s="289"/>
      <c r="F1667" s="281"/>
      <c r="G1667" s="281"/>
      <c r="H1667" s="281"/>
      <c r="I1667" s="281"/>
      <c r="J1667" s="281"/>
      <c r="K1667" s="281"/>
      <c r="L1667" s="281"/>
      <c r="M1667" s="281"/>
      <c r="N1667" s="282"/>
    </row>
    <row r="1668" spans="1:14" s="141" customFormat="1" ht="18" customHeight="1">
      <c r="A1668" s="276"/>
      <c r="B1668" s="288"/>
      <c r="C1668" s="289"/>
      <c r="D1668" s="289"/>
      <c r="E1668" s="289"/>
      <c r="F1668" s="281"/>
      <c r="G1668" s="281"/>
      <c r="H1668" s="281"/>
      <c r="I1668" s="281"/>
      <c r="J1668" s="281"/>
      <c r="K1668" s="281"/>
      <c r="L1668" s="281"/>
      <c r="M1668" s="281"/>
      <c r="N1668" s="282"/>
    </row>
    <row r="1669" spans="1:14" s="141" customFormat="1" ht="18" customHeight="1">
      <c r="A1669" s="276"/>
      <c r="B1669" s="288"/>
      <c r="C1669" s="289"/>
      <c r="D1669" s="289"/>
      <c r="E1669" s="289"/>
      <c r="F1669" s="281"/>
      <c r="G1669" s="281"/>
      <c r="H1669" s="281"/>
      <c r="I1669" s="281"/>
      <c r="J1669" s="281"/>
      <c r="K1669" s="281"/>
      <c r="L1669" s="281"/>
      <c r="M1669" s="281"/>
      <c r="N1669" s="282"/>
    </row>
    <row r="1670" spans="1:14" s="141" customFormat="1" ht="18" customHeight="1">
      <c r="A1670" s="276"/>
      <c r="B1670" s="288"/>
      <c r="C1670" s="289"/>
      <c r="D1670" s="289"/>
      <c r="E1670" s="289"/>
      <c r="F1670" s="281"/>
      <c r="G1670" s="281"/>
      <c r="H1670" s="281"/>
      <c r="I1670" s="281"/>
      <c r="J1670" s="281"/>
      <c r="K1670" s="281"/>
      <c r="L1670" s="281"/>
      <c r="M1670" s="281"/>
      <c r="N1670" s="282"/>
    </row>
    <row r="1671" spans="1:14" s="141" customFormat="1" ht="18" customHeight="1">
      <c r="A1671" s="276"/>
      <c r="B1671" s="288"/>
      <c r="C1671" s="289"/>
      <c r="D1671" s="289"/>
      <c r="E1671" s="289"/>
      <c r="F1671" s="281"/>
      <c r="G1671" s="281"/>
      <c r="H1671" s="281"/>
      <c r="I1671" s="281"/>
      <c r="J1671" s="281"/>
      <c r="K1671" s="281"/>
      <c r="L1671" s="281"/>
      <c r="M1671" s="281"/>
      <c r="N1671" s="282"/>
    </row>
    <row r="1672" spans="1:14" s="141" customFormat="1" ht="18" customHeight="1">
      <c r="A1672" s="276"/>
      <c r="B1672" s="288"/>
      <c r="C1672" s="289"/>
      <c r="D1672" s="289"/>
      <c r="E1672" s="289"/>
      <c r="F1672" s="281"/>
      <c r="G1672" s="281"/>
      <c r="H1672" s="281"/>
      <c r="I1672" s="281"/>
      <c r="J1672" s="281"/>
      <c r="K1672" s="281"/>
      <c r="L1672" s="281"/>
      <c r="M1672" s="281"/>
      <c r="N1672" s="282"/>
    </row>
    <row r="1673" spans="1:14" s="141" customFormat="1" ht="18" customHeight="1">
      <c r="A1673" s="276"/>
      <c r="B1673" s="288"/>
      <c r="C1673" s="289"/>
      <c r="D1673" s="289"/>
      <c r="E1673" s="289"/>
      <c r="F1673" s="281"/>
      <c r="G1673" s="281"/>
      <c r="H1673" s="281"/>
      <c r="I1673" s="281"/>
      <c r="J1673" s="281"/>
      <c r="K1673" s="281"/>
      <c r="L1673" s="281"/>
      <c r="M1673" s="281"/>
      <c r="N1673" s="282"/>
    </row>
    <row r="1674" spans="1:14" s="141" customFormat="1" ht="18" customHeight="1">
      <c r="A1674" s="276"/>
      <c r="B1674" s="288"/>
      <c r="C1674" s="289"/>
      <c r="D1674" s="289"/>
      <c r="E1674" s="289"/>
      <c r="F1674" s="281"/>
      <c r="G1674" s="281"/>
      <c r="H1674" s="281"/>
      <c r="I1674" s="281"/>
      <c r="J1674" s="281"/>
      <c r="K1674" s="281"/>
      <c r="L1674" s="281"/>
      <c r="M1674" s="281"/>
      <c r="N1674" s="282"/>
    </row>
    <row r="1675" spans="1:14" s="141" customFormat="1" ht="18" customHeight="1">
      <c r="A1675" s="276"/>
      <c r="B1675" s="288"/>
      <c r="C1675" s="289"/>
      <c r="D1675" s="289"/>
      <c r="E1675" s="289"/>
      <c r="F1675" s="281"/>
      <c r="G1675" s="281"/>
      <c r="H1675" s="281"/>
      <c r="I1675" s="281"/>
      <c r="J1675" s="281"/>
      <c r="K1675" s="281"/>
      <c r="L1675" s="281"/>
      <c r="M1675" s="281"/>
      <c r="N1675" s="282"/>
    </row>
    <row r="1676" spans="1:14" s="141" customFormat="1" ht="18" customHeight="1">
      <c r="A1676" s="276"/>
      <c r="B1676" s="288"/>
      <c r="C1676" s="289"/>
      <c r="D1676" s="289"/>
      <c r="E1676" s="289"/>
      <c r="F1676" s="281"/>
      <c r="G1676" s="281"/>
      <c r="H1676" s="281"/>
      <c r="I1676" s="281"/>
      <c r="J1676" s="281"/>
      <c r="K1676" s="281"/>
      <c r="L1676" s="281"/>
      <c r="M1676" s="281"/>
      <c r="N1676" s="282"/>
    </row>
    <row r="1677" spans="1:14" s="141" customFormat="1" ht="18" customHeight="1">
      <c r="A1677" s="276"/>
      <c r="B1677" s="288"/>
      <c r="C1677" s="289"/>
      <c r="D1677" s="289"/>
      <c r="E1677" s="289"/>
      <c r="F1677" s="281"/>
      <c r="G1677" s="281"/>
      <c r="H1677" s="281"/>
      <c r="I1677" s="281"/>
      <c r="J1677" s="281"/>
      <c r="K1677" s="281"/>
      <c r="L1677" s="281"/>
      <c r="M1677" s="281"/>
      <c r="N1677" s="282"/>
    </row>
    <row r="1678" spans="1:14" s="141" customFormat="1" ht="18" customHeight="1">
      <c r="A1678" s="276"/>
      <c r="B1678" s="288"/>
      <c r="C1678" s="289"/>
      <c r="D1678" s="289"/>
      <c r="E1678" s="289"/>
      <c r="F1678" s="281"/>
      <c r="G1678" s="281"/>
      <c r="H1678" s="281"/>
      <c r="I1678" s="281"/>
      <c r="J1678" s="281"/>
      <c r="K1678" s="281"/>
      <c r="L1678" s="281"/>
      <c r="M1678" s="281"/>
      <c r="N1678" s="282"/>
    </row>
    <row r="1679" spans="1:14" s="141" customFormat="1" ht="18" customHeight="1">
      <c r="A1679" s="276"/>
      <c r="B1679" s="288"/>
      <c r="C1679" s="289"/>
      <c r="D1679" s="289"/>
      <c r="E1679" s="289"/>
      <c r="F1679" s="281"/>
      <c r="G1679" s="281"/>
      <c r="H1679" s="281"/>
      <c r="I1679" s="281"/>
      <c r="J1679" s="281"/>
      <c r="K1679" s="281"/>
      <c r="L1679" s="281"/>
      <c r="M1679" s="281"/>
      <c r="N1679" s="282"/>
    </row>
    <row r="1680" spans="1:14" s="141" customFormat="1" ht="18" customHeight="1">
      <c r="A1680" s="276"/>
      <c r="B1680" s="288"/>
      <c r="C1680" s="289"/>
      <c r="D1680" s="289"/>
      <c r="E1680" s="289"/>
      <c r="F1680" s="281"/>
      <c r="G1680" s="281"/>
      <c r="H1680" s="281"/>
      <c r="I1680" s="281"/>
      <c r="J1680" s="281"/>
      <c r="K1680" s="281"/>
      <c r="L1680" s="281"/>
      <c r="M1680" s="281"/>
      <c r="N1680" s="282"/>
    </row>
    <row r="1681" spans="1:14" s="141" customFormat="1" ht="18" customHeight="1">
      <c r="A1681" s="276"/>
      <c r="B1681" s="288"/>
      <c r="C1681" s="289"/>
      <c r="D1681" s="289"/>
      <c r="E1681" s="289"/>
      <c r="F1681" s="281"/>
      <c r="G1681" s="281"/>
      <c r="H1681" s="281"/>
      <c r="I1681" s="281"/>
      <c r="J1681" s="281"/>
      <c r="K1681" s="281"/>
      <c r="L1681" s="281"/>
      <c r="M1681" s="281"/>
      <c r="N1681" s="282"/>
    </row>
    <row r="1682" spans="1:14" s="141" customFormat="1" ht="18" customHeight="1">
      <c r="A1682" s="276"/>
      <c r="B1682" s="288"/>
      <c r="C1682" s="289"/>
      <c r="D1682" s="289"/>
      <c r="E1682" s="289"/>
      <c r="F1682" s="281"/>
      <c r="G1682" s="281"/>
      <c r="H1682" s="281"/>
      <c r="I1682" s="281"/>
      <c r="J1682" s="281"/>
      <c r="K1682" s="281"/>
      <c r="L1682" s="281"/>
      <c r="M1682" s="281"/>
      <c r="N1682" s="282"/>
    </row>
    <row r="1683" spans="1:14" s="141" customFormat="1" ht="18" customHeight="1">
      <c r="A1683" s="276"/>
      <c r="B1683" s="288"/>
      <c r="C1683" s="289"/>
      <c r="D1683" s="289"/>
      <c r="E1683" s="289"/>
      <c r="F1683" s="281"/>
      <c r="G1683" s="281"/>
      <c r="H1683" s="281"/>
      <c r="I1683" s="281"/>
      <c r="J1683" s="281"/>
      <c r="K1683" s="281"/>
      <c r="L1683" s="281"/>
      <c r="M1683" s="281"/>
      <c r="N1683" s="282"/>
    </row>
    <row r="1684" spans="1:14" s="141" customFormat="1" ht="18" customHeight="1">
      <c r="A1684" s="276"/>
      <c r="B1684" s="288"/>
      <c r="C1684" s="289"/>
      <c r="D1684" s="289"/>
      <c r="E1684" s="289"/>
      <c r="F1684" s="281"/>
      <c r="G1684" s="281"/>
      <c r="H1684" s="281"/>
      <c r="I1684" s="281"/>
      <c r="J1684" s="281"/>
      <c r="K1684" s="281"/>
      <c r="L1684" s="281"/>
      <c r="M1684" s="281"/>
      <c r="N1684" s="282"/>
    </row>
    <row r="1685" spans="1:14" s="141" customFormat="1" ht="18" customHeight="1">
      <c r="A1685" s="276"/>
      <c r="B1685" s="288"/>
      <c r="C1685" s="289"/>
      <c r="D1685" s="289"/>
      <c r="E1685" s="289"/>
      <c r="F1685" s="281"/>
      <c r="G1685" s="281"/>
      <c r="H1685" s="281"/>
      <c r="I1685" s="281"/>
      <c r="J1685" s="281"/>
      <c r="K1685" s="281"/>
      <c r="L1685" s="281"/>
      <c r="M1685" s="281"/>
      <c r="N1685" s="282"/>
    </row>
    <row r="1686" spans="1:14" s="141" customFormat="1" ht="18" customHeight="1">
      <c r="A1686" s="276"/>
      <c r="B1686" s="288"/>
      <c r="C1686" s="289"/>
      <c r="D1686" s="289"/>
      <c r="E1686" s="289"/>
      <c r="F1686" s="281"/>
      <c r="G1686" s="281"/>
      <c r="H1686" s="281"/>
      <c r="I1686" s="281"/>
      <c r="J1686" s="281"/>
      <c r="K1686" s="281"/>
      <c r="L1686" s="281"/>
      <c r="M1686" s="281"/>
      <c r="N1686" s="282"/>
    </row>
    <row r="1687" spans="1:14" s="141" customFormat="1" ht="18" customHeight="1">
      <c r="A1687" s="276"/>
      <c r="B1687" s="288"/>
      <c r="C1687" s="289"/>
      <c r="D1687" s="289"/>
      <c r="E1687" s="289"/>
      <c r="F1687" s="281"/>
      <c r="G1687" s="281"/>
      <c r="H1687" s="281"/>
      <c r="I1687" s="281"/>
      <c r="J1687" s="281"/>
      <c r="K1687" s="281"/>
      <c r="L1687" s="281"/>
      <c r="M1687" s="281"/>
      <c r="N1687" s="282"/>
    </row>
    <row r="1688" spans="1:14" s="141" customFormat="1" ht="18" customHeight="1">
      <c r="A1688" s="276"/>
      <c r="B1688" s="288"/>
      <c r="C1688" s="289"/>
      <c r="D1688" s="289"/>
      <c r="E1688" s="289"/>
      <c r="F1688" s="281"/>
      <c r="G1688" s="281"/>
      <c r="H1688" s="281"/>
      <c r="I1688" s="281"/>
      <c r="J1688" s="281"/>
      <c r="K1688" s="281"/>
      <c r="L1688" s="281"/>
      <c r="M1688" s="281"/>
      <c r="N1688" s="282"/>
    </row>
    <row r="1689" spans="1:14" s="141" customFormat="1" ht="18" customHeight="1">
      <c r="A1689" s="276"/>
      <c r="B1689" s="288"/>
      <c r="C1689" s="289"/>
      <c r="D1689" s="289"/>
      <c r="E1689" s="289"/>
      <c r="F1689" s="281"/>
      <c r="G1689" s="281"/>
      <c r="H1689" s="281"/>
      <c r="I1689" s="281"/>
      <c r="J1689" s="281"/>
      <c r="K1689" s="281"/>
      <c r="L1689" s="281"/>
      <c r="M1689" s="281"/>
      <c r="N1689" s="282"/>
    </row>
    <row r="1690" spans="1:14" s="141" customFormat="1" ht="18" customHeight="1">
      <c r="A1690" s="276"/>
      <c r="B1690" s="288"/>
      <c r="C1690" s="289"/>
      <c r="D1690" s="289"/>
      <c r="E1690" s="289"/>
      <c r="F1690" s="281"/>
      <c r="G1690" s="281"/>
      <c r="H1690" s="281"/>
      <c r="I1690" s="281"/>
      <c r="J1690" s="281"/>
      <c r="K1690" s="281"/>
      <c r="L1690" s="281"/>
      <c r="M1690" s="281"/>
      <c r="N1690" s="282"/>
    </row>
    <row r="1691" spans="1:14" s="141" customFormat="1" ht="18" customHeight="1">
      <c r="A1691" s="276"/>
      <c r="B1691" s="288"/>
      <c r="C1691" s="289"/>
      <c r="D1691" s="289"/>
      <c r="E1691" s="289"/>
      <c r="F1691" s="281"/>
      <c r="G1691" s="281"/>
      <c r="H1691" s="281"/>
      <c r="I1691" s="281"/>
      <c r="J1691" s="281"/>
      <c r="K1691" s="281"/>
      <c r="L1691" s="281"/>
      <c r="M1691" s="281"/>
      <c r="N1691" s="282"/>
    </row>
    <row r="1692" spans="1:14" s="141" customFormat="1" ht="18" customHeight="1">
      <c r="A1692" s="276"/>
      <c r="B1692" s="288"/>
      <c r="C1692" s="289"/>
      <c r="D1692" s="289"/>
      <c r="E1692" s="289"/>
      <c r="F1692" s="281"/>
      <c r="G1692" s="281"/>
      <c r="H1692" s="281"/>
      <c r="I1692" s="281"/>
      <c r="J1692" s="281"/>
      <c r="K1692" s="281"/>
      <c r="L1692" s="281"/>
      <c r="M1692" s="281"/>
      <c r="N1692" s="282"/>
    </row>
    <row r="1693" spans="1:14" s="141" customFormat="1" ht="18" customHeight="1">
      <c r="A1693" s="276"/>
      <c r="B1693" s="288"/>
      <c r="C1693" s="289"/>
      <c r="D1693" s="289"/>
      <c r="E1693" s="289"/>
      <c r="F1693" s="281"/>
      <c r="G1693" s="281"/>
      <c r="H1693" s="281"/>
      <c r="I1693" s="281"/>
      <c r="J1693" s="281"/>
      <c r="K1693" s="281"/>
      <c r="L1693" s="281"/>
      <c r="M1693" s="281"/>
      <c r="N1693" s="282"/>
    </row>
    <row r="1694" spans="1:14" s="141" customFormat="1" ht="18" customHeight="1">
      <c r="A1694" s="276"/>
      <c r="B1694" s="288"/>
      <c r="C1694" s="289"/>
      <c r="D1694" s="289"/>
      <c r="E1694" s="289"/>
      <c r="F1694" s="281"/>
      <c r="G1694" s="281"/>
      <c r="H1694" s="281"/>
      <c r="I1694" s="281"/>
      <c r="J1694" s="281"/>
      <c r="K1694" s="281"/>
      <c r="L1694" s="281"/>
      <c r="M1694" s="281"/>
      <c r="N1694" s="282"/>
    </row>
    <row r="1695" spans="1:14" s="141" customFormat="1" ht="18" customHeight="1">
      <c r="A1695" s="276"/>
      <c r="B1695" s="288"/>
      <c r="C1695" s="289"/>
      <c r="D1695" s="289"/>
      <c r="E1695" s="289"/>
      <c r="F1695" s="281"/>
      <c r="G1695" s="281"/>
      <c r="H1695" s="281"/>
      <c r="I1695" s="281"/>
      <c r="J1695" s="281"/>
      <c r="K1695" s="281"/>
      <c r="L1695" s="281"/>
      <c r="M1695" s="281"/>
      <c r="N1695" s="282"/>
    </row>
    <row r="1696" spans="1:14" s="141" customFormat="1" ht="18" customHeight="1">
      <c r="A1696" s="276"/>
      <c r="B1696" s="288"/>
      <c r="C1696" s="289"/>
      <c r="D1696" s="289"/>
      <c r="E1696" s="289"/>
      <c r="F1696" s="281"/>
      <c r="G1696" s="281"/>
      <c r="H1696" s="281"/>
      <c r="I1696" s="281"/>
      <c r="J1696" s="281"/>
      <c r="K1696" s="281"/>
      <c r="L1696" s="281"/>
      <c r="M1696" s="281"/>
      <c r="N1696" s="282"/>
    </row>
    <row r="1697" spans="1:14" s="141" customFormat="1" ht="18" customHeight="1">
      <c r="A1697" s="276"/>
      <c r="B1697" s="288"/>
      <c r="C1697" s="289"/>
      <c r="D1697" s="289"/>
      <c r="E1697" s="289"/>
      <c r="F1697" s="281"/>
      <c r="G1697" s="281"/>
      <c r="H1697" s="281"/>
      <c r="I1697" s="281"/>
      <c r="J1697" s="281"/>
      <c r="K1697" s="281"/>
      <c r="L1697" s="281"/>
      <c r="M1697" s="281"/>
      <c r="N1697" s="282"/>
    </row>
    <row r="1698" spans="1:14" s="141" customFormat="1" ht="18" customHeight="1">
      <c r="A1698" s="276"/>
      <c r="B1698" s="288"/>
      <c r="C1698" s="289"/>
      <c r="D1698" s="289"/>
      <c r="E1698" s="289"/>
      <c r="F1698" s="281"/>
      <c r="G1698" s="281"/>
      <c r="H1698" s="281"/>
      <c r="I1698" s="281"/>
      <c r="J1698" s="281"/>
      <c r="K1698" s="281"/>
      <c r="L1698" s="281"/>
      <c r="M1698" s="281"/>
      <c r="N1698" s="282"/>
    </row>
    <row r="1699" spans="1:14" s="141" customFormat="1" ht="18" customHeight="1">
      <c r="A1699" s="276"/>
      <c r="B1699" s="288"/>
      <c r="C1699" s="289"/>
      <c r="D1699" s="289"/>
      <c r="E1699" s="289"/>
      <c r="F1699" s="281"/>
      <c r="G1699" s="281"/>
      <c r="H1699" s="281"/>
      <c r="I1699" s="281"/>
      <c r="J1699" s="281"/>
      <c r="K1699" s="281"/>
      <c r="L1699" s="281"/>
      <c r="M1699" s="281"/>
      <c r="N1699" s="282"/>
    </row>
    <row r="1700" spans="1:14" s="141" customFormat="1" ht="18" customHeight="1">
      <c r="A1700" s="276"/>
      <c r="B1700" s="288"/>
      <c r="C1700" s="289"/>
      <c r="D1700" s="289"/>
      <c r="E1700" s="289"/>
      <c r="F1700" s="281"/>
      <c r="G1700" s="281"/>
      <c r="H1700" s="281"/>
      <c r="I1700" s="281"/>
      <c r="J1700" s="281"/>
      <c r="K1700" s="281"/>
      <c r="L1700" s="281"/>
      <c r="M1700" s="281"/>
      <c r="N1700" s="282"/>
    </row>
    <row r="1701" spans="1:14" s="141" customFormat="1" ht="18" customHeight="1">
      <c r="A1701" s="276"/>
      <c r="B1701" s="288"/>
      <c r="C1701" s="289"/>
      <c r="D1701" s="289"/>
      <c r="E1701" s="289"/>
      <c r="F1701" s="281"/>
      <c r="G1701" s="281"/>
      <c r="H1701" s="281"/>
      <c r="I1701" s="281"/>
      <c r="J1701" s="281"/>
      <c r="K1701" s="281"/>
      <c r="L1701" s="281"/>
      <c r="M1701" s="281"/>
      <c r="N1701" s="282"/>
    </row>
    <row r="1702" spans="1:14" s="141" customFormat="1" ht="18" customHeight="1">
      <c r="A1702" s="276"/>
      <c r="B1702" s="288"/>
      <c r="C1702" s="289"/>
      <c r="D1702" s="289"/>
      <c r="E1702" s="289"/>
      <c r="F1702" s="281"/>
      <c r="G1702" s="281"/>
      <c r="H1702" s="281"/>
      <c r="I1702" s="281"/>
      <c r="J1702" s="281"/>
      <c r="K1702" s="281"/>
      <c r="L1702" s="281"/>
      <c r="M1702" s="281"/>
      <c r="N1702" s="282"/>
    </row>
    <row r="1703" spans="1:14" s="141" customFormat="1" ht="18" customHeight="1">
      <c r="A1703" s="276"/>
      <c r="B1703" s="288"/>
      <c r="C1703" s="289"/>
      <c r="D1703" s="289"/>
      <c r="E1703" s="289"/>
      <c r="F1703" s="281"/>
      <c r="G1703" s="281"/>
      <c r="H1703" s="281"/>
      <c r="I1703" s="281"/>
      <c r="J1703" s="281"/>
      <c r="K1703" s="281"/>
      <c r="L1703" s="281"/>
      <c r="M1703" s="281"/>
      <c r="N1703" s="282"/>
    </row>
    <row r="1704" spans="1:14" s="141" customFormat="1" ht="18" customHeight="1">
      <c r="A1704" s="276"/>
      <c r="B1704" s="288"/>
      <c r="C1704" s="289"/>
      <c r="D1704" s="289"/>
      <c r="E1704" s="289"/>
      <c r="F1704" s="281"/>
      <c r="G1704" s="281"/>
      <c r="H1704" s="281"/>
      <c r="I1704" s="281"/>
      <c r="J1704" s="281"/>
      <c r="K1704" s="281"/>
      <c r="L1704" s="281"/>
      <c r="M1704" s="281"/>
      <c r="N1704" s="282"/>
    </row>
    <row r="1705" spans="1:14" s="141" customFormat="1" ht="18" customHeight="1">
      <c r="A1705" s="276"/>
      <c r="B1705" s="288"/>
      <c r="C1705" s="289"/>
      <c r="D1705" s="289"/>
      <c r="E1705" s="289"/>
      <c r="F1705" s="281"/>
      <c r="G1705" s="281"/>
      <c r="H1705" s="281"/>
      <c r="I1705" s="281"/>
      <c r="J1705" s="281"/>
      <c r="K1705" s="281"/>
      <c r="L1705" s="281"/>
      <c r="M1705" s="281"/>
      <c r="N1705" s="282"/>
    </row>
    <row r="1706" spans="1:14" s="141" customFormat="1" ht="18" customHeight="1">
      <c r="A1706" s="276"/>
      <c r="B1706" s="288"/>
      <c r="C1706" s="289"/>
      <c r="D1706" s="289"/>
      <c r="E1706" s="289"/>
      <c r="F1706" s="281"/>
      <c r="G1706" s="281"/>
      <c r="H1706" s="281"/>
      <c r="I1706" s="281"/>
      <c r="J1706" s="281"/>
      <c r="K1706" s="281"/>
      <c r="L1706" s="281"/>
      <c r="M1706" s="281"/>
      <c r="N1706" s="282"/>
    </row>
    <row r="1707" spans="1:14" s="141" customFormat="1" ht="18" customHeight="1">
      <c r="A1707" s="276"/>
      <c r="B1707" s="288"/>
      <c r="C1707" s="289"/>
      <c r="D1707" s="289"/>
      <c r="E1707" s="289"/>
      <c r="F1707" s="281"/>
      <c r="G1707" s="281"/>
      <c r="H1707" s="281"/>
      <c r="I1707" s="281"/>
      <c r="J1707" s="281"/>
      <c r="K1707" s="281"/>
      <c r="L1707" s="281"/>
      <c r="M1707" s="281"/>
      <c r="N1707" s="282"/>
    </row>
    <row r="1708" spans="1:14" s="141" customFormat="1" ht="18" customHeight="1">
      <c r="A1708" s="276"/>
      <c r="B1708" s="288"/>
      <c r="C1708" s="289"/>
      <c r="D1708" s="289"/>
      <c r="E1708" s="289"/>
      <c r="F1708" s="281"/>
      <c r="G1708" s="281"/>
      <c r="H1708" s="281"/>
      <c r="I1708" s="281"/>
      <c r="J1708" s="281"/>
      <c r="K1708" s="281"/>
      <c r="L1708" s="281"/>
      <c r="M1708" s="281"/>
      <c r="N1708" s="282"/>
    </row>
    <row r="1709" spans="1:14" s="141" customFormat="1" ht="18" customHeight="1">
      <c r="A1709" s="276"/>
      <c r="B1709" s="288"/>
      <c r="C1709" s="289"/>
      <c r="D1709" s="289"/>
      <c r="E1709" s="289"/>
      <c r="F1709" s="281"/>
      <c r="G1709" s="281"/>
      <c r="H1709" s="281"/>
      <c r="I1709" s="281"/>
      <c r="J1709" s="281"/>
      <c r="K1709" s="281"/>
      <c r="L1709" s="281"/>
      <c r="M1709" s="281"/>
      <c r="N1709" s="282"/>
    </row>
    <row r="1710" spans="1:14" s="141" customFormat="1" ht="18" customHeight="1">
      <c r="A1710" s="276"/>
      <c r="B1710" s="288"/>
      <c r="C1710" s="289"/>
      <c r="D1710" s="289"/>
      <c r="E1710" s="289"/>
      <c r="F1710" s="281"/>
      <c r="G1710" s="281"/>
      <c r="H1710" s="281"/>
      <c r="I1710" s="281"/>
      <c r="J1710" s="281"/>
      <c r="K1710" s="281"/>
      <c r="L1710" s="281"/>
      <c r="M1710" s="281"/>
      <c r="N1710" s="282"/>
    </row>
    <row r="1711" spans="1:14" s="141" customFormat="1" ht="18" customHeight="1">
      <c r="A1711" s="276"/>
      <c r="B1711" s="288"/>
      <c r="C1711" s="289"/>
      <c r="D1711" s="289"/>
      <c r="E1711" s="289"/>
      <c r="F1711" s="281"/>
      <c r="G1711" s="281"/>
      <c r="H1711" s="281"/>
      <c r="I1711" s="281"/>
      <c r="J1711" s="281"/>
      <c r="K1711" s="281"/>
      <c r="L1711" s="281"/>
      <c r="M1711" s="281"/>
      <c r="N1711" s="282"/>
    </row>
    <row r="1712" spans="1:14" s="141" customFormat="1" ht="18" customHeight="1">
      <c r="A1712" s="276"/>
      <c r="B1712" s="288"/>
      <c r="C1712" s="289"/>
      <c r="D1712" s="289"/>
      <c r="E1712" s="289"/>
      <c r="F1712" s="281"/>
      <c r="G1712" s="281"/>
      <c r="H1712" s="281"/>
      <c r="I1712" s="281"/>
      <c r="J1712" s="281"/>
      <c r="K1712" s="281"/>
      <c r="L1712" s="281"/>
      <c r="M1712" s="281"/>
      <c r="N1712" s="282"/>
    </row>
    <row r="1713" spans="1:14" s="141" customFormat="1" ht="18" customHeight="1">
      <c r="A1713" s="276"/>
      <c r="B1713" s="288"/>
      <c r="C1713" s="289"/>
      <c r="D1713" s="289"/>
      <c r="E1713" s="289"/>
      <c r="F1713" s="281"/>
      <c r="G1713" s="281"/>
      <c r="H1713" s="281"/>
      <c r="I1713" s="281"/>
      <c r="J1713" s="281"/>
      <c r="K1713" s="281"/>
      <c r="L1713" s="281"/>
      <c r="M1713" s="281"/>
      <c r="N1713" s="282"/>
    </row>
    <row r="1714" spans="1:14" s="141" customFormat="1" ht="18" customHeight="1">
      <c r="A1714" s="276"/>
      <c r="B1714" s="288"/>
      <c r="C1714" s="289"/>
      <c r="D1714" s="289"/>
      <c r="E1714" s="289"/>
      <c r="F1714" s="281"/>
      <c r="G1714" s="281"/>
      <c r="H1714" s="281"/>
      <c r="I1714" s="281"/>
      <c r="J1714" s="281"/>
      <c r="K1714" s="281"/>
      <c r="L1714" s="281"/>
      <c r="M1714" s="281"/>
      <c r="N1714" s="282"/>
    </row>
    <row r="1715" spans="1:14" s="141" customFormat="1" ht="18" customHeight="1">
      <c r="A1715" s="276"/>
      <c r="B1715" s="288"/>
      <c r="C1715" s="289"/>
      <c r="D1715" s="289"/>
      <c r="E1715" s="289"/>
      <c r="F1715" s="281"/>
      <c r="G1715" s="281"/>
      <c r="H1715" s="281"/>
      <c r="I1715" s="281"/>
      <c r="J1715" s="281"/>
      <c r="K1715" s="281"/>
      <c r="L1715" s="281"/>
      <c r="M1715" s="281"/>
      <c r="N1715" s="282"/>
    </row>
    <row r="1716" spans="1:14" s="141" customFormat="1" ht="18" customHeight="1">
      <c r="A1716" s="276"/>
      <c r="B1716" s="288"/>
      <c r="C1716" s="289"/>
      <c r="D1716" s="289"/>
      <c r="E1716" s="289"/>
      <c r="F1716" s="281"/>
      <c r="G1716" s="281"/>
      <c r="H1716" s="281"/>
      <c r="I1716" s="281"/>
      <c r="J1716" s="281"/>
      <c r="K1716" s="281"/>
      <c r="L1716" s="281"/>
      <c r="M1716" s="281"/>
      <c r="N1716" s="282"/>
    </row>
    <row r="1717" spans="1:14" s="141" customFormat="1" ht="18" customHeight="1">
      <c r="A1717" s="276"/>
      <c r="B1717" s="288"/>
      <c r="C1717" s="289"/>
      <c r="D1717" s="289"/>
      <c r="E1717" s="289"/>
      <c r="F1717" s="281"/>
      <c r="G1717" s="281"/>
      <c r="H1717" s="281"/>
      <c r="I1717" s="281"/>
      <c r="J1717" s="281"/>
      <c r="K1717" s="281"/>
      <c r="L1717" s="281"/>
      <c r="M1717" s="281"/>
      <c r="N1717" s="282"/>
    </row>
    <row r="1718" spans="1:14" s="141" customFormat="1" ht="18" customHeight="1">
      <c r="A1718" s="276"/>
      <c r="B1718" s="288"/>
      <c r="C1718" s="289"/>
      <c r="D1718" s="289"/>
      <c r="E1718" s="289"/>
      <c r="F1718" s="281"/>
      <c r="G1718" s="281"/>
      <c r="H1718" s="281"/>
      <c r="I1718" s="281"/>
      <c r="J1718" s="281"/>
      <c r="K1718" s="281"/>
      <c r="L1718" s="281"/>
      <c r="M1718" s="281"/>
      <c r="N1718" s="282"/>
    </row>
    <row r="1719" spans="1:14" s="141" customFormat="1" ht="18" customHeight="1">
      <c r="A1719" s="276"/>
      <c r="B1719" s="288"/>
      <c r="C1719" s="289"/>
      <c r="D1719" s="289"/>
      <c r="E1719" s="289"/>
      <c r="F1719" s="281"/>
      <c r="G1719" s="281"/>
      <c r="H1719" s="281"/>
      <c r="I1719" s="281"/>
      <c r="J1719" s="281"/>
      <c r="K1719" s="281"/>
      <c r="L1719" s="281"/>
      <c r="M1719" s="281"/>
      <c r="N1719" s="282"/>
    </row>
    <row r="1720" spans="1:14" s="141" customFormat="1" ht="18" customHeight="1">
      <c r="A1720" s="276"/>
      <c r="B1720" s="288"/>
      <c r="C1720" s="289"/>
      <c r="D1720" s="289"/>
      <c r="E1720" s="289"/>
      <c r="F1720" s="281"/>
      <c r="G1720" s="281"/>
      <c r="H1720" s="281"/>
      <c r="I1720" s="281"/>
      <c r="J1720" s="281"/>
      <c r="K1720" s="281"/>
      <c r="L1720" s="281"/>
      <c r="M1720" s="281"/>
      <c r="N1720" s="282"/>
    </row>
    <row r="1721" spans="1:14" s="141" customFormat="1" ht="18" customHeight="1">
      <c r="A1721" s="276"/>
      <c r="B1721" s="288"/>
      <c r="C1721" s="289"/>
      <c r="D1721" s="289"/>
      <c r="E1721" s="289"/>
      <c r="F1721" s="281"/>
      <c r="G1721" s="281"/>
      <c r="H1721" s="281"/>
      <c r="I1721" s="281"/>
      <c r="J1721" s="281"/>
      <c r="K1721" s="281"/>
      <c r="L1721" s="281"/>
      <c r="M1721" s="281"/>
      <c r="N1721" s="282"/>
    </row>
    <row r="1722" spans="1:14" s="141" customFormat="1" ht="18" customHeight="1">
      <c r="A1722" s="276"/>
      <c r="B1722" s="288"/>
      <c r="C1722" s="289"/>
      <c r="D1722" s="289"/>
      <c r="E1722" s="289"/>
      <c r="F1722" s="281"/>
      <c r="G1722" s="281"/>
      <c r="H1722" s="281"/>
      <c r="I1722" s="281"/>
      <c r="J1722" s="281"/>
      <c r="K1722" s="281"/>
      <c r="L1722" s="281"/>
      <c r="M1722" s="281"/>
      <c r="N1722" s="282"/>
    </row>
    <row r="1723" spans="1:14" s="141" customFormat="1" ht="18" customHeight="1">
      <c r="A1723" s="276"/>
      <c r="B1723" s="288"/>
      <c r="C1723" s="289"/>
      <c r="D1723" s="289"/>
      <c r="E1723" s="289"/>
      <c r="F1723" s="281"/>
      <c r="G1723" s="281"/>
      <c r="H1723" s="281"/>
      <c r="I1723" s="281"/>
      <c r="J1723" s="281"/>
      <c r="K1723" s="281"/>
      <c r="L1723" s="281"/>
      <c r="M1723" s="281"/>
      <c r="N1723" s="282"/>
    </row>
    <row r="1724" spans="1:14" s="141" customFormat="1" ht="18" customHeight="1">
      <c r="A1724" s="276"/>
      <c r="B1724" s="288"/>
      <c r="C1724" s="289"/>
      <c r="D1724" s="289"/>
      <c r="E1724" s="289"/>
      <c r="F1724" s="281"/>
      <c r="G1724" s="281"/>
      <c r="H1724" s="281"/>
      <c r="I1724" s="281"/>
      <c r="J1724" s="281"/>
      <c r="K1724" s="281"/>
      <c r="L1724" s="281"/>
      <c r="M1724" s="281"/>
      <c r="N1724" s="282"/>
    </row>
    <row r="1725" spans="1:14" s="141" customFormat="1" ht="18" customHeight="1">
      <c r="A1725" s="276"/>
      <c r="B1725" s="288"/>
      <c r="C1725" s="289"/>
      <c r="D1725" s="289"/>
      <c r="E1725" s="289"/>
      <c r="F1725" s="281"/>
      <c r="G1725" s="281"/>
      <c r="H1725" s="281"/>
      <c r="I1725" s="281"/>
      <c r="J1725" s="281"/>
      <c r="K1725" s="281"/>
      <c r="L1725" s="281"/>
      <c r="M1725" s="281"/>
      <c r="N1725" s="282"/>
    </row>
    <row r="1726" spans="1:14" s="141" customFormat="1" ht="18" customHeight="1">
      <c r="A1726" s="276"/>
      <c r="B1726" s="288"/>
      <c r="C1726" s="289"/>
      <c r="D1726" s="289"/>
      <c r="E1726" s="289"/>
      <c r="F1726" s="281"/>
      <c r="G1726" s="281"/>
      <c r="H1726" s="281"/>
      <c r="I1726" s="281"/>
      <c r="J1726" s="281"/>
      <c r="K1726" s="281"/>
      <c r="L1726" s="281"/>
      <c r="M1726" s="281"/>
      <c r="N1726" s="282"/>
    </row>
    <row r="1727" spans="1:14" s="141" customFormat="1" ht="18" customHeight="1">
      <c r="A1727" s="276"/>
      <c r="B1727" s="288"/>
      <c r="C1727" s="289"/>
      <c r="D1727" s="289"/>
      <c r="E1727" s="289"/>
      <c r="F1727" s="281"/>
      <c r="G1727" s="281"/>
      <c r="H1727" s="281"/>
      <c r="I1727" s="281"/>
      <c r="J1727" s="281"/>
      <c r="K1727" s="281"/>
      <c r="L1727" s="281"/>
      <c r="M1727" s="281"/>
      <c r="N1727" s="282"/>
    </row>
    <row r="1728" spans="1:14" s="141" customFormat="1" ht="18" customHeight="1">
      <c r="A1728" s="276"/>
      <c r="B1728" s="288"/>
      <c r="C1728" s="289"/>
      <c r="D1728" s="289"/>
      <c r="E1728" s="289"/>
      <c r="F1728" s="281"/>
      <c r="G1728" s="281"/>
      <c r="H1728" s="281"/>
      <c r="I1728" s="281"/>
      <c r="J1728" s="281"/>
      <c r="K1728" s="281"/>
      <c r="L1728" s="281"/>
      <c r="M1728" s="281"/>
      <c r="N1728" s="282"/>
    </row>
    <row r="1729" spans="1:14" s="141" customFormat="1" ht="18" customHeight="1">
      <c r="A1729" s="276"/>
      <c r="B1729" s="288"/>
      <c r="C1729" s="289"/>
      <c r="D1729" s="289"/>
      <c r="E1729" s="289"/>
      <c r="F1729" s="281"/>
      <c r="G1729" s="281"/>
      <c r="H1729" s="281"/>
      <c r="I1729" s="281"/>
      <c r="J1729" s="281"/>
      <c r="K1729" s="281"/>
      <c r="L1729" s="281"/>
      <c r="M1729" s="281"/>
      <c r="N1729" s="282"/>
    </row>
    <row r="1730" spans="1:14" s="141" customFormat="1" ht="18" customHeight="1">
      <c r="A1730" s="276"/>
      <c r="B1730" s="288"/>
      <c r="C1730" s="289"/>
      <c r="D1730" s="289"/>
      <c r="E1730" s="289"/>
      <c r="F1730" s="281"/>
      <c r="G1730" s="281"/>
      <c r="H1730" s="281"/>
      <c r="I1730" s="281"/>
      <c r="J1730" s="281"/>
      <c r="K1730" s="281"/>
      <c r="L1730" s="281"/>
      <c r="M1730" s="281"/>
      <c r="N1730" s="282"/>
    </row>
    <row r="1731" spans="1:14" s="141" customFormat="1" ht="18" customHeight="1">
      <c r="A1731" s="276"/>
      <c r="B1731" s="288"/>
      <c r="C1731" s="289"/>
      <c r="D1731" s="289"/>
      <c r="E1731" s="289"/>
      <c r="F1731" s="281"/>
      <c r="G1731" s="281"/>
      <c r="H1731" s="281"/>
      <c r="I1731" s="281"/>
      <c r="J1731" s="281"/>
      <c r="K1731" s="281"/>
      <c r="L1731" s="281"/>
      <c r="M1731" s="281"/>
      <c r="N1731" s="282"/>
    </row>
    <row r="1732" spans="1:14" s="141" customFormat="1" ht="18" customHeight="1">
      <c r="A1732" s="276"/>
      <c r="B1732" s="288"/>
      <c r="C1732" s="289"/>
      <c r="D1732" s="289"/>
      <c r="E1732" s="289"/>
      <c r="F1732" s="281"/>
      <c r="G1732" s="281"/>
      <c r="H1732" s="281"/>
      <c r="I1732" s="281"/>
      <c r="J1732" s="281"/>
      <c r="K1732" s="281"/>
      <c r="L1732" s="281"/>
      <c r="M1732" s="281"/>
      <c r="N1732" s="282"/>
    </row>
    <row r="1733" spans="1:14" s="141" customFormat="1" ht="18" customHeight="1">
      <c r="A1733" s="276"/>
      <c r="B1733" s="288"/>
      <c r="C1733" s="289"/>
      <c r="D1733" s="289"/>
      <c r="E1733" s="289"/>
      <c r="F1733" s="281"/>
      <c r="G1733" s="281"/>
      <c r="H1733" s="281"/>
      <c r="I1733" s="281"/>
      <c r="J1733" s="281"/>
      <c r="K1733" s="281"/>
      <c r="L1733" s="281"/>
      <c r="M1733" s="281"/>
      <c r="N1733" s="282"/>
    </row>
    <row r="1734" spans="1:14" s="141" customFormat="1" ht="18" customHeight="1">
      <c r="A1734" s="276"/>
      <c r="B1734" s="288"/>
      <c r="C1734" s="289"/>
      <c r="D1734" s="289"/>
      <c r="E1734" s="289"/>
      <c r="F1734" s="281"/>
      <c r="G1734" s="281"/>
      <c r="H1734" s="281"/>
      <c r="I1734" s="281"/>
      <c r="J1734" s="281"/>
      <c r="K1734" s="281"/>
      <c r="L1734" s="281"/>
      <c r="M1734" s="281"/>
      <c r="N1734" s="282"/>
    </row>
    <row r="1735" spans="1:14" s="141" customFormat="1" ht="18" customHeight="1">
      <c r="A1735" s="276"/>
      <c r="B1735" s="288"/>
      <c r="C1735" s="289"/>
      <c r="D1735" s="289"/>
      <c r="E1735" s="289"/>
      <c r="F1735" s="281"/>
      <c r="G1735" s="281"/>
      <c r="H1735" s="281"/>
      <c r="I1735" s="281"/>
      <c r="J1735" s="281"/>
      <c r="K1735" s="281"/>
      <c r="L1735" s="281"/>
      <c r="M1735" s="281"/>
      <c r="N1735" s="282"/>
    </row>
    <row r="1736" spans="1:14" s="141" customFormat="1" ht="18" customHeight="1">
      <c r="A1736" s="276"/>
      <c r="B1736" s="288"/>
      <c r="C1736" s="289"/>
      <c r="D1736" s="289"/>
      <c r="E1736" s="289"/>
      <c r="F1736" s="281"/>
      <c r="G1736" s="281"/>
      <c r="H1736" s="281"/>
      <c r="I1736" s="281"/>
      <c r="J1736" s="281"/>
      <c r="K1736" s="281"/>
      <c r="L1736" s="281"/>
      <c r="M1736" s="281"/>
      <c r="N1736" s="282"/>
    </row>
    <row r="1737" spans="1:14" s="141" customFormat="1" ht="18" customHeight="1">
      <c r="A1737" s="276"/>
      <c r="B1737" s="288"/>
      <c r="C1737" s="289"/>
      <c r="D1737" s="289"/>
      <c r="E1737" s="289"/>
      <c r="F1737" s="281"/>
      <c r="G1737" s="281"/>
      <c r="H1737" s="281"/>
      <c r="I1737" s="281"/>
      <c r="J1737" s="281"/>
      <c r="K1737" s="281"/>
      <c r="L1737" s="281"/>
      <c r="M1737" s="281"/>
      <c r="N1737" s="282"/>
    </row>
    <row r="1738" spans="1:14" s="141" customFormat="1" ht="18" customHeight="1">
      <c r="A1738" s="276"/>
      <c r="B1738" s="288"/>
      <c r="C1738" s="289"/>
      <c r="D1738" s="289"/>
      <c r="E1738" s="289"/>
      <c r="F1738" s="281"/>
      <c r="G1738" s="281"/>
      <c r="H1738" s="281"/>
      <c r="I1738" s="281"/>
      <c r="J1738" s="281"/>
      <c r="K1738" s="281"/>
      <c r="L1738" s="281"/>
      <c r="M1738" s="281"/>
      <c r="N1738" s="282"/>
    </row>
    <row r="1739" spans="1:14" s="141" customFormat="1" ht="18" customHeight="1">
      <c r="A1739" s="276"/>
      <c r="B1739" s="288"/>
      <c r="C1739" s="289"/>
      <c r="D1739" s="289"/>
      <c r="E1739" s="289"/>
      <c r="F1739" s="281"/>
      <c r="G1739" s="281"/>
      <c r="H1739" s="281"/>
      <c r="I1739" s="281"/>
      <c r="J1739" s="281"/>
      <c r="K1739" s="281"/>
      <c r="L1739" s="281"/>
      <c r="M1739" s="281"/>
      <c r="N1739" s="282"/>
    </row>
    <row r="1740" spans="1:14" s="141" customFormat="1" ht="18" customHeight="1">
      <c r="A1740" s="276"/>
      <c r="B1740" s="288"/>
      <c r="C1740" s="289"/>
      <c r="D1740" s="289"/>
      <c r="E1740" s="289"/>
      <c r="F1740" s="281"/>
      <c r="G1740" s="281"/>
      <c r="H1740" s="281"/>
      <c r="I1740" s="281"/>
      <c r="J1740" s="281"/>
      <c r="K1740" s="281"/>
      <c r="L1740" s="281"/>
      <c r="M1740" s="281"/>
      <c r="N1740" s="282"/>
    </row>
    <row r="1741" spans="1:14" s="141" customFormat="1" ht="18" customHeight="1">
      <c r="A1741" s="276"/>
      <c r="B1741" s="288"/>
      <c r="C1741" s="289"/>
      <c r="D1741" s="289"/>
      <c r="E1741" s="289"/>
      <c r="F1741" s="281"/>
      <c r="G1741" s="281"/>
      <c r="H1741" s="281"/>
      <c r="I1741" s="281"/>
      <c r="J1741" s="281"/>
      <c r="K1741" s="281"/>
      <c r="L1741" s="281"/>
      <c r="M1741" s="281"/>
      <c r="N1741" s="282"/>
    </row>
    <row r="1742" spans="1:14" s="141" customFormat="1" ht="18" customHeight="1">
      <c r="A1742" s="276"/>
      <c r="B1742" s="288"/>
      <c r="C1742" s="289"/>
      <c r="D1742" s="289"/>
      <c r="E1742" s="289"/>
      <c r="F1742" s="281"/>
      <c r="G1742" s="281"/>
      <c r="H1742" s="281"/>
      <c r="I1742" s="281"/>
      <c r="J1742" s="281"/>
      <c r="K1742" s="281"/>
      <c r="L1742" s="281"/>
      <c r="M1742" s="281"/>
      <c r="N1742" s="282"/>
    </row>
    <row r="1743" spans="1:14" s="141" customFormat="1" ht="18" customHeight="1">
      <c r="A1743" s="276"/>
      <c r="B1743" s="288"/>
      <c r="C1743" s="289"/>
      <c r="D1743" s="289"/>
      <c r="E1743" s="289"/>
      <c r="F1743" s="281"/>
      <c r="G1743" s="281"/>
      <c r="H1743" s="281"/>
      <c r="I1743" s="281"/>
      <c r="J1743" s="281"/>
      <c r="K1743" s="281"/>
      <c r="L1743" s="281"/>
      <c r="M1743" s="281"/>
      <c r="N1743" s="282"/>
    </row>
    <row r="1744" spans="1:14" s="141" customFormat="1" ht="18" customHeight="1">
      <c r="A1744" s="276"/>
      <c r="B1744" s="288"/>
      <c r="C1744" s="289"/>
      <c r="D1744" s="289"/>
      <c r="E1744" s="289"/>
      <c r="F1744" s="281"/>
      <c r="G1744" s="281"/>
      <c r="H1744" s="281"/>
      <c r="I1744" s="281"/>
      <c r="J1744" s="281"/>
      <c r="K1744" s="281"/>
      <c r="L1744" s="281"/>
      <c r="M1744" s="281"/>
      <c r="N1744" s="282"/>
    </row>
    <row r="1745" spans="1:14" s="141" customFormat="1" ht="18" customHeight="1">
      <c r="A1745" s="276"/>
      <c r="B1745" s="288"/>
      <c r="C1745" s="289"/>
      <c r="D1745" s="289"/>
      <c r="E1745" s="289"/>
      <c r="F1745" s="281"/>
      <c r="G1745" s="281"/>
      <c r="H1745" s="281"/>
      <c r="I1745" s="281"/>
      <c r="J1745" s="281"/>
      <c r="K1745" s="281"/>
      <c r="L1745" s="281"/>
      <c r="M1745" s="281"/>
      <c r="N1745" s="282"/>
    </row>
    <row r="1746" spans="1:14" s="141" customFormat="1" ht="18" customHeight="1">
      <c r="A1746" s="276"/>
      <c r="B1746" s="288"/>
      <c r="C1746" s="289"/>
      <c r="D1746" s="289"/>
      <c r="E1746" s="289"/>
      <c r="F1746" s="281"/>
      <c r="G1746" s="281"/>
      <c r="H1746" s="281"/>
      <c r="I1746" s="281"/>
      <c r="J1746" s="281"/>
      <c r="K1746" s="281"/>
      <c r="L1746" s="281"/>
      <c r="M1746" s="281"/>
      <c r="N1746" s="282"/>
    </row>
    <row r="1747" spans="1:14" s="141" customFormat="1" ht="18" customHeight="1">
      <c r="A1747" s="276"/>
      <c r="B1747" s="288"/>
      <c r="C1747" s="289"/>
      <c r="D1747" s="289"/>
      <c r="E1747" s="289"/>
      <c r="F1747" s="281"/>
      <c r="G1747" s="281"/>
      <c r="H1747" s="281"/>
      <c r="I1747" s="281"/>
      <c r="J1747" s="281"/>
      <c r="K1747" s="281"/>
      <c r="L1747" s="281"/>
      <c r="M1747" s="281"/>
      <c r="N1747" s="282"/>
    </row>
    <row r="1748" spans="1:14" s="141" customFormat="1" ht="18" customHeight="1">
      <c r="A1748" s="276"/>
      <c r="B1748" s="288"/>
      <c r="C1748" s="289"/>
      <c r="D1748" s="289"/>
      <c r="E1748" s="289"/>
      <c r="F1748" s="281"/>
      <c r="G1748" s="281"/>
      <c r="H1748" s="281"/>
      <c r="I1748" s="281"/>
      <c r="J1748" s="281"/>
      <c r="K1748" s="281"/>
      <c r="L1748" s="281"/>
      <c r="M1748" s="281"/>
      <c r="N1748" s="282"/>
    </row>
    <row r="1749" spans="1:14" s="141" customFormat="1" ht="18" customHeight="1">
      <c r="A1749" s="276"/>
      <c r="B1749" s="288"/>
      <c r="C1749" s="289"/>
      <c r="D1749" s="289"/>
      <c r="E1749" s="289"/>
      <c r="F1749" s="281"/>
      <c r="G1749" s="281"/>
      <c r="H1749" s="281"/>
      <c r="I1749" s="281"/>
      <c r="J1749" s="281"/>
      <c r="K1749" s="281"/>
      <c r="L1749" s="281"/>
      <c r="M1749" s="281"/>
      <c r="N1749" s="282"/>
    </row>
    <row r="1750" spans="1:14" s="141" customFormat="1" ht="18" customHeight="1">
      <c r="A1750" s="276"/>
      <c r="B1750" s="288"/>
      <c r="C1750" s="289"/>
      <c r="D1750" s="289"/>
      <c r="E1750" s="289"/>
      <c r="F1750" s="281"/>
      <c r="G1750" s="281"/>
      <c r="H1750" s="281"/>
      <c r="I1750" s="281"/>
      <c r="J1750" s="281"/>
      <c r="K1750" s="281"/>
      <c r="L1750" s="281"/>
      <c r="M1750" s="281"/>
      <c r="N1750" s="282"/>
    </row>
    <row r="1751" spans="1:14" s="141" customFormat="1" ht="18" customHeight="1">
      <c r="A1751" s="276"/>
      <c r="B1751" s="288"/>
      <c r="C1751" s="289"/>
      <c r="D1751" s="289"/>
      <c r="E1751" s="289"/>
      <c r="F1751" s="281"/>
      <c r="G1751" s="281"/>
      <c r="H1751" s="281"/>
      <c r="I1751" s="281"/>
      <c r="J1751" s="281"/>
      <c r="K1751" s="281"/>
      <c r="L1751" s="281"/>
      <c r="M1751" s="281"/>
      <c r="N1751" s="282"/>
    </row>
    <row r="1752" spans="1:14" s="141" customFormat="1" ht="18" customHeight="1">
      <c r="A1752" s="276"/>
      <c r="B1752" s="288"/>
      <c r="C1752" s="289"/>
      <c r="D1752" s="289"/>
      <c r="E1752" s="289"/>
      <c r="F1752" s="281"/>
      <c r="G1752" s="281"/>
      <c r="H1752" s="281"/>
      <c r="I1752" s="281"/>
      <c r="J1752" s="281"/>
      <c r="K1752" s="281"/>
      <c r="L1752" s="281"/>
      <c r="M1752" s="281"/>
      <c r="N1752" s="282"/>
    </row>
    <row r="1753" spans="1:14" s="141" customFormat="1" ht="18" customHeight="1">
      <c r="A1753" s="276"/>
      <c r="B1753" s="288"/>
      <c r="C1753" s="289"/>
      <c r="D1753" s="289"/>
      <c r="E1753" s="289"/>
      <c r="F1753" s="281"/>
      <c r="G1753" s="281"/>
      <c r="H1753" s="281"/>
      <c r="I1753" s="281"/>
      <c r="J1753" s="281"/>
      <c r="K1753" s="281"/>
      <c r="L1753" s="281"/>
      <c r="M1753" s="281"/>
      <c r="N1753" s="282"/>
    </row>
    <row r="1754" spans="1:14" s="141" customFormat="1" ht="18" customHeight="1">
      <c r="A1754" s="276"/>
      <c r="B1754" s="288"/>
      <c r="C1754" s="289"/>
      <c r="D1754" s="289"/>
      <c r="E1754" s="289"/>
      <c r="F1754" s="281"/>
      <c r="G1754" s="281"/>
      <c r="H1754" s="281"/>
      <c r="I1754" s="281"/>
      <c r="J1754" s="281"/>
      <c r="K1754" s="281"/>
      <c r="L1754" s="281"/>
      <c r="M1754" s="281"/>
      <c r="N1754" s="282"/>
    </row>
    <row r="1755" spans="1:14" s="141" customFormat="1" ht="18" customHeight="1">
      <c r="A1755" s="276"/>
      <c r="B1755" s="288"/>
      <c r="C1755" s="289"/>
      <c r="D1755" s="289"/>
      <c r="E1755" s="289"/>
      <c r="F1755" s="281"/>
      <c r="G1755" s="281"/>
      <c r="H1755" s="281"/>
      <c r="I1755" s="281"/>
      <c r="J1755" s="281"/>
      <c r="K1755" s="281"/>
      <c r="L1755" s="281"/>
      <c r="M1755" s="281"/>
      <c r="N1755" s="282"/>
    </row>
    <row r="1756" spans="1:14" s="141" customFormat="1" ht="18" customHeight="1">
      <c r="A1756" s="276"/>
      <c r="B1756" s="288"/>
      <c r="C1756" s="289"/>
      <c r="D1756" s="289"/>
      <c r="E1756" s="289"/>
      <c r="F1756" s="281"/>
      <c r="G1756" s="281"/>
      <c r="H1756" s="281"/>
      <c r="I1756" s="281"/>
      <c r="J1756" s="281"/>
      <c r="K1756" s="281"/>
      <c r="L1756" s="281"/>
      <c r="M1756" s="281"/>
      <c r="N1756" s="282"/>
    </row>
    <row r="1757" spans="1:14" s="141" customFormat="1" ht="18" customHeight="1">
      <c r="A1757" s="276"/>
      <c r="B1757" s="288"/>
      <c r="C1757" s="289"/>
      <c r="D1757" s="289"/>
      <c r="E1757" s="289"/>
      <c r="F1757" s="281"/>
      <c r="G1757" s="281"/>
      <c r="H1757" s="281"/>
      <c r="I1757" s="281"/>
      <c r="J1757" s="281"/>
      <c r="K1757" s="281"/>
      <c r="L1757" s="281"/>
      <c r="M1757" s="281"/>
      <c r="N1757" s="282"/>
    </row>
    <row r="1758" spans="1:14" s="141" customFormat="1" ht="18" customHeight="1">
      <c r="A1758" s="276"/>
      <c r="B1758" s="288"/>
      <c r="C1758" s="289"/>
      <c r="D1758" s="289"/>
      <c r="E1758" s="289"/>
      <c r="F1758" s="281"/>
      <c r="G1758" s="281"/>
      <c r="H1758" s="281"/>
      <c r="I1758" s="281"/>
      <c r="J1758" s="281"/>
      <c r="K1758" s="281"/>
      <c r="L1758" s="281"/>
      <c r="M1758" s="281"/>
      <c r="N1758" s="282"/>
    </row>
    <row r="1759" spans="1:14" s="141" customFormat="1" ht="18" customHeight="1">
      <c r="A1759" s="276"/>
      <c r="B1759" s="288"/>
      <c r="C1759" s="289"/>
      <c r="D1759" s="289"/>
      <c r="E1759" s="289"/>
      <c r="F1759" s="281"/>
      <c r="G1759" s="281"/>
      <c r="H1759" s="281"/>
      <c r="I1759" s="281"/>
      <c r="J1759" s="281"/>
      <c r="K1759" s="281"/>
      <c r="L1759" s="281"/>
      <c r="M1759" s="281"/>
      <c r="N1759" s="282"/>
    </row>
    <row r="1760" spans="1:14" s="141" customFormat="1" ht="18" customHeight="1">
      <c r="A1760" s="276"/>
      <c r="B1760" s="288"/>
      <c r="C1760" s="289"/>
      <c r="D1760" s="289"/>
      <c r="E1760" s="289"/>
      <c r="F1760" s="281"/>
      <c r="G1760" s="281"/>
      <c r="H1760" s="281"/>
      <c r="I1760" s="281"/>
      <c r="J1760" s="281"/>
      <c r="K1760" s="281"/>
      <c r="L1760" s="281"/>
      <c r="M1760" s="281"/>
      <c r="N1760" s="282"/>
    </row>
    <row r="1761" spans="1:14" s="141" customFormat="1" ht="18" customHeight="1">
      <c r="A1761" s="276"/>
      <c r="B1761" s="288"/>
      <c r="C1761" s="289"/>
      <c r="D1761" s="289"/>
      <c r="E1761" s="289"/>
      <c r="F1761" s="281"/>
      <c r="G1761" s="281"/>
      <c r="H1761" s="281"/>
      <c r="I1761" s="281"/>
      <c r="J1761" s="281"/>
      <c r="K1761" s="281"/>
      <c r="L1761" s="281"/>
      <c r="M1761" s="281"/>
      <c r="N1761" s="282"/>
    </row>
    <row r="1762" spans="1:14" s="141" customFormat="1" ht="18" customHeight="1">
      <c r="A1762" s="276"/>
      <c r="B1762" s="288"/>
      <c r="C1762" s="289"/>
      <c r="D1762" s="289"/>
      <c r="E1762" s="289"/>
      <c r="F1762" s="281"/>
      <c r="G1762" s="281"/>
      <c r="H1762" s="281"/>
      <c r="I1762" s="281"/>
      <c r="J1762" s="281"/>
      <c r="K1762" s="281"/>
      <c r="L1762" s="281"/>
      <c r="M1762" s="281"/>
      <c r="N1762" s="282"/>
    </row>
    <row r="1763" spans="1:14" s="141" customFormat="1" ht="18" customHeight="1">
      <c r="A1763" s="276"/>
      <c r="B1763" s="288"/>
      <c r="C1763" s="289"/>
      <c r="D1763" s="289"/>
      <c r="E1763" s="289"/>
      <c r="F1763" s="281"/>
      <c r="G1763" s="281"/>
      <c r="H1763" s="281"/>
      <c r="I1763" s="281"/>
      <c r="J1763" s="281"/>
      <c r="K1763" s="281"/>
      <c r="L1763" s="281"/>
      <c r="M1763" s="281"/>
      <c r="N1763" s="282"/>
    </row>
    <row r="1764" spans="1:14" s="141" customFormat="1" ht="18" customHeight="1">
      <c r="A1764" s="276"/>
      <c r="B1764" s="288"/>
      <c r="C1764" s="289"/>
      <c r="D1764" s="289"/>
      <c r="E1764" s="289"/>
      <c r="F1764" s="281"/>
      <c r="G1764" s="281"/>
      <c r="H1764" s="281"/>
      <c r="I1764" s="281"/>
      <c r="J1764" s="281"/>
      <c r="K1764" s="281"/>
      <c r="L1764" s="281"/>
      <c r="M1764" s="281"/>
      <c r="N1764" s="282"/>
    </row>
    <row r="1765" spans="1:14" s="141" customFormat="1" ht="18" customHeight="1">
      <c r="A1765" s="276"/>
      <c r="B1765" s="288"/>
      <c r="C1765" s="289"/>
      <c r="D1765" s="289"/>
      <c r="E1765" s="289"/>
      <c r="F1765" s="281"/>
      <c r="G1765" s="281"/>
      <c r="H1765" s="281"/>
      <c r="I1765" s="281"/>
      <c r="J1765" s="281"/>
      <c r="K1765" s="281"/>
      <c r="L1765" s="281"/>
      <c r="M1765" s="281"/>
      <c r="N1765" s="282"/>
    </row>
    <row r="1766" spans="1:14" s="141" customFormat="1" ht="18" customHeight="1">
      <c r="A1766" s="276"/>
      <c r="B1766" s="288"/>
      <c r="C1766" s="289"/>
      <c r="D1766" s="289"/>
      <c r="E1766" s="289"/>
      <c r="F1766" s="281"/>
      <c r="G1766" s="281"/>
      <c r="H1766" s="281"/>
      <c r="I1766" s="281"/>
      <c r="J1766" s="281"/>
      <c r="K1766" s="281"/>
      <c r="L1766" s="281"/>
      <c r="M1766" s="281"/>
      <c r="N1766" s="282"/>
    </row>
    <row r="1767" spans="1:14" s="141" customFormat="1" ht="18" customHeight="1">
      <c r="A1767" s="276"/>
      <c r="B1767" s="288"/>
      <c r="C1767" s="289"/>
      <c r="D1767" s="289"/>
      <c r="E1767" s="289"/>
      <c r="F1767" s="281"/>
      <c r="G1767" s="281"/>
      <c r="H1767" s="281"/>
      <c r="I1767" s="281"/>
      <c r="J1767" s="281"/>
      <c r="K1767" s="281"/>
      <c r="L1767" s="281"/>
      <c r="M1767" s="281"/>
      <c r="N1767" s="282"/>
    </row>
    <row r="1768" spans="1:14" s="141" customFormat="1" ht="18" customHeight="1">
      <c r="A1768" s="276"/>
      <c r="B1768" s="288"/>
      <c r="C1768" s="289"/>
      <c r="D1768" s="289"/>
      <c r="E1768" s="289"/>
      <c r="F1768" s="281"/>
      <c r="G1768" s="281"/>
      <c r="H1768" s="281"/>
      <c r="I1768" s="281"/>
      <c r="J1768" s="281"/>
      <c r="K1768" s="281"/>
      <c r="L1768" s="281"/>
      <c r="M1768" s="281"/>
      <c r="N1768" s="282"/>
    </row>
    <row r="1769" spans="1:14" s="141" customFormat="1" ht="18" customHeight="1">
      <c r="A1769" s="276"/>
      <c r="B1769" s="288"/>
      <c r="C1769" s="289"/>
      <c r="D1769" s="289"/>
      <c r="E1769" s="289"/>
      <c r="F1769" s="281"/>
      <c r="G1769" s="281"/>
      <c r="H1769" s="281"/>
      <c r="I1769" s="281"/>
      <c r="J1769" s="281"/>
      <c r="K1769" s="281"/>
      <c r="L1769" s="281"/>
      <c r="M1769" s="281"/>
      <c r="N1769" s="282"/>
    </row>
    <row r="1770" spans="1:14" s="141" customFormat="1" ht="18" customHeight="1">
      <c r="A1770" s="276"/>
      <c r="B1770" s="288"/>
      <c r="C1770" s="289"/>
      <c r="D1770" s="289"/>
      <c r="E1770" s="289"/>
      <c r="F1770" s="281"/>
      <c r="G1770" s="281"/>
      <c r="H1770" s="281"/>
      <c r="I1770" s="281"/>
      <c r="J1770" s="281"/>
      <c r="K1770" s="281"/>
      <c r="L1770" s="281"/>
      <c r="M1770" s="281"/>
      <c r="N1770" s="282"/>
    </row>
    <row r="1771" spans="1:14" s="141" customFormat="1" ht="18" customHeight="1">
      <c r="A1771" s="276"/>
      <c r="B1771" s="288"/>
      <c r="C1771" s="289"/>
      <c r="D1771" s="289"/>
      <c r="E1771" s="289"/>
      <c r="F1771" s="281"/>
      <c r="G1771" s="281"/>
      <c r="H1771" s="281"/>
      <c r="I1771" s="281"/>
      <c r="J1771" s="281"/>
      <c r="K1771" s="281"/>
      <c r="L1771" s="281"/>
      <c r="M1771" s="281"/>
      <c r="N1771" s="282"/>
    </row>
    <row r="1772" spans="1:14" s="141" customFormat="1" ht="18" customHeight="1">
      <c r="A1772" s="276"/>
      <c r="B1772" s="288"/>
      <c r="C1772" s="289"/>
      <c r="D1772" s="289"/>
      <c r="E1772" s="289"/>
      <c r="F1772" s="281"/>
      <c r="G1772" s="281"/>
      <c r="H1772" s="281"/>
      <c r="I1772" s="281"/>
      <c r="J1772" s="281"/>
      <c r="K1772" s="281"/>
      <c r="L1772" s="281"/>
      <c r="M1772" s="281"/>
      <c r="N1772" s="282"/>
    </row>
    <row r="1773" spans="1:14" s="141" customFormat="1" ht="18" customHeight="1">
      <c r="A1773" s="276"/>
      <c r="B1773" s="288"/>
      <c r="C1773" s="289"/>
      <c r="D1773" s="289"/>
      <c r="E1773" s="289"/>
      <c r="F1773" s="281"/>
      <c r="G1773" s="281"/>
      <c r="H1773" s="281"/>
      <c r="I1773" s="281"/>
      <c r="J1773" s="281"/>
      <c r="K1773" s="281"/>
      <c r="L1773" s="281"/>
      <c r="M1773" s="281"/>
      <c r="N1773" s="282"/>
    </row>
    <row r="1774" spans="1:14" s="141" customFormat="1" ht="18" customHeight="1">
      <c r="A1774" s="276"/>
      <c r="B1774" s="288"/>
      <c r="C1774" s="289"/>
      <c r="D1774" s="289"/>
      <c r="E1774" s="289"/>
      <c r="F1774" s="281"/>
      <c r="G1774" s="281"/>
      <c r="H1774" s="281"/>
      <c r="I1774" s="281"/>
      <c r="J1774" s="281"/>
      <c r="K1774" s="281"/>
      <c r="L1774" s="281"/>
      <c r="M1774" s="281"/>
      <c r="N1774" s="282"/>
    </row>
    <row r="1775" spans="1:14" s="141" customFormat="1" ht="18" customHeight="1">
      <c r="A1775" s="276"/>
      <c r="B1775" s="288"/>
      <c r="C1775" s="289"/>
      <c r="D1775" s="289"/>
      <c r="E1775" s="289"/>
      <c r="F1775" s="281"/>
      <c r="G1775" s="281"/>
      <c r="H1775" s="281"/>
      <c r="I1775" s="281"/>
      <c r="J1775" s="281"/>
      <c r="K1775" s="281"/>
      <c r="L1775" s="281"/>
      <c r="M1775" s="281"/>
      <c r="N1775" s="282"/>
    </row>
    <row r="1776" spans="1:14" s="141" customFormat="1" ht="18" customHeight="1">
      <c r="A1776" s="276"/>
      <c r="B1776" s="288"/>
      <c r="C1776" s="289"/>
      <c r="D1776" s="289"/>
      <c r="E1776" s="289"/>
      <c r="F1776" s="281"/>
      <c r="G1776" s="281"/>
      <c r="H1776" s="281"/>
      <c r="I1776" s="281"/>
      <c r="J1776" s="281"/>
      <c r="K1776" s="281"/>
      <c r="L1776" s="281"/>
      <c r="M1776" s="281"/>
      <c r="N1776" s="282"/>
    </row>
    <row r="1777" spans="1:14" s="141" customFormat="1" ht="18" customHeight="1">
      <c r="A1777" s="276"/>
      <c r="B1777" s="288"/>
      <c r="C1777" s="289"/>
      <c r="D1777" s="289"/>
      <c r="E1777" s="289"/>
      <c r="F1777" s="281"/>
      <c r="G1777" s="281"/>
      <c r="H1777" s="281"/>
      <c r="I1777" s="281"/>
      <c r="J1777" s="281"/>
      <c r="K1777" s="281"/>
      <c r="L1777" s="281"/>
      <c r="M1777" s="281"/>
      <c r="N1777" s="282"/>
    </row>
    <row r="1778" spans="1:14" s="141" customFormat="1" ht="18" customHeight="1">
      <c r="A1778" s="276"/>
      <c r="B1778" s="288"/>
      <c r="C1778" s="289"/>
      <c r="D1778" s="289"/>
      <c r="E1778" s="289"/>
      <c r="F1778" s="281"/>
      <c r="G1778" s="281"/>
      <c r="H1778" s="281"/>
      <c r="I1778" s="281"/>
      <c r="J1778" s="281"/>
      <c r="K1778" s="281"/>
      <c r="L1778" s="281"/>
      <c r="M1778" s="281"/>
      <c r="N1778" s="282"/>
    </row>
    <row r="1779" spans="1:14" s="141" customFormat="1" ht="18" customHeight="1">
      <c r="A1779" s="276"/>
      <c r="B1779" s="288"/>
      <c r="C1779" s="289"/>
      <c r="D1779" s="289"/>
      <c r="E1779" s="289"/>
      <c r="F1779" s="281"/>
      <c r="G1779" s="281"/>
      <c r="H1779" s="281"/>
      <c r="I1779" s="281"/>
      <c r="J1779" s="281"/>
      <c r="K1779" s="281"/>
      <c r="L1779" s="281"/>
      <c r="M1779" s="281"/>
      <c r="N1779" s="282"/>
    </row>
    <row r="1780" spans="1:14" s="141" customFormat="1" ht="18" customHeight="1">
      <c r="A1780" s="276"/>
      <c r="B1780" s="288"/>
      <c r="C1780" s="289"/>
      <c r="D1780" s="289"/>
      <c r="E1780" s="289"/>
      <c r="F1780" s="281"/>
      <c r="G1780" s="281"/>
      <c r="H1780" s="281"/>
      <c r="I1780" s="281"/>
      <c r="J1780" s="281"/>
      <c r="K1780" s="281"/>
      <c r="L1780" s="281"/>
      <c r="M1780" s="281"/>
      <c r="N1780" s="282"/>
    </row>
    <row r="1781" spans="1:14" s="141" customFormat="1" ht="18" customHeight="1">
      <c r="A1781" s="276"/>
      <c r="B1781" s="288"/>
      <c r="C1781" s="289"/>
      <c r="D1781" s="289"/>
      <c r="E1781" s="289"/>
      <c r="F1781" s="281"/>
      <c r="G1781" s="281"/>
      <c r="H1781" s="281"/>
      <c r="I1781" s="281"/>
      <c r="J1781" s="281"/>
      <c r="K1781" s="281"/>
      <c r="L1781" s="281"/>
      <c r="M1781" s="281"/>
      <c r="N1781" s="282"/>
    </row>
    <row r="1782" spans="1:14" s="141" customFormat="1" ht="18" customHeight="1">
      <c r="A1782" s="276"/>
      <c r="B1782" s="288"/>
      <c r="C1782" s="289"/>
      <c r="D1782" s="289"/>
      <c r="E1782" s="289"/>
      <c r="F1782" s="281"/>
      <c r="G1782" s="281"/>
      <c r="H1782" s="281"/>
      <c r="I1782" s="281"/>
      <c r="J1782" s="281"/>
      <c r="K1782" s="281"/>
      <c r="L1782" s="281"/>
      <c r="M1782" s="281"/>
      <c r="N1782" s="282"/>
    </row>
    <row r="1783" spans="1:14" s="141" customFormat="1" ht="18" customHeight="1">
      <c r="A1783" s="276"/>
      <c r="B1783" s="288"/>
      <c r="C1783" s="289"/>
      <c r="D1783" s="289"/>
      <c r="E1783" s="289"/>
      <c r="F1783" s="281"/>
      <c r="G1783" s="281"/>
      <c r="H1783" s="281"/>
      <c r="I1783" s="281"/>
      <c r="J1783" s="281"/>
      <c r="K1783" s="281"/>
      <c r="L1783" s="281"/>
      <c r="M1783" s="281"/>
      <c r="N1783" s="282"/>
    </row>
    <row r="1784" spans="1:14" s="141" customFormat="1" ht="18" customHeight="1">
      <c r="A1784" s="276"/>
      <c r="B1784" s="288"/>
      <c r="C1784" s="289"/>
      <c r="D1784" s="289"/>
      <c r="E1784" s="289"/>
      <c r="F1784" s="281"/>
      <c r="G1784" s="281"/>
      <c r="H1784" s="281"/>
      <c r="I1784" s="281"/>
      <c r="J1784" s="281"/>
      <c r="K1784" s="281"/>
      <c r="L1784" s="281"/>
      <c r="M1784" s="281"/>
      <c r="N1784" s="282"/>
    </row>
    <row r="1785" spans="1:14" s="141" customFormat="1" ht="18" customHeight="1">
      <c r="A1785" s="276"/>
      <c r="B1785" s="288"/>
      <c r="C1785" s="289"/>
      <c r="D1785" s="289"/>
      <c r="E1785" s="289"/>
      <c r="F1785" s="281"/>
      <c r="G1785" s="281"/>
      <c r="H1785" s="281"/>
      <c r="I1785" s="281"/>
      <c r="J1785" s="281"/>
      <c r="K1785" s="281"/>
      <c r="L1785" s="281"/>
      <c r="M1785" s="281"/>
      <c r="N1785" s="282"/>
    </row>
    <row r="1786" spans="1:14" s="141" customFormat="1" ht="18" customHeight="1">
      <c r="A1786" s="276"/>
      <c r="B1786" s="288"/>
      <c r="C1786" s="289"/>
      <c r="D1786" s="289"/>
      <c r="E1786" s="289"/>
      <c r="F1786" s="281"/>
      <c r="G1786" s="281"/>
      <c r="H1786" s="281"/>
      <c r="I1786" s="281"/>
      <c r="J1786" s="281"/>
      <c r="K1786" s="281"/>
      <c r="L1786" s="281"/>
      <c r="M1786" s="281"/>
      <c r="N1786" s="282"/>
    </row>
    <row r="1787" spans="1:14" s="141" customFormat="1" ht="18" customHeight="1">
      <c r="A1787" s="276"/>
      <c r="B1787" s="288"/>
      <c r="C1787" s="289"/>
      <c r="D1787" s="289"/>
      <c r="E1787" s="289"/>
      <c r="F1787" s="281"/>
      <c r="G1787" s="281"/>
      <c r="H1787" s="281"/>
      <c r="I1787" s="281"/>
      <c r="J1787" s="281"/>
      <c r="K1787" s="281"/>
      <c r="L1787" s="281"/>
      <c r="M1787" s="281"/>
      <c r="N1787" s="282"/>
    </row>
    <row r="1788" spans="1:14" s="141" customFormat="1" ht="18" customHeight="1">
      <c r="A1788" s="276"/>
      <c r="B1788" s="288"/>
      <c r="C1788" s="289"/>
      <c r="D1788" s="289"/>
      <c r="E1788" s="289"/>
      <c r="F1788" s="281"/>
      <c r="G1788" s="281"/>
      <c r="H1788" s="281"/>
      <c r="I1788" s="281"/>
      <c r="J1788" s="281"/>
      <c r="K1788" s="281"/>
      <c r="L1788" s="281"/>
      <c r="M1788" s="281"/>
      <c r="N1788" s="282"/>
    </row>
    <row r="1789" spans="1:14" s="141" customFormat="1" ht="18" customHeight="1">
      <c r="A1789" s="276"/>
      <c r="B1789" s="288"/>
      <c r="C1789" s="289"/>
      <c r="D1789" s="289"/>
      <c r="E1789" s="289"/>
      <c r="F1789" s="281"/>
      <c r="G1789" s="281"/>
      <c r="H1789" s="281"/>
      <c r="I1789" s="281"/>
      <c r="J1789" s="281"/>
      <c r="K1789" s="281"/>
      <c r="L1789" s="281"/>
      <c r="M1789" s="281"/>
      <c r="N1789" s="282"/>
    </row>
    <row r="1790" spans="1:14" s="141" customFormat="1" ht="18" customHeight="1">
      <c r="A1790" s="276"/>
      <c r="B1790" s="288"/>
      <c r="C1790" s="289"/>
      <c r="D1790" s="289"/>
      <c r="E1790" s="289"/>
      <c r="F1790" s="281"/>
      <c r="G1790" s="281"/>
      <c r="H1790" s="281"/>
      <c r="I1790" s="281"/>
      <c r="J1790" s="281"/>
      <c r="K1790" s="281"/>
      <c r="L1790" s="281"/>
      <c r="M1790" s="281"/>
      <c r="N1790" s="282"/>
    </row>
    <row r="1791" spans="1:14" s="141" customFormat="1" ht="18" customHeight="1">
      <c r="A1791" s="276"/>
      <c r="B1791" s="288"/>
      <c r="C1791" s="289"/>
      <c r="D1791" s="289"/>
      <c r="E1791" s="289"/>
      <c r="F1791" s="281"/>
      <c r="G1791" s="281"/>
      <c r="H1791" s="281"/>
      <c r="I1791" s="281"/>
      <c r="J1791" s="281"/>
      <c r="K1791" s="281"/>
      <c r="L1791" s="281"/>
      <c r="M1791" s="281"/>
      <c r="N1791" s="282"/>
    </row>
    <row r="1792" spans="1:14" s="141" customFormat="1" ht="18" customHeight="1">
      <c r="A1792" s="276"/>
      <c r="B1792" s="288"/>
      <c r="C1792" s="289"/>
      <c r="D1792" s="289"/>
      <c r="E1792" s="289"/>
      <c r="F1792" s="281"/>
      <c r="G1792" s="281"/>
      <c r="H1792" s="281"/>
      <c r="I1792" s="281"/>
      <c r="J1792" s="281"/>
      <c r="K1792" s="281"/>
      <c r="L1792" s="281"/>
      <c r="M1792" s="281"/>
      <c r="N1792" s="282"/>
    </row>
    <row r="1793" spans="1:14" s="141" customFormat="1" ht="18" customHeight="1">
      <c r="A1793" s="276"/>
      <c r="B1793" s="288"/>
      <c r="C1793" s="289"/>
      <c r="D1793" s="289"/>
      <c r="E1793" s="289"/>
      <c r="F1793" s="281"/>
      <c r="G1793" s="281"/>
      <c r="H1793" s="281"/>
      <c r="I1793" s="281"/>
      <c r="J1793" s="281"/>
      <c r="K1793" s="281"/>
      <c r="L1793" s="281"/>
      <c r="M1793" s="281"/>
      <c r="N1793" s="282"/>
    </row>
    <row r="1794" spans="1:14" s="141" customFormat="1" ht="18" customHeight="1">
      <c r="A1794" s="276"/>
      <c r="B1794" s="288"/>
      <c r="C1794" s="289"/>
      <c r="D1794" s="289"/>
      <c r="E1794" s="289"/>
      <c r="F1794" s="281"/>
      <c r="G1794" s="281"/>
      <c r="H1794" s="281"/>
      <c r="I1794" s="281"/>
      <c r="J1794" s="281"/>
      <c r="K1794" s="281"/>
      <c r="L1794" s="281"/>
      <c r="M1794" s="281"/>
      <c r="N1794" s="282"/>
    </row>
    <row r="1795" spans="1:14" s="141" customFormat="1" ht="18" customHeight="1">
      <c r="A1795" s="276"/>
      <c r="B1795" s="288"/>
      <c r="C1795" s="289"/>
      <c r="D1795" s="289"/>
      <c r="E1795" s="289"/>
      <c r="F1795" s="281"/>
      <c r="G1795" s="281"/>
      <c r="H1795" s="281"/>
      <c r="I1795" s="281"/>
      <c r="J1795" s="281"/>
      <c r="K1795" s="281"/>
      <c r="L1795" s="281"/>
      <c r="M1795" s="281"/>
      <c r="N1795" s="282"/>
    </row>
    <row r="1796" spans="1:14" s="141" customFormat="1" ht="18" customHeight="1">
      <c r="A1796" s="276"/>
      <c r="B1796" s="288"/>
      <c r="C1796" s="289"/>
      <c r="D1796" s="289"/>
      <c r="E1796" s="289"/>
      <c r="F1796" s="281"/>
      <c r="G1796" s="281"/>
      <c r="H1796" s="281"/>
      <c r="I1796" s="281"/>
      <c r="J1796" s="281"/>
      <c r="K1796" s="281"/>
      <c r="L1796" s="281"/>
      <c r="M1796" s="281"/>
      <c r="N1796" s="282"/>
    </row>
    <row r="1797" spans="1:14" s="141" customFormat="1" ht="18" customHeight="1">
      <c r="A1797" s="276"/>
      <c r="B1797" s="288"/>
      <c r="C1797" s="289"/>
      <c r="D1797" s="289"/>
      <c r="E1797" s="289"/>
      <c r="F1797" s="281"/>
      <c r="G1797" s="281"/>
      <c r="H1797" s="281"/>
      <c r="I1797" s="281"/>
      <c r="J1797" s="281"/>
      <c r="K1797" s="281"/>
      <c r="L1797" s="281"/>
      <c r="M1797" s="281"/>
      <c r="N1797" s="282"/>
    </row>
    <row r="1798" spans="1:14" s="141" customFormat="1" ht="18" customHeight="1">
      <c r="A1798" s="276"/>
      <c r="B1798" s="288"/>
      <c r="C1798" s="289"/>
      <c r="D1798" s="289"/>
      <c r="E1798" s="289"/>
      <c r="F1798" s="281"/>
      <c r="G1798" s="281"/>
      <c r="H1798" s="281"/>
      <c r="I1798" s="281"/>
      <c r="J1798" s="281"/>
      <c r="K1798" s="281"/>
      <c r="L1798" s="281"/>
      <c r="M1798" s="281"/>
      <c r="N1798" s="282"/>
    </row>
    <row r="1799" spans="1:14" s="141" customFormat="1" ht="18" customHeight="1">
      <c r="A1799" s="276"/>
      <c r="B1799" s="288"/>
      <c r="C1799" s="289"/>
      <c r="D1799" s="289"/>
      <c r="E1799" s="289"/>
      <c r="F1799" s="281"/>
      <c r="G1799" s="281"/>
      <c r="H1799" s="281"/>
      <c r="I1799" s="281"/>
      <c r="J1799" s="281"/>
      <c r="K1799" s="281"/>
      <c r="L1799" s="281"/>
      <c r="M1799" s="281"/>
      <c r="N1799" s="282"/>
    </row>
    <row r="1800" spans="1:14" s="141" customFormat="1" ht="18" customHeight="1">
      <c r="A1800" s="276"/>
      <c r="B1800" s="288"/>
      <c r="C1800" s="289"/>
      <c r="D1800" s="289"/>
      <c r="E1800" s="289"/>
      <c r="F1800" s="281"/>
      <c r="G1800" s="281"/>
      <c r="H1800" s="281"/>
      <c r="I1800" s="281"/>
      <c r="J1800" s="281"/>
      <c r="K1800" s="281"/>
      <c r="L1800" s="281"/>
      <c r="M1800" s="281"/>
      <c r="N1800" s="282"/>
    </row>
    <row r="1801" spans="1:14" s="141" customFormat="1" ht="18" customHeight="1">
      <c r="A1801" s="276"/>
      <c r="B1801" s="288"/>
      <c r="C1801" s="289"/>
      <c r="D1801" s="289"/>
      <c r="E1801" s="289"/>
      <c r="F1801" s="281"/>
      <c r="G1801" s="281"/>
      <c r="H1801" s="281"/>
      <c r="I1801" s="281"/>
      <c r="J1801" s="281"/>
      <c r="K1801" s="281"/>
      <c r="L1801" s="281"/>
      <c r="M1801" s="281"/>
      <c r="N1801" s="282"/>
    </row>
    <row r="1802" spans="1:14" s="141" customFormat="1" ht="18" customHeight="1">
      <c r="A1802" s="276"/>
      <c r="B1802" s="288"/>
      <c r="C1802" s="289"/>
      <c r="D1802" s="289"/>
      <c r="E1802" s="289"/>
      <c r="F1802" s="281"/>
      <c r="G1802" s="281"/>
      <c r="H1802" s="281"/>
      <c r="I1802" s="281"/>
      <c r="J1802" s="281"/>
      <c r="K1802" s="281"/>
      <c r="L1802" s="281"/>
      <c r="M1802" s="281"/>
      <c r="N1802" s="282"/>
    </row>
    <row r="1803" spans="1:14" s="141" customFormat="1" ht="18" customHeight="1">
      <c r="A1803" s="276"/>
      <c r="B1803" s="288"/>
      <c r="C1803" s="289"/>
      <c r="D1803" s="289"/>
      <c r="E1803" s="289"/>
      <c r="F1803" s="281"/>
      <c r="G1803" s="281"/>
      <c r="H1803" s="281"/>
      <c r="I1803" s="281"/>
      <c r="J1803" s="281"/>
      <c r="K1803" s="281"/>
      <c r="L1803" s="281"/>
      <c r="M1803" s="281"/>
      <c r="N1803" s="282"/>
    </row>
    <row r="1804" spans="1:14" s="141" customFormat="1" ht="18" customHeight="1">
      <c r="A1804" s="276"/>
      <c r="B1804" s="288"/>
      <c r="C1804" s="289"/>
      <c r="D1804" s="289"/>
      <c r="E1804" s="289"/>
      <c r="F1804" s="281"/>
      <c r="G1804" s="281"/>
      <c r="H1804" s="281"/>
      <c r="I1804" s="281"/>
      <c r="J1804" s="281"/>
      <c r="K1804" s="281"/>
      <c r="L1804" s="281"/>
      <c r="M1804" s="281"/>
      <c r="N1804" s="282"/>
    </row>
    <row r="1805" spans="1:14" s="141" customFormat="1" ht="18" customHeight="1">
      <c r="A1805" s="276"/>
      <c r="B1805" s="288"/>
      <c r="C1805" s="289"/>
      <c r="D1805" s="289"/>
      <c r="E1805" s="289"/>
      <c r="F1805" s="281"/>
      <c r="G1805" s="281"/>
      <c r="H1805" s="281"/>
      <c r="I1805" s="281"/>
      <c r="J1805" s="281"/>
      <c r="K1805" s="281"/>
      <c r="L1805" s="281"/>
      <c r="M1805" s="281"/>
      <c r="N1805" s="282"/>
    </row>
    <row r="1806" spans="1:14" s="141" customFormat="1" ht="18" customHeight="1">
      <c r="A1806" s="276"/>
      <c r="B1806" s="288"/>
      <c r="C1806" s="289"/>
      <c r="D1806" s="289"/>
      <c r="E1806" s="289"/>
      <c r="F1806" s="281"/>
      <c r="G1806" s="281"/>
      <c r="H1806" s="281"/>
      <c r="I1806" s="281"/>
      <c r="J1806" s="281"/>
      <c r="K1806" s="281"/>
      <c r="L1806" s="281"/>
      <c r="M1806" s="281"/>
      <c r="N1806" s="282"/>
    </row>
    <row r="1807" spans="1:14" s="141" customFormat="1" ht="18" customHeight="1">
      <c r="A1807" s="276"/>
      <c r="B1807" s="288"/>
      <c r="C1807" s="289"/>
      <c r="D1807" s="289"/>
      <c r="E1807" s="289"/>
      <c r="F1807" s="281"/>
      <c r="G1807" s="281"/>
      <c r="H1807" s="281"/>
      <c r="I1807" s="281"/>
      <c r="J1807" s="281"/>
      <c r="K1807" s="281"/>
      <c r="L1807" s="281"/>
      <c r="M1807" s="281"/>
      <c r="N1807" s="282"/>
    </row>
    <row r="1808" spans="1:14" s="141" customFormat="1" ht="18" customHeight="1">
      <c r="A1808" s="276"/>
      <c r="B1808" s="288"/>
      <c r="C1808" s="289"/>
      <c r="D1808" s="289"/>
      <c r="E1808" s="289"/>
      <c r="F1808" s="281"/>
      <c r="G1808" s="281"/>
      <c r="H1808" s="281"/>
      <c r="I1808" s="281"/>
      <c r="J1808" s="281"/>
      <c r="K1808" s="281"/>
      <c r="L1808" s="281"/>
      <c r="M1808" s="281"/>
      <c r="N1808" s="282"/>
    </row>
    <row r="1809" spans="1:14" s="141" customFormat="1" ht="18" customHeight="1">
      <c r="A1809" s="276"/>
      <c r="B1809" s="288"/>
      <c r="C1809" s="289"/>
      <c r="D1809" s="289"/>
      <c r="E1809" s="289"/>
      <c r="F1809" s="281"/>
      <c r="G1809" s="281"/>
      <c r="H1809" s="281"/>
      <c r="I1809" s="281"/>
      <c r="J1809" s="281"/>
      <c r="K1809" s="281"/>
      <c r="L1809" s="281"/>
      <c r="M1809" s="281"/>
      <c r="N1809" s="282"/>
    </row>
    <row r="1810" spans="1:14" s="141" customFormat="1" ht="18" customHeight="1">
      <c r="A1810" s="276"/>
      <c r="B1810" s="288"/>
      <c r="C1810" s="289"/>
      <c r="D1810" s="289"/>
      <c r="E1810" s="289"/>
      <c r="F1810" s="281"/>
      <c r="G1810" s="281"/>
      <c r="H1810" s="281"/>
      <c r="I1810" s="281"/>
      <c r="J1810" s="281"/>
      <c r="K1810" s="281"/>
      <c r="L1810" s="281"/>
      <c r="M1810" s="281"/>
      <c r="N1810" s="282"/>
    </row>
    <row r="1811" spans="1:14" s="141" customFormat="1" ht="18" customHeight="1">
      <c r="A1811" s="276"/>
      <c r="B1811" s="288"/>
      <c r="C1811" s="289"/>
      <c r="D1811" s="289"/>
      <c r="E1811" s="289"/>
      <c r="F1811" s="281"/>
      <c r="G1811" s="281"/>
      <c r="H1811" s="281"/>
      <c r="I1811" s="281"/>
      <c r="J1811" s="281"/>
      <c r="K1811" s="281"/>
      <c r="L1811" s="281"/>
      <c r="M1811" s="281"/>
      <c r="N1811" s="282"/>
    </row>
    <row r="1812" spans="1:14" s="141" customFormat="1" ht="18" customHeight="1">
      <c r="A1812" s="276"/>
      <c r="B1812" s="288"/>
      <c r="C1812" s="289"/>
      <c r="D1812" s="289"/>
      <c r="E1812" s="289"/>
      <c r="F1812" s="281"/>
      <c r="G1812" s="281"/>
      <c r="H1812" s="281"/>
      <c r="I1812" s="281"/>
      <c r="J1812" s="281"/>
      <c r="K1812" s="281"/>
      <c r="L1812" s="281"/>
      <c r="M1812" s="281"/>
      <c r="N1812" s="282"/>
    </row>
    <row r="1813" spans="1:14" s="141" customFormat="1" ht="18" customHeight="1">
      <c r="A1813" s="276"/>
      <c r="B1813" s="288"/>
      <c r="C1813" s="289"/>
      <c r="D1813" s="289"/>
      <c r="E1813" s="289"/>
      <c r="F1813" s="281"/>
      <c r="G1813" s="281"/>
      <c r="H1813" s="281"/>
      <c r="I1813" s="281"/>
      <c r="J1813" s="281"/>
      <c r="K1813" s="281"/>
      <c r="L1813" s="281"/>
      <c r="M1813" s="281"/>
      <c r="N1813" s="282"/>
    </row>
    <row r="1814" spans="1:14" s="141" customFormat="1" ht="18" customHeight="1">
      <c r="A1814" s="276"/>
      <c r="B1814" s="288"/>
      <c r="C1814" s="289"/>
      <c r="D1814" s="289"/>
      <c r="E1814" s="289"/>
      <c r="F1814" s="281"/>
      <c r="G1814" s="281"/>
      <c r="H1814" s="281"/>
      <c r="I1814" s="281"/>
      <c r="J1814" s="281"/>
      <c r="K1814" s="281"/>
      <c r="L1814" s="281"/>
      <c r="M1814" s="281"/>
      <c r="N1814" s="282"/>
    </row>
    <row r="1815" spans="1:14" s="141" customFormat="1" ht="18" customHeight="1">
      <c r="A1815" s="276"/>
      <c r="B1815" s="288"/>
      <c r="C1815" s="289"/>
      <c r="D1815" s="289"/>
      <c r="E1815" s="289"/>
      <c r="F1815" s="281"/>
      <c r="G1815" s="281"/>
      <c r="H1815" s="281"/>
      <c r="I1815" s="281"/>
      <c r="J1815" s="281"/>
      <c r="K1815" s="281"/>
      <c r="L1815" s="281"/>
      <c r="M1815" s="281"/>
      <c r="N1815" s="282"/>
    </row>
    <row r="1816" spans="1:14" s="141" customFormat="1" ht="18" customHeight="1">
      <c r="A1816" s="276"/>
      <c r="B1816" s="288"/>
      <c r="C1816" s="289"/>
      <c r="D1816" s="289"/>
      <c r="E1816" s="289"/>
      <c r="F1816" s="281"/>
      <c r="G1816" s="281"/>
      <c r="H1816" s="281"/>
      <c r="I1816" s="281"/>
      <c r="J1816" s="281"/>
      <c r="K1816" s="281"/>
      <c r="L1816" s="281"/>
      <c r="M1816" s="281"/>
      <c r="N1816" s="282"/>
    </row>
    <row r="1817" spans="1:14" s="141" customFormat="1" ht="18" customHeight="1">
      <c r="A1817" s="276"/>
      <c r="B1817" s="288"/>
      <c r="C1817" s="289"/>
      <c r="D1817" s="289"/>
      <c r="E1817" s="289"/>
      <c r="F1817" s="281"/>
      <c r="G1817" s="281"/>
      <c r="H1817" s="281"/>
      <c r="I1817" s="281"/>
      <c r="J1817" s="281"/>
      <c r="K1817" s="281"/>
      <c r="L1817" s="281"/>
      <c r="M1817" s="281"/>
      <c r="N1817" s="282"/>
    </row>
    <row r="1818" spans="1:14" s="141" customFormat="1" ht="18" customHeight="1">
      <c r="A1818" s="276"/>
      <c r="B1818" s="288"/>
      <c r="C1818" s="289"/>
      <c r="D1818" s="289"/>
      <c r="E1818" s="289"/>
      <c r="F1818" s="281"/>
      <c r="G1818" s="281"/>
      <c r="H1818" s="281"/>
      <c r="I1818" s="281"/>
      <c r="J1818" s="281"/>
      <c r="K1818" s="281"/>
      <c r="L1818" s="281"/>
      <c r="M1818" s="281"/>
      <c r="N1818" s="282"/>
    </row>
    <row r="1819" spans="1:14" s="141" customFormat="1" ht="18" customHeight="1">
      <c r="A1819" s="276"/>
      <c r="B1819" s="288"/>
      <c r="C1819" s="289"/>
      <c r="D1819" s="289"/>
      <c r="E1819" s="289"/>
      <c r="F1819" s="281"/>
      <c r="G1819" s="281"/>
      <c r="H1819" s="281"/>
      <c r="I1819" s="281"/>
      <c r="J1819" s="281"/>
      <c r="K1819" s="281"/>
      <c r="L1819" s="281"/>
      <c r="M1819" s="281"/>
      <c r="N1819" s="282"/>
    </row>
    <row r="1820" spans="1:14" s="141" customFormat="1" ht="18" customHeight="1">
      <c r="A1820" s="276"/>
      <c r="B1820" s="288"/>
      <c r="C1820" s="289"/>
      <c r="D1820" s="289"/>
      <c r="E1820" s="289"/>
      <c r="F1820" s="281"/>
      <c r="G1820" s="281"/>
      <c r="H1820" s="281"/>
      <c r="I1820" s="281"/>
      <c r="J1820" s="281"/>
      <c r="K1820" s="281"/>
      <c r="L1820" s="281"/>
      <c r="M1820" s="281"/>
      <c r="N1820" s="282"/>
    </row>
    <row r="1821" spans="1:14" s="141" customFormat="1" ht="18" customHeight="1">
      <c r="A1821" s="276"/>
      <c r="B1821" s="288"/>
      <c r="C1821" s="289"/>
      <c r="D1821" s="289"/>
      <c r="E1821" s="289"/>
      <c r="F1821" s="281"/>
      <c r="G1821" s="281"/>
      <c r="H1821" s="281"/>
      <c r="I1821" s="281"/>
      <c r="J1821" s="281"/>
      <c r="K1821" s="281"/>
      <c r="L1821" s="281"/>
      <c r="M1821" s="281"/>
      <c r="N1821" s="282"/>
    </row>
    <row r="1822" spans="1:14" s="141" customFormat="1" ht="18" customHeight="1">
      <c r="A1822" s="276"/>
      <c r="B1822" s="288"/>
      <c r="C1822" s="289"/>
      <c r="D1822" s="289"/>
      <c r="E1822" s="289"/>
      <c r="F1822" s="281"/>
      <c r="G1822" s="281"/>
      <c r="H1822" s="281"/>
      <c r="I1822" s="281"/>
      <c r="J1822" s="281"/>
      <c r="K1822" s="281"/>
      <c r="L1822" s="281"/>
      <c r="M1822" s="281"/>
      <c r="N1822" s="282"/>
    </row>
    <row r="1823" spans="1:14" s="141" customFormat="1" ht="18" customHeight="1">
      <c r="A1823" s="276"/>
      <c r="B1823" s="288"/>
      <c r="C1823" s="289"/>
      <c r="D1823" s="289"/>
      <c r="E1823" s="289"/>
      <c r="F1823" s="281"/>
      <c r="G1823" s="281"/>
      <c r="H1823" s="281"/>
      <c r="I1823" s="281"/>
      <c r="J1823" s="281"/>
      <c r="K1823" s="281"/>
      <c r="L1823" s="281"/>
      <c r="M1823" s="281"/>
      <c r="N1823" s="282"/>
    </row>
    <row r="1824" spans="1:14" s="141" customFormat="1" ht="18" customHeight="1">
      <c r="A1824" s="276"/>
      <c r="B1824" s="288"/>
      <c r="C1824" s="289"/>
      <c r="D1824" s="289"/>
      <c r="E1824" s="289"/>
      <c r="F1824" s="281"/>
      <c r="G1824" s="281"/>
      <c r="H1824" s="281"/>
      <c r="I1824" s="281"/>
      <c r="J1824" s="281"/>
      <c r="K1824" s="281"/>
      <c r="L1824" s="281"/>
      <c r="M1824" s="281"/>
      <c r="N1824" s="282"/>
    </row>
    <row r="1825" spans="1:14" s="141" customFormat="1" ht="18" customHeight="1">
      <c r="A1825" s="276"/>
      <c r="B1825" s="288"/>
      <c r="C1825" s="289"/>
      <c r="D1825" s="289"/>
      <c r="E1825" s="289"/>
      <c r="F1825" s="281"/>
      <c r="G1825" s="281"/>
      <c r="H1825" s="281"/>
      <c r="I1825" s="281"/>
      <c r="J1825" s="281"/>
      <c r="K1825" s="281"/>
      <c r="L1825" s="281"/>
      <c r="M1825" s="281"/>
      <c r="N1825" s="282"/>
    </row>
    <row r="1826" spans="1:14" s="141" customFormat="1" ht="18" customHeight="1">
      <c r="A1826" s="276"/>
      <c r="B1826" s="288"/>
      <c r="C1826" s="289"/>
      <c r="D1826" s="289"/>
      <c r="E1826" s="289"/>
      <c r="F1826" s="281"/>
      <c r="G1826" s="281"/>
      <c r="H1826" s="281"/>
      <c r="I1826" s="281"/>
      <c r="J1826" s="281"/>
      <c r="K1826" s="281"/>
      <c r="L1826" s="281"/>
      <c r="M1826" s="281"/>
      <c r="N1826" s="282"/>
    </row>
    <row r="1827" spans="1:14" s="141" customFormat="1" ht="18" customHeight="1">
      <c r="A1827" s="276"/>
      <c r="B1827" s="288"/>
      <c r="C1827" s="289"/>
      <c r="D1827" s="289"/>
      <c r="E1827" s="289"/>
      <c r="F1827" s="281"/>
      <c r="G1827" s="281"/>
      <c r="H1827" s="281"/>
      <c r="I1827" s="281"/>
      <c r="J1827" s="281"/>
      <c r="K1827" s="281"/>
      <c r="L1827" s="281"/>
      <c r="M1827" s="281"/>
      <c r="N1827" s="282"/>
    </row>
    <row r="1828" spans="1:14" s="141" customFormat="1" ht="18" customHeight="1">
      <c r="A1828" s="276"/>
      <c r="B1828" s="288"/>
      <c r="C1828" s="289"/>
      <c r="D1828" s="289"/>
      <c r="E1828" s="289"/>
      <c r="F1828" s="281"/>
      <c r="G1828" s="281"/>
      <c r="H1828" s="281"/>
      <c r="I1828" s="281"/>
      <c r="J1828" s="281"/>
      <c r="K1828" s="281"/>
      <c r="L1828" s="281"/>
      <c r="M1828" s="281"/>
      <c r="N1828" s="282"/>
    </row>
    <row r="1829" spans="1:14" s="141" customFormat="1" ht="18" customHeight="1">
      <c r="A1829" s="276"/>
      <c r="B1829" s="288"/>
      <c r="C1829" s="289"/>
      <c r="D1829" s="289"/>
      <c r="E1829" s="289"/>
      <c r="F1829" s="281"/>
      <c r="G1829" s="281"/>
      <c r="H1829" s="281"/>
      <c r="I1829" s="281"/>
      <c r="J1829" s="281"/>
      <c r="K1829" s="281"/>
      <c r="L1829" s="281"/>
      <c r="M1829" s="281"/>
      <c r="N1829" s="282"/>
    </row>
    <row r="1830" spans="1:14" s="141" customFormat="1" ht="18" customHeight="1">
      <c r="A1830" s="276"/>
      <c r="B1830" s="288"/>
      <c r="C1830" s="289"/>
      <c r="D1830" s="289"/>
      <c r="E1830" s="289"/>
      <c r="F1830" s="281"/>
      <c r="G1830" s="281"/>
      <c r="H1830" s="281"/>
      <c r="I1830" s="281"/>
      <c r="J1830" s="281"/>
      <c r="K1830" s="281"/>
      <c r="L1830" s="281"/>
      <c r="M1830" s="281"/>
      <c r="N1830" s="282"/>
    </row>
    <row r="1831" spans="1:14" s="141" customFormat="1" ht="18" customHeight="1">
      <c r="A1831" s="276"/>
      <c r="B1831" s="288"/>
      <c r="C1831" s="289"/>
      <c r="D1831" s="289"/>
      <c r="E1831" s="289"/>
      <c r="F1831" s="281"/>
      <c r="G1831" s="281"/>
      <c r="H1831" s="281"/>
      <c r="I1831" s="281"/>
      <c r="J1831" s="281"/>
      <c r="K1831" s="281"/>
      <c r="L1831" s="281"/>
      <c r="M1831" s="281"/>
      <c r="N1831" s="282"/>
    </row>
    <row r="1832" spans="1:14" s="141" customFormat="1" ht="18" customHeight="1">
      <c r="A1832" s="276"/>
      <c r="B1832" s="288"/>
      <c r="C1832" s="289"/>
      <c r="D1832" s="289"/>
      <c r="E1832" s="289"/>
      <c r="F1832" s="281"/>
      <c r="G1832" s="281"/>
      <c r="H1832" s="281"/>
      <c r="I1832" s="281"/>
      <c r="J1832" s="281"/>
      <c r="K1832" s="281"/>
      <c r="L1832" s="281"/>
      <c r="M1832" s="281"/>
      <c r="N1832" s="282"/>
    </row>
    <row r="1833" spans="1:14" s="141" customFormat="1" ht="18" customHeight="1">
      <c r="A1833" s="276"/>
      <c r="B1833" s="288"/>
      <c r="C1833" s="289"/>
      <c r="D1833" s="289"/>
      <c r="E1833" s="289"/>
      <c r="F1833" s="281"/>
      <c r="G1833" s="281"/>
      <c r="H1833" s="281"/>
      <c r="I1833" s="281"/>
      <c r="J1833" s="281"/>
      <c r="K1833" s="281"/>
      <c r="L1833" s="281"/>
      <c r="M1833" s="281"/>
      <c r="N1833" s="282"/>
    </row>
    <row r="1834" spans="1:14" s="141" customFormat="1" ht="18" customHeight="1">
      <c r="A1834" s="276"/>
      <c r="B1834" s="288"/>
      <c r="C1834" s="289"/>
      <c r="D1834" s="289"/>
      <c r="E1834" s="289"/>
      <c r="F1834" s="281"/>
      <c r="G1834" s="281"/>
      <c r="H1834" s="281"/>
      <c r="I1834" s="281"/>
      <c r="J1834" s="281"/>
      <c r="K1834" s="281"/>
      <c r="L1834" s="281"/>
      <c r="M1834" s="281"/>
      <c r="N1834" s="282"/>
    </row>
    <row r="1835" spans="1:14" s="141" customFormat="1" ht="18" customHeight="1">
      <c r="A1835" s="276"/>
      <c r="B1835" s="288"/>
      <c r="C1835" s="289"/>
      <c r="D1835" s="289"/>
      <c r="E1835" s="289"/>
      <c r="F1835" s="281"/>
      <c r="G1835" s="281"/>
      <c r="H1835" s="281"/>
      <c r="I1835" s="281"/>
      <c r="J1835" s="281"/>
      <c r="K1835" s="281"/>
      <c r="L1835" s="281"/>
      <c r="M1835" s="281"/>
      <c r="N1835" s="282"/>
    </row>
    <row r="1836" spans="1:14" s="141" customFormat="1" ht="18" customHeight="1">
      <c r="A1836" s="276"/>
      <c r="B1836" s="288"/>
      <c r="C1836" s="289"/>
      <c r="D1836" s="289"/>
      <c r="E1836" s="289"/>
      <c r="F1836" s="281"/>
      <c r="G1836" s="281"/>
      <c r="H1836" s="281"/>
      <c r="I1836" s="281"/>
      <c r="J1836" s="281"/>
      <c r="K1836" s="281"/>
      <c r="L1836" s="281"/>
      <c r="M1836" s="281"/>
      <c r="N1836" s="282"/>
    </row>
    <row r="1837" spans="1:14" s="141" customFormat="1" ht="18" customHeight="1">
      <c r="A1837" s="276"/>
      <c r="B1837" s="288"/>
      <c r="C1837" s="289"/>
      <c r="D1837" s="289"/>
      <c r="E1837" s="289"/>
      <c r="F1837" s="281"/>
      <c r="G1837" s="281"/>
      <c r="H1837" s="281"/>
      <c r="I1837" s="281"/>
      <c r="J1837" s="281"/>
      <c r="K1837" s="281"/>
      <c r="L1837" s="281"/>
      <c r="M1837" s="281"/>
      <c r="N1837" s="282"/>
    </row>
    <row r="1838" spans="1:14" s="141" customFormat="1" ht="18" customHeight="1">
      <c r="A1838" s="276"/>
      <c r="B1838" s="288"/>
      <c r="C1838" s="289"/>
      <c r="D1838" s="289"/>
      <c r="E1838" s="289"/>
      <c r="F1838" s="281"/>
      <c r="G1838" s="281"/>
      <c r="H1838" s="281"/>
      <c r="I1838" s="281"/>
      <c r="J1838" s="281"/>
      <c r="K1838" s="281"/>
      <c r="L1838" s="281"/>
      <c r="M1838" s="281"/>
      <c r="N1838" s="282"/>
    </row>
    <row r="1839" spans="1:14" s="141" customFormat="1" ht="18" customHeight="1">
      <c r="A1839" s="276"/>
      <c r="B1839" s="288"/>
      <c r="C1839" s="289"/>
      <c r="D1839" s="289"/>
      <c r="E1839" s="289"/>
      <c r="F1839" s="281"/>
      <c r="G1839" s="281"/>
      <c r="H1839" s="281"/>
      <c r="I1839" s="281"/>
      <c r="J1839" s="281"/>
      <c r="K1839" s="281"/>
      <c r="L1839" s="281"/>
      <c r="M1839" s="281"/>
      <c r="N1839" s="282"/>
    </row>
    <row r="1840" spans="1:14" s="141" customFormat="1" ht="18" customHeight="1">
      <c r="A1840" s="276"/>
      <c r="B1840" s="288"/>
      <c r="C1840" s="289"/>
      <c r="D1840" s="289"/>
      <c r="E1840" s="289"/>
      <c r="F1840" s="281"/>
      <c r="G1840" s="281"/>
      <c r="H1840" s="281"/>
      <c r="I1840" s="281"/>
      <c r="J1840" s="281"/>
      <c r="K1840" s="281"/>
      <c r="L1840" s="281"/>
      <c r="M1840" s="281"/>
      <c r="N1840" s="282"/>
    </row>
    <row r="1841" spans="1:14" s="141" customFormat="1" ht="18" customHeight="1">
      <c r="A1841" s="276"/>
      <c r="B1841" s="288"/>
      <c r="C1841" s="289"/>
      <c r="D1841" s="289"/>
      <c r="E1841" s="289"/>
      <c r="F1841" s="281"/>
      <c r="G1841" s="281"/>
      <c r="H1841" s="281"/>
      <c r="I1841" s="281"/>
      <c r="J1841" s="281"/>
      <c r="K1841" s="281"/>
      <c r="L1841" s="281"/>
      <c r="M1841" s="281"/>
      <c r="N1841" s="282"/>
    </row>
    <row r="1842" spans="1:14" s="141" customFormat="1" ht="18" customHeight="1">
      <c r="A1842" s="276"/>
      <c r="B1842" s="288"/>
      <c r="C1842" s="289"/>
      <c r="D1842" s="289"/>
      <c r="E1842" s="289"/>
      <c r="F1842" s="281"/>
      <c r="G1842" s="281"/>
      <c r="H1842" s="281"/>
      <c r="I1842" s="281"/>
      <c r="J1842" s="281"/>
      <c r="K1842" s="281"/>
      <c r="L1842" s="281"/>
      <c r="M1842" s="281"/>
      <c r="N1842" s="282"/>
    </row>
    <row r="1843" spans="1:14" s="141" customFormat="1" ht="18" customHeight="1">
      <c r="A1843" s="276"/>
      <c r="B1843" s="288"/>
      <c r="C1843" s="289"/>
      <c r="D1843" s="289"/>
      <c r="E1843" s="289"/>
      <c r="F1843" s="281"/>
      <c r="G1843" s="281"/>
      <c r="H1843" s="281"/>
      <c r="I1843" s="281"/>
      <c r="J1843" s="281"/>
      <c r="K1843" s="281"/>
      <c r="L1843" s="281"/>
      <c r="M1843" s="281"/>
      <c r="N1843" s="282"/>
    </row>
    <row r="1844" spans="1:14" s="141" customFormat="1" ht="18" customHeight="1">
      <c r="A1844" s="276"/>
      <c r="B1844" s="288"/>
      <c r="C1844" s="289"/>
      <c r="D1844" s="289"/>
      <c r="E1844" s="289"/>
      <c r="F1844" s="281"/>
      <c r="G1844" s="281"/>
      <c r="H1844" s="281"/>
      <c r="I1844" s="281"/>
      <c r="J1844" s="281"/>
      <c r="K1844" s="281"/>
      <c r="L1844" s="281"/>
      <c r="M1844" s="281"/>
      <c r="N1844" s="282"/>
    </row>
    <row r="1845" spans="1:14" s="141" customFormat="1" ht="18" customHeight="1">
      <c r="A1845" s="276"/>
      <c r="B1845" s="288"/>
      <c r="C1845" s="289"/>
      <c r="D1845" s="289"/>
      <c r="E1845" s="289"/>
      <c r="F1845" s="281"/>
      <c r="G1845" s="281"/>
      <c r="H1845" s="281"/>
      <c r="I1845" s="281"/>
      <c r="J1845" s="281"/>
      <c r="K1845" s="281"/>
      <c r="L1845" s="281"/>
      <c r="M1845" s="281"/>
      <c r="N1845" s="282"/>
    </row>
    <row r="1846" spans="1:14" s="141" customFormat="1" ht="18" customHeight="1">
      <c r="A1846" s="276"/>
      <c r="B1846" s="288"/>
      <c r="C1846" s="289"/>
      <c r="D1846" s="289"/>
      <c r="E1846" s="289"/>
      <c r="F1846" s="281"/>
      <c r="G1846" s="281"/>
      <c r="H1846" s="281"/>
      <c r="I1846" s="281"/>
      <c r="J1846" s="281"/>
      <c r="K1846" s="281"/>
      <c r="L1846" s="281"/>
      <c r="M1846" s="281"/>
      <c r="N1846" s="282"/>
    </row>
    <row r="1847" spans="1:14" s="141" customFormat="1" ht="18" customHeight="1">
      <c r="A1847" s="276"/>
      <c r="B1847" s="288"/>
      <c r="C1847" s="289"/>
      <c r="D1847" s="289"/>
      <c r="E1847" s="289"/>
      <c r="F1847" s="281"/>
      <c r="G1847" s="281"/>
      <c r="H1847" s="281"/>
      <c r="I1847" s="281"/>
      <c r="J1847" s="281"/>
      <c r="K1847" s="281"/>
      <c r="L1847" s="281"/>
      <c r="M1847" s="281"/>
      <c r="N1847" s="282"/>
    </row>
    <row r="1848" spans="1:14" s="141" customFormat="1" ht="18" customHeight="1">
      <c r="A1848" s="276"/>
      <c r="B1848" s="288"/>
      <c r="C1848" s="289"/>
      <c r="D1848" s="289"/>
      <c r="E1848" s="289"/>
      <c r="F1848" s="281"/>
      <c r="G1848" s="281"/>
      <c r="H1848" s="281"/>
      <c r="I1848" s="281"/>
      <c r="J1848" s="281"/>
      <c r="K1848" s="281"/>
      <c r="L1848" s="281"/>
      <c r="M1848" s="281"/>
      <c r="N1848" s="282"/>
    </row>
    <row r="1849" spans="1:14" s="141" customFormat="1" ht="18" customHeight="1">
      <c r="A1849" s="276"/>
      <c r="B1849" s="288"/>
      <c r="C1849" s="289"/>
      <c r="D1849" s="289"/>
      <c r="E1849" s="289"/>
      <c r="F1849" s="281"/>
      <c r="G1849" s="281"/>
      <c r="H1849" s="281"/>
      <c r="I1849" s="281"/>
      <c r="J1849" s="281"/>
      <c r="K1849" s="281"/>
      <c r="L1849" s="281"/>
      <c r="M1849" s="281"/>
      <c r="N1849" s="282"/>
    </row>
    <row r="1850" spans="1:14" s="141" customFormat="1" ht="18" customHeight="1">
      <c r="A1850" s="276"/>
      <c r="B1850" s="288"/>
      <c r="C1850" s="289"/>
      <c r="D1850" s="289"/>
      <c r="E1850" s="289"/>
      <c r="F1850" s="281"/>
      <c r="G1850" s="281"/>
      <c r="H1850" s="281"/>
      <c r="I1850" s="281"/>
      <c r="J1850" s="281"/>
      <c r="K1850" s="281"/>
      <c r="L1850" s="281"/>
      <c r="M1850" s="281"/>
      <c r="N1850" s="282"/>
    </row>
    <row r="1851" spans="1:14" s="141" customFormat="1" ht="18" customHeight="1">
      <c r="A1851" s="276"/>
      <c r="B1851" s="288"/>
      <c r="C1851" s="289"/>
      <c r="D1851" s="289"/>
      <c r="E1851" s="289"/>
      <c r="F1851" s="281"/>
      <c r="G1851" s="281"/>
      <c r="H1851" s="281"/>
      <c r="I1851" s="281"/>
      <c r="J1851" s="281"/>
      <c r="K1851" s="281"/>
      <c r="L1851" s="281"/>
      <c r="M1851" s="281"/>
      <c r="N1851" s="282"/>
    </row>
    <row r="1852" spans="1:14" s="141" customFormat="1" ht="18" customHeight="1">
      <c r="A1852" s="276"/>
      <c r="B1852" s="288"/>
      <c r="C1852" s="289"/>
      <c r="D1852" s="289"/>
      <c r="E1852" s="289"/>
      <c r="F1852" s="281"/>
      <c r="G1852" s="281"/>
      <c r="H1852" s="281"/>
      <c r="I1852" s="281"/>
      <c r="J1852" s="281"/>
      <c r="K1852" s="281"/>
      <c r="L1852" s="281"/>
      <c r="M1852" s="281"/>
      <c r="N1852" s="282"/>
    </row>
    <row r="1853" spans="1:14" s="141" customFormat="1" ht="18" customHeight="1">
      <c r="A1853" s="276"/>
      <c r="B1853" s="288"/>
      <c r="C1853" s="289"/>
      <c r="D1853" s="289"/>
      <c r="E1853" s="289"/>
      <c r="F1853" s="281"/>
      <c r="G1853" s="281"/>
      <c r="H1853" s="281"/>
      <c r="I1853" s="281"/>
      <c r="J1853" s="281"/>
      <c r="K1853" s="281"/>
      <c r="L1853" s="281"/>
      <c r="M1853" s="281"/>
      <c r="N1853" s="282"/>
    </row>
    <row r="1854" spans="1:14" s="141" customFormat="1" ht="18" customHeight="1">
      <c r="A1854" s="276"/>
      <c r="B1854" s="288"/>
      <c r="C1854" s="289"/>
      <c r="D1854" s="289"/>
      <c r="E1854" s="289"/>
      <c r="F1854" s="281"/>
      <c r="G1854" s="281"/>
      <c r="H1854" s="281"/>
      <c r="I1854" s="281"/>
      <c r="J1854" s="281"/>
      <c r="K1854" s="281"/>
      <c r="L1854" s="281"/>
      <c r="M1854" s="281"/>
      <c r="N1854" s="282"/>
    </row>
    <row r="1855" spans="1:14" s="141" customFormat="1" ht="18" customHeight="1">
      <c r="A1855" s="276"/>
      <c r="B1855" s="288"/>
      <c r="C1855" s="289"/>
      <c r="D1855" s="289"/>
      <c r="E1855" s="289"/>
      <c r="F1855" s="281"/>
      <c r="G1855" s="281"/>
      <c r="H1855" s="281"/>
      <c r="I1855" s="281"/>
      <c r="J1855" s="281"/>
      <c r="K1855" s="281"/>
      <c r="L1855" s="281"/>
      <c r="M1855" s="281"/>
      <c r="N1855" s="282"/>
    </row>
    <row r="1856" spans="1:14" s="141" customFormat="1" ht="18" customHeight="1">
      <c r="A1856" s="276"/>
      <c r="B1856" s="288"/>
      <c r="C1856" s="289"/>
      <c r="D1856" s="289"/>
      <c r="E1856" s="289"/>
      <c r="F1856" s="281"/>
      <c r="G1856" s="281"/>
      <c r="H1856" s="281"/>
      <c r="I1856" s="281"/>
      <c r="J1856" s="281"/>
      <c r="K1856" s="281"/>
      <c r="L1856" s="281"/>
      <c r="M1856" s="281"/>
      <c r="N1856" s="282"/>
    </row>
    <row r="1857" spans="1:14" s="141" customFormat="1" ht="18" customHeight="1">
      <c r="A1857" s="276"/>
      <c r="B1857" s="288"/>
      <c r="C1857" s="289"/>
      <c r="D1857" s="289"/>
      <c r="E1857" s="289"/>
      <c r="F1857" s="281"/>
      <c r="G1857" s="281"/>
      <c r="H1857" s="281"/>
      <c r="I1857" s="281"/>
      <c r="J1857" s="281"/>
      <c r="K1857" s="281"/>
      <c r="L1857" s="281"/>
      <c r="M1857" s="281"/>
      <c r="N1857" s="282"/>
    </row>
    <row r="1858" spans="1:14" s="141" customFormat="1" ht="18" customHeight="1">
      <c r="A1858" s="276"/>
      <c r="B1858" s="288"/>
      <c r="C1858" s="289"/>
      <c r="D1858" s="289"/>
      <c r="E1858" s="289"/>
      <c r="F1858" s="281"/>
      <c r="G1858" s="281"/>
      <c r="H1858" s="281"/>
      <c r="I1858" s="281"/>
      <c r="J1858" s="281"/>
      <c r="K1858" s="281"/>
      <c r="L1858" s="281"/>
      <c r="M1858" s="281"/>
      <c r="N1858" s="282"/>
    </row>
    <row r="1859" spans="1:14" s="141" customFormat="1" ht="18" customHeight="1">
      <c r="A1859" s="276"/>
      <c r="B1859" s="288"/>
      <c r="C1859" s="289"/>
      <c r="D1859" s="289"/>
      <c r="E1859" s="289"/>
      <c r="F1859" s="281"/>
      <c r="G1859" s="281"/>
      <c r="H1859" s="281"/>
      <c r="I1859" s="281"/>
      <c r="J1859" s="281"/>
      <c r="K1859" s="281"/>
      <c r="L1859" s="281"/>
      <c r="M1859" s="281"/>
      <c r="N1859" s="282"/>
    </row>
    <row r="1860" spans="1:14" s="141" customFormat="1" ht="18" customHeight="1">
      <c r="A1860" s="276"/>
      <c r="B1860" s="288"/>
      <c r="C1860" s="289"/>
      <c r="D1860" s="289"/>
      <c r="E1860" s="289"/>
      <c r="F1860" s="281"/>
      <c r="G1860" s="281"/>
      <c r="H1860" s="281"/>
      <c r="I1860" s="281"/>
      <c r="J1860" s="281"/>
      <c r="K1860" s="281"/>
      <c r="L1860" s="281"/>
      <c r="M1860" s="281"/>
      <c r="N1860" s="282"/>
    </row>
    <row r="1861" spans="1:14" s="141" customFormat="1" ht="18" customHeight="1">
      <c r="A1861" s="276"/>
      <c r="B1861" s="288"/>
      <c r="C1861" s="289"/>
      <c r="D1861" s="289"/>
      <c r="E1861" s="289"/>
      <c r="F1861" s="281"/>
      <c r="G1861" s="281"/>
      <c r="H1861" s="281"/>
      <c r="I1861" s="281"/>
      <c r="J1861" s="281"/>
      <c r="K1861" s="281"/>
      <c r="L1861" s="281"/>
      <c r="M1861" s="281"/>
      <c r="N1861" s="282"/>
    </row>
    <row r="1862" spans="1:14" s="141" customFormat="1" ht="18" customHeight="1">
      <c r="A1862" s="276"/>
      <c r="B1862" s="288"/>
      <c r="C1862" s="289"/>
      <c r="D1862" s="289"/>
      <c r="E1862" s="289"/>
      <c r="F1862" s="281"/>
      <c r="G1862" s="281"/>
      <c r="H1862" s="281"/>
      <c r="I1862" s="281"/>
      <c r="J1862" s="281"/>
      <c r="K1862" s="281"/>
      <c r="L1862" s="281"/>
      <c r="M1862" s="281"/>
      <c r="N1862" s="282"/>
    </row>
    <row r="1863" spans="1:14" s="141" customFormat="1" ht="18" customHeight="1">
      <c r="A1863" s="276"/>
      <c r="B1863" s="288"/>
      <c r="C1863" s="289"/>
      <c r="D1863" s="289"/>
      <c r="E1863" s="289"/>
      <c r="F1863" s="281"/>
      <c r="G1863" s="281"/>
      <c r="H1863" s="281"/>
      <c r="I1863" s="281"/>
      <c r="J1863" s="281"/>
      <c r="K1863" s="281"/>
      <c r="L1863" s="281"/>
      <c r="M1863" s="281"/>
      <c r="N1863" s="282"/>
    </row>
    <row r="1864" spans="1:14" s="141" customFormat="1" ht="18" customHeight="1">
      <c r="A1864" s="276"/>
      <c r="B1864" s="288"/>
      <c r="C1864" s="289"/>
      <c r="D1864" s="289"/>
      <c r="E1864" s="289"/>
      <c r="F1864" s="281"/>
      <c r="G1864" s="281"/>
      <c r="H1864" s="281"/>
      <c r="I1864" s="281"/>
      <c r="J1864" s="281"/>
      <c r="K1864" s="281"/>
      <c r="L1864" s="281"/>
      <c r="M1864" s="281"/>
      <c r="N1864" s="282"/>
    </row>
    <row r="1865" spans="1:14" s="141" customFormat="1" ht="18" customHeight="1">
      <c r="A1865" s="276"/>
      <c r="B1865" s="288"/>
      <c r="C1865" s="289"/>
      <c r="D1865" s="289"/>
      <c r="E1865" s="289"/>
      <c r="F1865" s="281"/>
      <c r="G1865" s="281"/>
      <c r="H1865" s="281"/>
      <c r="I1865" s="281"/>
      <c r="J1865" s="281"/>
      <c r="K1865" s="281"/>
      <c r="L1865" s="281"/>
      <c r="M1865" s="281"/>
      <c r="N1865" s="282"/>
    </row>
    <row r="1866" spans="1:14" s="141" customFormat="1" ht="18" customHeight="1">
      <c r="A1866" s="276"/>
      <c r="B1866" s="288"/>
      <c r="C1866" s="289"/>
      <c r="D1866" s="289"/>
      <c r="E1866" s="289"/>
      <c r="F1866" s="281"/>
      <c r="G1866" s="281"/>
      <c r="H1866" s="281"/>
      <c r="I1866" s="281"/>
      <c r="J1866" s="281"/>
      <c r="K1866" s="281"/>
      <c r="L1866" s="281"/>
      <c r="M1866" s="281"/>
      <c r="N1866" s="282"/>
    </row>
    <row r="1867" spans="1:14" s="141" customFormat="1" ht="18" customHeight="1">
      <c r="A1867" s="276"/>
      <c r="B1867" s="288"/>
      <c r="C1867" s="289"/>
      <c r="D1867" s="289"/>
      <c r="E1867" s="289"/>
      <c r="F1867" s="281"/>
      <c r="G1867" s="281"/>
      <c r="H1867" s="281"/>
      <c r="I1867" s="281"/>
      <c r="J1867" s="281"/>
      <c r="K1867" s="281"/>
      <c r="L1867" s="281"/>
      <c r="M1867" s="281"/>
      <c r="N1867" s="282"/>
    </row>
    <row r="1868" spans="1:14" s="141" customFormat="1" ht="18" customHeight="1">
      <c r="A1868" s="276"/>
      <c r="B1868" s="288"/>
      <c r="C1868" s="289"/>
      <c r="D1868" s="289"/>
      <c r="E1868" s="289"/>
      <c r="F1868" s="281"/>
      <c r="G1868" s="281"/>
      <c r="H1868" s="281"/>
      <c r="I1868" s="281"/>
      <c r="J1868" s="281"/>
      <c r="K1868" s="281"/>
      <c r="L1868" s="281"/>
      <c r="M1868" s="281"/>
      <c r="N1868" s="282"/>
    </row>
    <row r="1869" spans="1:14" s="141" customFormat="1" ht="18" customHeight="1">
      <c r="A1869" s="276"/>
      <c r="B1869" s="288"/>
      <c r="C1869" s="289"/>
      <c r="D1869" s="289"/>
      <c r="E1869" s="289"/>
      <c r="F1869" s="281"/>
      <c r="G1869" s="281"/>
      <c r="H1869" s="281"/>
      <c r="I1869" s="281"/>
      <c r="J1869" s="281"/>
      <c r="K1869" s="281"/>
      <c r="L1869" s="281"/>
      <c r="M1869" s="281"/>
      <c r="N1869" s="282"/>
    </row>
    <row r="1870" spans="1:14" s="141" customFormat="1" ht="18" customHeight="1">
      <c r="A1870" s="276"/>
      <c r="B1870" s="288"/>
      <c r="C1870" s="289"/>
      <c r="D1870" s="289"/>
      <c r="E1870" s="289"/>
      <c r="F1870" s="281"/>
      <c r="G1870" s="281"/>
      <c r="H1870" s="281"/>
      <c r="I1870" s="281"/>
      <c r="J1870" s="281"/>
      <c r="K1870" s="281"/>
      <c r="L1870" s="281"/>
      <c r="M1870" s="281"/>
      <c r="N1870" s="282"/>
    </row>
    <row r="1871" spans="1:14" s="141" customFormat="1" ht="18" customHeight="1">
      <c r="A1871" s="276"/>
      <c r="B1871" s="288"/>
      <c r="C1871" s="289"/>
      <c r="D1871" s="289"/>
      <c r="E1871" s="289"/>
      <c r="F1871" s="281"/>
      <c r="G1871" s="281"/>
      <c r="H1871" s="281"/>
      <c r="I1871" s="281"/>
      <c r="J1871" s="281"/>
      <c r="K1871" s="281"/>
      <c r="L1871" s="281"/>
      <c r="M1871" s="281"/>
      <c r="N1871" s="282"/>
    </row>
    <row r="1872" spans="1:14" s="141" customFormat="1" ht="18" customHeight="1">
      <c r="A1872" s="276"/>
      <c r="B1872" s="288"/>
      <c r="C1872" s="289"/>
      <c r="D1872" s="289"/>
      <c r="E1872" s="289"/>
      <c r="F1872" s="281"/>
      <c r="G1872" s="281"/>
      <c r="H1872" s="281"/>
      <c r="I1872" s="281"/>
      <c r="J1872" s="281"/>
      <c r="K1872" s="281"/>
      <c r="L1872" s="281"/>
      <c r="M1872" s="281"/>
      <c r="N1872" s="282"/>
    </row>
    <row r="1873" spans="1:14" s="141" customFormat="1" ht="18" customHeight="1">
      <c r="A1873" s="276"/>
      <c r="B1873" s="288"/>
      <c r="C1873" s="289"/>
      <c r="D1873" s="289"/>
      <c r="E1873" s="289"/>
      <c r="F1873" s="281"/>
      <c r="G1873" s="281"/>
      <c r="H1873" s="281"/>
      <c r="I1873" s="281"/>
      <c r="J1873" s="281"/>
      <c r="K1873" s="281"/>
      <c r="L1873" s="281"/>
      <c r="M1873" s="281"/>
      <c r="N1873" s="282"/>
    </row>
    <row r="1874" spans="1:14" s="141" customFormat="1" ht="18" customHeight="1">
      <c r="A1874" s="276"/>
      <c r="B1874" s="288"/>
      <c r="C1874" s="289"/>
      <c r="D1874" s="289"/>
      <c r="E1874" s="289"/>
      <c r="F1874" s="281"/>
      <c r="G1874" s="281"/>
      <c r="H1874" s="281"/>
      <c r="I1874" s="281"/>
      <c r="J1874" s="281"/>
      <c r="K1874" s="281"/>
      <c r="L1874" s="281"/>
      <c r="M1874" s="281"/>
      <c r="N1874" s="282"/>
    </row>
    <row r="1875" spans="1:14" s="141" customFormat="1" ht="18" customHeight="1">
      <c r="A1875" s="276"/>
      <c r="B1875" s="288"/>
      <c r="C1875" s="289"/>
      <c r="D1875" s="289"/>
      <c r="E1875" s="289"/>
      <c r="F1875" s="281"/>
      <c r="G1875" s="281"/>
      <c r="H1875" s="281"/>
      <c r="I1875" s="281"/>
      <c r="J1875" s="281"/>
      <c r="K1875" s="281"/>
      <c r="L1875" s="281"/>
      <c r="M1875" s="281"/>
      <c r="N1875" s="282"/>
    </row>
    <row r="1876" spans="1:14" s="141" customFormat="1" ht="18" customHeight="1">
      <c r="A1876" s="276"/>
      <c r="B1876" s="288"/>
      <c r="C1876" s="289"/>
      <c r="D1876" s="289"/>
      <c r="E1876" s="289"/>
      <c r="F1876" s="281"/>
      <c r="G1876" s="281"/>
      <c r="H1876" s="281"/>
      <c r="I1876" s="281"/>
      <c r="J1876" s="281"/>
      <c r="K1876" s="281"/>
      <c r="L1876" s="281"/>
      <c r="M1876" s="281"/>
      <c r="N1876" s="282"/>
    </row>
    <row r="1877" spans="1:14" s="141" customFormat="1" ht="18" customHeight="1">
      <c r="A1877" s="276"/>
      <c r="B1877" s="288"/>
      <c r="C1877" s="289"/>
      <c r="D1877" s="289"/>
      <c r="E1877" s="289"/>
      <c r="F1877" s="281"/>
      <c r="G1877" s="281"/>
      <c r="H1877" s="281"/>
      <c r="I1877" s="281"/>
      <c r="J1877" s="281"/>
      <c r="K1877" s="281"/>
      <c r="L1877" s="281"/>
      <c r="M1877" s="281"/>
      <c r="N1877" s="282"/>
    </row>
    <row r="1878" spans="1:14" s="141" customFormat="1" ht="18" customHeight="1">
      <c r="A1878" s="276"/>
      <c r="B1878" s="288"/>
      <c r="C1878" s="289"/>
      <c r="D1878" s="289"/>
      <c r="E1878" s="289"/>
      <c r="F1878" s="281"/>
      <c r="G1878" s="281"/>
      <c r="H1878" s="281"/>
      <c r="I1878" s="281"/>
      <c r="J1878" s="281"/>
      <c r="K1878" s="281"/>
      <c r="L1878" s="281"/>
      <c r="M1878" s="281"/>
      <c r="N1878" s="282"/>
    </row>
    <row r="1879" spans="1:14" s="141" customFormat="1" ht="18" customHeight="1">
      <c r="A1879" s="276"/>
      <c r="B1879" s="288"/>
      <c r="C1879" s="289"/>
      <c r="D1879" s="289"/>
      <c r="E1879" s="289"/>
      <c r="F1879" s="281"/>
      <c r="G1879" s="281"/>
      <c r="H1879" s="281"/>
      <c r="I1879" s="281"/>
      <c r="J1879" s="281"/>
      <c r="K1879" s="281"/>
      <c r="L1879" s="281"/>
      <c r="M1879" s="281"/>
      <c r="N1879" s="282"/>
    </row>
    <row r="1880" spans="1:14" s="141" customFormat="1" ht="18" customHeight="1">
      <c r="A1880" s="276"/>
      <c r="B1880" s="288"/>
      <c r="C1880" s="289"/>
      <c r="D1880" s="289"/>
      <c r="E1880" s="289"/>
      <c r="F1880" s="281"/>
      <c r="G1880" s="281"/>
      <c r="H1880" s="281"/>
      <c r="I1880" s="281"/>
      <c r="J1880" s="281"/>
      <c r="K1880" s="281"/>
      <c r="L1880" s="281"/>
      <c r="M1880" s="281"/>
      <c r="N1880" s="282"/>
    </row>
    <row r="1881" spans="1:14" s="141" customFormat="1" ht="18" customHeight="1">
      <c r="A1881" s="276"/>
      <c r="B1881" s="288"/>
      <c r="C1881" s="289"/>
      <c r="D1881" s="289"/>
      <c r="E1881" s="289"/>
      <c r="F1881" s="281"/>
      <c r="G1881" s="281"/>
      <c r="H1881" s="281"/>
      <c r="I1881" s="281"/>
      <c r="J1881" s="281"/>
      <c r="K1881" s="281"/>
      <c r="L1881" s="281"/>
      <c r="M1881" s="281"/>
      <c r="N1881" s="282"/>
    </row>
    <row r="1882" spans="1:14" s="141" customFormat="1" ht="18" customHeight="1">
      <c r="A1882" s="276"/>
      <c r="B1882" s="288"/>
      <c r="C1882" s="289"/>
      <c r="D1882" s="289"/>
      <c r="E1882" s="289"/>
      <c r="F1882" s="281"/>
      <c r="G1882" s="281"/>
      <c r="H1882" s="281"/>
      <c r="I1882" s="281"/>
      <c r="J1882" s="281"/>
      <c r="K1882" s="281"/>
      <c r="L1882" s="281"/>
      <c r="M1882" s="281"/>
      <c r="N1882" s="282"/>
    </row>
    <row r="1883" spans="1:14" s="141" customFormat="1" ht="18" customHeight="1">
      <c r="A1883" s="276"/>
      <c r="B1883" s="288"/>
      <c r="C1883" s="289"/>
      <c r="D1883" s="289"/>
      <c r="E1883" s="289"/>
      <c r="F1883" s="281"/>
      <c r="G1883" s="281"/>
      <c r="H1883" s="281"/>
      <c r="I1883" s="281"/>
      <c r="J1883" s="281"/>
      <c r="K1883" s="281"/>
      <c r="L1883" s="281"/>
      <c r="M1883" s="281"/>
      <c r="N1883" s="282"/>
    </row>
    <row r="1884" spans="1:14" s="141" customFormat="1" ht="18" customHeight="1">
      <c r="A1884" s="276"/>
      <c r="B1884" s="288"/>
      <c r="C1884" s="289"/>
      <c r="D1884" s="289"/>
      <c r="E1884" s="289"/>
      <c r="F1884" s="281"/>
      <c r="G1884" s="281"/>
      <c r="H1884" s="281"/>
      <c r="I1884" s="281"/>
      <c r="J1884" s="281"/>
      <c r="K1884" s="281"/>
      <c r="L1884" s="281"/>
      <c r="M1884" s="281"/>
      <c r="N1884" s="282"/>
    </row>
    <row r="1885" spans="1:14" s="141" customFormat="1" ht="18" customHeight="1">
      <c r="A1885" s="276"/>
      <c r="B1885" s="288"/>
      <c r="C1885" s="289"/>
      <c r="D1885" s="289"/>
      <c r="E1885" s="289"/>
      <c r="F1885" s="281"/>
      <c r="G1885" s="281"/>
      <c r="H1885" s="281"/>
      <c r="I1885" s="281"/>
      <c r="J1885" s="281"/>
      <c r="K1885" s="281"/>
      <c r="L1885" s="281"/>
      <c r="M1885" s="281"/>
      <c r="N1885" s="282"/>
    </row>
    <row r="1886" spans="1:14" s="141" customFormat="1" ht="18" customHeight="1">
      <c r="A1886" s="276"/>
      <c r="B1886" s="288"/>
      <c r="C1886" s="289"/>
      <c r="D1886" s="289"/>
      <c r="E1886" s="289"/>
      <c r="F1886" s="281"/>
      <c r="G1886" s="281"/>
      <c r="H1886" s="281"/>
      <c r="I1886" s="281"/>
      <c r="J1886" s="281"/>
      <c r="K1886" s="281"/>
      <c r="L1886" s="281"/>
      <c r="M1886" s="281"/>
      <c r="N1886" s="282"/>
    </row>
    <row r="1887" spans="1:14" s="141" customFormat="1" ht="18" customHeight="1">
      <c r="A1887" s="276"/>
      <c r="B1887" s="288"/>
      <c r="C1887" s="289"/>
      <c r="D1887" s="289"/>
      <c r="E1887" s="289"/>
      <c r="F1887" s="281"/>
      <c r="G1887" s="281"/>
      <c r="H1887" s="281"/>
      <c r="I1887" s="281"/>
      <c r="J1887" s="281"/>
      <c r="K1887" s="281"/>
      <c r="L1887" s="281"/>
      <c r="M1887" s="281"/>
      <c r="N1887" s="282"/>
    </row>
    <row r="1888" spans="1:14" s="141" customFormat="1" ht="18" customHeight="1">
      <c r="A1888" s="276"/>
      <c r="B1888" s="288"/>
      <c r="C1888" s="289"/>
      <c r="D1888" s="289"/>
      <c r="E1888" s="289"/>
      <c r="F1888" s="281"/>
      <c r="G1888" s="281"/>
      <c r="H1888" s="281"/>
      <c r="I1888" s="281"/>
      <c r="J1888" s="281"/>
      <c r="K1888" s="281"/>
      <c r="L1888" s="281"/>
      <c r="M1888" s="281"/>
      <c r="N1888" s="282"/>
    </row>
    <row r="1889" spans="1:14" s="141" customFormat="1" ht="18" customHeight="1">
      <c r="A1889" s="276"/>
      <c r="B1889" s="288"/>
      <c r="C1889" s="289"/>
      <c r="D1889" s="289"/>
      <c r="E1889" s="289"/>
      <c r="F1889" s="281"/>
      <c r="G1889" s="281"/>
      <c r="H1889" s="281"/>
      <c r="I1889" s="281"/>
      <c r="J1889" s="281"/>
      <c r="K1889" s="281"/>
      <c r="L1889" s="281"/>
      <c r="M1889" s="281"/>
      <c r="N1889" s="282"/>
    </row>
    <row r="1890" spans="1:14" s="141" customFormat="1" ht="18" customHeight="1">
      <c r="A1890" s="276"/>
      <c r="B1890" s="288"/>
      <c r="C1890" s="289"/>
      <c r="D1890" s="289"/>
      <c r="E1890" s="289"/>
      <c r="F1890" s="281"/>
      <c r="G1890" s="281"/>
      <c r="H1890" s="281"/>
      <c r="I1890" s="281"/>
      <c r="J1890" s="281"/>
      <c r="K1890" s="281"/>
      <c r="L1890" s="281"/>
      <c r="M1890" s="281"/>
      <c r="N1890" s="282"/>
    </row>
    <row r="1891" spans="1:14" s="141" customFormat="1" ht="18" customHeight="1">
      <c r="A1891" s="276"/>
      <c r="B1891" s="288"/>
      <c r="C1891" s="289"/>
      <c r="D1891" s="289"/>
      <c r="E1891" s="289"/>
      <c r="F1891" s="281"/>
      <c r="G1891" s="281"/>
      <c r="H1891" s="281"/>
      <c r="I1891" s="281"/>
      <c r="J1891" s="281"/>
      <c r="K1891" s="281"/>
      <c r="L1891" s="281"/>
      <c r="M1891" s="281"/>
      <c r="N1891" s="282"/>
    </row>
    <row r="1892" spans="1:14" s="141" customFormat="1" ht="18" customHeight="1">
      <c r="A1892" s="276"/>
      <c r="B1892" s="288"/>
      <c r="C1892" s="289"/>
      <c r="D1892" s="289"/>
      <c r="E1892" s="289"/>
      <c r="F1892" s="281"/>
      <c r="G1892" s="281"/>
      <c r="H1892" s="281"/>
      <c r="I1892" s="281"/>
      <c r="J1892" s="281"/>
      <c r="K1892" s="281"/>
      <c r="L1892" s="281"/>
      <c r="M1892" s="281"/>
      <c r="N1892" s="282"/>
    </row>
    <row r="1893" spans="1:14" s="141" customFormat="1" ht="18" customHeight="1">
      <c r="A1893" s="276"/>
      <c r="B1893" s="288"/>
      <c r="C1893" s="289"/>
      <c r="D1893" s="289"/>
      <c r="E1893" s="289"/>
      <c r="F1893" s="281"/>
      <c r="G1893" s="281"/>
      <c r="H1893" s="281"/>
      <c r="I1893" s="281"/>
      <c r="J1893" s="281"/>
      <c r="K1893" s="281"/>
      <c r="L1893" s="281"/>
      <c r="M1893" s="281"/>
      <c r="N1893" s="282"/>
    </row>
    <row r="1894" spans="1:14" s="141" customFormat="1" ht="18" customHeight="1">
      <c r="A1894" s="276"/>
      <c r="B1894" s="288"/>
      <c r="C1894" s="289"/>
      <c r="D1894" s="289"/>
      <c r="E1894" s="289"/>
      <c r="F1894" s="281"/>
      <c r="G1894" s="281"/>
      <c r="H1894" s="281"/>
      <c r="I1894" s="281"/>
      <c r="J1894" s="281"/>
      <c r="K1894" s="281"/>
      <c r="L1894" s="281"/>
      <c r="M1894" s="281"/>
      <c r="N1894" s="282"/>
    </row>
    <row r="1895" spans="1:14" s="141" customFormat="1" ht="18" customHeight="1">
      <c r="A1895" s="276"/>
      <c r="B1895" s="288"/>
      <c r="C1895" s="289"/>
      <c r="D1895" s="289"/>
      <c r="E1895" s="289"/>
      <c r="F1895" s="281"/>
      <c r="G1895" s="281"/>
      <c r="H1895" s="281"/>
      <c r="I1895" s="281"/>
      <c r="J1895" s="281"/>
      <c r="K1895" s="281"/>
      <c r="L1895" s="281"/>
      <c r="M1895" s="281"/>
      <c r="N1895" s="282"/>
    </row>
    <row r="1896" spans="1:14" s="141" customFormat="1" ht="18" customHeight="1">
      <c r="A1896" s="276"/>
      <c r="B1896" s="288"/>
      <c r="C1896" s="289"/>
      <c r="D1896" s="289"/>
      <c r="E1896" s="289"/>
      <c r="F1896" s="281"/>
      <c r="G1896" s="281"/>
      <c r="H1896" s="281"/>
      <c r="I1896" s="281"/>
      <c r="J1896" s="281"/>
      <c r="K1896" s="281"/>
      <c r="L1896" s="281"/>
      <c r="M1896" s="281"/>
      <c r="N1896" s="282"/>
    </row>
    <row r="1897" spans="1:14" s="141" customFormat="1" ht="18" customHeight="1">
      <c r="A1897" s="276"/>
      <c r="B1897" s="288"/>
      <c r="C1897" s="289"/>
      <c r="D1897" s="289"/>
      <c r="E1897" s="289"/>
      <c r="F1897" s="281"/>
      <c r="G1897" s="281"/>
      <c r="H1897" s="281"/>
      <c r="I1897" s="281"/>
      <c r="J1897" s="281"/>
      <c r="K1897" s="281"/>
      <c r="L1897" s="281"/>
      <c r="M1897" s="281"/>
      <c r="N1897" s="282"/>
    </row>
    <row r="1898" spans="1:14" s="141" customFormat="1" ht="18" customHeight="1">
      <c r="A1898" s="276"/>
      <c r="B1898" s="288"/>
      <c r="C1898" s="289"/>
      <c r="D1898" s="289"/>
      <c r="E1898" s="289"/>
      <c r="F1898" s="281"/>
      <c r="G1898" s="281"/>
      <c r="H1898" s="281"/>
      <c r="I1898" s="281"/>
      <c r="J1898" s="281"/>
      <c r="K1898" s="281"/>
      <c r="L1898" s="281"/>
      <c r="M1898" s="281"/>
      <c r="N1898" s="282"/>
    </row>
    <row r="1899" spans="1:14" s="141" customFormat="1" ht="18" customHeight="1">
      <c r="A1899" s="276"/>
      <c r="B1899" s="288"/>
      <c r="C1899" s="289"/>
      <c r="D1899" s="289"/>
      <c r="E1899" s="289"/>
      <c r="F1899" s="281"/>
      <c r="G1899" s="281"/>
      <c r="H1899" s="281"/>
      <c r="I1899" s="281"/>
      <c r="J1899" s="281"/>
      <c r="K1899" s="281"/>
      <c r="L1899" s="281"/>
      <c r="M1899" s="281"/>
      <c r="N1899" s="282"/>
    </row>
    <row r="1900" spans="1:14" s="141" customFormat="1" ht="18" customHeight="1">
      <c r="A1900" s="276"/>
      <c r="B1900" s="288"/>
      <c r="C1900" s="289"/>
      <c r="D1900" s="289"/>
      <c r="E1900" s="289"/>
      <c r="F1900" s="281"/>
      <c r="G1900" s="281"/>
      <c r="H1900" s="281"/>
      <c r="I1900" s="281"/>
      <c r="J1900" s="281"/>
      <c r="K1900" s="281"/>
      <c r="L1900" s="281"/>
      <c r="M1900" s="281"/>
      <c r="N1900" s="282"/>
    </row>
    <row r="1901" spans="1:14" s="141" customFormat="1" ht="18" customHeight="1">
      <c r="A1901" s="276"/>
      <c r="B1901" s="288"/>
      <c r="C1901" s="289"/>
      <c r="D1901" s="289"/>
      <c r="E1901" s="289"/>
      <c r="F1901" s="281"/>
      <c r="G1901" s="281"/>
      <c r="H1901" s="281"/>
      <c r="I1901" s="281"/>
      <c r="J1901" s="281"/>
      <c r="K1901" s="281"/>
      <c r="L1901" s="281"/>
      <c r="M1901" s="281"/>
      <c r="N1901" s="282"/>
    </row>
    <row r="1902" spans="1:14" s="141" customFormat="1" ht="18" customHeight="1">
      <c r="A1902" s="276"/>
      <c r="B1902" s="288"/>
      <c r="C1902" s="289"/>
      <c r="D1902" s="289"/>
      <c r="E1902" s="289"/>
      <c r="F1902" s="281"/>
      <c r="G1902" s="281"/>
      <c r="H1902" s="281"/>
      <c r="I1902" s="281"/>
      <c r="J1902" s="281"/>
      <c r="K1902" s="281"/>
      <c r="L1902" s="281"/>
      <c r="M1902" s="281"/>
      <c r="N1902" s="282"/>
    </row>
    <row r="1903" spans="1:14" s="141" customFormat="1" ht="18" customHeight="1">
      <c r="A1903" s="276"/>
      <c r="B1903" s="288"/>
      <c r="C1903" s="289"/>
      <c r="D1903" s="289"/>
      <c r="E1903" s="289"/>
      <c r="F1903" s="281"/>
      <c r="G1903" s="281"/>
      <c r="H1903" s="281"/>
      <c r="I1903" s="281"/>
      <c r="J1903" s="281"/>
      <c r="K1903" s="281"/>
      <c r="L1903" s="281"/>
      <c r="M1903" s="281"/>
      <c r="N1903" s="282"/>
    </row>
    <row r="1904" spans="1:14" s="141" customFormat="1" ht="18" customHeight="1">
      <c r="A1904" s="276"/>
      <c r="B1904" s="288"/>
      <c r="C1904" s="289"/>
      <c r="D1904" s="289"/>
      <c r="E1904" s="289"/>
      <c r="F1904" s="281"/>
      <c r="G1904" s="281"/>
      <c r="H1904" s="281"/>
      <c r="I1904" s="281"/>
      <c r="J1904" s="281"/>
      <c r="K1904" s="281"/>
      <c r="L1904" s="281"/>
      <c r="M1904" s="281"/>
      <c r="N1904" s="282"/>
    </row>
    <row r="1905" spans="1:14" s="141" customFormat="1" ht="18" customHeight="1">
      <c r="A1905" s="276"/>
      <c r="B1905" s="288"/>
      <c r="C1905" s="289"/>
      <c r="D1905" s="289"/>
      <c r="E1905" s="289"/>
      <c r="F1905" s="281"/>
      <c r="G1905" s="281"/>
      <c r="H1905" s="281"/>
      <c r="I1905" s="281"/>
      <c r="J1905" s="281"/>
      <c r="K1905" s="281"/>
      <c r="L1905" s="281"/>
      <c r="M1905" s="281"/>
      <c r="N1905" s="282"/>
    </row>
    <row r="1906" spans="1:14" s="141" customFormat="1" ht="18" customHeight="1">
      <c r="A1906" s="276"/>
      <c r="B1906" s="288"/>
      <c r="C1906" s="289"/>
      <c r="D1906" s="289"/>
      <c r="E1906" s="289"/>
      <c r="F1906" s="281"/>
      <c r="G1906" s="281"/>
      <c r="H1906" s="281"/>
      <c r="I1906" s="281"/>
      <c r="J1906" s="281"/>
      <c r="K1906" s="281"/>
      <c r="L1906" s="281"/>
      <c r="M1906" s="281"/>
      <c r="N1906" s="282"/>
    </row>
    <row r="1907" spans="1:14" s="141" customFormat="1" ht="18" customHeight="1">
      <c r="A1907" s="276"/>
      <c r="B1907" s="288"/>
      <c r="C1907" s="289"/>
      <c r="D1907" s="289"/>
      <c r="E1907" s="289"/>
      <c r="F1907" s="281"/>
      <c r="G1907" s="281"/>
      <c r="H1907" s="281"/>
      <c r="I1907" s="281"/>
      <c r="J1907" s="281"/>
      <c r="K1907" s="281"/>
      <c r="L1907" s="281"/>
      <c r="M1907" s="281"/>
      <c r="N1907" s="282"/>
    </row>
    <row r="1908" spans="1:14" s="141" customFormat="1" ht="18" customHeight="1">
      <c r="A1908" s="276"/>
      <c r="B1908" s="288"/>
      <c r="C1908" s="289"/>
      <c r="D1908" s="289"/>
      <c r="E1908" s="289"/>
      <c r="F1908" s="281"/>
      <c r="G1908" s="281"/>
      <c r="H1908" s="281"/>
      <c r="I1908" s="281"/>
      <c r="J1908" s="281"/>
      <c r="K1908" s="281"/>
      <c r="L1908" s="281"/>
      <c r="M1908" s="281"/>
      <c r="N1908" s="282"/>
    </row>
    <row r="1909" spans="1:14" s="141" customFormat="1" ht="18" customHeight="1">
      <c r="A1909" s="276"/>
      <c r="B1909" s="288"/>
      <c r="C1909" s="289"/>
      <c r="D1909" s="289"/>
      <c r="E1909" s="289"/>
      <c r="F1909" s="281"/>
      <c r="G1909" s="281"/>
      <c r="H1909" s="281"/>
      <c r="I1909" s="281"/>
      <c r="J1909" s="281"/>
      <c r="K1909" s="281"/>
      <c r="L1909" s="281"/>
      <c r="M1909" s="281"/>
      <c r="N1909" s="282"/>
    </row>
    <row r="1910" spans="1:14" s="141" customFormat="1" ht="18" customHeight="1">
      <c r="A1910" s="276"/>
      <c r="B1910" s="288"/>
      <c r="C1910" s="289"/>
      <c r="D1910" s="289"/>
      <c r="E1910" s="289"/>
      <c r="F1910" s="281"/>
      <c r="G1910" s="281"/>
      <c r="H1910" s="281"/>
      <c r="I1910" s="281"/>
      <c r="J1910" s="281"/>
      <c r="K1910" s="281"/>
      <c r="L1910" s="281"/>
      <c r="M1910" s="281"/>
      <c r="N1910" s="282"/>
    </row>
    <row r="1911" spans="1:14" s="141" customFormat="1" ht="18" customHeight="1">
      <c r="A1911" s="276"/>
      <c r="B1911" s="288"/>
      <c r="C1911" s="289"/>
      <c r="D1911" s="289"/>
      <c r="E1911" s="289"/>
      <c r="F1911" s="281"/>
      <c r="G1911" s="281"/>
      <c r="H1911" s="281"/>
      <c r="I1911" s="281"/>
      <c r="J1911" s="281"/>
      <c r="K1911" s="281"/>
      <c r="L1911" s="281"/>
      <c r="M1911" s="281"/>
      <c r="N1911" s="282"/>
    </row>
    <row r="1912" spans="1:14" s="141" customFormat="1" ht="18" customHeight="1">
      <c r="A1912" s="276"/>
      <c r="B1912" s="288"/>
      <c r="C1912" s="289"/>
      <c r="D1912" s="289"/>
      <c r="E1912" s="289"/>
      <c r="F1912" s="281"/>
      <c r="G1912" s="281"/>
      <c r="H1912" s="281"/>
      <c r="I1912" s="281"/>
      <c r="J1912" s="281"/>
      <c r="K1912" s="281"/>
      <c r="L1912" s="281"/>
      <c r="M1912" s="281"/>
      <c r="N1912" s="282"/>
    </row>
    <row r="1913" spans="1:14" s="141" customFormat="1" ht="18" customHeight="1">
      <c r="A1913" s="276"/>
      <c r="B1913" s="288"/>
      <c r="C1913" s="289"/>
      <c r="D1913" s="289"/>
      <c r="E1913" s="289"/>
      <c r="F1913" s="281"/>
      <c r="G1913" s="281"/>
      <c r="H1913" s="281"/>
      <c r="I1913" s="281"/>
      <c r="J1913" s="281"/>
      <c r="K1913" s="281"/>
      <c r="L1913" s="281"/>
      <c r="M1913" s="281"/>
      <c r="N1913" s="282"/>
    </row>
    <row r="1914" spans="1:14" s="141" customFormat="1" ht="18" customHeight="1">
      <c r="A1914" s="276"/>
      <c r="B1914" s="288"/>
      <c r="C1914" s="289"/>
      <c r="D1914" s="289"/>
      <c r="E1914" s="289"/>
      <c r="F1914" s="281"/>
      <c r="G1914" s="281"/>
      <c r="H1914" s="281"/>
      <c r="I1914" s="281"/>
      <c r="J1914" s="281"/>
      <c r="K1914" s="281"/>
      <c r="L1914" s="281"/>
      <c r="M1914" s="281"/>
      <c r="N1914" s="282"/>
    </row>
    <row r="1915" spans="1:14" s="141" customFormat="1" ht="18" customHeight="1">
      <c r="A1915" s="276"/>
      <c r="B1915" s="288"/>
      <c r="C1915" s="289"/>
      <c r="D1915" s="289"/>
      <c r="E1915" s="289"/>
      <c r="F1915" s="281"/>
      <c r="G1915" s="281"/>
      <c r="H1915" s="281"/>
      <c r="I1915" s="281"/>
      <c r="J1915" s="281"/>
      <c r="K1915" s="281"/>
      <c r="L1915" s="281"/>
      <c r="M1915" s="281"/>
      <c r="N1915" s="282"/>
    </row>
    <row r="1916" spans="1:14" s="141" customFormat="1" ht="18" customHeight="1">
      <c r="A1916" s="276"/>
      <c r="B1916" s="288"/>
      <c r="C1916" s="289"/>
      <c r="D1916" s="289"/>
      <c r="E1916" s="289"/>
      <c r="F1916" s="281"/>
      <c r="G1916" s="281"/>
      <c r="H1916" s="281"/>
      <c r="I1916" s="281"/>
      <c r="J1916" s="281"/>
      <c r="K1916" s="281"/>
      <c r="L1916" s="281"/>
      <c r="M1916" s="281"/>
      <c r="N1916" s="282"/>
    </row>
    <row r="1917" spans="1:14" s="141" customFormat="1" ht="18" customHeight="1">
      <c r="A1917" s="276"/>
      <c r="B1917" s="288"/>
      <c r="C1917" s="289"/>
      <c r="D1917" s="289"/>
      <c r="E1917" s="289"/>
      <c r="F1917" s="281"/>
      <c r="G1917" s="281"/>
      <c r="H1917" s="281"/>
      <c r="I1917" s="281"/>
      <c r="J1917" s="281"/>
      <c r="K1917" s="281"/>
      <c r="L1917" s="281"/>
      <c r="M1917" s="281"/>
      <c r="N1917" s="282"/>
    </row>
    <row r="1918" spans="1:14" s="141" customFormat="1" ht="18" customHeight="1">
      <c r="A1918" s="276"/>
      <c r="B1918" s="288"/>
      <c r="C1918" s="289"/>
      <c r="D1918" s="289"/>
      <c r="E1918" s="289"/>
      <c r="F1918" s="281"/>
      <c r="G1918" s="281"/>
      <c r="H1918" s="281"/>
      <c r="I1918" s="281"/>
      <c r="J1918" s="281"/>
      <c r="K1918" s="281"/>
      <c r="L1918" s="281"/>
      <c r="M1918" s="281"/>
      <c r="N1918" s="282"/>
    </row>
    <row r="1919" spans="1:14" s="141" customFormat="1" ht="18" customHeight="1">
      <c r="A1919" s="276"/>
      <c r="B1919" s="288"/>
      <c r="C1919" s="289"/>
      <c r="D1919" s="289"/>
      <c r="E1919" s="289"/>
      <c r="F1919" s="281"/>
      <c r="G1919" s="281"/>
      <c r="H1919" s="281"/>
      <c r="I1919" s="281"/>
      <c r="J1919" s="281"/>
      <c r="K1919" s="281"/>
      <c r="L1919" s="281"/>
      <c r="M1919" s="281"/>
      <c r="N1919" s="282"/>
    </row>
    <row r="1920" spans="1:14" s="141" customFormat="1" ht="18" customHeight="1">
      <c r="A1920" s="276"/>
      <c r="B1920" s="288"/>
      <c r="C1920" s="289"/>
      <c r="D1920" s="289"/>
      <c r="E1920" s="289"/>
      <c r="F1920" s="281"/>
      <c r="G1920" s="281"/>
      <c r="H1920" s="281"/>
      <c r="I1920" s="281"/>
      <c r="J1920" s="281"/>
      <c r="K1920" s="281"/>
      <c r="L1920" s="281"/>
      <c r="M1920" s="281"/>
      <c r="N1920" s="282"/>
    </row>
    <row r="1921" spans="1:14" s="141" customFormat="1" ht="18" customHeight="1">
      <c r="A1921" s="276"/>
      <c r="B1921" s="288"/>
      <c r="C1921" s="289"/>
      <c r="D1921" s="289"/>
      <c r="E1921" s="289"/>
      <c r="F1921" s="281"/>
      <c r="G1921" s="281"/>
      <c r="H1921" s="281"/>
      <c r="I1921" s="281"/>
      <c r="J1921" s="281"/>
      <c r="K1921" s="281"/>
      <c r="L1921" s="281"/>
      <c r="M1921" s="281"/>
      <c r="N1921" s="282"/>
    </row>
    <row r="1922" spans="1:14" s="141" customFormat="1" ht="18" customHeight="1">
      <c r="A1922" s="276"/>
      <c r="B1922" s="288"/>
      <c r="C1922" s="289"/>
      <c r="D1922" s="289"/>
      <c r="E1922" s="289"/>
      <c r="F1922" s="281"/>
      <c r="G1922" s="281"/>
      <c r="H1922" s="281"/>
      <c r="I1922" s="281"/>
      <c r="J1922" s="281"/>
      <c r="K1922" s="281"/>
      <c r="L1922" s="281"/>
      <c r="M1922" s="281"/>
      <c r="N1922" s="282"/>
    </row>
    <row r="1923" spans="1:14" s="141" customFormat="1" ht="18" customHeight="1">
      <c r="A1923" s="276"/>
      <c r="B1923" s="288"/>
      <c r="C1923" s="289"/>
      <c r="D1923" s="289"/>
      <c r="E1923" s="289"/>
      <c r="F1923" s="281"/>
      <c r="G1923" s="281"/>
      <c r="H1923" s="281"/>
      <c r="I1923" s="281"/>
      <c r="J1923" s="281"/>
      <c r="K1923" s="281"/>
      <c r="L1923" s="281"/>
      <c r="M1923" s="281"/>
      <c r="N1923" s="282"/>
    </row>
    <row r="1924" spans="1:14" s="141" customFormat="1" ht="18" customHeight="1">
      <c r="A1924" s="276"/>
      <c r="B1924" s="288"/>
      <c r="C1924" s="289"/>
      <c r="D1924" s="289"/>
      <c r="E1924" s="289"/>
      <c r="F1924" s="281"/>
      <c r="G1924" s="281"/>
      <c r="H1924" s="281"/>
      <c r="I1924" s="281"/>
      <c r="J1924" s="281"/>
      <c r="K1924" s="281"/>
      <c r="L1924" s="281"/>
      <c r="M1924" s="281"/>
      <c r="N1924" s="282"/>
    </row>
    <row r="1925" spans="1:14" s="141" customFormat="1" ht="18" customHeight="1">
      <c r="A1925" s="276"/>
      <c r="B1925" s="288"/>
      <c r="C1925" s="289"/>
      <c r="D1925" s="289"/>
      <c r="E1925" s="289"/>
      <c r="F1925" s="281"/>
      <c r="G1925" s="281"/>
      <c r="H1925" s="281"/>
      <c r="I1925" s="281"/>
      <c r="J1925" s="281"/>
      <c r="K1925" s="281"/>
      <c r="L1925" s="281"/>
      <c r="M1925" s="281"/>
      <c r="N1925" s="282"/>
    </row>
    <row r="1926" spans="1:14" s="141" customFormat="1" ht="18" customHeight="1">
      <c r="A1926" s="276"/>
      <c r="B1926" s="288"/>
      <c r="C1926" s="289"/>
      <c r="D1926" s="289"/>
      <c r="E1926" s="289"/>
      <c r="F1926" s="281"/>
      <c r="G1926" s="281"/>
      <c r="H1926" s="281"/>
      <c r="I1926" s="281"/>
      <c r="J1926" s="281"/>
      <c r="K1926" s="281"/>
      <c r="L1926" s="281"/>
      <c r="M1926" s="281"/>
      <c r="N1926" s="282"/>
    </row>
    <row r="1927" spans="1:14" s="141" customFormat="1" ht="18" customHeight="1">
      <c r="A1927" s="276"/>
      <c r="B1927" s="288"/>
      <c r="C1927" s="289"/>
      <c r="D1927" s="289"/>
      <c r="E1927" s="289"/>
      <c r="F1927" s="281"/>
      <c r="G1927" s="281"/>
      <c r="H1927" s="281"/>
      <c r="I1927" s="281"/>
      <c r="J1927" s="281"/>
      <c r="K1927" s="281"/>
      <c r="L1927" s="281"/>
      <c r="M1927" s="281"/>
      <c r="N1927" s="282"/>
    </row>
    <row r="1928" spans="1:14" s="141" customFormat="1" ht="18" customHeight="1">
      <c r="A1928" s="276"/>
      <c r="B1928" s="288"/>
      <c r="C1928" s="289"/>
      <c r="D1928" s="289"/>
      <c r="E1928" s="289"/>
      <c r="F1928" s="281"/>
      <c r="G1928" s="281"/>
      <c r="H1928" s="281"/>
      <c r="I1928" s="281"/>
      <c r="J1928" s="281"/>
      <c r="K1928" s="281"/>
      <c r="L1928" s="281"/>
      <c r="M1928" s="281"/>
      <c r="N1928" s="282"/>
    </row>
    <row r="1929" spans="1:14" s="141" customFormat="1" ht="18" customHeight="1">
      <c r="A1929" s="276"/>
      <c r="B1929" s="288"/>
      <c r="C1929" s="289"/>
      <c r="D1929" s="289"/>
      <c r="E1929" s="289"/>
      <c r="F1929" s="281"/>
      <c r="G1929" s="281"/>
      <c r="H1929" s="281"/>
      <c r="I1929" s="281"/>
      <c r="J1929" s="281"/>
      <c r="K1929" s="281"/>
      <c r="L1929" s="281"/>
      <c r="M1929" s="281"/>
      <c r="N1929" s="282"/>
    </row>
    <row r="1930" spans="1:14" s="141" customFormat="1" ht="18" customHeight="1">
      <c r="A1930" s="276"/>
      <c r="B1930" s="288"/>
      <c r="C1930" s="289"/>
      <c r="D1930" s="289"/>
      <c r="E1930" s="289"/>
      <c r="F1930" s="281"/>
      <c r="G1930" s="281"/>
      <c r="H1930" s="281"/>
      <c r="I1930" s="281"/>
      <c r="J1930" s="281"/>
      <c r="K1930" s="281"/>
      <c r="L1930" s="281"/>
      <c r="M1930" s="281"/>
      <c r="N1930" s="282"/>
    </row>
    <row r="1931" spans="1:14" s="141" customFormat="1" ht="18" customHeight="1">
      <c r="A1931" s="276"/>
      <c r="B1931" s="288"/>
      <c r="C1931" s="289"/>
      <c r="D1931" s="289"/>
      <c r="E1931" s="289"/>
      <c r="F1931" s="281"/>
      <c r="G1931" s="281"/>
      <c r="H1931" s="281"/>
      <c r="I1931" s="281"/>
      <c r="J1931" s="281"/>
      <c r="K1931" s="281"/>
      <c r="L1931" s="281"/>
      <c r="M1931" s="281"/>
      <c r="N1931" s="282"/>
    </row>
    <row r="1932" spans="1:14" s="141" customFormat="1" ht="18" customHeight="1">
      <c r="A1932" s="276"/>
      <c r="B1932" s="288"/>
      <c r="C1932" s="289"/>
      <c r="D1932" s="289"/>
      <c r="E1932" s="289"/>
      <c r="F1932" s="281"/>
      <c r="G1932" s="281"/>
      <c r="H1932" s="281"/>
      <c r="I1932" s="281"/>
      <c r="J1932" s="281"/>
      <c r="K1932" s="281"/>
      <c r="L1932" s="281"/>
      <c r="M1932" s="281"/>
      <c r="N1932" s="282"/>
    </row>
    <row r="1933" spans="1:14" s="141" customFormat="1" ht="18" customHeight="1">
      <c r="A1933" s="276"/>
      <c r="B1933" s="288"/>
      <c r="C1933" s="289"/>
      <c r="D1933" s="289"/>
      <c r="E1933" s="289"/>
      <c r="F1933" s="281"/>
      <c r="G1933" s="281"/>
      <c r="H1933" s="281"/>
      <c r="I1933" s="281"/>
      <c r="J1933" s="281"/>
      <c r="K1933" s="281"/>
      <c r="L1933" s="281"/>
      <c r="M1933" s="281"/>
      <c r="N1933" s="282"/>
    </row>
    <row r="1934" spans="1:14" s="141" customFormat="1" ht="18" customHeight="1">
      <c r="A1934" s="276"/>
      <c r="B1934" s="288"/>
      <c r="C1934" s="289"/>
      <c r="D1934" s="289"/>
      <c r="E1934" s="289"/>
      <c r="F1934" s="281"/>
      <c r="G1934" s="281"/>
      <c r="H1934" s="281"/>
      <c r="I1934" s="281"/>
      <c r="J1934" s="281"/>
      <c r="K1934" s="281"/>
      <c r="L1934" s="281"/>
      <c r="M1934" s="281"/>
      <c r="N1934" s="282"/>
    </row>
    <row r="1935" spans="1:14" s="141" customFormat="1" ht="18" customHeight="1">
      <c r="A1935" s="276"/>
      <c r="B1935" s="288"/>
      <c r="C1935" s="289"/>
      <c r="D1935" s="289"/>
      <c r="E1935" s="289"/>
      <c r="F1935" s="281"/>
      <c r="G1935" s="281"/>
      <c r="H1935" s="281"/>
      <c r="I1935" s="281"/>
      <c r="J1935" s="281"/>
      <c r="K1935" s="281"/>
      <c r="L1935" s="281"/>
      <c r="M1935" s="281"/>
      <c r="N1935" s="282"/>
    </row>
    <row r="1936" spans="1:14" s="141" customFormat="1" ht="18" customHeight="1">
      <c r="A1936" s="276"/>
      <c r="B1936" s="288"/>
      <c r="C1936" s="289"/>
      <c r="D1936" s="289"/>
      <c r="E1936" s="289"/>
      <c r="F1936" s="281"/>
      <c r="G1936" s="281"/>
      <c r="H1936" s="281"/>
      <c r="I1936" s="281"/>
      <c r="J1936" s="281"/>
      <c r="K1936" s="281"/>
      <c r="L1936" s="281"/>
      <c r="M1936" s="281"/>
      <c r="N1936" s="282"/>
    </row>
    <row r="1937" spans="1:14" s="141" customFormat="1" ht="18" customHeight="1">
      <c r="A1937" s="276"/>
      <c r="B1937" s="288"/>
      <c r="C1937" s="289"/>
      <c r="D1937" s="289"/>
      <c r="E1937" s="289"/>
      <c r="F1937" s="281"/>
      <c r="G1937" s="281"/>
      <c r="H1937" s="281"/>
      <c r="I1937" s="281"/>
      <c r="J1937" s="281"/>
      <c r="K1937" s="281"/>
      <c r="L1937" s="281"/>
      <c r="M1937" s="281"/>
      <c r="N1937" s="282"/>
    </row>
    <row r="1938" spans="1:14" s="141" customFormat="1" ht="18" customHeight="1">
      <c r="A1938" s="276"/>
      <c r="B1938" s="288"/>
      <c r="C1938" s="289"/>
      <c r="D1938" s="289"/>
      <c r="E1938" s="289"/>
      <c r="F1938" s="281"/>
      <c r="G1938" s="281"/>
      <c r="H1938" s="281"/>
      <c r="I1938" s="281"/>
      <c r="J1938" s="281"/>
      <c r="K1938" s="281"/>
      <c r="L1938" s="281"/>
      <c r="M1938" s="281"/>
      <c r="N1938" s="282"/>
    </row>
    <row r="1939" spans="1:14" s="141" customFormat="1" ht="18" customHeight="1">
      <c r="A1939" s="276"/>
      <c r="B1939" s="288"/>
      <c r="C1939" s="289"/>
      <c r="D1939" s="289"/>
      <c r="E1939" s="289"/>
      <c r="F1939" s="281"/>
      <c r="G1939" s="281"/>
      <c r="H1939" s="281"/>
      <c r="I1939" s="281"/>
      <c r="J1939" s="281"/>
      <c r="K1939" s="281"/>
      <c r="L1939" s="281"/>
      <c r="M1939" s="281"/>
      <c r="N1939" s="282"/>
    </row>
    <row r="1940" spans="1:14" s="141" customFormat="1" ht="18" customHeight="1">
      <c r="A1940" s="276"/>
      <c r="B1940" s="288"/>
      <c r="C1940" s="289"/>
      <c r="D1940" s="289"/>
      <c r="E1940" s="289"/>
      <c r="F1940" s="281"/>
      <c r="G1940" s="281"/>
      <c r="H1940" s="281"/>
      <c r="I1940" s="281"/>
      <c r="J1940" s="281"/>
      <c r="K1940" s="281"/>
      <c r="L1940" s="281"/>
      <c r="M1940" s="281"/>
      <c r="N1940" s="282"/>
    </row>
    <row r="1941" spans="1:14" s="141" customFormat="1" ht="18" customHeight="1">
      <c r="A1941" s="276"/>
      <c r="B1941" s="288"/>
      <c r="C1941" s="289"/>
      <c r="D1941" s="289"/>
      <c r="E1941" s="289"/>
      <c r="F1941" s="281"/>
      <c r="G1941" s="281"/>
      <c r="H1941" s="281"/>
      <c r="I1941" s="281"/>
      <c r="J1941" s="281"/>
      <c r="K1941" s="281"/>
      <c r="L1941" s="281"/>
      <c r="M1941" s="281"/>
      <c r="N1941" s="282"/>
    </row>
    <row r="1942" spans="1:14" s="141" customFormat="1" ht="18" customHeight="1">
      <c r="A1942" s="276"/>
      <c r="B1942" s="288"/>
      <c r="C1942" s="289"/>
      <c r="D1942" s="289"/>
      <c r="E1942" s="289"/>
      <c r="F1942" s="281"/>
      <c r="G1942" s="281"/>
      <c r="H1942" s="281"/>
      <c r="I1942" s="281"/>
      <c r="J1942" s="281"/>
      <c r="K1942" s="281"/>
      <c r="L1942" s="281"/>
      <c r="M1942" s="281"/>
      <c r="N1942" s="282"/>
    </row>
    <row r="1943" spans="1:14" s="141" customFormat="1" ht="18" customHeight="1">
      <c r="A1943" s="276"/>
      <c r="B1943" s="288"/>
      <c r="C1943" s="289"/>
      <c r="D1943" s="289"/>
      <c r="E1943" s="289"/>
      <c r="F1943" s="281"/>
      <c r="G1943" s="281"/>
      <c r="H1943" s="281"/>
      <c r="I1943" s="281"/>
      <c r="J1943" s="281"/>
      <c r="K1943" s="281"/>
      <c r="L1943" s="281"/>
      <c r="M1943" s="281"/>
      <c r="N1943" s="282"/>
    </row>
    <row r="1944" spans="1:14" s="141" customFormat="1" ht="18" customHeight="1">
      <c r="A1944" s="276"/>
      <c r="B1944" s="288"/>
      <c r="C1944" s="289"/>
      <c r="D1944" s="289"/>
      <c r="E1944" s="289"/>
      <c r="F1944" s="281"/>
      <c r="G1944" s="281"/>
      <c r="H1944" s="281"/>
      <c r="I1944" s="281"/>
      <c r="J1944" s="281"/>
      <c r="K1944" s="281"/>
      <c r="L1944" s="281"/>
      <c r="M1944" s="281"/>
      <c r="N1944" s="282"/>
    </row>
    <row r="1945" spans="1:14" s="141" customFormat="1" ht="18" customHeight="1">
      <c r="A1945" s="276"/>
      <c r="B1945" s="288"/>
      <c r="C1945" s="289"/>
      <c r="D1945" s="289"/>
      <c r="E1945" s="289"/>
      <c r="F1945" s="281"/>
      <c r="G1945" s="281"/>
      <c r="H1945" s="281"/>
      <c r="I1945" s="281"/>
      <c r="J1945" s="281"/>
      <c r="K1945" s="281"/>
      <c r="L1945" s="281"/>
      <c r="M1945" s="281"/>
      <c r="N1945" s="282"/>
    </row>
    <row r="1946" spans="1:14" s="141" customFormat="1" ht="18" customHeight="1">
      <c r="A1946" s="276"/>
      <c r="B1946" s="288"/>
      <c r="C1946" s="289"/>
      <c r="D1946" s="289"/>
      <c r="E1946" s="289"/>
      <c r="F1946" s="281"/>
      <c r="G1946" s="281"/>
      <c r="H1946" s="281"/>
      <c r="I1946" s="281"/>
      <c r="J1946" s="281"/>
      <c r="K1946" s="281"/>
      <c r="L1946" s="281"/>
      <c r="M1946" s="281"/>
      <c r="N1946" s="282"/>
    </row>
    <row r="1947" spans="1:14" s="141" customFormat="1" ht="18" customHeight="1">
      <c r="A1947" s="276"/>
      <c r="B1947" s="288"/>
      <c r="C1947" s="289"/>
      <c r="D1947" s="289"/>
      <c r="E1947" s="289"/>
      <c r="F1947" s="281"/>
      <c r="G1947" s="281"/>
      <c r="H1947" s="281"/>
      <c r="I1947" s="281"/>
      <c r="J1947" s="281"/>
      <c r="K1947" s="281"/>
      <c r="L1947" s="281"/>
      <c r="M1947" s="281"/>
      <c r="N1947" s="282"/>
    </row>
    <row r="1948" spans="1:14" s="141" customFormat="1" ht="18" customHeight="1">
      <c r="A1948" s="276"/>
      <c r="B1948" s="288"/>
      <c r="C1948" s="289"/>
      <c r="D1948" s="289"/>
      <c r="E1948" s="289"/>
      <c r="F1948" s="281"/>
      <c r="G1948" s="281"/>
      <c r="H1948" s="281"/>
      <c r="I1948" s="281"/>
      <c r="J1948" s="281"/>
      <c r="K1948" s="281"/>
      <c r="L1948" s="281"/>
      <c r="M1948" s="281"/>
      <c r="N1948" s="282"/>
    </row>
    <row r="1949" spans="1:14" s="141" customFormat="1" ht="18" customHeight="1">
      <c r="A1949" s="276"/>
      <c r="B1949" s="288"/>
      <c r="C1949" s="289"/>
      <c r="D1949" s="289"/>
      <c r="E1949" s="289"/>
      <c r="F1949" s="281"/>
      <c r="G1949" s="281"/>
      <c r="H1949" s="281"/>
      <c r="I1949" s="281"/>
      <c r="J1949" s="281"/>
      <c r="K1949" s="281"/>
      <c r="L1949" s="281"/>
      <c r="M1949" s="281"/>
      <c r="N1949" s="282"/>
    </row>
    <row r="1950" spans="1:14" s="141" customFormat="1" ht="18" customHeight="1">
      <c r="A1950" s="276"/>
      <c r="B1950" s="288"/>
      <c r="C1950" s="289"/>
      <c r="D1950" s="289"/>
      <c r="E1950" s="289"/>
      <c r="F1950" s="281"/>
      <c r="G1950" s="281"/>
      <c r="H1950" s="281"/>
      <c r="I1950" s="281"/>
      <c r="J1950" s="281"/>
      <c r="K1950" s="281"/>
      <c r="L1950" s="281"/>
      <c r="M1950" s="281"/>
      <c r="N1950" s="282"/>
    </row>
    <row r="1951" spans="1:14" s="141" customFormat="1" ht="18" customHeight="1">
      <c r="A1951" s="276"/>
      <c r="B1951" s="288"/>
      <c r="C1951" s="289"/>
      <c r="D1951" s="289"/>
      <c r="E1951" s="289"/>
      <c r="F1951" s="281"/>
      <c r="G1951" s="281"/>
      <c r="H1951" s="281"/>
      <c r="I1951" s="281"/>
      <c r="J1951" s="281"/>
      <c r="K1951" s="281"/>
      <c r="L1951" s="281"/>
      <c r="M1951" s="281"/>
      <c r="N1951" s="282"/>
    </row>
    <row r="1952" spans="1:14" s="141" customFormat="1" ht="18" customHeight="1">
      <c r="A1952" s="276"/>
      <c r="B1952" s="288"/>
      <c r="C1952" s="289"/>
      <c r="D1952" s="289"/>
      <c r="E1952" s="289"/>
      <c r="F1952" s="281"/>
      <c r="G1952" s="281"/>
      <c r="H1952" s="281"/>
      <c r="I1952" s="281"/>
      <c r="J1952" s="281"/>
      <c r="K1952" s="281"/>
      <c r="L1952" s="281"/>
      <c r="M1952" s="281"/>
      <c r="N1952" s="282"/>
    </row>
    <row r="1953" spans="1:14" s="141" customFormat="1" ht="18" customHeight="1">
      <c r="A1953" s="276"/>
      <c r="B1953" s="288"/>
      <c r="C1953" s="289"/>
      <c r="D1953" s="289"/>
      <c r="E1953" s="289"/>
      <c r="F1953" s="281"/>
      <c r="G1953" s="281"/>
      <c r="H1953" s="281"/>
      <c r="I1953" s="281"/>
      <c r="J1953" s="281"/>
      <c r="K1953" s="281"/>
      <c r="L1953" s="281"/>
      <c r="M1953" s="281"/>
      <c r="N1953" s="282"/>
    </row>
    <row r="1954" spans="1:14" s="141" customFormat="1" ht="18" customHeight="1">
      <c r="A1954" s="276"/>
      <c r="B1954" s="288"/>
      <c r="C1954" s="289"/>
      <c r="D1954" s="289"/>
      <c r="E1954" s="289"/>
      <c r="F1954" s="281"/>
      <c r="G1954" s="281"/>
      <c r="H1954" s="281"/>
      <c r="I1954" s="281"/>
      <c r="J1954" s="281"/>
      <c r="K1954" s="281"/>
      <c r="L1954" s="281"/>
      <c r="M1954" s="281"/>
      <c r="N1954" s="282"/>
    </row>
    <row r="1955" spans="1:14" s="141" customFormat="1" ht="18" customHeight="1">
      <c r="A1955" s="276"/>
      <c r="B1955" s="288"/>
      <c r="C1955" s="289"/>
      <c r="D1955" s="289"/>
      <c r="E1955" s="289"/>
      <c r="F1955" s="281"/>
      <c r="G1955" s="281"/>
      <c r="H1955" s="281"/>
      <c r="I1955" s="281"/>
      <c r="J1955" s="281"/>
      <c r="K1955" s="281"/>
      <c r="L1955" s="281"/>
      <c r="M1955" s="281"/>
      <c r="N1955" s="282"/>
    </row>
    <row r="1956" spans="1:14" s="141" customFormat="1" ht="18" customHeight="1">
      <c r="A1956" s="276"/>
      <c r="B1956" s="288"/>
      <c r="C1956" s="289"/>
      <c r="D1956" s="289"/>
      <c r="E1956" s="289"/>
      <c r="F1956" s="281"/>
      <c r="G1956" s="281"/>
      <c r="H1956" s="281"/>
      <c r="I1956" s="281"/>
      <c r="J1956" s="281"/>
      <c r="K1956" s="281"/>
      <c r="L1956" s="281"/>
      <c r="M1956" s="281"/>
      <c r="N1956" s="282"/>
    </row>
    <row r="1957" spans="1:14" s="141" customFormat="1" ht="18" customHeight="1">
      <c r="A1957" s="276"/>
      <c r="B1957" s="288"/>
      <c r="C1957" s="289"/>
      <c r="D1957" s="289"/>
      <c r="E1957" s="289"/>
      <c r="F1957" s="281"/>
      <c r="G1957" s="281"/>
      <c r="H1957" s="281"/>
      <c r="I1957" s="281"/>
      <c r="J1957" s="281"/>
      <c r="K1957" s="281"/>
      <c r="L1957" s="281"/>
      <c r="M1957" s="281"/>
      <c r="N1957" s="282"/>
    </row>
    <row r="1958" spans="1:14" s="141" customFormat="1" ht="18" customHeight="1">
      <c r="A1958" s="276"/>
      <c r="B1958" s="288"/>
      <c r="C1958" s="289"/>
      <c r="D1958" s="289"/>
      <c r="E1958" s="289"/>
      <c r="F1958" s="281"/>
      <c r="G1958" s="281"/>
      <c r="H1958" s="281"/>
      <c r="I1958" s="281"/>
      <c r="J1958" s="281"/>
      <c r="K1958" s="281"/>
      <c r="L1958" s="281"/>
      <c r="M1958" s="281"/>
      <c r="N1958" s="282"/>
    </row>
    <row r="1959" spans="1:14" s="141" customFormat="1" ht="18" customHeight="1">
      <c r="A1959" s="276"/>
      <c r="B1959" s="288"/>
      <c r="C1959" s="289"/>
      <c r="D1959" s="289"/>
      <c r="E1959" s="289"/>
      <c r="F1959" s="281"/>
      <c r="G1959" s="281"/>
      <c r="H1959" s="281"/>
      <c r="I1959" s="281"/>
      <c r="J1959" s="281"/>
      <c r="K1959" s="281"/>
      <c r="L1959" s="281"/>
      <c r="M1959" s="281"/>
      <c r="N1959" s="282"/>
    </row>
    <row r="1960" spans="1:14" s="141" customFormat="1" ht="18" customHeight="1">
      <c r="A1960" s="276"/>
      <c r="B1960" s="288"/>
      <c r="C1960" s="289"/>
      <c r="D1960" s="289"/>
      <c r="E1960" s="289"/>
      <c r="F1960" s="281"/>
      <c r="G1960" s="281"/>
      <c r="H1960" s="281"/>
      <c r="I1960" s="281"/>
      <c r="J1960" s="281"/>
      <c r="K1960" s="281"/>
      <c r="L1960" s="281"/>
      <c r="M1960" s="281"/>
      <c r="N1960" s="282"/>
    </row>
    <row r="1961" spans="1:14" s="141" customFormat="1" ht="18" customHeight="1">
      <c r="A1961" s="276"/>
      <c r="B1961" s="288"/>
      <c r="C1961" s="289"/>
      <c r="D1961" s="289"/>
      <c r="E1961" s="289"/>
      <c r="F1961" s="281"/>
      <c r="G1961" s="281"/>
      <c r="H1961" s="281"/>
      <c r="I1961" s="281"/>
      <c r="J1961" s="281"/>
      <c r="K1961" s="281"/>
      <c r="L1961" s="281"/>
      <c r="M1961" s="281"/>
      <c r="N1961" s="282"/>
    </row>
    <row r="1962" spans="1:14" s="141" customFormat="1" ht="18" customHeight="1">
      <c r="A1962" s="276"/>
      <c r="B1962" s="288"/>
      <c r="C1962" s="289"/>
      <c r="D1962" s="289"/>
      <c r="E1962" s="289"/>
      <c r="F1962" s="281"/>
      <c r="G1962" s="281"/>
      <c r="H1962" s="281"/>
      <c r="I1962" s="281"/>
      <c r="J1962" s="281"/>
      <c r="K1962" s="281"/>
      <c r="L1962" s="281"/>
      <c r="M1962" s="281"/>
      <c r="N1962" s="282"/>
    </row>
    <row r="1963" spans="1:14" s="141" customFormat="1" ht="18" customHeight="1">
      <c r="A1963" s="276"/>
      <c r="B1963" s="288"/>
      <c r="C1963" s="289"/>
      <c r="D1963" s="289"/>
      <c r="E1963" s="289"/>
      <c r="F1963" s="281"/>
      <c r="G1963" s="281"/>
      <c r="H1963" s="281"/>
      <c r="I1963" s="281"/>
      <c r="J1963" s="281"/>
      <c r="K1963" s="281"/>
      <c r="L1963" s="281"/>
      <c r="M1963" s="281"/>
      <c r="N1963" s="282"/>
    </row>
    <row r="1964" spans="1:14" s="141" customFormat="1" ht="18" customHeight="1">
      <c r="A1964" s="276"/>
      <c r="B1964" s="288"/>
      <c r="C1964" s="289"/>
      <c r="D1964" s="289"/>
      <c r="E1964" s="289"/>
      <c r="F1964" s="281"/>
      <c r="G1964" s="281"/>
      <c r="H1964" s="281"/>
      <c r="I1964" s="281"/>
      <c r="J1964" s="281"/>
      <c r="K1964" s="281"/>
      <c r="L1964" s="281"/>
      <c r="M1964" s="281"/>
      <c r="N1964" s="282"/>
    </row>
    <row r="1965" spans="1:14" s="141" customFormat="1" ht="18" customHeight="1">
      <c r="A1965" s="276"/>
      <c r="B1965" s="288"/>
      <c r="C1965" s="289"/>
      <c r="D1965" s="289"/>
      <c r="E1965" s="289"/>
      <c r="F1965" s="281"/>
      <c r="G1965" s="281"/>
      <c r="H1965" s="281"/>
      <c r="I1965" s="281"/>
      <c r="J1965" s="281"/>
      <c r="K1965" s="281"/>
      <c r="L1965" s="281"/>
      <c r="M1965" s="281"/>
      <c r="N1965" s="282"/>
    </row>
    <row r="1966" spans="1:14" s="141" customFormat="1" ht="18" customHeight="1">
      <c r="A1966" s="276"/>
      <c r="B1966" s="288"/>
      <c r="C1966" s="289"/>
      <c r="D1966" s="289"/>
      <c r="E1966" s="289"/>
      <c r="F1966" s="281"/>
      <c r="G1966" s="281"/>
      <c r="H1966" s="281"/>
      <c r="I1966" s="281"/>
      <c r="J1966" s="281"/>
      <c r="K1966" s="281"/>
      <c r="L1966" s="281"/>
      <c r="M1966" s="281"/>
      <c r="N1966" s="282"/>
    </row>
    <row r="1967" spans="1:14" s="141" customFormat="1" ht="18" customHeight="1">
      <c r="A1967" s="276"/>
      <c r="B1967" s="288"/>
      <c r="C1967" s="289"/>
      <c r="D1967" s="289"/>
      <c r="E1967" s="289"/>
      <c r="F1967" s="281"/>
      <c r="G1967" s="281"/>
      <c r="H1967" s="281"/>
      <c r="I1967" s="281"/>
      <c r="J1967" s="281"/>
      <c r="K1967" s="281"/>
      <c r="L1967" s="281"/>
      <c r="M1967" s="281"/>
      <c r="N1967" s="282"/>
    </row>
    <row r="1968" spans="1:14" s="141" customFormat="1" ht="18" customHeight="1">
      <c r="A1968" s="276"/>
      <c r="B1968" s="288"/>
      <c r="C1968" s="289"/>
      <c r="D1968" s="289"/>
      <c r="E1968" s="289"/>
      <c r="F1968" s="281"/>
      <c r="G1968" s="281"/>
      <c r="H1968" s="281"/>
      <c r="I1968" s="281"/>
      <c r="J1968" s="281"/>
      <c r="K1968" s="281"/>
      <c r="L1968" s="281"/>
      <c r="M1968" s="281"/>
      <c r="N1968" s="282"/>
    </row>
    <row r="1969" spans="1:14" s="141" customFormat="1" ht="18" customHeight="1">
      <c r="A1969" s="276"/>
      <c r="B1969" s="288"/>
      <c r="C1969" s="289"/>
      <c r="D1969" s="289"/>
      <c r="E1969" s="289"/>
      <c r="F1969" s="281"/>
      <c r="G1969" s="281"/>
      <c r="H1969" s="281"/>
      <c r="I1969" s="281"/>
      <c r="J1969" s="281"/>
      <c r="K1969" s="281"/>
      <c r="L1969" s="281"/>
      <c r="M1969" s="281"/>
      <c r="N1969" s="282"/>
    </row>
    <row r="1970" spans="1:14" s="141" customFormat="1" ht="18" customHeight="1">
      <c r="A1970" s="276"/>
      <c r="B1970" s="288"/>
      <c r="C1970" s="289"/>
      <c r="D1970" s="289"/>
      <c r="E1970" s="289"/>
      <c r="F1970" s="281"/>
      <c r="G1970" s="281"/>
      <c r="H1970" s="281"/>
      <c r="I1970" s="281"/>
      <c r="J1970" s="281"/>
      <c r="K1970" s="281"/>
      <c r="L1970" s="281"/>
      <c r="M1970" s="281"/>
      <c r="N1970" s="282"/>
    </row>
    <row r="1971" spans="1:14" s="141" customFormat="1" ht="18" customHeight="1">
      <c r="A1971" s="276"/>
      <c r="B1971" s="288"/>
      <c r="C1971" s="289"/>
      <c r="D1971" s="289"/>
      <c r="E1971" s="289"/>
      <c r="F1971" s="281"/>
      <c r="G1971" s="281"/>
      <c r="H1971" s="281"/>
      <c r="I1971" s="281"/>
      <c r="J1971" s="281"/>
      <c r="K1971" s="281"/>
      <c r="L1971" s="281"/>
      <c r="M1971" s="281"/>
      <c r="N1971" s="282"/>
    </row>
    <row r="1972" spans="1:14" s="141" customFormat="1" ht="18" customHeight="1">
      <c r="A1972" s="276"/>
      <c r="B1972" s="288"/>
      <c r="C1972" s="289"/>
      <c r="D1972" s="289"/>
      <c r="E1972" s="289"/>
      <c r="F1972" s="281"/>
      <c r="G1972" s="281"/>
      <c r="H1972" s="281"/>
      <c r="I1972" s="281"/>
      <c r="J1972" s="281"/>
      <c r="K1972" s="281"/>
      <c r="L1972" s="281"/>
      <c r="M1972" s="281"/>
      <c r="N1972" s="282"/>
    </row>
    <row r="1973" spans="1:14" s="141" customFormat="1" ht="18" customHeight="1">
      <c r="A1973" s="276"/>
      <c r="B1973" s="288"/>
      <c r="C1973" s="289"/>
      <c r="D1973" s="289"/>
      <c r="E1973" s="289"/>
      <c r="F1973" s="281"/>
      <c r="G1973" s="281"/>
      <c r="H1973" s="281"/>
      <c r="I1973" s="281"/>
      <c r="J1973" s="281"/>
      <c r="K1973" s="281"/>
      <c r="L1973" s="281"/>
      <c r="M1973" s="281"/>
      <c r="N1973" s="282"/>
    </row>
    <row r="1974" spans="1:14" s="141" customFormat="1" ht="18" customHeight="1">
      <c r="A1974" s="276"/>
      <c r="B1974" s="288"/>
      <c r="C1974" s="289"/>
      <c r="D1974" s="289"/>
      <c r="E1974" s="289"/>
      <c r="F1974" s="281"/>
      <c r="G1974" s="281"/>
      <c r="H1974" s="281"/>
      <c r="I1974" s="281"/>
      <c r="J1974" s="281"/>
      <c r="K1974" s="281"/>
      <c r="L1974" s="281"/>
      <c r="M1974" s="281"/>
      <c r="N1974" s="282"/>
    </row>
    <row r="1975" spans="1:14" s="141" customFormat="1" ht="18" customHeight="1">
      <c r="A1975" s="276"/>
      <c r="B1975" s="288"/>
      <c r="C1975" s="289"/>
      <c r="D1975" s="289"/>
      <c r="E1975" s="289"/>
      <c r="F1975" s="281"/>
      <c r="G1975" s="281"/>
      <c r="H1975" s="281"/>
      <c r="I1975" s="281"/>
      <c r="J1975" s="281"/>
      <c r="K1975" s="281"/>
      <c r="L1975" s="281"/>
      <c r="M1975" s="281"/>
      <c r="N1975" s="282"/>
    </row>
    <row r="1976" spans="1:14" s="141" customFormat="1" ht="18" customHeight="1">
      <c r="A1976" s="276"/>
      <c r="B1976" s="288"/>
      <c r="C1976" s="289"/>
      <c r="D1976" s="289"/>
      <c r="E1976" s="289"/>
      <c r="F1976" s="281"/>
      <c r="G1976" s="281"/>
      <c r="H1976" s="281"/>
      <c r="I1976" s="281"/>
      <c r="J1976" s="281"/>
      <c r="K1976" s="281"/>
      <c r="L1976" s="281"/>
      <c r="M1976" s="281"/>
      <c r="N1976" s="282"/>
    </row>
    <row r="1977" spans="1:14" s="141" customFormat="1" ht="18" customHeight="1">
      <c r="A1977" s="276"/>
      <c r="B1977" s="288"/>
      <c r="C1977" s="289"/>
      <c r="D1977" s="289"/>
      <c r="E1977" s="289"/>
      <c r="F1977" s="281"/>
      <c r="G1977" s="281"/>
      <c r="H1977" s="281"/>
      <c r="I1977" s="281"/>
      <c r="J1977" s="281"/>
      <c r="K1977" s="281"/>
      <c r="L1977" s="281"/>
      <c r="M1977" s="281"/>
      <c r="N1977" s="282"/>
    </row>
    <row r="1978" spans="1:14" s="141" customFormat="1" ht="18" customHeight="1">
      <c r="A1978" s="276"/>
      <c r="B1978" s="288"/>
      <c r="C1978" s="289"/>
      <c r="D1978" s="289"/>
      <c r="E1978" s="289"/>
      <c r="F1978" s="281"/>
      <c r="G1978" s="281"/>
      <c r="H1978" s="281"/>
      <c r="I1978" s="281"/>
      <c r="J1978" s="281"/>
      <c r="K1978" s="281"/>
      <c r="L1978" s="281"/>
      <c r="M1978" s="281"/>
      <c r="N1978" s="282"/>
    </row>
    <row r="1979" spans="1:14" s="141" customFormat="1" ht="18" customHeight="1">
      <c r="A1979" s="276"/>
      <c r="B1979" s="288"/>
      <c r="C1979" s="289"/>
      <c r="D1979" s="289"/>
      <c r="E1979" s="289"/>
      <c r="F1979" s="281"/>
      <c r="G1979" s="281"/>
      <c r="H1979" s="281"/>
      <c r="I1979" s="281"/>
      <c r="J1979" s="281"/>
      <c r="K1979" s="281"/>
      <c r="L1979" s="281"/>
      <c r="M1979" s="281"/>
      <c r="N1979" s="282"/>
    </row>
    <row r="1980" spans="1:14" s="141" customFormat="1" ht="18" customHeight="1">
      <c r="A1980" s="276"/>
      <c r="B1980" s="288"/>
      <c r="C1980" s="289"/>
      <c r="D1980" s="289"/>
      <c r="E1980" s="289"/>
      <c r="F1980" s="281"/>
      <c r="G1980" s="281"/>
      <c r="H1980" s="281"/>
      <c r="I1980" s="281"/>
      <c r="J1980" s="281"/>
      <c r="K1980" s="281"/>
      <c r="L1980" s="281"/>
      <c r="M1980" s="281"/>
      <c r="N1980" s="282"/>
    </row>
    <row r="1981" spans="1:14" s="141" customFormat="1" ht="18" customHeight="1">
      <c r="A1981" s="276"/>
      <c r="B1981" s="288"/>
      <c r="C1981" s="289"/>
      <c r="D1981" s="289"/>
      <c r="E1981" s="289"/>
      <c r="F1981" s="281"/>
      <c r="G1981" s="281"/>
      <c r="H1981" s="281"/>
      <c r="I1981" s="281"/>
      <c r="J1981" s="281"/>
      <c r="K1981" s="281"/>
      <c r="L1981" s="281"/>
      <c r="M1981" s="281"/>
      <c r="N1981" s="282"/>
    </row>
    <row r="1982" spans="1:14" s="141" customFormat="1" ht="18" customHeight="1">
      <c r="A1982" s="276"/>
      <c r="B1982" s="288"/>
      <c r="C1982" s="289"/>
      <c r="D1982" s="289"/>
      <c r="E1982" s="289"/>
      <c r="F1982" s="281"/>
      <c r="G1982" s="281"/>
      <c r="H1982" s="281"/>
      <c r="I1982" s="281"/>
      <c r="J1982" s="281"/>
      <c r="K1982" s="281"/>
      <c r="L1982" s="281"/>
      <c r="M1982" s="281"/>
      <c r="N1982" s="282"/>
    </row>
    <row r="1983" spans="1:14" s="141" customFormat="1" ht="18" customHeight="1">
      <c r="A1983" s="276"/>
      <c r="B1983" s="288"/>
      <c r="C1983" s="289"/>
      <c r="D1983" s="289"/>
      <c r="E1983" s="289"/>
      <c r="F1983" s="281"/>
      <c r="G1983" s="281"/>
      <c r="H1983" s="281"/>
      <c r="I1983" s="281"/>
      <c r="J1983" s="281"/>
      <c r="K1983" s="281"/>
      <c r="L1983" s="281"/>
      <c r="M1983" s="281"/>
      <c r="N1983" s="282"/>
    </row>
    <row r="1984" spans="1:14" s="141" customFormat="1" ht="18" customHeight="1">
      <c r="A1984" s="276"/>
      <c r="B1984" s="288"/>
      <c r="C1984" s="289"/>
      <c r="D1984" s="289"/>
      <c r="E1984" s="289"/>
      <c r="F1984" s="281"/>
      <c r="G1984" s="281"/>
      <c r="H1984" s="281"/>
      <c r="I1984" s="281"/>
      <c r="J1984" s="281"/>
      <c r="K1984" s="281"/>
      <c r="L1984" s="281"/>
      <c r="M1984" s="281"/>
      <c r="N1984" s="282"/>
    </row>
    <row r="1985" spans="1:14" s="141" customFormat="1" ht="18" customHeight="1">
      <c r="A1985" s="276"/>
      <c r="B1985" s="288"/>
      <c r="C1985" s="289"/>
      <c r="D1985" s="289"/>
      <c r="E1985" s="289"/>
      <c r="F1985" s="281"/>
      <c r="G1985" s="281"/>
      <c r="H1985" s="281"/>
      <c r="I1985" s="281"/>
      <c r="J1985" s="281"/>
      <c r="K1985" s="281"/>
      <c r="L1985" s="281"/>
      <c r="M1985" s="281"/>
      <c r="N1985" s="282"/>
    </row>
    <row r="1986" spans="1:14" s="141" customFormat="1" ht="18" customHeight="1">
      <c r="A1986" s="276"/>
      <c r="B1986" s="288"/>
      <c r="C1986" s="289"/>
      <c r="D1986" s="289"/>
      <c r="E1986" s="289"/>
      <c r="F1986" s="281"/>
      <c r="G1986" s="281"/>
      <c r="H1986" s="281"/>
      <c r="I1986" s="281"/>
      <c r="J1986" s="281"/>
      <c r="K1986" s="281"/>
      <c r="L1986" s="281"/>
      <c r="M1986" s="281"/>
      <c r="N1986" s="282"/>
    </row>
    <row r="1987" spans="1:14" s="141" customFormat="1" ht="18" customHeight="1">
      <c r="A1987" s="276"/>
      <c r="B1987" s="288"/>
      <c r="C1987" s="289"/>
      <c r="D1987" s="289"/>
      <c r="E1987" s="289"/>
      <c r="F1987" s="281"/>
      <c r="G1987" s="281"/>
      <c r="H1987" s="281"/>
      <c r="I1987" s="281"/>
      <c r="J1987" s="281"/>
      <c r="K1987" s="281"/>
      <c r="L1987" s="281"/>
      <c r="M1987" s="281"/>
      <c r="N1987" s="282"/>
    </row>
    <row r="1988" spans="1:14" s="141" customFormat="1" ht="18" customHeight="1">
      <c r="A1988" s="276"/>
      <c r="B1988" s="288"/>
      <c r="C1988" s="289"/>
      <c r="D1988" s="289"/>
      <c r="E1988" s="289"/>
      <c r="F1988" s="281"/>
      <c r="G1988" s="281"/>
      <c r="H1988" s="281"/>
      <c r="I1988" s="281"/>
      <c r="J1988" s="281"/>
      <c r="K1988" s="281"/>
      <c r="L1988" s="281"/>
      <c r="M1988" s="281"/>
      <c r="N1988" s="282"/>
    </row>
    <row r="1989" spans="1:14" s="141" customFormat="1" ht="18" customHeight="1">
      <c r="A1989" s="276"/>
      <c r="B1989" s="288"/>
      <c r="C1989" s="289"/>
      <c r="D1989" s="289"/>
      <c r="E1989" s="289"/>
      <c r="F1989" s="281"/>
      <c r="G1989" s="281"/>
      <c r="H1989" s="281"/>
      <c r="I1989" s="281"/>
      <c r="J1989" s="281"/>
      <c r="K1989" s="281"/>
      <c r="L1989" s="281"/>
      <c r="M1989" s="281"/>
      <c r="N1989" s="282"/>
    </row>
    <row r="1990" spans="1:14" s="141" customFormat="1" ht="18" customHeight="1">
      <c r="A1990" s="276"/>
      <c r="B1990" s="288"/>
      <c r="C1990" s="289"/>
      <c r="D1990" s="289"/>
      <c r="E1990" s="289"/>
      <c r="F1990" s="281"/>
      <c r="G1990" s="281"/>
      <c r="H1990" s="281"/>
      <c r="I1990" s="281"/>
      <c r="J1990" s="281"/>
      <c r="K1990" s="281"/>
      <c r="L1990" s="281"/>
      <c r="M1990" s="281"/>
      <c r="N1990" s="282"/>
    </row>
    <row r="1991" spans="1:14" s="141" customFormat="1" ht="18" customHeight="1">
      <c r="A1991" s="276"/>
      <c r="B1991" s="288"/>
      <c r="C1991" s="289"/>
      <c r="D1991" s="289"/>
      <c r="E1991" s="289"/>
      <c r="F1991" s="281"/>
      <c r="G1991" s="281"/>
      <c r="H1991" s="281"/>
      <c r="I1991" s="281"/>
      <c r="J1991" s="281"/>
      <c r="K1991" s="281"/>
      <c r="L1991" s="281"/>
      <c r="M1991" s="281"/>
      <c r="N1991" s="282"/>
    </row>
    <row r="1992" spans="1:14" s="141" customFormat="1" ht="18" customHeight="1">
      <c r="A1992" s="276"/>
      <c r="B1992" s="288"/>
      <c r="C1992" s="289"/>
      <c r="D1992" s="289"/>
      <c r="E1992" s="289"/>
      <c r="F1992" s="281"/>
      <c r="G1992" s="281"/>
      <c r="H1992" s="281"/>
      <c r="I1992" s="281"/>
      <c r="J1992" s="281"/>
      <c r="K1992" s="281"/>
      <c r="L1992" s="281"/>
      <c r="M1992" s="281"/>
      <c r="N1992" s="282"/>
    </row>
    <row r="1993" spans="1:14" s="141" customFormat="1" ht="18" customHeight="1">
      <c r="A1993" s="276"/>
      <c r="B1993" s="288"/>
      <c r="C1993" s="289"/>
      <c r="D1993" s="289"/>
      <c r="E1993" s="289"/>
      <c r="F1993" s="281"/>
      <c r="G1993" s="281"/>
      <c r="H1993" s="281"/>
      <c r="I1993" s="281"/>
      <c r="J1993" s="281"/>
      <c r="K1993" s="281"/>
      <c r="L1993" s="281"/>
      <c r="M1993" s="281"/>
      <c r="N1993" s="282"/>
    </row>
    <row r="1994" spans="1:14" s="141" customFormat="1" ht="18" customHeight="1">
      <c r="A1994" s="276"/>
      <c r="B1994" s="288"/>
      <c r="C1994" s="289"/>
      <c r="D1994" s="289"/>
      <c r="E1994" s="289"/>
      <c r="F1994" s="281"/>
      <c r="G1994" s="281"/>
      <c r="H1994" s="281"/>
      <c r="I1994" s="281"/>
      <c r="J1994" s="281"/>
      <c r="K1994" s="281"/>
      <c r="L1994" s="281"/>
      <c r="M1994" s="281"/>
      <c r="N1994" s="282"/>
    </row>
    <row r="1995" spans="1:14" s="141" customFormat="1" ht="18" customHeight="1">
      <c r="A1995" s="276"/>
      <c r="B1995" s="288"/>
      <c r="C1995" s="289"/>
      <c r="D1995" s="289"/>
      <c r="E1995" s="289"/>
      <c r="F1995" s="281"/>
      <c r="G1995" s="281"/>
      <c r="H1995" s="281"/>
      <c r="I1995" s="281"/>
      <c r="J1995" s="281"/>
      <c r="K1995" s="281"/>
      <c r="L1995" s="281"/>
      <c r="M1995" s="281"/>
      <c r="N1995" s="282"/>
    </row>
    <row r="1996" spans="1:14" s="141" customFormat="1" ht="18" customHeight="1">
      <c r="A1996" s="276"/>
      <c r="B1996" s="288"/>
      <c r="C1996" s="289"/>
      <c r="D1996" s="289"/>
      <c r="E1996" s="289"/>
      <c r="F1996" s="281"/>
      <c r="G1996" s="281"/>
      <c r="H1996" s="281"/>
      <c r="I1996" s="281"/>
      <c r="J1996" s="281"/>
      <c r="K1996" s="281"/>
      <c r="L1996" s="281"/>
      <c r="M1996" s="281"/>
      <c r="N1996" s="282"/>
    </row>
    <row r="1997" spans="1:14" s="141" customFormat="1" ht="18" customHeight="1">
      <c r="A1997" s="276"/>
      <c r="B1997" s="288"/>
      <c r="C1997" s="289"/>
      <c r="D1997" s="289"/>
      <c r="E1997" s="289"/>
      <c r="F1997" s="281"/>
      <c r="G1997" s="281"/>
      <c r="H1997" s="281"/>
      <c r="I1997" s="281"/>
      <c r="J1997" s="281"/>
      <c r="K1997" s="281"/>
      <c r="L1997" s="281"/>
      <c r="M1997" s="281"/>
      <c r="N1997" s="282"/>
    </row>
    <row r="1998" spans="1:14" s="141" customFormat="1" ht="18" customHeight="1">
      <c r="A1998" s="276"/>
      <c r="B1998" s="288"/>
      <c r="C1998" s="289"/>
      <c r="D1998" s="289"/>
      <c r="E1998" s="289"/>
      <c r="F1998" s="281"/>
      <c r="G1998" s="281"/>
      <c r="H1998" s="281"/>
      <c r="I1998" s="281"/>
      <c r="J1998" s="281"/>
      <c r="K1998" s="281"/>
      <c r="L1998" s="281"/>
      <c r="M1998" s="281"/>
      <c r="N1998" s="282"/>
    </row>
    <row r="1999" spans="1:14" s="141" customFormat="1" ht="18" customHeight="1">
      <c r="A1999" s="276"/>
      <c r="B1999" s="288"/>
      <c r="C1999" s="289"/>
      <c r="D1999" s="289"/>
      <c r="E1999" s="289"/>
      <c r="F1999" s="281"/>
      <c r="G1999" s="281"/>
      <c r="H1999" s="281"/>
      <c r="I1999" s="281"/>
      <c r="J1999" s="281"/>
      <c r="K1999" s="281"/>
      <c r="L1999" s="281"/>
      <c r="M1999" s="281"/>
      <c r="N1999" s="282"/>
    </row>
    <row r="2000" spans="1:14" s="141" customFormat="1" ht="18" customHeight="1">
      <c r="A2000" s="276"/>
      <c r="B2000" s="288"/>
      <c r="C2000" s="289"/>
      <c r="D2000" s="289"/>
      <c r="E2000" s="289"/>
      <c r="F2000" s="281"/>
      <c r="G2000" s="281"/>
      <c r="H2000" s="281"/>
      <c r="I2000" s="281"/>
      <c r="J2000" s="281"/>
      <c r="K2000" s="281"/>
      <c r="L2000" s="281"/>
      <c r="M2000" s="281"/>
      <c r="N2000" s="282"/>
    </row>
    <row r="2001" spans="1:14" s="141" customFormat="1" ht="18" customHeight="1">
      <c r="A2001" s="276"/>
      <c r="B2001" s="288"/>
      <c r="C2001" s="289"/>
      <c r="D2001" s="289"/>
      <c r="E2001" s="289"/>
      <c r="F2001" s="281"/>
      <c r="G2001" s="281"/>
      <c r="H2001" s="281"/>
      <c r="I2001" s="281"/>
      <c r="J2001" s="281"/>
      <c r="K2001" s="281"/>
      <c r="L2001" s="281"/>
      <c r="M2001" s="281"/>
      <c r="N2001" s="282"/>
    </row>
    <row r="2002" spans="1:14" s="141" customFormat="1" ht="18" customHeight="1">
      <c r="A2002" s="276"/>
      <c r="B2002" s="288"/>
      <c r="C2002" s="289"/>
      <c r="D2002" s="289"/>
      <c r="E2002" s="289"/>
      <c r="F2002" s="281"/>
      <c r="G2002" s="281"/>
      <c r="H2002" s="281"/>
      <c r="I2002" s="281"/>
      <c r="J2002" s="281"/>
      <c r="K2002" s="281"/>
      <c r="L2002" s="281"/>
      <c r="M2002" s="281"/>
      <c r="N2002" s="282"/>
    </row>
    <row r="2003" spans="1:14" s="141" customFormat="1" ht="18" customHeight="1">
      <c r="A2003" s="276"/>
      <c r="B2003" s="288"/>
      <c r="C2003" s="289"/>
      <c r="D2003" s="289"/>
      <c r="E2003" s="289"/>
      <c r="F2003" s="281"/>
      <c r="G2003" s="281"/>
      <c r="H2003" s="281"/>
      <c r="I2003" s="281"/>
      <c r="J2003" s="281"/>
      <c r="K2003" s="281"/>
      <c r="L2003" s="281"/>
      <c r="M2003" s="281"/>
      <c r="N2003" s="282"/>
    </row>
    <row r="2004" spans="1:14" s="141" customFormat="1" ht="18" customHeight="1">
      <c r="A2004" s="276"/>
      <c r="B2004" s="288"/>
      <c r="C2004" s="289"/>
      <c r="D2004" s="289"/>
      <c r="E2004" s="289"/>
      <c r="F2004" s="281"/>
      <c r="G2004" s="281"/>
      <c r="H2004" s="281"/>
      <c r="I2004" s="281"/>
      <c r="J2004" s="281"/>
      <c r="K2004" s="281"/>
      <c r="L2004" s="281"/>
      <c r="M2004" s="281"/>
      <c r="N2004" s="282"/>
    </row>
    <row r="2005" spans="1:14" s="141" customFormat="1" ht="18" customHeight="1">
      <c r="A2005" s="276"/>
      <c r="B2005" s="288"/>
      <c r="C2005" s="289"/>
      <c r="D2005" s="289"/>
      <c r="E2005" s="289"/>
      <c r="F2005" s="281"/>
      <c r="G2005" s="281"/>
      <c r="H2005" s="281"/>
      <c r="I2005" s="281"/>
      <c r="J2005" s="281"/>
      <c r="K2005" s="281"/>
      <c r="L2005" s="281"/>
      <c r="M2005" s="281"/>
      <c r="N2005" s="282"/>
    </row>
    <row r="2006" spans="1:14" s="141" customFormat="1" ht="18" customHeight="1">
      <c r="A2006" s="276"/>
      <c r="B2006" s="288"/>
      <c r="C2006" s="289"/>
      <c r="D2006" s="289"/>
      <c r="E2006" s="289"/>
      <c r="F2006" s="281"/>
      <c r="G2006" s="281"/>
      <c r="H2006" s="281"/>
      <c r="I2006" s="281"/>
      <c r="J2006" s="281"/>
      <c r="K2006" s="281"/>
      <c r="L2006" s="281"/>
      <c r="M2006" s="281"/>
      <c r="N2006" s="282"/>
    </row>
    <row r="2007" spans="1:14" s="141" customFormat="1" ht="18" customHeight="1">
      <c r="A2007" s="276"/>
      <c r="B2007" s="288"/>
      <c r="C2007" s="289"/>
      <c r="D2007" s="289"/>
      <c r="E2007" s="289"/>
      <c r="F2007" s="281"/>
      <c r="G2007" s="281"/>
      <c r="H2007" s="281"/>
      <c r="I2007" s="281"/>
      <c r="J2007" s="281"/>
      <c r="K2007" s="281"/>
      <c r="L2007" s="281"/>
      <c r="M2007" s="281"/>
      <c r="N2007" s="282"/>
    </row>
    <row r="2008" spans="1:14" s="141" customFormat="1" ht="18" customHeight="1">
      <c r="A2008" s="276"/>
      <c r="B2008" s="288"/>
      <c r="C2008" s="289"/>
      <c r="D2008" s="289"/>
      <c r="E2008" s="289"/>
      <c r="F2008" s="281"/>
      <c r="G2008" s="281"/>
      <c r="H2008" s="281"/>
      <c r="I2008" s="281"/>
      <c r="J2008" s="281"/>
      <c r="K2008" s="281"/>
      <c r="L2008" s="281"/>
      <c r="M2008" s="281"/>
      <c r="N2008" s="282"/>
    </row>
    <row r="2009" spans="1:14" s="141" customFormat="1" ht="18" customHeight="1">
      <c r="A2009" s="276"/>
      <c r="B2009" s="288"/>
      <c r="C2009" s="289"/>
      <c r="D2009" s="289"/>
      <c r="E2009" s="289"/>
      <c r="F2009" s="281"/>
      <c r="G2009" s="281"/>
      <c r="H2009" s="281"/>
      <c r="I2009" s="281"/>
      <c r="J2009" s="281"/>
      <c r="K2009" s="281"/>
      <c r="L2009" s="281"/>
      <c r="M2009" s="281"/>
      <c r="N2009" s="282"/>
    </row>
    <row r="2010" spans="1:14" s="141" customFormat="1" ht="18" customHeight="1">
      <c r="A2010" s="276"/>
      <c r="B2010" s="288"/>
      <c r="C2010" s="289"/>
      <c r="D2010" s="289"/>
      <c r="E2010" s="289"/>
      <c r="F2010" s="281"/>
      <c r="G2010" s="281"/>
      <c r="H2010" s="281"/>
      <c r="I2010" s="281"/>
      <c r="J2010" s="281"/>
      <c r="K2010" s="281"/>
      <c r="L2010" s="281"/>
      <c r="M2010" s="281"/>
      <c r="N2010" s="282"/>
    </row>
    <row r="2011" spans="1:14" s="141" customFormat="1" ht="18" customHeight="1">
      <c r="A2011" s="276"/>
      <c r="B2011" s="288"/>
      <c r="C2011" s="289"/>
      <c r="D2011" s="289"/>
      <c r="E2011" s="289"/>
      <c r="F2011" s="281"/>
      <c r="G2011" s="281"/>
      <c r="H2011" s="281"/>
      <c r="I2011" s="281"/>
      <c r="J2011" s="281"/>
      <c r="K2011" s="281"/>
      <c r="L2011" s="281"/>
      <c r="M2011" s="281"/>
      <c r="N2011" s="282"/>
    </row>
    <row r="2012" spans="1:14" s="141" customFormat="1" ht="18" customHeight="1">
      <c r="A2012" s="276"/>
      <c r="B2012" s="288"/>
      <c r="C2012" s="289"/>
      <c r="D2012" s="289"/>
      <c r="E2012" s="289"/>
      <c r="F2012" s="281"/>
      <c r="G2012" s="281"/>
      <c r="H2012" s="281"/>
      <c r="I2012" s="281"/>
      <c r="J2012" s="281"/>
      <c r="K2012" s="281"/>
      <c r="L2012" s="281"/>
      <c r="M2012" s="281"/>
      <c r="N2012" s="282"/>
    </row>
    <row r="2013" spans="1:14" s="141" customFormat="1" ht="18" customHeight="1">
      <c r="A2013" s="276"/>
      <c r="B2013" s="288"/>
      <c r="C2013" s="289"/>
      <c r="D2013" s="289"/>
      <c r="E2013" s="289"/>
      <c r="F2013" s="281"/>
      <c r="G2013" s="281"/>
      <c r="H2013" s="281"/>
      <c r="I2013" s="281"/>
      <c r="J2013" s="281"/>
      <c r="K2013" s="281"/>
      <c r="L2013" s="281"/>
      <c r="M2013" s="281"/>
      <c r="N2013" s="282"/>
    </row>
    <row r="2014" spans="1:14" s="141" customFormat="1" ht="18" customHeight="1">
      <c r="A2014" s="276"/>
      <c r="B2014" s="288"/>
      <c r="C2014" s="289"/>
      <c r="D2014" s="289"/>
      <c r="E2014" s="289"/>
      <c r="F2014" s="281"/>
      <c r="G2014" s="281"/>
      <c r="H2014" s="281"/>
      <c r="I2014" s="281"/>
      <c r="J2014" s="281"/>
      <c r="K2014" s="281"/>
      <c r="L2014" s="281"/>
      <c r="M2014" s="281"/>
      <c r="N2014" s="282"/>
    </row>
    <row r="2015" spans="1:14" s="141" customFormat="1" ht="18" customHeight="1">
      <c r="A2015" s="276"/>
      <c r="B2015" s="288"/>
      <c r="C2015" s="289"/>
      <c r="D2015" s="289"/>
      <c r="E2015" s="289"/>
      <c r="F2015" s="281"/>
      <c r="G2015" s="281"/>
      <c r="H2015" s="281"/>
      <c r="I2015" s="281"/>
      <c r="J2015" s="281"/>
      <c r="K2015" s="281"/>
      <c r="L2015" s="281"/>
      <c r="M2015" s="281"/>
      <c r="N2015" s="282"/>
    </row>
    <row r="2016" spans="1:14" s="141" customFormat="1" ht="18" customHeight="1">
      <c r="A2016" s="276"/>
      <c r="B2016" s="288"/>
      <c r="C2016" s="289"/>
      <c r="D2016" s="289"/>
      <c r="E2016" s="289"/>
      <c r="F2016" s="281"/>
      <c r="G2016" s="281"/>
      <c r="H2016" s="281"/>
      <c r="I2016" s="281"/>
      <c r="J2016" s="281"/>
      <c r="K2016" s="281"/>
      <c r="L2016" s="281"/>
      <c r="M2016" s="281"/>
      <c r="N2016" s="282"/>
    </row>
    <row r="2017" spans="1:14" s="141" customFormat="1" ht="18" customHeight="1">
      <c r="A2017" s="276"/>
      <c r="B2017" s="288"/>
      <c r="C2017" s="289"/>
      <c r="D2017" s="289"/>
      <c r="E2017" s="289"/>
      <c r="F2017" s="281"/>
      <c r="G2017" s="281"/>
      <c r="H2017" s="281"/>
      <c r="I2017" s="281"/>
      <c r="J2017" s="281"/>
      <c r="K2017" s="281"/>
      <c r="L2017" s="281"/>
      <c r="M2017" s="281"/>
      <c r="N2017" s="282"/>
    </row>
    <row r="2018" spans="1:14" s="141" customFormat="1" ht="18" customHeight="1">
      <c r="A2018" s="276"/>
      <c r="B2018" s="288"/>
      <c r="C2018" s="289"/>
      <c r="D2018" s="289"/>
      <c r="E2018" s="289"/>
      <c r="F2018" s="281"/>
      <c r="G2018" s="281"/>
      <c r="H2018" s="281"/>
      <c r="I2018" s="281"/>
      <c r="J2018" s="281"/>
      <c r="K2018" s="281"/>
      <c r="L2018" s="281"/>
      <c r="M2018" s="281"/>
      <c r="N2018" s="282"/>
    </row>
    <row r="2019" spans="1:14" s="141" customFormat="1" ht="18" customHeight="1">
      <c r="A2019" s="276"/>
      <c r="B2019" s="288"/>
      <c r="C2019" s="289"/>
      <c r="D2019" s="289"/>
      <c r="E2019" s="289"/>
      <c r="F2019" s="281"/>
      <c r="G2019" s="281"/>
      <c r="H2019" s="281"/>
      <c r="I2019" s="281"/>
      <c r="J2019" s="281"/>
      <c r="K2019" s="281"/>
      <c r="L2019" s="281"/>
      <c r="M2019" s="281"/>
      <c r="N2019" s="282"/>
    </row>
    <row r="2020" spans="1:14" s="141" customFormat="1" ht="18" customHeight="1">
      <c r="A2020" s="276"/>
      <c r="B2020" s="288"/>
      <c r="C2020" s="289"/>
      <c r="D2020" s="289"/>
      <c r="E2020" s="289"/>
      <c r="F2020" s="281"/>
      <c r="G2020" s="281"/>
      <c r="H2020" s="281"/>
      <c r="I2020" s="281"/>
      <c r="J2020" s="281"/>
      <c r="K2020" s="281"/>
      <c r="L2020" s="281"/>
      <c r="M2020" s="281"/>
      <c r="N2020" s="282"/>
    </row>
    <row r="2021" spans="1:14" s="141" customFormat="1" ht="18" customHeight="1">
      <c r="A2021" s="276"/>
      <c r="B2021" s="288"/>
      <c r="C2021" s="289"/>
      <c r="D2021" s="289"/>
      <c r="E2021" s="289"/>
      <c r="F2021" s="281"/>
      <c r="G2021" s="281"/>
      <c r="H2021" s="281"/>
      <c r="I2021" s="281"/>
      <c r="J2021" s="281"/>
      <c r="K2021" s="281"/>
      <c r="L2021" s="281"/>
      <c r="M2021" s="281"/>
      <c r="N2021" s="282"/>
    </row>
  </sheetData>
  <mergeCells count="5">
    <mergeCell ref="A1:B2"/>
    <mergeCell ref="C1:C2"/>
    <mergeCell ref="D1:D2"/>
    <mergeCell ref="E1:E2"/>
    <mergeCell ref="N1:N2"/>
  </mergeCells>
  <phoneticPr fontId="4" type="noConversion"/>
  <printOptions horizontalCentered="1"/>
  <pageMargins left="0.78740157480314965" right="0.78740157480314965" top="0.78740157480314965" bottom="0.59055118110236227" header="0.59055118110236227" footer="0.39370078740157483"/>
  <pageSetup paperSize="9" scale="91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6"/>
  <sheetViews>
    <sheetView view="pageBreakPreview" zoomScale="130" zoomScaleNormal="100" zoomScaleSheetLayoutView="13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25" sqref="A25"/>
    </sheetView>
  </sheetViews>
  <sheetFormatPr defaultRowHeight="18" customHeight="1"/>
  <cols>
    <col min="1" max="1" width="17.125" style="521" customWidth="1"/>
    <col min="2" max="2" width="14.5" style="521" customWidth="1"/>
    <col min="3" max="3" width="7.75" style="522" customWidth="1"/>
    <col min="4" max="4" width="5.5" style="523" customWidth="1"/>
    <col min="5" max="5" width="8.375" style="520" customWidth="1"/>
    <col min="6" max="6" width="10.875" style="524" customWidth="1"/>
    <col min="7" max="7" width="8.75" style="520" customWidth="1"/>
    <col min="8" max="8" width="11.625" style="524" customWidth="1"/>
    <col min="9" max="9" width="8.625" style="520" customWidth="1"/>
    <col min="10" max="10" width="9.125" style="520" customWidth="1"/>
    <col min="11" max="11" width="8.75" style="520" customWidth="1"/>
    <col min="12" max="12" width="10.625" style="520" customWidth="1"/>
    <col min="13" max="13" width="7.875" style="520" customWidth="1"/>
    <col min="14" max="14" width="9.5" style="520" customWidth="1"/>
    <col min="15" max="15" width="8.875" style="525" customWidth="1"/>
    <col min="16" max="16" width="11.25" style="520" customWidth="1"/>
    <col min="17" max="18" width="9.25" style="520" hidden="1" customWidth="1"/>
    <col min="19" max="19" width="7.375" style="521" customWidth="1"/>
    <col min="20" max="20" width="9" style="520"/>
    <col min="21" max="16384" width="9" style="521"/>
  </cols>
  <sheetData>
    <row r="1" spans="1:20" s="687" customFormat="1" ht="18" customHeight="1">
      <c r="A1" s="937" t="s">
        <v>812</v>
      </c>
      <c r="B1" s="937" t="s">
        <v>813</v>
      </c>
      <c r="C1" s="941" t="s">
        <v>340</v>
      </c>
      <c r="D1" s="937" t="s">
        <v>0</v>
      </c>
      <c r="E1" s="937" t="s">
        <v>814</v>
      </c>
      <c r="F1" s="937"/>
      <c r="G1" s="937"/>
      <c r="H1" s="937"/>
      <c r="I1" s="939" t="s">
        <v>815</v>
      </c>
      <c r="J1" s="939"/>
      <c r="K1" s="940"/>
      <c r="L1" s="940"/>
      <c r="M1" s="935"/>
      <c r="N1" s="936"/>
      <c r="O1" s="936"/>
      <c r="P1" s="936"/>
      <c r="Q1" s="685"/>
      <c r="R1" s="685"/>
      <c r="S1" s="935"/>
      <c r="T1" s="686"/>
    </row>
    <row r="2" spans="1:20" s="687" customFormat="1" ht="18" customHeight="1">
      <c r="A2" s="937"/>
      <c r="B2" s="937"/>
      <c r="C2" s="941"/>
      <c r="D2" s="937"/>
      <c r="E2" s="937" t="s">
        <v>816</v>
      </c>
      <c r="F2" s="937"/>
      <c r="G2" s="937" t="s">
        <v>817</v>
      </c>
      <c r="H2" s="937"/>
      <c r="I2" s="937" t="s">
        <v>816</v>
      </c>
      <c r="J2" s="937"/>
      <c r="K2" s="937" t="s">
        <v>817</v>
      </c>
      <c r="L2" s="937"/>
      <c r="M2" s="938"/>
      <c r="N2" s="938"/>
      <c r="O2" s="938"/>
      <c r="P2" s="938"/>
      <c r="Q2" s="685"/>
      <c r="R2" s="685"/>
      <c r="S2" s="935"/>
      <c r="T2" s="686"/>
    </row>
    <row r="3" spans="1:20" s="687" customFormat="1" ht="18" customHeight="1">
      <c r="A3" s="937"/>
      <c r="B3" s="937"/>
      <c r="C3" s="941"/>
      <c r="D3" s="937"/>
      <c r="E3" s="818" t="s">
        <v>818</v>
      </c>
      <c r="F3" s="818" t="s">
        <v>819</v>
      </c>
      <c r="G3" s="818" t="s">
        <v>818</v>
      </c>
      <c r="H3" s="818" t="s">
        <v>819</v>
      </c>
      <c r="I3" s="819" t="s">
        <v>820</v>
      </c>
      <c r="J3" s="819" t="s">
        <v>821</v>
      </c>
      <c r="K3" s="819" t="s">
        <v>820</v>
      </c>
      <c r="L3" s="819" t="s">
        <v>821</v>
      </c>
      <c r="M3" s="689"/>
      <c r="N3" s="689"/>
      <c r="O3" s="689"/>
      <c r="P3" s="685"/>
      <c r="Q3" s="685"/>
      <c r="R3" s="685"/>
      <c r="S3" s="935"/>
      <c r="T3" s="686"/>
    </row>
    <row r="4" spans="1:20" s="686" customFormat="1" ht="18" customHeight="1">
      <c r="A4" s="820" t="str">
        <f>'수량산출(철거)'!B1</f>
        <v>콘크리트포장철거</v>
      </c>
      <c r="B4" s="820"/>
      <c r="C4" s="821">
        <f>'수량(철거)'!D5</f>
        <v>45</v>
      </c>
      <c r="D4" s="818" t="s">
        <v>809</v>
      </c>
      <c r="E4" s="820">
        <f>TRUNC(I4+M4,3)</f>
        <v>0.15</v>
      </c>
      <c r="F4" s="820">
        <f>TRUNC(E4*C4,3)</f>
        <v>6.75</v>
      </c>
      <c r="G4" s="820">
        <f>TRUNC(K4+O4,3)</f>
        <v>0.34499999999999997</v>
      </c>
      <c r="H4" s="820">
        <f>TRUNC(G4*C4,3)</f>
        <v>15.525</v>
      </c>
      <c r="I4" s="820">
        <f>'수량산출(철거)'!D17</f>
        <v>0.15</v>
      </c>
      <c r="J4" s="820">
        <f>TRUNC(I4*C4,3)</f>
        <v>6.75</v>
      </c>
      <c r="K4" s="820">
        <f>'수량산출(철거)'!D19</f>
        <v>0.34499999999999997</v>
      </c>
      <c r="L4" s="820">
        <f>TRUNC(K4*C4,3)</f>
        <v>15.525</v>
      </c>
      <c r="M4" s="690"/>
      <c r="N4" s="690"/>
      <c r="O4" s="692"/>
      <c r="P4" s="690"/>
      <c r="Q4" s="693"/>
      <c r="R4" s="693"/>
      <c r="S4" s="693"/>
    </row>
    <row r="5" spans="1:20" s="695" customFormat="1" ht="18" customHeight="1">
      <c r="A5" s="820" t="s">
        <v>822</v>
      </c>
      <c r="B5" s="820"/>
      <c r="C5" s="821"/>
      <c r="D5" s="818"/>
      <c r="E5" s="820"/>
      <c r="F5" s="820">
        <f>SUM(F4:F4)</f>
        <v>6.75</v>
      </c>
      <c r="G5" s="820"/>
      <c r="H5" s="820">
        <f>SUM(H4:H4)</f>
        <v>15.525</v>
      </c>
      <c r="I5" s="820"/>
      <c r="J5" s="820">
        <f>SUM(J4:J4)</f>
        <v>6.75</v>
      </c>
      <c r="K5" s="820"/>
      <c r="L5" s="820">
        <f>SUM(L4:L4)</f>
        <v>15.525</v>
      </c>
      <c r="M5" s="690"/>
      <c r="N5" s="690"/>
      <c r="O5" s="692"/>
      <c r="P5" s="690"/>
      <c r="Q5" s="693"/>
      <c r="R5" s="693"/>
      <c r="S5" s="693"/>
      <c r="T5" s="694"/>
    </row>
    <row r="6" spans="1:20" s="687" customFormat="1" ht="18" customHeight="1">
      <c r="A6" s="690"/>
      <c r="B6" s="690"/>
      <c r="C6" s="691"/>
      <c r="D6" s="688"/>
      <c r="E6" s="690"/>
      <c r="F6" s="690"/>
      <c r="G6" s="690"/>
      <c r="H6" s="690"/>
      <c r="I6" s="690"/>
      <c r="J6" s="691"/>
      <c r="K6" s="690"/>
      <c r="L6" s="691"/>
      <c r="M6" s="690"/>
      <c r="N6" s="691"/>
      <c r="O6" s="692"/>
      <c r="P6" s="693"/>
      <c r="Q6" s="693"/>
      <c r="R6" s="693"/>
      <c r="S6" s="693"/>
      <c r="T6" s="686"/>
    </row>
    <row r="7" spans="1:20" s="687" customFormat="1" ht="18" customHeight="1">
      <c r="A7" s="690"/>
      <c r="B7" s="690"/>
      <c r="C7" s="691"/>
      <c r="D7" s="688"/>
      <c r="E7" s="690"/>
      <c r="F7" s="690"/>
      <c r="G7" s="690"/>
      <c r="H7" s="690"/>
      <c r="I7" s="690"/>
      <c r="J7" s="691"/>
      <c r="K7" s="690"/>
      <c r="L7" s="691"/>
      <c r="M7" s="690"/>
      <c r="N7" s="691"/>
      <c r="O7" s="692"/>
      <c r="P7" s="693"/>
      <c r="Q7" s="693"/>
      <c r="R7" s="693"/>
      <c r="S7" s="693"/>
      <c r="T7" s="686"/>
    </row>
    <row r="8" spans="1:20" s="687" customFormat="1" ht="18" customHeight="1">
      <c r="A8" s="690"/>
      <c r="B8" s="690"/>
      <c r="C8" s="691"/>
      <c r="D8" s="688"/>
      <c r="E8" s="690"/>
      <c r="F8" s="690"/>
      <c r="G8" s="690"/>
      <c r="H8" s="690"/>
      <c r="I8" s="690"/>
      <c r="J8" s="691"/>
      <c r="K8" s="690"/>
      <c r="L8" s="691"/>
      <c r="M8" s="690"/>
      <c r="N8" s="691"/>
      <c r="O8" s="692"/>
      <c r="P8" s="693"/>
      <c r="Q8" s="693"/>
      <c r="R8" s="693"/>
      <c r="S8" s="693"/>
      <c r="T8" s="686"/>
    </row>
    <row r="9" spans="1:20" s="687" customFormat="1" ht="18" customHeight="1">
      <c r="A9" s="690"/>
      <c r="B9" s="690"/>
      <c r="C9" s="691"/>
      <c r="D9" s="688"/>
      <c r="E9" s="690"/>
      <c r="F9" s="690"/>
      <c r="G9" s="690"/>
      <c r="H9" s="690"/>
      <c r="I9" s="690"/>
      <c r="J9" s="691"/>
      <c r="K9" s="690"/>
      <c r="L9" s="691"/>
      <c r="M9" s="690"/>
      <c r="N9" s="691"/>
      <c r="O9" s="692"/>
      <c r="P9" s="693"/>
      <c r="Q9" s="693"/>
      <c r="R9" s="693"/>
      <c r="S9" s="693"/>
      <c r="T9" s="686"/>
    </row>
    <row r="10" spans="1:20" s="687" customFormat="1" ht="18" customHeight="1">
      <c r="A10" s="690"/>
      <c r="B10" s="690"/>
      <c r="C10" s="691"/>
      <c r="D10" s="688"/>
      <c r="E10" s="690"/>
      <c r="F10" s="690"/>
      <c r="G10" s="690"/>
      <c r="H10" s="690"/>
      <c r="I10" s="690"/>
      <c r="J10" s="691"/>
      <c r="K10" s="690"/>
      <c r="L10" s="691"/>
      <c r="M10" s="690"/>
      <c r="N10" s="691"/>
      <c r="O10" s="692"/>
      <c r="P10" s="693"/>
      <c r="Q10" s="693"/>
      <c r="R10" s="693"/>
      <c r="S10" s="693"/>
      <c r="T10" s="686"/>
    </row>
    <row r="11" spans="1:20" s="687" customFormat="1" ht="18" customHeight="1">
      <c r="A11" s="690"/>
      <c r="B11" s="690"/>
      <c r="C11" s="691"/>
      <c r="D11" s="688"/>
      <c r="E11" s="690"/>
      <c r="F11" s="690"/>
      <c r="G11" s="690"/>
      <c r="H11" s="690"/>
      <c r="I11" s="690"/>
      <c r="J11" s="691"/>
      <c r="K11" s="690"/>
      <c r="L11" s="691"/>
      <c r="M11" s="690"/>
      <c r="N11" s="691"/>
      <c r="O11" s="692"/>
      <c r="P11" s="693"/>
      <c r="Q11" s="693"/>
      <c r="R11" s="693"/>
      <c r="S11" s="693"/>
      <c r="T11" s="686"/>
    </row>
    <row r="12" spans="1:20" s="687" customFormat="1" ht="18" customHeight="1">
      <c r="A12" s="690"/>
      <c r="B12" s="690"/>
      <c r="C12" s="691"/>
      <c r="D12" s="688"/>
      <c r="E12" s="690"/>
      <c r="F12" s="690"/>
      <c r="G12" s="690"/>
      <c r="H12" s="690"/>
      <c r="I12" s="690"/>
      <c r="J12" s="691"/>
      <c r="K12" s="690"/>
      <c r="L12" s="691"/>
      <c r="M12" s="690"/>
      <c r="N12" s="691"/>
      <c r="O12" s="692"/>
      <c r="P12" s="693"/>
      <c r="Q12" s="693"/>
      <c r="R12" s="693"/>
      <c r="S12" s="693"/>
      <c r="T12" s="686"/>
    </row>
    <row r="13" spans="1:20" s="687" customFormat="1" ht="18" customHeight="1">
      <c r="A13" s="690"/>
      <c r="B13" s="690"/>
      <c r="C13" s="691"/>
      <c r="D13" s="688"/>
      <c r="E13" s="690"/>
      <c r="F13" s="690"/>
      <c r="G13" s="690"/>
      <c r="H13" s="690"/>
      <c r="I13" s="690"/>
      <c r="J13" s="691"/>
      <c r="K13" s="690"/>
      <c r="L13" s="691"/>
      <c r="M13" s="690"/>
      <c r="N13" s="691"/>
      <c r="O13" s="692"/>
      <c r="P13" s="693"/>
      <c r="Q13" s="693"/>
      <c r="R13" s="693"/>
      <c r="S13" s="693"/>
      <c r="T13" s="686"/>
    </row>
    <row r="14" spans="1:20" s="687" customFormat="1" ht="18" customHeight="1">
      <c r="A14" s="690"/>
      <c r="B14" s="690"/>
      <c r="C14" s="691"/>
      <c r="D14" s="688"/>
      <c r="E14" s="690"/>
      <c r="F14" s="690"/>
      <c r="G14" s="690"/>
      <c r="H14" s="690"/>
      <c r="I14" s="690"/>
      <c r="J14" s="691"/>
      <c r="K14" s="690"/>
      <c r="L14" s="691"/>
      <c r="M14" s="690"/>
      <c r="N14" s="691"/>
      <c r="O14" s="692"/>
      <c r="P14" s="693"/>
      <c r="Q14" s="693"/>
      <c r="R14" s="693"/>
      <c r="S14" s="693"/>
      <c r="T14" s="686"/>
    </row>
    <row r="15" spans="1:20" s="687" customFormat="1" ht="18" customHeight="1">
      <c r="A15" s="690"/>
      <c r="B15" s="690"/>
      <c r="C15" s="691"/>
      <c r="D15" s="688"/>
      <c r="E15" s="690"/>
      <c r="F15" s="690"/>
      <c r="G15" s="690"/>
      <c r="H15" s="690"/>
      <c r="I15" s="690"/>
      <c r="J15" s="691"/>
      <c r="K15" s="690"/>
      <c r="L15" s="691"/>
      <c r="M15" s="690"/>
      <c r="N15" s="691"/>
      <c r="O15" s="692"/>
      <c r="P15" s="693"/>
      <c r="Q15" s="693"/>
      <c r="R15" s="693"/>
      <c r="S15" s="693"/>
      <c r="T15" s="686"/>
    </row>
    <row r="16" spans="1:20" s="686" customFormat="1" ht="18" customHeight="1">
      <c r="A16" s="690"/>
      <c r="B16" s="690"/>
      <c r="C16" s="691"/>
      <c r="D16" s="688"/>
      <c r="E16" s="690"/>
      <c r="F16" s="690"/>
      <c r="G16" s="690"/>
      <c r="H16" s="690"/>
      <c r="I16" s="690"/>
      <c r="J16" s="691"/>
      <c r="K16" s="690"/>
      <c r="L16" s="691"/>
      <c r="M16" s="690"/>
      <c r="N16" s="691"/>
      <c r="O16" s="692"/>
      <c r="P16" s="693"/>
      <c r="Q16" s="693"/>
      <c r="R16" s="693"/>
      <c r="S16" s="693"/>
    </row>
  </sheetData>
  <mergeCells count="14">
    <mergeCell ref="A1:A3"/>
    <mergeCell ref="B1:B3"/>
    <mergeCell ref="C1:C3"/>
    <mergeCell ref="D1:D3"/>
    <mergeCell ref="E1:H1"/>
    <mergeCell ref="M1:P1"/>
    <mergeCell ref="S1:S3"/>
    <mergeCell ref="E2:F2"/>
    <mergeCell ref="G2:H2"/>
    <mergeCell ref="I2:J2"/>
    <mergeCell ref="K2:L2"/>
    <mergeCell ref="M2:N2"/>
    <mergeCell ref="O2:P2"/>
    <mergeCell ref="I1:L1"/>
  </mergeCells>
  <phoneticPr fontId="4" type="noConversion"/>
  <printOptions gridLines="1"/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Header>&amp;C&amp;"맑은 고딕,굵게"폐 기 물  집 계 표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"/>
  <sheetViews>
    <sheetView view="pageBreakPreview" zoomScale="130" zoomScaleNormal="100" zoomScaleSheetLayoutView="130" workbookViewId="0">
      <selection activeCell="I12" sqref="I12"/>
    </sheetView>
  </sheetViews>
  <sheetFormatPr defaultRowHeight="14.25"/>
  <cols>
    <col min="1" max="1" width="11.875" customWidth="1"/>
    <col min="2" max="2" width="13.375" customWidth="1"/>
    <col min="3" max="3" width="6.875" customWidth="1"/>
    <col min="4" max="4" width="7.375" customWidth="1"/>
    <col min="5" max="5" width="14.875" customWidth="1"/>
    <col min="6" max="6" width="15.25" customWidth="1"/>
  </cols>
  <sheetData>
    <row r="1" spans="1:11" s="696" customFormat="1" ht="36.75" customHeight="1">
      <c r="A1" s="948" t="s">
        <v>1293</v>
      </c>
      <c r="B1" s="948"/>
      <c r="C1" s="948"/>
      <c r="D1" s="948"/>
      <c r="E1" s="948"/>
      <c r="F1" s="948"/>
      <c r="G1" s="948"/>
      <c r="H1" s="948"/>
      <c r="I1" s="948"/>
      <c r="J1" s="948"/>
      <c r="K1" s="948"/>
    </row>
    <row r="2" spans="1:11" s="848" customFormat="1" ht="17.100000000000001" customHeight="1">
      <c r="A2" s="952" t="s">
        <v>1294</v>
      </c>
      <c r="B2" s="952" t="s">
        <v>1295</v>
      </c>
      <c r="C2" s="952" t="s">
        <v>1296</v>
      </c>
      <c r="D2" s="953" t="s">
        <v>1297</v>
      </c>
      <c r="E2" s="953" t="s">
        <v>1298</v>
      </c>
      <c r="F2" s="953"/>
      <c r="G2" s="953"/>
      <c r="H2" s="953"/>
      <c r="I2" s="953"/>
      <c r="J2" s="951" t="s">
        <v>1299</v>
      </c>
      <c r="K2" s="951" t="s">
        <v>1300</v>
      </c>
    </row>
    <row r="3" spans="1:11" s="850" customFormat="1" ht="18.75" customHeight="1">
      <c r="A3" s="952"/>
      <c r="B3" s="952"/>
      <c r="C3" s="952"/>
      <c r="D3" s="954"/>
      <c r="E3" s="849" t="s">
        <v>1301</v>
      </c>
      <c r="F3" s="849" t="s">
        <v>1302</v>
      </c>
      <c r="G3" s="849" t="s">
        <v>1303</v>
      </c>
      <c r="H3" s="849" t="s">
        <v>1304</v>
      </c>
      <c r="I3" s="849" t="s">
        <v>1305</v>
      </c>
      <c r="J3" s="952"/>
      <c r="K3" s="951"/>
    </row>
    <row r="4" spans="1:11" s="850" customFormat="1" ht="18.75" customHeight="1">
      <c r="A4" s="861" t="s">
        <v>1324</v>
      </c>
      <c r="B4" s="862"/>
      <c r="C4" s="862"/>
      <c r="D4" s="862"/>
      <c r="E4" s="862"/>
      <c r="F4" s="862"/>
      <c r="G4" s="862"/>
      <c r="H4" s="862"/>
      <c r="I4" s="862"/>
      <c r="J4" s="862"/>
      <c r="K4" s="863"/>
    </row>
    <row r="5" spans="1:11" s="856" customFormat="1" ht="19.5" customHeight="1">
      <c r="A5" s="946" t="str">
        <f>'수량(시설물)'!A4</f>
        <v>텃밭경관옹벽</v>
      </c>
      <c r="B5" s="942" t="str">
        <f>'수량(시설물)'!B4</f>
        <v>H300</v>
      </c>
      <c r="C5" s="942" t="str">
        <f>'수량(시설물)'!C4</f>
        <v>m</v>
      </c>
      <c r="D5" s="944">
        <f>'수량(시설물)'!D4</f>
        <v>25.2</v>
      </c>
      <c r="E5" s="852" t="str">
        <f>자재단가!A52</f>
        <v>플래그스톤</v>
      </c>
      <c r="F5" s="852" t="str">
        <f>자재단가!B52</f>
        <v>300x175x100</v>
      </c>
      <c r="G5" s="853">
        <f>'수량산출(시설물)'!D31</f>
        <v>0.309</v>
      </c>
      <c r="H5" s="854" t="s">
        <v>1306</v>
      </c>
      <c r="I5" s="855">
        <f>ROUNDUP(G5*D5,0)</f>
        <v>8</v>
      </c>
      <c r="J5" s="851">
        <f>자재단가!K52</f>
        <v>22085200</v>
      </c>
      <c r="K5" s="864"/>
    </row>
    <row r="6" spans="1:11" s="856" customFormat="1" ht="19.5" customHeight="1">
      <c r="A6" s="947"/>
      <c r="B6" s="943"/>
      <c r="C6" s="943"/>
      <c r="D6" s="945"/>
      <c r="E6" s="851" t="str">
        <f>자재단가!A51</f>
        <v>플래그스톤 마감블록</v>
      </c>
      <c r="F6" s="851" t="str">
        <f>자재단가!B51</f>
        <v>300x200x50</v>
      </c>
      <c r="G6" s="853">
        <f>'수량산출(시설물)'!D50</f>
        <v>3.4298999999999999</v>
      </c>
      <c r="H6" s="854" t="s">
        <v>742</v>
      </c>
      <c r="I6" s="855">
        <f>ROUNDUP(G6*D5,0)</f>
        <v>87</v>
      </c>
      <c r="J6" s="851">
        <f>자재단가!K51</f>
        <v>22331101</v>
      </c>
      <c r="K6" s="864"/>
    </row>
    <row r="7" spans="1:11" s="856" customFormat="1" ht="19.5" customHeight="1">
      <c r="A7" s="946" t="str">
        <f>'수량(시설물)'!A5</f>
        <v>텃밭경관옹벽</v>
      </c>
      <c r="B7" s="942" t="str">
        <f>'수량(시설물)'!B5</f>
        <v>H400</v>
      </c>
      <c r="C7" s="942" t="str">
        <f>'수량(시설물)'!C5</f>
        <v>m</v>
      </c>
      <c r="D7" s="944">
        <f>'수량(시설물)'!D5</f>
        <v>7.2</v>
      </c>
      <c r="E7" s="852" t="str">
        <f>자재단가!A52</f>
        <v>플래그스톤</v>
      </c>
      <c r="F7" s="852" t="str">
        <f>자재단가!B52</f>
        <v>300x175x100</v>
      </c>
      <c r="G7" s="853">
        <f>'수량산출(시설물)'!D101</f>
        <v>0.41199999999999998</v>
      </c>
      <c r="H7" s="858" t="s">
        <v>1307</v>
      </c>
      <c r="I7" s="855">
        <f>ROUNDUP(G7*D7,0)</f>
        <v>3</v>
      </c>
      <c r="J7" s="851">
        <f>자재단가!K52</f>
        <v>22085200</v>
      </c>
      <c r="K7" s="865"/>
    </row>
    <row r="8" spans="1:11" s="856" customFormat="1" ht="19.5" customHeight="1">
      <c r="A8" s="947"/>
      <c r="B8" s="943"/>
      <c r="C8" s="943"/>
      <c r="D8" s="945"/>
      <c r="E8" s="851" t="str">
        <f>자재단가!A51</f>
        <v>플래그스톤 마감블록</v>
      </c>
      <c r="F8" s="851" t="str">
        <f>자재단가!B51</f>
        <v>300x200x50</v>
      </c>
      <c r="G8" s="853">
        <f>'수량산출(시설물)'!D120</f>
        <v>3.4298999999999999</v>
      </c>
      <c r="H8" s="858" t="s">
        <v>742</v>
      </c>
      <c r="I8" s="855">
        <f>ROUNDUP(G8*D7,0)</f>
        <v>25</v>
      </c>
      <c r="J8" s="851">
        <f>자재단가!K51</f>
        <v>22331101</v>
      </c>
      <c r="K8" s="865"/>
    </row>
    <row r="9" spans="1:11" s="856" customFormat="1" ht="19.5" customHeight="1">
      <c r="A9" s="949" t="str">
        <f>'수량(식재)'!A28</f>
        <v>수목명패</v>
      </c>
      <c r="B9" s="852" t="str">
        <f>'수량(식재)'!B28</f>
        <v>걸이형</v>
      </c>
      <c r="C9" s="852" t="str">
        <f>'수량(식재)'!D28</f>
        <v>ea</v>
      </c>
      <c r="D9" s="857">
        <f>'수량(식재)'!C28</f>
        <v>6</v>
      </c>
      <c r="E9" s="851" t="s">
        <v>1320</v>
      </c>
      <c r="F9" s="851" t="s">
        <v>1335</v>
      </c>
      <c r="G9" s="859">
        <v>1</v>
      </c>
      <c r="H9" s="858" t="s">
        <v>742</v>
      </c>
      <c r="I9" s="855">
        <f>ROUNDUP(G9*D9,0)</f>
        <v>6</v>
      </c>
      <c r="J9" s="851">
        <v>22324581</v>
      </c>
      <c r="K9" s="867" t="s">
        <v>1322</v>
      </c>
    </row>
    <row r="10" spans="1:11" s="856" customFormat="1" ht="19.5" customHeight="1">
      <c r="A10" s="950"/>
      <c r="B10" s="852" t="str">
        <f>'수량(식재)'!B29</f>
        <v>지지대형</v>
      </c>
      <c r="C10" s="852" t="str">
        <f>'수량(식재)'!D29</f>
        <v>ea</v>
      </c>
      <c r="D10" s="857">
        <f>'수량(식재)'!C29</f>
        <v>9</v>
      </c>
      <c r="E10" s="851" t="s">
        <v>1320</v>
      </c>
      <c r="F10" s="851" t="s">
        <v>1321</v>
      </c>
      <c r="G10" s="859">
        <v>1</v>
      </c>
      <c r="H10" s="858" t="s">
        <v>742</v>
      </c>
      <c r="I10" s="855">
        <f>ROUNDUP(G10*D10,0)</f>
        <v>9</v>
      </c>
      <c r="J10" s="851">
        <v>22324581</v>
      </c>
      <c r="K10" s="867" t="s">
        <v>1323</v>
      </c>
    </row>
    <row r="11" spans="1:11" s="856" customFormat="1" ht="19.5" customHeight="1">
      <c r="A11" s="868" t="s">
        <v>1325</v>
      </c>
      <c r="B11" s="852"/>
      <c r="C11" s="852"/>
      <c r="D11" s="857"/>
      <c r="E11" s="851"/>
      <c r="F11" s="851"/>
      <c r="G11" s="860"/>
      <c r="H11" s="858"/>
      <c r="I11" s="855"/>
      <c r="J11" s="851"/>
      <c r="K11" s="867"/>
    </row>
    <row r="12" spans="1:11" s="856" customFormat="1" ht="19.5" customHeight="1">
      <c r="A12" s="946" t="s">
        <v>1308</v>
      </c>
      <c r="B12" s="852" t="str">
        <f>자재단가!B34</f>
        <v>200x200xT60</v>
      </c>
      <c r="C12" s="852" t="s">
        <v>1307</v>
      </c>
      <c r="D12" s="857">
        <f>'수량(포장)'!D4</f>
        <v>33</v>
      </c>
      <c r="E12" s="851" t="s">
        <v>1333</v>
      </c>
      <c r="F12" s="851" t="s">
        <v>1331</v>
      </c>
      <c r="G12" s="853">
        <v>1.04</v>
      </c>
      <c r="H12" s="858" t="s">
        <v>1309</v>
      </c>
      <c r="I12" s="855">
        <f>ROUNDUP(G12*D12,0)</f>
        <v>35</v>
      </c>
      <c r="J12" s="851">
        <f>자재단가!K34</f>
        <v>21822319</v>
      </c>
      <c r="K12" s="867"/>
    </row>
    <row r="13" spans="1:11" s="856" customFormat="1" ht="19.5" customHeight="1">
      <c r="A13" s="947" t="s">
        <v>1310</v>
      </c>
      <c r="B13" s="852" t="str">
        <f>자재단가!B34</f>
        <v>200x200xT60</v>
      </c>
      <c r="C13" s="852" t="s">
        <v>1307</v>
      </c>
      <c r="D13" s="857">
        <f>'수량(포장)'!D5</f>
        <v>54</v>
      </c>
      <c r="E13" s="851" t="s">
        <v>1333</v>
      </c>
      <c r="F13" s="851" t="s">
        <v>1332</v>
      </c>
      <c r="G13" s="853">
        <v>1.04</v>
      </c>
      <c r="H13" s="858" t="s">
        <v>1311</v>
      </c>
      <c r="I13" s="855">
        <f>ROUNDUP(G13*D13,0)</f>
        <v>57</v>
      </c>
      <c r="J13" s="851">
        <f>자재단가!K34</f>
        <v>21822319</v>
      </c>
      <c r="K13" s="867"/>
    </row>
    <row r="14" spans="1:11" s="856" customFormat="1" ht="19.5" customHeight="1">
      <c r="A14" s="866"/>
      <c r="B14" s="852"/>
      <c r="C14" s="852"/>
      <c r="D14" s="857"/>
      <c r="E14" s="851"/>
      <c r="F14" s="851"/>
      <c r="G14" s="859"/>
      <c r="H14" s="858"/>
      <c r="I14" s="855"/>
      <c r="J14" s="851"/>
      <c r="K14" s="867"/>
    </row>
    <row r="15" spans="1:11" s="856" customFormat="1" ht="19.5" customHeight="1">
      <c r="A15" s="869"/>
      <c r="B15" s="870"/>
      <c r="C15" s="870"/>
      <c r="D15" s="871"/>
      <c r="E15" s="871"/>
      <c r="F15" s="872"/>
      <c r="G15" s="873"/>
      <c r="H15" s="870"/>
      <c r="I15" s="874"/>
      <c r="J15" s="875"/>
      <c r="K15" s="876"/>
    </row>
  </sheetData>
  <mergeCells count="18">
    <mergeCell ref="A7:A8"/>
    <mergeCell ref="B7:B8"/>
    <mergeCell ref="C7:C8"/>
    <mergeCell ref="D7:D8"/>
    <mergeCell ref="A12:A13"/>
    <mergeCell ref="A1:K1"/>
    <mergeCell ref="A9:A10"/>
    <mergeCell ref="J2:J3"/>
    <mergeCell ref="K2:K3"/>
    <mergeCell ref="A5:A6"/>
    <mergeCell ref="B5:B6"/>
    <mergeCell ref="C5:C6"/>
    <mergeCell ref="D5:D6"/>
    <mergeCell ref="A2:A3"/>
    <mergeCell ref="B2:B3"/>
    <mergeCell ref="C2:C3"/>
    <mergeCell ref="D2:D3"/>
    <mergeCell ref="E2:I2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9"/>
  <sheetViews>
    <sheetView view="pageBreakPreview" zoomScale="115" zoomScaleNormal="100" zoomScaleSheetLayoutView="115" workbookViewId="0">
      <selection activeCell="I18" sqref="I18"/>
    </sheetView>
  </sheetViews>
  <sheetFormatPr defaultRowHeight="14.25"/>
  <cols>
    <col min="3" max="3" width="7.5" customWidth="1"/>
    <col min="4" max="4" width="11.75" customWidth="1"/>
    <col min="5" max="5" width="11.875" customWidth="1"/>
    <col min="6" max="6" width="11.625" customWidth="1"/>
  </cols>
  <sheetData>
    <row r="1" spans="1:10" s="696" customFormat="1" ht="36.75" customHeight="1">
      <c r="A1" s="967" t="s">
        <v>976</v>
      </c>
      <c r="B1" s="967"/>
      <c r="C1" s="967"/>
      <c r="D1" s="967"/>
      <c r="E1" s="967"/>
      <c r="F1" s="967"/>
      <c r="G1" s="967"/>
      <c r="H1" s="967"/>
    </row>
    <row r="2" spans="1:10" s="642" customFormat="1" ht="10.5" customHeight="1">
      <c r="A2" s="654"/>
      <c r="B2" s="655"/>
      <c r="C2" s="654"/>
      <c r="D2" s="654"/>
      <c r="E2" s="654"/>
      <c r="F2" s="654"/>
      <c r="G2" s="655"/>
      <c r="H2" s="655"/>
    </row>
    <row r="3" spans="1:10" s="697" customFormat="1" ht="30" customHeight="1">
      <c r="A3" s="968" t="s">
        <v>975</v>
      </c>
      <c r="B3" s="968"/>
      <c r="C3" s="969" t="s">
        <v>0</v>
      </c>
      <c r="D3" s="970" t="s">
        <v>974</v>
      </c>
      <c r="E3" s="971"/>
      <c r="F3" s="971"/>
      <c r="G3" s="968" t="s">
        <v>973</v>
      </c>
      <c r="H3" s="969" t="s">
        <v>972</v>
      </c>
    </row>
    <row r="4" spans="1:10" s="697" customFormat="1" ht="30" customHeight="1">
      <c r="A4" s="968"/>
      <c r="B4" s="968"/>
      <c r="C4" s="969"/>
      <c r="D4" s="698" t="s">
        <v>971</v>
      </c>
      <c r="E4" s="698" t="s">
        <v>970</v>
      </c>
      <c r="F4" s="698" t="s">
        <v>969</v>
      </c>
      <c r="G4" s="968"/>
      <c r="H4" s="969"/>
    </row>
    <row r="5" spans="1:10" s="642" customFormat="1" ht="30" customHeight="1">
      <c r="A5" s="956" t="s">
        <v>968</v>
      </c>
      <c r="B5" s="680" t="s">
        <v>967</v>
      </c>
      <c r="C5" s="656" t="s">
        <v>960</v>
      </c>
      <c r="D5" s="657"/>
      <c r="E5" s="658"/>
      <c r="F5" s="658"/>
      <c r="G5" s="659">
        <f t="shared" ref="G5:G23" si="0">SUM(D5:F5)</f>
        <v>0</v>
      </c>
      <c r="H5" s="656"/>
    </row>
    <row r="6" spans="1:10" s="642" customFormat="1" ht="30" customHeight="1">
      <c r="A6" s="956"/>
      <c r="B6" s="680" t="s">
        <v>966</v>
      </c>
      <c r="C6" s="656" t="s">
        <v>960</v>
      </c>
      <c r="D6" s="658"/>
      <c r="E6" s="658"/>
      <c r="F6" s="658"/>
      <c r="G6" s="660">
        <f t="shared" si="0"/>
        <v>0</v>
      </c>
      <c r="H6" s="656"/>
    </row>
    <row r="7" spans="1:10" s="642" customFormat="1" ht="30" customHeight="1">
      <c r="A7" s="957"/>
      <c r="B7" s="680" t="s">
        <v>965</v>
      </c>
      <c r="C7" s="656" t="s">
        <v>960</v>
      </c>
      <c r="D7" s="658"/>
      <c r="E7" s="658"/>
      <c r="F7" s="658"/>
      <c r="G7" s="660">
        <f t="shared" si="0"/>
        <v>0</v>
      </c>
      <c r="H7" s="656"/>
    </row>
    <row r="8" spans="1:10" s="642" customFormat="1" ht="30" customHeight="1">
      <c r="A8" s="964" t="s">
        <v>964</v>
      </c>
      <c r="B8" s="681" t="s">
        <v>963</v>
      </c>
      <c r="C8" s="661" t="s">
        <v>960</v>
      </c>
      <c r="D8" s="662"/>
      <c r="E8" s="663"/>
      <c r="F8" s="663"/>
      <c r="G8" s="660">
        <f t="shared" si="0"/>
        <v>0</v>
      </c>
      <c r="H8" s="661"/>
    </row>
    <row r="9" spans="1:10" s="642" customFormat="1" ht="30" customHeight="1">
      <c r="A9" s="964"/>
      <c r="B9" s="681" t="s">
        <v>962</v>
      </c>
      <c r="C9" s="661" t="s">
        <v>960</v>
      </c>
      <c r="D9" s="663"/>
      <c r="E9" s="663"/>
      <c r="F9" s="663"/>
      <c r="G9" s="660">
        <f t="shared" si="0"/>
        <v>0</v>
      </c>
      <c r="H9" s="661"/>
      <c r="J9" s="643">
        <f>SUM(G8:G10)</f>
        <v>0</v>
      </c>
    </row>
    <row r="10" spans="1:10" s="642" customFormat="1" ht="30" customHeight="1">
      <c r="A10" s="964"/>
      <c r="B10" s="681" t="s">
        <v>961</v>
      </c>
      <c r="C10" s="661" t="s">
        <v>994</v>
      </c>
      <c r="D10" s="663"/>
      <c r="E10" s="663"/>
      <c r="F10" s="663"/>
      <c r="G10" s="660">
        <f t="shared" si="0"/>
        <v>0</v>
      </c>
      <c r="H10" s="661"/>
    </row>
    <row r="11" spans="1:10" s="642" customFormat="1" ht="30" customHeight="1">
      <c r="A11" s="965" t="s">
        <v>959</v>
      </c>
      <c r="B11" s="966"/>
      <c r="C11" s="664" t="s">
        <v>958</v>
      </c>
      <c r="D11" s="665"/>
      <c r="E11" s="665"/>
      <c r="F11" s="665"/>
      <c r="G11" s="660">
        <f t="shared" si="0"/>
        <v>0</v>
      </c>
      <c r="H11" s="666"/>
    </row>
    <row r="12" spans="1:10" s="642" customFormat="1" ht="30" customHeight="1">
      <c r="A12" s="960" t="s">
        <v>957</v>
      </c>
      <c r="B12" s="961"/>
      <c r="C12" s="661" t="s">
        <v>941</v>
      </c>
      <c r="D12" s="663"/>
      <c r="E12" s="667">
        <f>단위토공!E19</f>
        <v>40.967156000000003</v>
      </c>
      <c r="F12" s="663"/>
      <c r="G12" s="668">
        <f t="shared" si="0"/>
        <v>40.967156000000003</v>
      </c>
      <c r="H12" s="666"/>
    </row>
    <row r="13" spans="1:10" s="642" customFormat="1" ht="30" customHeight="1">
      <c r="A13" s="960" t="s">
        <v>956</v>
      </c>
      <c r="B13" s="961"/>
      <c r="C13" s="661" t="s">
        <v>941</v>
      </c>
      <c r="D13" s="663"/>
      <c r="E13" s="667">
        <f>단위토공!M19</f>
        <v>10.819948000000002</v>
      </c>
      <c r="F13" s="663"/>
      <c r="G13" s="668">
        <f t="shared" si="0"/>
        <v>10.819948000000002</v>
      </c>
      <c r="H13" s="669"/>
    </row>
    <row r="14" spans="1:10" s="642" customFormat="1" ht="30" customHeight="1">
      <c r="A14" s="960" t="s">
        <v>955</v>
      </c>
      <c r="B14" s="961"/>
      <c r="C14" s="661" t="s">
        <v>941</v>
      </c>
      <c r="D14" s="663"/>
      <c r="E14" s="667">
        <f>단위토공!I19</f>
        <v>27.393207999999998</v>
      </c>
      <c r="F14" s="663"/>
      <c r="G14" s="668">
        <f t="shared" si="0"/>
        <v>27.393207999999998</v>
      </c>
      <c r="H14" s="666"/>
    </row>
    <row r="15" spans="1:10" s="642" customFormat="1" ht="30" customHeight="1">
      <c r="A15" s="955" t="s">
        <v>954</v>
      </c>
      <c r="B15" s="681" t="s">
        <v>953</v>
      </c>
      <c r="C15" s="661" t="s">
        <v>950</v>
      </c>
      <c r="D15" s="670"/>
      <c r="E15" s="670"/>
      <c r="F15" s="670"/>
      <c r="G15" s="660">
        <f t="shared" si="0"/>
        <v>0</v>
      </c>
      <c r="H15" s="661"/>
    </row>
    <row r="16" spans="1:10" s="642" customFormat="1" ht="30" customHeight="1">
      <c r="A16" s="957"/>
      <c r="B16" s="681" t="s">
        <v>952</v>
      </c>
      <c r="C16" s="661" t="s">
        <v>950</v>
      </c>
      <c r="D16" s="663"/>
      <c r="E16" s="663"/>
      <c r="F16" s="663"/>
      <c r="G16" s="660">
        <f t="shared" si="0"/>
        <v>0</v>
      </c>
      <c r="H16" s="661"/>
    </row>
    <row r="17" spans="1:24" s="642" customFormat="1" ht="30" customHeight="1">
      <c r="A17" s="962" t="s">
        <v>951</v>
      </c>
      <c r="B17" s="963"/>
      <c r="C17" s="661" t="s">
        <v>950</v>
      </c>
      <c r="D17" s="663"/>
      <c r="E17" s="663"/>
      <c r="F17" s="663"/>
      <c r="G17" s="660">
        <f t="shared" si="0"/>
        <v>0</v>
      </c>
      <c r="H17" s="671"/>
    </row>
    <row r="18" spans="1:24" s="642" customFormat="1" ht="30" customHeight="1">
      <c r="A18" s="958" t="s">
        <v>990</v>
      </c>
      <c r="B18" s="959"/>
      <c r="C18" s="661" t="str">
        <f>+C19</f>
        <v>㎥</v>
      </c>
      <c r="D18" s="663"/>
      <c r="E18" s="662"/>
      <c r="F18" s="663"/>
      <c r="G18" s="668">
        <f t="shared" si="0"/>
        <v>0</v>
      </c>
      <c r="H18" s="671"/>
    </row>
    <row r="19" spans="1:24" s="642" customFormat="1" ht="27" hidden="1" customHeight="1">
      <c r="A19" s="962" t="s">
        <v>949</v>
      </c>
      <c r="B19" s="682" t="s">
        <v>948</v>
      </c>
      <c r="C19" s="661" t="s">
        <v>942</v>
      </c>
      <c r="D19" s="672"/>
      <c r="E19" s="672"/>
      <c r="F19" s="672"/>
      <c r="G19" s="673">
        <f t="shared" si="0"/>
        <v>0</v>
      </c>
      <c r="H19" s="671"/>
    </row>
    <row r="20" spans="1:24" s="642" customFormat="1" ht="27" hidden="1" customHeight="1">
      <c r="A20" s="962"/>
      <c r="B20" s="682" t="s">
        <v>947</v>
      </c>
      <c r="C20" s="661" t="s">
        <v>942</v>
      </c>
      <c r="D20" s="672"/>
      <c r="E20" s="672"/>
      <c r="F20" s="672"/>
      <c r="G20" s="673">
        <f t="shared" si="0"/>
        <v>0</v>
      </c>
      <c r="H20" s="671"/>
    </row>
    <row r="21" spans="1:24" s="642" customFormat="1" ht="27" hidden="1" customHeight="1">
      <c r="A21" s="955" t="s">
        <v>946</v>
      </c>
      <c r="B21" s="681" t="s">
        <v>945</v>
      </c>
      <c r="C21" s="661" t="s">
        <v>942</v>
      </c>
      <c r="D21" s="672"/>
      <c r="E21" s="672"/>
      <c r="F21" s="672"/>
      <c r="G21" s="673">
        <f t="shared" si="0"/>
        <v>0</v>
      </c>
      <c r="H21" s="661"/>
    </row>
    <row r="22" spans="1:24" s="642" customFormat="1" ht="27" hidden="1" customHeight="1">
      <c r="A22" s="956"/>
      <c r="B22" s="681" t="s">
        <v>944</v>
      </c>
      <c r="C22" s="661" t="s">
        <v>942</v>
      </c>
      <c r="D22" s="674"/>
      <c r="E22" s="674"/>
      <c r="F22" s="674"/>
      <c r="G22" s="673">
        <f t="shared" si="0"/>
        <v>0</v>
      </c>
      <c r="H22" s="675"/>
    </row>
    <row r="23" spans="1:24" s="642" customFormat="1" ht="27" hidden="1" customHeight="1">
      <c r="A23" s="957"/>
      <c r="B23" s="681" t="s">
        <v>943</v>
      </c>
      <c r="C23" s="661" t="s">
        <v>942</v>
      </c>
      <c r="D23" s="674"/>
      <c r="E23" s="674"/>
      <c r="F23" s="674"/>
      <c r="G23" s="673">
        <f t="shared" si="0"/>
        <v>0</v>
      </c>
      <c r="H23" s="675"/>
    </row>
    <row r="24" spans="1:24" s="642" customFormat="1" ht="30" customHeight="1">
      <c r="A24" s="958" t="s">
        <v>991</v>
      </c>
      <c r="B24" s="959"/>
      <c r="C24" s="661" t="s">
        <v>993</v>
      </c>
      <c r="D24" s="663"/>
      <c r="E24" s="662"/>
      <c r="F24" s="663"/>
      <c r="G24" s="668">
        <f>-G18</f>
        <v>0</v>
      </c>
      <c r="H24" s="671"/>
    </row>
    <row r="29" spans="1:24">
      <c r="X29" t="s">
        <v>977</v>
      </c>
    </row>
  </sheetData>
  <mergeCells count="18">
    <mergeCell ref="A5:A7"/>
    <mergeCell ref="A8:A10"/>
    <mergeCell ref="A11:B11"/>
    <mergeCell ref="A1:H1"/>
    <mergeCell ref="A3:B4"/>
    <mergeCell ref="C3:C4"/>
    <mergeCell ref="D3:F3"/>
    <mergeCell ref="G3:G4"/>
    <mergeCell ref="H3:H4"/>
    <mergeCell ref="A21:A23"/>
    <mergeCell ref="A24:B24"/>
    <mergeCell ref="A12:B12"/>
    <mergeCell ref="A13:B13"/>
    <mergeCell ref="A15:A16"/>
    <mergeCell ref="A17:B17"/>
    <mergeCell ref="A18:B18"/>
    <mergeCell ref="A19:A20"/>
    <mergeCell ref="A14:B14"/>
  </mergeCells>
  <phoneticPr fontId="4" type="noConversion"/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9"/>
  <sheetViews>
    <sheetView view="pageBreakPreview" zoomScaleNormal="100" zoomScaleSheetLayoutView="100" workbookViewId="0">
      <selection activeCell="C16" sqref="C8:Q16"/>
    </sheetView>
  </sheetViews>
  <sheetFormatPr defaultRowHeight="14.25"/>
  <cols>
    <col min="1" max="1" width="3.875" customWidth="1"/>
    <col min="2" max="2" width="16.125" customWidth="1"/>
    <col min="3" max="3" width="7" customWidth="1"/>
    <col min="4" max="4" width="7.75" customWidth="1"/>
  </cols>
  <sheetData>
    <row r="1" spans="1:27" s="699" customFormat="1" ht="42" customHeight="1">
      <c r="A1" s="983" t="s">
        <v>1004</v>
      </c>
      <c r="B1" s="983"/>
      <c r="C1" s="983"/>
      <c r="D1" s="983"/>
      <c r="E1" s="983"/>
      <c r="F1" s="983"/>
      <c r="G1" s="983"/>
      <c r="H1" s="983"/>
      <c r="I1" s="983"/>
      <c r="J1" s="983"/>
      <c r="K1" s="983"/>
      <c r="L1" s="983"/>
      <c r="M1" s="983"/>
      <c r="N1" s="983"/>
      <c r="O1" s="983"/>
      <c r="P1" s="983"/>
      <c r="Q1" s="983"/>
    </row>
    <row r="2" spans="1:27" s="644" customFormat="1" ht="5.25" customHeight="1">
      <c r="A2" s="652"/>
      <c r="B2" s="653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</row>
    <row r="3" spans="1:27" s="649" customFormat="1" ht="18.75" customHeight="1">
      <c r="A3" s="973" t="s">
        <v>989</v>
      </c>
      <c r="B3" s="973"/>
      <c r="C3" s="973" t="s">
        <v>0</v>
      </c>
      <c r="D3" s="973" t="s">
        <v>91</v>
      </c>
      <c r="E3" s="984" t="s">
        <v>988</v>
      </c>
      <c r="F3" s="985"/>
      <c r="G3" s="985"/>
      <c r="H3" s="986"/>
      <c r="I3" s="984" t="s">
        <v>987</v>
      </c>
      <c r="J3" s="985"/>
      <c r="K3" s="985"/>
      <c r="L3" s="986"/>
      <c r="M3" s="984" t="s">
        <v>986</v>
      </c>
      <c r="N3" s="985"/>
      <c r="O3" s="985"/>
      <c r="P3" s="986"/>
      <c r="Q3" s="973" t="s">
        <v>94</v>
      </c>
      <c r="R3" s="650"/>
      <c r="S3" s="650"/>
      <c r="T3" s="650"/>
      <c r="U3" s="650"/>
      <c r="V3" s="650"/>
      <c r="W3" s="650"/>
      <c r="X3" s="650"/>
      <c r="Y3" s="650"/>
      <c r="Z3" s="650"/>
      <c r="AA3" s="650"/>
    </row>
    <row r="4" spans="1:27" s="649" customFormat="1" ht="18.75" customHeight="1">
      <c r="A4" s="973"/>
      <c r="B4" s="973"/>
      <c r="C4" s="973"/>
      <c r="D4" s="973"/>
      <c r="E4" s="700" t="s">
        <v>984</v>
      </c>
      <c r="F4" s="700"/>
      <c r="G4" s="700" t="s">
        <v>983</v>
      </c>
      <c r="H4" s="700"/>
      <c r="I4" s="700" t="s">
        <v>985</v>
      </c>
      <c r="J4" s="700"/>
      <c r="K4" s="701" t="s">
        <v>983</v>
      </c>
      <c r="L4" s="701"/>
      <c r="M4" s="700" t="s">
        <v>984</v>
      </c>
      <c r="N4" s="700"/>
      <c r="O4" s="700" t="s">
        <v>983</v>
      </c>
      <c r="P4" s="700"/>
      <c r="Q4" s="973"/>
      <c r="R4" s="650"/>
      <c r="S4" s="650"/>
      <c r="T4" s="650"/>
      <c r="U4" s="650"/>
      <c r="V4" s="650"/>
      <c r="W4" s="650"/>
      <c r="X4" s="650"/>
      <c r="Y4" s="650"/>
      <c r="Z4" s="650"/>
      <c r="AA4" s="650"/>
    </row>
    <row r="5" spans="1:27" s="649" customFormat="1" ht="18.75" customHeight="1">
      <c r="A5" s="977" t="s">
        <v>982</v>
      </c>
      <c r="B5" s="978"/>
      <c r="C5" s="702"/>
      <c r="D5" s="702"/>
      <c r="E5" s="702"/>
      <c r="F5" s="702"/>
      <c r="G5" s="702"/>
      <c r="H5" s="702"/>
      <c r="I5" s="702"/>
      <c r="J5" s="702"/>
      <c r="K5" s="702"/>
      <c r="L5" s="702"/>
      <c r="M5" s="702"/>
      <c r="N5" s="702"/>
      <c r="O5" s="702"/>
      <c r="P5" s="702"/>
      <c r="Q5" s="703"/>
      <c r="R5" s="650"/>
      <c r="S5" s="650"/>
      <c r="T5" s="650"/>
      <c r="U5" s="650"/>
      <c r="V5" s="650"/>
      <c r="W5" s="650"/>
      <c r="X5" s="650"/>
      <c r="Y5" s="650"/>
      <c r="Z5" s="650"/>
      <c r="AA5" s="650"/>
    </row>
    <row r="6" spans="1:27" s="647" customFormat="1" ht="18.75" customHeight="1">
      <c r="A6" s="704"/>
      <c r="B6" s="705" t="str">
        <f>'수량(시설물)'!A4</f>
        <v>텃밭경관옹벽</v>
      </c>
      <c r="C6" s="706" t="str">
        <f>'수량(시설물)'!C4</f>
        <v>m</v>
      </c>
      <c r="D6" s="707">
        <f>'수량(시설물)'!D4</f>
        <v>25.2</v>
      </c>
      <c r="E6" s="708"/>
      <c r="F6" s="709">
        <f>$D6*E6</f>
        <v>0</v>
      </c>
      <c r="G6" s="710">
        <f>'수량산출(시설물)'!D15</f>
        <v>0.16</v>
      </c>
      <c r="H6" s="709">
        <f t="shared" ref="H6:H7" si="0">$D6*G6</f>
        <v>4.032</v>
      </c>
      <c r="I6" s="708"/>
      <c r="J6" s="709"/>
      <c r="K6" s="710">
        <f>'수량산출(시설물)'!D17</f>
        <v>7.4999999999999997E-2</v>
      </c>
      <c r="L6" s="709">
        <f t="shared" ref="L6:L7" si="1">$D6*K6</f>
        <v>1.89</v>
      </c>
      <c r="M6" s="708"/>
      <c r="N6" s="709"/>
      <c r="O6" s="710"/>
      <c r="P6" s="709">
        <f t="shared" ref="P6:P7" si="2">$D6*O6</f>
        <v>0</v>
      </c>
      <c r="Q6" s="711"/>
      <c r="R6" s="648"/>
      <c r="S6" s="648"/>
      <c r="T6" s="648"/>
      <c r="U6" s="648"/>
      <c r="V6" s="648"/>
      <c r="W6" s="648"/>
      <c r="X6" s="648"/>
      <c r="Y6" s="648"/>
      <c r="Z6" s="648"/>
      <c r="AA6" s="648"/>
    </row>
    <row r="7" spans="1:27" s="647" customFormat="1" ht="18.75" customHeight="1">
      <c r="A7" s="704"/>
      <c r="B7" s="705" t="str">
        <f>'수량(시설물)'!A5</f>
        <v>텃밭경관옹벽</v>
      </c>
      <c r="C7" s="706" t="str">
        <f>'수량(시설물)'!C5</f>
        <v>m</v>
      </c>
      <c r="D7" s="707">
        <f>'수량(시설물)'!D5</f>
        <v>7.2</v>
      </c>
      <c r="E7" s="708"/>
      <c r="F7" s="709"/>
      <c r="G7" s="710">
        <f>'수량산출(시설물)'!D85</f>
        <v>0.16</v>
      </c>
      <c r="H7" s="709">
        <f t="shared" si="0"/>
        <v>1.1520000000000001</v>
      </c>
      <c r="I7" s="708"/>
      <c r="J7" s="709"/>
      <c r="K7" s="710">
        <f>'수량산출(시설물)'!D87</f>
        <v>7.4999999999999997E-2</v>
      </c>
      <c r="L7" s="709">
        <f t="shared" si="1"/>
        <v>0.54</v>
      </c>
      <c r="M7" s="708"/>
      <c r="N7" s="709"/>
      <c r="O7" s="710"/>
      <c r="P7" s="709">
        <f t="shared" si="2"/>
        <v>0</v>
      </c>
      <c r="Q7" s="711"/>
      <c r="R7" s="648"/>
      <c r="S7" s="648"/>
      <c r="T7" s="648"/>
      <c r="U7" s="648"/>
      <c r="V7" s="648"/>
      <c r="W7" s="648"/>
      <c r="X7" s="648"/>
      <c r="Y7" s="648"/>
      <c r="Z7" s="648"/>
      <c r="AA7" s="648"/>
    </row>
    <row r="8" spans="1:27" s="644" customFormat="1" ht="18.75" customHeight="1">
      <c r="A8" s="979" t="s">
        <v>979</v>
      </c>
      <c r="B8" s="980"/>
      <c r="C8" s="712"/>
      <c r="D8" s="713"/>
      <c r="E8" s="972">
        <f>SUM(F6:F7)</f>
        <v>0</v>
      </c>
      <c r="F8" s="972"/>
      <c r="G8" s="972">
        <f>SUM(H6:H7)</f>
        <v>5.1840000000000002</v>
      </c>
      <c r="H8" s="972"/>
      <c r="I8" s="972">
        <f>SUM(J6:J7)</f>
        <v>0</v>
      </c>
      <c r="J8" s="972"/>
      <c r="K8" s="972">
        <f>SUM(L6:L7)</f>
        <v>2.4299999999999997</v>
      </c>
      <c r="L8" s="972"/>
      <c r="M8" s="972">
        <f>SUM(N6:N7)</f>
        <v>0</v>
      </c>
      <c r="N8" s="972"/>
      <c r="O8" s="972">
        <f>SUM(P6:P7)</f>
        <v>0</v>
      </c>
      <c r="P8" s="972"/>
      <c r="Q8" s="711"/>
      <c r="R8" s="646"/>
      <c r="S8" s="645"/>
      <c r="T8" s="646"/>
      <c r="U8" s="646"/>
      <c r="V8" s="646"/>
      <c r="W8" s="646"/>
      <c r="X8" s="646"/>
      <c r="Y8" s="646"/>
      <c r="Z8" s="646"/>
      <c r="AA8" s="646"/>
    </row>
    <row r="9" spans="1:27" s="649" customFormat="1" ht="18.75" customHeight="1">
      <c r="A9" s="977" t="s">
        <v>981</v>
      </c>
      <c r="B9" s="978"/>
      <c r="C9" s="714"/>
      <c r="D9" s="714"/>
      <c r="E9" s="714"/>
      <c r="F9" s="714"/>
      <c r="G9" s="714"/>
      <c r="H9" s="714"/>
      <c r="I9" s="714"/>
      <c r="J9" s="714"/>
      <c r="K9" s="714"/>
      <c r="L9" s="714"/>
      <c r="M9" s="714"/>
      <c r="N9" s="714"/>
      <c r="O9" s="714"/>
      <c r="P9" s="714"/>
      <c r="Q9" s="703"/>
      <c r="R9" s="650"/>
      <c r="S9" s="651"/>
      <c r="T9" s="650"/>
      <c r="U9" s="650"/>
      <c r="V9" s="650"/>
      <c r="W9" s="650"/>
      <c r="X9" s="650"/>
      <c r="Y9" s="650"/>
      <c r="Z9" s="650"/>
      <c r="AA9" s="650"/>
    </row>
    <row r="10" spans="1:27" s="647" customFormat="1" ht="18.75" customHeight="1">
      <c r="A10" s="704"/>
      <c r="B10" s="715" t="str">
        <f>'수량(배수,텃밭)'!A4</f>
        <v>빗물받이</v>
      </c>
      <c r="C10" s="716" t="str">
        <f>'수량(배수,텃밭)'!C4</f>
        <v>개소</v>
      </c>
      <c r="D10" s="717">
        <f>'수량(배수,텃밭)'!D4</f>
        <v>1</v>
      </c>
      <c r="E10" s="708"/>
      <c r="F10" s="709">
        <f>$D10*E10</f>
        <v>0</v>
      </c>
      <c r="G10" s="710">
        <f>'수량산출(배수)'!D15</f>
        <v>1.0066560000000002</v>
      </c>
      <c r="H10" s="709">
        <f>$D10*G10</f>
        <v>1.0066560000000002</v>
      </c>
      <c r="I10" s="708"/>
      <c r="J10" s="709">
        <f>$D10*I10</f>
        <v>0</v>
      </c>
      <c r="K10" s="710">
        <f>'수량산출(배수)'!D17</f>
        <v>0.32135600000000003</v>
      </c>
      <c r="L10" s="709">
        <f>$D10*K10</f>
        <v>0.32135600000000003</v>
      </c>
      <c r="M10" s="708"/>
      <c r="N10" s="709">
        <f>$D10*M10</f>
        <v>0</v>
      </c>
      <c r="O10" s="710">
        <f>'수량산출(배수)'!D19</f>
        <v>0.68530000000000024</v>
      </c>
      <c r="P10" s="709">
        <f>$D10*O10</f>
        <v>0.68530000000000024</v>
      </c>
      <c r="Q10" s="711"/>
      <c r="R10" s="648"/>
      <c r="S10" s="645"/>
      <c r="T10" s="648"/>
      <c r="U10" s="648"/>
      <c r="V10" s="648"/>
      <c r="W10" s="648"/>
      <c r="X10" s="648"/>
      <c r="Y10" s="648"/>
      <c r="Z10" s="648"/>
      <c r="AA10" s="648"/>
    </row>
    <row r="11" spans="1:27" s="647" customFormat="1" ht="18.75" customHeight="1">
      <c r="A11" s="704"/>
      <c r="B11" s="715" t="str">
        <f>'수량(배수,텃밭)'!A5</f>
        <v>연결관</v>
      </c>
      <c r="C11" s="716" t="str">
        <f>'수량(배수,텃밭)'!C5</f>
        <v>m</v>
      </c>
      <c r="D11" s="717">
        <f>'수량(배수,텃밭)'!D5</f>
        <v>8</v>
      </c>
      <c r="E11" s="708"/>
      <c r="F11" s="709">
        <f>$D11*E11</f>
        <v>0</v>
      </c>
      <c r="G11" s="710">
        <f>'수량산출(배수)'!D50</f>
        <v>0.97</v>
      </c>
      <c r="H11" s="709">
        <f>$D11*G11</f>
        <v>7.76</v>
      </c>
      <c r="I11" s="708"/>
      <c r="J11" s="709">
        <f>$D11*I11</f>
        <v>0</v>
      </c>
      <c r="K11" s="710">
        <f>'수량산출(배수)'!D52</f>
        <v>0.12554400000000002</v>
      </c>
      <c r="L11" s="709">
        <f>$D11*K11</f>
        <v>1.0043520000000001</v>
      </c>
      <c r="M11" s="708"/>
      <c r="N11" s="709">
        <f>$D11*M11</f>
        <v>0</v>
      </c>
      <c r="O11" s="710">
        <f>'수량산출(배수)'!D54</f>
        <v>0.84445599999999998</v>
      </c>
      <c r="P11" s="709">
        <f>$D11*O11</f>
        <v>6.7556479999999999</v>
      </c>
      <c r="Q11" s="711"/>
      <c r="R11" s="648"/>
      <c r="S11" s="645"/>
      <c r="T11" s="648"/>
      <c r="U11" s="648"/>
      <c r="V11" s="648"/>
      <c r="W11" s="648"/>
      <c r="X11" s="648"/>
      <c r="Y11" s="648"/>
      <c r="Z11" s="648"/>
      <c r="AA11" s="648"/>
    </row>
    <row r="12" spans="1:27" s="644" customFormat="1" ht="18.75" customHeight="1">
      <c r="A12" s="981" t="s">
        <v>979</v>
      </c>
      <c r="B12" s="982"/>
      <c r="C12" s="712"/>
      <c r="D12" s="712"/>
      <c r="E12" s="975">
        <f>SUM(F10:F11)</f>
        <v>0</v>
      </c>
      <c r="F12" s="976"/>
      <c r="G12" s="972">
        <f>SUM(H10:H11)</f>
        <v>8.7666559999999993</v>
      </c>
      <c r="H12" s="972"/>
      <c r="I12" s="975">
        <f>SUM(J10:J11)</f>
        <v>0</v>
      </c>
      <c r="J12" s="976"/>
      <c r="K12" s="972">
        <f>SUM(L10:L11)</f>
        <v>1.3257080000000001</v>
      </c>
      <c r="L12" s="972"/>
      <c r="M12" s="975">
        <f>SUM(N10:N11)</f>
        <v>0</v>
      </c>
      <c r="N12" s="976"/>
      <c r="O12" s="972">
        <f>SUM(P10:P11)</f>
        <v>7.4409480000000006</v>
      </c>
      <c r="P12" s="972"/>
      <c r="Q12" s="711"/>
      <c r="R12" s="646"/>
      <c r="S12" s="645"/>
      <c r="T12" s="646"/>
      <c r="U12" s="646"/>
      <c r="V12" s="646"/>
      <c r="W12" s="646"/>
      <c r="X12" s="646"/>
      <c r="Y12" s="646"/>
      <c r="Z12" s="646"/>
      <c r="AA12" s="646"/>
    </row>
    <row r="13" spans="1:27" s="649" customFormat="1" ht="18.75" customHeight="1">
      <c r="A13" s="977" t="s">
        <v>980</v>
      </c>
      <c r="B13" s="978"/>
      <c r="C13" s="714"/>
      <c r="D13" s="714"/>
      <c r="E13" s="714"/>
      <c r="F13" s="714"/>
      <c r="G13" s="714"/>
      <c r="H13" s="714"/>
      <c r="I13" s="714"/>
      <c r="J13" s="714"/>
      <c r="K13" s="714"/>
      <c r="L13" s="714"/>
      <c r="M13" s="714"/>
      <c r="N13" s="714"/>
      <c r="O13" s="714"/>
      <c r="P13" s="714"/>
      <c r="Q13" s="703"/>
      <c r="R13" s="650"/>
      <c r="S13" s="651"/>
      <c r="T13" s="650"/>
      <c r="U13" s="650"/>
      <c r="V13" s="650"/>
      <c r="W13" s="650"/>
      <c r="X13" s="650"/>
      <c r="Y13" s="650"/>
      <c r="Z13" s="650"/>
      <c r="AA13" s="650"/>
    </row>
    <row r="14" spans="1:27" s="647" customFormat="1" ht="18.75" customHeight="1">
      <c r="A14" s="704"/>
      <c r="B14" s="719" t="str">
        <f>'수량(포장)'!A4</f>
        <v>인조화강석블록포장</v>
      </c>
      <c r="C14" s="716" t="str">
        <f>'수량(포장)'!C4</f>
        <v>㎡</v>
      </c>
      <c r="D14" s="720">
        <f>'수량(포장)'!D4</f>
        <v>33</v>
      </c>
      <c r="E14" s="708"/>
      <c r="F14" s="709">
        <f>$D14*E14</f>
        <v>0</v>
      </c>
      <c r="G14" s="710">
        <f>'수량산출(포장)'!D15</f>
        <v>0.24</v>
      </c>
      <c r="H14" s="709">
        <f>$D14*G14</f>
        <v>7.92</v>
      </c>
      <c r="I14" s="708"/>
      <c r="J14" s="709">
        <f>$D14*I14</f>
        <v>0</v>
      </c>
      <c r="K14" s="710">
        <f>'수량산출(포장)'!D17</f>
        <v>0.24</v>
      </c>
      <c r="L14" s="709">
        <f>$D14*K14</f>
        <v>7.92</v>
      </c>
      <c r="M14" s="708"/>
      <c r="N14" s="709">
        <f>$D14*M14</f>
        <v>0</v>
      </c>
      <c r="O14" s="710"/>
      <c r="P14" s="709">
        <f>$D14*O14</f>
        <v>0</v>
      </c>
      <c r="Q14" s="711"/>
      <c r="R14" s="648"/>
      <c r="S14" s="645"/>
      <c r="T14" s="648"/>
      <c r="U14" s="648"/>
      <c r="V14" s="648"/>
      <c r="W14" s="648"/>
      <c r="X14" s="648"/>
      <c r="Y14" s="648"/>
      <c r="Z14" s="648"/>
      <c r="AA14" s="648"/>
    </row>
    <row r="15" spans="1:27" s="647" customFormat="1" ht="18.75" customHeight="1">
      <c r="A15" s="704"/>
      <c r="B15" s="719" t="str">
        <f>'수량(포장)'!A5</f>
        <v>인조화강석블록포장</v>
      </c>
      <c r="C15" s="716" t="str">
        <f>'수량(포장)'!C5</f>
        <v>㎡</v>
      </c>
      <c r="D15" s="720">
        <f>'수량(포장)'!D5</f>
        <v>54</v>
      </c>
      <c r="E15" s="708"/>
      <c r="F15" s="709">
        <f>$D15*E15</f>
        <v>0</v>
      </c>
      <c r="G15" s="710">
        <f>'수량산출(포장)'!D15</f>
        <v>0.24</v>
      </c>
      <c r="H15" s="709">
        <f t="shared" ref="H15:H17" si="3">$D15*G15</f>
        <v>12.959999999999999</v>
      </c>
      <c r="I15" s="708"/>
      <c r="J15" s="709">
        <f>$D15*I15</f>
        <v>0</v>
      </c>
      <c r="K15" s="710">
        <f>'수량산출(포장)'!D17</f>
        <v>0.24</v>
      </c>
      <c r="L15" s="709">
        <f>$D15*K15</f>
        <v>12.959999999999999</v>
      </c>
      <c r="M15" s="708"/>
      <c r="N15" s="709">
        <f>$D15*M15</f>
        <v>0</v>
      </c>
      <c r="O15" s="710"/>
      <c r="P15" s="709">
        <f>$D15*O15</f>
        <v>0</v>
      </c>
      <c r="Q15" s="721"/>
      <c r="R15" s="648"/>
      <c r="S15" s="645"/>
      <c r="T15" s="648"/>
      <c r="U15" s="648"/>
      <c r="V15" s="648"/>
      <c r="W15" s="648"/>
      <c r="X15" s="648"/>
      <c r="Y15" s="648"/>
      <c r="Z15" s="648"/>
      <c r="AA15" s="648"/>
    </row>
    <row r="16" spans="1:27" s="647" customFormat="1" ht="18.75" customHeight="1">
      <c r="A16" s="704"/>
      <c r="B16" s="719" t="str">
        <f>'수량(포장)'!A6</f>
        <v>목재데크포장</v>
      </c>
      <c r="C16" s="840" t="str">
        <f>'수량(포장)'!C6</f>
        <v>㎡</v>
      </c>
      <c r="D16" s="720">
        <f>'수량(포장)'!D6</f>
        <v>11</v>
      </c>
      <c r="E16" s="708"/>
      <c r="F16" s="718"/>
      <c r="G16" s="710">
        <f>'수량산출(포장)'!D120</f>
        <v>0.18150000000000002</v>
      </c>
      <c r="H16" s="709">
        <f t="shared" si="3"/>
        <v>1.9965000000000002</v>
      </c>
      <c r="I16" s="708"/>
      <c r="J16" s="718"/>
      <c r="K16" s="710">
        <f>'수량산출(포장)'!D122</f>
        <v>6.2499999999999993E-2</v>
      </c>
      <c r="L16" s="709">
        <f>$D16*K16</f>
        <v>0.68749999999999989</v>
      </c>
      <c r="M16" s="708"/>
      <c r="N16" s="709">
        <f>$D16*M16</f>
        <v>0</v>
      </c>
      <c r="O16" s="710">
        <f>'수량산출(포장)'!D124</f>
        <v>0.11900000000000002</v>
      </c>
      <c r="P16" s="709">
        <f>$D16*O16</f>
        <v>1.3090000000000002</v>
      </c>
      <c r="Q16" s="721"/>
      <c r="R16" s="648"/>
      <c r="S16" s="645"/>
      <c r="T16" s="648"/>
      <c r="U16" s="648"/>
      <c r="V16" s="648"/>
      <c r="W16" s="648"/>
      <c r="X16" s="648"/>
      <c r="Y16" s="648"/>
      <c r="Z16" s="648"/>
      <c r="AA16" s="648"/>
    </row>
    <row r="17" spans="1:27" s="647" customFormat="1" ht="18.75" customHeight="1">
      <c r="A17" s="704"/>
      <c r="B17" s="719" t="str">
        <f>'수량(포장)'!A8</f>
        <v>화강석경계석</v>
      </c>
      <c r="C17" s="716" t="str">
        <f>'수량(포장)'!C8</f>
        <v>m</v>
      </c>
      <c r="D17" s="720">
        <f>'수량(포장)'!D8</f>
        <v>46</v>
      </c>
      <c r="E17" s="708"/>
      <c r="F17" s="718">
        <f>$D17*E17</f>
        <v>0</v>
      </c>
      <c r="G17" s="710">
        <f>'수량산출(포장)'!D190</f>
        <v>9.0000000000000011E-2</v>
      </c>
      <c r="H17" s="709">
        <f t="shared" si="3"/>
        <v>4.1400000000000006</v>
      </c>
      <c r="I17" s="708"/>
      <c r="J17" s="718">
        <f>$D17*I17</f>
        <v>0</v>
      </c>
      <c r="K17" s="710">
        <f>'수량산출(포장)'!D192</f>
        <v>4.4999999999999998E-2</v>
      </c>
      <c r="L17" s="718">
        <f>$D17*K17</f>
        <v>2.0699999999999998</v>
      </c>
      <c r="M17" s="708"/>
      <c r="N17" s="718">
        <f>$D17*M17</f>
        <v>0</v>
      </c>
      <c r="O17" s="710">
        <f>'수량산출(포장)'!D194</f>
        <v>4.5000000000000012E-2</v>
      </c>
      <c r="P17" s="718">
        <f>$D17*O17</f>
        <v>2.0700000000000007</v>
      </c>
      <c r="Q17" s="711"/>
      <c r="R17" s="648"/>
      <c r="S17" s="645"/>
      <c r="T17" s="648"/>
      <c r="U17" s="648"/>
      <c r="V17" s="648"/>
      <c r="W17" s="648"/>
      <c r="X17" s="648"/>
      <c r="Y17" s="648"/>
      <c r="Z17" s="648"/>
      <c r="AA17" s="648"/>
    </row>
    <row r="18" spans="1:27" s="644" customFormat="1" ht="18.75" customHeight="1">
      <c r="A18" s="979" t="s">
        <v>979</v>
      </c>
      <c r="B18" s="980"/>
      <c r="C18" s="712"/>
      <c r="D18" s="712"/>
      <c r="E18" s="975">
        <f>SUM(F14:F17)</f>
        <v>0</v>
      </c>
      <c r="F18" s="976"/>
      <c r="G18" s="972">
        <f>SUM(H14:H17)</f>
        <v>27.016500000000001</v>
      </c>
      <c r="H18" s="972"/>
      <c r="I18" s="975">
        <f>SUM(J14:J17)</f>
        <v>0</v>
      </c>
      <c r="J18" s="976"/>
      <c r="K18" s="972">
        <f>SUM(L14:L17)</f>
        <v>23.637499999999999</v>
      </c>
      <c r="L18" s="972"/>
      <c r="M18" s="975">
        <f>SUM(N14:N17)</f>
        <v>0</v>
      </c>
      <c r="N18" s="976"/>
      <c r="O18" s="972">
        <f>SUM(P14:P17)</f>
        <v>3.3790000000000009</v>
      </c>
      <c r="P18" s="972"/>
      <c r="Q18" s="711"/>
      <c r="R18" s="646"/>
      <c r="S18" s="645"/>
      <c r="T18" s="646"/>
      <c r="U18" s="646"/>
      <c r="V18" s="646"/>
      <c r="W18" s="646"/>
      <c r="X18" s="646"/>
      <c r="Y18" s="646"/>
      <c r="Z18" s="646"/>
      <c r="AA18" s="646"/>
    </row>
    <row r="19" spans="1:27" s="644" customFormat="1" ht="18.75" customHeight="1">
      <c r="A19" s="973" t="s">
        <v>978</v>
      </c>
      <c r="B19" s="973"/>
      <c r="C19" s="973"/>
      <c r="D19" s="973"/>
      <c r="E19" s="974">
        <f>SUM(E8,G8,E12,G12,E18,G18)</f>
        <v>40.967156000000003</v>
      </c>
      <c r="F19" s="974"/>
      <c r="G19" s="974"/>
      <c r="H19" s="974"/>
      <c r="I19" s="974">
        <f>SUM(I8,K8,I12,K12,I18,K18)</f>
        <v>27.393207999999998</v>
      </c>
      <c r="J19" s="974"/>
      <c r="K19" s="974"/>
      <c r="L19" s="974"/>
      <c r="M19" s="974">
        <f>SUM(M8,O8,M12,O12,M18,O18)</f>
        <v>10.819948000000002</v>
      </c>
      <c r="N19" s="974"/>
      <c r="O19" s="974"/>
      <c r="P19" s="974"/>
      <c r="Q19" s="722"/>
      <c r="S19" s="645"/>
    </row>
  </sheetData>
  <mergeCells count="36">
    <mergeCell ref="A1:Q1"/>
    <mergeCell ref="A3:B4"/>
    <mergeCell ref="C3:C4"/>
    <mergeCell ref="D3:D4"/>
    <mergeCell ref="E3:H3"/>
    <mergeCell ref="I3:L3"/>
    <mergeCell ref="M3:P3"/>
    <mergeCell ref="Q3:Q4"/>
    <mergeCell ref="A5:B5"/>
    <mergeCell ref="A8:B8"/>
    <mergeCell ref="E8:F8"/>
    <mergeCell ref="G8:H8"/>
    <mergeCell ref="I8:J8"/>
    <mergeCell ref="O8:P8"/>
    <mergeCell ref="A9:B9"/>
    <mergeCell ref="A12:B12"/>
    <mergeCell ref="E12:F12"/>
    <mergeCell ref="G12:H12"/>
    <mergeCell ref="I12:J12"/>
    <mergeCell ref="K12:L12"/>
    <mergeCell ref="M12:N12"/>
    <mergeCell ref="O12:P12"/>
    <mergeCell ref="K8:L8"/>
    <mergeCell ref="M8:N8"/>
    <mergeCell ref="A13:B13"/>
    <mergeCell ref="A18:B18"/>
    <mergeCell ref="E18:F18"/>
    <mergeCell ref="G18:H18"/>
    <mergeCell ref="I18:J18"/>
    <mergeCell ref="O18:P18"/>
    <mergeCell ref="A19:D19"/>
    <mergeCell ref="E19:H19"/>
    <mergeCell ref="I19:L19"/>
    <mergeCell ref="M19:P19"/>
    <mergeCell ref="K18:L18"/>
    <mergeCell ref="M18:N18"/>
  </mergeCells>
  <phoneticPr fontId="4" type="noConversion"/>
  <pageMargins left="0.7" right="0.7" top="0.75" bottom="0.75" header="0.3" footer="0.3"/>
  <pageSetup paperSize="9" scale="81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6"/>
  <sheetViews>
    <sheetView view="pageBreakPreview" topLeftCell="A43" zoomScale="115" zoomScaleNormal="100" zoomScaleSheetLayoutView="115" workbookViewId="0">
      <selection activeCell="B6" sqref="B6"/>
    </sheetView>
  </sheetViews>
  <sheetFormatPr defaultRowHeight="19.5" customHeight="1"/>
  <cols>
    <col min="1" max="1" width="4.375" style="46" customWidth="1"/>
    <col min="2" max="2" width="11.625" style="56" customWidth="1"/>
    <col min="3" max="3" width="9.125" style="61" customWidth="1"/>
    <col min="4" max="4" width="6.625" style="66" customWidth="1"/>
    <col min="5" max="5" width="4.125" style="56" customWidth="1"/>
    <col min="6" max="6" width="39.625" style="56" customWidth="1"/>
    <col min="7" max="7" width="8.625" style="46" customWidth="1"/>
    <col min="8" max="243" width="9" style="3"/>
    <col min="244" max="244" width="4.375" style="3" customWidth="1"/>
    <col min="245" max="245" width="11.25" style="3" customWidth="1"/>
    <col min="246" max="246" width="11.125" style="3" customWidth="1"/>
    <col min="247" max="247" width="8.25" style="3" customWidth="1"/>
    <col min="248" max="248" width="3.875" style="3" customWidth="1"/>
    <col min="249" max="249" width="39.375" style="3" customWidth="1"/>
    <col min="250" max="499" width="9" style="3"/>
    <col min="500" max="500" width="4.375" style="3" customWidth="1"/>
    <col min="501" max="501" width="11.25" style="3" customWidth="1"/>
    <col min="502" max="502" width="11.125" style="3" customWidth="1"/>
    <col min="503" max="503" width="8.25" style="3" customWidth="1"/>
    <col min="504" max="504" width="3.875" style="3" customWidth="1"/>
    <col min="505" max="505" width="39.375" style="3" customWidth="1"/>
    <col min="506" max="755" width="9" style="3"/>
    <col min="756" max="756" width="4.375" style="3" customWidth="1"/>
    <col min="757" max="757" width="11.25" style="3" customWidth="1"/>
    <col min="758" max="758" width="11.125" style="3" customWidth="1"/>
    <col min="759" max="759" width="8.25" style="3" customWidth="1"/>
    <col min="760" max="760" width="3.875" style="3" customWidth="1"/>
    <col min="761" max="761" width="39.375" style="3" customWidth="1"/>
    <col min="762" max="1011" width="9" style="3"/>
    <col min="1012" max="1012" width="4.375" style="3" customWidth="1"/>
    <col min="1013" max="1013" width="11.25" style="3" customWidth="1"/>
    <col min="1014" max="1014" width="11.125" style="3" customWidth="1"/>
    <col min="1015" max="1015" width="8.25" style="3" customWidth="1"/>
    <col min="1016" max="1016" width="3.875" style="3" customWidth="1"/>
    <col min="1017" max="1017" width="39.375" style="3" customWidth="1"/>
    <col min="1018" max="1267" width="9" style="3"/>
    <col min="1268" max="1268" width="4.375" style="3" customWidth="1"/>
    <col min="1269" max="1269" width="11.25" style="3" customWidth="1"/>
    <col min="1270" max="1270" width="11.125" style="3" customWidth="1"/>
    <col min="1271" max="1271" width="8.25" style="3" customWidth="1"/>
    <col min="1272" max="1272" width="3.875" style="3" customWidth="1"/>
    <col min="1273" max="1273" width="39.375" style="3" customWidth="1"/>
    <col min="1274" max="1523" width="9" style="3"/>
    <col min="1524" max="1524" width="4.375" style="3" customWidth="1"/>
    <col min="1525" max="1525" width="11.25" style="3" customWidth="1"/>
    <col min="1526" max="1526" width="11.125" style="3" customWidth="1"/>
    <col min="1527" max="1527" width="8.25" style="3" customWidth="1"/>
    <col min="1528" max="1528" width="3.875" style="3" customWidth="1"/>
    <col min="1529" max="1529" width="39.375" style="3" customWidth="1"/>
    <col min="1530" max="1779" width="9" style="3"/>
    <col min="1780" max="1780" width="4.375" style="3" customWidth="1"/>
    <col min="1781" max="1781" width="11.25" style="3" customWidth="1"/>
    <col min="1782" max="1782" width="11.125" style="3" customWidth="1"/>
    <col min="1783" max="1783" width="8.25" style="3" customWidth="1"/>
    <col min="1784" max="1784" width="3.875" style="3" customWidth="1"/>
    <col min="1785" max="1785" width="39.375" style="3" customWidth="1"/>
    <col min="1786" max="2035" width="9" style="3"/>
    <col min="2036" max="2036" width="4.375" style="3" customWidth="1"/>
    <col min="2037" max="2037" width="11.25" style="3" customWidth="1"/>
    <col min="2038" max="2038" width="11.125" style="3" customWidth="1"/>
    <col min="2039" max="2039" width="8.25" style="3" customWidth="1"/>
    <col min="2040" max="2040" width="3.875" style="3" customWidth="1"/>
    <col min="2041" max="2041" width="39.375" style="3" customWidth="1"/>
    <col min="2042" max="2291" width="9" style="3"/>
    <col min="2292" max="2292" width="4.375" style="3" customWidth="1"/>
    <col min="2293" max="2293" width="11.25" style="3" customWidth="1"/>
    <col min="2294" max="2294" width="11.125" style="3" customWidth="1"/>
    <col min="2295" max="2295" width="8.25" style="3" customWidth="1"/>
    <col min="2296" max="2296" width="3.875" style="3" customWidth="1"/>
    <col min="2297" max="2297" width="39.375" style="3" customWidth="1"/>
    <col min="2298" max="2547" width="9" style="3"/>
    <col min="2548" max="2548" width="4.375" style="3" customWidth="1"/>
    <col min="2549" max="2549" width="11.25" style="3" customWidth="1"/>
    <col min="2550" max="2550" width="11.125" style="3" customWidth="1"/>
    <col min="2551" max="2551" width="8.25" style="3" customWidth="1"/>
    <col min="2552" max="2552" width="3.875" style="3" customWidth="1"/>
    <col min="2553" max="2553" width="39.375" style="3" customWidth="1"/>
    <col min="2554" max="2803" width="9" style="3"/>
    <col min="2804" max="2804" width="4.375" style="3" customWidth="1"/>
    <col min="2805" max="2805" width="11.25" style="3" customWidth="1"/>
    <col min="2806" max="2806" width="11.125" style="3" customWidth="1"/>
    <col min="2807" max="2807" width="8.25" style="3" customWidth="1"/>
    <col min="2808" max="2808" width="3.875" style="3" customWidth="1"/>
    <col min="2809" max="2809" width="39.375" style="3" customWidth="1"/>
    <col min="2810" max="3059" width="9" style="3"/>
    <col min="3060" max="3060" width="4.375" style="3" customWidth="1"/>
    <col min="3061" max="3061" width="11.25" style="3" customWidth="1"/>
    <col min="3062" max="3062" width="11.125" style="3" customWidth="1"/>
    <col min="3063" max="3063" width="8.25" style="3" customWidth="1"/>
    <col min="3064" max="3064" width="3.875" style="3" customWidth="1"/>
    <col min="3065" max="3065" width="39.375" style="3" customWidth="1"/>
    <col min="3066" max="3315" width="9" style="3"/>
    <col min="3316" max="3316" width="4.375" style="3" customWidth="1"/>
    <col min="3317" max="3317" width="11.25" style="3" customWidth="1"/>
    <col min="3318" max="3318" width="11.125" style="3" customWidth="1"/>
    <col min="3319" max="3319" width="8.25" style="3" customWidth="1"/>
    <col min="3320" max="3320" width="3.875" style="3" customWidth="1"/>
    <col min="3321" max="3321" width="39.375" style="3" customWidth="1"/>
    <col min="3322" max="3571" width="9" style="3"/>
    <col min="3572" max="3572" width="4.375" style="3" customWidth="1"/>
    <col min="3573" max="3573" width="11.25" style="3" customWidth="1"/>
    <col min="3574" max="3574" width="11.125" style="3" customWidth="1"/>
    <col min="3575" max="3575" width="8.25" style="3" customWidth="1"/>
    <col min="3576" max="3576" width="3.875" style="3" customWidth="1"/>
    <col min="3577" max="3577" width="39.375" style="3" customWidth="1"/>
    <col min="3578" max="3827" width="9" style="3"/>
    <col min="3828" max="3828" width="4.375" style="3" customWidth="1"/>
    <col min="3829" max="3829" width="11.25" style="3" customWidth="1"/>
    <col min="3830" max="3830" width="11.125" style="3" customWidth="1"/>
    <col min="3831" max="3831" width="8.25" style="3" customWidth="1"/>
    <col min="3832" max="3832" width="3.875" style="3" customWidth="1"/>
    <col min="3833" max="3833" width="39.375" style="3" customWidth="1"/>
    <col min="3834" max="4083" width="9" style="3"/>
    <col min="4084" max="4084" width="4.375" style="3" customWidth="1"/>
    <col min="4085" max="4085" width="11.25" style="3" customWidth="1"/>
    <col min="4086" max="4086" width="11.125" style="3" customWidth="1"/>
    <col min="4087" max="4087" width="8.25" style="3" customWidth="1"/>
    <col min="4088" max="4088" width="3.875" style="3" customWidth="1"/>
    <col min="4089" max="4089" width="39.375" style="3" customWidth="1"/>
    <col min="4090" max="4339" width="9" style="3"/>
    <col min="4340" max="4340" width="4.375" style="3" customWidth="1"/>
    <col min="4341" max="4341" width="11.25" style="3" customWidth="1"/>
    <col min="4342" max="4342" width="11.125" style="3" customWidth="1"/>
    <col min="4343" max="4343" width="8.25" style="3" customWidth="1"/>
    <col min="4344" max="4344" width="3.875" style="3" customWidth="1"/>
    <col min="4345" max="4345" width="39.375" style="3" customWidth="1"/>
    <col min="4346" max="4595" width="9" style="3"/>
    <col min="4596" max="4596" width="4.375" style="3" customWidth="1"/>
    <col min="4597" max="4597" width="11.25" style="3" customWidth="1"/>
    <col min="4598" max="4598" width="11.125" style="3" customWidth="1"/>
    <col min="4599" max="4599" width="8.25" style="3" customWidth="1"/>
    <col min="4600" max="4600" width="3.875" style="3" customWidth="1"/>
    <col min="4601" max="4601" width="39.375" style="3" customWidth="1"/>
    <col min="4602" max="4851" width="9" style="3"/>
    <col min="4852" max="4852" width="4.375" style="3" customWidth="1"/>
    <col min="4853" max="4853" width="11.25" style="3" customWidth="1"/>
    <col min="4854" max="4854" width="11.125" style="3" customWidth="1"/>
    <col min="4855" max="4855" width="8.25" style="3" customWidth="1"/>
    <col min="4856" max="4856" width="3.875" style="3" customWidth="1"/>
    <col min="4857" max="4857" width="39.375" style="3" customWidth="1"/>
    <col min="4858" max="5107" width="9" style="3"/>
    <col min="5108" max="5108" width="4.375" style="3" customWidth="1"/>
    <col min="5109" max="5109" width="11.25" style="3" customWidth="1"/>
    <col min="5110" max="5110" width="11.125" style="3" customWidth="1"/>
    <col min="5111" max="5111" width="8.25" style="3" customWidth="1"/>
    <col min="5112" max="5112" width="3.875" style="3" customWidth="1"/>
    <col min="5113" max="5113" width="39.375" style="3" customWidth="1"/>
    <col min="5114" max="5363" width="9" style="3"/>
    <col min="5364" max="5364" width="4.375" style="3" customWidth="1"/>
    <col min="5365" max="5365" width="11.25" style="3" customWidth="1"/>
    <col min="5366" max="5366" width="11.125" style="3" customWidth="1"/>
    <col min="5367" max="5367" width="8.25" style="3" customWidth="1"/>
    <col min="5368" max="5368" width="3.875" style="3" customWidth="1"/>
    <col min="5369" max="5369" width="39.375" style="3" customWidth="1"/>
    <col min="5370" max="5619" width="9" style="3"/>
    <col min="5620" max="5620" width="4.375" style="3" customWidth="1"/>
    <col min="5621" max="5621" width="11.25" style="3" customWidth="1"/>
    <col min="5622" max="5622" width="11.125" style="3" customWidth="1"/>
    <col min="5623" max="5623" width="8.25" style="3" customWidth="1"/>
    <col min="5624" max="5624" width="3.875" style="3" customWidth="1"/>
    <col min="5625" max="5625" width="39.375" style="3" customWidth="1"/>
    <col min="5626" max="5875" width="9" style="3"/>
    <col min="5876" max="5876" width="4.375" style="3" customWidth="1"/>
    <col min="5877" max="5877" width="11.25" style="3" customWidth="1"/>
    <col min="5878" max="5878" width="11.125" style="3" customWidth="1"/>
    <col min="5879" max="5879" width="8.25" style="3" customWidth="1"/>
    <col min="5880" max="5880" width="3.875" style="3" customWidth="1"/>
    <col min="5881" max="5881" width="39.375" style="3" customWidth="1"/>
    <col min="5882" max="6131" width="9" style="3"/>
    <col min="6132" max="6132" width="4.375" style="3" customWidth="1"/>
    <col min="6133" max="6133" width="11.25" style="3" customWidth="1"/>
    <col min="6134" max="6134" width="11.125" style="3" customWidth="1"/>
    <col min="6135" max="6135" width="8.25" style="3" customWidth="1"/>
    <col min="6136" max="6136" width="3.875" style="3" customWidth="1"/>
    <col min="6137" max="6137" width="39.375" style="3" customWidth="1"/>
    <col min="6138" max="6387" width="9" style="3"/>
    <col min="6388" max="6388" width="4.375" style="3" customWidth="1"/>
    <col min="6389" max="6389" width="11.25" style="3" customWidth="1"/>
    <col min="6390" max="6390" width="11.125" style="3" customWidth="1"/>
    <col min="6391" max="6391" width="8.25" style="3" customWidth="1"/>
    <col min="6392" max="6392" width="3.875" style="3" customWidth="1"/>
    <col min="6393" max="6393" width="39.375" style="3" customWidth="1"/>
    <col min="6394" max="6643" width="9" style="3"/>
    <col min="6644" max="6644" width="4.375" style="3" customWidth="1"/>
    <col min="6645" max="6645" width="11.25" style="3" customWidth="1"/>
    <col min="6646" max="6646" width="11.125" style="3" customWidth="1"/>
    <col min="6647" max="6647" width="8.25" style="3" customWidth="1"/>
    <col min="6648" max="6648" width="3.875" style="3" customWidth="1"/>
    <col min="6649" max="6649" width="39.375" style="3" customWidth="1"/>
    <col min="6650" max="6899" width="9" style="3"/>
    <col min="6900" max="6900" width="4.375" style="3" customWidth="1"/>
    <col min="6901" max="6901" width="11.25" style="3" customWidth="1"/>
    <col min="6902" max="6902" width="11.125" style="3" customWidth="1"/>
    <col min="6903" max="6903" width="8.25" style="3" customWidth="1"/>
    <col min="6904" max="6904" width="3.875" style="3" customWidth="1"/>
    <col min="6905" max="6905" width="39.375" style="3" customWidth="1"/>
    <col min="6906" max="7155" width="9" style="3"/>
    <col min="7156" max="7156" width="4.375" style="3" customWidth="1"/>
    <col min="7157" max="7157" width="11.25" style="3" customWidth="1"/>
    <col min="7158" max="7158" width="11.125" style="3" customWidth="1"/>
    <col min="7159" max="7159" width="8.25" style="3" customWidth="1"/>
    <col min="7160" max="7160" width="3.875" style="3" customWidth="1"/>
    <col min="7161" max="7161" width="39.375" style="3" customWidth="1"/>
    <col min="7162" max="7411" width="9" style="3"/>
    <col min="7412" max="7412" width="4.375" style="3" customWidth="1"/>
    <col min="7413" max="7413" width="11.25" style="3" customWidth="1"/>
    <col min="7414" max="7414" width="11.125" style="3" customWidth="1"/>
    <col min="7415" max="7415" width="8.25" style="3" customWidth="1"/>
    <col min="7416" max="7416" width="3.875" style="3" customWidth="1"/>
    <col min="7417" max="7417" width="39.375" style="3" customWidth="1"/>
    <col min="7418" max="7667" width="9" style="3"/>
    <col min="7668" max="7668" width="4.375" style="3" customWidth="1"/>
    <col min="7669" max="7669" width="11.25" style="3" customWidth="1"/>
    <col min="7670" max="7670" width="11.125" style="3" customWidth="1"/>
    <col min="7671" max="7671" width="8.25" style="3" customWidth="1"/>
    <col min="7672" max="7672" width="3.875" style="3" customWidth="1"/>
    <col min="7673" max="7673" width="39.375" style="3" customWidth="1"/>
    <col min="7674" max="7923" width="9" style="3"/>
    <col min="7924" max="7924" width="4.375" style="3" customWidth="1"/>
    <col min="7925" max="7925" width="11.25" style="3" customWidth="1"/>
    <col min="7926" max="7926" width="11.125" style="3" customWidth="1"/>
    <col min="7927" max="7927" width="8.25" style="3" customWidth="1"/>
    <col min="7928" max="7928" width="3.875" style="3" customWidth="1"/>
    <col min="7929" max="7929" width="39.375" style="3" customWidth="1"/>
    <col min="7930" max="8179" width="9" style="3"/>
    <col min="8180" max="8180" width="4.375" style="3" customWidth="1"/>
    <col min="8181" max="8181" width="11.25" style="3" customWidth="1"/>
    <col min="8182" max="8182" width="11.125" style="3" customWidth="1"/>
    <col min="8183" max="8183" width="8.25" style="3" customWidth="1"/>
    <col min="8184" max="8184" width="3.875" style="3" customWidth="1"/>
    <col min="8185" max="8185" width="39.375" style="3" customWidth="1"/>
    <col min="8186" max="8435" width="9" style="3"/>
    <col min="8436" max="8436" width="4.375" style="3" customWidth="1"/>
    <col min="8437" max="8437" width="11.25" style="3" customWidth="1"/>
    <col min="8438" max="8438" width="11.125" style="3" customWidth="1"/>
    <col min="8439" max="8439" width="8.25" style="3" customWidth="1"/>
    <col min="8440" max="8440" width="3.875" style="3" customWidth="1"/>
    <col min="8441" max="8441" width="39.375" style="3" customWidth="1"/>
    <col min="8442" max="8691" width="9" style="3"/>
    <col min="8692" max="8692" width="4.375" style="3" customWidth="1"/>
    <col min="8693" max="8693" width="11.25" style="3" customWidth="1"/>
    <col min="8694" max="8694" width="11.125" style="3" customWidth="1"/>
    <col min="8695" max="8695" width="8.25" style="3" customWidth="1"/>
    <col min="8696" max="8696" width="3.875" style="3" customWidth="1"/>
    <col min="8697" max="8697" width="39.375" style="3" customWidth="1"/>
    <col min="8698" max="8947" width="9" style="3"/>
    <col min="8948" max="8948" width="4.375" style="3" customWidth="1"/>
    <col min="8949" max="8949" width="11.25" style="3" customWidth="1"/>
    <col min="8950" max="8950" width="11.125" style="3" customWidth="1"/>
    <col min="8951" max="8951" width="8.25" style="3" customWidth="1"/>
    <col min="8952" max="8952" width="3.875" style="3" customWidth="1"/>
    <col min="8953" max="8953" width="39.375" style="3" customWidth="1"/>
    <col min="8954" max="9203" width="9" style="3"/>
    <col min="9204" max="9204" width="4.375" style="3" customWidth="1"/>
    <col min="9205" max="9205" width="11.25" style="3" customWidth="1"/>
    <col min="9206" max="9206" width="11.125" style="3" customWidth="1"/>
    <col min="9207" max="9207" width="8.25" style="3" customWidth="1"/>
    <col min="9208" max="9208" width="3.875" style="3" customWidth="1"/>
    <col min="9209" max="9209" width="39.375" style="3" customWidth="1"/>
    <col min="9210" max="9459" width="9" style="3"/>
    <col min="9460" max="9460" width="4.375" style="3" customWidth="1"/>
    <col min="9461" max="9461" width="11.25" style="3" customWidth="1"/>
    <col min="9462" max="9462" width="11.125" style="3" customWidth="1"/>
    <col min="9463" max="9463" width="8.25" style="3" customWidth="1"/>
    <col min="9464" max="9464" width="3.875" style="3" customWidth="1"/>
    <col min="9465" max="9465" width="39.375" style="3" customWidth="1"/>
    <col min="9466" max="9715" width="9" style="3"/>
    <col min="9716" max="9716" width="4.375" style="3" customWidth="1"/>
    <col min="9717" max="9717" width="11.25" style="3" customWidth="1"/>
    <col min="9718" max="9718" width="11.125" style="3" customWidth="1"/>
    <col min="9719" max="9719" width="8.25" style="3" customWidth="1"/>
    <col min="9720" max="9720" width="3.875" style="3" customWidth="1"/>
    <col min="9721" max="9721" width="39.375" style="3" customWidth="1"/>
    <col min="9722" max="9971" width="9" style="3"/>
    <col min="9972" max="9972" width="4.375" style="3" customWidth="1"/>
    <col min="9973" max="9973" width="11.25" style="3" customWidth="1"/>
    <col min="9974" max="9974" width="11.125" style="3" customWidth="1"/>
    <col min="9975" max="9975" width="8.25" style="3" customWidth="1"/>
    <col min="9976" max="9976" width="3.875" style="3" customWidth="1"/>
    <col min="9977" max="9977" width="39.375" style="3" customWidth="1"/>
    <col min="9978" max="10227" width="9" style="3"/>
    <col min="10228" max="10228" width="4.375" style="3" customWidth="1"/>
    <col min="10229" max="10229" width="11.25" style="3" customWidth="1"/>
    <col min="10230" max="10230" width="11.125" style="3" customWidth="1"/>
    <col min="10231" max="10231" width="8.25" style="3" customWidth="1"/>
    <col min="10232" max="10232" width="3.875" style="3" customWidth="1"/>
    <col min="10233" max="10233" width="39.375" style="3" customWidth="1"/>
    <col min="10234" max="10483" width="9" style="3"/>
    <col min="10484" max="10484" width="4.375" style="3" customWidth="1"/>
    <col min="10485" max="10485" width="11.25" style="3" customWidth="1"/>
    <col min="10486" max="10486" width="11.125" style="3" customWidth="1"/>
    <col min="10487" max="10487" width="8.25" style="3" customWidth="1"/>
    <col min="10488" max="10488" width="3.875" style="3" customWidth="1"/>
    <col min="10489" max="10489" width="39.375" style="3" customWidth="1"/>
    <col min="10490" max="10739" width="9" style="3"/>
    <col min="10740" max="10740" width="4.375" style="3" customWidth="1"/>
    <col min="10741" max="10741" width="11.25" style="3" customWidth="1"/>
    <col min="10742" max="10742" width="11.125" style="3" customWidth="1"/>
    <col min="10743" max="10743" width="8.25" style="3" customWidth="1"/>
    <col min="10744" max="10744" width="3.875" style="3" customWidth="1"/>
    <col min="10745" max="10745" width="39.375" style="3" customWidth="1"/>
    <col min="10746" max="10995" width="9" style="3"/>
    <col min="10996" max="10996" width="4.375" style="3" customWidth="1"/>
    <col min="10997" max="10997" width="11.25" style="3" customWidth="1"/>
    <col min="10998" max="10998" width="11.125" style="3" customWidth="1"/>
    <col min="10999" max="10999" width="8.25" style="3" customWidth="1"/>
    <col min="11000" max="11000" width="3.875" style="3" customWidth="1"/>
    <col min="11001" max="11001" width="39.375" style="3" customWidth="1"/>
    <col min="11002" max="11251" width="9" style="3"/>
    <col min="11252" max="11252" width="4.375" style="3" customWidth="1"/>
    <col min="11253" max="11253" width="11.25" style="3" customWidth="1"/>
    <col min="11254" max="11254" width="11.125" style="3" customWidth="1"/>
    <col min="11255" max="11255" width="8.25" style="3" customWidth="1"/>
    <col min="11256" max="11256" width="3.875" style="3" customWidth="1"/>
    <col min="11257" max="11257" width="39.375" style="3" customWidth="1"/>
    <col min="11258" max="11507" width="9" style="3"/>
    <col min="11508" max="11508" width="4.375" style="3" customWidth="1"/>
    <col min="11509" max="11509" width="11.25" style="3" customWidth="1"/>
    <col min="11510" max="11510" width="11.125" style="3" customWidth="1"/>
    <col min="11511" max="11511" width="8.25" style="3" customWidth="1"/>
    <col min="11512" max="11512" width="3.875" style="3" customWidth="1"/>
    <col min="11513" max="11513" width="39.375" style="3" customWidth="1"/>
    <col min="11514" max="11763" width="9" style="3"/>
    <col min="11764" max="11764" width="4.375" style="3" customWidth="1"/>
    <col min="11765" max="11765" width="11.25" style="3" customWidth="1"/>
    <col min="11766" max="11766" width="11.125" style="3" customWidth="1"/>
    <col min="11767" max="11767" width="8.25" style="3" customWidth="1"/>
    <col min="11768" max="11768" width="3.875" style="3" customWidth="1"/>
    <col min="11769" max="11769" width="39.375" style="3" customWidth="1"/>
    <col min="11770" max="12019" width="9" style="3"/>
    <col min="12020" max="12020" width="4.375" style="3" customWidth="1"/>
    <col min="12021" max="12021" width="11.25" style="3" customWidth="1"/>
    <col min="12022" max="12022" width="11.125" style="3" customWidth="1"/>
    <col min="12023" max="12023" width="8.25" style="3" customWidth="1"/>
    <col min="12024" max="12024" width="3.875" style="3" customWidth="1"/>
    <col min="12025" max="12025" width="39.375" style="3" customWidth="1"/>
    <col min="12026" max="12275" width="9" style="3"/>
    <col min="12276" max="12276" width="4.375" style="3" customWidth="1"/>
    <col min="12277" max="12277" width="11.25" style="3" customWidth="1"/>
    <col min="12278" max="12278" width="11.125" style="3" customWidth="1"/>
    <col min="12279" max="12279" width="8.25" style="3" customWidth="1"/>
    <col min="12280" max="12280" width="3.875" style="3" customWidth="1"/>
    <col min="12281" max="12281" width="39.375" style="3" customWidth="1"/>
    <col min="12282" max="12531" width="9" style="3"/>
    <col min="12532" max="12532" width="4.375" style="3" customWidth="1"/>
    <col min="12533" max="12533" width="11.25" style="3" customWidth="1"/>
    <col min="12534" max="12534" width="11.125" style="3" customWidth="1"/>
    <col min="12535" max="12535" width="8.25" style="3" customWidth="1"/>
    <col min="12536" max="12536" width="3.875" style="3" customWidth="1"/>
    <col min="12537" max="12537" width="39.375" style="3" customWidth="1"/>
    <col min="12538" max="12787" width="9" style="3"/>
    <col min="12788" max="12788" width="4.375" style="3" customWidth="1"/>
    <col min="12789" max="12789" width="11.25" style="3" customWidth="1"/>
    <col min="12790" max="12790" width="11.125" style="3" customWidth="1"/>
    <col min="12791" max="12791" width="8.25" style="3" customWidth="1"/>
    <col min="12792" max="12792" width="3.875" style="3" customWidth="1"/>
    <col min="12793" max="12793" width="39.375" style="3" customWidth="1"/>
    <col min="12794" max="13043" width="9" style="3"/>
    <col min="13044" max="13044" width="4.375" style="3" customWidth="1"/>
    <col min="13045" max="13045" width="11.25" style="3" customWidth="1"/>
    <col min="13046" max="13046" width="11.125" style="3" customWidth="1"/>
    <col min="13047" max="13047" width="8.25" style="3" customWidth="1"/>
    <col min="13048" max="13048" width="3.875" style="3" customWidth="1"/>
    <col min="13049" max="13049" width="39.375" style="3" customWidth="1"/>
    <col min="13050" max="13299" width="9" style="3"/>
    <col min="13300" max="13300" width="4.375" style="3" customWidth="1"/>
    <col min="13301" max="13301" width="11.25" style="3" customWidth="1"/>
    <col min="13302" max="13302" width="11.125" style="3" customWidth="1"/>
    <col min="13303" max="13303" width="8.25" style="3" customWidth="1"/>
    <col min="13304" max="13304" width="3.875" style="3" customWidth="1"/>
    <col min="13305" max="13305" width="39.375" style="3" customWidth="1"/>
    <col min="13306" max="13555" width="9" style="3"/>
    <col min="13556" max="13556" width="4.375" style="3" customWidth="1"/>
    <col min="13557" max="13557" width="11.25" style="3" customWidth="1"/>
    <col min="13558" max="13558" width="11.125" style="3" customWidth="1"/>
    <col min="13559" max="13559" width="8.25" style="3" customWidth="1"/>
    <col min="13560" max="13560" width="3.875" style="3" customWidth="1"/>
    <col min="13561" max="13561" width="39.375" style="3" customWidth="1"/>
    <col min="13562" max="13811" width="9" style="3"/>
    <col min="13812" max="13812" width="4.375" style="3" customWidth="1"/>
    <col min="13813" max="13813" width="11.25" style="3" customWidth="1"/>
    <col min="13814" max="13814" width="11.125" style="3" customWidth="1"/>
    <col min="13815" max="13815" width="8.25" style="3" customWidth="1"/>
    <col min="13816" max="13816" width="3.875" style="3" customWidth="1"/>
    <col min="13817" max="13817" width="39.375" style="3" customWidth="1"/>
    <col min="13818" max="14067" width="9" style="3"/>
    <col min="14068" max="14068" width="4.375" style="3" customWidth="1"/>
    <col min="14069" max="14069" width="11.25" style="3" customWidth="1"/>
    <col min="14070" max="14070" width="11.125" style="3" customWidth="1"/>
    <col min="14071" max="14071" width="8.25" style="3" customWidth="1"/>
    <col min="14072" max="14072" width="3.875" style="3" customWidth="1"/>
    <col min="14073" max="14073" width="39.375" style="3" customWidth="1"/>
    <col min="14074" max="14323" width="9" style="3"/>
    <col min="14324" max="14324" width="4.375" style="3" customWidth="1"/>
    <col min="14325" max="14325" width="11.25" style="3" customWidth="1"/>
    <col min="14326" max="14326" width="11.125" style="3" customWidth="1"/>
    <col min="14327" max="14327" width="8.25" style="3" customWidth="1"/>
    <col min="14328" max="14328" width="3.875" style="3" customWidth="1"/>
    <col min="14329" max="14329" width="39.375" style="3" customWidth="1"/>
    <col min="14330" max="14579" width="9" style="3"/>
    <col min="14580" max="14580" width="4.375" style="3" customWidth="1"/>
    <col min="14581" max="14581" width="11.25" style="3" customWidth="1"/>
    <col min="14582" max="14582" width="11.125" style="3" customWidth="1"/>
    <col min="14583" max="14583" width="8.25" style="3" customWidth="1"/>
    <col min="14584" max="14584" width="3.875" style="3" customWidth="1"/>
    <col min="14585" max="14585" width="39.375" style="3" customWidth="1"/>
    <col min="14586" max="14835" width="9" style="3"/>
    <col min="14836" max="14836" width="4.375" style="3" customWidth="1"/>
    <col min="14837" max="14837" width="11.25" style="3" customWidth="1"/>
    <col min="14838" max="14838" width="11.125" style="3" customWidth="1"/>
    <col min="14839" max="14839" width="8.25" style="3" customWidth="1"/>
    <col min="14840" max="14840" width="3.875" style="3" customWidth="1"/>
    <col min="14841" max="14841" width="39.375" style="3" customWidth="1"/>
    <col min="14842" max="15091" width="9" style="3"/>
    <col min="15092" max="15092" width="4.375" style="3" customWidth="1"/>
    <col min="15093" max="15093" width="11.25" style="3" customWidth="1"/>
    <col min="15094" max="15094" width="11.125" style="3" customWidth="1"/>
    <col min="15095" max="15095" width="8.25" style="3" customWidth="1"/>
    <col min="15096" max="15096" width="3.875" style="3" customWidth="1"/>
    <col min="15097" max="15097" width="39.375" style="3" customWidth="1"/>
    <col min="15098" max="15347" width="9" style="3"/>
    <col min="15348" max="15348" width="4.375" style="3" customWidth="1"/>
    <col min="15349" max="15349" width="11.25" style="3" customWidth="1"/>
    <col min="15350" max="15350" width="11.125" style="3" customWidth="1"/>
    <col min="15351" max="15351" width="8.25" style="3" customWidth="1"/>
    <col min="15352" max="15352" width="3.875" style="3" customWidth="1"/>
    <col min="15353" max="15353" width="39.375" style="3" customWidth="1"/>
    <col min="15354" max="15603" width="9" style="3"/>
    <col min="15604" max="15604" width="4.375" style="3" customWidth="1"/>
    <col min="15605" max="15605" width="11.25" style="3" customWidth="1"/>
    <col min="15606" max="15606" width="11.125" style="3" customWidth="1"/>
    <col min="15607" max="15607" width="8.25" style="3" customWidth="1"/>
    <col min="15608" max="15608" width="3.875" style="3" customWidth="1"/>
    <col min="15609" max="15609" width="39.375" style="3" customWidth="1"/>
    <col min="15610" max="15859" width="9" style="3"/>
    <col min="15860" max="15860" width="4.375" style="3" customWidth="1"/>
    <col min="15861" max="15861" width="11.25" style="3" customWidth="1"/>
    <col min="15862" max="15862" width="11.125" style="3" customWidth="1"/>
    <col min="15863" max="15863" width="8.25" style="3" customWidth="1"/>
    <col min="15864" max="15864" width="3.875" style="3" customWidth="1"/>
    <col min="15865" max="15865" width="39.375" style="3" customWidth="1"/>
    <col min="15866" max="16115" width="9" style="3"/>
    <col min="16116" max="16116" width="4.375" style="3" customWidth="1"/>
    <col min="16117" max="16117" width="11.25" style="3" customWidth="1"/>
    <col min="16118" max="16118" width="11.125" style="3" customWidth="1"/>
    <col min="16119" max="16119" width="8.25" style="3" customWidth="1"/>
    <col min="16120" max="16120" width="3.875" style="3" customWidth="1"/>
    <col min="16121" max="16121" width="39.375" style="3" customWidth="1"/>
    <col min="16122" max="16384" width="9" style="3"/>
  </cols>
  <sheetData>
    <row r="1" spans="1:8" ht="37.5" customHeight="1">
      <c r="A1" s="20" t="s">
        <v>24</v>
      </c>
      <c r="B1" s="58" t="s">
        <v>823</v>
      </c>
      <c r="C1" s="22"/>
      <c r="D1" s="23"/>
      <c r="E1" s="21"/>
      <c r="F1" s="24"/>
      <c r="G1" s="25" t="s">
        <v>809</v>
      </c>
    </row>
    <row r="2" spans="1:8" s="4" customFormat="1" ht="20.100000000000001" customHeight="1">
      <c r="A2" s="26" t="s">
        <v>26</v>
      </c>
      <c r="B2" s="26" t="s">
        <v>27</v>
      </c>
      <c r="C2" s="26" t="s">
        <v>28</v>
      </c>
      <c r="D2" s="27" t="s">
        <v>29</v>
      </c>
      <c r="E2" s="26" t="s">
        <v>30</v>
      </c>
      <c r="F2" s="26" t="s">
        <v>31</v>
      </c>
      <c r="G2" s="26" t="s">
        <v>32</v>
      </c>
    </row>
    <row r="3" spans="1:8" ht="19.5" customHeight="1">
      <c r="A3" s="28"/>
      <c r="B3" s="29"/>
      <c r="C3" s="30"/>
      <c r="D3" s="31"/>
      <c r="E3" s="29"/>
      <c r="F3" s="29"/>
      <c r="G3" s="32"/>
    </row>
    <row r="4" spans="1:8" ht="19.5" customHeight="1">
      <c r="A4" s="33"/>
      <c r="B4" s="34"/>
      <c r="C4" s="35"/>
      <c r="D4" s="36"/>
      <c r="E4" s="34"/>
      <c r="F4" s="34"/>
      <c r="G4" s="37"/>
    </row>
    <row r="5" spans="1:8" ht="19.5" customHeight="1">
      <c r="A5" s="33"/>
      <c r="B5" s="34"/>
      <c r="C5" s="35"/>
      <c r="D5" s="36"/>
      <c r="E5" s="34"/>
      <c r="F5" s="34"/>
      <c r="G5" s="37"/>
    </row>
    <row r="6" spans="1:8" ht="19.5" customHeight="1">
      <c r="A6" s="33"/>
      <c r="B6" s="34"/>
      <c r="C6" s="35"/>
      <c r="D6" s="36"/>
      <c r="E6" s="34"/>
      <c r="F6" s="34"/>
      <c r="G6" s="37"/>
    </row>
    <row r="7" spans="1:8" ht="19.5" customHeight="1">
      <c r="A7" s="33"/>
      <c r="B7" s="34"/>
      <c r="C7" s="35"/>
      <c r="D7" s="36"/>
      <c r="E7" s="34"/>
      <c r="F7" s="34"/>
      <c r="G7" s="37"/>
    </row>
    <row r="8" spans="1:8" ht="19.5" customHeight="1">
      <c r="A8" s="33"/>
      <c r="B8" s="34"/>
      <c r="C8" s="35"/>
      <c r="D8" s="36"/>
      <c r="E8" s="34"/>
      <c r="F8" s="34"/>
      <c r="G8" s="37"/>
    </row>
    <row r="9" spans="1:8" ht="19.5" customHeight="1">
      <c r="A9" s="33"/>
      <c r="B9" s="34"/>
      <c r="C9" s="35"/>
      <c r="D9" s="36"/>
      <c r="E9" s="34"/>
      <c r="F9" s="34"/>
      <c r="G9" s="37"/>
    </row>
    <row r="10" spans="1:8" ht="19.5" customHeight="1">
      <c r="A10" s="33"/>
      <c r="B10" s="34"/>
      <c r="C10" s="35"/>
      <c r="D10" s="36"/>
      <c r="E10" s="34"/>
      <c r="F10" s="34"/>
      <c r="G10" s="37"/>
    </row>
    <row r="11" spans="1:8" ht="19.5" customHeight="1">
      <c r="A11" s="33"/>
      <c r="B11" s="34"/>
      <c r="C11" s="35"/>
      <c r="D11" s="36"/>
      <c r="E11" s="34"/>
      <c r="F11" s="34"/>
      <c r="G11" s="37"/>
    </row>
    <row r="12" spans="1:8" ht="19.5" customHeight="1">
      <c r="A12" s="33"/>
      <c r="B12" s="34"/>
      <c r="C12" s="35"/>
      <c r="D12" s="36"/>
      <c r="E12" s="34"/>
      <c r="F12" s="34"/>
      <c r="G12" s="37"/>
    </row>
    <row r="13" spans="1:8" ht="19.5" customHeight="1">
      <c r="A13" s="33"/>
      <c r="B13" s="34"/>
      <c r="C13" s="35"/>
      <c r="D13" s="36"/>
      <c r="E13" s="34"/>
      <c r="F13" s="38"/>
      <c r="G13" s="37"/>
    </row>
    <row r="14" spans="1:8" ht="19.5" customHeight="1">
      <c r="A14" s="33"/>
      <c r="B14" s="34"/>
      <c r="C14" s="35"/>
      <c r="D14" s="36"/>
      <c r="E14" s="34"/>
      <c r="F14" s="34"/>
      <c r="G14" s="37"/>
    </row>
    <row r="15" spans="1:8" s="9" customFormat="1" ht="19.5" customHeight="1">
      <c r="A15" s="39">
        <v>1</v>
      </c>
      <c r="B15" s="40" t="s">
        <v>792</v>
      </c>
      <c r="C15" s="41" t="s">
        <v>793</v>
      </c>
      <c r="D15" s="45">
        <f>1*0.15</f>
        <v>0.15</v>
      </c>
      <c r="E15" s="39" t="s">
        <v>54</v>
      </c>
      <c r="F15" s="43" t="s">
        <v>808</v>
      </c>
      <c r="G15" s="39"/>
      <c r="H15" s="10"/>
    </row>
    <row r="16" spans="1:8" s="9" customFormat="1" ht="19.5" customHeight="1">
      <c r="A16" s="46"/>
      <c r="B16" s="47"/>
      <c r="C16" s="48"/>
      <c r="D16" s="49"/>
      <c r="E16" s="46"/>
      <c r="F16" s="48"/>
      <c r="G16" s="39"/>
      <c r="H16" s="11"/>
    </row>
    <row r="17" spans="1:8" s="9" customFormat="1" ht="19.5" customHeight="1">
      <c r="A17" s="46">
        <v>2</v>
      </c>
      <c r="B17" s="47" t="s">
        <v>794</v>
      </c>
      <c r="C17" s="886" t="s">
        <v>795</v>
      </c>
      <c r="D17" s="45">
        <f>D15</f>
        <v>0.15</v>
      </c>
      <c r="E17" s="39" t="s">
        <v>54</v>
      </c>
      <c r="F17" s="47"/>
      <c r="G17" s="39"/>
      <c r="H17" s="12"/>
    </row>
    <row r="18" spans="1:8" s="9" customFormat="1" ht="19.5" customHeight="1">
      <c r="A18" s="46"/>
      <c r="B18" s="47"/>
      <c r="C18" s="48"/>
      <c r="D18" s="53"/>
      <c r="E18" s="46"/>
      <c r="F18" s="47"/>
      <c r="G18" s="39"/>
      <c r="H18" s="11"/>
    </row>
    <row r="19" spans="1:8" s="9" customFormat="1" ht="19.5" customHeight="1">
      <c r="A19" s="46">
        <v>3</v>
      </c>
      <c r="B19" s="47" t="s">
        <v>796</v>
      </c>
      <c r="C19" s="889" t="s">
        <v>797</v>
      </c>
      <c r="D19" s="53">
        <f>0.15*2.3</f>
        <v>0.34499999999999997</v>
      </c>
      <c r="E19" s="46" t="s">
        <v>798</v>
      </c>
      <c r="F19" s="43" t="s">
        <v>810</v>
      </c>
      <c r="G19" s="39"/>
      <c r="H19" s="11"/>
    </row>
    <row r="20" spans="1:8" ht="19.5" customHeight="1">
      <c r="B20" s="47"/>
      <c r="C20" s="50"/>
      <c r="D20" s="51"/>
      <c r="E20" s="46"/>
      <c r="F20" s="47"/>
    </row>
    <row r="21" spans="1:8" ht="19.5" customHeight="1">
      <c r="B21" s="47"/>
      <c r="C21" s="50"/>
      <c r="D21" s="54"/>
      <c r="E21" s="46"/>
      <c r="F21" s="47"/>
    </row>
    <row r="22" spans="1:8" ht="19.5" customHeight="1">
      <c r="B22" s="47"/>
      <c r="C22" s="48"/>
      <c r="D22" s="53"/>
      <c r="E22" s="46"/>
      <c r="F22" s="47"/>
    </row>
    <row r="23" spans="1:8" ht="19.5" customHeight="1">
      <c r="B23" s="47"/>
      <c r="C23" s="50"/>
      <c r="D23" s="55"/>
      <c r="E23" s="46"/>
      <c r="F23" s="47"/>
    </row>
    <row r="24" spans="1:8" ht="19.5" customHeight="1">
      <c r="B24" s="47"/>
      <c r="C24" s="48"/>
      <c r="D24" s="49"/>
      <c r="E24" s="46"/>
      <c r="F24" s="47"/>
    </row>
    <row r="25" spans="1:8" ht="19.5" customHeight="1">
      <c r="B25" s="47"/>
      <c r="C25" s="48"/>
      <c r="D25" s="49"/>
      <c r="E25" s="46"/>
      <c r="F25" s="47"/>
    </row>
    <row r="26" spans="1:8" ht="19.5" customHeight="1">
      <c r="A26" s="39"/>
      <c r="B26" s="40"/>
      <c r="C26" s="44"/>
      <c r="D26" s="45"/>
      <c r="E26" s="39"/>
      <c r="F26" s="40"/>
    </row>
    <row r="28" spans="1:8" ht="19.5" customHeight="1">
      <c r="B28" s="47"/>
      <c r="C28" s="50"/>
      <c r="D28" s="399"/>
      <c r="E28" s="39"/>
      <c r="F28" s="43"/>
    </row>
    <row r="29" spans="1:8" ht="19.5" customHeight="1">
      <c r="B29" s="47"/>
      <c r="C29" s="48"/>
      <c r="D29" s="49"/>
      <c r="E29" s="46"/>
      <c r="F29" s="48"/>
    </row>
    <row r="30" spans="1:8" ht="19.5" customHeight="1">
      <c r="B30" s="47"/>
      <c r="C30" s="48"/>
      <c r="D30" s="49"/>
      <c r="E30" s="46"/>
      <c r="F30" s="47"/>
    </row>
    <row r="31" spans="1:8" ht="19.5" customHeight="1">
      <c r="B31" s="47"/>
      <c r="C31" s="48"/>
      <c r="D31" s="49"/>
      <c r="E31" s="46"/>
      <c r="F31" s="47"/>
    </row>
    <row r="32" spans="1:8" ht="19.5" customHeight="1">
      <c r="B32" s="47"/>
      <c r="C32" s="48"/>
      <c r="D32" s="53"/>
      <c r="E32" s="46"/>
      <c r="G32" s="56"/>
    </row>
    <row r="33" spans="1:7" ht="19.5" customHeight="1">
      <c r="B33" s="47"/>
      <c r="C33" s="48"/>
      <c r="D33" s="52"/>
      <c r="E33" s="46"/>
      <c r="F33" s="47"/>
      <c r="G33" s="56"/>
    </row>
    <row r="34" spans="1:7" ht="19.5" customHeight="1">
      <c r="B34" s="47"/>
      <c r="C34" s="48"/>
      <c r="D34" s="49"/>
      <c r="E34" s="46"/>
      <c r="F34" s="47"/>
    </row>
    <row r="35" spans="1:7" ht="19.5" customHeight="1">
      <c r="B35" s="47"/>
      <c r="C35" s="48"/>
      <c r="D35" s="49"/>
      <c r="E35" s="46"/>
      <c r="F35" s="57"/>
      <c r="G35" s="56"/>
    </row>
    <row r="36" spans="1:7" s="5" customFormat="1" ht="37.5" customHeight="1">
      <c r="A36" s="20"/>
      <c r="B36" s="58"/>
      <c r="C36" s="22"/>
      <c r="D36" s="23"/>
      <c r="E36" s="21"/>
      <c r="F36" s="24"/>
      <c r="G36" s="25"/>
    </row>
    <row r="37" spans="1:7" s="5" customFormat="1" ht="20.100000000000001" customHeight="1">
      <c r="A37" s="26"/>
      <c r="B37" s="26"/>
      <c r="C37" s="26"/>
      <c r="D37" s="27"/>
      <c r="E37" s="26"/>
      <c r="F37" s="26"/>
      <c r="G37" s="26"/>
    </row>
    <row r="38" spans="1:7" s="5" customFormat="1" ht="20.100000000000001" customHeight="1">
      <c r="A38" s="28"/>
      <c r="B38" s="29"/>
      <c r="C38" s="30"/>
      <c r="D38" s="31"/>
      <c r="E38" s="29"/>
      <c r="F38" s="29"/>
      <c r="G38" s="32"/>
    </row>
    <row r="39" spans="1:7" s="5" customFormat="1" ht="20.100000000000001" customHeight="1">
      <c r="A39" s="33"/>
      <c r="B39" s="34"/>
      <c r="C39" s="35"/>
      <c r="D39" s="36"/>
      <c r="E39" s="34"/>
      <c r="F39" s="34"/>
      <c r="G39" s="37"/>
    </row>
    <row r="40" spans="1:7" s="5" customFormat="1" ht="20.100000000000001" customHeight="1">
      <c r="A40" s="33"/>
      <c r="B40" s="34"/>
      <c r="C40" s="35"/>
      <c r="D40" s="36"/>
      <c r="E40" s="34"/>
      <c r="F40" s="34"/>
      <c r="G40" s="37"/>
    </row>
    <row r="41" spans="1:7" s="5" customFormat="1" ht="20.100000000000001" customHeight="1">
      <c r="A41" s="33"/>
      <c r="B41" s="34"/>
      <c r="C41" s="35"/>
      <c r="D41" s="36"/>
      <c r="E41" s="34"/>
      <c r="F41" s="34"/>
      <c r="G41" s="37"/>
    </row>
    <row r="42" spans="1:7" s="5" customFormat="1" ht="20.100000000000001" customHeight="1">
      <c r="A42" s="33"/>
      <c r="B42" s="34"/>
      <c r="C42" s="35"/>
      <c r="D42" s="36"/>
      <c r="E42" s="34"/>
      <c r="F42" s="34"/>
      <c r="G42" s="37"/>
    </row>
    <row r="43" spans="1:7" s="5" customFormat="1" ht="20.100000000000001" customHeight="1">
      <c r="A43" s="33"/>
      <c r="B43" s="34"/>
      <c r="C43" s="35"/>
      <c r="D43" s="36"/>
      <c r="E43" s="34"/>
      <c r="F43" s="34"/>
      <c r="G43" s="37"/>
    </row>
    <row r="44" spans="1:7" s="5" customFormat="1" ht="20.100000000000001" customHeight="1">
      <c r="A44" s="33"/>
      <c r="B44" s="34"/>
      <c r="C44" s="35"/>
      <c r="D44" s="36"/>
      <c r="E44" s="34"/>
      <c r="F44" s="34"/>
      <c r="G44" s="37"/>
    </row>
    <row r="45" spans="1:7" s="5" customFormat="1" ht="20.100000000000001" customHeight="1">
      <c r="A45" s="33"/>
      <c r="B45" s="34"/>
      <c r="C45" s="35"/>
      <c r="D45" s="36"/>
      <c r="E45" s="34"/>
      <c r="F45" s="34"/>
      <c r="G45" s="37"/>
    </row>
    <row r="46" spans="1:7" s="5" customFormat="1" ht="20.100000000000001" customHeight="1">
      <c r="A46" s="33"/>
      <c r="B46" s="34"/>
      <c r="C46" s="35"/>
      <c r="D46" s="36"/>
      <c r="E46" s="34"/>
      <c r="F46" s="34"/>
      <c r="G46" s="37"/>
    </row>
    <row r="47" spans="1:7" s="5" customFormat="1" ht="20.100000000000001" customHeight="1">
      <c r="A47" s="33"/>
      <c r="B47" s="34"/>
      <c r="C47" s="35"/>
      <c r="D47" s="36"/>
      <c r="E47" s="34"/>
      <c r="F47" s="34"/>
      <c r="G47" s="37"/>
    </row>
    <row r="48" spans="1:7" s="5" customFormat="1" ht="20.100000000000001" customHeight="1">
      <c r="A48" s="33"/>
      <c r="B48" s="34"/>
      <c r="C48" s="35"/>
      <c r="D48" s="36"/>
      <c r="E48" s="34"/>
      <c r="F48" s="38"/>
      <c r="G48" s="37"/>
    </row>
    <row r="49" spans="1:7" s="5" customFormat="1" ht="19.5" customHeight="1">
      <c r="A49" s="33"/>
      <c r="B49" s="34"/>
      <c r="C49" s="35"/>
      <c r="D49" s="36"/>
      <c r="E49" s="34"/>
      <c r="F49" s="34"/>
      <c r="G49" s="37"/>
    </row>
    <row r="50" spans="1:7" s="13" customFormat="1" ht="20.100000000000001" customHeight="1">
      <c r="A50" s="39"/>
      <c r="B50" s="40"/>
      <c r="C50" s="41"/>
      <c r="D50" s="42"/>
      <c r="E50" s="39"/>
      <c r="F50" s="43"/>
      <c r="G50" s="39"/>
    </row>
    <row r="51" spans="1:7" s="5" customFormat="1" ht="20.100000000000001" customHeight="1">
      <c r="A51" s="46"/>
      <c r="B51" s="47"/>
      <c r="C51" s="48"/>
      <c r="D51" s="49"/>
      <c r="E51" s="46"/>
      <c r="F51" s="48"/>
      <c r="G51" s="46"/>
    </row>
    <row r="52" spans="1:7" s="5" customFormat="1" ht="20.100000000000001" customHeight="1">
      <c r="A52" s="46"/>
      <c r="B52" s="47"/>
      <c r="C52" s="48"/>
      <c r="D52" s="49"/>
      <c r="E52" s="46"/>
      <c r="F52" s="48"/>
      <c r="G52" s="46"/>
    </row>
    <row r="53" spans="1:7" s="5" customFormat="1" ht="20.100000000000001" customHeight="1">
      <c r="A53" s="46"/>
      <c r="B53" s="47"/>
      <c r="C53" s="46"/>
      <c r="D53" s="52"/>
      <c r="E53" s="46"/>
      <c r="F53" s="47"/>
      <c r="G53" s="46"/>
    </row>
    <row r="54" spans="1:7" s="4" customFormat="1" ht="20.100000000000001" customHeight="1">
      <c r="A54" s="46"/>
      <c r="B54" s="47"/>
      <c r="C54" s="48"/>
      <c r="D54" s="53"/>
      <c r="E54" s="46"/>
      <c r="F54" s="47"/>
      <c r="G54" s="46"/>
    </row>
    <row r="55" spans="1:7" s="4" customFormat="1" ht="20.100000000000001" customHeight="1">
      <c r="A55" s="46"/>
      <c r="B55" s="47"/>
      <c r="C55" s="50"/>
      <c r="D55" s="51"/>
      <c r="E55" s="46"/>
      <c r="F55" s="47"/>
      <c r="G55" s="46"/>
    </row>
    <row r="56" spans="1:7" s="4" customFormat="1" ht="20.100000000000001" customHeight="1">
      <c r="A56" s="46"/>
      <c r="B56" s="47"/>
      <c r="C56" s="50"/>
      <c r="D56" s="54"/>
      <c r="E56" s="46"/>
      <c r="F56" s="47"/>
      <c r="G56" s="59"/>
    </row>
    <row r="57" spans="1:7" s="4" customFormat="1" ht="20.100000000000001" customHeight="1">
      <c r="A57" s="46"/>
      <c r="B57" s="47"/>
      <c r="C57" s="48"/>
      <c r="D57" s="53"/>
      <c r="E57" s="46"/>
      <c r="F57" s="47"/>
      <c r="G57" s="59"/>
    </row>
    <row r="58" spans="1:7" s="4" customFormat="1" ht="20.100000000000001" customHeight="1">
      <c r="A58" s="46"/>
      <c r="B58" s="47"/>
      <c r="C58" s="50"/>
      <c r="D58" s="55"/>
      <c r="E58" s="46"/>
      <c r="F58" s="47"/>
      <c r="G58" s="59"/>
    </row>
    <row r="59" spans="1:7" s="6" customFormat="1" ht="19.5" customHeight="1">
      <c r="A59" s="46"/>
      <c r="B59" s="47"/>
      <c r="C59" s="48"/>
      <c r="D59" s="49"/>
      <c r="E59" s="46"/>
      <c r="F59" s="47"/>
      <c r="G59" s="60"/>
    </row>
    <row r="60" spans="1:7" ht="19.5" customHeight="1">
      <c r="B60" s="47"/>
      <c r="C60" s="48"/>
      <c r="D60" s="49"/>
      <c r="E60" s="46"/>
      <c r="F60" s="47"/>
    </row>
    <row r="61" spans="1:7" s="9" customFormat="1" ht="19.5" customHeight="1">
      <c r="A61" s="39"/>
      <c r="B61" s="40"/>
      <c r="C61" s="44"/>
      <c r="D61" s="45"/>
      <c r="E61" s="39"/>
      <c r="F61" s="40"/>
      <c r="G61" s="39"/>
    </row>
    <row r="66" spans="1:7" ht="19.5" customHeight="1">
      <c r="D66" s="52"/>
      <c r="F66" s="62"/>
      <c r="G66" s="63"/>
    </row>
    <row r="67" spans="1:7" ht="19.5" customHeight="1">
      <c r="A67" s="64"/>
      <c r="B67" s="47"/>
      <c r="C67" s="48"/>
      <c r="D67" s="65"/>
      <c r="E67" s="46"/>
      <c r="F67" s="62"/>
      <c r="G67" s="63"/>
    </row>
    <row r="68" spans="1:7" ht="19.5" customHeight="1">
      <c r="B68" s="47"/>
      <c r="C68" s="48"/>
      <c r="D68" s="49"/>
      <c r="E68" s="46"/>
      <c r="F68" s="62"/>
      <c r="G68" s="63"/>
    </row>
    <row r="69" spans="1:7" ht="19.5" customHeight="1">
      <c r="B69" s="47"/>
      <c r="C69" s="48"/>
      <c r="D69" s="49"/>
      <c r="E69" s="46"/>
      <c r="F69" s="62"/>
      <c r="G69" s="63"/>
    </row>
    <row r="70" spans="1:7" s="4" customFormat="1" ht="20.100000000000001" customHeight="1">
      <c r="A70" s="46"/>
      <c r="B70" s="47"/>
      <c r="C70" s="48"/>
      <c r="D70" s="49"/>
      <c r="E70" s="46"/>
      <c r="F70" s="47"/>
      <c r="G70" s="63"/>
    </row>
    <row r="71" spans="1:7" ht="19.5" customHeight="1">
      <c r="D71" s="52"/>
      <c r="F71" s="62"/>
      <c r="G71" s="63"/>
    </row>
    <row r="72" spans="1:7" ht="19.5" customHeight="1">
      <c r="A72" s="64"/>
      <c r="B72" s="47"/>
      <c r="C72" s="48"/>
      <c r="D72" s="65"/>
      <c r="E72" s="46"/>
      <c r="F72" s="62"/>
      <c r="G72" s="63"/>
    </row>
    <row r="73" spans="1:7" s="4" customFormat="1" ht="20.100000000000001" customHeight="1">
      <c r="A73" s="46"/>
      <c r="B73" s="47"/>
      <c r="C73" s="48"/>
      <c r="D73" s="49"/>
      <c r="E73" s="46"/>
      <c r="F73" s="47"/>
      <c r="G73" s="63"/>
    </row>
    <row r="74" spans="1:7" s="7" customFormat="1" ht="20.100000000000001" customHeight="1">
      <c r="A74" s="46"/>
      <c r="B74" s="47"/>
      <c r="C74" s="50"/>
      <c r="D74" s="55"/>
      <c r="E74" s="46"/>
      <c r="F74" s="47"/>
      <c r="G74" s="63"/>
    </row>
    <row r="75" spans="1:7" s="7" customFormat="1" ht="20.100000000000001" customHeight="1">
      <c r="A75" s="46"/>
      <c r="B75" s="47"/>
      <c r="C75" s="48"/>
      <c r="D75" s="49"/>
      <c r="E75" s="46"/>
      <c r="F75" s="47"/>
      <c r="G75" s="63"/>
    </row>
    <row r="76" spans="1:7" s="7" customFormat="1" ht="20.100000000000001" customHeight="1">
      <c r="A76" s="46"/>
      <c r="B76" s="47"/>
      <c r="C76" s="48"/>
      <c r="D76" s="49"/>
      <c r="E76" s="46"/>
      <c r="F76" s="47"/>
      <c r="G76" s="63"/>
    </row>
    <row r="77" spans="1:7" s="7" customFormat="1" ht="20.100000000000001" customHeight="1">
      <c r="A77" s="46"/>
      <c r="B77" s="47"/>
      <c r="C77" s="48"/>
      <c r="D77" s="49"/>
      <c r="E77" s="46"/>
      <c r="F77" s="47"/>
      <c r="G77" s="63"/>
    </row>
    <row r="78" spans="1:7" s="7" customFormat="1" ht="20.100000000000001" customHeight="1">
      <c r="A78" s="46"/>
      <c r="B78" s="56"/>
      <c r="C78" s="61"/>
      <c r="D78" s="66"/>
      <c r="E78" s="56"/>
      <c r="F78" s="56"/>
      <c r="G78" s="63"/>
    </row>
    <row r="79" spans="1:7" s="7" customFormat="1" ht="20.100000000000001" customHeight="1">
      <c r="A79" s="46"/>
      <c r="B79" s="56"/>
      <c r="C79" s="61"/>
      <c r="D79" s="52"/>
      <c r="E79" s="56"/>
      <c r="F79" s="62"/>
      <c r="G79" s="63"/>
    </row>
    <row r="80" spans="1:7" s="7" customFormat="1" ht="20.100000000000001" customHeight="1">
      <c r="A80" s="64"/>
      <c r="B80" s="47"/>
      <c r="C80" s="48"/>
      <c r="D80" s="65"/>
      <c r="E80" s="46"/>
      <c r="F80" s="62"/>
      <c r="G80" s="63"/>
    </row>
    <row r="81" spans="1:7" s="7" customFormat="1" ht="20.100000000000001" customHeight="1">
      <c r="A81" s="67"/>
      <c r="B81" s="47"/>
      <c r="C81" s="48"/>
      <c r="D81" s="55"/>
      <c r="E81" s="46"/>
      <c r="F81" s="62"/>
      <c r="G81" s="63"/>
    </row>
    <row r="82" spans="1:7" s="7" customFormat="1" ht="20.100000000000001" customHeight="1">
      <c r="A82" s="67"/>
      <c r="B82" s="47"/>
      <c r="C82" s="48"/>
      <c r="D82" s="55"/>
      <c r="E82" s="46"/>
      <c r="F82" s="62"/>
      <c r="G82" s="63"/>
    </row>
    <row r="83" spans="1:7" s="7" customFormat="1" ht="20.100000000000001" customHeight="1">
      <c r="A83" s="67"/>
      <c r="B83" s="47"/>
      <c r="C83" s="48"/>
      <c r="D83" s="55"/>
      <c r="E83" s="46"/>
      <c r="F83" s="62"/>
      <c r="G83" s="63"/>
    </row>
    <row r="84" spans="1:7" s="7" customFormat="1" ht="20.100000000000001" customHeight="1">
      <c r="A84" s="46"/>
      <c r="B84" s="47"/>
      <c r="C84" s="48"/>
      <c r="D84" s="49"/>
      <c r="E84" s="46"/>
      <c r="F84" s="47"/>
      <c r="G84" s="63"/>
    </row>
    <row r="85" spans="1:7" s="7" customFormat="1" ht="20.100000000000001" customHeight="1">
      <c r="A85" s="46"/>
      <c r="B85" s="47"/>
      <c r="C85" s="48"/>
      <c r="D85" s="49"/>
      <c r="E85" s="46"/>
      <c r="F85" s="47"/>
      <c r="G85" s="63"/>
    </row>
    <row r="86" spans="1:7" s="4" customFormat="1" ht="20.100000000000001" customHeight="1">
      <c r="A86" s="46"/>
      <c r="B86" s="47"/>
      <c r="C86" s="48"/>
      <c r="D86" s="49"/>
      <c r="E86" s="46"/>
      <c r="F86" s="47"/>
      <c r="G86" s="63"/>
    </row>
  </sheetData>
  <phoneticPr fontId="4" type="noConversion"/>
  <printOptions horizontalCentered="1" verticalCentered="1"/>
  <pageMargins left="0.59055118110236227" right="0.59055118110236227" top="0.78740157480314965" bottom="0.74803149606299213" header="0.59055118110236227" footer="0.55118110236220474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6"/>
  <sheetViews>
    <sheetView topLeftCell="A34" zoomScaleNormal="100" workbookViewId="0">
      <selection activeCell="P80" sqref="P80"/>
    </sheetView>
  </sheetViews>
  <sheetFormatPr defaultRowHeight="19.5" customHeight="1"/>
  <cols>
    <col min="1" max="1" width="4.375" style="46" customWidth="1"/>
    <col min="2" max="2" width="11.625" style="56" customWidth="1"/>
    <col min="3" max="3" width="9.125" style="61" customWidth="1"/>
    <col min="4" max="4" width="6.625" style="66" customWidth="1"/>
    <col min="5" max="5" width="4.125" style="56" customWidth="1"/>
    <col min="6" max="6" width="39.625" style="56" customWidth="1"/>
    <col min="7" max="7" width="8.625" style="46" customWidth="1"/>
    <col min="8" max="243" width="9" style="3"/>
    <col min="244" max="244" width="4.375" style="3" customWidth="1"/>
    <col min="245" max="245" width="11.25" style="3" customWidth="1"/>
    <col min="246" max="246" width="11.125" style="3" customWidth="1"/>
    <col min="247" max="247" width="8.25" style="3" customWidth="1"/>
    <col min="248" max="248" width="3.875" style="3" customWidth="1"/>
    <col min="249" max="249" width="39.375" style="3" customWidth="1"/>
    <col min="250" max="499" width="9" style="3"/>
    <col min="500" max="500" width="4.375" style="3" customWidth="1"/>
    <col min="501" max="501" width="11.25" style="3" customWidth="1"/>
    <col min="502" max="502" width="11.125" style="3" customWidth="1"/>
    <col min="503" max="503" width="8.25" style="3" customWidth="1"/>
    <col min="504" max="504" width="3.875" style="3" customWidth="1"/>
    <col min="505" max="505" width="39.375" style="3" customWidth="1"/>
    <col min="506" max="755" width="9" style="3"/>
    <col min="756" max="756" width="4.375" style="3" customWidth="1"/>
    <col min="757" max="757" width="11.25" style="3" customWidth="1"/>
    <col min="758" max="758" width="11.125" style="3" customWidth="1"/>
    <col min="759" max="759" width="8.25" style="3" customWidth="1"/>
    <col min="760" max="760" width="3.875" style="3" customWidth="1"/>
    <col min="761" max="761" width="39.375" style="3" customWidth="1"/>
    <col min="762" max="1011" width="9" style="3"/>
    <col min="1012" max="1012" width="4.375" style="3" customWidth="1"/>
    <col min="1013" max="1013" width="11.25" style="3" customWidth="1"/>
    <col min="1014" max="1014" width="11.125" style="3" customWidth="1"/>
    <col min="1015" max="1015" width="8.25" style="3" customWidth="1"/>
    <col min="1016" max="1016" width="3.875" style="3" customWidth="1"/>
    <col min="1017" max="1017" width="39.375" style="3" customWidth="1"/>
    <col min="1018" max="1267" width="9" style="3"/>
    <col min="1268" max="1268" width="4.375" style="3" customWidth="1"/>
    <col min="1269" max="1269" width="11.25" style="3" customWidth="1"/>
    <col min="1270" max="1270" width="11.125" style="3" customWidth="1"/>
    <col min="1271" max="1271" width="8.25" style="3" customWidth="1"/>
    <col min="1272" max="1272" width="3.875" style="3" customWidth="1"/>
    <col min="1273" max="1273" width="39.375" style="3" customWidth="1"/>
    <col min="1274" max="1523" width="9" style="3"/>
    <col min="1524" max="1524" width="4.375" style="3" customWidth="1"/>
    <col min="1525" max="1525" width="11.25" style="3" customWidth="1"/>
    <col min="1526" max="1526" width="11.125" style="3" customWidth="1"/>
    <col min="1527" max="1527" width="8.25" style="3" customWidth="1"/>
    <col min="1528" max="1528" width="3.875" style="3" customWidth="1"/>
    <col min="1529" max="1529" width="39.375" style="3" customWidth="1"/>
    <col min="1530" max="1779" width="9" style="3"/>
    <col min="1780" max="1780" width="4.375" style="3" customWidth="1"/>
    <col min="1781" max="1781" width="11.25" style="3" customWidth="1"/>
    <col min="1782" max="1782" width="11.125" style="3" customWidth="1"/>
    <col min="1783" max="1783" width="8.25" style="3" customWidth="1"/>
    <col min="1784" max="1784" width="3.875" style="3" customWidth="1"/>
    <col min="1785" max="1785" width="39.375" style="3" customWidth="1"/>
    <col min="1786" max="2035" width="9" style="3"/>
    <col min="2036" max="2036" width="4.375" style="3" customWidth="1"/>
    <col min="2037" max="2037" width="11.25" style="3" customWidth="1"/>
    <col min="2038" max="2038" width="11.125" style="3" customWidth="1"/>
    <col min="2039" max="2039" width="8.25" style="3" customWidth="1"/>
    <col min="2040" max="2040" width="3.875" style="3" customWidth="1"/>
    <col min="2041" max="2041" width="39.375" style="3" customWidth="1"/>
    <col min="2042" max="2291" width="9" style="3"/>
    <col min="2292" max="2292" width="4.375" style="3" customWidth="1"/>
    <col min="2293" max="2293" width="11.25" style="3" customWidth="1"/>
    <col min="2294" max="2294" width="11.125" style="3" customWidth="1"/>
    <col min="2295" max="2295" width="8.25" style="3" customWidth="1"/>
    <col min="2296" max="2296" width="3.875" style="3" customWidth="1"/>
    <col min="2297" max="2297" width="39.375" style="3" customWidth="1"/>
    <col min="2298" max="2547" width="9" style="3"/>
    <col min="2548" max="2548" width="4.375" style="3" customWidth="1"/>
    <col min="2549" max="2549" width="11.25" style="3" customWidth="1"/>
    <col min="2550" max="2550" width="11.125" style="3" customWidth="1"/>
    <col min="2551" max="2551" width="8.25" style="3" customWidth="1"/>
    <col min="2552" max="2552" width="3.875" style="3" customWidth="1"/>
    <col min="2553" max="2553" width="39.375" style="3" customWidth="1"/>
    <col min="2554" max="2803" width="9" style="3"/>
    <col min="2804" max="2804" width="4.375" style="3" customWidth="1"/>
    <col min="2805" max="2805" width="11.25" style="3" customWidth="1"/>
    <col min="2806" max="2806" width="11.125" style="3" customWidth="1"/>
    <col min="2807" max="2807" width="8.25" style="3" customWidth="1"/>
    <col min="2808" max="2808" width="3.875" style="3" customWidth="1"/>
    <col min="2809" max="2809" width="39.375" style="3" customWidth="1"/>
    <col min="2810" max="3059" width="9" style="3"/>
    <col min="3060" max="3060" width="4.375" style="3" customWidth="1"/>
    <col min="3061" max="3061" width="11.25" style="3" customWidth="1"/>
    <col min="3062" max="3062" width="11.125" style="3" customWidth="1"/>
    <col min="3063" max="3063" width="8.25" style="3" customWidth="1"/>
    <col min="3064" max="3064" width="3.875" style="3" customWidth="1"/>
    <col min="3065" max="3065" width="39.375" style="3" customWidth="1"/>
    <col min="3066" max="3315" width="9" style="3"/>
    <col min="3316" max="3316" width="4.375" style="3" customWidth="1"/>
    <col min="3317" max="3317" width="11.25" style="3" customWidth="1"/>
    <col min="3318" max="3318" width="11.125" style="3" customWidth="1"/>
    <col min="3319" max="3319" width="8.25" style="3" customWidth="1"/>
    <col min="3320" max="3320" width="3.875" style="3" customWidth="1"/>
    <col min="3321" max="3321" width="39.375" style="3" customWidth="1"/>
    <col min="3322" max="3571" width="9" style="3"/>
    <col min="3572" max="3572" width="4.375" style="3" customWidth="1"/>
    <col min="3573" max="3573" width="11.25" style="3" customWidth="1"/>
    <col min="3574" max="3574" width="11.125" style="3" customWidth="1"/>
    <col min="3575" max="3575" width="8.25" style="3" customWidth="1"/>
    <col min="3576" max="3576" width="3.875" style="3" customWidth="1"/>
    <col min="3577" max="3577" width="39.375" style="3" customWidth="1"/>
    <col min="3578" max="3827" width="9" style="3"/>
    <col min="3828" max="3828" width="4.375" style="3" customWidth="1"/>
    <col min="3829" max="3829" width="11.25" style="3" customWidth="1"/>
    <col min="3830" max="3830" width="11.125" style="3" customWidth="1"/>
    <col min="3831" max="3831" width="8.25" style="3" customWidth="1"/>
    <col min="3832" max="3832" width="3.875" style="3" customWidth="1"/>
    <col min="3833" max="3833" width="39.375" style="3" customWidth="1"/>
    <col min="3834" max="4083" width="9" style="3"/>
    <col min="4084" max="4084" width="4.375" style="3" customWidth="1"/>
    <col min="4085" max="4085" width="11.25" style="3" customWidth="1"/>
    <col min="4086" max="4086" width="11.125" style="3" customWidth="1"/>
    <col min="4087" max="4087" width="8.25" style="3" customWidth="1"/>
    <col min="4088" max="4088" width="3.875" style="3" customWidth="1"/>
    <col min="4089" max="4089" width="39.375" style="3" customWidth="1"/>
    <col min="4090" max="4339" width="9" style="3"/>
    <col min="4340" max="4340" width="4.375" style="3" customWidth="1"/>
    <col min="4341" max="4341" width="11.25" style="3" customWidth="1"/>
    <col min="4342" max="4342" width="11.125" style="3" customWidth="1"/>
    <col min="4343" max="4343" width="8.25" style="3" customWidth="1"/>
    <col min="4344" max="4344" width="3.875" style="3" customWidth="1"/>
    <col min="4345" max="4345" width="39.375" style="3" customWidth="1"/>
    <col min="4346" max="4595" width="9" style="3"/>
    <col min="4596" max="4596" width="4.375" style="3" customWidth="1"/>
    <col min="4597" max="4597" width="11.25" style="3" customWidth="1"/>
    <col min="4598" max="4598" width="11.125" style="3" customWidth="1"/>
    <col min="4599" max="4599" width="8.25" style="3" customWidth="1"/>
    <col min="4600" max="4600" width="3.875" style="3" customWidth="1"/>
    <col min="4601" max="4601" width="39.375" style="3" customWidth="1"/>
    <col min="4602" max="4851" width="9" style="3"/>
    <col min="4852" max="4852" width="4.375" style="3" customWidth="1"/>
    <col min="4853" max="4853" width="11.25" style="3" customWidth="1"/>
    <col min="4854" max="4854" width="11.125" style="3" customWidth="1"/>
    <col min="4855" max="4855" width="8.25" style="3" customWidth="1"/>
    <col min="4856" max="4856" width="3.875" style="3" customWidth="1"/>
    <col min="4857" max="4857" width="39.375" style="3" customWidth="1"/>
    <col min="4858" max="5107" width="9" style="3"/>
    <col min="5108" max="5108" width="4.375" style="3" customWidth="1"/>
    <col min="5109" max="5109" width="11.25" style="3" customWidth="1"/>
    <col min="5110" max="5110" width="11.125" style="3" customWidth="1"/>
    <col min="5111" max="5111" width="8.25" style="3" customWidth="1"/>
    <col min="5112" max="5112" width="3.875" style="3" customWidth="1"/>
    <col min="5113" max="5113" width="39.375" style="3" customWidth="1"/>
    <col min="5114" max="5363" width="9" style="3"/>
    <col min="5364" max="5364" width="4.375" style="3" customWidth="1"/>
    <col min="5365" max="5365" width="11.25" style="3" customWidth="1"/>
    <col min="5366" max="5366" width="11.125" style="3" customWidth="1"/>
    <col min="5367" max="5367" width="8.25" style="3" customWidth="1"/>
    <col min="5368" max="5368" width="3.875" style="3" customWidth="1"/>
    <col min="5369" max="5369" width="39.375" style="3" customWidth="1"/>
    <col min="5370" max="5619" width="9" style="3"/>
    <col min="5620" max="5620" width="4.375" style="3" customWidth="1"/>
    <col min="5621" max="5621" width="11.25" style="3" customWidth="1"/>
    <col min="5622" max="5622" width="11.125" style="3" customWidth="1"/>
    <col min="5623" max="5623" width="8.25" style="3" customWidth="1"/>
    <col min="5624" max="5624" width="3.875" style="3" customWidth="1"/>
    <col min="5625" max="5625" width="39.375" style="3" customWidth="1"/>
    <col min="5626" max="5875" width="9" style="3"/>
    <col min="5876" max="5876" width="4.375" style="3" customWidth="1"/>
    <col min="5877" max="5877" width="11.25" style="3" customWidth="1"/>
    <col min="5878" max="5878" width="11.125" style="3" customWidth="1"/>
    <col min="5879" max="5879" width="8.25" style="3" customWidth="1"/>
    <col min="5880" max="5880" width="3.875" style="3" customWidth="1"/>
    <col min="5881" max="5881" width="39.375" style="3" customWidth="1"/>
    <col min="5882" max="6131" width="9" style="3"/>
    <col min="6132" max="6132" width="4.375" style="3" customWidth="1"/>
    <col min="6133" max="6133" width="11.25" style="3" customWidth="1"/>
    <col min="6134" max="6134" width="11.125" style="3" customWidth="1"/>
    <col min="6135" max="6135" width="8.25" style="3" customWidth="1"/>
    <col min="6136" max="6136" width="3.875" style="3" customWidth="1"/>
    <col min="6137" max="6137" width="39.375" style="3" customWidth="1"/>
    <col min="6138" max="6387" width="9" style="3"/>
    <col min="6388" max="6388" width="4.375" style="3" customWidth="1"/>
    <col min="6389" max="6389" width="11.25" style="3" customWidth="1"/>
    <col min="6390" max="6390" width="11.125" style="3" customWidth="1"/>
    <col min="6391" max="6391" width="8.25" style="3" customWidth="1"/>
    <col min="6392" max="6392" width="3.875" style="3" customWidth="1"/>
    <col min="6393" max="6393" width="39.375" style="3" customWidth="1"/>
    <col min="6394" max="6643" width="9" style="3"/>
    <col min="6644" max="6644" width="4.375" style="3" customWidth="1"/>
    <col min="6645" max="6645" width="11.25" style="3" customWidth="1"/>
    <col min="6646" max="6646" width="11.125" style="3" customWidth="1"/>
    <col min="6647" max="6647" width="8.25" style="3" customWidth="1"/>
    <col min="6648" max="6648" width="3.875" style="3" customWidth="1"/>
    <col min="6649" max="6649" width="39.375" style="3" customWidth="1"/>
    <col min="6650" max="6899" width="9" style="3"/>
    <col min="6900" max="6900" width="4.375" style="3" customWidth="1"/>
    <col min="6901" max="6901" width="11.25" style="3" customWidth="1"/>
    <col min="6902" max="6902" width="11.125" style="3" customWidth="1"/>
    <col min="6903" max="6903" width="8.25" style="3" customWidth="1"/>
    <col min="6904" max="6904" width="3.875" style="3" customWidth="1"/>
    <col min="6905" max="6905" width="39.375" style="3" customWidth="1"/>
    <col min="6906" max="7155" width="9" style="3"/>
    <col min="7156" max="7156" width="4.375" style="3" customWidth="1"/>
    <col min="7157" max="7157" width="11.25" style="3" customWidth="1"/>
    <col min="7158" max="7158" width="11.125" style="3" customWidth="1"/>
    <col min="7159" max="7159" width="8.25" style="3" customWidth="1"/>
    <col min="7160" max="7160" width="3.875" style="3" customWidth="1"/>
    <col min="7161" max="7161" width="39.375" style="3" customWidth="1"/>
    <col min="7162" max="7411" width="9" style="3"/>
    <col min="7412" max="7412" width="4.375" style="3" customWidth="1"/>
    <col min="7413" max="7413" width="11.25" style="3" customWidth="1"/>
    <col min="7414" max="7414" width="11.125" style="3" customWidth="1"/>
    <col min="7415" max="7415" width="8.25" style="3" customWidth="1"/>
    <col min="7416" max="7416" width="3.875" style="3" customWidth="1"/>
    <col min="7417" max="7417" width="39.375" style="3" customWidth="1"/>
    <col min="7418" max="7667" width="9" style="3"/>
    <col min="7668" max="7668" width="4.375" style="3" customWidth="1"/>
    <col min="7669" max="7669" width="11.25" style="3" customWidth="1"/>
    <col min="7670" max="7670" width="11.125" style="3" customWidth="1"/>
    <col min="7671" max="7671" width="8.25" style="3" customWidth="1"/>
    <col min="7672" max="7672" width="3.875" style="3" customWidth="1"/>
    <col min="7673" max="7673" width="39.375" style="3" customWidth="1"/>
    <col min="7674" max="7923" width="9" style="3"/>
    <col min="7924" max="7924" width="4.375" style="3" customWidth="1"/>
    <col min="7925" max="7925" width="11.25" style="3" customWidth="1"/>
    <col min="7926" max="7926" width="11.125" style="3" customWidth="1"/>
    <col min="7927" max="7927" width="8.25" style="3" customWidth="1"/>
    <col min="7928" max="7928" width="3.875" style="3" customWidth="1"/>
    <col min="7929" max="7929" width="39.375" style="3" customWidth="1"/>
    <col min="7930" max="8179" width="9" style="3"/>
    <col min="8180" max="8180" width="4.375" style="3" customWidth="1"/>
    <col min="8181" max="8181" width="11.25" style="3" customWidth="1"/>
    <col min="8182" max="8182" width="11.125" style="3" customWidth="1"/>
    <col min="8183" max="8183" width="8.25" style="3" customWidth="1"/>
    <col min="8184" max="8184" width="3.875" style="3" customWidth="1"/>
    <col min="8185" max="8185" width="39.375" style="3" customWidth="1"/>
    <col min="8186" max="8435" width="9" style="3"/>
    <col min="8436" max="8436" width="4.375" style="3" customWidth="1"/>
    <col min="8437" max="8437" width="11.25" style="3" customWidth="1"/>
    <col min="8438" max="8438" width="11.125" style="3" customWidth="1"/>
    <col min="8439" max="8439" width="8.25" style="3" customWidth="1"/>
    <col min="8440" max="8440" width="3.875" style="3" customWidth="1"/>
    <col min="8441" max="8441" width="39.375" style="3" customWidth="1"/>
    <col min="8442" max="8691" width="9" style="3"/>
    <col min="8692" max="8692" width="4.375" style="3" customWidth="1"/>
    <col min="8693" max="8693" width="11.25" style="3" customWidth="1"/>
    <col min="8694" max="8694" width="11.125" style="3" customWidth="1"/>
    <col min="8695" max="8695" width="8.25" style="3" customWidth="1"/>
    <col min="8696" max="8696" width="3.875" style="3" customWidth="1"/>
    <col min="8697" max="8697" width="39.375" style="3" customWidth="1"/>
    <col min="8698" max="8947" width="9" style="3"/>
    <col min="8948" max="8948" width="4.375" style="3" customWidth="1"/>
    <col min="8949" max="8949" width="11.25" style="3" customWidth="1"/>
    <col min="8950" max="8950" width="11.125" style="3" customWidth="1"/>
    <col min="8951" max="8951" width="8.25" style="3" customWidth="1"/>
    <col min="8952" max="8952" width="3.875" style="3" customWidth="1"/>
    <col min="8953" max="8953" width="39.375" style="3" customWidth="1"/>
    <col min="8954" max="9203" width="9" style="3"/>
    <col min="9204" max="9204" width="4.375" style="3" customWidth="1"/>
    <col min="9205" max="9205" width="11.25" style="3" customWidth="1"/>
    <col min="9206" max="9206" width="11.125" style="3" customWidth="1"/>
    <col min="9207" max="9207" width="8.25" style="3" customWidth="1"/>
    <col min="9208" max="9208" width="3.875" style="3" customWidth="1"/>
    <col min="9209" max="9209" width="39.375" style="3" customWidth="1"/>
    <col min="9210" max="9459" width="9" style="3"/>
    <col min="9460" max="9460" width="4.375" style="3" customWidth="1"/>
    <col min="9461" max="9461" width="11.25" style="3" customWidth="1"/>
    <col min="9462" max="9462" width="11.125" style="3" customWidth="1"/>
    <col min="9463" max="9463" width="8.25" style="3" customWidth="1"/>
    <col min="9464" max="9464" width="3.875" style="3" customWidth="1"/>
    <col min="9465" max="9465" width="39.375" style="3" customWidth="1"/>
    <col min="9466" max="9715" width="9" style="3"/>
    <col min="9716" max="9716" width="4.375" style="3" customWidth="1"/>
    <col min="9717" max="9717" width="11.25" style="3" customWidth="1"/>
    <col min="9718" max="9718" width="11.125" style="3" customWidth="1"/>
    <col min="9719" max="9719" width="8.25" style="3" customWidth="1"/>
    <col min="9720" max="9720" width="3.875" style="3" customWidth="1"/>
    <col min="9721" max="9721" width="39.375" style="3" customWidth="1"/>
    <col min="9722" max="9971" width="9" style="3"/>
    <col min="9972" max="9972" width="4.375" style="3" customWidth="1"/>
    <col min="9973" max="9973" width="11.25" style="3" customWidth="1"/>
    <col min="9974" max="9974" width="11.125" style="3" customWidth="1"/>
    <col min="9975" max="9975" width="8.25" style="3" customWidth="1"/>
    <col min="9976" max="9976" width="3.875" style="3" customWidth="1"/>
    <col min="9977" max="9977" width="39.375" style="3" customWidth="1"/>
    <col min="9978" max="10227" width="9" style="3"/>
    <col min="10228" max="10228" width="4.375" style="3" customWidth="1"/>
    <col min="10229" max="10229" width="11.25" style="3" customWidth="1"/>
    <col min="10230" max="10230" width="11.125" style="3" customWidth="1"/>
    <col min="10231" max="10231" width="8.25" style="3" customWidth="1"/>
    <col min="10232" max="10232" width="3.875" style="3" customWidth="1"/>
    <col min="10233" max="10233" width="39.375" style="3" customWidth="1"/>
    <col min="10234" max="10483" width="9" style="3"/>
    <col min="10484" max="10484" width="4.375" style="3" customWidth="1"/>
    <col min="10485" max="10485" width="11.25" style="3" customWidth="1"/>
    <col min="10486" max="10486" width="11.125" style="3" customWidth="1"/>
    <col min="10487" max="10487" width="8.25" style="3" customWidth="1"/>
    <col min="10488" max="10488" width="3.875" style="3" customWidth="1"/>
    <col min="10489" max="10489" width="39.375" style="3" customWidth="1"/>
    <col min="10490" max="10739" width="9" style="3"/>
    <col min="10740" max="10740" width="4.375" style="3" customWidth="1"/>
    <col min="10741" max="10741" width="11.25" style="3" customWidth="1"/>
    <col min="10742" max="10742" width="11.125" style="3" customWidth="1"/>
    <col min="10743" max="10743" width="8.25" style="3" customWidth="1"/>
    <col min="10744" max="10744" width="3.875" style="3" customWidth="1"/>
    <col min="10745" max="10745" width="39.375" style="3" customWidth="1"/>
    <col min="10746" max="10995" width="9" style="3"/>
    <col min="10996" max="10996" width="4.375" style="3" customWidth="1"/>
    <col min="10997" max="10997" width="11.25" style="3" customWidth="1"/>
    <col min="10998" max="10998" width="11.125" style="3" customWidth="1"/>
    <col min="10999" max="10999" width="8.25" style="3" customWidth="1"/>
    <col min="11000" max="11000" width="3.875" style="3" customWidth="1"/>
    <col min="11001" max="11001" width="39.375" style="3" customWidth="1"/>
    <col min="11002" max="11251" width="9" style="3"/>
    <col min="11252" max="11252" width="4.375" style="3" customWidth="1"/>
    <col min="11253" max="11253" width="11.25" style="3" customWidth="1"/>
    <col min="11254" max="11254" width="11.125" style="3" customWidth="1"/>
    <col min="11255" max="11255" width="8.25" style="3" customWidth="1"/>
    <col min="11256" max="11256" width="3.875" style="3" customWidth="1"/>
    <col min="11257" max="11257" width="39.375" style="3" customWidth="1"/>
    <col min="11258" max="11507" width="9" style="3"/>
    <col min="11508" max="11508" width="4.375" style="3" customWidth="1"/>
    <col min="11509" max="11509" width="11.25" style="3" customWidth="1"/>
    <col min="11510" max="11510" width="11.125" style="3" customWidth="1"/>
    <col min="11511" max="11511" width="8.25" style="3" customWidth="1"/>
    <col min="11512" max="11512" width="3.875" style="3" customWidth="1"/>
    <col min="11513" max="11513" width="39.375" style="3" customWidth="1"/>
    <col min="11514" max="11763" width="9" style="3"/>
    <col min="11764" max="11764" width="4.375" style="3" customWidth="1"/>
    <col min="11765" max="11765" width="11.25" style="3" customWidth="1"/>
    <col min="11766" max="11766" width="11.125" style="3" customWidth="1"/>
    <col min="11767" max="11767" width="8.25" style="3" customWidth="1"/>
    <col min="11768" max="11768" width="3.875" style="3" customWidth="1"/>
    <col min="11769" max="11769" width="39.375" style="3" customWidth="1"/>
    <col min="11770" max="12019" width="9" style="3"/>
    <col min="12020" max="12020" width="4.375" style="3" customWidth="1"/>
    <col min="12021" max="12021" width="11.25" style="3" customWidth="1"/>
    <col min="12022" max="12022" width="11.125" style="3" customWidth="1"/>
    <col min="12023" max="12023" width="8.25" style="3" customWidth="1"/>
    <col min="12024" max="12024" width="3.875" style="3" customWidth="1"/>
    <col min="12025" max="12025" width="39.375" style="3" customWidth="1"/>
    <col min="12026" max="12275" width="9" style="3"/>
    <col min="12276" max="12276" width="4.375" style="3" customWidth="1"/>
    <col min="12277" max="12277" width="11.25" style="3" customWidth="1"/>
    <col min="12278" max="12278" width="11.125" style="3" customWidth="1"/>
    <col min="12279" max="12279" width="8.25" style="3" customWidth="1"/>
    <col min="12280" max="12280" width="3.875" style="3" customWidth="1"/>
    <col min="12281" max="12281" width="39.375" style="3" customWidth="1"/>
    <col min="12282" max="12531" width="9" style="3"/>
    <col min="12532" max="12532" width="4.375" style="3" customWidth="1"/>
    <col min="12533" max="12533" width="11.25" style="3" customWidth="1"/>
    <col min="12534" max="12534" width="11.125" style="3" customWidth="1"/>
    <col min="12535" max="12535" width="8.25" style="3" customWidth="1"/>
    <col min="12536" max="12536" width="3.875" style="3" customWidth="1"/>
    <col min="12537" max="12537" width="39.375" style="3" customWidth="1"/>
    <col min="12538" max="12787" width="9" style="3"/>
    <col min="12788" max="12788" width="4.375" style="3" customWidth="1"/>
    <col min="12789" max="12789" width="11.25" style="3" customWidth="1"/>
    <col min="12790" max="12790" width="11.125" style="3" customWidth="1"/>
    <col min="12791" max="12791" width="8.25" style="3" customWidth="1"/>
    <col min="12792" max="12792" width="3.875" style="3" customWidth="1"/>
    <col min="12793" max="12793" width="39.375" style="3" customWidth="1"/>
    <col min="12794" max="13043" width="9" style="3"/>
    <col min="13044" max="13044" width="4.375" style="3" customWidth="1"/>
    <col min="13045" max="13045" width="11.25" style="3" customWidth="1"/>
    <col min="13046" max="13046" width="11.125" style="3" customWidth="1"/>
    <col min="13047" max="13047" width="8.25" style="3" customWidth="1"/>
    <col min="13048" max="13048" width="3.875" style="3" customWidth="1"/>
    <col min="13049" max="13049" width="39.375" style="3" customWidth="1"/>
    <col min="13050" max="13299" width="9" style="3"/>
    <col min="13300" max="13300" width="4.375" style="3" customWidth="1"/>
    <col min="13301" max="13301" width="11.25" style="3" customWidth="1"/>
    <col min="13302" max="13302" width="11.125" style="3" customWidth="1"/>
    <col min="13303" max="13303" width="8.25" style="3" customWidth="1"/>
    <col min="13304" max="13304" width="3.875" style="3" customWidth="1"/>
    <col min="13305" max="13305" width="39.375" style="3" customWidth="1"/>
    <col min="13306" max="13555" width="9" style="3"/>
    <col min="13556" max="13556" width="4.375" style="3" customWidth="1"/>
    <col min="13557" max="13557" width="11.25" style="3" customWidth="1"/>
    <col min="13558" max="13558" width="11.125" style="3" customWidth="1"/>
    <col min="13559" max="13559" width="8.25" style="3" customWidth="1"/>
    <col min="13560" max="13560" width="3.875" style="3" customWidth="1"/>
    <col min="13561" max="13561" width="39.375" style="3" customWidth="1"/>
    <col min="13562" max="13811" width="9" style="3"/>
    <col min="13812" max="13812" width="4.375" style="3" customWidth="1"/>
    <col min="13813" max="13813" width="11.25" style="3" customWidth="1"/>
    <col min="13814" max="13814" width="11.125" style="3" customWidth="1"/>
    <col min="13815" max="13815" width="8.25" style="3" customWidth="1"/>
    <col min="13816" max="13816" width="3.875" style="3" customWidth="1"/>
    <col min="13817" max="13817" width="39.375" style="3" customWidth="1"/>
    <col min="13818" max="14067" width="9" style="3"/>
    <col min="14068" max="14068" width="4.375" style="3" customWidth="1"/>
    <col min="14069" max="14069" width="11.25" style="3" customWidth="1"/>
    <col min="14070" max="14070" width="11.125" style="3" customWidth="1"/>
    <col min="14071" max="14071" width="8.25" style="3" customWidth="1"/>
    <col min="14072" max="14072" width="3.875" style="3" customWidth="1"/>
    <col min="14073" max="14073" width="39.375" style="3" customWidth="1"/>
    <col min="14074" max="14323" width="9" style="3"/>
    <col min="14324" max="14324" width="4.375" style="3" customWidth="1"/>
    <col min="14325" max="14325" width="11.25" style="3" customWidth="1"/>
    <col min="14326" max="14326" width="11.125" style="3" customWidth="1"/>
    <col min="14327" max="14327" width="8.25" style="3" customWidth="1"/>
    <col min="14328" max="14328" width="3.875" style="3" customWidth="1"/>
    <col min="14329" max="14329" width="39.375" style="3" customWidth="1"/>
    <col min="14330" max="14579" width="9" style="3"/>
    <col min="14580" max="14580" width="4.375" style="3" customWidth="1"/>
    <col min="14581" max="14581" width="11.25" style="3" customWidth="1"/>
    <col min="14582" max="14582" width="11.125" style="3" customWidth="1"/>
    <col min="14583" max="14583" width="8.25" style="3" customWidth="1"/>
    <col min="14584" max="14584" width="3.875" style="3" customWidth="1"/>
    <col min="14585" max="14585" width="39.375" style="3" customWidth="1"/>
    <col min="14586" max="14835" width="9" style="3"/>
    <col min="14836" max="14836" width="4.375" style="3" customWidth="1"/>
    <col min="14837" max="14837" width="11.25" style="3" customWidth="1"/>
    <col min="14838" max="14838" width="11.125" style="3" customWidth="1"/>
    <col min="14839" max="14839" width="8.25" style="3" customWidth="1"/>
    <col min="14840" max="14840" width="3.875" style="3" customWidth="1"/>
    <col min="14841" max="14841" width="39.375" style="3" customWidth="1"/>
    <col min="14842" max="15091" width="9" style="3"/>
    <col min="15092" max="15092" width="4.375" style="3" customWidth="1"/>
    <col min="15093" max="15093" width="11.25" style="3" customWidth="1"/>
    <col min="15094" max="15094" width="11.125" style="3" customWidth="1"/>
    <col min="15095" max="15095" width="8.25" style="3" customWidth="1"/>
    <col min="15096" max="15096" width="3.875" style="3" customWidth="1"/>
    <col min="15097" max="15097" width="39.375" style="3" customWidth="1"/>
    <col min="15098" max="15347" width="9" style="3"/>
    <col min="15348" max="15348" width="4.375" style="3" customWidth="1"/>
    <col min="15349" max="15349" width="11.25" style="3" customWidth="1"/>
    <col min="15350" max="15350" width="11.125" style="3" customWidth="1"/>
    <col min="15351" max="15351" width="8.25" style="3" customWidth="1"/>
    <col min="15352" max="15352" width="3.875" style="3" customWidth="1"/>
    <col min="15353" max="15353" width="39.375" style="3" customWidth="1"/>
    <col min="15354" max="15603" width="9" style="3"/>
    <col min="15604" max="15604" width="4.375" style="3" customWidth="1"/>
    <col min="15605" max="15605" width="11.25" style="3" customWidth="1"/>
    <col min="15606" max="15606" width="11.125" style="3" customWidth="1"/>
    <col min="15607" max="15607" width="8.25" style="3" customWidth="1"/>
    <col min="15608" max="15608" width="3.875" style="3" customWidth="1"/>
    <col min="15609" max="15609" width="39.375" style="3" customWidth="1"/>
    <col min="15610" max="15859" width="9" style="3"/>
    <col min="15860" max="15860" width="4.375" style="3" customWidth="1"/>
    <col min="15861" max="15861" width="11.25" style="3" customWidth="1"/>
    <col min="15862" max="15862" width="11.125" style="3" customWidth="1"/>
    <col min="15863" max="15863" width="8.25" style="3" customWidth="1"/>
    <col min="15864" max="15864" width="3.875" style="3" customWidth="1"/>
    <col min="15865" max="15865" width="39.375" style="3" customWidth="1"/>
    <col min="15866" max="16115" width="9" style="3"/>
    <col min="16116" max="16116" width="4.375" style="3" customWidth="1"/>
    <col min="16117" max="16117" width="11.25" style="3" customWidth="1"/>
    <col min="16118" max="16118" width="11.125" style="3" customWidth="1"/>
    <col min="16119" max="16119" width="8.25" style="3" customWidth="1"/>
    <col min="16120" max="16120" width="3.875" style="3" customWidth="1"/>
    <col min="16121" max="16121" width="39.375" style="3" customWidth="1"/>
    <col min="16122" max="16384" width="9" style="3"/>
  </cols>
  <sheetData>
    <row r="1" spans="1:8" ht="37.5" customHeight="1">
      <c r="A1" s="20" t="s">
        <v>24</v>
      </c>
      <c r="B1" s="21" t="s">
        <v>41</v>
      </c>
      <c r="C1" s="22"/>
      <c r="D1" s="23"/>
      <c r="E1" s="21"/>
      <c r="F1" s="24"/>
      <c r="G1" s="25" t="s">
        <v>25</v>
      </c>
    </row>
    <row r="2" spans="1:8" s="4" customFormat="1" ht="20.100000000000001" customHeight="1">
      <c r="A2" s="26" t="s">
        <v>26</v>
      </c>
      <c r="B2" s="26" t="s">
        <v>27</v>
      </c>
      <c r="C2" s="26" t="s">
        <v>28</v>
      </c>
      <c r="D2" s="27" t="s">
        <v>29</v>
      </c>
      <c r="E2" s="26" t="s">
        <v>30</v>
      </c>
      <c r="F2" s="26" t="s">
        <v>31</v>
      </c>
      <c r="G2" s="26" t="s">
        <v>32</v>
      </c>
    </row>
    <row r="3" spans="1:8" ht="19.5" customHeight="1">
      <c r="A3" s="28"/>
      <c r="B3" s="29"/>
      <c r="C3" s="30"/>
      <c r="D3" s="31"/>
      <c r="E3" s="29"/>
      <c r="F3" s="29"/>
      <c r="G3" s="32"/>
    </row>
    <row r="4" spans="1:8" ht="19.5" customHeight="1">
      <c r="A4" s="33"/>
      <c r="B4" s="34"/>
      <c r="C4" s="35"/>
      <c r="D4" s="36"/>
      <c r="E4" s="34"/>
      <c r="F4" s="34"/>
      <c r="G4" s="37"/>
    </row>
    <row r="5" spans="1:8" ht="19.5" customHeight="1">
      <c r="A5" s="33"/>
      <c r="B5" s="34"/>
      <c r="C5" s="35"/>
      <c r="D5" s="36"/>
      <c r="E5" s="34"/>
      <c r="F5" s="34"/>
      <c r="G5" s="37"/>
    </row>
    <row r="6" spans="1:8" ht="19.5" customHeight="1">
      <c r="A6" s="33"/>
      <c r="B6" s="34"/>
      <c r="C6" s="35"/>
      <c r="D6" s="36"/>
      <c r="E6" s="34"/>
      <c r="F6" s="34"/>
      <c r="G6" s="37"/>
    </row>
    <row r="7" spans="1:8" ht="19.5" customHeight="1">
      <c r="A7" s="33"/>
      <c r="B7" s="34"/>
      <c r="C7" s="35"/>
      <c r="D7" s="36"/>
      <c r="E7" s="34"/>
      <c r="F7" s="34"/>
      <c r="G7" s="37"/>
    </row>
    <row r="8" spans="1:8" ht="19.5" customHeight="1">
      <c r="A8" s="33"/>
      <c r="B8" s="34"/>
      <c r="C8" s="35"/>
      <c r="D8" s="36"/>
      <c r="E8" s="34"/>
      <c r="F8" s="34"/>
      <c r="G8" s="37"/>
    </row>
    <row r="9" spans="1:8" ht="19.5" customHeight="1">
      <c r="A9" s="33"/>
      <c r="B9" s="34"/>
      <c r="C9" s="35"/>
      <c r="D9" s="36"/>
      <c r="E9" s="34"/>
      <c r="F9" s="34"/>
      <c r="G9" s="37"/>
    </row>
    <row r="10" spans="1:8" ht="19.5" customHeight="1">
      <c r="A10" s="33"/>
      <c r="B10" s="34"/>
      <c r="C10" s="35"/>
      <c r="D10" s="36"/>
      <c r="E10" s="34"/>
      <c r="F10" s="34"/>
      <c r="G10" s="37"/>
    </row>
    <row r="11" spans="1:8" ht="19.5" customHeight="1">
      <c r="A11" s="33"/>
      <c r="B11" s="34"/>
      <c r="C11" s="35"/>
      <c r="D11" s="36"/>
      <c r="E11" s="34"/>
      <c r="F11" s="34"/>
      <c r="G11" s="37"/>
    </row>
    <row r="12" spans="1:8" ht="19.5" customHeight="1">
      <c r="A12" s="33"/>
      <c r="B12" s="34"/>
      <c r="C12" s="35"/>
      <c r="D12" s="36"/>
      <c r="E12" s="34"/>
      <c r="F12" s="34"/>
      <c r="G12" s="37"/>
    </row>
    <row r="13" spans="1:8" ht="19.5" customHeight="1">
      <c r="A13" s="33"/>
      <c r="B13" s="34"/>
      <c r="C13" s="35"/>
      <c r="D13" s="36"/>
      <c r="E13" s="34"/>
      <c r="F13" s="38"/>
      <c r="G13" s="37"/>
    </row>
    <row r="14" spans="1:8" ht="19.5" customHeight="1">
      <c r="A14" s="33"/>
      <c r="B14" s="34"/>
      <c r="C14" s="35"/>
      <c r="D14" s="36"/>
      <c r="E14" s="34"/>
      <c r="F14" s="34"/>
      <c r="G14" s="37"/>
    </row>
    <row r="15" spans="1:8" s="9" customFormat="1" ht="19.5" customHeight="1">
      <c r="A15" s="39">
        <v>1</v>
      </c>
      <c r="B15" s="40" t="s">
        <v>34</v>
      </c>
      <c r="C15" s="41" t="s">
        <v>42</v>
      </c>
      <c r="D15" s="42">
        <v>2.8999999999999998E-3</v>
      </c>
      <c r="E15" s="39" t="s">
        <v>52</v>
      </c>
      <c r="F15" s="43" t="s">
        <v>76</v>
      </c>
      <c r="G15" s="39"/>
      <c r="H15" s="10"/>
    </row>
    <row r="16" spans="1:8" s="9" customFormat="1" ht="19.5" customHeight="1">
      <c r="A16" s="39"/>
      <c r="B16" s="40"/>
      <c r="C16" s="44"/>
      <c r="D16" s="45"/>
      <c r="E16" s="39"/>
      <c r="F16" s="44" t="s">
        <v>77</v>
      </c>
      <c r="G16" s="39"/>
      <c r="H16" s="11"/>
    </row>
    <row r="17" spans="1:8" s="9" customFormat="1" ht="19.5" customHeight="1">
      <c r="A17" s="39"/>
      <c r="B17" s="40"/>
      <c r="C17" s="44"/>
      <c r="D17" s="45"/>
      <c r="E17" s="39"/>
      <c r="F17" s="44"/>
      <c r="G17" s="39"/>
      <c r="H17" s="12"/>
    </row>
    <row r="18" spans="1:8" s="9" customFormat="1" ht="19.5" customHeight="1">
      <c r="A18" s="39">
        <v>2</v>
      </c>
      <c r="B18" s="40" t="s">
        <v>43</v>
      </c>
      <c r="C18" s="41" t="s">
        <v>44</v>
      </c>
      <c r="D18" s="42">
        <v>8.9999999999999998E-4</v>
      </c>
      <c r="E18" s="39" t="s">
        <v>63</v>
      </c>
      <c r="F18" s="40" t="s">
        <v>78</v>
      </c>
      <c r="G18" s="39"/>
      <c r="H18" s="11"/>
    </row>
    <row r="19" spans="1:8" s="9" customFormat="1" ht="19.5" customHeight="1">
      <c r="A19" s="39"/>
      <c r="B19" s="40"/>
      <c r="C19" s="41"/>
      <c r="D19" s="42"/>
      <c r="E19" s="39"/>
      <c r="F19" s="40" t="s">
        <v>79</v>
      </c>
      <c r="G19" s="39"/>
      <c r="H19" s="11"/>
    </row>
    <row r="20" spans="1:8" ht="19.5" customHeight="1">
      <c r="B20" s="47"/>
      <c r="C20" s="48"/>
      <c r="D20" s="49"/>
      <c r="E20" s="46"/>
      <c r="F20" s="47"/>
    </row>
    <row r="21" spans="1:8" ht="19.5" customHeight="1">
      <c r="A21" s="46">
        <v>3</v>
      </c>
      <c r="B21" s="47" t="s">
        <v>45</v>
      </c>
      <c r="C21" s="50" t="s">
        <v>46</v>
      </c>
      <c r="D21" s="51">
        <v>3.0800000000000001E-2</v>
      </c>
      <c r="E21" s="46" t="s">
        <v>47</v>
      </c>
      <c r="F21" s="47" t="s">
        <v>48</v>
      </c>
    </row>
    <row r="22" spans="1:8" ht="19.5" customHeight="1">
      <c r="B22" s="47"/>
      <c r="C22" s="48"/>
      <c r="D22" s="49"/>
      <c r="E22" s="46"/>
      <c r="F22" s="47"/>
    </row>
    <row r="23" spans="1:8" ht="19.5" customHeight="1">
      <c r="A23" s="46">
        <v>4</v>
      </c>
      <c r="B23" s="47" t="s">
        <v>35</v>
      </c>
      <c r="C23" s="46" t="s">
        <v>49</v>
      </c>
      <c r="D23" s="52">
        <v>0.155</v>
      </c>
      <c r="E23" s="46" t="s">
        <v>33</v>
      </c>
      <c r="F23" s="47" t="s">
        <v>85</v>
      </c>
    </row>
    <row r="24" spans="1:8" ht="19.5" customHeight="1">
      <c r="B24" s="47"/>
      <c r="C24" s="48"/>
      <c r="D24" s="53"/>
      <c r="E24" s="46"/>
      <c r="F24" s="47" t="s">
        <v>86</v>
      </c>
    </row>
    <row r="25" spans="1:8" ht="19.5" customHeight="1">
      <c r="B25" s="47"/>
      <c r="C25" s="48"/>
      <c r="D25" s="53"/>
      <c r="E25" s="46"/>
      <c r="F25" s="47"/>
    </row>
    <row r="26" spans="1:8" ht="19.5" customHeight="1">
      <c r="A26" s="46">
        <v>5</v>
      </c>
      <c r="B26" s="47" t="s">
        <v>36</v>
      </c>
      <c r="C26" s="50" t="s">
        <v>37</v>
      </c>
      <c r="D26" s="54">
        <v>1</v>
      </c>
      <c r="E26" s="46" t="s">
        <v>33</v>
      </c>
      <c r="F26" s="47" t="s">
        <v>50</v>
      </c>
    </row>
    <row r="27" spans="1:8" ht="19.5" customHeight="1">
      <c r="B27" s="47"/>
      <c r="C27" s="48"/>
      <c r="D27" s="53"/>
      <c r="E27" s="46"/>
      <c r="F27" s="47"/>
    </row>
    <row r="28" spans="1:8" ht="19.5" customHeight="1">
      <c r="A28" s="46">
        <v>6</v>
      </c>
      <c r="B28" s="47" t="s">
        <v>38</v>
      </c>
      <c r="C28" s="50" t="s">
        <v>39</v>
      </c>
      <c r="D28" s="55">
        <v>0.22500000000000001</v>
      </c>
      <c r="E28" s="46" t="s">
        <v>33</v>
      </c>
      <c r="F28" s="47" t="s">
        <v>85</v>
      </c>
    </row>
    <row r="29" spans="1:8" ht="19.5" customHeight="1">
      <c r="B29" s="47"/>
      <c r="C29" s="48"/>
      <c r="D29" s="49"/>
      <c r="E29" s="46"/>
      <c r="F29" s="47" t="s">
        <v>87</v>
      </c>
    </row>
    <row r="30" spans="1:8" ht="19.5" customHeight="1">
      <c r="B30" s="47"/>
      <c r="C30" s="48"/>
      <c r="D30" s="49"/>
      <c r="E30" s="46"/>
      <c r="F30" s="47"/>
    </row>
    <row r="31" spans="1:8" ht="19.5" customHeight="1">
      <c r="A31" s="46">
        <v>7</v>
      </c>
      <c r="B31" s="47" t="s">
        <v>40</v>
      </c>
      <c r="C31" s="48"/>
      <c r="D31" s="49">
        <v>1.8</v>
      </c>
      <c r="E31" s="46" t="s">
        <v>33</v>
      </c>
      <c r="F31" s="47" t="s">
        <v>88</v>
      </c>
    </row>
    <row r="32" spans="1:8" ht="19.5" customHeight="1">
      <c r="B32" s="47"/>
      <c r="C32" s="48"/>
      <c r="D32" s="53"/>
      <c r="E32" s="46"/>
      <c r="G32" s="56"/>
    </row>
    <row r="33" spans="1:7" ht="19.5" customHeight="1">
      <c r="B33" s="47"/>
      <c r="C33" s="48"/>
      <c r="D33" s="52"/>
      <c r="E33" s="46"/>
      <c r="F33" s="47"/>
      <c r="G33" s="56"/>
    </row>
    <row r="34" spans="1:7" ht="19.5" customHeight="1">
      <c r="B34" s="47"/>
      <c r="C34" s="48"/>
      <c r="D34" s="49"/>
      <c r="E34" s="46"/>
      <c r="F34" s="47"/>
    </row>
    <row r="35" spans="1:7" ht="19.5" customHeight="1">
      <c r="B35" s="47"/>
      <c r="C35" s="48"/>
      <c r="D35" s="49"/>
      <c r="E35" s="46"/>
      <c r="F35" s="57"/>
      <c r="G35" s="56"/>
    </row>
    <row r="36" spans="1:7" s="5" customFormat="1" ht="37.5" customHeight="1">
      <c r="A36" s="20" t="s">
        <v>24</v>
      </c>
      <c r="B36" s="58" t="s">
        <v>51</v>
      </c>
      <c r="C36" s="22"/>
      <c r="D36" s="23"/>
      <c r="E36" s="21"/>
      <c r="F36" s="24"/>
      <c r="G36" s="25" t="s">
        <v>25</v>
      </c>
    </row>
    <row r="37" spans="1:7" s="5" customFormat="1" ht="20.100000000000001" customHeight="1">
      <c r="A37" s="26" t="s">
        <v>26</v>
      </c>
      <c r="B37" s="26" t="s">
        <v>27</v>
      </c>
      <c r="C37" s="26" t="s">
        <v>28</v>
      </c>
      <c r="D37" s="27" t="s">
        <v>29</v>
      </c>
      <c r="E37" s="26" t="s">
        <v>30</v>
      </c>
      <c r="F37" s="26" t="s">
        <v>31</v>
      </c>
      <c r="G37" s="26" t="s">
        <v>32</v>
      </c>
    </row>
    <row r="38" spans="1:7" s="5" customFormat="1" ht="20.100000000000001" customHeight="1">
      <c r="A38" s="28"/>
      <c r="B38" s="29"/>
      <c r="C38" s="30"/>
      <c r="D38" s="31"/>
      <c r="E38" s="29"/>
      <c r="F38" s="29"/>
      <c r="G38" s="32"/>
    </row>
    <row r="39" spans="1:7" s="5" customFormat="1" ht="20.100000000000001" customHeight="1">
      <c r="A39" s="33"/>
      <c r="B39" s="34"/>
      <c r="C39" s="35"/>
      <c r="D39" s="36"/>
      <c r="E39" s="34"/>
      <c r="F39" s="34"/>
      <c r="G39" s="37"/>
    </row>
    <row r="40" spans="1:7" s="5" customFormat="1" ht="20.100000000000001" customHeight="1">
      <c r="A40" s="33"/>
      <c r="B40" s="34"/>
      <c r="C40" s="35"/>
      <c r="D40" s="36"/>
      <c r="E40" s="34"/>
      <c r="F40" s="34"/>
      <c r="G40" s="37"/>
    </row>
    <row r="41" spans="1:7" s="5" customFormat="1" ht="20.100000000000001" customHeight="1">
      <c r="A41" s="33"/>
      <c r="B41" s="34"/>
      <c r="C41" s="35"/>
      <c r="D41" s="36"/>
      <c r="E41" s="34"/>
      <c r="F41" s="34"/>
      <c r="G41" s="37"/>
    </row>
    <row r="42" spans="1:7" s="5" customFormat="1" ht="20.100000000000001" customHeight="1">
      <c r="A42" s="33"/>
      <c r="B42" s="34"/>
      <c r="C42" s="35"/>
      <c r="D42" s="36"/>
      <c r="E42" s="34"/>
      <c r="F42" s="34"/>
      <c r="G42" s="37"/>
    </row>
    <row r="43" spans="1:7" s="5" customFormat="1" ht="20.100000000000001" customHeight="1">
      <c r="A43" s="33"/>
      <c r="B43" s="34"/>
      <c r="C43" s="35"/>
      <c r="D43" s="36"/>
      <c r="E43" s="34"/>
      <c r="F43" s="34"/>
      <c r="G43" s="37"/>
    </row>
    <row r="44" spans="1:7" s="5" customFormat="1" ht="20.100000000000001" customHeight="1">
      <c r="A44" s="33"/>
      <c r="B44" s="34"/>
      <c r="C44" s="35"/>
      <c r="D44" s="36"/>
      <c r="E44" s="34"/>
      <c r="F44" s="34"/>
      <c r="G44" s="37"/>
    </row>
    <row r="45" spans="1:7" s="5" customFormat="1" ht="20.100000000000001" customHeight="1">
      <c r="A45" s="33"/>
      <c r="B45" s="34"/>
      <c r="C45" s="35"/>
      <c r="D45" s="36"/>
      <c r="E45" s="34"/>
      <c r="F45" s="34"/>
      <c r="G45" s="37"/>
    </row>
    <row r="46" spans="1:7" s="5" customFormat="1" ht="20.100000000000001" customHeight="1">
      <c r="A46" s="33"/>
      <c r="B46" s="34"/>
      <c r="C46" s="35"/>
      <c r="D46" s="36"/>
      <c r="E46" s="34"/>
      <c r="F46" s="34"/>
      <c r="G46" s="37"/>
    </row>
    <row r="47" spans="1:7" s="5" customFormat="1" ht="20.100000000000001" customHeight="1">
      <c r="A47" s="33"/>
      <c r="B47" s="34"/>
      <c r="C47" s="35"/>
      <c r="D47" s="36"/>
      <c r="E47" s="34"/>
      <c r="F47" s="34"/>
      <c r="G47" s="37"/>
    </row>
    <row r="48" spans="1:7" s="5" customFormat="1" ht="20.100000000000001" customHeight="1">
      <c r="A48" s="33"/>
      <c r="B48" s="34"/>
      <c r="C48" s="35"/>
      <c r="D48" s="36"/>
      <c r="E48" s="34"/>
      <c r="F48" s="38"/>
      <c r="G48" s="37"/>
    </row>
    <row r="49" spans="1:7" s="5" customFormat="1" ht="19.5" customHeight="1">
      <c r="A49" s="33"/>
      <c r="B49" s="34"/>
      <c r="C49" s="35"/>
      <c r="D49" s="36"/>
      <c r="E49" s="34"/>
      <c r="F49" s="34"/>
      <c r="G49" s="37"/>
    </row>
    <row r="50" spans="1:7" s="13" customFormat="1" ht="20.100000000000001" customHeight="1">
      <c r="A50" s="39">
        <v>1</v>
      </c>
      <c r="B50" s="40" t="s">
        <v>34</v>
      </c>
      <c r="C50" s="41" t="s">
        <v>62</v>
      </c>
      <c r="D50" s="42">
        <v>8.8999999999999999E-3</v>
      </c>
      <c r="E50" s="39" t="s">
        <v>63</v>
      </c>
      <c r="F50" s="43" t="s">
        <v>74</v>
      </c>
      <c r="G50" s="39"/>
    </row>
    <row r="51" spans="1:7" s="5" customFormat="1" ht="20.100000000000001" customHeight="1">
      <c r="A51" s="46"/>
      <c r="B51" s="47"/>
      <c r="C51" s="48"/>
      <c r="D51" s="49"/>
      <c r="E51" s="46"/>
      <c r="F51" s="48" t="s">
        <v>75</v>
      </c>
      <c r="G51" s="46"/>
    </row>
    <row r="52" spans="1:7" s="5" customFormat="1" ht="20.100000000000001" customHeight="1">
      <c r="A52" s="46"/>
      <c r="B52" s="47"/>
      <c r="C52" s="48"/>
      <c r="D52" s="49"/>
      <c r="E52" s="46"/>
      <c r="F52" s="48"/>
      <c r="G52" s="46"/>
    </row>
    <row r="53" spans="1:7" s="5" customFormat="1" ht="20.100000000000001" customHeight="1">
      <c r="A53" s="46">
        <v>2</v>
      </c>
      <c r="B53" s="47" t="s">
        <v>35</v>
      </c>
      <c r="C53" s="46" t="s">
        <v>49</v>
      </c>
      <c r="D53" s="52">
        <v>0.34399999999999997</v>
      </c>
      <c r="E53" s="46" t="s">
        <v>33</v>
      </c>
      <c r="F53" s="47" t="s">
        <v>81</v>
      </c>
      <c r="G53" s="46"/>
    </row>
    <row r="54" spans="1:7" s="4" customFormat="1" ht="20.100000000000001" customHeight="1">
      <c r="A54" s="46"/>
      <c r="B54" s="47"/>
      <c r="C54" s="48"/>
      <c r="D54" s="53"/>
      <c r="E54" s="46"/>
      <c r="F54" s="47" t="s">
        <v>82</v>
      </c>
      <c r="G54" s="46"/>
    </row>
    <row r="55" spans="1:7" s="4" customFormat="1" ht="20.100000000000001" customHeight="1">
      <c r="A55" s="46"/>
      <c r="B55" s="47"/>
      <c r="C55" s="50"/>
      <c r="D55" s="51"/>
      <c r="E55" s="46"/>
      <c r="F55" s="47"/>
      <c r="G55" s="46"/>
    </row>
    <row r="56" spans="1:7" s="4" customFormat="1" ht="20.100000000000001" customHeight="1">
      <c r="A56" s="46">
        <v>3</v>
      </c>
      <c r="B56" s="47" t="s">
        <v>36</v>
      </c>
      <c r="C56" s="50" t="s">
        <v>37</v>
      </c>
      <c r="D56" s="54">
        <v>1</v>
      </c>
      <c r="E56" s="46" t="s">
        <v>33</v>
      </c>
      <c r="F56" s="47" t="s">
        <v>50</v>
      </c>
      <c r="G56" s="59"/>
    </row>
    <row r="57" spans="1:7" s="4" customFormat="1" ht="20.100000000000001" customHeight="1">
      <c r="A57" s="46"/>
      <c r="B57" s="47"/>
      <c r="C57" s="48"/>
      <c r="D57" s="53"/>
      <c r="E57" s="46"/>
      <c r="F57" s="47"/>
      <c r="G57" s="59"/>
    </row>
    <row r="58" spans="1:7" s="4" customFormat="1" ht="20.100000000000001" customHeight="1">
      <c r="A58" s="46">
        <v>4</v>
      </c>
      <c r="B58" s="47" t="s">
        <v>38</v>
      </c>
      <c r="C58" s="50" t="s">
        <v>39</v>
      </c>
      <c r="D58" s="55">
        <v>0.41399999999999998</v>
      </c>
      <c r="E58" s="46" t="s">
        <v>33</v>
      </c>
      <c r="F58" s="47" t="s">
        <v>83</v>
      </c>
      <c r="G58" s="59"/>
    </row>
    <row r="59" spans="1:7" s="6" customFormat="1" ht="19.5" customHeight="1">
      <c r="A59" s="46"/>
      <c r="B59" s="47"/>
      <c r="C59" s="48"/>
      <c r="D59" s="49"/>
      <c r="E59" s="46"/>
      <c r="F59" s="47" t="s">
        <v>84</v>
      </c>
      <c r="G59" s="60"/>
    </row>
    <row r="60" spans="1:7" ht="19.5" customHeight="1">
      <c r="B60" s="47"/>
      <c r="C60" s="48"/>
      <c r="D60" s="49"/>
      <c r="E60" s="46"/>
      <c r="F60" s="47"/>
    </row>
    <row r="61" spans="1:7" s="9" customFormat="1" ht="19.5" customHeight="1">
      <c r="A61" s="39">
        <v>5</v>
      </c>
      <c r="B61" s="40" t="s">
        <v>40</v>
      </c>
      <c r="C61" s="44"/>
      <c r="D61" s="45">
        <v>5.4</v>
      </c>
      <c r="E61" s="39" t="s">
        <v>33</v>
      </c>
      <c r="F61" s="40" t="s">
        <v>80</v>
      </c>
      <c r="G61" s="39"/>
    </row>
    <row r="66" spans="1:7" ht="19.5" customHeight="1">
      <c r="D66" s="52"/>
      <c r="F66" s="62"/>
      <c r="G66" s="63"/>
    </row>
    <row r="67" spans="1:7" ht="19.5" customHeight="1">
      <c r="A67" s="64"/>
      <c r="B67" s="47"/>
      <c r="C67" s="48"/>
      <c r="D67" s="65"/>
      <c r="E67" s="46"/>
      <c r="F67" s="62"/>
      <c r="G67" s="63"/>
    </row>
    <row r="68" spans="1:7" ht="19.5" customHeight="1">
      <c r="B68" s="47"/>
      <c r="C68" s="48"/>
      <c r="D68" s="49"/>
      <c r="E68" s="46"/>
      <c r="F68" s="62"/>
      <c r="G68" s="63"/>
    </row>
    <row r="69" spans="1:7" ht="19.5" customHeight="1">
      <c r="B69" s="47"/>
      <c r="C69" s="48"/>
      <c r="D69" s="49"/>
      <c r="E69" s="46"/>
      <c r="F69" s="62"/>
      <c r="G69" s="63"/>
    </row>
    <row r="70" spans="1:7" s="4" customFormat="1" ht="20.100000000000001" customHeight="1">
      <c r="A70" s="46"/>
      <c r="B70" s="47"/>
      <c r="C70" s="48"/>
      <c r="D70" s="49"/>
      <c r="E70" s="46"/>
      <c r="F70" s="47"/>
      <c r="G70" s="63"/>
    </row>
    <row r="71" spans="1:7" ht="19.5" customHeight="1">
      <c r="D71" s="52"/>
      <c r="F71" s="62"/>
      <c r="G71" s="63"/>
    </row>
    <row r="72" spans="1:7" ht="19.5" customHeight="1">
      <c r="A72" s="64"/>
      <c r="B72" s="47"/>
      <c r="C72" s="48"/>
      <c r="D72" s="65"/>
      <c r="E72" s="46"/>
      <c r="F72" s="62"/>
      <c r="G72" s="63"/>
    </row>
    <row r="73" spans="1:7" s="4" customFormat="1" ht="20.100000000000001" customHeight="1">
      <c r="A73" s="46"/>
      <c r="B73" s="47"/>
      <c r="C73" s="48"/>
      <c r="D73" s="49"/>
      <c r="E73" s="46"/>
      <c r="F73" s="47"/>
      <c r="G73" s="63"/>
    </row>
    <row r="74" spans="1:7" s="7" customFormat="1" ht="20.100000000000001" customHeight="1">
      <c r="A74" s="46"/>
      <c r="B74" s="47"/>
      <c r="C74" s="50"/>
      <c r="D74" s="55"/>
      <c r="E74" s="46"/>
      <c r="F74" s="47"/>
      <c r="G74" s="63"/>
    </row>
    <row r="75" spans="1:7" s="7" customFormat="1" ht="20.100000000000001" customHeight="1">
      <c r="A75" s="46"/>
      <c r="B75" s="47"/>
      <c r="C75" s="48"/>
      <c r="D75" s="49"/>
      <c r="E75" s="46"/>
      <c r="F75" s="47"/>
      <c r="G75" s="63"/>
    </row>
    <row r="76" spans="1:7" s="7" customFormat="1" ht="20.100000000000001" customHeight="1">
      <c r="A76" s="46"/>
      <c r="B76" s="47"/>
      <c r="C76" s="48"/>
      <c r="D76" s="49"/>
      <c r="E76" s="46"/>
      <c r="F76" s="47"/>
      <c r="G76" s="63"/>
    </row>
    <row r="77" spans="1:7" s="7" customFormat="1" ht="20.100000000000001" customHeight="1">
      <c r="A77" s="46"/>
      <c r="B77" s="47"/>
      <c r="C77" s="48"/>
      <c r="D77" s="49"/>
      <c r="E77" s="46"/>
      <c r="F77" s="47"/>
      <c r="G77" s="63"/>
    </row>
    <row r="78" spans="1:7" s="7" customFormat="1" ht="20.100000000000001" customHeight="1">
      <c r="A78" s="46"/>
      <c r="B78" s="56"/>
      <c r="C78" s="61"/>
      <c r="D78" s="66"/>
      <c r="E78" s="56"/>
      <c r="F78" s="56"/>
      <c r="G78" s="63"/>
    </row>
    <row r="79" spans="1:7" s="7" customFormat="1" ht="20.100000000000001" customHeight="1">
      <c r="A79" s="46"/>
      <c r="B79" s="56"/>
      <c r="C79" s="61"/>
      <c r="D79" s="52"/>
      <c r="E79" s="56"/>
      <c r="F79" s="62"/>
      <c r="G79" s="63"/>
    </row>
    <row r="80" spans="1:7" s="7" customFormat="1" ht="20.100000000000001" customHeight="1">
      <c r="A80" s="64"/>
      <c r="B80" s="47"/>
      <c r="C80" s="48"/>
      <c r="D80" s="65"/>
      <c r="E80" s="46"/>
      <c r="F80" s="62"/>
      <c r="G80" s="63"/>
    </row>
    <row r="81" spans="1:7" s="7" customFormat="1" ht="20.100000000000001" customHeight="1">
      <c r="A81" s="67"/>
      <c r="B81" s="47"/>
      <c r="C81" s="48"/>
      <c r="D81" s="55"/>
      <c r="E81" s="46"/>
      <c r="F81" s="62"/>
      <c r="G81" s="63"/>
    </row>
    <row r="82" spans="1:7" s="7" customFormat="1" ht="20.100000000000001" customHeight="1">
      <c r="A82" s="67"/>
      <c r="B82" s="47"/>
      <c r="C82" s="48"/>
      <c r="D82" s="55"/>
      <c r="E82" s="46"/>
      <c r="F82" s="62"/>
      <c r="G82" s="63"/>
    </row>
    <row r="83" spans="1:7" s="7" customFormat="1" ht="20.100000000000001" customHeight="1">
      <c r="A83" s="67"/>
      <c r="B83" s="47"/>
      <c r="C83" s="48"/>
      <c r="D83" s="55"/>
      <c r="E83" s="46"/>
      <c r="F83" s="62"/>
      <c r="G83" s="63"/>
    </row>
    <row r="84" spans="1:7" s="7" customFormat="1" ht="20.100000000000001" customHeight="1">
      <c r="A84" s="46"/>
      <c r="B84" s="47"/>
      <c r="C84" s="48"/>
      <c r="D84" s="49"/>
      <c r="E84" s="46"/>
      <c r="F84" s="47"/>
      <c r="G84" s="63"/>
    </row>
    <row r="85" spans="1:7" s="7" customFormat="1" ht="20.100000000000001" customHeight="1">
      <c r="A85" s="46"/>
      <c r="B85" s="47"/>
      <c r="C85" s="48"/>
      <c r="D85" s="49"/>
      <c r="E85" s="46"/>
      <c r="F85" s="47"/>
      <c r="G85" s="63"/>
    </row>
    <row r="86" spans="1:7" s="4" customFormat="1" ht="20.100000000000001" customHeight="1">
      <c r="A86" s="46"/>
      <c r="B86" s="47"/>
      <c r="C86" s="48"/>
      <c r="D86" s="49"/>
      <c r="E86" s="46"/>
      <c r="F86" s="47"/>
      <c r="G86" s="63"/>
    </row>
  </sheetData>
  <phoneticPr fontId="4" type="noConversion"/>
  <printOptions horizontalCentered="1" verticalCentered="1"/>
  <pageMargins left="0.59055118110236227" right="0.59055118110236227" top="0.78740157480314965" bottom="0.74803149606299213" header="0.59055118110236227" footer="0.55118110236220474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5"/>
  <sheetViews>
    <sheetView view="pageBreakPreview" topLeftCell="A64" zoomScale="115" zoomScaleNormal="100" zoomScaleSheetLayoutView="115" workbookViewId="0">
      <selection activeCell="F56" sqref="F56"/>
    </sheetView>
  </sheetViews>
  <sheetFormatPr defaultRowHeight="19.5" customHeight="1"/>
  <cols>
    <col min="1" max="1" width="4.375" style="46" customWidth="1"/>
    <col min="2" max="2" width="11.625" style="56" customWidth="1"/>
    <col min="3" max="3" width="9.125" style="61" customWidth="1"/>
    <col min="4" max="4" width="6.625" style="66" customWidth="1"/>
    <col min="5" max="5" width="4.125" style="56" customWidth="1"/>
    <col min="6" max="6" width="39.625" style="56" customWidth="1"/>
    <col min="7" max="7" width="8.625" style="46" customWidth="1"/>
    <col min="8" max="253" width="9" style="3"/>
    <col min="254" max="254" width="4.375" style="3" customWidth="1"/>
    <col min="255" max="255" width="11.25" style="3" customWidth="1"/>
    <col min="256" max="256" width="11.125" style="3" customWidth="1"/>
    <col min="257" max="257" width="8.25" style="3" customWidth="1"/>
    <col min="258" max="258" width="3.875" style="3" customWidth="1"/>
    <col min="259" max="259" width="39.375" style="3" customWidth="1"/>
    <col min="260" max="509" width="9" style="3"/>
    <col min="510" max="510" width="4.375" style="3" customWidth="1"/>
    <col min="511" max="511" width="11.25" style="3" customWidth="1"/>
    <col min="512" max="512" width="11.125" style="3" customWidth="1"/>
    <col min="513" max="513" width="8.25" style="3" customWidth="1"/>
    <col min="514" max="514" width="3.875" style="3" customWidth="1"/>
    <col min="515" max="515" width="39.375" style="3" customWidth="1"/>
    <col min="516" max="765" width="9" style="3"/>
    <col min="766" max="766" width="4.375" style="3" customWidth="1"/>
    <col min="767" max="767" width="11.25" style="3" customWidth="1"/>
    <col min="768" max="768" width="11.125" style="3" customWidth="1"/>
    <col min="769" max="769" width="8.25" style="3" customWidth="1"/>
    <col min="770" max="770" width="3.875" style="3" customWidth="1"/>
    <col min="771" max="771" width="39.375" style="3" customWidth="1"/>
    <col min="772" max="1021" width="9" style="3"/>
    <col min="1022" max="1022" width="4.375" style="3" customWidth="1"/>
    <col min="1023" max="1023" width="11.25" style="3" customWidth="1"/>
    <col min="1024" max="1024" width="11.125" style="3" customWidth="1"/>
    <col min="1025" max="1025" width="8.25" style="3" customWidth="1"/>
    <col min="1026" max="1026" width="3.875" style="3" customWidth="1"/>
    <col min="1027" max="1027" width="39.375" style="3" customWidth="1"/>
    <col min="1028" max="1277" width="9" style="3"/>
    <col min="1278" max="1278" width="4.375" style="3" customWidth="1"/>
    <col min="1279" max="1279" width="11.25" style="3" customWidth="1"/>
    <col min="1280" max="1280" width="11.125" style="3" customWidth="1"/>
    <col min="1281" max="1281" width="8.25" style="3" customWidth="1"/>
    <col min="1282" max="1282" width="3.875" style="3" customWidth="1"/>
    <col min="1283" max="1283" width="39.375" style="3" customWidth="1"/>
    <col min="1284" max="1533" width="9" style="3"/>
    <col min="1534" max="1534" width="4.375" style="3" customWidth="1"/>
    <col min="1535" max="1535" width="11.25" style="3" customWidth="1"/>
    <col min="1536" max="1536" width="11.125" style="3" customWidth="1"/>
    <col min="1537" max="1537" width="8.25" style="3" customWidth="1"/>
    <col min="1538" max="1538" width="3.875" style="3" customWidth="1"/>
    <col min="1539" max="1539" width="39.375" style="3" customWidth="1"/>
    <col min="1540" max="1789" width="9" style="3"/>
    <col min="1790" max="1790" width="4.375" style="3" customWidth="1"/>
    <col min="1791" max="1791" width="11.25" style="3" customWidth="1"/>
    <col min="1792" max="1792" width="11.125" style="3" customWidth="1"/>
    <col min="1793" max="1793" width="8.25" style="3" customWidth="1"/>
    <col min="1794" max="1794" width="3.875" style="3" customWidth="1"/>
    <col min="1795" max="1795" width="39.375" style="3" customWidth="1"/>
    <col min="1796" max="2045" width="9" style="3"/>
    <col min="2046" max="2046" width="4.375" style="3" customWidth="1"/>
    <col min="2047" max="2047" width="11.25" style="3" customWidth="1"/>
    <col min="2048" max="2048" width="11.125" style="3" customWidth="1"/>
    <col min="2049" max="2049" width="8.25" style="3" customWidth="1"/>
    <col min="2050" max="2050" width="3.875" style="3" customWidth="1"/>
    <col min="2051" max="2051" width="39.375" style="3" customWidth="1"/>
    <col min="2052" max="2301" width="9" style="3"/>
    <col min="2302" max="2302" width="4.375" style="3" customWidth="1"/>
    <col min="2303" max="2303" width="11.25" style="3" customWidth="1"/>
    <col min="2304" max="2304" width="11.125" style="3" customWidth="1"/>
    <col min="2305" max="2305" width="8.25" style="3" customWidth="1"/>
    <col min="2306" max="2306" width="3.875" style="3" customWidth="1"/>
    <col min="2307" max="2307" width="39.375" style="3" customWidth="1"/>
    <col min="2308" max="2557" width="9" style="3"/>
    <col min="2558" max="2558" width="4.375" style="3" customWidth="1"/>
    <col min="2559" max="2559" width="11.25" style="3" customWidth="1"/>
    <col min="2560" max="2560" width="11.125" style="3" customWidth="1"/>
    <col min="2561" max="2561" width="8.25" style="3" customWidth="1"/>
    <col min="2562" max="2562" width="3.875" style="3" customWidth="1"/>
    <col min="2563" max="2563" width="39.375" style="3" customWidth="1"/>
    <col min="2564" max="2813" width="9" style="3"/>
    <col min="2814" max="2814" width="4.375" style="3" customWidth="1"/>
    <col min="2815" max="2815" width="11.25" style="3" customWidth="1"/>
    <col min="2816" max="2816" width="11.125" style="3" customWidth="1"/>
    <col min="2817" max="2817" width="8.25" style="3" customWidth="1"/>
    <col min="2818" max="2818" width="3.875" style="3" customWidth="1"/>
    <col min="2819" max="2819" width="39.375" style="3" customWidth="1"/>
    <col min="2820" max="3069" width="9" style="3"/>
    <col min="3070" max="3070" width="4.375" style="3" customWidth="1"/>
    <col min="3071" max="3071" width="11.25" style="3" customWidth="1"/>
    <col min="3072" max="3072" width="11.125" style="3" customWidth="1"/>
    <col min="3073" max="3073" width="8.25" style="3" customWidth="1"/>
    <col min="3074" max="3074" width="3.875" style="3" customWidth="1"/>
    <col min="3075" max="3075" width="39.375" style="3" customWidth="1"/>
    <col min="3076" max="3325" width="9" style="3"/>
    <col min="3326" max="3326" width="4.375" style="3" customWidth="1"/>
    <col min="3327" max="3327" width="11.25" style="3" customWidth="1"/>
    <col min="3328" max="3328" width="11.125" style="3" customWidth="1"/>
    <col min="3329" max="3329" width="8.25" style="3" customWidth="1"/>
    <col min="3330" max="3330" width="3.875" style="3" customWidth="1"/>
    <col min="3331" max="3331" width="39.375" style="3" customWidth="1"/>
    <col min="3332" max="3581" width="9" style="3"/>
    <col min="3582" max="3582" width="4.375" style="3" customWidth="1"/>
    <col min="3583" max="3583" width="11.25" style="3" customWidth="1"/>
    <col min="3584" max="3584" width="11.125" style="3" customWidth="1"/>
    <col min="3585" max="3585" width="8.25" style="3" customWidth="1"/>
    <col min="3586" max="3586" width="3.875" style="3" customWidth="1"/>
    <col min="3587" max="3587" width="39.375" style="3" customWidth="1"/>
    <col min="3588" max="3837" width="9" style="3"/>
    <col min="3838" max="3838" width="4.375" style="3" customWidth="1"/>
    <col min="3839" max="3839" width="11.25" style="3" customWidth="1"/>
    <col min="3840" max="3840" width="11.125" style="3" customWidth="1"/>
    <col min="3841" max="3841" width="8.25" style="3" customWidth="1"/>
    <col min="3842" max="3842" width="3.875" style="3" customWidth="1"/>
    <col min="3843" max="3843" width="39.375" style="3" customWidth="1"/>
    <col min="3844" max="4093" width="9" style="3"/>
    <col min="4094" max="4094" width="4.375" style="3" customWidth="1"/>
    <col min="4095" max="4095" width="11.25" style="3" customWidth="1"/>
    <col min="4096" max="4096" width="11.125" style="3" customWidth="1"/>
    <col min="4097" max="4097" width="8.25" style="3" customWidth="1"/>
    <col min="4098" max="4098" width="3.875" style="3" customWidth="1"/>
    <col min="4099" max="4099" width="39.375" style="3" customWidth="1"/>
    <col min="4100" max="4349" width="9" style="3"/>
    <col min="4350" max="4350" width="4.375" style="3" customWidth="1"/>
    <col min="4351" max="4351" width="11.25" style="3" customWidth="1"/>
    <col min="4352" max="4352" width="11.125" style="3" customWidth="1"/>
    <col min="4353" max="4353" width="8.25" style="3" customWidth="1"/>
    <col min="4354" max="4354" width="3.875" style="3" customWidth="1"/>
    <col min="4355" max="4355" width="39.375" style="3" customWidth="1"/>
    <col min="4356" max="4605" width="9" style="3"/>
    <col min="4606" max="4606" width="4.375" style="3" customWidth="1"/>
    <col min="4607" max="4607" width="11.25" style="3" customWidth="1"/>
    <col min="4608" max="4608" width="11.125" style="3" customWidth="1"/>
    <col min="4609" max="4609" width="8.25" style="3" customWidth="1"/>
    <col min="4610" max="4610" width="3.875" style="3" customWidth="1"/>
    <col min="4611" max="4611" width="39.375" style="3" customWidth="1"/>
    <col min="4612" max="4861" width="9" style="3"/>
    <col min="4862" max="4862" width="4.375" style="3" customWidth="1"/>
    <col min="4863" max="4863" width="11.25" style="3" customWidth="1"/>
    <col min="4864" max="4864" width="11.125" style="3" customWidth="1"/>
    <col min="4865" max="4865" width="8.25" style="3" customWidth="1"/>
    <col min="4866" max="4866" width="3.875" style="3" customWidth="1"/>
    <col min="4867" max="4867" width="39.375" style="3" customWidth="1"/>
    <col min="4868" max="5117" width="9" style="3"/>
    <col min="5118" max="5118" width="4.375" style="3" customWidth="1"/>
    <col min="5119" max="5119" width="11.25" style="3" customWidth="1"/>
    <col min="5120" max="5120" width="11.125" style="3" customWidth="1"/>
    <col min="5121" max="5121" width="8.25" style="3" customWidth="1"/>
    <col min="5122" max="5122" width="3.875" style="3" customWidth="1"/>
    <col min="5123" max="5123" width="39.375" style="3" customWidth="1"/>
    <col min="5124" max="5373" width="9" style="3"/>
    <col min="5374" max="5374" width="4.375" style="3" customWidth="1"/>
    <col min="5375" max="5375" width="11.25" style="3" customWidth="1"/>
    <col min="5376" max="5376" width="11.125" style="3" customWidth="1"/>
    <col min="5377" max="5377" width="8.25" style="3" customWidth="1"/>
    <col min="5378" max="5378" width="3.875" style="3" customWidth="1"/>
    <col min="5379" max="5379" width="39.375" style="3" customWidth="1"/>
    <col min="5380" max="5629" width="9" style="3"/>
    <col min="5630" max="5630" width="4.375" style="3" customWidth="1"/>
    <col min="5631" max="5631" width="11.25" style="3" customWidth="1"/>
    <col min="5632" max="5632" width="11.125" style="3" customWidth="1"/>
    <col min="5633" max="5633" width="8.25" style="3" customWidth="1"/>
    <col min="5634" max="5634" width="3.875" style="3" customWidth="1"/>
    <col min="5635" max="5635" width="39.375" style="3" customWidth="1"/>
    <col min="5636" max="5885" width="9" style="3"/>
    <col min="5886" max="5886" width="4.375" style="3" customWidth="1"/>
    <col min="5887" max="5887" width="11.25" style="3" customWidth="1"/>
    <col min="5888" max="5888" width="11.125" style="3" customWidth="1"/>
    <col min="5889" max="5889" width="8.25" style="3" customWidth="1"/>
    <col min="5890" max="5890" width="3.875" style="3" customWidth="1"/>
    <col min="5891" max="5891" width="39.375" style="3" customWidth="1"/>
    <col min="5892" max="6141" width="9" style="3"/>
    <col min="6142" max="6142" width="4.375" style="3" customWidth="1"/>
    <col min="6143" max="6143" width="11.25" style="3" customWidth="1"/>
    <col min="6144" max="6144" width="11.125" style="3" customWidth="1"/>
    <col min="6145" max="6145" width="8.25" style="3" customWidth="1"/>
    <col min="6146" max="6146" width="3.875" style="3" customWidth="1"/>
    <col min="6147" max="6147" width="39.375" style="3" customWidth="1"/>
    <col min="6148" max="6397" width="9" style="3"/>
    <col min="6398" max="6398" width="4.375" style="3" customWidth="1"/>
    <col min="6399" max="6399" width="11.25" style="3" customWidth="1"/>
    <col min="6400" max="6400" width="11.125" style="3" customWidth="1"/>
    <col min="6401" max="6401" width="8.25" style="3" customWidth="1"/>
    <col min="6402" max="6402" width="3.875" style="3" customWidth="1"/>
    <col min="6403" max="6403" width="39.375" style="3" customWidth="1"/>
    <col min="6404" max="6653" width="9" style="3"/>
    <col min="6654" max="6654" width="4.375" style="3" customWidth="1"/>
    <col min="6655" max="6655" width="11.25" style="3" customWidth="1"/>
    <col min="6656" max="6656" width="11.125" style="3" customWidth="1"/>
    <col min="6657" max="6657" width="8.25" style="3" customWidth="1"/>
    <col min="6658" max="6658" width="3.875" style="3" customWidth="1"/>
    <col min="6659" max="6659" width="39.375" style="3" customWidth="1"/>
    <col min="6660" max="6909" width="9" style="3"/>
    <col min="6910" max="6910" width="4.375" style="3" customWidth="1"/>
    <col min="6911" max="6911" width="11.25" style="3" customWidth="1"/>
    <col min="6912" max="6912" width="11.125" style="3" customWidth="1"/>
    <col min="6913" max="6913" width="8.25" style="3" customWidth="1"/>
    <col min="6914" max="6914" width="3.875" style="3" customWidth="1"/>
    <col min="6915" max="6915" width="39.375" style="3" customWidth="1"/>
    <col min="6916" max="7165" width="9" style="3"/>
    <col min="7166" max="7166" width="4.375" style="3" customWidth="1"/>
    <col min="7167" max="7167" width="11.25" style="3" customWidth="1"/>
    <col min="7168" max="7168" width="11.125" style="3" customWidth="1"/>
    <col min="7169" max="7169" width="8.25" style="3" customWidth="1"/>
    <col min="7170" max="7170" width="3.875" style="3" customWidth="1"/>
    <col min="7171" max="7171" width="39.375" style="3" customWidth="1"/>
    <col min="7172" max="7421" width="9" style="3"/>
    <col min="7422" max="7422" width="4.375" style="3" customWidth="1"/>
    <col min="7423" max="7423" width="11.25" style="3" customWidth="1"/>
    <col min="7424" max="7424" width="11.125" style="3" customWidth="1"/>
    <col min="7425" max="7425" width="8.25" style="3" customWidth="1"/>
    <col min="7426" max="7426" width="3.875" style="3" customWidth="1"/>
    <col min="7427" max="7427" width="39.375" style="3" customWidth="1"/>
    <col min="7428" max="7677" width="9" style="3"/>
    <col min="7678" max="7678" width="4.375" style="3" customWidth="1"/>
    <col min="7679" max="7679" width="11.25" style="3" customWidth="1"/>
    <col min="7680" max="7680" width="11.125" style="3" customWidth="1"/>
    <col min="7681" max="7681" width="8.25" style="3" customWidth="1"/>
    <col min="7682" max="7682" width="3.875" style="3" customWidth="1"/>
    <col min="7683" max="7683" width="39.375" style="3" customWidth="1"/>
    <col min="7684" max="7933" width="9" style="3"/>
    <col min="7934" max="7934" width="4.375" style="3" customWidth="1"/>
    <col min="7935" max="7935" width="11.25" style="3" customWidth="1"/>
    <col min="7936" max="7936" width="11.125" style="3" customWidth="1"/>
    <col min="7937" max="7937" width="8.25" style="3" customWidth="1"/>
    <col min="7938" max="7938" width="3.875" style="3" customWidth="1"/>
    <col min="7939" max="7939" width="39.375" style="3" customWidth="1"/>
    <col min="7940" max="8189" width="9" style="3"/>
    <col min="8190" max="8190" width="4.375" style="3" customWidth="1"/>
    <col min="8191" max="8191" width="11.25" style="3" customWidth="1"/>
    <col min="8192" max="8192" width="11.125" style="3" customWidth="1"/>
    <col min="8193" max="8193" width="8.25" style="3" customWidth="1"/>
    <col min="8194" max="8194" width="3.875" style="3" customWidth="1"/>
    <col min="8195" max="8195" width="39.375" style="3" customWidth="1"/>
    <col min="8196" max="8445" width="9" style="3"/>
    <col min="8446" max="8446" width="4.375" style="3" customWidth="1"/>
    <col min="8447" max="8447" width="11.25" style="3" customWidth="1"/>
    <col min="8448" max="8448" width="11.125" style="3" customWidth="1"/>
    <col min="8449" max="8449" width="8.25" style="3" customWidth="1"/>
    <col min="8450" max="8450" width="3.875" style="3" customWidth="1"/>
    <col min="8451" max="8451" width="39.375" style="3" customWidth="1"/>
    <col min="8452" max="8701" width="9" style="3"/>
    <col min="8702" max="8702" width="4.375" style="3" customWidth="1"/>
    <col min="8703" max="8703" width="11.25" style="3" customWidth="1"/>
    <col min="8704" max="8704" width="11.125" style="3" customWidth="1"/>
    <col min="8705" max="8705" width="8.25" style="3" customWidth="1"/>
    <col min="8706" max="8706" width="3.875" style="3" customWidth="1"/>
    <col min="8707" max="8707" width="39.375" style="3" customWidth="1"/>
    <col min="8708" max="8957" width="9" style="3"/>
    <col min="8958" max="8958" width="4.375" style="3" customWidth="1"/>
    <col min="8959" max="8959" width="11.25" style="3" customWidth="1"/>
    <col min="8960" max="8960" width="11.125" style="3" customWidth="1"/>
    <col min="8961" max="8961" width="8.25" style="3" customWidth="1"/>
    <col min="8962" max="8962" width="3.875" style="3" customWidth="1"/>
    <col min="8963" max="8963" width="39.375" style="3" customWidth="1"/>
    <col min="8964" max="9213" width="9" style="3"/>
    <col min="9214" max="9214" width="4.375" style="3" customWidth="1"/>
    <col min="9215" max="9215" width="11.25" style="3" customWidth="1"/>
    <col min="9216" max="9216" width="11.125" style="3" customWidth="1"/>
    <col min="9217" max="9217" width="8.25" style="3" customWidth="1"/>
    <col min="9218" max="9218" width="3.875" style="3" customWidth="1"/>
    <col min="9219" max="9219" width="39.375" style="3" customWidth="1"/>
    <col min="9220" max="9469" width="9" style="3"/>
    <col min="9470" max="9470" width="4.375" style="3" customWidth="1"/>
    <col min="9471" max="9471" width="11.25" style="3" customWidth="1"/>
    <col min="9472" max="9472" width="11.125" style="3" customWidth="1"/>
    <col min="9473" max="9473" width="8.25" style="3" customWidth="1"/>
    <col min="9474" max="9474" width="3.875" style="3" customWidth="1"/>
    <col min="9475" max="9475" width="39.375" style="3" customWidth="1"/>
    <col min="9476" max="9725" width="9" style="3"/>
    <col min="9726" max="9726" width="4.375" style="3" customWidth="1"/>
    <col min="9727" max="9727" width="11.25" style="3" customWidth="1"/>
    <col min="9728" max="9728" width="11.125" style="3" customWidth="1"/>
    <col min="9729" max="9729" width="8.25" style="3" customWidth="1"/>
    <col min="9730" max="9730" width="3.875" style="3" customWidth="1"/>
    <col min="9731" max="9731" width="39.375" style="3" customWidth="1"/>
    <col min="9732" max="9981" width="9" style="3"/>
    <col min="9982" max="9982" width="4.375" style="3" customWidth="1"/>
    <col min="9983" max="9983" width="11.25" style="3" customWidth="1"/>
    <col min="9984" max="9984" width="11.125" style="3" customWidth="1"/>
    <col min="9985" max="9985" width="8.25" style="3" customWidth="1"/>
    <col min="9986" max="9986" width="3.875" style="3" customWidth="1"/>
    <col min="9987" max="9987" width="39.375" style="3" customWidth="1"/>
    <col min="9988" max="10237" width="9" style="3"/>
    <col min="10238" max="10238" width="4.375" style="3" customWidth="1"/>
    <col min="10239" max="10239" width="11.25" style="3" customWidth="1"/>
    <col min="10240" max="10240" width="11.125" style="3" customWidth="1"/>
    <col min="10241" max="10241" width="8.25" style="3" customWidth="1"/>
    <col min="10242" max="10242" width="3.875" style="3" customWidth="1"/>
    <col min="10243" max="10243" width="39.375" style="3" customWidth="1"/>
    <col min="10244" max="10493" width="9" style="3"/>
    <col min="10494" max="10494" width="4.375" style="3" customWidth="1"/>
    <col min="10495" max="10495" width="11.25" style="3" customWidth="1"/>
    <col min="10496" max="10496" width="11.125" style="3" customWidth="1"/>
    <col min="10497" max="10497" width="8.25" style="3" customWidth="1"/>
    <col min="10498" max="10498" width="3.875" style="3" customWidth="1"/>
    <col min="10499" max="10499" width="39.375" style="3" customWidth="1"/>
    <col min="10500" max="10749" width="9" style="3"/>
    <col min="10750" max="10750" width="4.375" style="3" customWidth="1"/>
    <col min="10751" max="10751" width="11.25" style="3" customWidth="1"/>
    <col min="10752" max="10752" width="11.125" style="3" customWidth="1"/>
    <col min="10753" max="10753" width="8.25" style="3" customWidth="1"/>
    <col min="10754" max="10754" width="3.875" style="3" customWidth="1"/>
    <col min="10755" max="10755" width="39.375" style="3" customWidth="1"/>
    <col min="10756" max="11005" width="9" style="3"/>
    <col min="11006" max="11006" width="4.375" style="3" customWidth="1"/>
    <col min="11007" max="11007" width="11.25" style="3" customWidth="1"/>
    <col min="11008" max="11008" width="11.125" style="3" customWidth="1"/>
    <col min="11009" max="11009" width="8.25" style="3" customWidth="1"/>
    <col min="11010" max="11010" width="3.875" style="3" customWidth="1"/>
    <col min="11011" max="11011" width="39.375" style="3" customWidth="1"/>
    <col min="11012" max="11261" width="9" style="3"/>
    <col min="11262" max="11262" width="4.375" style="3" customWidth="1"/>
    <col min="11263" max="11263" width="11.25" style="3" customWidth="1"/>
    <col min="11264" max="11264" width="11.125" style="3" customWidth="1"/>
    <col min="11265" max="11265" width="8.25" style="3" customWidth="1"/>
    <col min="11266" max="11266" width="3.875" style="3" customWidth="1"/>
    <col min="11267" max="11267" width="39.375" style="3" customWidth="1"/>
    <col min="11268" max="11517" width="9" style="3"/>
    <col min="11518" max="11518" width="4.375" style="3" customWidth="1"/>
    <col min="11519" max="11519" width="11.25" style="3" customWidth="1"/>
    <col min="11520" max="11520" width="11.125" style="3" customWidth="1"/>
    <col min="11521" max="11521" width="8.25" style="3" customWidth="1"/>
    <col min="11522" max="11522" width="3.875" style="3" customWidth="1"/>
    <col min="11523" max="11523" width="39.375" style="3" customWidth="1"/>
    <col min="11524" max="11773" width="9" style="3"/>
    <col min="11774" max="11774" width="4.375" style="3" customWidth="1"/>
    <col min="11775" max="11775" width="11.25" style="3" customWidth="1"/>
    <col min="11776" max="11776" width="11.125" style="3" customWidth="1"/>
    <col min="11777" max="11777" width="8.25" style="3" customWidth="1"/>
    <col min="11778" max="11778" width="3.875" style="3" customWidth="1"/>
    <col min="11779" max="11779" width="39.375" style="3" customWidth="1"/>
    <col min="11780" max="12029" width="9" style="3"/>
    <col min="12030" max="12030" width="4.375" style="3" customWidth="1"/>
    <col min="12031" max="12031" width="11.25" style="3" customWidth="1"/>
    <col min="12032" max="12032" width="11.125" style="3" customWidth="1"/>
    <col min="12033" max="12033" width="8.25" style="3" customWidth="1"/>
    <col min="12034" max="12034" width="3.875" style="3" customWidth="1"/>
    <col min="12035" max="12035" width="39.375" style="3" customWidth="1"/>
    <col min="12036" max="12285" width="9" style="3"/>
    <col min="12286" max="12286" width="4.375" style="3" customWidth="1"/>
    <col min="12287" max="12287" width="11.25" style="3" customWidth="1"/>
    <col min="12288" max="12288" width="11.125" style="3" customWidth="1"/>
    <col min="12289" max="12289" width="8.25" style="3" customWidth="1"/>
    <col min="12290" max="12290" width="3.875" style="3" customWidth="1"/>
    <col min="12291" max="12291" width="39.375" style="3" customWidth="1"/>
    <col min="12292" max="12541" width="9" style="3"/>
    <col min="12542" max="12542" width="4.375" style="3" customWidth="1"/>
    <col min="12543" max="12543" width="11.25" style="3" customWidth="1"/>
    <col min="12544" max="12544" width="11.125" style="3" customWidth="1"/>
    <col min="12545" max="12545" width="8.25" style="3" customWidth="1"/>
    <col min="12546" max="12546" width="3.875" style="3" customWidth="1"/>
    <col min="12547" max="12547" width="39.375" style="3" customWidth="1"/>
    <col min="12548" max="12797" width="9" style="3"/>
    <col min="12798" max="12798" width="4.375" style="3" customWidth="1"/>
    <col min="12799" max="12799" width="11.25" style="3" customWidth="1"/>
    <col min="12800" max="12800" width="11.125" style="3" customWidth="1"/>
    <col min="12801" max="12801" width="8.25" style="3" customWidth="1"/>
    <col min="12802" max="12802" width="3.875" style="3" customWidth="1"/>
    <col min="12803" max="12803" width="39.375" style="3" customWidth="1"/>
    <col min="12804" max="13053" width="9" style="3"/>
    <col min="13054" max="13054" width="4.375" style="3" customWidth="1"/>
    <col min="13055" max="13055" width="11.25" style="3" customWidth="1"/>
    <col min="13056" max="13056" width="11.125" style="3" customWidth="1"/>
    <col min="13057" max="13057" width="8.25" style="3" customWidth="1"/>
    <col min="13058" max="13058" width="3.875" style="3" customWidth="1"/>
    <col min="13059" max="13059" width="39.375" style="3" customWidth="1"/>
    <col min="13060" max="13309" width="9" style="3"/>
    <col min="13310" max="13310" width="4.375" style="3" customWidth="1"/>
    <col min="13311" max="13311" width="11.25" style="3" customWidth="1"/>
    <col min="13312" max="13312" width="11.125" style="3" customWidth="1"/>
    <col min="13313" max="13313" width="8.25" style="3" customWidth="1"/>
    <col min="13314" max="13314" width="3.875" style="3" customWidth="1"/>
    <col min="13315" max="13315" width="39.375" style="3" customWidth="1"/>
    <col min="13316" max="13565" width="9" style="3"/>
    <col min="13566" max="13566" width="4.375" style="3" customWidth="1"/>
    <col min="13567" max="13567" width="11.25" style="3" customWidth="1"/>
    <col min="13568" max="13568" width="11.125" style="3" customWidth="1"/>
    <col min="13569" max="13569" width="8.25" style="3" customWidth="1"/>
    <col min="13570" max="13570" width="3.875" style="3" customWidth="1"/>
    <col min="13571" max="13571" width="39.375" style="3" customWidth="1"/>
    <col min="13572" max="13821" width="9" style="3"/>
    <col min="13822" max="13822" width="4.375" style="3" customWidth="1"/>
    <col min="13823" max="13823" width="11.25" style="3" customWidth="1"/>
    <col min="13824" max="13824" width="11.125" style="3" customWidth="1"/>
    <col min="13825" max="13825" width="8.25" style="3" customWidth="1"/>
    <col min="13826" max="13826" width="3.875" style="3" customWidth="1"/>
    <col min="13827" max="13827" width="39.375" style="3" customWidth="1"/>
    <col min="13828" max="14077" width="9" style="3"/>
    <col min="14078" max="14078" width="4.375" style="3" customWidth="1"/>
    <col min="14079" max="14079" width="11.25" style="3" customWidth="1"/>
    <col min="14080" max="14080" width="11.125" style="3" customWidth="1"/>
    <col min="14081" max="14081" width="8.25" style="3" customWidth="1"/>
    <col min="14082" max="14082" width="3.875" style="3" customWidth="1"/>
    <col min="14083" max="14083" width="39.375" style="3" customWidth="1"/>
    <col min="14084" max="14333" width="9" style="3"/>
    <col min="14334" max="14334" width="4.375" style="3" customWidth="1"/>
    <col min="14335" max="14335" width="11.25" style="3" customWidth="1"/>
    <col min="14336" max="14336" width="11.125" style="3" customWidth="1"/>
    <col min="14337" max="14337" width="8.25" style="3" customWidth="1"/>
    <col min="14338" max="14338" width="3.875" style="3" customWidth="1"/>
    <col min="14339" max="14339" width="39.375" style="3" customWidth="1"/>
    <col min="14340" max="14589" width="9" style="3"/>
    <col min="14590" max="14590" width="4.375" style="3" customWidth="1"/>
    <col min="14591" max="14591" width="11.25" style="3" customWidth="1"/>
    <col min="14592" max="14592" width="11.125" style="3" customWidth="1"/>
    <col min="14593" max="14593" width="8.25" style="3" customWidth="1"/>
    <col min="14594" max="14594" width="3.875" style="3" customWidth="1"/>
    <col min="14595" max="14595" width="39.375" style="3" customWidth="1"/>
    <col min="14596" max="14845" width="9" style="3"/>
    <col min="14846" max="14846" width="4.375" style="3" customWidth="1"/>
    <col min="14847" max="14847" width="11.25" style="3" customWidth="1"/>
    <col min="14848" max="14848" width="11.125" style="3" customWidth="1"/>
    <col min="14849" max="14849" width="8.25" style="3" customWidth="1"/>
    <col min="14850" max="14850" width="3.875" style="3" customWidth="1"/>
    <col min="14851" max="14851" width="39.375" style="3" customWidth="1"/>
    <col min="14852" max="15101" width="9" style="3"/>
    <col min="15102" max="15102" width="4.375" style="3" customWidth="1"/>
    <col min="15103" max="15103" width="11.25" style="3" customWidth="1"/>
    <col min="15104" max="15104" width="11.125" style="3" customWidth="1"/>
    <col min="15105" max="15105" width="8.25" style="3" customWidth="1"/>
    <col min="15106" max="15106" width="3.875" style="3" customWidth="1"/>
    <col min="15107" max="15107" width="39.375" style="3" customWidth="1"/>
    <col min="15108" max="15357" width="9" style="3"/>
    <col min="15358" max="15358" width="4.375" style="3" customWidth="1"/>
    <col min="15359" max="15359" width="11.25" style="3" customWidth="1"/>
    <col min="15360" max="15360" width="11.125" style="3" customWidth="1"/>
    <col min="15361" max="15361" width="8.25" style="3" customWidth="1"/>
    <col min="15362" max="15362" width="3.875" style="3" customWidth="1"/>
    <col min="15363" max="15363" width="39.375" style="3" customWidth="1"/>
    <col min="15364" max="15613" width="9" style="3"/>
    <col min="15614" max="15614" width="4.375" style="3" customWidth="1"/>
    <col min="15615" max="15615" width="11.25" style="3" customWidth="1"/>
    <col min="15616" max="15616" width="11.125" style="3" customWidth="1"/>
    <col min="15617" max="15617" width="8.25" style="3" customWidth="1"/>
    <col min="15618" max="15618" width="3.875" style="3" customWidth="1"/>
    <col min="15619" max="15619" width="39.375" style="3" customWidth="1"/>
    <col min="15620" max="15869" width="9" style="3"/>
    <col min="15870" max="15870" width="4.375" style="3" customWidth="1"/>
    <col min="15871" max="15871" width="11.25" style="3" customWidth="1"/>
    <col min="15872" max="15872" width="11.125" style="3" customWidth="1"/>
    <col min="15873" max="15873" width="8.25" style="3" customWidth="1"/>
    <col min="15874" max="15874" width="3.875" style="3" customWidth="1"/>
    <col min="15875" max="15875" width="39.375" style="3" customWidth="1"/>
    <col min="15876" max="16125" width="9" style="3"/>
    <col min="16126" max="16126" width="4.375" style="3" customWidth="1"/>
    <col min="16127" max="16127" width="11.25" style="3" customWidth="1"/>
    <col min="16128" max="16128" width="11.125" style="3" customWidth="1"/>
    <col min="16129" max="16129" width="8.25" style="3" customWidth="1"/>
    <col min="16130" max="16130" width="3.875" style="3" customWidth="1"/>
    <col min="16131" max="16131" width="39.375" style="3" customWidth="1"/>
    <col min="16132" max="16384" width="9" style="3"/>
  </cols>
  <sheetData>
    <row r="1" spans="1:8" s="9" customFormat="1" ht="37.5" customHeight="1">
      <c r="A1" s="20" t="s">
        <v>1189</v>
      </c>
      <c r="B1" s="58" t="s">
        <v>1190</v>
      </c>
      <c r="C1" s="22"/>
      <c r="D1" s="22" t="s">
        <v>1191</v>
      </c>
      <c r="E1" s="21"/>
      <c r="F1" s="24"/>
      <c r="G1" s="25" t="s">
        <v>1192</v>
      </c>
    </row>
    <row r="2" spans="1:8" s="4" customFormat="1" ht="20.100000000000001" customHeight="1">
      <c r="A2" s="26" t="s">
        <v>1193</v>
      </c>
      <c r="B2" s="26" t="s">
        <v>1194</v>
      </c>
      <c r="C2" s="26" t="s">
        <v>1195</v>
      </c>
      <c r="D2" s="27" t="s">
        <v>1196</v>
      </c>
      <c r="E2" s="26" t="s">
        <v>1197</v>
      </c>
      <c r="F2" s="26" t="s">
        <v>1198</v>
      </c>
      <c r="G2" s="26" t="s">
        <v>1199</v>
      </c>
    </row>
    <row r="3" spans="1:8" ht="19.5" customHeight="1">
      <c r="A3" s="28"/>
      <c r="B3" s="29"/>
      <c r="C3" s="30"/>
      <c r="D3" s="31"/>
      <c r="E3" s="29"/>
      <c r="F3" s="29"/>
      <c r="G3" s="32"/>
    </row>
    <row r="4" spans="1:8" ht="19.5" customHeight="1">
      <c r="A4" s="33"/>
      <c r="B4" s="34"/>
      <c r="C4" s="35"/>
      <c r="D4" s="36"/>
      <c r="E4" s="34"/>
      <c r="F4" s="34"/>
      <c r="G4" s="37"/>
    </row>
    <row r="5" spans="1:8" ht="19.5" customHeight="1">
      <c r="A5" s="33"/>
      <c r="B5" s="34"/>
      <c r="C5" s="35"/>
      <c r="D5" s="36"/>
      <c r="E5" s="34"/>
      <c r="F5" s="34"/>
      <c r="G5" s="37"/>
    </row>
    <row r="6" spans="1:8" ht="19.5" customHeight="1">
      <c r="A6" s="33"/>
      <c r="B6" s="34"/>
      <c r="C6" s="35"/>
      <c r="D6" s="36"/>
      <c r="E6" s="34"/>
      <c r="F6" s="34"/>
      <c r="G6" s="37"/>
    </row>
    <row r="7" spans="1:8" ht="19.5" customHeight="1">
      <c r="A7" s="33"/>
      <c r="B7" s="34"/>
      <c r="C7" s="35"/>
      <c r="D7" s="36"/>
      <c r="E7" s="34"/>
      <c r="F7" s="34"/>
      <c r="G7" s="37"/>
    </row>
    <row r="8" spans="1:8" ht="19.5" customHeight="1">
      <c r="A8" s="33"/>
      <c r="B8" s="34"/>
      <c r="C8" s="35"/>
      <c r="D8" s="36"/>
      <c r="E8" s="34"/>
      <c r="F8" s="34"/>
      <c r="G8" s="37"/>
    </row>
    <row r="9" spans="1:8" ht="19.5" customHeight="1">
      <c r="A9" s="33"/>
      <c r="B9" s="34"/>
      <c r="C9" s="35"/>
      <c r="D9" s="36"/>
      <c r="E9" s="34"/>
      <c r="F9" s="34"/>
      <c r="G9" s="37"/>
    </row>
    <row r="10" spans="1:8" ht="19.5" customHeight="1">
      <c r="A10" s="33"/>
      <c r="B10" s="34"/>
      <c r="C10" s="35"/>
      <c r="D10" s="36"/>
      <c r="E10" s="34"/>
      <c r="F10" s="34"/>
      <c r="G10" s="37"/>
    </row>
    <row r="11" spans="1:8" ht="19.5" customHeight="1">
      <c r="A11" s="33"/>
      <c r="B11" s="34"/>
      <c r="C11" s="35"/>
      <c r="D11" s="36"/>
      <c r="E11" s="34"/>
      <c r="F11" s="34"/>
      <c r="G11" s="37"/>
    </row>
    <row r="12" spans="1:8" ht="19.5" customHeight="1">
      <c r="A12" s="33"/>
      <c r="B12" s="34"/>
      <c r="C12" s="35"/>
      <c r="D12" s="36"/>
      <c r="E12" s="34"/>
      <c r="F12" s="34"/>
      <c r="G12" s="37"/>
    </row>
    <row r="13" spans="1:8" ht="19.5" customHeight="1">
      <c r="A13" s="33"/>
      <c r="B13" s="34"/>
      <c r="C13" s="35"/>
      <c r="D13" s="36"/>
      <c r="E13" s="34"/>
      <c r="F13" s="38"/>
      <c r="G13" s="37"/>
    </row>
    <row r="14" spans="1:8" ht="19.5" customHeight="1">
      <c r="A14" s="33"/>
      <c r="B14" s="34"/>
      <c r="C14" s="35"/>
      <c r="D14" s="36"/>
      <c r="E14" s="34"/>
      <c r="F14" s="34"/>
      <c r="G14" s="37"/>
    </row>
    <row r="15" spans="1:8" ht="19.5" customHeight="1">
      <c r="A15" s="553">
        <v>1</v>
      </c>
      <c r="B15" s="554" t="s">
        <v>1151</v>
      </c>
      <c r="C15" s="552" t="s">
        <v>1178</v>
      </c>
      <c r="D15" s="70">
        <f>ROUNDDOWN(H15,3)</f>
        <v>0.16</v>
      </c>
      <c r="E15" s="553" t="s">
        <v>1153</v>
      </c>
      <c r="F15" s="555" t="s">
        <v>1179</v>
      </c>
      <c r="G15" s="56"/>
      <c r="H15" s="3">
        <f>0.8*0.2*1</f>
        <v>0.16000000000000003</v>
      </c>
    </row>
    <row r="16" spans="1:8" ht="19.5" customHeight="1">
      <c r="A16" s="553"/>
      <c r="B16" s="554"/>
      <c r="C16" s="552"/>
      <c r="D16" s="70"/>
      <c r="E16" s="553"/>
      <c r="F16" s="555"/>
      <c r="G16" s="56"/>
    </row>
    <row r="17" spans="1:8" ht="19.5" customHeight="1">
      <c r="A17" s="553">
        <v>2</v>
      </c>
      <c r="B17" s="554" t="s">
        <v>1155</v>
      </c>
      <c r="C17" s="552"/>
      <c r="D17" s="70">
        <f>ROUNDDOWN(H17,3)</f>
        <v>7.4999999999999997E-2</v>
      </c>
      <c r="E17" s="553" t="s">
        <v>1153</v>
      </c>
      <c r="F17" s="555" t="s">
        <v>1180</v>
      </c>
      <c r="G17" s="56"/>
      <c r="H17" s="70">
        <f>(0.4*0.15*1)+(0.3*0.05*1)</f>
        <v>7.4999999999999997E-2</v>
      </c>
    </row>
    <row r="18" spans="1:8" ht="19.5" customHeight="1">
      <c r="A18" s="553"/>
      <c r="B18" s="554"/>
      <c r="C18" s="552"/>
      <c r="D18" s="80"/>
      <c r="E18" s="553"/>
      <c r="F18" s="555"/>
      <c r="G18" s="56"/>
    </row>
    <row r="19" spans="1:8" ht="19.5" customHeight="1">
      <c r="A19" s="553">
        <v>3</v>
      </c>
      <c r="B19" s="554" t="s">
        <v>1157</v>
      </c>
      <c r="C19" s="552"/>
      <c r="D19" s="70">
        <f>ROUNDDOWN(H19,3)</f>
        <v>8.5000000000000006E-2</v>
      </c>
      <c r="E19" s="553" t="s">
        <v>52</v>
      </c>
      <c r="F19" s="555" t="s">
        <v>1200</v>
      </c>
      <c r="G19" s="56"/>
      <c r="H19" s="86">
        <f>H15-H17</f>
        <v>8.5000000000000034E-2</v>
      </c>
    </row>
    <row r="20" spans="1:8" ht="19.5" customHeight="1">
      <c r="A20" s="553"/>
      <c r="B20" s="554"/>
      <c r="C20" s="552"/>
      <c r="D20" s="77"/>
      <c r="E20" s="553"/>
      <c r="F20" s="555"/>
      <c r="G20" s="56"/>
    </row>
    <row r="21" spans="1:8" ht="19.5" customHeight="1">
      <c r="A21" s="553">
        <v>4</v>
      </c>
      <c r="B21" s="554" t="s">
        <v>1201</v>
      </c>
      <c r="C21" s="552" t="s">
        <v>1202</v>
      </c>
      <c r="D21" s="842">
        <f>ROUNDDOWN(H21,3)</f>
        <v>6.2E-2</v>
      </c>
      <c r="E21" s="553" t="s">
        <v>1203</v>
      </c>
      <c r="F21" s="555" t="s">
        <v>1204</v>
      </c>
      <c r="G21" s="56"/>
      <c r="H21" s="77">
        <f>0.15*0.4*1.04</f>
        <v>6.2399999999999997E-2</v>
      </c>
    </row>
    <row r="22" spans="1:8" ht="19.5" customHeight="1">
      <c r="A22" s="553"/>
      <c r="B22" s="554"/>
      <c r="C22" s="552"/>
      <c r="D22" s="557"/>
      <c r="E22" s="553"/>
      <c r="F22" s="81" t="s">
        <v>1356</v>
      </c>
      <c r="G22" s="56"/>
      <c r="H22" s="107"/>
    </row>
    <row r="23" spans="1:8" ht="19.5" customHeight="1">
      <c r="A23" s="553">
        <v>5</v>
      </c>
      <c r="B23" s="554" t="s">
        <v>1182</v>
      </c>
      <c r="C23" s="552"/>
      <c r="D23" s="70">
        <f>ROUNDDOWN(H23,3)</f>
        <v>0.06</v>
      </c>
      <c r="E23" s="553" t="s">
        <v>1205</v>
      </c>
      <c r="F23" s="555"/>
      <c r="G23" s="56"/>
      <c r="H23" s="556">
        <f>0.4*0.15*1</f>
        <v>0.06</v>
      </c>
    </row>
    <row r="24" spans="1:8" ht="19.5" customHeight="1">
      <c r="A24" s="553"/>
      <c r="B24" s="554"/>
      <c r="C24" s="552"/>
      <c r="D24" s="556"/>
      <c r="E24" s="553"/>
      <c r="F24" s="555"/>
      <c r="G24" s="56"/>
    </row>
    <row r="25" spans="1:8" ht="19.5" customHeight="1">
      <c r="A25" s="553">
        <v>6</v>
      </c>
      <c r="B25" s="554" t="s">
        <v>1206</v>
      </c>
      <c r="C25" s="552" t="s">
        <v>1183</v>
      </c>
      <c r="D25" s="70">
        <f>ROUNDDOWN(H25,3)</f>
        <v>0.25</v>
      </c>
      <c r="E25" s="553" t="s">
        <v>1207</v>
      </c>
      <c r="F25" s="555" t="s">
        <v>1208</v>
      </c>
      <c r="G25" s="56"/>
      <c r="H25" s="556">
        <f>0.25*1</f>
        <v>0.25</v>
      </c>
    </row>
    <row r="26" spans="1:8" ht="19.5" customHeight="1">
      <c r="A26" s="553"/>
      <c r="B26" s="554"/>
      <c r="C26" s="552"/>
      <c r="D26" s="78"/>
      <c r="E26" s="553"/>
      <c r="F26" s="555"/>
      <c r="G26" s="56"/>
    </row>
    <row r="27" spans="1:8" ht="19.5" customHeight="1">
      <c r="A27" s="553">
        <v>7</v>
      </c>
      <c r="B27" s="554" t="s">
        <v>1287</v>
      </c>
      <c r="C27" s="552" t="s">
        <v>1185</v>
      </c>
      <c r="D27" s="70">
        <f>ROUNDDOWN(H27,3)</f>
        <v>7.8E-2</v>
      </c>
      <c r="E27" s="553" t="s">
        <v>1209</v>
      </c>
      <c r="F27" s="554" t="s">
        <v>1210</v>
      </c>
      <c r="G27" s="56"/>
      <c r="H27" s="3">
        <f>0.25*0.3*1*1.04</f>
        <v>7.8E-2</v>
      </c>
    </row>
    <row r="28" spans="1:8" ht="19.5" customHeight="1">
      <c r="A28" s="553"/>
      <c r="B28" s="554"/>
      <c r="C28" s="552"/>
      <c r="D28" s="73"/>
      <c r="E28" s="553"/>
      <c r="F28" s="554" t="s">
        <v>1357</v>
      </c>
      <c r="G28" s="56"/>
    </row>
    <row r="29" spans="1:8" ht="19.5" customHeight="1">
      <c r="A29" s="553">
        <v>8</v>
      </c>
      <c r="B29" s="554" t="s">
        <v>1186</v>
      </c>
      <c r="C29" s="552"/>
      <c r="D29" s="842">
        <f>ROUNDDOWN(H29,3)</f>
        <v>7.4999999999999997E-2</v>
      </c>
      <c r="E29" s="553" t="s">
        <v>1211</v>
      </c>
      <c r="F29" s="554" t="s">
        <v>1212</v>
      </c>
      <c r="G29" s="56"/>
      <c r="H29" s="3">
        <f>0.25*0.3*1</f>
        <v>7.4999999999999997E-2</v>
      </c>
    </row>
    <row r="30" spans="1:8" ht="19.5" customHeight="1">
      <c r="A30" s="553"/>
      <c r="C30" s="48"/>
      <c r="D30" s="46"/>
      <c r="F30" s="47"/>
      <c r="G30" s="56"/>
    </row>
    <row r="31" spans="1:8" ht="19.5" customHeight="1">
      <c r="A31" s="553">
        <v>9</v>
      </c>
      <c r="B31" s="554" t="s">
        <v>1317</v>
      </c>
      <c r="C31" s="552"/>
      <c r="D31" s="70">
        <f>ROUNDDOWN(H32,3)</f>
        <v>0.309</v>
      </c>
      <c r="E31" s="553" t="s">
        <v>1184</v>
      </c>
      <c r="F31" s="555" t="s">
        <v>1187</v>
      </c>
      <c r="G31" s="56"/>
      <c r="H31" s="3">
        <f>0.3*1</f>
        <v>0.3</v>
      </c>
    </row>
    <row r="32" spans="1:8" ht="19.5" customHeight="1">
      <c r="A32" s="553"/>
      <c r="B32" s="554"/>
      <c r="C32" s="552"/>
      <c r="D32" s="559"/>
      <c r="E32" s="553"/>
      <c r="F32" s="554" t="s">
        <v>1213</v>
      </c>
      <c r="G32" s="56"/>
      <c r="H32" s="3">
        <f>H31*1.03</f>
        <v>0.309</v>
      </c>
    </row>
    <row r="33" spans="1:7" ht="19.5" customHeight="1">
      <c r="A33" s="553">
        <v>10</v>
      </c>
      <c r="B33" s="554" t="s">
        <v>1214</v>
      </c>
      <c r="C33" s="552"/>
      <c r="D33" s="78">
        <v>0.2</v>
      </c>
      <c r="E33" s="553" t="s">
        <v>1215</v>
      </c>
      <c r="F33" s="79" t="s">
        <v>1216</v>
      </c>
      <c r="G33" s="56"/>
    </row>
    <row r="34" spans="1:7" ht="19.5" customHeight="1">
      <c r="A34" s="553"/>
      <c r="B34" s="554"/>
      <c r="C34" s="552"/>
      <c r="D34" s="559"/>
      <c r="E34" s="553"/>
      <c r="F34" s="554"/>
      <c r="G34" s="56"/>
    </row>
    <row r="35" spans="1:7" ht="19.5" customHeight="1">
      <c r="A35" s="553">
        <v>11</v>
      </c>
      <c r="B35" s="554" t="s">
        <v>1217</v>
      </c>
      <c r="C35" s="552"/>
      <c r="D35" s="78">
        <v>0.17</v>
      </c>
      <c r="E35" s="553" t="s">
        <v>1215</v>
      </c>
      <c r="F35" s="79" t="s">
        <v>1216</v>
      </c>
      <c r="G35" s="83"/>
    </row>
    <row r="36" spans="1:7" ht="37.5" customHeight="1">
      <c r="A36" s="20" t="s">
        <v>1218</v>
      </c>
      <c r="B36" s="58" t="s">
        <v>1219</v>
      </c>
      <c r="C36" s="22"/>
      <c r="D36" s="22" t="s">
        <v>1220</v>
      </c>
      <c r="E36" s="21"/>
      <c r="F36" s="24"/>
      <c r="G36" s="25" t="s">
        <v>1221</v>
      </c>
    </row>
    <row r="37" spans="1:7" ht="19.5" customHeight="1">
      <c r="A37" s="26" t="s">
        <v>1222</v>
      </c>
      <c r="B37" s="26" t="s">
        <v>1223</v>
      </c>
      <c r="C37" s="26" t="s">
        <v>1224</v>
      </c>
      <c r="D37" s="27" t="s">
        <v>1225</v>
      </c>
      <c r="E37" s="26" t="s">
        <v>1226</v>
      </c>
      <c r="F37" s="26" t="s">
        <v>1227</v>
      </c>
      <c r="G37" s="26" t="s">
        <v>1228</v>
      </c>
    </row>
    <row r="38" spans="1:7" ht="19.5" customHeight="1">
      <c r="A38" s="28"/>
      <c r="B38" s="29"/>
      <c r="C38" s="30"/>
      <c r="D38" s="31"/>
      <c r="E38" s="29"/>
      <c r="F38" s="29"/>
      <c r="G38" s="32"/>
    </row>
    <row r="39" spans="1:7" ht="19.5" customHeight="1">
      <c r="A39" s="33"/>
      <c r="B39" s="34"/>
      <c r="C39" s="35"/>
      <c r="D39" s="36"/>
      <c r="E39" s="34"/>
      <c r="F39" s="34"/>
      <c r="G39" s="37"/>
    </row>
    <row r="40" spans="1:7" ht="19.5" customHeight="1">
      <c r="A40" s="33"/>
      <c r="B40" s="34"/>
      <c r="C40" s="35"/>
      <c r="D40" s="36"/>
      <c r="E40" s="34"/>
      <c r="F40" s="34"/>
      <c r="G40" s="37"/>
    </row>
    <row r="41" spans="1:7" ht="19.5" customHeight="1">
      <c r="A41" s="33"/>
      <c r="B41" s="34"/>
      <c r="C41" s="35"/>
      <c r="D41" s="36"/>
      <c r="E41" s="34"/>
      <c r="F41" s="34"/>
      <c r="G41" s="37"/>
    </row>
    <row r="42" spans="1:7" ht="19.5" customHeight="1">
      <c r="A42" s="33"/>
      <c r="B42" s="34"/>
      <c r="C42" s="35"/>
      <c r="D42" s="36"/>
      <c r="E42" s="34"/>
      <c r="F42" s="34"/>
      <c r="G42" s="37"/>
    </row>
    <row r="43" spans="1:7" ht="19.5" customHeight="1">
      <c r="A43" s="33"/>
      <c r="B43" s="34"/>
      <c r="C43" s="35"/>
      <c r="D43" s="36"/>
      <c r="E43" s="34"/>
      <c r="F43" s="34"/>
      <c r="G43" s="37"/>
    </row>
    <row r="44" spans="1:7" ht="19.5" customHeight="1">
      <c r="A44" s="33"/>
      <c r="B44" s="34"/>
      <c r="C44" s="35"/>
      <c r="D44" s="36"/>
      <c r="E44" s="34"/>
      <c r="F44" s="34"/>
      <c r="G44" s="37"/>
    </row>
    <row r="45" spans="1:7" ht="19.5" customHeight="1">
      <c r="A45" s="33"/>
      <c r="B45" s="34"/>
      <c r="C45" s="35"/>
      <c r="D45" s="36"/>
      <c r="E45" s="34"/>
      <c r="F45" s="34"/>
      <c r="G45" s="37"/>
    </row>
    <row r="46" spans="1:7" ht="19.5" customHeight="1">
      <c r="A46" s="33"/>
      <c r="B46" s="34"/>
      <c r="C46" s="35"/>
      <c r="D46" s="36"/>
      <c r="E46" s="34"/>
      <c r="F46" s="34"/>
      <c r="G46" s="37"/>
    </row>
    <row r="47" spans="1:7" ht="19.5" customHeight="1">
      <c r="A47" s="33"/>
      <c r="B47" s="34"/>
      <c r="C47" s="35"/>
      <c r="D47" s="36"/>
      <c r="E47" s="34"/>
      <c r="F47" s="34"/>
      <c r="G47" s="37"/>
    </row>
    <row r="48" spans="1:7" ht="19.5" customHeight="1">
      <c r="A48" s="33"/>
      <c r="B48" s="34"/>
      <c r="C48" s="35"/>
      <c r="D48" s="36"/>
      <c r="E48" s="34"/>
      <c r="F48" s="38"/>
      <c r="G48" s="37"/>
    </row>
    <row r="49" spans="1:7" ht="19.5" customHeight="1">
      <c r="A49" s="33"/>
      <c r="B49" s="34"/>
      <c r="C49" s="35"/>
      <c r="D49" s="36"/>
      <c r="E49" s="34"/>
      <c r="F49" s="34"/>
      <c r="G49" s="37"/>
    </row>
    <row r="50" spans="1:7" ht="19.5" customHeight="1">
      <c r="A50" s="553">
        <v>12</v>
      </c>
      <c r="B50" s="47" t="s">
        <v>1318</v>
      </c>
      <c r="C50" s="48"/>
      <c r="D50" s="49">
        <f>3.33*1.03</f>
        <v>3.4298999999999999</v>
      </c>
      <c r="E50" s="46" t="s">
        <v>495</v>
      </c>
      <c r="F50" s="62" t="s">
        <v>1319</v>
      </c>
      <c r="G50" s="56"/>
    </row>
    <row r="51" spans="1:7" ht="19.5" customHeight="1">
      <c r="A51" s="553"/>
      <c r="B51" s="554"/>
      <c r="C51" s="552"/>
      <c r="D51" s="73"/>
      <c r="E51" s="553"/>
      <c r="F51" s="554"/>
      <c r="G51" s="56"/>
    </row>
    <row r="52" spans="1:7" ht="19.5" customHeight="1">
      <c r="A52" s="553">
        <v>13</v>
      </c>
      <c r="B52" s="554" t="s">
        <v>1348</v>
      </c>
      <c r="C52" s="552"/>
      <c r="D52" s="70">
        <v>1</v>
      </c>
      <c r="E52" s="553" t="s">
        <v>1346</v>
      </c>
      <c r="F52" s="555"/>
      <c r="G52" s="56"/>
    </row>
    <row r="53" spans="1:7" ht="19.5" customHeight="1">
      <c r="A53" s="553"/>
      <c r="B53" s="554"/>
      <c r="C53" s="552"/>
      <c r="D53" s="78"/>
      <c r="E53" s="553"/>
      <c r="F53" s="79"/>
      <c r="G53" s="56"/>
    </row>
    <row r="54" spans="1:7" ht="19.5" customHeight="1">
      <c r="A54" s="553"/>
      <c r="B54" s="554"/>
      <c r="C54" s="552"/>
      <c r="D54" s="78"/>
      <c r="E54" s="553"/>
      <c r="F54" s="79"/>
      <c r="G54" s="56"/>
    </row>
    <row r="55" spans="1:7" ht="19.5" customHeight="1">
      <c r="A55" s="553"/>
      <c r="B55" s="554"/>
      <c r="C55" s="552"/>
      <c r="D55" s="77"/>
      <c r="E55" s="553"/>
      <c r="F55" s="555"/>
      <c r="G55" s="56"/>
    </row>
    <row r="56" spans="1:7" ht="19.5" customHeight="1">
      <c r="A56" s="553"/>
      <c r="B56" s="554"/>
      <c r="C56" s="552"/>
      <c r="D56" s="557"/>
      <c r="E56" s="553"/>
      <c r="F56" s="81"/>
      <c r="G56" s="56"/>
    </row>
    <row r="57" spans="1:7" ht="19.5" customHeight="1">
      <c r="A57" s="553"/>
      <c r="B57" s="554"/>
      <c r="C57" s="552"/>
      <c r="D57" s="556"/>
      <c r="E57" s="553"/>
      <c r="F57" s="555"/>
      <c r="G57" s="56"/>
    </row>
    <row r="58" spans="1:7" ht="19.5" customHeight="1">
      <c r="A58" s="553"/>
      <c r="B58" s="554"/>
      <c r="C58" s="552"/>
      <c r="D58" s="556"/>
      <c r="E58" s="553"/>
      <c r="F58" s="555"/>
      <c r="G58" s="56"/>
    </row>
    <row r="59" spans="1:7" ht="19.5" customHeight="1">
      <c r="A59" s="553"/>
      <c r="B59" s="554"/>
      <c r="C59" s="552"/>
      <c r="D59" s="78"/>
      <c r="E59" s="553"/>
      <c r="F59" s="555"/>
      <c r="G59" s="56"/>
    </row>
    <row r="60" spans="1:7" ht="19.5" customHeight="1">
      <c r="A60" s="553"/>
      <c r="B60" s="554"/>
      <c r="C60" s="552"/>
      <c r="D60" s="556"/>
      <c r="E60" s="553"/>
      <c r="F60" s="555"/>
      <c r="G60" s="56"/>
    </row>
    <row r="61" spans="1:7" ht="19.5" customHeight="1">
      <c r="A61" s="553"/>
      <c r="B61" s="554"/>
      <c r="C61" s="552"/>
      <c r="D61" s="73"/>
      <c r="E61" s="553"/>
      <c r="F61" s="554"/>
      <c r="G61" s="56"/>
    </row>
    <row r="62" spans="1:7" ht="19.5" customHeight="1">
      <c r="A62" s="553"/>
      <c r="B62" s="554"/>
      <c r="C62" s="552"/>
      <c r="D62" s="557"/>
      <c r="E62" s="553"/>
      <c r="F62" s="554"/>
      <c r="G62" s="56"/>
    </row>
    <row r="63" spans="1:7" ht="19.5" customHeight="1">
      <c r="A63" s="553"/>
      <c r="B63" s="554"/>
      <c r="C63" s="552"/>
      <c r="D63" s="73"/>
      <c r="E63" s="553"/>
      <c r="F63" s="554"/>
      <c r="G63" s="56"/>
    </row>
    <row r="64" spans="1:7" ht="19.5" customHeight="1">
      <c r="A64" s="553"/>
      <c r="B64" s="554"/>
      <c r="C64" s="552"/>
      <c r="D64" s="73"/>
      <c r="E64" s="553"/>
      <c r="F64" s="554"/>
      <c r="G64" s="56"/>
    </row>
    <row r="65" spans="1:7" ht="19.5" customHeight="1">
      <c r="A65" s="553"/>
      <c r="C65" s="48"/>
      <c r="D65" s="46"/>
      <c r="F65" s="47"/>
      <c r="G65" s="56"/>
    </row>
    <row r="66" spans="1:7" ht="19.5" customHeight="1">
      <c r="A66" s="553"/>
      <c r="B66" s="554"/>
      <c r="C66" s="552"/>
      <c r="D66" s="558"/>
      <c r="E66" s="553"/>
      <c r="F66" s="555"/>
      <c r="G66" s="56"/>
    </row>
    <row r="67" spans="1:7" ht="19.5" customHeight="1">
      <c r="A67" s="553"/>
      <c r="B67" s="554"/>
      <c r="C67" s="552"/>
      <c r="D67" s="559"/>
      <c r="E67" s="553"/>
      <c r="F67" s="554"/>
      <c r="G67" s="56"/>
    </row>
    <row r="68" spans="1:7" ht="19.5" customHeight="1">
      <c r="A68" s="553"/>
      <c r="B68" s="554"/>
      <c r="C68" s="552"/>
      <c r="D68" s="78"/>
      <c r="E68" s="553"/>
      <c r="F68" s="79"/>
      <c r="G68" s="56"/>
    </row>
    <row r="69" spans="1:7" ht="19.5" customHeight="1">
      <c r="A69" s="553"/>
      <c r="B69" s="554"/>
      <c r="C69" s="552"/>
      <c r="D69" s="78"/>
      <c r="E69" s="553"/>
      <c r="F69" s="79"/>
      <c r="G69" s="56"/>
    </row>
    <row r="70" spans="1:7" ht="19.5" customHeight="1">
      <c r="A70" s="553"/>
      <c r="B70" s="554"/>
      <c r="C70" s="552"/>
      <c r="D70" s="78"/>
      <c r="E70" s="553"/>
      <c r="F70" s="79"/>
      <c r="G70" s="83"/>
    </row>
    <row r="71" spans="1:7" ht="37.5" customHeight="1">
      <c r="A71" s="20" t="s">
        <v>1229</v>
      </c>
      <c r="B71" s="58" t="s">
        <v>1230</v>
      </c>
      <c r="C71" s="22"/>
      <c r="D71" s="22" t="s">
        <v>1231</v>
      </c>
      <c r="E71" s="21"/>
      <c r="F71" s="24"/>
      <c r="G71" s="25" t="s">
        <v>1232</v>
      </c>
    </row>
    <row r="72" spans="1:7" s="4" customFormat="1" ht="20.100000000000001" customHeight="1">
      <c r="A72" s="26" t="s">
        <v>1222</v>
      </c>
      <c r="B72" s="26" t="s">
        <v>1223</v>
      </c>
      <c r="C72" s="26" t="s">
        <v>1224</v>
      </c>
      <c r="D72" s="27" t="s">
        <v>1225</v>
      </c>
      <c r="E72" s="26" t="s">
        <v>1226</v>
      </c>
      <c r="F72" s="26" t="s">
        <v>1227</v>
      </c>
      <c r="G72" s="26" t="s">
        <v>1228</v>
      </c>
    </row>
    <row r="73" spans="1:7" ht="19.5" customHeight="1">
      <c r="A73" s="28"/>
      <c r="B73" s="29"/>
      <c r="C73" s="30"/>
      <c r="D73" s="31"/>
      <c r="E73" s="29"/>
      <c r="F73" s="29"/>
      <c r="G73" s="32"/>
    </row>
    <row r="74" spans="1:7" ht="19.5" customHeight="1">
      <c r="A74" s="33"/>
      <c r="B74" s="34"/>
      <c r="C74" s="35"/>
      <c r="D74" s="36"/>
      <c r="E74" s="34"/>
      <c r="F74" s="34"/>
      <c r="G74" s="37"/>
    </row>
    <row r="75" spans="1:7" ht="19.5" customHeight="1">
      <c r="A75" s="33"/>
      <c r="B75" s="34"/>
      <c r="C75" s="35"/>
      <c r="D75" s="36"/>
      <c r="E75" s="34"/>
      <c r="F75" s="34"/>
      <c r="G75" s="37"/>
    </row>
    <row r="76" spans="1:7" ht="19.5" customHeight="1">
      <c r="A76" s="33"/>
      <c r="B76" s="34"/>
      <c r="C76" s="35"/>
      <c r="D76" s="36"/>
      <c r="E76" s="34"/>
      <c r="F76" s="34"/>
      <c r="G76" s="37"/>
    </row>
    <row r="77" spans="1:7" ht="19.5" customHeight="1">
      <c r="A77" s="33"/>
      <c r="B77" s="34"/>
      <c r="C77" s="35"/>
      <c r="D77" s="36"/>
      <c r="E77" s="34"/>
      <c r="F77" s="34"/>
      <c r="G77" s="37"/>
    </row>
    <row r="78" spans="1:7" ht="19.5" customHeight="1">
      <c r="A78" s="33"/>
      <c r="B78" s="34"/>
      <c r="C78" s="35"/>
      <c r="D78" s="36"/>
      <c r="E78" s="34"/>
      <c r="F78" s="34"/>
      <c r="G78" s="37"/>
    </row>
    <row r="79" spans="1:7" ht="19.5" customHeight="1">
      <c r="A79" s="33"/>
      <c r="B79" s="34"/>
      <c r="C79" s="35"/>
      <c r="D79" s="36"/>
      <c r="E79" s="34"/>
      <c r="F79" s="34"/>
      <c r="G79" s="37"/>
    </row>
    <row r="80" spans="1:7" ht="19.5" customHeight="1">
      <c r="A80" s="33"/>
      <c r="B80" s="34"/>
      <c r="C80" s="35"/>
      <c r="D80" s="36"/>
      <c r="E80" s="34"/>
      <c r="F80" s="34"/>
      <c r="G80" s="37"/>
    </row>
    <row r="81" spans="1:8" ht="19.5" customHeight="1">
      <c r="A81" s="33"/>
      <c r="B81" s="34"/>
      <c r="C81" s="35"/>
      <c r="D81" s="36"/>
      <c r="E81" s="34"/>
      <c r="F81" s="34"/>
      <c r="G81" s="37"/>
    </row>
    <row r="82" spans="1:8" ht="19.5" customHeight="1">
      <c r="A82" s="33"/>
      <c r="B82" s="34"/>
      <c r="C82" s="35"/>
      <c r="D82" s="36"/>
      <c r="E82" s="34"/>
      <c r="F82" s="34"/>
      <c r="G82" s="37"/>
    </row>
    <row r="83" spans="1:8" ht="19.5" customHeight="1">
      <c r="A83" s="33"/>
      <c r="B83" s="34"/>
      <c r="C83" s="35"/>
      <c r="D83" s="36"/>
      <c r="E83" s="34"/>
      <c r="F83" s="38"/>
      <c r="G83" s="37"/>
    </row>
    <row r="84" spans="1:8" ht="19.5" customHeight="1">
      <c r="A84" s="33"/>
      <c r="B84" s="34"/>
      <c r="C84" s="35"/>
      <c r="D84" s="36"/>
      <c r="E84" s="34"/>
      <c r="F84" s="34"/>
      <c r="G84" s="37"/>
    </row>
    <row r="85" spans="1:8" ht="19.5" customHeight="1">
      <c r="A85" s="553">
        <v>1</v>
      </c>
      <c r="B85" s="554" t="s">
        <v>1233</v>
      </c>
      <c r="C85" s="552" t="s">
        <v>1234</v>
      </c>
      <c r="D85" s="70">
        <f>ROUNDDOWN(H85,3)</f>
        <v>0.16</v>
      </c>
      <c r="E85" s="553" t="s">
        <v>1235</v>
      </c>
      <c r="F85" s="555" t="s">
        <v>1236</v>
      </c>
      <c r="G85" s="56"/>
      <c r="H85" s="3">
        <f>0.8*0.2*1</f>
        <v>0.16000000000000003</v>
      </c>
    </row>
    <row r="86" spans="1:8" ht="19.5" customHeight="1">
      <c r="A86" s="553"/>
      <c r="B86" s="554"/>
      <c r="C86" s="552"/>
      <c r="D86" s="70"/>
      <c r="E86" s="553"/>
      <c r="F86" s="555"/>
      <c r="G86" s="56"/>
    </row>
    <row r="87" spans="1:8" ht="19.5" customHeight="1">
      <c r="A87" s="553">
        <v>2</v>
      </c>
      <c r="B87" s="554" t="s">
        <v>1237</v>
      </c>
      <c r="C87" s="552"/>
      <c r="D87" s="70">
        <f>ROUNDDOWN(H87,3)</f>
        <v>7.4999999999999997E-2</v>
      </c>
      <c r="E87" s="553" t="s">
        <v>1209</v>
      </c>
      <c r="F87" s="555" t="s">
        <v>1238</v>
      </c>
      <c r="G87" s="56"/>
      <c r="H87" s="70">
        <f>(0.4*0.15*1)+(0.3*0.05*1)</f>
        <v>7.4999999999999997E-2</v>
      </c>
    </row>
    <row r="88" spans="1:8" ht="19.5" customHeight="1">
      <c r="A88" s="553"/>
      <c r="B88" s="554"/>
      <c r="C88" s="552"/>
      <c r="D88" s="80"/>
      <c r="E88" s="553"/>
      <c r="F88" s="555"/>
      <c r="G88" s="56"/>
    </row>
    <row r="89" spans="1:8" ht="19.5" customHeight="1">
      <c r="A89" s="553">
        <v>3</v>
      </c>
      <c r="B89" s="554" t="s">
        <v>1239</v>
      </c>
      <c r="C89" s="552"/>
      <c r="D89" s="70">
        <f>ROUNDDOWN(H89,3)</f>
        <v>8.5000000000000006E-2</v>
      </c>
      <c r="E89" s="553" t="s">
        <v>1240</v>
      </c>
      <c r="F89" s="555" t="s">
        <v>1200</v>
      </c>
      <c r="G89" s="56"/>
      <c r="H89" s="86">
        <f>H85-H87</f>
        <v>8.5000000000000034E-2</v>
      </c>
    </row>
    <row r="90" spans="1:8" ht="19.5" customHeight="1">
      <c r="A90" s="553"/>
      <c r="B90" s="554"/>
      <c r="C90" s="552"/>
      <c r="D90" s="77"/>
      <c r="E90" s="553"/>
      <c r="F90" s="555"/>
      <c r="G90" s="56"/>
    </row>
    <row r="91" spans="1:8" ht="19.5" customHeight="1">
      <c r="A91" s="553">
        <v>4</v>
      </c>
      <c r="B91" s="554" t="s">
        <v>1241</v>
      </c>
      <c r="C91" s="552" t="s">
        <v>1242</v>
      </c>
      <c r="D91" s="842">
        <f>ROUNDDOWN(H91,3)</f>
        <v>6.2E-2</v>
      </c>
      <c r="E91" s="553" t="s">
        <v>1153</v>
      </c>
      <c r="F91" s="555" t="s">
        <v>1181</v>
      </c>
      <c r="G91" s="56"/>
      <c r="H91" s="77">
        <f>0.15*0.4*1.04</f>
        <v>6.2399999999999997E-2</v>
      </c>
    </row>
    <row r="92" spans="1:8" ht="19.5" customHeight="1">
      <c r="A92" s="553"/>
      <c r="B92" s="554"/>
      <c r="C92" s="552"/>
      <c r="D92" s="557"/>
      <c r="E92" s="553"/>
      <c r="F92" s="81" t="s">
        <v>1354</v>
      </c>
      <c r="G92" s="56"/>
      <c r="H92" s="107"/>
    </row>
    <row r="93" spans="1:8" ht="19.5" customHeight="1">
      <c r="A93" s="553">
        <v>5</v>
      </c>
      <c r="B93" s="554" t="s">
        <v>1182</v>
      </c>
      <c r="C93" s="552"/>
      <c r="D93" s="70">
        <f>ROUNDDOWN(H93,3)</f>
        <v>0.06</v>
      </c>
      <c r="E93" s="553" t="s">
        <v>1205</v>
      </c>
      <c r="F93" s="555"/>
      <c r="G93" s="56"/>
      <c r="H93" s="556">
        <f>0.4*0.15*1</f>
        <v>0.06</v>
      </c>
    </row>
    <row r="94" spans="1:8" ht="19.5" customHeight="1">
      <c r="A94" s="553"/>
      <c r="B94" s="554"/>
      <c r="C94" s="552"/>
      <c r="D94" s="556"/>
      <c r="E94" s="553"/>
      <c r="F94" s="555"/>
      <c r="G94" s="56"/>
    </row>
    <row r="95" spans="1:8" ht="19.5" customHeight="1">
      <c r="A95" s="553">
        <v>6</v>
      </c>
      <c r="B95" s="554" t="s">
        <v>1243</v>
      </c>
      <c r="C95" s="552" t="s">
        <v>1244</v>
      </c>
      <c r="D95" s="70">
        <f>ROUNDDOWN(H95,3)</f>
        <v>0.35</v>
      </c>
      <c r="E95" s="553" t="s">
        <v>1184</v>
      </c>
      <c r="F95" s="555" t="s">
        <v>1245</v>
      </c>
      <c r="G95" s="56"/>
      <c r="H95" s="556">
        <f>0.35*1</f>
        <v>0.35</v>
      </c>
    </row>
    <row r="96" spans="1:8" ht="19.5" customHeight="1">
      <c r="A96" s="553"/>
      <c r="B96" s="554"/>
      <c r="C96" s="552"/>
      <c r="D96" s="78"/>
      <c r="E96" s="553"/>
      <c r="F96" s="555"/>
      <c r="G96" s="56"/>
    </row>
    <row r="97" spans="1:8" ht="19.5" customHeight="1">
      <c r="A97" s="553">
        <v>7</v>
      </c>
      <c r="B97" s="554" t="s">
        <v>1287</v>
      </c>
      <c r="C97" s="552" t="s">
        <v>1246</v>
      </c>
      <c r="D97" s="70">
        <f>ROUNDDOWN(H97,3)</f>
        <v>0.109</v>
      </c>
      <c r="E97" s="553" t="s">
        <v>1153</v>
      </c>
      <c r="F97" s="554" t="s">
        <v>1247</v>
      </c>
      <c r="G97" s="56"/>
      <c r="H97" s="3">
        <f>0.35*0.3*1*1.04</f>
        <v>0.10920000000000001</v>
      </c>
    </row>
    <row r="98" spans="1:8" ht="19.5" customHeight="1">
      <c r="A98" s="553"/>
      <c r="B98" s="554"/>
      <c r="C98" s="552"/>
      <c r="D98" s="73"/>
      <c r="E98" s="553"/>
      <c r="F98" s="554" t="s">
        <v>1353</v>
      </c>
      <c r="G98" s="56"/>
    </row>
    <row r="99" spans="1:8" ht="19.5" customHeight="1">
      <c r="A99" s="553">
        <v>8</v>
      </c>
      <c r="B99" s="554" t="s">
        <v>1186</v>
      </c>
      <c r="C99" s="552"/>
      <c r="D99" s="842">
        <f>ROUNDDOWN(H99,3)</f>
        <v>0.105</v>
      </c>
      <c r="E99" s="553" t="s">
        <v>1235</v>
      </c>
      <c r="F99" s="554" t="s">
        <v>1248</v>
      </c>
      <c r="G99" s="56"/>
      <c r="H99" s="3">
        <f>0.35*0.3*1</f>
        <v>0.105</v>
      </c>
    </row>
    <row r="100" spans="1:8" ht="19.5" customHeight="1">
      <c r="A100" s="553"/>
      <c r="C100" s="48"/>
      <c r="D100" s="46"/>
      <c r="F100" s="47"/>
      <c r="G100" s="56"/>
    </row>
    <row r="101" spans="1:8" ht="19.5" customHeight="1">
      <c r="A101" s="553">
        <v>9</v>
      </c>
      <c r="B101" s="554" t="s">
        <v>1317</v>
      </c>
      <c r="C101" s="552"/>
      <c r="D101" s="70">
        <f>ROUNDDOWN(H102,3)</f>
        <v>0.41199999999999998</v>
      </c>
      <c r="E101" s="553" t="s">
        <v>1184</v>
      </c>
      <c r="F101" s="555" t="s">
        <v>1249</v>
      </c>
      <c r="G101" s="56"/>
      <c r="H101" s="3">
        <f>0.4*1</f>
        <v>0.4</v>
      </c>
    </row>
    <row r="102" spans="1:8" ht="19.5" customHeight="1">
      <c r="A102" s="553"/>
      <c r="B102" s="554"/>
      <c r="C102" s="552"/>
      <c r="D102" s="559"/>
      <c r="E102" s="553"/>
      <c r="F102" s="554" t="s">
        <v>1250</v>
      </c>
      <c r="G102" s="56"/>
      <c r="H102" s="3">
        <f>H101*1.03</f>
        <v>0.41200000000000003</v>
      </c>
    </row>
    <row r="103" spans="1:8" ht="19.5" customHeight="1">
      <c r="A103" s="553">
        <v>10</v>
      </c>
      <c r="B103" s="554" t="s">
        <v>1214</v>
      </c>
      <c r="C103" s="552"/>
      <c r="D103" s="78">
        <v>0.2</v>
      </c>
      <c r="E103" s="553" t="s">
        <v>1215</v>
      </c>
      <c r="F103" s="79" t="s">
        <v>1216</v>
      </c>
      <c r="G103" s="56"/>
    </row>
    <row r="104" spans="1:8" ht="19.5" customHeight="1">
      <c r="A104" s="553"/>
      <c r="B104" s="554"/>
      <c r="C104" s="552"/>
      <c r="D104" s="559"/>
      <c r="E104" s="553"/>
      <c r="F104" s="554"/>
      <c r="G104" s="56"/>
    </row>
    <row r="105" spans="1:8" ht="19.5" customHeight="1">
      <c r="A105" s="553">
        <v>11</v>
      </c>
      <c r="B105" s="554" t="s">
        <v>1251</v>
      </c>
      <c r="C105" s="552"/>
      <c r="D105" s="78">
        <v>0.17</v>
      </c>
      <c r="E105" s="553" t="s">
        <v>1215</v>
      </c>
      <c r="F105" s="79" t="s">
        <v>1216</v>
      </c>
      <c r="G105" s="83"/>
    </row>
    <row r="106" spans="1:8" ht="37.5" customHeight="1">
      <c r="A106" s="20" t="s">
        <v>1229</v>
      </c>
      <c r="B106" s="58" t="s">
        <v>1252</v>
      </c>
      <c r="C106" s="22"/>
      <c r="D106" s="22" t="s">
        <v>1355</v>
      </c>
      <c r="E106" s="21"/>
      <c r="F106" s="24"/>
      <c r="G106" s="25" t="s">
        <v>1221</v>
      </c>
    </row>
    <row r="107" spans="1:8" ht="19.5" customHeight="1">
      <c r="A107" s="26" t="s">
        <v>1253</v>
      </c>
      <c r="B107" s="26" t="s">
        <v>1254</v>
      </c>
      <c r="C107" s="26" t="s">
        <v>1255</v>
      </c>
      <c r="D107" s="27" t="s">
        <v>1256</v>
      </c>
      <c r="E107" s="26" t="s">
        <v>1257</v>
      </c>
      <c r="F107" s="26" t="s">
        <v>1258</v>
      </c>
      <c r="G107" s="26" t="s">
        <v>1259</v>
      </c>
    </row>
    <row r="108" spans="1:8" ht="19.5" customHeight="1">
      <c r="A108" s="28"/>
      <c r="B108" s="29"/>
      <c r="C108" s="30"/>
      <c r="D108" s="31"/>
      <c r="E108" s="29"/>
      <c r="F108" s="29"/>
      <c r="G108" s="32"/>
    </row>
    <row r="109" spans="1:8" ht="19.5" customHeight="1">
      <c r="A109" s="33"/>
      <c r="B109" s="34"/>
      <c r="C109" s="35"/>
      <c r="D109" s="36"/>
      <c r="E109" s="34"/>
      <c r="F109" s="34"/>
      <c r="G109" s="37"/>
    </row>
    <row r="110" spans="1:8" ht="19.5" customHeight="1">
      <c r="A110" s="33"/>
      <c r="B110" s="34"/>
      <c r="C110" s="35"/>
      <c r="D110" s="36"/>
      <c r="E110" s="34"/>
      <c r="F110" s="34"/>
      <c r="G110" s="37"/>
    </row>
    <row r="111" spans="1:8" ht="19.5" customHeight="1">
      <c r="A111" s="33"/>
      <c r="B111" s="34"/>
      <c r="C111" s="35"/>
      <c r="D111" s="36"/>
      <c r="E111" s="34"/>
      <c r="F111" s="34"/>
      <c r="G111" s="37"/>
    </row>
    <row r="112" spans="1:8" ht="19.5" customHeight="1">
      <c r="A112" s="33"/>
      <c r="B112" s="34"/>
      <c r="C112" s="35"/>
      <c r="D112" s="36"/>
      <c r="E112" s="34"/>
      <c r="F112" s="34"/>
      <c r="G112" s="37"/>
    </row>
    <row r="113" spans="1:7" ht="19.5" customHeight="1">
      <c r="A113" s="33"/>
      <c r="B113" s="34"/>
      <c r="C113" s="35"/>
      <c r="D113" s="36"/>
      <c r="E113" s="34"/>
      <c r="F113" s="34"/>
      <c r="G113" s="37"/>
    </row>
    <row r="114" spans="1:7" ht="19.5" customHeight="1">
      <c r="A114" s="33"/>
      <c r="B114" s="34"/>
      <c r="C114" s="35"/>
      <c r="D114" s="36"/>
      <c r="E114" s="34"/>
      <c r="F114" s="34"/>
      <c r="G114" s="37"/>
    </row>
    <row r="115" spans="1:7" ht="19.5" customHeight="1">
      <c r="A115" s="33"/>
      <c r="B115" s="34"/>
      <c r="C115" s="35"/>
      <c r="D115" s="36"/>
      <c r="E115" s="34"/>
      <c r="F115" s="34"/>
      <c r="G115" s="37"/>
    </row>
    <row r="116" spans="1:7" ht="19.5" customHeight="1">
      <c r="A116" s="33"/>
      <c r="B116" s="34"/>
      <c r="C116" s="35"/>
      <c r="D116" s="36"/>
      <c r="E116" s="34"/>
      <c r="F116" s="34"/>
      <c r="G116" s="37"/>
    </row>
    <row r="117" spans="1:7" ht="19.5" customHeight="1">
      <c r="A117" s="33"/>
      <c r="B117" s="34"/>
      <c r="C117" s="35"/>
      <c r="D117" s="36"/>
      <c r="E117" s="34"/>
      <c r="F117" s="34"/>
      <c r="G117" s="37"/>
    </row>
    <row r="118" spans="1:7" ht="19.5" customHeight="1">
      <c r="A118" s="33"/>
      <c r="B118" s="34"/>
      <c r="C118" s="35"/>
      <c r="D118" s="36"/>
      <c r="E118" s="34"/>
      <c r="F118" s="38"/>
      <c r="G118" s="37"/>
    </row>
    <row r="119" spans="1:7" ht="19.5" customHeight="1">
      <c r="A119" s="33"/>
      <c r="B119" s="34"/>
      <c r="C119" s="35"/>
      <c r="D119" s="36"/>
      <c r="E119" s="34"/>
      <c r="F119" s="34"/>
      <c r="G119" s="37"/>
    </row>
    <row r="120" spans="1:7" ht="19.5" customHeight="1">
      <c r="A120" s="553">
        <v>12</v>
      </c>
      <c r="B120" s="47" t="s">
        <v>1318</v>
      </c>
      <c r="C120" s="48"/>
      <c r="D120" s="49">
        <f>3.33*1.03</f>
        <v>3.4298999999999999</v>
      </c>
      <c r="E120" s="46" t="s">
        <v>495</v>
      </c>
      <c r="F120" s="62" t="s">
        <v>1319</v>
      </c>
      <c r="G120" s="56"/>
    </row>
    <row r="121" spans="1:7" ht="19.5" customHeight="1">
      <c r="A121" s="553"/>
      <c r="B121" s="554"/>
      <c r="C121" s="552"/>
      <c r="D121" s="73"/>
      <c r="E121" s="553"/>
      <c r="F121" s="554"/>
      <c r="G121" s="56"/>
    </row>
    <row r="122" spans="1:7" ht="19.5" customHeight="1">
      <c r="A122" s="553">
        <v>13</v>
      </c>
      <c r="B122" s="554" t="s">
        <v>1348</v>
      </c>
      <c r="C122" s="552"/>
      <c r="D122" s="70">
        <v>1</v>
      </c>
      <c r="E122" s="553" t="s">
        <v>1346</v>
      </c>
      <c r="F122" s="555"/>
      <c r="G122" s="56"/>
    </row>
    <row r="123" spans="1:7" ht="19.5" customHeight="1">
      <c r="A123" s="553"/>
      <c r="B123" s="554"/>
      <c r="C123" s="552"/>
      <c r="D123" s="80"/>
      <c r="E123" s="553"/>
      <c r="F123" s="555"/>
      <c r="G123" s="56"/>
    </row>
    <row r="124" spans="1:7" ht="19.5" customHeight="1">
      <c r="A124" s="553"/>
      <c r="B124" s="554"/>
      <c r="C124" s="552"/>
      <c r="D124" s="80"/>
      <c r="E124" s="553"/>
      <c r="F124" s="555"/>
      <c r="G124" s="56"/>
    </row>
    <row r="125" spans="1:7" ht="19.5" customHeight="1">
      <c r="A125" s="553"/>
      <c r="B125" s="554"/>
      <c r="C125" s="552"/>
      <c r="D125" s="77"/>
      <c r="E125" s="553"/>
      <c r="F125" s="555"/>
      <c r="G125" s="56"/>
    </row>
    <row r="126" spans="1:7" ht="19.5" customHeight="1">
      <c r="A126" s="553"/>
      <c r="B126" s="554"/>
      <c r="C126" s="552"/>
      <c r="D126" s="557"/>
      <c r="E126" s="553"/>
      <c r="F126" s="81"/>
      <c r="G126" s="56"/>
    </row>
    <row r="127" spans="1:7" ht="19.5" customHeight="1">
      <c r="A127" s="553"/>
      <c r="B127" s="554"/>
      <c r="C127" s="552"/>
      <c r="D127" s="556"/>
      <c r="E127" s="553"/>
      <c r="F127" s="555"/>
      <c r="G127" s="56"/>
    </row>
    <row r="128" spans="1:7" ht="19.5" customHeight="1">
      <c r="A128" s="553"/>
      <c r="B128" s="554"/>
      <c r="C128" s="552"/>
      <c r="D128" s="556"/>
      <c r="E128" s="553"/>
      <c r="F128" s="555"/>
      <c r="G128" s="56"/>
    </row>
    <row r="129" spans="1:7" ht="19.5" customHeight="1">
      <c r="A129" s="553"/>
      <c r="B129" s="554"/>
      <c r="C129" s="552"/>
      <c r="D129" s="78"/>
      <c r="E129" s="553"/>
      <c r="F129" s="555"/>
      <c r="G129" s="56"/>
    </row>
    <row r="130" spans="1:7" ht="19.5" customHeight="1">
      <c r="A130" s="553"/>
      <c r="B130" s="554"/>
      <c r="C130" s="552"/>
      <c r="D130" s="556"/>
      <c r="E130" s="553"/>
      <c r="F130" s="555"/>
      <c r="G130" s="56"/>
    </row>
    <row r="131" spans="1:7" ht="19.5" customHeight="1">
      <c r="A131" s="553"/>
      <c r="B131" s="554"/>
      <c r="C131" s="552"/>
      <c r="D131" s="73"/>
      <c r="E131" s="553"/>
      <c r="F131" s="554"/>
      <c r="G131" s="56"/>
    </row>
    <row r="132" spans="1:7" ht="19.5" customHeight="1">
      <c r="A132" s="553"/>
      <c r="B132" s="554"/>
      <c r="C132" s="552"/>
      <c r="D132" s="557"/>
      <c r="E132" s="553"/>
      <c r="F132" s="554"/>
      <c r="G132" s="56"/>
    </row>
    <row r="133" spans="1:7" ht="19.5" customHeight="1">
      <c r="A133" s="553"/>
      <c r="B133" s="554"/>
      <c r="C133" s="552"/>
      <c r="D133" s="73"/>
      <c r="E133" s="553"/>
      <c r="F133" s="554"/>
      <c r="G133" s="56"/>
    </row>
    <row r="134" spans="1:7" ht="19.5" customHeight="1">
      <c r="A134" s="553"/>
      <c r="B134" s="554"/>
      <c r="C134" s="552"/>
      <c r="D134" s="73"/>
      <c r="E134" s="553"/>
      <c r="F134" s="554"/>
      <c r="G134" s="56"/>
    </row>
    <row r="135" spans="1:7" ht="19.5" customHeight="1">
      <c r="A135" s="553"/>
      <c r="C135" s="48"/>
      <c r="D135" s="46"/>
      <c r="F135" s="47"/>
      <c r="G135" s="56"/>
    </row>
    <row r="136" spans="1:7" ht="19.5" customHeight="1">
      <c r="A136" s="553"/>
      <c r="B136" s="554"/>
      <c r="C136" s="552"/>
      <c r="D136" s="558"/>
      <c r="E136" s="553"/>
      <c r="F136" s="555"/>
      <c r="G136" s="56"/>
    </row>
    <row r="137" spans="1:7" ht="19.5" customHeight="1">
      <c r="A137" s="553"/>
      <c r="B137" s="554"/>
      <c r="C137" s="552"/>
      <c r="D137" s="559"/>
      <c r="E137" s="553"/>
      <c r="F137" s="554"/>
      <c r="G137" s="56"/>
    </row>
    <row r="138" spans="1:7" ht="19.5" customHeight="1">
      <c r="A138" s="553"/>
      <c r="B138" s="554"/>
      <c r="C138" s="552"/>
      <c r="D138" s="78"/>
      <c r="E138" s="553"/>
      <c r="F138" s="79"/>
      <c r="G138" s="56"/>
    </row>
    <row r="139" spans="1:7" ht="19.5" customHeight="1">
      <c r="A139" s="553"/>
      <c r="B139" s="554"/>
      <c r="C139" s="552"/>
      <c r="D139" s="78"/>
      <c r="E139" s="553"/>
      <c r="F139" s="79"/>
      <c r="G139" s="56"/>
    </row>
    <row r="140" spans="1:7" ht="19.5" customHeight="1">
      <c r="A140" s="553"/>
      <c r="B140" s="554"/>
      <c r="C140" s="552"/>
      <c r="D140" s="78"/>
      <c r="E140" s="553"/>
      <c r="F140" s="79"/>
      <c r="G140" s="83"/>
    </row>
    <row r="141" spans="1:7" ht="37.5" customHeight="1">
      <c r="A141" s="20"/>
      <c r="B141" s="58"/>
      <c r="C141" s="22"/>
      <c r="D141" s="23"/>
      <c r="E141" s="21"/>
      <c r="F141" s="24"/>
      <c r="G141" s="25"/>
    </row>
    <row r="142" spans="1:7" ht="19.5" customHeight="1">
      <c r="A142" s="26"/>
      <c r="B142" s="26"/>
      <c r="C142" s="26"/>
      <c r="D142" s="27"/>
      <c r="E142" s="26"/>
      <c r="F142" s="26"/>
      <c r="G142" s="26"/>
    </row>
    <row r="143" spans="1:7" ht="19.5" customHeight="1">
      <c r="A143" s="28"/>
      <c r="B143" s="29"/>
      <c r="C143" s="30"/>
      <c r="D143" s="31"/>
      <c r="E143" s="29"/>
      <c r="F143" s="29"/>
      <c r="G143" s="32"/>
    </row>
    <row r="144" spans="1:7" ht="19.5" customHeight="1">
      <c r="A144" s="33"/>
      <c r="B144" s="34"/>
      <c r="C144" s="35"/>
      <c r="D144" s="36"/>
      <c r="E144" s="34"/>
      <c r="F144" s="34"/>
      <c r="G144" s="37"/>
    </row>
    <row r="145" spans="1:13" ht="19.5" customHeight="1">
      <c r="A145" s="33"/>
      <c r="B145" s="34"/>
      <c r="C145" s="35"/>
      <c r="D145" s="36"/>
      <c r="E145" s="34"/>
      <c r="F145" s="34"/>
      <c r="G145" s="37"/>
    </row>
    <row r="146" spans="1:13" ht="19.5" customHeight="1">
      <c r="A146" s="33"/>
      <c r="B146" s="34"/>
      <c r="C146" s="35"/>
      <c r="D146" s="36"/>
      <c r="E146" s="34"/>
      <c r="F146" s="34"/>
      <c r="G146" s="37"/>
    </row>
    <row r="147" spans="1:13" ht="19.5" customHeight="1">
      <c r="A147" s="33"/>
      <c r="B147" s="34"/>
      <c r="C147" s="35"/>
      <c r="D147" s="36"/>
      <c r="E147" s="34"/>
      <c r="F147" s="34"/>
      <c r="G147" s="37"/>
      <c r="M147" s="14"/>
    </row>
    <row r="148" spans="1:13" ht="19.5" customHeight="1">
      <c r="A148" s="33"/>
      <c r="B148" s="34"/>
      <c r="C148" s="35"/>
      <c r="D148" s="36"/>
      <c r="E148" s="34"/>
      <c r="F148" s="34"/>
      <c r="G148" s="37"/>
    </row>
    <row r="149" spans="1:13" ht="19.5" customHeight="1">
      <c r="A149" s="33"/>
      <c r="B149" s="34"/>
      <c r="C149" s="35"/>
      <c r="D149" s="36"/>
      <c r="E149" s="34"/>
      <c r="F149" s="34"/>
      <c r="G149" s="37"/>
    </row>
    <row r="150" spans="1:13" ht="19.5" customHeight="1">
      <c r="A150" s="33"/>
      <c r="B150" s="34"/>
      <c r="C150" s="35"/>
      <c r="D150" s="36"/>
      <c r="E150" s="34"/>
      <c r="F150" s="34"/>
      <c r="G150" s="37"/>
    </row>
    <row r="151" spans="1:13" ht="19.5" customHeight="1">
      <c r="A151" s="33"/>
      <c r="B151" s="34"/>
      <c r="C151" s="35"/>
      <c r="D151" s="36"/>
      <c r="E151" s="34"/>
      <c r="F151" s="38"/>
      <c r="G151" s="37"/>
    </row>
    <row r="152" spans="1:13" ht="19.5" customHeight="1">
      <c r="A152" s="33"/>
      <c r="B152" s="34"/>
      <c r="C152" s="35"/>
      <c r="D152" s="36"/>
      <c r="E152" s="34"/>
      <c r="F152" s="34"/>
      <c r="G152" s="37"/>
    </row>
    <row r="153" spans="1:13" ht="19.5" customHeight="1">
      <c r="A153" s="33"/>
      <c r="B153" s="34"/>
      <c r="C153" s="35"/>
      <c r="D153" s="36"/>
      <c r="E153" s="34"/>
      <c r="F153" s="34"/>
      <c r="G153" s="37"/>
    </row>
    <row r="154" spans="1:13" ht="19.5" customHeight="1">
      <c r="A154" s="33"/>
      <c r="B154" s="34"/>
      <c r="C154" s="35"/>
      <c r="D154" s="36"/>
      <c r="E154" s="34"/>
      <c r="F154" s="34"/>
      <c r="G154" s="37"/>
    </row>
    <row r="155" spans="1:13" ht="19.5" customHeight="1">
      <c r="A155" s="68"/>
      <c r="B155" s="69"/>
      <c r="C155" s="15"/>
      <c r="D155" s="558"/>
      <c r="E155" s="68"/>
      <c r="F155" s="71"/>
      <c r="G155" s="56"/>
    </row>
    <row r="156" spans="1:13" ht="19.5" customHeight="1">
      <c r="A156" s="68"/>
      <c r="B156" s="69"/>
      <c r="C156" s="15"/>
      <c r="D156" s="73"/>
      <c r="E156" s="68"/>
      <c r="F156" s="69"/>
      <c r="G156" s="56"/>
    </row>
    <row r="157" spans="1:13" ht="19.5" customHeight="1">
      <c r="A157" s="68"/>
      <c r="B157" s="69"/>
      <c r="C157" s="15"/>
      <c r="D157" s="74"/>
      <c r="E157" s="68"/>
      <c r="F157" s="69"/>
      <c r="G157" s="56"/>
    </row>
    <row r="158" spans="1:13" ht="19.5" customHeight="1">
      <c r="A158" s="68"/>
      <c r="B158" s="69"/>
      <c r="C158" s="15"/>
      <c r="D158" s="73"/>
      <c r="E158" s="68"/>
      <c r="F158" s="69"/>
      <c r="G158" s="56"/>
    </row>
    <row r="159" spans="1:13" ht="19.5" customHeight="1">
      <c r="A159" s="68"/>
      <c r="B159" s="69"/>
      <c r="C159" s="15"/>
      <c r="D159" s="557"/>
      <c r="E159" s="68"/>
      <c r="F159" s="69"/>
      <c r="G159" s="56"/>
    </row>
    <row r="160" spans="1:13" ht="19.5" customHeight="1">
      <c r="A160" s="68"/>
      <c r="C160" s="48"/>
      <c r="D160" s="46"/>
      <c r="F160" s="47"/>
      <c r="G160" s="56"/>
    </row>
    <row r="161" spans="1:7" ht="19.5" customHeight="1">
      <c r="A161" s="68"/>
      <c r="B161" s="69"/>
      <c r="C161" s="76"/>
      <c r="D161" s="557"/>
      <c r="E161" s="68"/>
      <c r="F161" s="68"/>
      <c r="G161" s="56"/>
    </row>
    <row r="162" spans="1:7" ht="19.5" customHeight="1">
      <c r="A162" s="68"/>
      <c r="B162" s="69"/>
      <c r="C162" s="15"/>
      <c r="D162" s="82"/>
      <c r="E162" s="68"/>
      <c r="F162" s="69"/>
      <c r="G162" s="56"/>
    </row>
    <row r="163" spans="1:7" ht="19.5" customHeight="1">
      <c r="A163" s="553"/>
      <c r="B163" s="554"/>
      <c r="C163" s="552"/>
      <c r="D163" s="557"/>
      <c r="E163" s="553"/>
      <c r="F163" s="555"/>
      <c r="G163" s="56"/>
    </row>
    <row r="164" spans="1:7" ht="19.5" customHeight="1">
      <c r="A164" s="553"/>
      <c r="B164" s="554"/>
      <c r="C164" s="552"/>
      <c r="D164" s="559"/>
      <c r="E164" s="553"/>
      <c r="F164" s="554"/>
      <c r="G164" s="56"/>
    </row>
    <row r="165" spans="1:7" ht="19.5" customHeight="1">
      <c r="A165" s="553"/>
      <c r="B165" s="554"/>
      <c r="C165" s="552"/>
      <c r="D165" s="556"/>
      <c r="E165" s="553"/>
      <c r="F165" s="555"/>
      <c r="G165" s="56"/>
    </row>
    <row r="166" spans="1:7" ht="19.5" customHeight="1">
      <c r="A166" s="68"/>
      <c r="B166" s="69"/>
      <c r="C166" s="15"/>
      <c r="D166" s="73"/>
      <c r="E166" s="68"/>
      <c r="F166" s="69"/>
      <c r="G166" s="56"/>
    </row>
    <row r="167" spans="1:7" ht="19.5" customHeight="1">
      <c r="A167" s="68"/>
      <c r="B167" s="69"/>
      <c r="C167" s="15"/>
      <c r="D167" s="74"/>
      <c r="E167" s="68"/>
      <c r="F167" s="69"/>
      <c r="G167" s="56"/>
    </row>
    <row r="168" spans="1:7" ht="19.5" customHeight="1">
      <c r="A168" s="68"/>
      <c r="B168" s="69"/>
      <c r="C168" s="15"/>
      <c r="D168" s="74"/>
      <c r="E168" s="68"/>
      <c r="F168" s="69"/>
      <c r="G168" s="56"/>
    </row>
    <row r="169" spans="1:7" ht="19.5" customHeight="1">
      <c r="A169" s="68"/>
      <c r="C169" s="48"/>
      <c r="D169" s="84"/>
      <c r="F169" s="47"/>
      <c r="G169" s="56"/>
    </row>
    <row r="170" spans="1:7" ht="19.5" customHeight="1">
      <c r="A170" s="68"/>
      <c r="B170" s="69"/>
      <c r="C170" s="15"/>
      <c r="D170" s="74"/>
      <c r="E170" s="68"/>
      <c r="F170" s="71"/>
      <c r="G170" s="56"/>
    </row>
    <row r="171" spans="1:7" ht="19.5" customHeight="1">
      <c r="A171" s="68"/>
      <c r="B171" s="69"/>
      <c r="C171" s="15"/>
      <c r="D171" s="82"/>
      <c r="E171" s="68"/>
      <c r="F171" s="69"/>
      <c r="G171" s="56"/>
    </row>
    <row r="172" spans="1:7" ht="19.5" customHeight="1">
      <c r="A172" s="553"/>
      <c r="B172" s="554"/>
      <c r="C172" s="552"/>
      <c r="D172" s="559"/>
      <c r="E172" s="553"/>
      <c r="F172" s="554"/>
      <c r="G172" s="56"/>
    </row>
    <row r="173" spans="1:7" ht="19.5" customHeight="1">
      <c r="A173" s="553"/>
      <c r="B173" s="554"/>
      <c r="C173" s="552"/>
      <c r="D173" s="559"/>
      <c r="E173" s="553"/>
      <c r="F173" s="554"/>
      <c r="G173" s="56"/>
    </row>
    <row r="174" spans="1:7" ht="19.5" customHeight="1">
      <c r="A174" s="68"/>
      <c r="B174" s="47"/>
      <c r="C174" s="48"/>
      <c r="D174" s="106"/>
      <c r="E174" s="46"/>
      <c r="F174" s="62"/>
      <c r="G174" s="56"/>
    </row>
    <row r="175" spans="1:7" ht="19.5" customHeight="1">
      <c r="B175" s="69"/>
      <c r="C175" s="15"/>
      <c r="D175" s="73"/>
      <c r="E175" s="68"/>
      <c r="F175" s="69"/>
    </row>
    <row r="176" spans="1:7" ht="37.5" customHeight="1">
      <c r="A176" s="20"/>
      <c r="B176" s="58"/>
      <c r="C176" s="22"/>
      <c r="D176" s="23"/>
      <c r="E176" s="21"/>
      <c r="F176" s="24"/>
      <c r="G176" s="25"/>
    </row>
    <row r="177" spans="1:13" ht="19.5" customHeight="1">
      <c r="A177" s="26"/>
      <c r="B177" s="26"/>
      <c r="C177" s="26"/>
      <c r="D177" s="27"/>
      <c r="E177" s="26"/>
      <c r="F177" s="26"/>
      <c r="G177" s="26"/>
    </row>
    <row r="178" spans="1:13" ht="19.5" customHeight="1">
      <c r="A178" s="28"/>
      <c r="B178" s="29"/>
      <c r="C178" s="30"/>
      <c r="D178" s="31"/>
      <c r="E178" s="29"/>
      <c r="F178" s="29"/>
      <c r="G178" s="32"/>
    </row>
    <row r="179" spans="1:13" ht="19.5" customHeight="1">
      <c r="A179" s="33"/>
      <c r="B179" s="34"/>
      <c r="C179" s="35"/>
      <c r="D179" s="36"/>
      <c r="E179" s="34"/>
      <c r="F179" s="34"/>
      <c r="G179" s="37"/>
    </row>
    <row r="180" spans="1:13" ht="19.5" customHeight="1">
      <c r="A180" s="33"/>
      <c r="B180" s="34"/>
      <c r="C180" s="35"/>
      <c r="D180" s="36"/>
      <c r="E180" s="34"/>
      <c r="F180" s="34"/>
      <c r="G180" s="37"/>
    </row>
    <row r="181" spans="1:13" ht="19.5" customHeight="1">
      <c r="A181" s="33"/>
      <c r="B181" s="34"/>
      <c r="C181" s="35"/>
      <c r="D181" s="36"/>
      <c r="E181" s="34"/>
      <c r="F181" s="34"/>
      <c r="G181" s="37"/>
    </row>
    <row r="182" spans="1:13" ht="19.5" customHeight="1">
      <c r="A182" s="33"/>
      <c r="B182" s="34"/>
      <c r="C182" s="35"/>
      <c r="D182" s="36"/>
      <c r="E182" s="34"/>
      <c r="F182" s="34"/>
      <c r="G182" s="37"/>
      <c r="M182" s="14"/>
    </row>
    <row r="183" spans="1:13" ht="19.5" customHeight="1">
      <c r="A183" s="33"/>
      <c r="B183" s="34"/>
      <c r="C183" s="35"/>
      <c r="D183" s="36"/>
      <c r="E183" s="34"/>
      <c r="F183" s="34"/>
      <c r="G183" s="37"/>
    </row>
    <row r="184" spans="1:13" ht="19.5" customHeight="1">
      <c r="A184" s="33"/>
      <c r="B184" s="34"/>
      <c r="C184" s="35"/>
      <c r="D184" s="36"/>
      <c r="E184" s="34"/>
      <c r="F184" s="34"/>
      <c r="G184" s="37"/>
    </row>
    <row r="185" spans="1:13" ht="19.5" customHeight="1">
      <c r="A185" s="33"/>
      <c r="B185" s="34"/>
      <c r="C185" s="35"/>
      <c r="D185" s="36"/>
      <c r="E185" s="34"/>
      <c r="F185" s="34"/>
      <c r="G185" s="37"/>
    </row>
    <row r="186" spans="1:13" ht="19.5" customHeight="1">
      <c r="A186" s="33"/>
      <c r="B186" s="34"/>
      <c r="C186" s="35"/>
      <c r="D186" s="36"/>
      <c r="E186" s="34"/>
      <c r="F186" s="38"/>
      <c r="G186" s="37"/>
    </row>
    <row r="187" spans="1:13" ht="19.5" customHeight="1">
      <c r="A187" s="33"/>
      <c r="B187" s="34"/>
      <c r="C187" s="35"/>
      <c r="D187" s="36"/>
      <c r="E187" s="34"/>
      <c r="F187" s="34"/>
      <c r="G187" s="37"/>
    </row>
    <row r="188" spans="1:13" ht="19.5" customHeight="1">
      <c r="A188" s="33"/>
      <c r="B188" s="34"/>
      <c r="C188" s="35"/>
      <c r="D188" s="36"/>
      <c r="E188" s="34"/>
      <c r="F188" s="34"/>
      <c r="G188" s="37"/>
    </row>
    <row r="189" spans="1:13" ht="19.5" customHeight="1">
      <c r="A189" s="33"/>
      <c r="B189" s="34"/>
      <c r="C189" s="35"/>
      <c r="D189" s="36"/>
      <c r="E189" s="34"/>
      <c r="F189" s="34"/>
      <c r="G189" s="37"/>
    </row>
    <row r="190" spans="1:13" ht="19.5" customHeight="1">
      <c r="A190" s="553"/>
      <c r="B190" s="554"/>
      <c r="C190" s="552"/>
      <c r="D190" s="557"/>
      <c r="E190" s="553"/>
      <c r="F190" s="555"/>
      <c r="G190" s="56"/>
    </row>
    <row r="191" spans="1:13" ht="19.5" customHeight="1">
      <c r="A191" s="553"/>
      <c r="B191" s="554"/>
      <c r="C191" s="552"/>
      <c r="D191" s="73"/>
      <c r="E191" s="553"/>
      <c r="F191" s="554"/>
      <c r="G191" s="56"/>
    </row>
    <row r="192" spans="1:13" ht="19.5" customHeight="1">
      <c r="A192" s="553"/>
      <c r="B192" s="554"/>
      <c r="C192" s="552"/>
      <c r="D192" s="557"/>
      <c r="E192" s="553"/>
      <c r="F192" s="554"/>
      <c r="G192" s="56"/>
    </row>
    <row r="193" spans="1:7" ht="19.5" customHeight="1">
      <c r="A193" s="553"/>
      <c r="B193" s="554"/>
      <c r="C193" s="552"/>
      <c r="D193" s="73"/>
      <c r="E193" s="553"/>
      <c r="F193" s="554"/>
      <c r="G193" s="56"/>
    </row>
    <row r="194" spans="1:7" ht="19.5" customHeight="1">
      <c r="A194" s="553"/>
      <c r="B194" s="554"/>
      <c r="C194" s="552"/>
      <c r="D194" s="557"/>
      <c r="E194" s="553"/>
      <c r="F194" s="554"/>
      <c r="G194" s="56"/>
    </row>
    <row r="195" spans="1:7" ht="19.5" customHeight="1">
      <c r="A195" s="553"/>
      <c r="C195" s="48"/>
      <c r="D195" s="46"/>
      <c r="F195" s="47"/>
      <c r="G195" s="56"/>
    </row>
    <row r="196" spans="1:7" ht="19.5" customHeight="1">
      <c r="A196" s="553"/>
      <c r="B196" s="554"/>
      <c r="C196" s="76"/>
      <c r="D196" s="557"/>
      <c r="E196" s="553"/>
      <c r="F196" s="554"/>
      <c r="G196" s="56"/>
    </row>
    <row r="197" spans="1:7" ht="19.5" customHeight="1">
      <c r="A197" s="553"/>
      <c r="B197" s="554"/>
      <c r="C197" s="552"/>
      <c r="D197" s="559"/>
      <c r="E197" s="553"/>
      <c r="F197" s="554"/>
      <c r="G197" s="56"/>
    </row>
    <row r="198" spans="1:7" ht="19.5" customHeight="1">
      <c r="A198" s="553"/>
      <c r="B198" s="554"/>
      <c r="C198" s="76"/>
      <c r="D198" s="558"/>
      <c r="E198" s="553"/>
      <c r="F198" s="555"/>
      <c r="G198" s="56"/>
    </row>
    <row r="199" spans="1:7" ht="19.5" customHeight="1">
      <c r="A199" s="553"/>
      <c r="B199" s="554"/>
      <c r="C199" s="552"/>
      <c r="D199" s="559"/>
      <c r="E199" s="553"/>
      <c r="F199" s="554"/>
      <c r="G199" s="56"/>
    </row>
    <row r="200" spans="1:7" ht="19.5" customHeight="1">
      <c r="A200" s="553"/>
      <c r="B200" s="554"/>
      <c r="C200" s="552"/>
      <c r="D200" s="558"/>
      <c r="E200" s="553"/>
      <c r="F200" s="555"/>
      <c r="G200" s="56"/>
    </row>
    <row r="201" spans="1:7" ht="19.5" customHeight="1">
      <c r="A201" s="553"/>
      <c r="B201" s="554"/>
      <c r="C201" s="552"/>
      <c r="D201" s="73"/>
      <c r="E201" s="553"/>
      <c r="F201" s="554"/>
      <c r="G201" s="56"/>
    </row>
    <row r="202" spans="1:7" ht="19.5" customHeight="1">
      <c r="A202" s="553"/>
      <c r="B202" s="554"/>
      <c r="C202" s="552"/>
      <c r="D202" s="558"/>
      <c r="E202" s="553"/>
      <c r="F202" s="554"/>
      <c r="G202" s="56"/>
    </row>
    <row r="203" spans="1:7" ht="19.5" customHeight="1">
      <c r="A203" s="553"/>
      <c r="B203" s="554"/>
      <c r="C203" s="552"/>
      <c r="D203" s="557"/>
      <c r="E203" s="553"/>
      <c r="F203" s="554"/>
      <c r="G203" s="56"/>
    </row>
    <row r="204" spans="1:7" ht="19.5" customHeight="1">
      <c r="A204" s="553"/>
      <c r="C204" s="48"/>
      <c r="D204" s="558"/>
      <c r="E204" s="553"/>
      <c r="F204" s="47"/>
      <c r="G204" s="56"/>
    </row>
    <row r="205" spans="1:7" ht="19.5" customHeight="1">
      <c r="A205" s="553"/>
      <c r="B205" s="554"/>
      <c r="C205" s="552"/>
      <c r="D205" s="557"/>
      <c r="E205" s="553"/>
      <c r="F205" s="555"/>
      <c r="G205" s="56"/>
    </row>
    <row r="206" spans="1:7" ht="19.5" customHeight="1">
      <c r="A206" s="553"/>
      <c r="B206" s="554"/>
      <c r="C206" s="552"/>
      <c r="D206" s="473"/>
      <c r="E206" s="553"/>
      <c r="F206" s="554"/>
      <c r="G206" s="56"/>
    </row>
    <row r="207" spans="1:7" ht="19.5" customHeight="1">
      <c r="A207" s="553"/>
      <c r="B207" s="554"/>
      <c r="C207" s="48"/>
      <c r="D207" s="106"/>
      <c r="E207" s="46"/>
      <c r="F207" s="62"/>
      <c r="G207" s="56"/>
    </row>
    <row r="208" spans="1:7" ht="19.5" customHeight="1">
      <c r="C208" s="552"/>
      <c r="D208" s="473"/>
      <c r="E208" s="553"/>
      <c r="F208" s="554"/>
    </row>
    <row r="209" spans="1:7" ht="19.5" customHeight="1">
      <c r="A209" s="68"/>
      <c r="B209" s="69"/>
      <c r="C209" s="15"/>
      <c r="D209" s="82"/>
      <c r="E209" s="68"/>
      <c r="F209" s="69"/>
      <c r="G209" s="56"/>
    </row>
    <row r="210" spans="1:7" ht="19.5" customHeight="1">
      <c r="C210" s="552"/>
      <c r="D210" s="73"/>
      <c r="E210" s="553"/>
      <c r="F210" s="554"/>
      <c r="G210" s="56"/>
    </row>
    <row r="211" spans="1:7" ht="37.5" customHeight="1">
      <c r="A211" s="20"/>
      <c r="B211" s="58"/>
      <c r="C211" s="22"/>
      <c r="D211" s="23"/>
      <c r="E211" s="21"/>
      <c r="F211" s="24"/>
      <c r="G211" s="25"/>
    </row>
    <row r="212" spans="1:7" ht="19.5" customHeight="1">
      <c r="A212" s="26"/>
      <c r="B212" s="26"/>
      <c r="C212" s="26"/>
      <c r="D212" s="27"/>
      <c r="E212" s="26"/>
      <c r="F212" s="26"/>
      <c r="G212" s="26"/>
    </row>
    <row r="213" spans="1:7" ht="19.5" customHeight="1">
      <c r="A213" s="28"/>
      <c r="B213" s="29"/>
      <c r="C213" s="30"/>
      <c r="D213" s="31"/>
      <c r="E213" s="29"/>
      <c r="F213" s="29"/>
      <c r="G213" s="32"/>
    </row>
    <row r="214" spans="1:7" ht="19.5" customHeight="1">
      <c r="A214" s="33"/>
      <c r="B214" s="34"/>
      <c r="C214" s="35"/>
      <c r="D214" s="36"/>
      <c r="E214" s="34"/>
      <c r="F214" s="34"/>
      <c r="G214" s="37"/>
    </row>
    <row r="215" spans="1:7" ht="19.5" customHeight="1">
      <c r="A215" s="33"/>
      <c r="B215" s="34"/>
      <c r="C215" s="35"/>
      <c r="D215" s="36"/>
      <c r="E215" s="34"/>
      <c r="F215" s="34"/>
      <c r="G215" s="37"/>
    </row>
    <row r="216" spans="1:7" ht="19.5" customHeight="1">
      <c r="A216" s="33"/>
      <c r="B216" s="34"/>
      <c r="C216" s="35"/>
      <c r="D216" s="36"/>
      <c r="E216" s="34"/>
      <c r="F216" s="34"/>
      <c r="G216" s="37"/>
    </row>
    <row r="217" spans="1:7" ht="19.5" customHeight="1">
      <c r="A217" s="33"/>
      <c r="B217" s="34"/>
      <c r="C217" s="35"/>
      <c r="D217" s="36"/>
      <c r="E217" s="34"/>
      <c r="F217" s="34"/>
      <c r="G217" s="37"/>
    </row>
    <row r="218" spans="1:7" ht="19.5" customHeight="1">
      <c r="A218" s="33"/>
      <c r="B218" s="34"/>
      <c r="C218" s="35"/>
      <c r="D218" s="36"/>
      <c r="E218" s="34"/>
      <c r="F218" s="34"/>
      <c r="G218" s="37"/>
    </row>
    <row r="219" spans="1:7" ht="19.5" customHeight="1">
      <c r="A219" s="33"/>
      <c r="B219" s="34"/>
      <c r="C219" s="35"/>
      <c r="D219" s="36"/>
      <c r="E219" s="34"/>
      <c r="F219" s="34"/>
      <c r="G219" s="37"/>
    </row>
    <row r="220" spans="1:7" ht="19.5" customHeight="1">
      <c r="A220" s="33"/>
      <c r="B220" s="34"/>
      <c r="C220" s="35"/>
      <c r="D220" s="36"/>
      <c r="E220" s="34"/>
      <c r="F220" s="34"/>
      <c r="G220" s="37"/>
    </row>
    <row r="221" spans="1:7" ht="19.5" customHeight="1">
      <c r="A221" s="33"/>
      <c r="B221" s="34"/>
      <c r="C221" s="35"/>
      <c r="D221" s="36"/>
      <c r="E221" s="34"/>
      <c r="F221" s="38"/>
      <c r="G221" s="37"/>
    </row>
    <row r="222" spans="1:7" ht="19.5" customHeight="1">
      <c r="A222" s="33"/>
      <c r="B222" s="34"/>
      <c r="C222" s="35"/>
      <c r="D222" s="36"/>
      <c r="E222" s="34"/>
      <c r="F222" s="34"/>
      <c r="G222" s="37"/>
    </row>
    <row r="223" spans="1:7" ht="19.5" customHeight="1">
      <c r="A223" s="33"/>
      <c r="B223" s="34"/>
      <c r="C223" s="35"/>
      <c r="D223" s="36"/>
      <c r="E223" s="34"/>
      <c r="F223" s="34"/>
      <c r="G223" s="37"/>
    </row>
    <row r="224" spans="1:7" ht="19.5" customHeight="1">
      <c r="A224" s="33"/>
      <c r="B224" s="34"/>
      <c r="C224" s="35"/>
      <c r="D224" s="36"/>
      <c r="E224" s="34"/>
      <c r="F224" s="34"/>
      <c r="G224" s="37"/>
    </row>
    <row r="225" spans="1:7" ht="19.5" customHeight="1">
      <c r="A225" s="68"/>
      <c r="B225" s="69"/>
      <c r="C225" s="15"/>
      <c r="D225" s="85"/>
      <c r="E225" s="68"/>
      <c r="F225" s="69"/>
      <c r="G225" s="56"/>
    </row>
    <row r="226" spans="1:7" ht="19.5" customHeight="1">
      <c r="A226" s="68"/>
      <c r="C226" s="48"/>
      <c r="D226" s="46"/>
      <c r="F226" s="47"/>
      <c r="G226" s="56"/>
    </row>
    <row r="227" spans="1:7" ht="19.5" customHeight="1">
      <c r="A227" s="68"/>
      <c r="B227" s="69"/>
      <c r="C227" s="15"/>
      <c r="D227" s="74"/>
      <c r="E227" s="68"/>
      <c r="F227" s="69"/>
      <c r="G227" s="56"/>
    </row>
    <row r="228" spans="1:7" ht="19.5" customHeight="1">
      <c r="A228" s="68"/>
      <c r="B228" s="69"/>
      <c r="C228" s="15"/>
      <c r="D228" s="73"/>
      <c r="E228" s="68"/>
      <c r="F228" s="69"/>
      <c r="G228" s="56"/>
    </row>
    <row r="229" spans="1:7" ht="19.5" customHeight="1">
      <c r="A229" s="68"/>
      <c r="B229" s="69"/>
      <c r="C229" s="76"/>
      <c r="D229" s="105"/>
      <c r="E229" s="68"/>
      <c r="F229" s="47"/>
      <c r="G229" s="56"/>
    </row>
    <row r="230" spans="1:7" ht="19.5" customHeight="1">
      <c r="A230" s="68"/>
      <c r="C230" s="48"/>
      <c r="D230" s="46"/>
      <c r="F230" s="47"/>
      <c r="G230" s="56"/>
    </row>
    <row r="231" spans="1:7" ht="19.5" customHeight="1">
      <c r="A231" s="68"/>
      <c r="B231" s="69"/>
      <c r="C231" s="15"/>
      <c r="D231" s="85"/>
      <c r="E231" s="68"/>
      <c r="F231" s="69"/>
      <c r="G231" s="56"/>
    </row>
    <row r="232" spans="1:7" ht="19.5" customHeight="1">
      <c r="A232" s="68"/>
      <c r="C232" s="48"/>
      <c r="D232" s="46"/>
      <c r="F232" s="47"/>
      <c r="G232" s="56"/>
    </row>
    <row r="233" spans="1:7" ht="19.5" customHeight="1">
      <c r="A233" s="68"/>
      <c r="B233" s="69"/>
      <c r="C233" s="15"/>
      <c r="D233" s="74"/>
      <c r="E233" s="68"/>
      <c r="F233" s="69"/>
      <c r="G233" s="56"/>
    </row>
    <row r="234" spans="1:7" ht="19.5" customHeight="1">
      <c r="A234" s="68"/>
      <c r="B234" s="69"/>
      <c r="C234" s="15"/>
      <c r="D234" s="73"/>
      <c r="E234" s="68"/>
      <c r="F234" s="69"/>
      <c r="G234" s="56"/>
    </row>
    <row r="235" spans="1:7" ht="19.5" customHeight="1">
      <c r="A235" s="68"/>
      <c r="B235" s="69"/>
      <c r="C235" s="76"/>
      <c r="D235" s="105"/>
      <c r="E235" s="68"/>
      <c r="F235" s="47"/>
      <c r="G235" s="56"/>
    </row>
    <row r="236" spans="1:7" ht="19.5" customHeight="1">
      <c r="A236" s="68"/>
      <c r="B236" s="69"/>
      <c r="C236" s="76"/>
      <c r="D236" s="105"/>
      <c r="E236" s="68"/>
      <c r="F236" s="69"/>
      <c r="G236" s="56"/>
    </row>
    <row r="237" spans="1:7" ht="19.5" customHeight="1">
      <c r="A237" s="68"/>
      <c r="B237" s="69"/>
      <c r="C237" s="15"/>
      <c r="D237" s="73"/>
      <c r="E237" s="68"/>
      <c r="F237" s="69"/>
      <c r="G237" s="56"/>
    </row>
    <row r="238" spans="1:7" ht="19.5" customHeight="1">
      <c r="A238" s="68"/>
      <c r="B238" s="69"/>
      <c r="C238" s="15"/>
      <c r="D238" s="74"/>
      <c r="E238" s="68"/>
      <c r="F238" s="69"/>
      <c r="G238" s="56"/>
    </row>
    <row r="239" spans="1:7" ht="19.5" customHeight="1">
      <c r="A239" s="68"/>
      <c r="B239" s="69"/>
      <c r="C239" s="15"/>
      <c r="D239" s="73"/>
      <c r="E239" s="68"/>
      <c r="F239" s="69"/>
      <c r="G239" s="56"/>
    </row>
    <row r="240" spans="1:7" ht="19.5" customHeight="1">
      <c r="A240" s="68"/>
      <c r="B240" s="69"/>
      <c r="C240" s="15"/>
      <c r="D240" s="74"/>
      <c r="E240" s="68"/>
      <c r="F240" s="69"/>
      <c r="G240" s="56"/>
    </row>
    <row r="241" spans="1:7" ht="19.5" customHeight="1">
      <c r="A241" s="68"/>
      <c r="C241" s="48"/>
      <c r="D241" s="84"/>
      <c r="F241" s="47"/>
      <c r="G241" s="56"/>
    </row>
    <row r="242" spans="1:7" ht="19.5" customHeight="1">
      <c r="A242" s="68"/>
      <c r="B242" s="69"/>
      <c r="C242" s="15"/>
      <c r="D242" s="74"/>
      <c r="E242" s="68"/>
      <c r="F242" s="71"/>
      <c r="G242" s="56"/>
    </row>
    <row r="243" spans="1:7" ht="19.5" customHeight="1">
      <c r="A243" s="68"/>
      <c r="B243" s="69"/>
      <c r="C243" s="15"/>
      <c r="D243" s="82"/>
      <c r="E243" s="68"/>
      <c r="F243" s="69"/>
      <c r="G243" s="56"/>
    </row>
    <row r="244" spans="1:7" ht="19.5" customHeight="1">
      <c r="A244" s="68"/>
      <c r="B244" s="69"/>
      <c r="C244" s="15"/>
      <c r="D244" s="82"/>
      <c r="E244" s="68"/>
      <c r="F244" s="69"/>
      <c r="G244" s="56"/>
    </row>
    <row r="245" spans="1:7" ht="19.5" customHeight="1">
      <c r="B245" s="69"/>
      <c r="C245" s="15"/>
      <c r="D245" s="73"/>
      <c r="E245" s="68"/>
      <c r="F245" s="69"/>
    </row>
  </sheetData>
  <phoneticPr fontId="7" type="noConversion"/>
  <printOptions horizontalCentered="1" verticalCentered="1"/>
  <pageMargins left="0.59055118110236227" right="0.59055118110236227" top="0.78740157480314965" bottom="0.74803149606299213" header="0.59055118110236227" footer="0.55118110236220474"/>
  <pageSetup paperSize="9" orientation="portrait" r:id="rId1"/>
  <headerFooter alignWithMargins="0"/>
  <rowBreaks count="2" manualBreakCount="2">
    <brk id="70" max="16383" man="1"/>
    <brk id="140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view="pageBreakPreview" zoomScaleNormal="100" zoomScaleSheetLayoutView="100" workbookViewId="0">
      <selection activeCell="N22" sqref="N22"/>
    </sheetView>
  </sheetViews>
  <sheetFormatPr defaultRowHeight="22.5" customHeight="1"/>
  <cols>
    <col min="1" max="1" width="4.5" style="329" customWidth="1"/>
    <col min="2" max="2" width="4.375" style="329" customWidth="1"/>
    <col min="3" max="3" width="31.375" style="329" bestFit="1" customWidth="1"/>
    <col min="4" max="4" width="21.875" style="329" customWidth="1"/>
    <col min="5" max="6" width="4.75" style="329" bestFit="1" customWidth="1"/>
    <col min="7" max="7" width="6.875" style="329" customWidth="1"/>
    <col min="8" max="8" width="12.5" style="329" customWidth="1"/>
    <col min="9" max="9" width="6.75" style="329" customWidth="1"/>
    <col min="10" max="10" width="12.5" style="329" customWidth="1"/>
    <col min="11" max="11" width="6.5" style="329" customWidth="1"/>
    <col min="12" max="12" width="12.5" style="329" customWidth="1"/>
    <col min="13" max="13" width="6.5" style="329" customWidth="1"/>
    <col min="14" max="14" width="14.125" style="329" customWidth="1"/>
    <col min="15" max="15" width="6.875" style="329" customWidth="1"/>
    <col min="16" max="16" width="15" style="120" bestFit="1" customWidth="1"/>
    <col min="17" max="258" width="9" style="120"/>
    <col min="259" max="259" width="12.625" style="120" customWidth="1"/>
    <col min="260" max="260" width="21.875" style="120" customWidth="1"/>
    <col min="261" max="262" width="4.75" style="120" bestFit="1" customWidth="1"/>
    <col min="263" max="263" width="6.875" style="120" customWidth="1"/>
    <col min="264" max="264" width="12.5" style="120" customWidth="1"/>
    <col min="265" max="265" width="6.75" style="120" customWidth="1"/>
    <col min="266" max="266" width="12.5" style="120" customWidth="1"/>
    <col min="267" max="267" width="6.5" style="120" customWidth="1"/>
    <col min="268" max="268" width="12.5" style="120" customWidth="1"/>
    <col min="269" max="269" width="6.5" style="120" customWidth="1"/>
    <col min="270" max="270" width="14.125" style="120" customWidth="1"/>
    <col min="271" max="271" width="6.875" style="120" customWidth="1"/>
    <col min="272" max="272" width="15" style="120" bestFit="1" customWidth="1"/>
    <col min="273" max="514" width="9" style="120"/>
    <col min="515" max="515" width="12.625" style="120" customWidth="1"/>
    <col min="516" max="516" width="21.875" style="120" customWidth="1"/>
    <col min="517" max="518" width="4.75" style="120" bestFit="1" customWidth="1"/>
    <col min="519" max="519" width="6.875" style="120" customWidth="1"/>
    <col min="520" max="520" width="12.5" style="120" customWidth="1"/>
    <col min="521" max="521" width="6.75" style="120" customWidth="1"/>
    <col min="522" max="522" width="12.5" style="120" customWidth="1"/>
    <col min="523" max="523" width="6.5" style="120" customWidth="1"/>
    <col min="524" max="524" width="12.5" style="120" customWidth="1"/>
    <col min="525" max="525" width="6.5" style="120" customWidth="1"/>
    <col min="526" max="526" width="14.125" style="120" customWidth="1"/>
    <col min="527" max="527" width="6.875" style="120" customWidth="1"/>
    <col min="528" max="528" width="15" style="120" bestFit="1" customWidth="1"/>
    <col min="529" max="770" width="9" style="120"/>
    <col min="771" max="771" width="12.625" style="120" customWidth="1"/>
    <col min="772" max="772" width="21.875" style="120" customWidth="1"/>
    <col min="773" max="774" width="4.75" style="120" bestFit="1" customWidth="1"/>
    <col min="775" max="775" width="6.875" style="120" customWidth="1"/>
    <col min="776" max="776" width="12.5" style="120" customWidth="1"/>
    <col min="777" max="777" width="6.75" style="120" customWidth="1"/>
    <col min="778" max="778" width="12.5" style="120" customWidth="1"/>
    <col min="779" max="779" width="6.5" style="120" customWidth="1"/>
    <col min="780" max="780" width="12.5" style="120" customWidth="1"/>
    <col min="781" max="781" width="6.5" style="120" customWidth="1"/>
    <col min="782" max="782" width="14.125" style="120" customWidth="1"/>
    <col min="783" max="783" width="6.875" style="120" customWidth="1"/>
    <col min="784" max="784" width="15" style="120" bestFit="1" customWidth="1"/>
    <col min="785" max="1026" width="9" style="120"/>
    <col min="1027" max="1027" width="12.625" style="120" customWidth="1"/>
    <col min="1028" max="1028" width="21.875" style="120" customWidth="1"/>
    <col min="1029" max="1030" width="4.75" style="120" bestFit="1" customWidth="1"/>
    <col min="1031" max="1031" width="6.875" style="120" customWidth="1"/>
    <col min="1032" max="1032" width="12.5" style="120" customWidth="1"/>
    <col min="1033" max="1033" width="6.75" style="120" customWidth="1"/>
    <col min="1034" max="1034" width="12.5" style="120" customWidth="1"/>
    <col min="1035" max="1035" width="6.5" style="120" customWidth="1"/>
    <col min="1036" max="1036" width="12.5" style="120" customWidth="1"/>
    <col min="1037" max="1037" width="6.5" style="120" customWidth="1"/>
    <col min="1038" max="1038" width="14.125" style="120" customWidth="1"/>
    <col min="1039" max="1039" width="6.875" style="120" customWidth="1"/>
    <col min="1040" max="1040" width="15" style="120" bestFit="1" customWidth="1"/>
    <col min="1041" max="1282" width="9" style="120"/>
    <col min="1283" max="1283" width="12.625" style="120" customWidth="1"/>
    <col min="1284" max="1284" width="21.875" style="120" customWidth="1"/>
    <col min="1285" max="1286" width="4.75" style="120" bestFit="1" customWidth="1"/>
    <col min="1287" max="1287" width="6.875" style="120" customWidth="1"/>
    <col min="1288" max="1288" width="12.5" style="120" customWidth="1"/>
    <col min="1289" max="1289" width="6.75" style="120" customWidth="1"/>
    <col min="1290" max="1290" width="12.5" style="120" customWidth="1"/>
    <col min="1291" max="1291" width="6.5" style="120" customWidth="1"/>
    <col min="1292" max="1292" width="12.5" style="120" customWidth="1"/>
    <col min="1293" max="1293" width="6.5" style="120" customWidth="1"/>
    <col min="1294" max="1294" width="14.125" style="120" customWidth="1"/>
    <col min="1295" max="1295" width="6.875" style="120" customWidth="1"/>
    <col min="1296" max="1296" width="15" style="120" bestFit="1" customWidth="1"/>
    <col min="1297" max="1538" width="9" style="120"/>
    <col min="1539" max="1539" width="12.625" style="120" customWidth="1"/>
    <col min="1540" max="1540" width="21.875" style="120" customWidth="1"/>
    <col min="1541" max="1542" width="4.75" style="120" bestFit="1" customWidth="1"/>
    <col min="1543" max="1543" width="6.875" style="120" customWidth="1"/>
    <col min="1544" max="1544" width="12.5" style="120" customWidth="1"/>
    <col min="1545" max="1545" width="6.75" style="120" customWidth="1"/>
    <col min="1546" max="1546" width="12.5" style="120" customWidth="1"/>
    <col min="1547" max="1547" width="6.5" style="120" customWidth="1"/>
    <col min="1548" max="1548" width="12.5" style="120" customWidth="1"/>
    <col min="1549" max="1549" width="6.5" style="120" customWidth="1"/>
    <col min="1550" max="1550" width="14.125" style="120" customWidth="1"/>
    <col min="1551" max="1551" width="6.875" style="120" customWidth="1"/>
    <col min="1552" max="1552" width="15" style="120" bestFit="1" customWidth="1"/>
    <col min="1553" max="1794" width="9" style="120"/>
    <col min="1795" max="1795" width="12.625" style="120" customWidth="1"/>
    <col min="1796" max="1796" width="21.875" style="120" customWidth="1"/>
    <col min="1797" max="1798" width="4.75" style="120" bestFit="1" customWidth="1"/>
    <col min="1799" max="1799" width="6.875" style="120" customWidth="1"/>
    <col min="1800" max="1800" width="12.5" style="120" customWidth="1"/>
    <col min="1801" max="1801" width="6.75" style="120" customWidth="1"/>
    <col min="1802" max="1802" width="12.5" style="120" customWidth="1"/>
    <col min="1803" max="1803" width="6.5" style="120" customWidth="1"/>
    <col min="1804" max="1804" width="12.5" style="120" customWidth="1"/>
    <col min="1805" max="1805" width="6.5" style="120" customWidth="1"/>
    <col min="1806" max="1806" width="14.125" style="120" customWidth="1"/>
    <col min="1807" max="1807" width="6.875" style="120" customWidth="1"/>
    <col min="1808" max="1808" width="15" style="120" bestFit="1" customWidth="1"/>
    <col min="1809" max="2050" width="9" style="120"/>
    <col min="2051" max="2051" width="12.625" style="120" customWidth="1"/>
    <col min="2052" max="2052" width="21.875" style="120" customWidth="1"/>
    <col min="2053" max="2054" width="4.75" style="120" bestFit="1" customWidth="1"/>
    <col min="2055" max="2055" width="6.875" style="120" customWidth="1"/>
    <col min="2056" max="2056" width="12.5" style="120" customWidth="1"/>
    <col min="2057" max="2057" width="6.75" style="120" customWidth="1"/>
    <col min="2058" max="2058" width="12.5" style="120" customWidth="1"/>
    <col min="2059" max="2059" width="6.5" style="120" customWidth="1"/>
    <col min="2060" max="2060" width="12.5" style="120" customWidth="1"/>
    <col min="2061" max="2061" width="6.5" style="120" customWidth="1"/>
    <col min="2062" max="2062" width="14.125" style="120" customWidth="1"/>
    <col min="2063" max="2063" width="6.875" style="120" customWidth="1"/>
    <col min="2064" max="2064" width="15" style="120" bestFit="1" customWidth="1"/>
    <col min="2065" max="2306" width="9" style="120"/>
    <col min="2307" max="2307" width="12.625" style="120" customWidth="1"/>
    <col min="2308" max="2308" width="21.875" style="120" customWidth="1"/>
    <col min="2309" max="2310" width="4.75" style="120" bestFit="1" customWidth="1"/>
    <col min="2311" max="2311" width="6.875" style="120" customWidth="1"/>
    <col min="2312" max="2312" width="12.5" style="120" customWidth="1"/>
    <col min="2313" max="2313" width="6.75" style="120" customWidth="1"/>
    <col min="2314" max="2314" width="12.5" style="120" customWidth="1"/>
    <col min="2315" max="2315" width="6.5" style="120" customWidth="1"/>
    <col min="2316" max="2316" width="12.5" style="120" customWidth="1"/>
    <col min="2317" max="2317" width="6.5" style="120" customWidth="1"/>
    <col min="2318" max="2318" width="14.125" style="120" customWidth="1"/>
    <col min="2319" max="2319" width="6.875" style="120" customWidth="1"/>
    <col min="2320" max="2320" width="15" style="120" bestFit="1" customWidth="1"/>
    <col min="2321" max="2562" width="9" style="120"/>
    <col min="2563" max="2563" width="12.625" style="120" customWidth="1"/>
    <col min="2564" max="2564" width="21.875" style="120" customWidth="1"/>
    <col min="2565" max="2566" width="4.75" style="120" bestFit="1" customWidth="1"/>
    <col min="2567" max="2567" width="6.875" style="120" customWidth="1"/>
    <col min="2568" max="2568" width="12.5" style="120" customWidth="1"/>
    <col min="2569" max="2569" width="6.75" style="120" customWidth="1"/>
    <col min="2570" max="2570" width="12.5" style="120" customWidth="1"/>
    <col min="2571" max="2571" width="6.5" style="120" customWidth="1"/>
    <col min="2572" max="2572" width="12.5" style="120" customWidth="1"/>
    <col min="2573" max="2573" width="6.5" style="120" customWidth="1"/>
    <col min="2574" max="2574" width="14.125" style="120" customWidth="1"/>
    <col min="2575" max="2575" width="6.875" style="120" customWidth="1"/>
    <col min="2576" max="2576" width="15" style="120" bestFit="1" customWidth="1"/>
    <col min="2577" max="2818" width="9" style="120"/>
    <col min="2819" max="2819" width="12.625" style="120" customWidth="1"/>
    <col min="2820" max="2820" width="21.875" style="120" customWidth="1"/>
    <col min="2821" max="2822" width="4.75" style="120" bestFit="1" customWidth="1"/>
    <col min="2823" max="2823" width="6.875" style="120" customWidth="1"/>
    <col min="2824" max="2824" width="12.5" style="120" customWidth="1"/>
    <col min="2825" max="2825" width="6.75" style="120" customWidth="1"/>
    <col min="2826" max="2826" width="12.5" style="120" customWidth="1"/>
    <col min="2827" max="2827" width="6.5" style="120" customWidth="1"/>
    <col min="2828" max="2828" width="12.5" style="120" customWidth="1"/>
    <col min="2829" max="2829" width="6.5" style="120" customWidth="1"/>
    <col min="2830" max="2830" width="14.125" style="120" customWidth="1"/>
    <col min="2831" max="2831" width="6.875" style="120" customWidth="1"/>
    <col min="2832" max="2832" width="15" style="120" bestFit="1" customWidth="1"/>
    <col min="2833" max="3074" width="9" style="120"/>
    <col min="3075" max="3075" width="12.625" style="120" customWidth="1"/>
    <col min="3076" max="3076" width="21.875" style="120" customWidth="1"/>
    <col min="3077" max="3078" width="4.75" style="120" bestFit="1" customWidth="1"/>
    <col min="3079" max="3079" width="6.875" style="120" customWidth="1"/>
    <col min="3080" max="3080" width="12.5" style="120" customWidth="1"/>
    <col min="3081" max="3081" width="6.75" style="120" customWidth="1"/>
    <col min="3082" max="3082" width="12.5" style="120" customWidth="1"/>
    <col min="3083" max="3083" width="6.5" style="120" customWidth="1"/>
    <col min="3084" max="3084" width="12.5" style="120" customWidth="1"/>
    <col min="3085" max="3085" width="6.5" style="120" customWidth="1"/>
    <col min="3086" max="3086" width="14.125" style="120" customWidth="1"/>
    <col min="3087" max="3087" width="6.875" style="120" customWidth="1"/>
    <col min="3088" max="3088" width="15" style="120" bestFit="1" customWidth="1"/>
    <col min="3089" max="3330" width="9" style="120"/>
    <col min="3331" max="3331" width="12.625" style="120" customWidth="1"/>
    <col min="3332" max="3332" width="21.875" style="120" customWidth="1"/>
    <col min="3333" max="3334" width="4.75" style="120" bestFit="1" customWidth="1"/>
    <col min="3335" max="3335" width="6.875" style="120" customWidth="1"/>
    <col min="3336" max="3336" width="12.5" style="120" customWidth="1"/>
    <col min="3337" max="3337" width="6.75" style="120" customWidth="1"/>
    <col min="3338" max="3338" width="12.5" style="120" customWidth="1"/>
    <col min="3339" max="3339" width="6.5" style="120" customWidth="1"/>
    <col min="3340" max="3340" width="12.5" style="120" customWidth="1"/>
    <col min="3341" max="3341" width="6.5" style="120" customWidth="1"/>
    <col min="3342" max="3342" width="14.125" style="120" customWidth="1"/>
    <col min="3343" max="3343" width="6.875" style="120" customWidth="1"/>
    <col min="3344" max="3344" width="15" style="120" bestFit="1" customWidth="1"/>
    <col min="3345" max="3586" width="9" style="120"/>
    <col min="3587" max="3587" width="12.625" style="120" customWidth="1"/>
    <col min="3588" max="3588" width="21.875" style="120" customWidth="1"/>
    <col min="3589" max="3590" width="4.75" style="120" bestFit="1" customWidth="1"/>
    <col min="3591" max="3591" width="6.875" style="120" customWidth="1"/>
    <col min="3592" max="3592" width="12.5" style="120" customWidth="1"/>
    <col min="3593" max="3593" width="6.75" style="120" customWidth="1"/>
    <col min="3594" max="3594" width="12.5" style="120" customWidth="1"/>
    <col min="3595" max="3595" width="6.5" style="120" customWidth="1"/>
    <col min="3596" max="3596" width="12.5" style="120" customWidth="1"/>
    <col min="3597" max="3597" width="6.5" style="120" customWidth="1"/>
    <col min="3598" max="3598" width="14.125" style="120" customWidth="1"/>
    <col min="3599" max="3599" width="6.875" style="120" customWidth="1"/>
    <col min="3600" max="3600" width="15" style="120" bestFit="1" customWidth="1"/>
    <col min="3601" max="3842" width="9" style="120"/>
    <col min="3843" max="3843" width="12.625" style="120" customWidth="1"/>
    <col min="3844" max="3844" width="21.875" style="120" customWidth="1"/>
    <col min="3845" max="3846" width="4.75" style="120" bestFit="1" customWidth="1"/>
    <col min="3847" max="3847" width="6.875" style="120" customWidth="1"/>
    <col min="3848" max="3848" width="12.5" style="120" customWidth="1"/>
    <col min="3849" max="3849" width="6.75" style="120" customWidth="1"/>
    <col min="3850" max="3850" width="12.5" style="120" customWidth="1"/>
    <col min="3851" max="3851" width="6.5" style="120" customWidth="1"/>
    <col min="3852" max="3852" width="12.5" style="120" customWidth="1"/>
    <col min="3853" max="3853" width="6.5" style="120" customWidth="1"/>
    <col min="3854" max="3854" width="14.125" style="120" customWidth="1"/>
    <col min="3855" max="3855" width="6.875" style="120" customWidth="1"/>
    <col min="3856" max="3856" width="15" style="120" bestFit="1" customWidth="1"/>
    <col min="3857" max="4098" width="9" style="120"/>
    <col min="4099" max="4099" width="12.625" style="120" customWidth="1"/>
    <col min="4100" max="4100" width="21.875" style="120" customWidth="1"/>
    <col min="4101" max="4102" width="4.75" style="120" bestFit="1" customWidth="1"/>
    <col min="4103" max="4103" width="6.875" style="120" customWidth="1"/>
    <col min="4104" max="4104" width="12.5" style="120" customWidth="1"/>
    <col min="4105" max="4105" width="6.75" style="120" customWidth="1"/>
    <col min="4106" max="4106" width="12.5" style="120" customWidth="1"/>
    <col min="4107" max="4107" width="6.5" style="120" customWidth="1"/>
    <col min="4108" max="4108" width="12.5" style="120" customWidth="1"/>
    <col min="4109" max="4109" width="6.5" style="120" customWidth="1"/>
    <col min="4110" max="4110" width="14.125" style="120" customWidth="1"/>
    <col min="4111" max="4111" width="6.875" style="120" customWidth="1"/>
    <col min="4112" max="4112" width="15" style="120" bestFit="1" customWidth="1"/>
    <col min="4113" max="4354" width="9" style="120"/>
    <col min="4355" max="4355" width="12.625" style="120" customWidth="1"/>
    <col min="4356" max="4356" width="21.875" style="120" customWidth="1"/>
    <col min="4357" max="4358" width="4.75" style="120" bestFit="1" customWidth="1"/>
    <col min="4359" max="4359" width="6.875" style="120" customWidth="1"/>
    <col min="4360" max="4360" width="12.5" style="120" customWidth="1"/>
    <col min="4361" max="4361" width="6.75" style="120" customWidth="1"/>
    <col min="4362" max="4362" width="12.5" style="120" customWidth="1"/>
    <col min="4363" max="4363" width="6.5" style="120" customWidth="1"/>
    <col min="4364" max="4364" width="12.5" style="120" customWidth="1"/>
    <col min="4365" max="4365" width="6.5" style="120" customWidth="1"/>
    <col min="4366" max="4366" width="14.125" style="120" customWidth="1"/>
    <col min="4367" max="4367" width="6.875" style="120" customWidth="1"/>
    <col min="4368" max="4368" width="15" style="120" bestFit="1" customWidth="1"/>
    <col min="4369" max="4610" width="9" style="120"/>
    <col min="4611" max="4611" width="12.625" style="120" customWidth="1"/>
    <col min="4612" max="4612" width="21.875" style="120" customWidth="1"/>
    <col min="4613" max="4614" width="4.75" style="120" bestFit="1" customWidth="1"/>
    <col min="4615" max="4615" width="6.875" style="120" customWidth="1"/>
    <col min="4616" max="4616" width="12.5" style="120" customWidth="1"/>
    <col min="4617" max="4617" width="6.75" style="120" customWidth="1"/>
    <col min="4618" max="4618" width="12.5" style="120" customWidth="1"/>
    <col min="4619" max="4619" width="6.5" style="120" customWidth="1"/>
    <col min="4620" max="4620" width="12.5" style="120" customWidth="1"/>
    <col min="4621" max="4621" width="6.5" style="120" customWidth="1"/>
    <col min="4622" max="4622" width="14.125" style="120" customWidth="1"/>
    <col min="4623" max="4623" width="6.875" style="120" customWidth="1"/>
    <col min="4624" max="4624" width="15" style="120" bestFit="1" customWidth="1"/>
    <col min="4625" max="4866" width="9" style="120"/>
    <col min="4867" max="4867" width="12.625" style="120" customWidth="1"/>
    <col min="4868" max="4868" width="21.875" style="120" customWidth="1"/>
    <col min="4869" max="4870" width="4.75" style="120" bestFit="1" customWidth="1"/>
    <col min="4871" max="4871" width="6.875" style="120" customWidth="1"/>
    <col min="4872" max="4872" width="12.5" style="120" customWidth="1"/>
    <col min="4873" max="4873" width="6.75" style="120" customWidth="1"/>
    <col min="4874" max="4874" width="12.5" style="120" customWidth="1"/>
    <col min="4875" max="4875" width="6.5" style="120" customWidth="1"/>
    <col min="4876" max="4876" width="12.5" style="120" customWidth="1"/>
    <col min="4877" max="4877" width="6.5" style="120" customWidth="1"/>
    <col min="4878" max="4878" width="14.125" style="120" customWidth="1"/>
    <col min="4879" max="4879" width="6.875" style="120" customWidth="1"/>
    <col min="4880" max="4880" width="15" style="120" bestFit="1" customWidth="1"/>
    <col min="4881" max="5122" width="9" style="120"/>
    <col min="5123" max="5123" width="12.625" style="120" customWidth="1"/>
    <col min="5124" max="5124" width="21.875" style="120" customWidth="1"/>
    <col min="5125" max="5126" width="4.75" style="120" bestFit="1" customWidth="1"/>
    <col min="5127" max="5127" width="6.875" style="120" customWidth="1"/>
    <col min="5128" max="5128" width="12.5" style="120" customWidth="1"/>
    <col min="5129" max="5129" width="6.75" style="120" customWidth="1"/>
    <col min="5130" max="5130" width="12.5" style="120" customWidth="1"/>
    <col min="5131" max="5131" width="6.5" style="120" customWidth="1"/>
    <col min="5132" max="5132" width="12.5" style="120" customWidth="1"/>
    <col min="5133" max="5133" width="6.5" style="120" customWidth="1"/>
    <col min="5134" max="5134" width="14.125" style="120" customWidth="1"/>
    <col min="5135" max="5135" width="6.875" style="120" customWidth="1"/>
    <col min="5136" max="5136" width="15" style="120" bestFit="1" customWidth="1"/>
    <col min="5137" max="5378" width="9" style="120"/>
    <col min="5379" max="5379" width="12.625" style="120" customWidth="1"/>
    <col min="5380" max="5380" width="21.875" style="120" customWidth="1"/>
    <col min="5381" max="5382" width="4.75" style="120" bestFit="1" customWidth="1"/>
    <col min="5383" max="5383" width="6.875" style="120" customWidth="1"/>
    <col min="5384" max="5384" width="12.5" style="120" customWidth="1"/>
    <col min="5385" max="5385" width="6.75" style="120" customWidth="1"/>
    <col min="5386" max="5386" width="12.5" style="120" customWidth="1"/>
    <col min="5387" max="5387" width="6.5" style="120" customWidth="1"/>
    <col min="5388" max="5388" width="12.5" style="120" customWidth="1"/>
    <col min="5389" max="5389" width="6.5" style="120" customWidth="1"/>
    <col min="5390" max="5390" width="14.125" style="120" customWidth="1"/>
    <col min="5391" max="5391" width="6.875" style="120" customWidth="1"/>
    <col min="5392" max="5392" width="15" style="120" bestFit="1" customWidth="1"/>
    <col min="5393" max="5634" width="9" style="120"/>
    <col min="5635" max="5635" width="12.625" style="120" customWidth="1"/>
    <col min="5636" max="5636" width="21.875" style="120" customWidth="1"/>
    <col min="5637" max="5638" width="4.75" style="120" bestFit="1" customWidth="1"/>
    <col min="5639" max="5639" width="6.875" style="120" customWidth="1"/>
    <col min="5640" max="5640" width="12.5" style="120" customWidth="1"/>
    <col min="5641" max="5641" width="6.75" style="120" customWidth="1"/>
    <col min="5642" max="5642" width="12.5" style="120" customWidth="1"/>
    <col min="5643" max="5643" width="6.5" style="120" customWidth="1"/>
    <col min="5644" max="5644" width="12.5" style="120" customWidth="1"/>
    <col min="5645" max="5645" width="6.5" style="120" customWidth="1"/>
    <col min="5646" max="5646" width="14.125" style="120" customWidth="1"/>
    <col min="5647" max="5647" width="6.875" style="120" customWidth="1"/>
    <col min="5648" max="5648" width="15" style="120" bestFit="1" customWidth="1"/>
    <col min="5649" max="5890" width="9" style="120"/>
    <col min="5891" max="5891" width="12.625" style="120" customWidth="1"/>
    <col min="5892" max="5892" width="21.875" style="120" customWidth="1"/>
    <col min="5893" max="5894" width="4.75" style="120" bestFit="1" customWidth="1"/>
    <col min="5895" max="5895" width="6.875" style="120" customWidth="1"/>
    <col min="5896" max="5896" width="12.5" style="120" customWidth="1"/>
    <col min="5897" max="5897" width="6.75" style="120" customWidth="1"/>
    <col min="5898" max="5898" width="12.5" style="120" customWidth="1"/>
    <col min="5899" max="5899" width="6.5" style="120" customWidth="1"/>
    <col min="5900" max="5900" width="12.5" style="120" customWidth="1"/>
    <col min="5901" max="5901" width="6.5" style="120" customWidth="1"/>
    <col min="5902" max="5902" width="14.125" style="120" customWidth="1"/>
    <col min="5903" max="5903" width="6.875" style="120" customWidth="1"/>
    <col min="5904" max="5904" width="15" style="120" bestFit="1" customWidth="1"/>
    <col min="5905" max="6146" width="9" style="120"/>
    <col min="6147" max="6147" width="12.625" style="120" customWidth="1"/>
    <col min="6148" max="6148" width="21.875" style="120" customWidth="1"/>
    <col min="6149" max="6150" width="4.75" style="120" bestFit="1" customWidth="1"/>
    <col min="6151" max="6151" width="6.875" style="120" customWidth="1"/>
    <col min="6152" max="6152" width="12.5" style="120" customWidth="1"/>
    <col min="6153" max="6153" width="6.75" style="120" customWidth="1"/>
    <col min="6154" max="6154" width="12.5" style="120" customWidth="1"/>
    <col min="6155" max="6155" width="6.5" style="120" customWidth="1"/>
    <col min="6156" max="6156" width="12.5" style="120" customWidth="1"/>
    <col min="6157" max="6157" width="6.5" style="120" customWidth="1"/>
    <col min="6158" max="6158" width="14.125" style="120" customWidth="1"/>
    <col min="6159" max="6159" width="6.875" style="120" customWidth="1"/>
    <col min="6160" max="6160" width="15" style="120" bestFit="1" customWidth="1"/>
    <col min="6161" max="6402" width="9" style="120"/>
    <col min="6403" max="6403" width="12.625" style="120" customWidth="1"/>
    <col min="6404" max="6404" width="21.875" style="120" customWidth="1"/>
    <col min="6405" max="6406" width="4.75" style="120" bestFit="1" customWidth="1"/>
    <col min="6407" max="6407" width="6.875" style="120" customWidth="1"/>
    <col min="6408" max="6408" width="12.5" style="120" customWidth="1"/>
    <col min="6409" max="6409" width="6.75" style="120" customWidth="1"/>
    <col min="6410" max="6410" width="12.5" style="120" customWidth="1"/>
    <col min="6411" max="6411" width="6.5" style="120" customWidth="1"/>
    <col min="6412" max="6412" width="12.5" style="120" customWidth="1"/>
    <col min="6413" max="6413" width="6.5" style="120" customWidth="1"/>
    <col min="6414" max="6414" width="14.125" style="120" customWidth="1"/>
    <col min="6415" max="6415" width="6.875" style="120" customWidth="1"/>
    <col min="6416" max="6416" width="15" style="120" bestFit="1" customWidth="1"/>
    <col min="6417" max="6658" width="9" style="120"/>
    <col min="6659" max="6659" width="12.625" style="120" customWidth="1"/>
    <col min="6660" max="6660" width="21.875" style="120" customWidth="1"/>
    <col min="6661" max="6662" width="4.75" style="120" bestFit="1" customWidth="1"/>
    <col min="6663" max="6663" width="6.875" style="120" customWidth="1"/>
    <col min="6664" max="6664" width="12.5" style="120" customWidth="1"/>
    <col min="6665" max="6665" width="6.75" style="120" customWidth="1"/>
    <col min="6666" max="6666" width="12.5" style="120" customWidth="1"/>
    <col min="6667" max="6667" width="6.5" style="120" customWidth="1"/>
    <col min="6668" max="6668" width="12.5" style="120" customWidth="1"/>
    <col min="6669" max="6669" width="6.5" style="120" customWidth="1"/>
    <col min="6670" max="6670" width="14.125" style="120" customWidth="1"/>
    <col min="6671" max="6671" width="6.875" style="120" customWidth="1"/>
    <col min="6672" max="6672" width="15" style="120" bestFit="1" customWidth="1"/>
    <col min="6673" max="6914" width="9" style="120"/>
    <col min="6915" max="6915" width="12.625" style="120" customWidth="1"/>
    <col min="6916" max="6916" width="21.875" style="120" customWidth="1"/>
    <col min="6917" max="6918" width="4.75" style="120" bestFit="1" customWidth="1"/>
    <col min="6919" max="6919" width="6.875" style="120" customWidth="1"/>
    <col min="6920" max="6920" width="12.5" style="120" customWidth="1"/>
    <col min="6921" max="6921" width="6.75" style="120" customWidth="1"/>
    <col min="6922" max="6922" width="12.5" style="120" customWidth="1"/>
    <col min="6923" max="6923" width="6.5" style="120" customWidth="1"/>
    <col min="6924" max="6924" width="12.5" style="120" customWidth="1"/>
    <col min="6925" max="6925" width="6.5" style="120" customWidth="1"/>
    <col min="6926" max="6926" width="14.125" style="120" customWidth="1"/>
    <col min="6927" max="6927" width="6.875" style="120" customWidth="1"/>
    <col min="6928" max="6928" width="15" style="120" bestFit="1" customWidth="1"/>
    <col min="6929" max="7170" width="9" style="120"/>
    <col min="7171" max="7171" width="12.625" style="120" customWidth="1"/>
    <col min="7172" max="7172" width="21.875" style="120" customWidth="1"/>
    <col min="7173" max="7174" width="4.75" style="120" bestFit="1" customWidth="1"/>
    <col min="7175" max="7175" width="6.875" style="120" customWidth="1"/>
    <col min="7176" max="7176" width="12.5" style="120" customWidth="1"/>
    <col min="7177" max="7177" width="6.75" style="120" customWidth="1"/>
    <col min="7178" max="7178" width="12.5" style="120" customWidth="1"/>
    <col min="7179" max="7179" width="6.5" style="120" customWidth="1"/>
    <col min="7180" max="7180" width="12.5" style="120" customWidth="1"/>
    <col min="7181" max="7181" width="6.5" style="120" customWidth="1"/>
    <col min="7182" max="7182" width="14.125" style="120" customWidth="1"/>
    <col min="7183" max="7183" width="6.875" style="120" customWidth="1"/>
    <col min="7184" max="7184" width="15" style="120" bestFit="1" customWidth="1"/>
    <col min="7185" max="7426" width="9" style="120"/>
    <col min="7427" max="7427" width="12.625" style="120" customWidth="1"/>
    <col min="7428" max="7428" width="21.875" style="120" customWidth="1"/>
    <col min="7429" max="7430" width="4.75" style="120" bestFit="1" customWidth="1"/>
    <col min="7431" max="7431" width="6.875" style="120" customWidth="1"/>
    <col min="7432" max="7432" width="12.5" style="120" customWidth="1"/>
    <col min="7433" max="7433" width="6.75" style="120" customWidth="1"/>
    <col min="7434" max="7434" width="12.5" style="120" customWidth="1"/>
    <col min="7435" max="7435" width="6.5" style="120" customWidth="1"/>
    <col min="7436" max="7436" width="12.5" style="120" customWidth="1"/>
    <col min="7437" max="7437" width="6.5" style="120" customWidth="1"/>
    <col min="7438" max="7438" width="14.125" style="120" customWidth="1"/>
    <col min="7439" max="7439" width="6.875" style="120" customWidth="1"/>
    <col min="7440" max="7440" width="15" style="120" bestFit="1" customWidth="1"/>
    <col min="7441" max="7682" width="9" style="120"/>
    <col min="7683" max="7683" width="12.625" style="120" customWidth="1"/>
    <col min="7684" max="7684" width="21.875" style="120" customWidth="1"/>
    <col min="7685" max="7686" width="4.75" style="120" bestFit="1" customWidth="1"/>
    <col min="7687" max="7687" width="6.875" style="120" customWidth="1"/>
    <col min="7688" max="7688" width="12.5" style="120" customWidth="1"/>
    <col min="7689" max="7689" width="6.75" style="120" customWidth="1"/>
    <col min="7690" max="7690" width="12.5" style="120" customWidth="1"/>
    <col min="7691" max="7691" width="6.5" style="120" customWidth="1"/>
    <col min="7692" max="7692" width="12.5" style="120" customWidth="1"/>
    <col min="7693" max="7693" width="6.5" style="120" customWidth="1"/>
    <col min="7694" max="7694" width="14.125" style="120" customWidth="1"/>
    <col min="7695" max="7695" width="6.875" style="120" customWidth="1"/>
    <col min="7696" max="7696" width="15" style="120" bestFit="1" customWidth="1"/>
    <col min="7697" max="7938" width="9" style="120"/>
    <col min="7939" max="7939" width="12.625" style="120" customWidth="1"/>
    <col min="7940" max="7940" width="21.875" style="120" customWidth="1"/>
    <col min="7941" max="7942" width="4.75" style="120" bestFit="1" customWidth="1"/>
    <col min="7943" max="7943" width="6.875" style="120" customWidth="1"/>
    <col min="7944" max="7944" width="12.5" style="120" customWidth="1"/>
    <col min="7945" max="7945" width="6.75" style="120" customWidth="1"/>
    <col min="7946" max="7946" width="12.5" style="120" customWidth="1"/>
    <col min="7947" max="7947" width="6.5" style="120" customWidth="1"/>
    <col min="7948" max="7948" width="12.5" style="120" customWidth="1"/>
    <col min="7949" max="7949" width="6.5" style="120" customWidth="1"/>
    <col min="7950" max="7950" width="14.125" style="120" customWidth="1"/>
    <col min="7951" max="7951" width="6.875" style="120" customWidth="1"/>
    <col min="7952" max="7952" width="15" style="120" bestFit="1" customWidth="1"/>
    <col min="7953" max="8194" width="9" style="120"/>
    <col min="8195" max="8195" width="12.625" style="120" customWidth="1"/>
    <col min="8196" max="8196" width="21.875" style="120" customWidth="1"/>
    <col min="8197" max="8198" width="4.75" style="120" bestFit="1" customWidth="1"/>
    <col min="8199" max="8199" width="6.875" style="120" customWidth="1"/>
    <col min="8200" max="8200" width="12.5" style="120" customWidth="1"/>
    <col min="8201" max="8201" width="6.75" style="120" customWidth="1"/>
    <col min="8202" max="8202" width="12.5" style="120" customWidth="1"/>
    <col min="8203" max="8203" width="6.5" style="120" customWidth="1"/>
    <col min="8204" max="8204" width="12.5" style="120" customWidth="1"/>
    <col min="8205" max="8205" width="6.5" style="120" customWidth="1"/>
    <col min="8206" max="8206" width="14.125" style="120" customWidth="1"/>
    <col min="8207" max="8207" width="6.875" style="120" customWidth="1"/>
    <col min="8208" max="8208" width="15" style="120" bestFit="1" customWidth="1"/>
    <col min="8209" max="8450" width="9" style="120"/>
    <col min="8451" max="8451" width="12.625" style="120" customWidth="1"/>
    <col min="8452" max="8452" width="21.875" style="120" customWidth="1"/>
    <col min="8453" max="8454" width="4.75" style="120" bestFit="1" customWidth="1"/>
    <col min="8455" max="8455" width="6.875" style="120" customWidth="1"/>
    <col min="8456" max="8456" width="12.5" style="120" customWidth="1"/>
    <col min="8457" max="8457" width="6.75" style="120" customWidth="1"/>
    <col min="8458" max="8458" width="12.5" style="120" customWidth="1"/>
    <col min="8459" max="8459" width="6.5" style="120" customWidth="1"/>
    <col min="8460" max="8460" width="12.5" style="120" customWidth="1"/>
    <col min="8461" max="8461" width="6.5" style="120" customWidth="1"/>
    <col min="8462" max="8462" width="14.125" style="120" customWidth="1"/>
    <col min="8463" max="8463" width="6.875" style="120" customWidth="1"/>
    <col min="8464" max="8464" width="15" style="120" bestFit="1" customWidth="1"/>
    <col min="8465" max="8706" width="9" style="120"/>
    <col min="8707" max="8707" width="12.625" style="120" customWidth="1"/>
    <col min="8708" max="8708" width="21.875" style="120" customWidth="1"/>
    <col min="8709" max="8710" width="4.75" style="120" bestFit="1" customWidth="1"/>
    <col min="8711" max="8711" width="6.875" style="120" customWidth="1"/>
    <col min="8712" max="8712" width="12.5" style="120" customWidth="1"/>
    <col min="8713" max="8713" width="6.75" style="120" customWidth="1"/>
    <col min="8714" max="8714" width="12.5" style="120" customWidth="1"/>
    <col min="8715" max="8715" width="6.5" style="120" customWidth="1"/>
    <col min="8716" max="8716" width="12.5" style="120" customWidth="1"/>
    <col min="8717" max="8717" width="6.5" style="120" customWidth="1"/>
    <col min="8718" max="8718" width="14.125" style="120" customWidth="1"/>
    <col min="8719" max="8719" width="6.875" style="120" customWidth="1"/>
    <col min="8720" max="8720" width="15" style="120" bestFit="1" customWidth="1"/>
    <col min="8721" max="8962" width="9" style="120"/>
    <col min="8963" max="8963" width="12.625" style="120" customWidth="1"/>
    <col min="8964" max="8964" width="21.875" style="120" customWidth="1"/>
    <col min="8965" max="8966" width="4.75" style="120" bestFit="1" customWidth="1"/>
    <col min="8967" max="8967" width="6.875" style="120" customWidth="1"/>
    <col min="8968" max="8968" width="12.5" style="120" customWidth="1"/>
    <col min="8969" max="8969" width="6.75" style="120" customWidth="1"/>
    <col min="8970" max="8970" width="12.5" style="120" customWidth="1"/>
    <col min="8971" max="8971" width="6.5" style="120" customWidth="1"/>
    <col min="8972" max="8972" width="12.5" style="120" customWidth="1"/>
    <col min="8973" max="8973" width="6.5" style="120" customWidth="1"/>
    <col min="8974" max="8974" width="14.125" style="120" customWidth="1"/>
    <col min="8975" max="8975" width="6.875" style="120" customWidth="1"/>
    <col min="8976" max="8976" width="15" style="120" bestFit="1" customWidth="1"/>
    <col min="8977" max="9218" width="9" style="120"/>
    <col min="9219" max="9219" width="12.625" style="120" customWidth="1"/>
    <col min="9220" max="9220" width="21.875" style="120" customWidth="1"/>
    <col min="9221" max="9222" width="4.75" style="120" bestFit="1" customWidth="1"/>
    <col min="9223" max="9223" width="6.875" style="120" customWidth="1"/>
    <col min="9224" max="9224" width="12.5" style="120" customWidth="1"/>
    <col min="9225" max="9225" width="6.75" style="120" customWidth="1"/>
    <col min="9226" max="9226" width="12.5" style="120" customWidth="1"/>
    <col min="9227" max="9227" width="6.5" style="120" customWidth="1"/>
    <col min="9228" max="9228" width="12.5" style="120" customWidth="1"/>
    <col min="9229" max="9229" width="6.5" style="120" customWidth="1"/>
    <col min="9230" max="9230" width="14.125" style="120" customWidth="1"/>
    <col min="9231" max="9231" width="6.875" style="120" customWidth="1"/>
    <col min="9232" max="9232" width="15" style="120" bestFit="1" customWidth="1"/>
    <col min="9233" max="9474" width="9" style="120"/>
    <col min="9475" max="9475" width="12.625" style="120" customWidth="1"/>
    <col min="9476" max="9476" width="21.875" style="120" customWidth="1"/>
    <col min="9477" max="9478" width="4.75" style="120" bestFit="1" customWidth="1"/>
    <col min="9479" max="9479" width="6.875" style="120" customWidth="1"/>
    <col min="9480" max="9480" width="12.5" style="120" customWidth="1"/>
    <col min="9481" max="9481" width="6.75" style="120" customWidth="1"/>
    <col min="9482" max="9482" width="12.5" style="120" customWidth="1"/>
    <col min="9483" max="9483" width="6.5" style="120" customWidth="1"/>
    <col min="9484" max="9484" width="12.5" style="120" customWidth="1"/>
    <col min="9485" max="9485" width="6.5" style="120" customWidth="1"/>
    <col min="9486" max="9486" width="14.125" style="120" customWidth="1"/>
    <col min="9487" max="9487" width="6.875" style="120" customWidth="1"/>
    <col min="9488" max="9488" width="15" style="120" bestFit="1" customWidth="1"/>
    <col min="9489" max="9730" width="9" style="120"/>
    <col min="9731" max="9731" width="12.625" style="120" customWidth="1"/>
    <col min="9732" max="9732" width="21.875" style="120" customWidth="1"/>
    <col min="9733" max="9734" width="4.75" style="120" bestFit="1" customWidth="1"/>
    <col min="9735" max="9735" width="6.875" style="120" customWidth="1"/>
    <col min="9736" max="9736" width="12.5" style="120" customWidth="1"/>
    <col min="9737" max="9737" width="6.75" style="120" customWidth="1"/>
    <col min="9738" max="9738" width="12.5" style="120" customWidth="1"/>
    <col min="9739" max="9739" width="6.5" style="120" customWidth="1"/>
    <col min="9740" max="9740" width="12.5" style="120" customWidth="1"/>
    <col min="9741" max="9741" width="6.5" style="120" customWidth="1"/>
    <col min="9742" max="9742" width="14.125" style="120" customWidth="1"/>
    <col min="9743" max="9743" width="6.875" style="120" customWidth="1"/>
    <col min="9744" max="9744" width="15" style="120" bestFit="1" customWidth="1"/>
    <col min="9745" max="9986" width="9" style="120"/>
    <col min="9987" max="9987" width="12.625" style="120" customWidth="1"/>
    <col min="9988" max="9988" width="21.875" style="120" customWidth="1"/>
    <col min="9989" max="9990" width="4.75" style="120" bestFit="1" customWidth="1"/>
    <col min="9991" max="9991" width="6.875" style="120" customWidth="1"/>
    <col min="9992" max="9992" width="12.5" style="120" customWidth="1"/>
    <col min="9993" max="9993" width="6.75" style="120" customWidth="1"/>
    <col min="9994" max="9994" width="12.5" style="120" customWidth="1"/>
    <col min="9995" max="9995" width="6.5" style="120" customWidth="1"/>
    <col min="9996" max="9996" width="12.5" style="120" customWidth="1"/>
    <col min="9997" max="9997" width="6.5" style="120" customWidth="1"/>
    <col min="9998" max="9998" width="14.125" style="120" customWidth="1"/>
    <col min="9999" max="9999" width="6.875" style="120" customWidth="1"/>
    <col min="10000" max="10000" width="15" style="120" bestFit="1" customWidth="1"/>
    <col min="10001" max="10242" width="9" style="120"/>
    <col min="10243" max="10243" width="12.625" style="120" customWidth="1"/>
    <col min="10244" max="10244" width="21.875" style="120" customWidth="1"/>
    <col min="10245" max="10246" width="4.75" style="120" bestFit="1" customWidth="1"/>
    <col min="10247" max="10247" width="6.875" style="120" customWidth="1"/>
    <col min="10248" max="10248" width="12.5" style="120" customWidth="1"/>
    <col min="10249" max="10249" width="6.75" style="120" customWidth="1"/>
    <col min="10250" max="10250" width="12.5" style="120" customWidth="1"/>
    <col min="10251" max="10251" width="6.5" style="120" customWidth="1"/>
    <col min="10252" max="10252" width="12.5" style="120" customWidth="1"/>
    <col min="10253" max="10253" width="6.5" style="120" customWidth="1"/>
    <col min="10254" max="10254" width="14.125" style="120" customWidth="1"/>
    <col min="10255" max="10255" width="6.875" style="120" customWidth="1"/>
    <col min="10256" max="10256" width="15" style="120" bestFit="1" customWidth="1"/>
    <col min="10257" max="10498" width="9" style="120"/>
    <col min="10499" max="10499" width="12.625" style="120" customWidth="1"/>
    <col min="10500" max="10500" width="21.875" style="120" customWidth="1"/>
    <col min="10501" max="10502" width="4.75" style="120" bestFit="1" customWidth="1"/>
    <col min="10503" max="10503" width="6.875" style="120" customWidth="1"/>
    <col min="10504" max="10504" width="12.5" style="120" customWidth="1"/>
    <col min="10505" max="10505" width="6.75" style="120" customWidth="1"/>
    <col min="10506" max="10506" width="12.5" style="120" customWidth="1"/>
    <col min="10507" max="10507" width="6.5" style="120" customWidth="1"/>
    <col min="10508" max="10508" width="12.5" style="120" customWidth="1"/>
    <col min="10509" max="10509" width="6.5" style="120" customWidth="1"/>
    <col min="10510" max="10510" width="14.125" style="120" customWidth="1"/>
    <col min="10511" max="10511" width="6.875" style="120" customWidth="1"/>
    <col min="10512" max="10512" width="15" style="120" bestFit="1" customWidth="1"/>
    <col min="10513" max="10754" width="9" style="120"/>
    <col min="10755" max="10755" width="12.625" style="120" customWidth="1"/>
    <col min="10756" max="10756" width="21.875" style="120" customWidth="1"/>
    <col min="10757" max="10758" width="4.75" style="120" bestFit="1" customWidth="1"/>
    <col min="10759" max="10759" width="6.875" style="120" customWidth="1"/>
    <col min="10760" max="10760" width="12.5" style="120" customWidth="1"/>
    <col min="10761" max="10761" width="6.75" style="120" customWidth="1"/>
    <col min="10762" max="10762" width="12.5" style="120" customWidth="1"/>
    <col min="10763" max="10763" width="6.5" style="120" customWidth="1"/>
    <col min="10764" max="10764" width="12.5" style="120" customWidth="1"/>
    <col min="10765" max="10765" width="6.5" style="120" customWidth="1"/>
    <col min="10766" max="10766" width="14.125" style="120" customWidth="1"/>
    <col min="10767" max="10767" width="6.875" style="120" customWidth="1"/>
    <col min="10768" max="10768" width="15" style="120" bestFit="1" customWidth="1"/>
    <col min="10769" max="11010" width="9" style="120"/>
    <col min="11011" max="11011" width="12.625" style="120" customWidth="1"/>
    <col min="11012" max="11012" width="21.875" style="120" customWidth="1"/>
    <col min="11013" max="11014" width="4.75" style="120" bestFit="1" customWidth="1"/>
    <col min="11015" max="11015" width="6.875" style="120" customWidth="1"/>
    <col min="11016" max="11016" width="12.5" style="120" customWidth="1"/>
    <col min="11017" max="11017" width="6.75" style="120" customWidth="1"/>
    <col min="11018" max="11018" width="12.5" style="120" customWidth="1"/>
    <col min="11019" max="11019" width="6.5" style="120" customWidth="1"/>
    <col min="11020" max="11020" width="12.5" style="120" customWidth="1"/>
    <col min="11021" max="11021" width="6.5" style="120" customWidth="1"/>
    <col min="11022" max="11022" width="14.125" style="120" customWidth="1"/>
    <col min="11023" max="11023" width="6.875" style="120" customWidth="1"/>
    <col min="11024" max="11024" width="15" style="120" bestFit="1" customWidth="1"/>
    <col min="11025" max="11266" width="9" style="120"/>
    <col min="11267" max="11267" width="12.625" style="120" customWidth="1"/>
    <col min="11268" max="11268" width="21.875" style="120" customWidth="1"/>
    <col min="11269" max="11270" width="4.75" style="120" bestFit="1" customWidth="1"/>
    <col min="11271" max="11271" width="6.875" style="120" customWidth="1"/>
    <col min="11272" max="11272" width="12.5" style="120" customWidth="1"/>
    <col min="11273" max="11273" width="6.75" style="120" customWidth="1"/>
    <col min="11274" max="11274" width="12.5" style="120" customWidth="1"/>
    <col min="11275" max="11275" width="6.5" style="120" customWidth="1"/>
    <col min="11276" max="11276" width="12.5" style="120" customWidth="1"/>
    <col min="11277" max="11277" width="6.5" style="120" customWidth="1"/>
    <col min="11278" max="11278" width="14.125" style="120" customWidth="1"/>
    <col min="11279" max="11279" width="6.875" style="120" customWidth="1"/>
    <col min="11280" max="11280" width="15" style="120" bestFit="1" customWidth="1"/>
    <col min="11281" max="11522" width="9" style="120"/>
    <col min="11523" max="11523" width="12.625" style="120" customWidth="1"/>
    <col min="11524" max="11524" width="21.875" style="120" customWidth="1"/>
    <col min="11525" max="11526" width="4.75" style="120" bestFit="1" customWidth="1"/>
    <col min="11527" max="11527" width="6.875" style="120" customWidth="1"/>
    <col min="11528" max="11528" width="12.5" style="120" customWidth="1"/>
    <col min="11529" max="11529" width="6.75" style="120" customWidth="1"/>
    <col min="11530" max="11530" width="12.5" style="120" customWidth="1"/>
    <col min="11531" max="11531" width="6.5" style="120" customWidth="1"/>
    <col min="11532" max="11532" width="12.5" style="120" customWidth="1"/>
    <col min="11533" max="11533" width="6.5" style="120" customWidth="1"/>
    <col min="11534" max="11534" width="14.125" style="120" customWidth="1"/>
    <col min="11535" max="11535" width="6.875" style="120" customWidth="1"/>
    <col min="11536" max="11536" width="15" style="120" bestFit="1" customWidth="1"/>
    <col min="11537" max="11778" width="9" style="120"/>
    <col min="11779" max="11779" width="12.625" style="120" customWidth="1"/>
    <col min="11780" max="11780" width="21.875" style="120" customWidth="1"/>
    <col min="11781" max="11782" width="4.75" style="120" bestFit="1" customWidth="1"/>
    <col min="11783" max="11783" width="6.875" style="120" customWidth="1"/>
    <col min="11784" max="11784" width="12.5" style="120" customWidth="1"/>
    <col min="11785" max="11785" width="6.75" style="120" customWidth="1"/>
    <col min="11786" max="11786" width="12.5" style="120" customWidth="1"/>
    <col min="11787" max="11787" width="6.5" style="120" customWidth="1"/>
    <col min="11788" max="11788" width="12.5" style="120" customWidth="1"/>
    <col min="11789" max="11789" width="6.5" style="120" customWidth="1"/>
    <col min="11790" max="11790" width="14.125" style="120" customWidth="1"/>
    <col min="11791" max="11791" width="6.875" style="120" customWidth="1"/>
    <col min="11792" max="11792" width="15" style="120" bestFit="1" customWidth="1"/>
    <col min="11793" max="12034" width="9" style="120"/>
    <col min="12035" max="12035" width="12.625" style="120" customWidth="1"/>
    <col min="12036" max="12036" width="21.875" style="120" customWidth="1"/>
    <col min="12037" max="12038" width="4.75" style="120" bestFit="1" customWidth="1"/>
    <col min="12039" max="12039" width="6.875" style="120" customWidth="1"/>
    <col min="12040" max="12040" width="12.5" style="120" customWidth="1"/>
    <col min="12041" max="12041" width="6.75" style="120" customWidth="1"/>
    <col min="12042" max="12042" width="12.5" style="120" customWidth="1"/>
    <col min="12043" max="12043" width="6.5" style="120" customWidth="1"/>
    <col min="12044" max="12044" width="12.5" style="120" customWidth="1"/>
    <col min="12045" max="12045" width="6.5" style="120" customWidth="1"/>
    <col min="12046" max="12046" width="14.125" style="120" customWidth="1"/>
    <col min="12047" max="12047" width="6.875" style="120" customWidth="1"/>
    <col min="12048" max="12048" width="15" style="120" bestFit="1" customWidth="1"/>
    <col min="12049" max="12290" width="9" style="120"/>
    <col min="12291" max="12291" width="12.625" style="120" customWidth="1"/>
    <col min="12292" max="12292" width="21.875" style="120" customWidth="1"/>
    <col min="12293" max="12294" width="4.75" style="120" bestFit="1" customWidth="1"/>
    <col min="12295" max="12295" width="6.875" style="120" customWidth="1"/>
    <col min="12296" max="12296" width="12.5" style="120" customWidth="1"/>
    <col min="12297" max="12297" width="6.75" style="120" customWidth="1"/>
    <col min="12298" max="12298" width="12.5" style="120" customWidth="1"/>
    <col min="12299" max="12299" width="6.5" style="120" customWidth="1"/>
    <col min="12300" max="12300" width="12.5" style="120" customWidth="1"/>
    <col min="12301" max="12301" width="6.5" style="120" customWidth="1"/>
    <col min="12302" max="12302" width="14.125" style="120" customWidth="1"/>
    <col min="12303" max="12303" width="6.875" style="120" customWidth="1"/>
    <col min="12304" max="12304" width="15" style="120" bestFit="1" customWidth="1"/>
    <col min="12305" max="12546" width="9" style="120"/>
    <col min="12547" max="12547" width="12.625" style="120" customWidth="1"/>
    <col min="12548" max="12548" width="21.875" style="120" customWidth="1"/>
    <col min="12549" max="12550" width="4.75" style="120" bestFit="1" customWidth="1"/>
    <col min="12551" max="12551" width="6.875" style="120" customWidth="1"/>
    <col min="12552" max="12552" width="12.5" style="120" customWidth="1"/>
    <col min="12553" max="12553" width="6.75" style="120" customWidth="1"/>
    <col min="12554" max="12554" width="12.5" style="120" customWidth="1"/>
    <col min="12555" max="12555" width="6.5" style="120" customWidth="1"/>
    <col min="12556" max="12556" width="12.5" style="120" customWidth="1"/>
    <col min="12557" max="12557" width="6.5" style="120" customWidth="1"/>
    <col min="12558" max="12558" width="14.125" style="120" customWidth="1"/>
    <col min="12559" max="12559" width="6.875" style="120" customWidth="1"/>
    <col min="12560" max="12560" width="15" style="120" bestFit="1" customWidth="1"/>
    <col min="12561" max="12802" width="9" style="120"/>
    <col min="12803" max="12803" width="12.625" style="120" customWidth="1"/>
    <col min="12804" max="12804" width="21.875" style="120" customWidth="1"/>
    <col min="12805" max="12806" width="4.75" style="120" bestFit="1" customWidth="1"/>
    <col min="12807" max="12807" width="6.875" style="120" customWidth="1"/>
    <col min="12808" max="12808" width="12.5" style="120" customWidth="1"/>
    <col min="12809" max="12809" width="6.75" style="120" customWidth="1"/>
    <col min="12810" max="12810" width="12.5" style="120" customWidth="1"/>
    <col min="12811" max="12811" width="6.5" style="120" customWidth="1"/>
    <col min="12812" max="12812" width="12.5" style="120" customWidth="1"/>
    <col min="12813" max="12813" width="6.5" style="120" customWidth="1"/>
    <col min="12814" max="12814" width="14.125" style="120" customWidth="1"/>
    <col min="12815" max="12815" width="6.875" style="120" customWidth="1"/>
    <col min="12816" max="12816" width="15" style="120" bestFit="1" customWidth="1"/>
    <col min="12817" max="13058" width="9" style="120"/>
    <col min="13059" max="13059" width="12.625" style="120" customWidth="1"/>
    <col min="13060" max="13060" width="21.875" style="120" customWidth="1"/>
    <col min="13061" max="13062" width="4.75" style="120" bestFit="1" customWidth="1"/>
    <col min="13063" max="13063" width="6.875" style="120" customWidth="1"/>
    <col min="13064" max="13064" width="12.5" style="120" customWidth="1"/>
    <col min="13065" max="13065" width="6.75" style="120" customWidth="1"/>
    <col min="13066" max="13066" width="12.5" style="120" customWidth="1"/>
    <col min="13067" max="13067" width="6.5" style="120" customWidth="1"/>
    <col min="13068" max="13068" width="12.5" style="120" customWidth="1"/>
    <col min="13069" max="13069" width="6.5" style="120" customWidth="1"/>
    <col min="13070" max="13070" width="14.125" style="120" customWidth="1"/>
    <col min="13071" max="13071" width="6.875" style="120" customWidth="1"/>
    <col min="13072" max="13072" width="15" style="120" bestFit="1" customWidth="1"/>
    <col min="13073" max="13314" width="9" style="120"/>
    <col min="13315" max="13315" width="12.625" style="120" customWidth="1"/>
    <col min="13316" max="13316" width="21.875" style="120" customWidth="1"/>
    <col min="13317" max="13318" width="4.75" style="120" bestFit="1" customWidth="1"/>
    <col min="13319" max="13319" width="6.875" style="120" customWidth="1"/>
    <col min="13320" max="13320" width="12.5" style="120" customWidth="1"/>
    <col min="13321" max="13321" width="6.75" style="120" customWidth="1"/>
    <col min="13322" max="13322" width="12.5" style="120" customWidth="1"/>
    <col min="13323" max="13323" width="6.5" style="120" customWidth="1"/>
    <col min="13324" max="13324" width="12.5" style="120" customWidth="1"/>
    <col min="13325" max="13325" width="6.5" style="120" customWidth="1"/>
    <col min="13326" max="13326" width="14.125" style="120" customWidth="1"/>
    <col min="13327" max="13327" width="6.875" style="120" customWidth="1"/>
    <col min="13328" max="13328" width="15" style="120" bestFit="1" customWidth="1"/>
    <col min="13329" max="13570" width="9" style="120"/>
    <col min="13571" max="13571" width="12.625" style="120" customWidth="1"/>
    <col min="13572" max="13572" width="21.875" style="120" customWidth="1"/>
    <col min="13573" max="13574" width="4.75" style="120" bestFit="1" customWidth="1"/>
    <col min="13575" max="13575" width="6.875" style="120" customWidth="1"/>
    <col min="13576" max="13576" width="12.5" style="120" customWidth="1"/>
    <col min="13577" max="13577" width="6.75" style="120" customWidth="1"/>
    <col min="13578" max="13578" width="12.5" style="120" customWidth="1"/>
    <col min="13579" max="13579" width="6.5" style="120" customWidth="1"/>
    <col min="13580" max="13580" width="12.5" style="120" customWidth="1"/>
    <col min="13581" max="13581" width="6.5" style="120" customWidth="1"/>
    <col min="13582" max="13582" width="14.125" style="120" customWidth="1"/>
    <col min="13583" max="13583" width="6.875" style="120" customWidth="1"/>
    <col min="13584" max="13584" width="15" style="120" bestFit="1" customWidth="1"/>
    <col min="13585" max="13826" width="9" style="120"/>
    <col min="13827" max="13827" width="12.625" style="120" customWidth="1"/>
    <col min="13828" max="13828" width="21.875" style="120" customWidth="1"/>
    <col min="13829" max="13830" width="4.75" style="120" bestFit="1" customWidth="1"/>
    <col min="13831" max="13831" width="6.875" style="120" customWidth="1"/>
    <col min="13832" max="13832" width="12.5" style="120" customWidth="1"/>
    <col min="13833" max="13833" width="6.75" style="120" customWidth="1"/>
    <col min="13834" max="13834" width="12.5" style="120" customWidth="1"/>
    <col min="13835" max="13835" width="6.5" style="120" customWidth="1"/>
    <col min="13836" max="13836" width="12.5" style="120" customWidth="1"/>
    <col min="13837" max="13837" width="6.5" style="120" customWidth="1"/>
    <col min="13838" max="13838" width="14.125" style="120" customWidth="1"/>
    <col min="13839" max="13839" width="6.875" style="120" customWidth="1"/>
    <col min="13840" max="13840" width="15" style="120" bestFit="1" customWidth="1"/>
    <col min="13841" max="14082" width="9" style="120"/>
    <col min="14083" max="14083" width="12.625" style="120" customWidth="1"/>
    <col min="14084" max="14084" width="21.875" style="120" customWidth="1"/>
    <col min="14085" max="14086" width="4.75" style="120" bestFit="1" customWidth="1"/>
    <col min="14087" max="14087" width="6.875" style="120" customWidth="1"/>
    <col min="14088" max="14088" width="12.5" style="120" customWidth="1"/>
    <col min="14089" max="14089" width="6.75" style="120" customWidth="1"/>
    <col min="14090" max="14090" width="12.5" style="120" customWidth="1"/>
    <col min="14091" max="14091" width="6.5" style="120" customWidth="1"/>
    <col min="14092" max="14092" width="12.5" style="120" customWidth="1"/>
    <col min="14093" max="14093" width="6.5" style="120" customWidth="1"/>
    <col min="14094" max="14094" width="14.125" style="120" customWidth="1"/>
    <col min="14095" max="14095" width="6.875" style="120" customWidth="1"/>
    <col min="14096" max="14096" width="15" style="120" bestFit="1" customWidth="1"/>
    <col min="14097" max="14338" width="9" style="120"/>
    <col min="14339" max="14339" width="12.625" style="120" customWidth="1"/>
    <col min="14340" max="14340" width="21.875" style="120" customWidth="1"/>
    <col min="14341" max="14342" width="4.75" style="120" bestFit="1" customWidth="1"/>
    <col min="14343" max="14343" width="6.875" style="120" customWidth="1"/>
    <col min="14344" max="14344" width="12.5" style="120" customWidth="1"/>
    <col min="14345" max="14345" width="6.75" style="120" customWidth="1"/>
    <col min="14346" max="14346" width="12.5" style="120" customWidth="1"/>
    <col min="14347" max="14347" width="6.5" style="120" customWidth="1"/>
    <col min="14348" max="14348" width="12.5" style="120" customWidth="1"/>
    <col min="14349" max="14349" width="6.5" style="120" customWidth="1"/>
    <col min="14350" max="14350" width="14.125" style="120" customWidth="1"/>
    <col min="14351" max="14351" width="6.875" style="120" customWidth="1"/>
    <col min="14352" max="14352" width="15" style="120" bestFit="1" customWidth="1"/>
    <col min="14353" max="14594" width="9" style="120"/>
    <col min="14595" max="14595" width="12.625" style="120" customWidth="1"/>
    <col min="14596" max="14596" width="21.875" style="120" customWidth="1"/>
    <col min="14597" max="14598" width="4.75" style="120" bestFit="1" customWidth="1"/>
    <col min="14599" max="14599" width="6.875" style="120" customWidth="1"/>
    <col min="14600" max="14600" width="12.5" style="120" customWidth="1"/>
    <col min="14601" max="14601" width="6.75" style="120" customWidth="1"/>
    <col min="14602" max="14602" width="12.5" style="120" customWidth="1"/>
    <col min="14603" max="14603" width="6.5" style="120" customWidth="1"/>
    <col min="14604" max="14604" width="12.5" style="120" customWidth="1"/>
    <col min="14605" max="14605" width="6.5" style="120" customWidth="1"/>
    <col min="14606" max="14606" width="14.125" style="120" customWidth="1"/>
    <col min="14607" max="14607" width="6.875" style="120" customWidth="1"/>
    <col min="14608" max="14608" width="15" style="120" bestFit="1" customWidth="1"/>
    <col min="14609" max="14850" width="9" style="120"/>
    <col min="14851" max="14851" width="12.625" style="120" customWidth="1"/>
    <col min="14852" max="14852" width="21.875" style="120" customWidth="1"/>
    <col min="14853" max="14854" width="4.75" style="120" bestFit="1" customWidth="1"/>
    <col min="14855" max="14855" width="6.875" style="120" customWidth="1"/>
    <col min="14856" max="14856" width="12.5" style="120" customWidth="1"/>
    <col min="14857" max="14857" width="6.75" style="120" customWidth="1"/>
    <col min="14858" max="14858" width="12.5" style="120" customWidth="1"/>
    <col min="14859" max="14859" width="6.5" style="120" customWidth="1"/>
    <col min="14860" max="14860" width="12.5" style="120" customWidth="1"/>
    <col min="14861" max="14861" width="6.5" style="120" customWidth="1"/>
    <col min="14862" max="14862" width="14.125" style="120" customWidth="1"/>
    <col min="14863" max="14863" width="6.875" style="120" customWidth="1"/>
    <col min="14864" max="14864" width="15" style="120" bestFit="1" customWidth="1"/>
    <col min="14865" max="15106" width="9" style="120"/>
    <col min="15107" max="15107" width="12.625" style="120" customWidth="1"/>
    <col min="15108" max="15108" width="21.875" style="120" customWidth="1"/>
    <col min="15109" max="15110" width="4.75" style="120" bestFit="1" customWidth="1"/>
    <col min="15111" max="15111" width="6.875" style="120" customWidth="1"/>
    <col min="15112" max="15112" width="12.5" style="120" customWidth="1"/>
    <col min="15113" max="15113" width="6.75" style="120" customWidth="1"/>
    <col min="15114" max="15114" width="12.5" style="120" customWidth="1"/>
    <col min="15115" max="15115" width="6.5" style="120" customWidth="1"/>
    <col min="15116" max="15116" width="12.5" style="120" customWidth="1"/>
    <col min="15117" max="15117" width="6.5" style="120" customWidth="1"/>
    <col min="15118" max="15118" width="14.125" style="120" customWidth="1"/>
    <col min="15119" max="15119" width="6.875" style="120" customWidth="1"/>
    <col min="15120" max="15120" width="15" style="120" bestFit="1" customWidth="1"/>
    <col min="15121" max="15362" width="9" style="120"/>
    <col min="15363" max="15363" width="12.625" style="120" customWidth="1"/>
    <col min="15364" max="15364" width="21.875" style="120" customWidth="1"/>
    <col min="15365" max="15366" width="4.75" style="120" bestFit="1" customWidth="1"/>
    <col min="15367" max="15367" width="6.875" style="120" customWidth="1"/>
    <col min="15368" max="15368" width="12.5" style="120" customWidth="1"/>
    <col min="15369" max="15369" width="6.75" style="120" customWidth="1"/>
    <col min="15370" max="15370" width="12.5" style="120" customWidth="1"/>
    <col min="15371" max="15371" width="6.5" style="120" customWidth="1"/>
    <col min="15372" max="15372" width="12.5" style="120" customWidth="1"/>
    <col min="15373" max="15373" width="6.5" style="120" customWidth="1"/>
    <col min="15374" max="15374" width="14.125" style="120" customWidth="1"/>
    <col min="15375" max="15375" width="6.875" style="120" customWidth="1"/>
    <col min="15376" max="15376" width="15" style="120" bestFit="1" customWidth="1"/>
    <col min="15377" max="15618" width="9" style="120"/>
    <col min="15619" max="15619" width="12.625" style="120" customWidth="1"/>
    <col min="15620" max="15620" width="21.875" style="120" customWidth="1"/>
    <col min="15621" max="15622" width="4.75" style="120" bestFit="1" customWidth="1"/>
    <col min="15623" max="15623" width="6.875" style="120" customWidth="1"/>
    <col min="15624" max="15624" width="12.5" style="120" customWidth="1"/>
    <col min="15625" max="15625" width="6.75" style="120" customWidth="1"/>
    <col min="15626" max="15626" width="12.5" style="120" customWidth="1"/>
    <col min="15627" max="15627" width="6.5" style="120" customWidth="1"/>
    <col min="15628" max="15628" width="12.5" style="120" customWidth="1"/>
    <col min="15629" max="15629" width="6.5" style="120" customWidth="1"/>
    <col min="15630" max="15630" width="14.125" style="120" customWidth="1"/>
    <col min="15631" max="15631" width="6.875" style="120" customWidth="1"/>
    <col min="15632" max="15632" width="15" style="120" bestFit="1" customWidth="1"/>
    <col min="15633" max="15874" width="9" style="120"/>
    <col min="15875" max="15875" width="12.625" style="120" customWidth="1"/>
    <col min="15876" max="15876" width="21.875" style="120" customWidth="1"/>
    <col min="15877" max="15878" width="4.75" style="120" bestFit="1" customWidth="1"/>
    <col min="15879" max="15879" width="6.875" style="120" customWidth="1"/>
    <col min="15880" max="15880" width="12.5" style="120" customWidth="1"/>
    <col min="15881" max="15881" width="6.75" style="120" customWidth="1"/>
    <col min="15882" max="15882" width="12.5" style="120" customWidth="1"/>
    <col min="15883" max="15883" width="6.5" style="120" customWidth="1"/>
    <col min="15884" max="15884" width="12.5" style="120" customWidth="1"/>
    <col min="15885" max="15885" width="6.5" style="120" customWidth="1"/>
    <col min="15886" max="15886" width="14.125" style="120" customWidth="1"/>
    <col min="15887" max="15887" width="6.875" style="120" customWidth="1"/>
    <col min="15888" max="15888" width="15" style="120" bestFit="1" customWidth="1"/>
    <col min="15889" max="16130" width="9" style="120"/>
    <col min="16131" max="16131" width="12.625" style="120" customWidth="1"/>
    <col min="16132" max="16132" width="21.875" style="120" customWidth="1"/>
    <col min="16133" max="16134" width="4.75" style="120" bestFit="1" customWidth="1"/>
    <col min="16135" max="16135" width="6.875" style="120" customWidth="1"/>
    <col min="16136" max="16136" width="12.5" style="120" customWidth="1"/>
    <col min="16137" max="16137" width="6.75" style="120" customWidth="1"/>
    <col min="16138" max="16138" width="12.5" style="120" customWidth="1"/>
    <col min="16139" max="16139" width="6.5" style="120" customWidth="1"/>
    <col min="16140" max="16140" width="12.5" style="120" customWidth="1"/>
    <col min="16141" max="16141" width="6.5" style="120" customWidth="1"/>
    <col min="16142" max="16142" width="14.125" style="120" customWidth="1"/>
    <col min="16143" max="16143" width="6.875" style="120" customWidth="1"/>
    <col min="16144" max="16144" width="15" style="120" bestFit="1" customWidth="1"/>
    <col min="16145" max="16384" width="9" style="120"/>
  </cols>
  <sheetData>
    <row r="1" spans="1:15" s="161" customFormat="1" ht="36.75" customHeight="1">
      <c r="A1" s="439"/>
      <c r="B1" s="439"/>
      <c r="C1" s="910" t="s">
        <v>1003</v>
      </c>
      <c r="D1" s="911"/>
      <c r="E1" s="911"/>
      <c r="F1" s="911"/>
      <c r="G1" s="911"/>
      <c r="H1" s="911"/>
      <c r="I1" s="911"/>
      <c r="J1" s="911"/>
      <c r="K1" s="911"/>
      <c r="L1" s="911"/>
      <c r="M1" s="911"/>
      <c r="N1" s="911"/>
      <c r="O1" s="912"/>
    </row>
    <row r="2" spans="1:15" s="162" customFormat="1" ht="21" customHeight="1">
      <c r="A2" s="901" t="s">
        <v>129</v>
      </c>
      <c r="B2" s="902"/>
      <c r="C2" s="903"/>
      <c r="D2" s="913" t="s">
        <v>130</v>
      </c>
      <c r="E2" s="913" t="s">
        <v>131</v>
      </c>
      <c r="F2" s="913" t="s">
        <v>114</v>
      </c>
      <c r="G2" s="914" t="s">
        <v>132</v>
      </c>
      <c r="H2" s="914"/>
      <c r="I2" s="914" t="s">
        <v>133</v>
      </c>
      <c r="J2" s="914"/>
      <c r="K2" s="914" t="s">
        <v>134</v>
      </c>
      <c r="L2" s="914"/>
      <c r="M2" s="914" t="s">
        <v>336</v>
      </c>
      <c r="N2" s="914"/>
      <c r="O2" s="913" t="s">
        <v>136</v>
      </c>
    </row>
    <row r="3" spans="1:15" s="162" customFormat="1" ht="21" customHeight="1">
      <c r="A3" s="904"/>
      <c r="B3" s="905"/>
      <c r="C3" s="906"/>
      <c r="D3" s="913"/>
      <c r="E3" s="913"/>
      <c r="F3" s="913"/>
      <c r="G3" s="436" t="s">
        <v>137</v>
      </c>
      <c r="H3" s="437" t="s">
        <v>138</v>
      </c>
      <c r="I3" s="436" t="s">
        <v>137</v>
      </c>
      <c r="J3" s="437" t="s">
        <v>138</v>
      </c>
      <c r="K3" s="436" t="s">
        <v>137</v>
      </c>
      <c r="L3" s="437" t="s">
        <v>138</v>
      </c>
      <c r="M3" s="436" t="s">
        <v>137</v>
      </c>
      <c r="N3" s="437" t="s">
        <v>138</v>
      </c>
      <c r="O3" s="913"/>
    </row>
    <row r="4" spans="1:15" s="163" customFormat="1" ht="21.95" customHeight="1">
      <c r="A4" s="907" t="s">
        <v>587</v>
      </c>
      <c r="B4" s="909" t="s">
        <v>585</v>
      </c>
      <c r="C4" s="909"/>
      <c r="D4" s="443"/>
      <c r="E4" s="438">
        <v>1</v>
      </c>
      <c r="F4" s="450" t="s">
        <v>139</v>
      </c>
      <c r="G4" s="443"/>
      <c r="H4" s="451">
        <f>내역합계!F11</f>
        <v>12781181</v>
      </c>
      <c r="I4" s="443"/>
      <c r="J4" s="451">
        <f>내역합계!H11</f>
        <v>4843731</v>
      </c>
      <c r="K4" s="443"/>
      <c r="L4" s="451">
        <f>내역합계!J11</f>
        <v>161778</v>
      </c>
      <c r="M4" s="443"/>
      <c r="N4" s="451">
        <f>내역합계!L11</f>
        <v>17786690</v>
      </c>
      <c r="O4" s="443"/>
    </row>
    <row r="5" spans="1:15" s="163" customFormat="1" ht="21.95" customHeight="1">
      <c r="A5" s="908"/>
      <c r="B5" s="907" t="s">
        <v>586</v>
      </c>
      <c r="C5" s="443" t="s">
        <v>337</v>
      </c>
      <c r="D5" s="435" t="s">
        <v>589</v>
      </c>
      <c r="E5" s="438">
        <v>1</v>
      </c>
      <c r="F5" s="450" t="s">
        <v>139</v>
      </c>
      <c r="G5" s="443"/>
      <c r="H5" s="451"/>
      <c r="I5" s="443"/>
      <c r="J5" s="442">
        <f>ROUNDDOWN(J4*10.5%,0)</f>
        <v>508591</v>
      </c>
      <c r="K5" s="443"/>
      <c r="L5" s="451"/>
      <c r="M5" s="443"/>
      <c r="N5" s="442">
        <f t="shared" ref="N5:N15" si="0">H5+J5+L5</f>
        <v>508591</v>
      </c>
      <c r="O5" s="443"/>
    </row>
    <row r="6" spans="1:15" s="163" customFormat="1" ht="21.95" customHeight="1">
      <c r="A6" s="908"/>
      <c r="B6" s="908"/>
      <c r="C6" s="443" t="s">
        <v>338</v>
      </c>
      <c r="D6" s="443" t="s">
        <v>588</v>
      </c>
      <c r="E6" s="438">
        <v>1</v>
      </c>
      <c r="F6" s="450" t="s">
        <v>139</v>
      </c>
      <c r="G6" s="443"/>
      <c r="H6" s="451"/>
      <c r="I6" s="443"/>
      <c r="J6" s="451"/>
      <c r="K6" s="443"/>
      <c r="L6" s="451">
        <f>ROUNDDOWN((J4+J5)*3.8%,0)</f>
        <v>203388</v>
      </c>
      <c r="M6" s="443"/>
      <c r="N6" s="442">
        <f t="shared" si="0"/>
        <v>203388</v>
      </c>
      <c r="O6" s="443"/>
    </row>
    <row r="7" spans="1:15" s="163" customFormat="1" ht="21.95" customHeight="1">
      <c r="A7" s="908"/>
      <c r="B7" s="908"/>
      <c r="C7" s="443" t="s">
        <v>575</v>
      </c>
      <c r="D7" s="443" t="s">
        <v>596</v>
      </c>
      <c r="E7" s="438">
        <v>1</v>
      </c>
      <c r="F7" s="450" t="s">
        <v>139</v>
      </c>
      <c r="G7" s="443"/>
      <c r="H7" s="451"/>
      <c r="I7" s="443"/>
      <c r="J7" s="451"/>
      <c r="K7" s="443"/>
      <c r="L7" s="451">
        <f>ROUNDDOWN((H4+J4)*1.85%,0)</f>
        <v>326060</v>
      </c>
      <c r="M7" s="443"/>
      <c r="N7" s="442">
        <f t="shared" si="0"/>
        <v>326060</v>
      </c>
      <c r="O7" s="443"/>
    </row>
    <row r="8" spans="1:15" s="163" customFormat="1" ht="21.95" customHeight="1">
      <c r="A8" s="908"/>
      <c r="B8" s="908"/>
      <c r="C8" s="443" t="s">
        <v>576</v>
      </c>
      <c r="D8" s="435" t="s">
        <v>592</v>
      </c>
      <c r="E8" s="438">
        <v>1</v>
      </c>
      <c r="F8" s="450" t="s">
        <v>139</v>
      </c>
      <c r="G8" s="443"/>
      <c r="H8" s="451"/>
      <c r="I8" s="443"/>
      <c r="J8" s="451"/>
      <c r="K8" s="443"/>
      <c r="L8" s="451">
        <f>ROUNDDOWN((H4+J4+J5)*6.2%,0)</f>
        <v>1124277</v>
      </c>
      <c r="M8" s="443"/>
      <c r="N8" s="442">
        <f t="shared" si="0"/>
        <v>1124277</v>
      </c>
      <c r="O8" s="443"/>
    </row>
    <row r="9" spans="1:15" s="163" customFormat="1" ht="21.95" customHeight="1">
      <c r="A9" s="908"/>
      <c r="B9" s="908"/>
      <c r="C9" s="443" t="s">
        <v>577</v>
      </c>
      <c r="D9" s="435" t="s">
        <v>591</v>
      </c>
      <c r="E9" s="438">
        <v>1</v>
      </c>
      <c r="F9" s="450" t="s">
        <v>139</v>
      </c>
      <c r="G9" s="443"/>
      <c r="H9" s="451"/>
      <c r="I9" s="443"/>
      <c r="J9" s="451"/>
      <c r="K9" s="443"/>
      <c r="L9" s="451">
        <f>ROUNDDOWN(J4*2.3%,0)</f>
        <v>111405</v>
      </c>
      <c r="M9" s="443"/>
      <c r="N9" s="442">
        <f t="shared" si="0"/>
        <v>111405</v>
      </c>
      <c r="O9" s="443"/>
    </row>
    <row r="10" spans="1:15" s="163" customFormat="1" ht="21.95" customHeight="1">
      <c r="A10" s="908"/>
      <c r="B10" s="908"/>
      <c r="C10" s="443" t="s">
        <v>578</v>
      </c>
      <c r="D10" s="434" t="s">
        <v>593</v>
      </c>
      <c r="E10" s="438">
        <v>1</v>
      </c>
      <c r="F10" s="450" t="s">
        <v>139</v>
      </c>
      <c r="G10" s="443"/>
      <c r="H10" s="451"/>
      <c r="I10" s="443"/>
      <c r="J10" s="451"/>
      <c r="K10" s="443"/>
      <c r="L10" s="451">
        <f>ROUNDDOWN((J4+J5)*0.87%,0)</f>
        <v>46565</v>
      </c>
      <c r="M10" s="443"/>
      <c r="N10" s="442">
        <f t="shared" si="0"/>
        <v>46565</v>
      </c>
      <c r="O10" s="443"/>
    </row>
    <row r="11" spans="1:15" s="163" customFormat="1" ht="21.95" customHeight="1">
      <c r="A11" s="908"/>
      <c r="B11" s="908"/>
      <c r="C11" s="443" t="s">
        <v>579</v>
      </c>
      <c r="D11" s="443" t="s">
        <v>590</v>
      </c>
      <c r="E11" s="438">
        <v>1</v>
      </c>
      <c r="F11" s="450" t="s">
        <v>139</v>
      </c>
      <c r="G11" s="443"/>
      <c r="H11" s="451"/>
      <c r="I11" s="443"/>
      <c r="J11" s="451"/>
      <c r="K11" s="443"/>
      <c r="L11" s="451">
        <f>ROUNDDOWN(J4*1.7%,0)</f>
        <v>82343</v>
      </c>
      <c r="M11" s="443"/>
      <c r="N11" s="442">
        <f t="shared" si="0"/>
        <v>82343</v>
      </c>
      <c r="O11" s="443"/>
    </row>
    <row r="12" spans="1:15" s="163" customFormat="1" ht="21.95" customHeight="1">
      <c r="A12" s="908"/>
      <c r="B12" s="908"/>
      <c r="C12" s="443" t="s">
        <v>601</v>
      </c>
      <c r="D12" s="443" t="s">
        <v>594</v>
      </c>
      <c r="E12" s="438">
        <v>1</v>
      </c>
      <c r="F12" s="450" t="s">
        <v>139</v>
      </c>
      <c r="G12" s="443"/>
      <c r="H12" s="451"/>
      <c r="I12" s="443"/>
      <c r="J12" s="451"/>
      <c r="K12" s="443"/>
      <c r="L12" s="451">
        <f>ROUNDDOWN(L11*6.55%,0)</f>
        <v>5393</v>
      </c>
      <c r="M12" s="443"/>
      <c r="N12" s="442">
        <f t="shared" si="0"/>
        <v>5393</v>
      </c>
      <c r="O12" s="443"/>
    </row>
    <row r="13" spans="1:15" s="163" customFormat="1" ht="21.95" customHeight="1">
      <c r="A13" s="908"/>
      <c r="B13" s="908"/>
      <c r="C13" s="435" t="s">
        <v>580</v>
      </c>
      <c r="D13" s="443" t="s">
        <v>595</v>
      </c>
      <c r="E13" s="438">
        <v>1</v>
      </c>
      <c r="F13" s="450" t="s">
        <v>139</v>
      </c>
      <c r="G13" s="443"/>
      <c r="H13" s="451"/>
      <c r="I13" s="443"/>
      <c r="J13" s="451"/>
      <c r="K13" s="443"/>
      <c r="L13" s="451">
        <f>ROUNDDOWN(L12*6.55%,0)</f>
        <v>353</v>
      </c>
      <c r="M13" s="443"/>
      <c r="N13" s="442">
        <f t="shared" si="0"/>
        <v>353</v>
      </c>
      <c r="O13" s="443"/>
    </row>
    <row r="14" spans="1:15" s="163" customFormat="1" ht="21.95" customHeight="1">
      <c r="A14" s="908"/>
      <c r="B14" s="908"/>
      <c r="C14" s="435" t="s">
        <v>581</v>
      </c>
      <c r="D14" s="443" t="s">
        <v>600</v>
      </c>
      <c r="E14" s="438"/>
      <c r="F14" s="450"/>
      <c r="G14" s="443"/>
      <c r="H14" s="451"/>
      <c r="I14" s="443"/>
      <c r="J14" s="451"/>
      <c r="K14" s="443"/>
      <c r="L14" s="451">
        <f>ROUNDDOWN(N4*0.081%,0)</f>
        <v>14407</v>
      </c>
      <c r="M14" s="443"/>
      <c r="N14" s="442">
        <f t="shared" si="0"/>
        <v>14407</v>
      </c>
      <c r="O14" s="443"/>
    </row>
    <row r="15" spans="1:15" s="163" customFormat="1" ht="21.95" customHeight="1">
      <c r="A15" s="908"/>
      <c r="B15" s="908"/>
      <c r="C15" s="435" t="s">
        <v>582</v>
      </c>
      <c r="D15" s="443"/>
      <c r="E15" s="438"/>
      <c r="F15" s="450"/>
      <c r="G15" s="443"/>
      <c r="H15" s="451"/>
      <c r="I15" s="443"/>
      <c r="J15" s="451"/>
      <c r="K15" s="443"/>
      <c r="L15" s="451"/>
      <c r="M15" s="443"/>
      <c r="N15" s="442">
        <f t="shared" si="0"/>
        <v>0</v>
      </c>
      <c r="O15" s="443"/>
    </row>
    <row r="16" spans="1:15" s="163" customFormat="1" ht="21.95" customHeight="1">
      <c r="A16" s="908"/>
      <c r="B16" s="908"/>
      <c r="C16" s="441" t="s">
        <v>597</v>
      </c>
      <c r="D16" s="443"/>
      <c r="E16" s="438"/>
      <c r="F16" s="450"/>
      <c r="G16" s="443"/>
      <c r="H16" s="451"/>
      <c r="I16" s="443"/>
      <c r="J16" s="451"/>
      <c r="K16" s="443"/>
      <c r="L16" s="451">
        <f>SUM(L4:L15)</f>
        <v>2075969</v>
      </c>
      <c r="M16" s="443"/>
      <c r="N16" s="451">
        <f>SUM(N4:N15)</f>
        <v>20209472</v>
      </c>
      <c r="O16" s="443"/>
    </row>
    <row r="17" spans="1:16" s="163" customFormat="1" ht="21.95" customHeight="1">
      <c r="A17" s="428"/>
      <c r="B17" s="428"/>
      <c r="C17" s="450" t="s">
        <v>583</v>
      </c>
      <c r="D17" s="443" t="s">
        <v>598</v>
      </c>
      <c r="E17" s="438">
        <v>1</v>
      </c>
      <c r="F17" s="450" t="s">
        <v>139</v>
      </c>
      <c r="G17" s="443"/>
      <c r="H17" s="451"/>
      <c r="I17" s="443"/>
      <c r="J17" s="451"/>
      <c r="K17" s="443"/>
      <c r="L17" s="442">
        <f>ROUNDDOWN(N16*6%,0)</f>
        <v>1212568</v>
      </c>
      <c r="M17" s="443"/>
      <c r="N17" s="442">
        <f>H17+J17+L17</f>
        <v>1212568</v>
      </c>
      <c r="O17" s="443"/>
    </row>
    <row r="18" spans="1:16" s="163" customFormat="1" ht="21.95" customHeight="1">
      <c r="A18" s="440"/>
      <c r="B18" s="440"/>
      <c r="C18" s="432" t="s">
        <v>584</v>
      </c>
      <c r="D18" s="443" t="s">
        <v>940</v>
      </c>
      <c r="E18" s="438">
        <v>1</v>
      </c>
      <c r="F18" s="450" t="s">
        <v>139</v>
      </c>
      <c r="G18" s="443"/>
      <c r="H18" s="451"/>
      <c r="I18" s="443"/>
      <c r="J18" s="451"/>
      <c r="K18" s="443"/>
      <c r="L18" s="451"/>
      <c r="M18" s="443"/>
      <c r="N18" s="451">
        <f>ROUNDDOWN((J4+J4+J5+L17+L16)*15%,0)</f>
        <v>2022688</v>
      </c>
      <c r="O18" s="443"/>
    </row>
    <row r="19" spans="1:16" s="163" customFormat="1" ht="21.95" customHeight="1">
      <c r="A19" s="433"/>
      <c r="B19" s="433"/>
      <c r="C19" s="441" t="s">
        <v>330</v>
      </c>
      <c r="D19" s="443"/>
      <c r="E19" s="438">
        <v>1</v>
      </c>
      <c r="F19" s="450" t="s">
        <v>139</v>
      </c>
      <c r="G19" s="443"/>
      <c r="H19" s="451"/>
      <c r="I19" s="443"/>
      <c r="J19" s="451"/>
      <c r="K19" s="443"/>
      <c r="L19" s="451"/>
      <c r="M19" s="443"/>
      <c r="N19" s="451">
        <f>SUM(N13:N18)</f>
        <v>23459488</v>
      </c>
      <c r="O19" s="443"/>
    </row>
    <row r="20" spans="1:16" s="163" customFormat="1" ht="21.95" customHeight="1">
      <c r="A20" s="433"/>
      <c r="B20" s="433"/>
      <c r="C20" s="450" t="s">
        <v>331</v>
      </c>
      <c r="D20" s="452" t="s">
        <v>599</v>
      </c>
      <c r="E20" s="438">
        <v>1</v>
      </c>
      <c r="F20" s="450" t="s">
        <v>139</v>
      </c>
      <c r="G20" s="443"/>
      <c r="H20" s="451"/>
      <c r="I20" s="443"/>
      <c r="J20" s="451"/>
      <c r="K20" s="443"/>
      <c r="L20" s="451"/>
      <c r="M20" s="443"/>
      <c r="N20" s="442">
        <f>ROUND(N19*10%,0)</f>
        <v>2345949</v>
      </c>
      <c r="O20" s="443"/>
    </row>
    <row r="21" spans="1:16" s="163" customFormat="1" ht="21.95" customHeight="1">
      <c r="A21" s="433"/>
      <c r="B21" s="433"/>
      <c r="C21" s="441" t="s">
        <v>329</v>
      </c>
      <c r="D21" s="443"/>
      <c r="E21" s="438">
        <v>1</v>
      </c>
      <c r="F21" s="450" t="s">
        <v>139</v>
      </c>
      <c r="G21" s="443"/>
      <c r="H21" s="451"/>
      <c r="I21" s="443"/>
      <c r="J21" s="451"/>
      <c r="K21" s="443"/>
      <c r="L21" s="451"/>
      <c r="M21" s="443"/>
      <c r="N21" s="451">
        <f>ROUNDDOWN(N19+N20,0)</f>
        <v>25805437</v>
      </c>
      <c r="O21" s="443"/>
    </row>
    <row r="22" spans="1:16" ht="21.95" customHeight="1">
      <c r="C22" s="441" t="s">
        <v>1345</v>
      </c>
      <c r="D22" s="449"/>
      <c r="E22" s="438" t="s">
        <v>1341</v>
      </c>
      <c r="F22" s="450" t="s">
        <v>1342</v>
      </c>
      <c r="G22" s="449"/>
      <c r="H22" s="449"/>
      <c r="I22" s="449"/>
      <c r="J22" s="449"/>
      <c r="K22" s="449"/>
      <c r="L22" s="449"/>
      <c r="M22" s="449"/>
      <c r="N22" s="451">
        <f>내역합계!L12</f>
        <v>4175426</v>
      </c>
      <c r="O22" s="449"/>
    </row>
    <row r="24" spans="1:16" s="163" customFormat="1" ht="21.95" customHeight="1">
      <c r="A24" s="433"/>
      <c r="B24" s="433"/>
      <c r="C24" s="441" t="s">
        <v>339</v>
      </c>
      <c r="D24" s="443"/>
      <c r="E24" s="438">
        <v>1</v>
      </c>
      <c r="F24" s="450" t="s">
        <v>139</v>
      </c>
      <c r="G24" s="443"/>
      <c r="H24" s="451"/>
      <c r="I24" s="443"/>
      <c r="J24" s="451"/>
      <c r="K24" s="443"/>
      <c r="L24" s="451"/>
      <c r="M24" s="443"/>
      <c r="N24" s="451">
        <f>ROUNDDOWN(SUM(N21:N22),0)</f>
        <v>29980863</v>
      </c>
      <c r="O24" s="443"/>
    </row>
    <row r="25" spans="1:16" ht="22.5" customHeight="1">
      <c r="N25" s="448"/>
      <c r="P25" s="164"/>
    </row>
    <row r="26" spans="1:16" ht="22.5" customHeight="1">
      <c r="N26" s="431"/>
      <c r="P26" s="164"/>
    </row>
    <row r="27" spans="1:16" ht="22.5" customHeight="1">
      <c r="P27" s="164"/>
    </row>
  </sheetData>
  <mergeCells count="13">
    <mergeCell ref="A2:C3"/>
    <mergeCell ref="A4:A16"/>
    <mergeCell ref="B4:C4"/>
    <mergeCell ref="B5:B16"/>
    <mergeCell ref="C1:O1"/>
    <mergeCell ref="D2:D3"/>
    <mergeCell ref="E2:E3"/>
    <mergeCell ref="F2:F3"/>
    <mergeCell ref="G2:H2"/>
    <mergeCell ref="I2:J2"/>
    <mergeCell ref="K2:L2"/>
    <mergeCell ref="M2:N2"/>
    <mergeCell ref="O2:O3"/>
  </mergeCells>
  <phoneticPr fontId="4" type="noConversion"/>
  <printOptions horizontalCentered="1"/>
  <pageMargins left="0.74" right="0.57999999999999996" top="0.78740157480314965" bottom="0.47" header="0.59055118110236227" footer="0.43"/>
  <pageSetup paperSize="9" scale="7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6"/>
  <sheetViews>
    <sheetView zoomScale="115" zoomScaleNormal="115" workbookViewId="0">
      <selection activeCell="S217" sqref="S217"/>
    </sheetView>
  </sheetViews>
  <sheetFormatPr defaultRowHeight="19.5" customHeight="1"/>
  <cols>
    <col min="1" max="1" width="4.375" style="46" customWidth="1"/>
    <col min="2" max="2" width="11.625" style="56" customWidth="1"/>
    <col min="3" max="3" width="9.125" style="61" customWidth="1"/>
    <col min="4" max="4" width="6.625" style="66" customWidth="1"/>
    <col min="5" max="5" width="4.125" style="56" customWidth="1"/>
    <col min="6" max="6" width="39.625" style="56" customWidth="1"/>
    <col min="7" max="7" width="8.625" style="46" customWidth="1"/>
    <col min="8" max="253" width="9" style="3"/>
    <col min="254" max="254" width="4.375" style="3" customWidth="1"/>
    <col min="255" max="255" width="11.25" style="3" customWidth="1"/>
    <col min="256" max="256" width="11.125" style="3" customWidth="1"/>
    <col min="257" max="257" width="8.25" style="3" customWidth="1"/>
    <col min="258" max="258" width="3.875" style="3" customWidth="1"/>
    <col min="259" max="259" width="39.375" style="3" customWidth="1"/>
    <col min="260" max="509" width="9" style="3"/>
    <col min="510" max="510" width="4.375" style="3" customWidth="1"/>
    <col min="511" max="511" width="11.25" style="3" customWidth="1"/>
    <col min="512" max="512" width="11.125" style="3" customWidth="1"/>
    <col min="513" max="513" width="8.25" style="3" customWidth="1"/>
    <col min="514" max="514" width="3.875" style="3" customWidth="1"/>
    <col min="515" max="515" width="39.375" style="3" customWidth="1"/>
    <col min="516" max="765" width="9" style="3"/>
    <col min="766" max="766" width="4.375" style="3" customWidth="1"/>
    <col min="767" max="767" width="11.25" style="3" customWidth="1"/>
    <col min="768" max="768" width="11.125" style="3" customWidth="1"/>
    <col min="769" max="769" width="8.25" style="3" customWidth="1"/>
    <col min="770" max="770" width="3.875" style="3" customWidth="1"/>
    <col min="771" max="771" width="39.375" style="3" customWidth="1"/>
    <col min="772" max="1021" width="9" style="3"/>
    <col min="1022" max="1022" width="4.375" style="3" customWidth="1"/>
    <col min="1023" max="1023" width="11.25" style="3" customWidth="1"/>
    <col min="1024" max="1024" width="11.125" style="3" customWidth="1"/>
    <col min="1025" max="1025" width="8.25" style="3" customWidth="1"/>
    <col min="1026" max="1026" width="3.875" style="3" customWidth="1"/>
    <col min="1027" max="1027" width="39.375" style="3" customWidth="1"/>
    <col min="1028" max="1277" width="9" style="3"/>
    <col min="1278" max="1278" width="4.375" style="3" customWidth="1"/>
    <col min="1279" max="1279" width="11.25" style="3" customWidth="1"/>
    <col min="1280" max="1280" width="11.125" style="3" customWidth="1"/>
    <col min="1281" max="1281" width="8.25" style="3" customWidth="1"/>
    <col min="1282" max="1282" width="3.875" style="3" customWidth="1"/>
    <col min="1283" max="1283" width="39.375" style="3" customWidth="1"/>
    <col min="1284" max="1533" width="9" style="3"/>
    <col min="1534" max="1534" width="4.375" style="3" customWidth="1"/>
    <col min="1535" max="1535" width="11.25" style="3" customWidth="1"/>
    <col min="1536" max="1536" width="11.125" style="3" customWidth="1"/>
    <col min="1537" max="1537" width="8.25" style="3" customWidth="1"/>
    <col min="1538" max="1538" width="3.875" style="3" customWidth="1"/>
    <col min="1539" max="1539" width="39.375" style="3" customWidth="1"/>
    <col min="1540" max="1789" width="9" style="3"/>
    <col min="1790" max="1790" width="4.375" style="3" customWidth="1"/>
    <col min="1791" max="1791" width="11.25" style="3" customWidth="1"/>
    <col min="1792" max="1792" width="11.125" style="3" customWidth="1"/>
    <col min="1793" max="1793" width="8.25" style="3" customWidth="1"/>
    <col min="1794" max="1794" width="3.875" style="3" customWidth="1"/>
    <col min="1795" max="1795" width="39.375" style="3" customWidth="1"/>
    <col min="1796" max="2045" width="9" style="3"/>
    <col min="2046" max="2046" width="4.375" style="3" customWidth="1"/>
    <col min="2047" max="2047" width="11.25" style="3" customWidth="1"/>
    <col min="2048" max="2048" width="11.125" style="3" customWidth="1"/>
    <col min="2049" max="2049" width="8.25" style="3" customWidth="1"/>
    <col min="2050" max="2050" width="3.875" style="3" customWidth="1"/>
    <col min="2051" max="2051" width="39.375" style="3" customWidth="1"/>
    <col min="2052" max="2301" width="9" style="3"/>
    <col min="2302" max="2302" width="4.375" style="3" customWidth="1"/>
    <col min="2303" max="2303" width="11.25" style="3" customWidth="1"/>
    <col min="2304" max="2304" width="11.125" style="3" customWidth="1"/>
    <col min="2305" max="2305" width="8.25" style="3" customWidth="1"/>
    <col min="2306" max="2306" width="3.875" style="3" customWidth="1"/>
    <col min="2307" max="2307" width="39.375" style="3" customWidth="1"/>
    <col min="2308" max="2557" width="9" style="3"/>
    <col min="2558" max="2558" width="4.375" style="3" customWidth="1"/>
    <col min="2559" max="2559" width="11.25" style="3" customWidth="1"/>
    <col min="2560" max="2560" width="11.125" style="3" customWidth="1"/>
    <col min="2561" max="2561" width="8.25" style="3" customWidth="1"/>
    <col min="2562" max="2562" width="3.875" style="3" customWidth="1"/>
    <col min="2563" max="2563" width="39.375" style="3" customWidth="1"/>
    <col min="2564" max="2813" width="9" style="3"/>
    <col min="2814" max="2814" width="4.375" style="3" customWidth="1"/>
    <col min="2815" max="2815" width="11.25" style="3" customWidth="1"/>
    <col min="2816" max="2816" width="11.125" style="3" customWidth="1"/>
    <col min="2817" max="2817" width="8.25" style="3" customWidth="1"/>
    <col min="2818" max="2818" width="3.875" style="3" customWidth="1"/>
    <col min="2819" max="2819" width="39.375" style="3" customWidth="1"/>
    <col min="2820" max="3069" width="9" style="3"/>
    <col min="3070" max="3070" width="4.375" style="3" customWidth="1"/>
    <col min="3071" max="3071" width="11.25" style="3" customWidth="1"/>
    <col min="3072" max="3072" width="11.125" style="3" customWidth="1"/>
    <col min="3073" max="3073" width="8.25" style="3" customWidth="1"/>
    <col min="3074" max="3074" width="3.875" style="3" customWidth="1"/>
    <col min="3075" max="3075" width="39.375" style="3" customWidth="1"/>
    <col min="3076" max="3325" width="9" style="3"/>
    <col min="3326" max="3326" width="4.375" style="3" customWidth="1"/>
    <col min="3327" max="3327" width="11.25" style="3" customWidth="1"/>
    <col min="3328" max="3328" width="11.125" style="3" customWidth="1"/>
    <col min="3329" max="3329" width="8.25" style="3" customWidth="1"/>
    <col min="3330" max="3330" width="3.875" style="3" customWidth="1"/>
    <col min="3331" max="3331" width="39.375" style="3" customWidth="1"/>
    <col min="3332" max="3581" width="9" style="3"/>
    <col min="3582" max="3582" width="4.375" style="3" customWidth="1"/>
    <col min="3583" max="3583" width="11.25" style="3" customWidth="1"/>
    <col min="3584" max="3584" width="11.125" style="3" customWidth="1"/>
    <col min="3585" max="3585" width="8.25" style="3" customWidth="1"/>
    <col min="3586" max="3586" width="3.875" style="3" customWidth="1"/>
    <col min="3587" max="3587" width="39.375" style="3" customWidth="1"/>
    <col min="3588" max="3837" width="9" style="3"/>
    <col min="3838" max="3838" width="4.375" style="3" customWidth="1"/>
    <col min="3839" max="3839" width="11.25" style="3" customWidth="1"/>
    <col min="3840" max="3840" width="11.125" style="3" customWidth="1"/>
    <col min="3841" max="3841" width="8.25" style="3" customWidth="1"/>
    <col min="3842" max="3842" width="3.875" style="3" customWidth="1"/>
    <col min="3843" max="3843" width="39.375" style="3" customWidth="1"/>
    <col min="3844" max="4093" width="9" style="3"/>
    <col min="4094" max="4094" width="4.375" style="3" customWidth="1"/>
    <col min="4095" max="4095" width="11.25" style="3" customWidth="1"/>
    <col min="4096" max="4096" width="11.125" style="3" customWidth="1"/>
    <col min="4097" max="4097" width="8.25" style="3" customWidth="1"/>
    <col min="4098" max="4098" width="3.875" style="3" customWidth="1"/>
    <col min="4099" max="4099" width="39.375" style="3" customWidth="1"/>
    <col min="4100" max="4349" width="9" style="3"/>
    <col min="4350" max="4350" width="4.375" style="3" customWidth="1"/>
    <col min="4351" max="4351" width="11.25" style="3" customWidth="1"/>
    <col min="4352" max="4352" width="11.125" style="3" customWidth="1"/>
    <col min="4353" max="4353" width="8.25" style="3" customWidth="1"/>
    <col min="4354" max="4354" width="3.875" style="3" customWidth="1"/>
    <col min="4355" max="4355" width="39.375" style="3" customWidth="1"/>
    <col min="4356" max="4605" width="9" style="3"/>
    <col min="4606" max="4606" width="4.375" style="3" customWidth="1"/>
    <col min="4607" max="4607" width="11.25" style="3" customWidth="1"/>
    <col min="4608" max="4608" width="11.125" style="3" customWidth="1"/>
    <col min="4609" max="4609" width="8.25" style="3" customWidth="1"/>
    <col min="4610" max="4610" width="3.875" style="3" customWidth="1"/>
    <col min="4611" max="4611" width="39.375" style="3" customWidth="1"/>
    <col min="4612" max="4861" width="9" style="3"/>
    <col min="4862" max="4862" width="4.375" style="3" customWidth="1"/>
    <col min="4863" max="4863" width="11.25" style="3" customWidth="1"/>
    <col min="4864" max="4864" width="11.125" style="3" customWidth="1"/>
    <col min="4865" max="4865" width="8.25" style="3" customWidth="1"/>
    <col min="4866" max="4866" width="3.875" style="3" customWidth="1"/>
    <col min="4867" max="4867" width="39.375" style="3" customWidth="1"/>
    <col min="4868" max="5117" width="9" style="3"/>
    <col min="5118" max="5118" width="4.375" style="3" customWidth="1"/>
    <col min="5119" max="5119" width="11.25" style="3" customWidth="1"/>
    <col min="5120" max="5120" width="11.125" style="3" customWidth="1"/>
    <col min="5121" max="5121" width="8.25" style="3" customWidth="1"/>
    <col min="5122" max="5122" width="3.875" style="3" customWidth="1"/>
    <col min="5123" max="5123" width="39.375" style="3" customWidth="1"/>
    <col min="5124" max="5373" width="9" style="3"/>
    <col min="5374" max="5374" width="4.375" style="3" customWidth="1"/>
    <col min="5375" max="5375" width="11.25" style="3" customWidth="1"/>
    <col min="5376" max="5376" width="11.125" style="3" customWidth="1"/>
    <col min="5377" max="5377" width="8.25" style="3" customWidth="1"/>
    <col min="5378" max="5378" width="3.875" style="3" customWidth="1"/>
    <col min="5379" max="5379" width="39.375" style="3" customWidth="1"/>
    <col min="5380" max="5629" width="9" style="3"/>
    <col min="5630" max="5630" width="4.375" style="3" customWidth="1"/>
    <col min="5631" max="5631" width="11.25" style="3" customWidth="1"/>
    <col min="5632" max="5632" width="11.125" style="3" customWidth="1"/>
    <col min="5633" max="5633" width="8.25" style="3" customWidth="1"/>
    <col min="5634" max="5634" width="3.875" style="3" customWidth="1"/>
    <col min="5635" max="5635" width="39.375" style="3" customWidth="1"/>
    <col min="5636" max="5885" width="9" style="3"/>
    <col min="5886" max="5886" width="4.375" style="3" customWidth="1"/>
    <col min="5887" max="5887" width="11.25" style="3" customWidth="1"/>
    <col min="5888" max="5888" width="11.125" style="3" customWidth="1"/>
    <col min="5889" max="5889" width="8.25" style="3" customWidth="1"/>
    <col min="5890" max="5890" width="3.875" style="3" customWidth="1"/>
    <col min="5891" max="5891" width="39.375" style="3" customWidth="1"/>
    <col min="5892" max="6141" width="9" style="3"/>
    <col min="6142" max="6142" width="4.375" style="3" customWidth="1"/>
    <col min="6143" max="6143" width="11.25" style="3" customWidth="1"/>
    <col min="6144" max="6144" width="11.125" style="3" customWidth="1"/>
    <col min="6145" max="6145" width="8.25" style="3" customWidth="1"/>
    <col min="6146" max="6146" width="3.875" style="3" customWidth="1"/>
    <col min="6147" max="6147" width="39.375" style="3" customWidth="1"/>
    <col min="6148" max="6397" width="9" style="3"/>
    <col min="6398" max="6398" width="4.375" style="3" customWidth="1"/>
    <col min="6399" max="6399" width="11.25" style="3" customWidth="1"/>
    <col min="6400" max="6400" width="11.125" style="3" customWidth="1"/>
    <col min="6401" max="6401" width="8.25" style="3" customWidth="1"/>
    <col min="6402" max="6402" width="3.875" style="3" customWidth="1"/>
    <col min="6403" max="6403" width="39.375" style="3" customWidth="1"/>
    <col min="6404" max="6653" width="9" style="3"/>
    <col min="6654" max="6654" width="4.375" style="3" customWidth="1"/>
    <col min="6655" max="6655" width="11.25" style="3" customWidth="1"/>
    <col min="6656" max="6656" width="11.125" style="3" customWidth="1"/>
    <col min="6657" max="6657" width="8.25" style="3" customWidth="1"/>
    <col min="6658" max="6658" width="3.875" style="3" customWidth="1"/>
    <col min="6659" max="6659" width="39.375" style="3" customWidth="1"/>
    <col min="6660" max="6909" width="9" style="3"/>
    <col min="6910" max="6910" width="4.375" style="3" customWidth="1"/>
    <col min="6911" max="6911" width="11.25" style="3" customWidth="1"/>
    <col min="6912" max="6912" width="11.125" style="3" customWidth="1"/>
    <col min="6913" max="6913" width="8.25" style="3" customWidth="1"/>
    <col min="6914" max="6914" width="3.875" style="3" customWidth="1"/>
    <col min="6915" max="6915" width="39.375" style="3" customWidth="1"/>
    <col min="6916" max="7165" width="9" style="3"/>
    <col min="7166" max="7166" width="4.375" style="3" customWidth="1"/>
    <col min="7167" max="7167" width="11.25" style="3" customWidth="1"/>
    <col min="7168" max="7168" width="11.125" style="3" customWidth="1"/>
    <col min="7169" max="7169" width="8.25" style="3" customWidth="1"/>
    <col min="7170" max="7170" width="3.875" style="3" customWidth="1"/>
    <col min="7171" max="7171" width="39.375" style="3" customWidth="1"/>
    <col min="7172" max="7421" width="9" style="3"/>
    <col min="7422" max="7422" width="4.375" style="3" customWidth="1"/>
    <col min="7423" max="7423" width="11.25" style="3" customWidth="1"/>
    <col min="7424" max="7424" width="11.125" style="3" customWidth="1"/>
    <col min="7425" max="7425" width="8.25" style="3" customWidth="1"/>
    <col min="7426" max="7426" width="3.875" style="3" customWidth="1"/>
    <col min="7427" max="7427" width="39.375" style="3" customWidth="1"/>
    <col min="7428" max="7677" width="9" style="3"/>
    <col min="7678" max="7678" width="4.375" style="3" customWidth="1"/>
    <col min="7679" max="7679" width="11.25" style="3" customWidth="1"/>
    <col min="7680" max="7680" width="11.125" style="3" customWidth="1"/>
    <col min="7681" max="7681" width="8.25" style="3" customWidth="1"/>
    <col min="7682" max="7682" width="3.875" style="3" customWidth="1"/>
    <col min="7683" max="7683" width="39.375" style="3" customWidth="1"/>
    <col min="7684" max="7933" width="9" style="3"/>
    <col min="7934" max="7934" width="4.375" style="3" customWidth="1"/>
    <col min="7935" max="7935" width="11.25" style="3" customWidth="1"/>
    <col min="7936" max="7936" width="11.125" style="3" customWidth="1"/>
    <col min="7937" max="7937" width="8.25" style="3" customWidth="1"/>
    <col min="7938" max="7938" width="3.875" style="3" customWidth="1"/>
    <col min="7939" max="7939" width="39.375" style="3" customWidth="1"/>
    <col min="7940" max="8189" width="9" style="3"/>
    <col min="8190" max="8190" width="4.375" style="3" customWidth="1"/>
    <col min="8191" max="8191" width="11.25" style="3" customWidth="1"/>
    <col min="8192" max="8192" width="11.125" style="3" customWidth="1"/>
    <col min="8193" max="8193" width="8.25" style="3" customWidth="1"/>
    <col min="8194" max="8194" width="3.875" style="3" customWidth="1"/>
    <col min="8195" max="8195" width="39.375" style="3" customWidth="1"/>
    <col min="8196" max="8445" width="9" style="3"/>
    <col min="8446" max="8446" width="4.375" style="3" customWidth="1"/>
    <col min="8447" max="8447" width="11.25" style="3" customWidth="1"/>
    <col min="8448" max="8448" width="11.125" style="3" customWidth="1"/>
    <col min="8449" max="8449" width="8.25" style="3" customWidth="1"/>
    <col min="8450" max="8450" width="3.875" style="3" customWidth="1"/>
    <col min="8451" max="8451" width="39.375" style="3" customWidth="1"/>
    <col min="8452" max="8701" width="9" style="3"/>
    <col min="8702" max="8702" width="4.375" style="3" customWidth="1"/>
    <col min="8703" max="8703" width="11.25" style="3" customWidth="1"/>
    <col min="8704" max="8704" width="11.125" style="3" customWidth="1"/>
    <col min="8705" max="8705" width="8.25" style="3" customWidth="1"/>
    <col min="8706" max="8706" width="3.875" style="3" customWidth="1"/>
    <col min="8707" max="8707" width="39.375" style="3" customWidth="1"/>
    <col min="8708" max="8957" width="9" style="3"/>
    <col min="8958" max="8958" width="4.375" style="3" customWidth="1"/>
    <col min="8959" max="8959" width="11.25" style="3" customWidth="1"/>
    <col min="8960" max="8960" width="11.125" style="3" customWidth="1"/>
    <col min="8961" max="8961" width="8.25" style="3" customWidth="1"/>
    <col min="8962" max="8962" width="3.875" style="3" customWidth="1"/>
    <col min="8963" max="8963" width="39.375" style="3" customWidth="1"/>
    <col min="8964" max="9213" width="9" style="3"/>
    <col min="9214" max="9214" width="4.375" style="3" customWidth="1"/>
    <col min="9215" max="9215" width="11.25" style="3" customWidth="1"/>
    <col min="9216" max="9216" width="11.125" style="3" customWidth="1"/>
    <col min="9217" max="9217" width="8.25" style="3" customWidth="1"/>
    <col min="9218" max="9218" width="3.875" style="3" customWidth="1"/>
    <col min="9219" max="9219" width="39.375" style="3" customWidth="1"/>
    <col min="9220" max="9469" width="9" style="3"/>
    <col min="9470" max="9470" width="4.375" style="3" customWidth="1"/>
    <col min="9471" max="9471" width="11.25" style="3" customWidth="1"/>
    <col min="9472" max="9472" width="11.125" style="3" customWidth="1"/>
    <col min="9473" max="9473" width="8.25" style="3" customWidth="1"/>
    <col min="9474" max="9474" width="3.875" style="3" customWidth="1"/>
    <col min="9475" max="9475" width="39.375" style="3" customWidth="1"/>
    <col min="9476" max="9725" width="9" style="3"/>
    <col min="9726" max="9726" width="4.375" style="3" customWidth="1"/>
    <col min="9727" max="9727" width="11.25" style="3" customWidth="1"/>
    <col min="9728" max="9728" width="11.125" style="3" customWidth="1"/>
    <col min="9729" max="9729" width="8.25" style="3" customWidth="1"/>
    <col min="9730" max="9730" width="3.875" style="3" customWidth="1"/>
    <col min="9731" max="9731" width="39.375" style="3" customWidth="1"/>
    <col min="9732" max="9981" width="9" style="3"/>
    <col min="9982" max="9982" width="4.375" style="3" customWidth="1"/>
    <col min="9983" max="9983" width="11.25" style="3" customWidth="1"/>
    <col min="9984" max="9984" width="11.125" style="3" customWidth="1"/>
    <col min="9985" max="9985" width="8.25" style="3" customWidth="1"/>
    <col min="9986" max="9986" width="3.875" style="3" customWidth="1"/>
    <col min="9987" max="9987" width="39.375" style="3" customWidth="1"/>
    <col min="9988" max="10237" width="9" style="3"/>
    <col min="10238" max="10238" width="4.375" style="3" customWidth="1"/>
    <col min="10239" max="10239" width="11.25" style="3" customWidth="1"/>
    <col min="10240" max="10240" width="11.125" style="3" customWidth="1"/>
    <col min="10241" max="10241" width="8.25" style="3" customWidth="1"/>
    <col min="10242" max="10242" width="3.875" style="3" customWidth="1"/>
    <col min="10243" max="10243" width="39.375" style="3" customWidth="1"/>
    <col min="10244" max="10493" width="9" style="3"/>
    <col min="10494" max="10494" width="4.375" style="3" customWidth="1"/>
    <col min="10495" max="10495" width="11.25" style="3" customWidth="1"/>
    <col min="10496" max="10496" width="11.125" style="3" customWidth="1"/>
    <col min="10497" max="10497" width="8.25" style="3" customWidth="1"/>
    <col min="10498" max="10498" width="3.875" style="3" customWidth="1"/>
    <col min="10499" max="10499" width="39.375" style="3" customWidth="1"/>
    <col min="10500" max="10749" width="9" style="3"/>
    <col min="10750" max="10750" width="4.375" style="3" customWidth="1"/>
    <col min="10751" max="10751" width="11.25" style="3" customWidth="1"/>
    <col min="10752" max="10752" width="11.125" style="3" customWidth="1"/>
    <col min="10753" max="10753" width="8.25" style="3" customWidth="1"/>
    <col min="10754" max="10754" width="3.875" style="3" customWidth="1"/>
    <col min="10755" max="10755" width="39.375" style="3" customWidth="1"/>
    <col min="10756" max="11005" width="9" style="3"/>
    <col min="11006" max="11006" width="4.375" style="3" customWidth="1"/>
    <col min="11007" max="11007" width="11.25" style="3" customWidth="1"/>
    <col min="11008" max="11008" width="11.125" style="3" customWidth="1"/>
    <col min="11009" max="11009" width="8.25" style="3" customWidth="1"/>
    <col min="11010" max="11010" width="3.875" style="3" customWidth="1"/>
    <col min="11011" max="11011" width="39.375" style="3" customWidth="1"/>
    <col min="11012" max="11261" width="9" style="3"/>
    <col min="11262" max="11262" width="4.375" style="3" customWidth="1"/>
    <col min="11263" max="11263" width="11.25" style="3" customWidth="1"/>
    <col min="11264" max="11264" width="11.125" style="3" customWidth="1"/>
    <col min="11265" max="11265" width="8.25" style="3" customWidth="1"/>
    <col min="11266" max="11266" width="3.875" style="3" customWidth="1"/>
    <col min="11267" max="11267" width="39.375" style="3" customWidth="1"/>
    <col min="11268" max="11517" width="9" style="3"/>
    <col min="11518" max="11518" width="4.375" style="3" customWidth="1"/>
    <col min="11519" max="11519" width="11.25" style="3" customWidth="1"/>
    <col min="11520" max="11520" width="11.125" style="3" customWidth="1"/>
    <col min="11521" max="11521" width="8.25" style="3" customWidth="1"/>
    <col min="11522" max="11522" width="3.875" style="3" customWidth="1"/>
    <col min="11523" max="11523" width="39.375" style="3" customWidth="1"/>
    <col min="11524" max="11773" width="9" style="3"/>
    <col min="11774" max="11774" width="4.375" style="3" customWidth="1"/>
    <col min="11775" max="11775" width="11.25" style="3" customWidth="1"/>
    <col min="11776" max="11776" width="11.125" style="3" customWidth="1"/>
    <col min="11777" max="11777" width="8.25" style="3" customWidth="1"/>
    <col min="11778" max="11778" width="3.875" style="3" customWidth="1"/>
    <col min="11779" max="11779" width="39.375" style="3" customWidth="1"/>
    <col min="11780" max="12029" width="9" style="3"/>
    <col min="12030" max="12030" width="4.375" style="3" customWidth="1"/>
    <col min="12031" max="12031" width="11.25" style="3" customWidth="1"/>
    <col min="12032" max="12032" width="11.125" style="3" customWidth="1"/>
    <col min="12033" max="12033" width="8.25" style="3" customWidth="1"/>
    <col min="12034" max="12034" width="3.875" style="3" customWidth="1"/>
    <col min="12035" max="12035" width="39.375" style="3" customWidth="1"/>
    <col min="12036" max="12285" width="9" style="3"/>
    <col min="12286" max="12286" width="4.375" style="3" customWidth="1"/>
    <col min="12287" max="12287" width="11.25" style="3" customWidth="1"/>
    <col min="12288" max="12288" width="11.125" style="3" customWidth="1"/>
    <col min="12289" max="12289" width="8.25" style="3" customWidth="1"/>
    <col min="12290" max="12290" width="3.875" style="3" customWidth="1"/>
    <col min="12291" max="12291" width="39.375" style="3" customWidth="1"/>
    <col min="12292" max="12541" width="9" style="3"/>
    <col min="12542" max="12542" width="4.375" style="3" customWidth="1"/>
    <col min="12543" max="12543" width="11.25" style="3" customWidth="1"/>
    <col min="12544" max="12544" width="11.125" style="3" customWidth="1"/>
    <col min="12545" max="12545" width="8.25" style="3" customWidth="1"/>
    <col min="12546" max="12546" width="3.875" style="3" customWidth="1"/>
    <col min="12547" max="12547" width="39.375" style="3" customWidth="1"/>
    <col min="12548" max="12797" width="9" style="3"/>
    <col min="12798" max="12798" width="4.375" style="3" customWidth="1"/>
    <col min="12799" max="12799" width="11.25" style="3" customWidth="1"/>
    <col min="12800" max="12800" width="11.125" style="3" customWidth="1"/>
    <col min="12801" max="12801" width="8.25" style="3" customWidth="1"/>
    <col min="12802" max="12802" width="3.875" style="3" customWidth="1"/>
    <col min="12803" max="12803" width="39.375" style="3" customWidth="1"/>
    <col min="12804" max="13053" width="9" style="3"/>
    <col min="13054" max="13054" width="4.375" style="3" customWidth="1"/>
    <col min="13055" max="13055" width="11.25" style="3" customWidth="1"/>
    <col min="13056" max="13056" width="11.125" style="3" customWidth="1"/>
    <col min="13057" max="13057" width="8.25" style="3" customWidth="1"/>
    <col min="13058" max="13058" width="3.875" style="3" customWidth="1"/>
    <col min="13059" max="13059" width="39.375" style="3" customWidth="1"/>
    <col min="13060" max="13309" width="9" style="3"/>
    <col min="13310" max="13310" width="4.375" style="3" customWidth="1"/>
    <col min="13311" max="13311" width="11.25" style="3" customWidth="1"/>
    <col min="13312" max="13312" width="11.125" style="3" customWidth="1"/>
    <col min="13313" max="13313" width="8.25" style="3" customWidth="1"/>
    <col min="13314" max="13314" width="3.875" style="3" customWidth="1"/>
    <col min="13315" max="13315" width="39.375" style="3" customWidth="1"/>
    <col min="13316" max="13565" width="9" style="3"/>
    <col min="13566" max="13566" width="4.375" style="3" customWidth="1"/>
    <col min="13567" max="13567" width="11.25" style="3" customWidth="1"/>
    <col min="13568" max="13568" width="11.125" style="3" customWidth="1"/>
    <col min="13569" max="13569" width="8.25" style="3" customWidth="1"/>
    <col min="13570" max="13570" width="3.875" style="3" customWidth="1"/>
    <col min="13571" max="13571" width="39.375" style="3" customWidth="1"/>
    <col min="13572" max="13821" width="9" style="3"/>
    <col min="13822" max="13822" width="4.375" style="3" customWidth="1"/>
    <col min="13823" max="13823" width="11.25" style="3" customWidth="1"/>
    <col min="13824" max="13824" width="11.125" style="3" customWidth="1"/>
    <col min="13825" max="13825" width="8.25" style="3" customWidth="1"/>
    <col min="13826" max="13826" width="3.875" style="3" customWidth="1"/>
    <col min="13827" max="13827" width="39.375" style="3" customWidth="1"/>
    <col min="13828" max="14077" width="9" style="3"/>
    <col min="14078" max="14078" width="4.375" style="3" customWidth="1"/>
    <col min="14079" max="14079" width="11.25" style="3" customWidth="1"/>
    <col min="14080" max="14080" width="11.125" style="3" customWidth="1"/>
    <col min="14081" max="14081" width="8.25" style="3" customWidth="1"/>
    <col min="14082" max="14082" width="3.875" style="3" customWidth="1"/>
    <col min="14083" max="14083" width="39.375" style="3" customWidth="1"/>
    <col min="14084" max="14333" width="9" style="3"/>
    <col min="14334" max="14334" width="4.375" style="3" customWidth="1"/>
    <col min="14335" max="14335" width="11.25" style="3" customWidth="1"/>
    <col min="14336" max="14336" width="11.125" style="3" customWidth="1"/>
    <col min="14337" max="14337" width="8.25" style="3" customWidth="1"/>
    <col min="14338" max="14338" width="3.875" style="3" customWidth="1"/>
    <col min="14339" max="14339" width="39.375" style="3" customWidth="1"/>
    <col min="14340" max="14589" width="9" style="3"/>
    <col min="14590" max="14590" width="4.375" style="3" customWidth="1"/>
    <col min="14591" max="14591" width="11.25" style="3" customWidth="1"/>
    <col min="14592" max="14592" width="11.125" style="3" customWidth="1"/>
    <col min="14593" max="14593" width="8.25" style="3" customWidth="1"/>
    <col min="14594" max="14594" width="3.875" style="3" customWidth="1"/>
    <col min="14595" max="14595" width="39.375" style="3" customWidth="1"/>
    <col min="14596" max="14845" width="9" style="3"/>
    <col min="14846" max="14846" width="4.375" style="3" customWidth="1"/>
    <col min="14847" max="14847" width="11.25" style="3" customWidth="1"/>
    <col min="14848" max="14848" width="11.125" style="3" customWidth="1"/>
    <col min="14849" max="14849" width="8.25" style="3" customWidth="1"/>
    <col min="14850" max="14850" width="3.875" style="3" customWidth="1"/>
    <col min="14851" max="14851" width="39.375" style="3" customWidth="1"/>
    <col min="14852" max="15101" width="9" style="3"/>
    <col min="15102" max="15102" width="4.375" style="3" customWidth="1"/>
    <col min="15103" max="15103" width="11.25" style="3" customWidth="1"/>
    <col min="15104" max="15104" width="11.125" style="3" customWidth="1"/>
    <col min="15105" max="15105" width="8.25" style="3" customWidth="1"/>
    <col min="15106" max="15106" width="3.875" style="3" customWidth="1"/>
    <col min="15107" max="15107" width="39.375" style="3" customWidth="1"/>
    <col min="15108" max="15357" width="9" style="3"/>
    <col min="15358" max="15358" width="4.375" style="3" customWidth="1"/>
    <col min="15359" max="15359" width="11.25" style="3" customWidth="1"/>
    <col min="15360" max="15360" width="11.125" style="3" customWidth="1"/>
    <col min="15361" max="15361" width="8.25" style="3" customWidth="1"/>
    <col min="15362" max="15362" width="3.875" style="3" customWidth="1"/>
    <col min="15363" max="15363" width="39.375" style="3" customWidth="1"/>
    <col min="15364" max="15613" width="9" style="3"/>
    <col min="15614" max="15614" width="4.375" style="3" customWidth="1"/>
    <col min="15615" max="15615" width="11.25" style="3" customWidth="1"/>
    <col min="15616" max="15616" width="11.125" style="3" customWidth="1"/>
    <col min="15617" max="15617" width="8.25" style="3" customWidth="1"/>
    <col min="15618" max="15618" width="3.875" style="3" customWidth="1"/>
    <col min="15619" max="15619" width="39.375" style="3" customWidth="1"/>
    <col min="15620" max="15869" width="9" style="3"/>
    <col min="15870" max="15870" width="4.375" style="3" customWidth="1"/>
    <col min="15871" max="15871" width="11.25" style="3" customWidth="1"/>
    <col min="15872" max="15872" width="11.125" style="3" customWidth="1"/>
    <col min="15873" max="15873" width="8.25" style="3" customWidth="1"/>
    <col min="15874" max="15874" width="3.875" style="3" customWidth="1"/>
    <col min="15875" max="15875" width="39.375" style="3" customWidth="1"/>
    <col min="15876" max="16125" width="9" style="3"/>
    <col min="16126" max="16126" width="4.375" style="3" customWidth="1"/>
    <col min="16127" max="16127" width="11.25" style="3" customWidth="1"/>
    <col min="16128" max="16128" width="11.125" style="3" customWidth="1"/>
    <col min="16129" max="16129" width="8.25" style="3" customWidth="1"/>
    <col min="16130" max="16130" width="3.875" style="3" customWidth="1"/>
    <col min="16131" max="16131" width="39.375" style="3" customWidth="1"/>
    <col min="16132" max="16384" width="9" style="3"/>
  </cols>
  <sheetData>
    <row r="1" spans="1:7" ht="37.5" customHeight="1">
      <c r="A1" s="20" t="s">
        <v>24</v>
      </c>
      <c r="B1" s="58" t="s">
        <v>386</v>
      </c>
      <c r="C1" s="22"/>
      <c r="D1" s="58" t="s">
        <v>387</v>
      </c>
      <c r="E1" s="21"/>
      <c r="F1" s="24"/>
      <c r="G1" s="25" t="s">
        <v>71</v>
      </c>
    </row>
    <row r="2" spans="1:7" s="4" customFormat="1" ht="20.100000000000001" customHeight="1">
      <c r="A2" s="26" t="s">
        <v>26</v>
      </c>
      <c r="B2" s="26" t="s">
        <v>27</v>
      </c>
      <c r="C2" s="26" t="s">
        <v>28</v>
      </c>
      <c r="D2" s="27" t="s">
        <v>29</v>
      </c>
      <c r="E2" s="26" t="s">
        <v>30</v>
      </c>
      <c r="F2" s="26" t="s">
        <v>31</v>
      </c>
      <c r="G2" s="26" t="s">
        <v>32</v>
      </c>
    </row>
    <row r="3" spans="1:7" ht="19.5" customHeight="1">
      <c r="A3" s="28"/>
      <c r="B3" s="29"/>
      <c r="C3" s="30"/>
      <c r="D3" s="31"/>
      <c r="E3" s="29"/>
      <c r="F3" s="29"/>
      <c r="G3" s="32"/>
    </row>
    <row r="4" spans="1:7" ht="19.5" customHeight="1">
      <c r="A4" s="33"/>
      <c r="B4" s="34"/>
      <c r="C4" s="35"/>
      <c r="D4" s="36"/>
      <c r="E4" s="34"/>
      <c r="F4" s="34"/>
      <c r="G4" s="37"/>
    </row>
    <row r="5" spans="1:7" ht="19.5" customHeight="1">
      <c r="A5" s="33"/>
      <c r="B5" s="34"/>
      <c r="C5" s="35"/>
      <c r="D5" s="36"/>
      <c r="E5" s="34"/>
      <c r="F5" s="34"/>
      <c r="G5" s="37"/>
    </row>
    <row r="6" spans="1:7" ht="19.5" customHeight="1">
      <c r="A6" s="33"/>
      <c r="B6" s="34"/>
      <c r="C6" s="35"/>
      <c r="D6" s="36"/>
      <c r="E6" s="34"/>
      <c r="F6" s="34"/>
      <c r="G6" s="37"/>
    </row>
    <row r="7" spans="1:7" ht="19.5" customHeight="1">
      <c r="A7" s="33"/>
      <c r="B7" s="34"/>
      <c r="C7" s="35"/>
      <c r="D7" s="36"/>
      <c r="E7" s="34"/>
      <c r="F7" s="34"/>
      <c r="G7" s="37"/>
    </row>
    <row r="8" spans="1:7" ht="19.5" customHeight="1">
      <c r="A8" s="33"/>
      <c r="B8" s="34"/>
      <c r="C8" s="35"/>
      <c r="D8" s="36"/>
      <c r="E8" s="34"/>
      <c r="F8" s="34"/>
      <c r="G8" s="37"/>
    </row>
    <row r="9" spans="1:7" ht="19.5" customHeight="1">
      <c r="A9" s="33"/>
      <c r="B9" s="34"/>
      <c r="C9" s="35"/>
      <c r="D9" s="36"/>
      <c r="E9" s="34"/>
      <c r="F9" s="34"/>
      <c r="G9" s="37"/>
    </row>
    <row r="10" spans="1:7" ht="19.5" customHeight="1">
      <c r="A10" s="33"/>
      <c r="B10" s="34"/>
      <c r="C10" s="35"/>
      <c r="D10" s="36"/>
      <c r="E10" s="34"/>
      <c r="F10" s="34"/>
      <c r="G10" s="37"/>
    </row>
    <row r="11" spans="1:7" ht="19.5" customHeight="1">
      <c r="A11" s="33"/>
      <c r="B11" s="34"/>
      <c r="C11" s="35"/>
      <c r="D11" s="36"/>
      <c r="E11" s="34"/>
      <c r="F11" s="34"/>
      <c r="G11" s="37"/>
    </row>
    <row r="12" spans="1:7" ht="19.5" customHeight="1">
      <c r="A12" s="33"/>
      <c r="B12" s="34"/>
      <c r="C12" s="35"/>
      <c r="D12" s="36"/>
      <c r="E12" s="34"/>
      <c r="F12" s="34"/>
      <c r="G12" s="37"/>
    </row>
    <row r="13" spans="1:7" ht="19.5" customHeight="1">
      <c r="A13" s="33"/>
      <c r="B13" s="34"/>
      <c r="C13" s="35"/>
      <c r="D13" s="36"/>
      <c r="E13" s="34"/>
      <c r="F13" s="38"/>
      <c r="G13" s="37"/>
    </row>
    <row r="14" spans="1:7" ht="19.5" customHeight="1">
      <c r="A14" s="33"/>
      <c r="B14" s="34"/>
      <c r="C14" s="35"/>
      <c r="D14" s="36"/>
      <c r="E14" s="34"/>
      <c r="F14" s="34"/>
      <c r="G14" s="37"/>
    </row>
    <row r="15" spans="1:7" ht="19.5" customHeight="1">
      <c r="A15" s="68">
        <v>1</v>
      </c>
      <c r="B15" s="69" t="s">
        <v>53</v>
      </c>
      <c r="C15" s="15" t="s">
        <v>60</v>
      </c>
      <c r="D15" s="70">
        <f>1*1*0.24</f>
        <v>0.24</v>
      </c>
      <c r="E15" s="68" t="s">
        <v>54</v>
      </c>
      <c r="F15" s="71" t="s">
        <v>497</v>
      </c>
      <c r="G15" s="56"/>
    </row>
    <row r="16" spans="1:7" ht="19.5" customHeight="1">
      <c r="A16" s="68"/>
      <c r="B16" s="69"/>
      <c r="C16" s="15"/>
      <c r="D16" s="70"/>
      <c r="E16" s="68"/>
      <c r="F16" s="71"/>
      <c r="G16" s="56"/>
    </row>
    <row r="17" spans="1:7" ht="19.5" customHeight="1">
      <c r="A17" s="68">
        <v>2</v>
      </c>
      <c r="B17" s="69" t="s">
        <v>55</v>
      </c>
      <c r="C17" s="15"/>
      <c r="D17" s="70">
        <f>1*1*0.24</f>
        <v>0.24</v>
      </c>
      <c r="E17" s="68" t="s">
        <v>54</v>
      </c>
      <c r="F17" s="71" t="s">
        <v>498</v>
      </c>
      <c r="G17" s="56"/>
    </row>
    <row r="18" spans="1:7" ht="19.5" customHeight="1">
      <c r="A18" s="68"/>
      <c r="B18" s="69"/>
      <c r="C18" s="15"/>
      <c r="D18" s="86"/>
      <c r="E18" s="68"/>
      <c r="F18" s="71"/>
      <c r="G18" s="56"/>
    </row>
    <row r="19" spans="1:7" ht="19.5" customHeight="1">
      <c r="A19" s="68">
        <v>3</v>
      </c>
      <c r="B19" s="69" t="s">
        <v>57</v>
      </c>
      <c r="C19" s="15" t="s">
        <v>58</v>
      </c>
      <c r="D19" s="86">
        <v>1</v>
      </c>
      <c r="E19" s="68" t="s">
        <v>56</v>
      </c>
      <c r="F19" s="71" t="s">
        <v>65</v>
      </c>
      <c r="G19" s="56"/>
    </row>
    <row r="20" spans="1:7" ht="19.5" customHeight="1">
      <c r="A20" s="68"/>
      <c r="B20" s="69"/>
      <c r="C20" s="15"/>
      <c r="D20" s="77"/>
      <c r="E20" s="68"/>
      <c r="F20" s="71"/>
      <c r="G20" s="56"/>
    </row>
    <row r="21" spans="1:7" ht="19.5" customHeight="1">
      <c r="A21" s="68">
        <v>4</v>
      </c>
      <c r="B21" s="69" t="s">
        <v>72</v>
      </c>
      <c r="C21" s="15" t="s">
        <v>499</v>
      </c>
      <c r="D21" s="77">
        <v>1</v>
      </c>
      <c r="E21" s="68" t="s">
        <v>54</v>
      </c>
      <c r="F21" s="71"/>
      <c r="G21" s="56"/>
    </row>
    <row r="22" spans="1:7" ht="19.5" customHeight="1">
      <c r="A22" s="68"/>
      <c r="B22" s="69"/>
      <c r="C22" s="15"/>
      <c r="D22" s="74"/>
      <c r="E22" s="68"/>
      <c r="F22" s="81"/>
      <c r="G22" s="56"/>
    </row>
    <row r="23" spans="1:7" ht="19.5" customHeight="1">
      <c r="A23" s="68">
        <v>5</v>
      </c>
      <c r="B23" s="69" t="s">
        <v>89</v>
      </c>
      <c r="C23" s="15" t="s">
        <v>64</v>
      </c>
      <c r="D23" s="77">
        <f>0.15*1.04</f>
        <v>0.156</v>
      </c>
      <c r="E23" s="68" t="s">
        <v>54</v>
      </c>
      <c r="F23" s="71" t="s">
        <v>688</v>
      </c>
      <c r="G23" s="56"/>
    </row>
    <row r="24" spans="1:7" ht="19.5" customHeight="1">
      <c r="A24" s="68"/>
      <c r="B24" s="69"/>
      <c r="C24" s="15"/>
      <c r="D24" s="74"/>
      <c r="E24" s="68"/>
      <c r="F24" s="81" t="s">
        <v>689</v>
      </c>
      <c r="G24" s="56"/>
    </row>
    <row r="25" spans="1:7" ht="19.5" customHeight="1">
      <c r="A25" s="68">
        <v>6</v>
      </c>
      <c r="B25" s="69" t="s">
        <v>405</v>
      </c>
      <c r="C25" s="15"/>
      <c r="D25" s="72">
        <v>0.15</v>
      </c>
      <c r="E25" s="68" t="s">
        <v>54</v>
      </c>
      <c r="F25" s="71"/>
      <c r="G25" s="56"/>
    </row>
    <row r="26" spans="1:7" ht="19.5" customHeight="1">
      <c r="A26" s="68"/>
      <c r="B26" s="69"/>
      <c r="C26" s="15"/>
      <c r="D26" s="72"/>
      <c r="E26" s="68"/>
      <c r="F26" s="71"/>
      <c r="G26" s="56"/>
    </row>
    <row r="27" spans="1:7" ht="19.5" customHeight="1">
      <c r="A27" s="68">
        <v>7</v>
      </c>
      <c r="B27" s="69" t="s">
        <v>433</v>
      </c>
      <c r="C27" s="15" t="s">
        <v>390</v>
      </c>
      <c r="D27" s="77">
        <f>0.03*1.06</f>
        <v>3.1800000000000002E-2</v>
      </c>
      <c r="E27" s="68" t="s">
        <v>56</v>
      </c>
      <c r="F27" s="71" t="s">
        <v>500</v>
      </c>
      <c r="G27" s="56"/>
    </row>
    <row r="28" spans="1:7" ht="19.5" customHeight="1">
      <c r="A28" s="68"/>
      <c r="B28" s="69"/>
      <c r="C28" s="15"/>
      <c r="D28" s="73"/>
      <c r="E28" s="68"/>
      <c r="F28" s="69" t="s">
        <v>501</v>
      </c>
      <c r="G28" s="56"/>
    </row>
    <row r="29" spans="1:7" ht="19.5" customHeight="1">
      <c r="A29" s="68">
        <v>8</v>
      </c>
      <c r="B29" s="69" t="s">
        <v>59</v>
      </c>
      <c r="C29" s="15"/>
      <c r="D29" s="78">
        <v>1.04</v>
      </c>
      <c r="E29" s="68" t="s">
        <v>56</v>
      </c>
      <c r="F29" s="71" t="s">
        <v>65</v>
      </c>
      <c r="G29" s="56"/>
    </row>
    <row r="30" spans="1:7" ht="19.5" customHeight="1">
      <c r="A30" s="68"/>
      <c r="B30" s="69"/>
      <c r="C30" s="15"/>
      <c r="D30" s="74"/>
      <c r="E30" s="68"/>
      <c r="F30" s="75" t="s">
        <v>766</v>
      </c>
      <c r="G30" s="56"/>
    </row>
    <row r="31" spans="1:7" ht="19.5" customHeight="1">
      <c r="A31" s="68">
        <v>9</v>
      </c>
      <c r="B31" s="69" t="s">
        <v>392</v>
      </c>
      <c r="C31" s="15" t="s">
        <v>66</v>
      </c>
      <c r="D31" s="77">
        <v>2.7E-2</v>
      </c>
      <c r="E31" s="68" t="s">
        <v>56</v>
      </c>
      <c r="F31" s="71"/>
      <c r="G31" s="56"/>
    </row>
    <row r="32" spans="1:7" ht="19.5" customHeight="1">
      <c r="A32" s="68"/>
      <c r="B32" s="69"/>
      <c r="C32" s="15"/>
      <c r="D32" s="74"/>
      <c r="E32" s="68"/>
      <c r="F32" s="75"/>
      <c r="G32" s="56"/>
    </row>
    <row r="33" spans="1:7" ht="19.5" customHeight="1">
      <c r="A33" s="553">
        <v>10</v>
      </c>
      <c r="B33" s="554" t="s">
        <v>67</v>
      </c>
      <c r="C33" s="552" t="s">
        <v>68</v>
      </c>
      <c r="D33" s="77">
        <v>2.7E-2</v>
      </c>
      <c r="E33" s="553" t="s">
        <v>56</v>
      </c>
      <c r="F33" s="75"/>
      <c r="G33" s="56"/>
    </row>
    <row r="34" spans="1:7" ht="19.5" customHeight="1">
      <c r="A34" s="553"/>
      <c r="B34" s="554"/>
      <c r="C34" s="552"/>
      <c r="D34" s="77"/>
      <c r="E34" s="553"/>
      <c r="F34" s="75"/>
      <c r="G34" s="56"/>
    </row>
    <row r="35" spans="1:7" s="8" customFormat="1" ht="19.5" customHeight="1">
      <c r="A35" s="68"/>
      <c r="B35" s="69"/>
      <c r="C35" s="15"/>
      <c r="D35" s="77"/>
      <c r="E35" s="68"/>
      <c r="F35" s="75"/>
      <c r="G35" s="83"/>
    </row>
    <row r="36" spans="1:7" ht="37.5" customHeight="1">
      <c r="A36" s="20" t="s">
        <v>24</v>
      </c>
      <c r="B36" s="58" t="s">
        <v>388</v>
      </c>
      <c r="C36" s="22"/>
      <c r="D36" s="58" t="s">
        <v>389</v>
      </c>
      <c r="E36" s="21"/>
      <c r="F36" s="24"/>
      <c r="G36" s="25" t="s">
        <v>71</v>
      </c>
    </row>
    <row r="37" spans="1:7" s="4" customFormat="1" ht="20.100000000000001" customHeight="1">
      <c r="A37" s="26" t="s">
        <v>26</v>
      </c>
      <c r="B37" s="26" t="s">
        <v>27</v>
      </c>
      <c r="C37" s="26" t="s">
        <v>28</v>
      </c>
      <c r="D37" s="27" t="s">
        <v>29</v>
      </c>
      <c r="E37" s="26" t="s">
        <v>2</v>
      </c>
      <c r="F37" s="26" t="s">
        <v>31</v>
      </c>
      <c r="G37" s="26" t="s">
        <v>32</v>
      </c>
    </row>
    <row r="38" spans="1:7" ht="19.5" customHeight="1">
      <c r="A38" s="28"/>
      <c r="B38" s="29"/>
      <c r="C38" s="30"/>
      <c r="D38" s="31"/>
      <c r="E38" s="29"/>
      <c r="F38" s="29"/>
      <c r="G38" s="32"/>
    </row>
    <row r="39" spans="1:7" ht="19.5" customHeight="1">
      <c r="A39" s="33"/>
      <c r="B39" s="34"/>
      <c r="C39" s="35"/>
      <c r="D39" s="36"/>
      <c r="E39" s="34"/>
      <c r="F39" s="34"/>
      <c r="G39" s="37"/>
    </row>
    <row r="40" spans="1:7" ht="19.5" customHeight="1">
      <c r="A40" s="33"/>
      <c r="B40" s="34"/>
      <c r="C40" s="35"/>
      <c r="D40" s="36"/>
      <c r="E40" s="34"/>
      <c r="F40" s="34"/>
      <c r="G40" s="37"/>
    </row>
    <row r="41" spans="1:7" ht="19.5" customHeight="1">
      <c r="A41" s="33"/>
      <c r="B41" s="34"/>
      <c r="C41" s="35"/>
      <c r="D41" s="36"/>
      <c r="E41" s="34"/>
      <c r="F41" s="34"/>
      <c r="G41" s="37"/>
    </row>
    <row r="42" spans="1:7" ht="19.5" customHeight="1">
      <c r="A42" s="33"/>
      <c r="B42" s="34"/>
      <c r="C42" s="35"/>
      <c r="D42" s="36"/>
      <c r="E42" s="34"/>
      <c r="F42" s="34"/>
      <c r="G42" s="37"/>
    </row>
    <row r="43" spans="1:7" ht="19.5" customHeight="1">
      <c r="A43" s="33"/>
      <c r="B43" s="34"/>
      <c r="C43" s="35"/>
      <c r="D43" s="36"/>
      <c r="E43" s="34"/>
      <c r="F43" s="34"/>
      <c r="G43" s="37"/>
    </row>
    <row r="44" spans="1:7" ht="19.5" customHeight="1">
      <c r="A44" s="33"/>
      <c r="B44" s="34"/>
      <c r="C44" s="35"/>
      <c r="D44" s="36"/>
      <c r="E44" s="34"/>
      <c r="F44" s="34"/>
      <c r="G44" s="37"/>
    </row>
    <row r="45" spans="1:7" ht="19.5" customHeight="1">
      <c r="A45" s="33"/>
      <c r="B45" s="34"/>
      <c r="C45" s="35"/>
      <c r="D45" s="36"/>
      <c r="E45" s="34"/>
      <c r="F45" s="34"/>
      <c r="G45" s="37"/>
    </row>
    <row r="46" spans="1:7" ht="19.5" customHeight="1">
      <c r="A46" s="33"/>
      <c r="B46" s="34"/>
      <c r="C46" s="35"/>
      <c r="D46" s="36"/>
      <c r="E46" s="34"/>
      <c r="F46" s="34"/>
      <c r="G46" s="37"/>
    </row>
    <row r="47" spans="1:7" ht="19.5" customHeight="1">
      <c r="A47" s="33"/>
      <c r="B47" s="34"/>
      <c r="C47" s="35"/>
      <c r="D47" s="36"/>
      <c r="E47" s="34"/>
      <c r="F47" s="34"/>
      <c r="G47" s="37"/>
    </row>
    <row r="48" spans="1:7" ht="19.5" customHeight="1">
      <c r="A48" s="33"/>
      <c r="B48" s="34"/>
      <c r="C48" s="35"/>
      <c r="D48" s="36"/>
      <c r="E48" s="34"/>
      <c r="F48" s="38"/>
      <c r="G48" s="37"/>
    </row>
    <row r="49" spans="1:7" ht="19.5" customHeight="1">
      <c r="A49" s="33"/>
      <c r="B49" s="34"/>
      <c r="C49" s="35"/>
      <c r="D49" s="36"/>
      <c r="E49" s="34"/>
      <c r="F49" s="34"/>
      <c r="G49" s="37"/>
    </row>
    <row r="50" spans="1:7" ht="19.5" customHeight="1">
      <c r="A50" s="68">
        <v>12</v>
      </c>
      <c r="B50" s="69" t="s">
        <v>69</v>
      </c>
      <c r="C50" s="15"/>
      <c r="D50" s="82">
        <v>1.2999999999999999E-2</v>
      </c>
      <c r="E50" s="68" t="s">
        <v>70</v>
      </c>
      <c r="F50" s="79" t="s">
        <v>110</v>
      </c>
      <c r="G50" s="56"/>
    </row>
    <row r="51" spans="1:7" ht="19.5" customHeight="1">
      <c r="A51" s="68"/>
      <c r="B51" s="69"/>
      <c r="C51" s="15"/>
      <c r="D51" s="82"/>
      <c r="E51" s="68"/>
      <c r="F51" s="79"/>
      <c r="G51" s="56"/>
    </row>
    <row r="52" spans="1:7" ht="19.5" customHeight="1">
      <c r="A52" s="68">
        <v>13</v>
      </c>
      <c r="B52" s="69" t="s">
        <v>73</v>
      </c>
      <c r="C52" s="15"/>
      <c r="D52" s="82">
        <v>1.2999999999999999E-2</v>
      </c>
      <c r="E52" s="68" t="s">
        <v>70</v>
      </c>
      <c r="F52" s="79" t="s">
        <v>110</v>
      </c>
      <c r="G52" s="56"/>
    </row>
    <row r="53" spans="1:7" ht="19.5" customHeight="1">
      <c r="A53" s="68"/>
      <c r="B53" s="69"/>
      <c r="C53" s="15"/>
      <c r="D53" s="77"/>
      <c r="E53" s="68"/>
      <c r="F53" s="79"/>
      <c r="G53" s="56"/>
    </row>
    <row r="54" spans="1:7" ht="19.5" customHeight="1">
      <c r="A54" s="68"/>
      <c r="B54" s="69"/>
      <c r="C54" s="15"/>
      <c r="D54" s="82"/>
      <c r="E54" s="68"/>
      <c r="F54" s="79"/>
      <c r="G54" s="56"/>
    </row>
    <row r="55" spans="1:7" ht="19.5" customHeight="1">
      <c r="A55" s="68"/>
      <c r="B55" s="69"/>
      <c r="C55" s="15"/>
      <c r="D55" s="77"/>
      <c r="E55" s="68"/>
      <c r="F55" s="79"/>
      <c r="G55" s="56"/>
    </row>
    <row r="56" spans="1:7" ht="19.5" customHeight="1">
      <c r="A56" s="68"/>
      <c r="B56" s="69"/>
      <c r="C56" s="15"/>
      <c r="D56" s="77"/>
      <c r="E56" s="68"/>
      <c r="F56" s="71"/>
      <c r="G56" s="56"/>
    </row>
    <row r="57" spans="1:7" ht="19.5" customHeight="1">
      <c r="A57" s="68"/>
      <c r="B57" s="69"/>
      <c r="C57" s="15"/>
      <c r="D57" s="74"/>
      <c r="E57" s="68"/>
      <c r="F57" s="81"/>
      <c r="G57" s="56"/>
    </row>
    <row r="58" spans="1:7" ht="19.5" customHeight="1">
      <c r="A58" s="68"/>
      <c r="B58" s="69"/>
      <c r="C58" s="15"/>
      <c r="D58" s="72"/>
      <c r="E58" s="68"/>
      <c r="F58" s="71"/>
      <c r="G58" s="56"/>
    </row>
    <row r="59" spans="1:7" ht="19.5" customHeight="1">
      <c r="A59" s="68"/>
      <c r="B59" s="69"/>
      <c r="C59" s="15"/>
      <c r="D59" s="72"/>
      <c r="E59" s="68"/>
      <c r="F59" s="71"/>
      <c r="G59" s="56"/>
    </row>
    <row r="60" spans="1:7" ht="19.5" customHeight="1">
      <c r="A60" s="68"/>
      <c r="B60" s="69"/>
      <c r="C60" s="15"/>
      <c r="D60" s="72"/>
      <c r="E60" s="68"/>
      <c r="F60" s="71"/>
      <c r="G60" s="56"/>
    </row>
    <row r="61" spans="1:7" ht="19.5" customHeight="1">
      <c r="A61" s="68"/>
      <c r="B61" s="69"/>
      <c r="C61" s="15"/>
      <c r="D61" s="77"/>
      <c r="E61" s="68"/>
      <c r="F61" s="71"/>
      <c r="G61" s="56"/>
    </row>
    <row r="62" spans="1:7" ht="19.5" customHeight="1">
      <c r="A62" s="68"/>
      <c r="B62" s="69"/>
      <c r="C62" s="15"/>
      <c r="D62" s="73"/>
      <c r="E62" s="68"/>
      <c r="F62" s="69"/>
      <c r="G62" s="56"/>
    </row>
    <row r="63" spans="1:7" ht="19.5" customHeight="1">
      <c r="A63" s="68"/>
      <c r="B63" s="69"/>
      <c r="C63" s="15"/>
      <c r="D63" s="78"/>
      <c r="E63" s="68"/>
      <c r="F63" s="71"/>
      <c r="G63" s="56"/>
    </row>
    <row r="64" spans="1:7" ht="19.5" customHeight="1">
      <c r="A64" s="68"/>
      <c r="B64" s="69"/>
      <c r="C64" s="15"/>
      <c r="D64" s="74"/>
      <c r="E64" s="68"/>
      <c r="F64" s="75"/>
      <c r="G64" s="56"/>
    </row>
    <row r="65" spans="1:7" ht="19.5" customHeight="1">
      <c r="A65" s="68"/>
      <c r="B65" s="69"/>
      <c r="C65" s="15"/>
      <c r="D65" s="77"/>
      <c r="E65" s="68"/>
      <c r="F65" s="71"/>
      <c r="G65" s="56"/>
    </row>
    <row r="66" spans="1:7" ht="19.5" customHeight="1">
      <c r="A66" s="68"/>
      <c r="B66" s="69"/>
      <c r="C66" s="15"/>
      <c r="D66" s="77"/>
      <c r="E66" s="68"/>
      <c r="F66" s="75"/>
      <c r="G66" s="56"/>
    </row>
    <row r="67" spans="1:7" ht="19.5" customHeight="1">
      <c r="A67" s="68"/>
      <c r="B67" s="69"/>
      <c r="C67" s="15"/>
      <c r="D67" s="82"/>
      <c r="E67" s="68"/>
      <c r="F67" s="79"/>
      <c r="G67" s="56"/>
    </row>
    <row r="68" spans="1:7" ht="19.5" customHeight="1">
      <c r="A68" s="68"/>
      <c r="B68" s="69"/>
      <c r="C68" s="15"/>
      <c r="D68" s="82"/>
      <c r="E68" s="68"/>
      <c r="F68" s="79"/>
      <c r="G68" s="56"/>
    </row>
    <row r="69" spans="1:7" ht="19.5" customHeight="1">
      <c r="A69" s="68"/>
      <c r="B69" s="69"/>
      <c r="C69" s="15"/>
      <c r="D69" s="82"/>
      <c r="E69" s="68"/>
      <c r="F69" s="79"/>
      <c r="G69" s="56"/>
    </row>
    <row r="70" spans="1:7" s="8" customFormat="1" ht="19.5" customHeight="1">
      <c r="A70" s="68"/>
      <c r="B70" s="69"/>
      <c r="C70" s="15"/>
      <c r="D70" s="77"/>
      <c r="E70" s="68"/>
      <c r="F70" s="79"/>
      <c r="G70" s="83"/>
    </row>
    <row r="71" spans="1:7" ht="37.5" customHeight="1">
      <c r="A71" s="20" t="s">
        <v>24</v>
      </c>
      <c r="B71" s="58" t="s">
        <v>547</v>
      </c>
      <c r="C71" s="22"/>
      <c r="D71" s="58"/>
      <c r="E71" s="21"/>
      <c r="F71" s="24"/>
      <c r="G71" s="25" t="s">
        <v>71</v>
      </c>
    </row>
    <row r="72" spans="1:7" s="4" customFormat="1" ht="20.100000000000001" customHeight="1">
      <c r="A72" s="26" t="s">
        <v>26</v>
      </c>
      <c r="B72" s="26" t="s">
        <v>27</v>
      </c>
      <c r="C72" s="26" t="s">
        <v>28</v>
      </c>
      <c r="D72" s="27" t="s">
        <v>29</v>
      </c>
      <c r="E72" s="26" t="s">
        <v>30</v>
      </c>
      <c r="F72" s="26" t="s">
        <v>31</v>
      </c>
      <c r="G72" s="26" t="s">
        <v>32</v>
      </c>
    </row>
    <row r="73" spans="1:7" ht="19.5" customHeight="1">
      <c r="A73" s="28"/>
      <c r="B73" s="29"/>
      <c r="C73" s="30"/>
      <c r="D73" s="31"/>
      <c r="E73" s="29"/>
      <c r="F73" s="29"/>
      <c r="G73" s="32"/>
    </row>
    <row r="74" spans="1:7" ht="19.5" customHeight="1">
      <c r="A74" s="33"/>
      <c r="B74" s="34"/>
      <c r="C74" s="35"/>
      <c r="D74" s="36"/>
      <c r="E74" s="34"/>
      <c r="F74" s="34"/>
      <c r="G74" s="37"/>
    </row>
    <row r="75" spans="1:7" ht="19.5" customHeight="1">
      <c r="A75" s="33"/>
      <c r="B75" s="34"/>
      <c r="C75" s="35"/>
      <c r="D75" s="36"/>
      <c r="E75" s="34"/>
      <c r="F75" s="34"/>
      <c r="G75" s="37"/>
    </row>
    <row r="76" spans="1:7" ht="19.5" customHeight="1">
      <c r="A76" s="33"/>
      <c r="B76" s="34"/>
      <c r="C76" s="35"/>
      <c r="D76" s="36"/>
      <c r="E76" s="34"/>
      <c r="F76" s="34"/>
      <c r="G76" s="37"/>
    </row>
    <row r="77" spans="1:7" ht="19.5" customHeight="1">
      <c r="A77" s="33"/>
      <c r="B77" s="34"/>
      <c r="C77" s="35"/>
      <c r="D77" s="36"/>
      <c r="E77" s="34"/>
      <c r="F77" s="34"/>
      <c r="G77" s="37"/>
    </row>
    <row r="78" spans="1:7" ht="19.5" customHeight="1">
      <c r="A78" s="33"/>
      <c r="B78" s="34"/>
      <c r="C78" s="35"/>
      <c r="D78" s="36"/>
      <c r="E78" s="34"/>
      <c r="F78" s="34"/>
      <c r="G78" s="37"/>
    </row>
    <row r="79" spans="1:7" ht="19.5" customHeight="1">
      <c r="A79" s="33"/>
      <c r="B79" s="34"/>
      <c r="C79" s="35"/>
      <c r="D79" s="36"/>
      <c r="E79" s="34"/>
      <c r="F79" s="34"/>
      <c r="G79" s="37"/>
    </row>
    <row r="80" spans="1:7" ht="19.5" customHeight="1">
      <c r="A80" s="33"/>
      <c r="B80" s="34"/>
      <c r="C80" s="35"/>
      <c r="D80" s="36"/>
      <c r="E80" s="34"/>
      <c r="F80" s="34"/>
      <c r="G80" s="37"/>
    </row>
    <row r="81" spans="1:7" ht="19.5" customHeight="1">
      <c r="A81" s="33"/>
      <c r="B81" s="34"/>
      <c r="C81" s="35"/>
      <c r="D81" s="36"/>
      <c r="E81" s="34"/>
      <c r="F81" s="34"/>
      <c r="G81" s="37"/>
    </row>
    <row r="82" spans="1:7" ht="19.5" customHeight="1">
      <c r="A82" s="33"/>
      <c r="B82" s="34"/>
      <c r="C82" s="35"/>
      <c r="D82" s="36"/>
      <c r="E82" s="34"/>
      <c r="F82" s="34"/>
      <c r="G82" s="37"/>
    </row>
    <row r="83" spans="1:7" ht="19.5" customHeight="1">
      <c r="A83" s="33"/>
      <c r="B83" s="34"/>
      <c r="C83" s="35"/>
      <c r="D83" s="36"/>
      <c r="E83" s="34"/>
      <c r="F83" s="38"/>
      <c r="G83" s="37"/>
    </row>
    <row r="84" spans="1:7" ht="19.5" customHeight="1">
      <c r="A84" s="33"/>
      <c r="B84" s="34"/>
      <c r="C84" s="35"/>
      <c r="D84" s="36"/>
      <c r="E84" s="34"/>
      <c r="F84" s="34"/>
      <c r="G84" s="37"/>
    </row>
    <row r="85" spans="1:7" ht="19.5" customHeight="1">
      <c r="A85" s="68">
        <v>1</v>
      </c>
      <c r="B85" s="69" t="s">
        <v>57</v>
      </c>
      <c r="C85" s="15" t="s">
        <v>562</v>
      </c>
      <c r="D85" s="86">
        <v>1</v>
      </c>
      <c r="E85" s="68" t="s">
        <v>56</v>
      </c>
      <c r="F85" s="71" t="s">
        <v>65</v>
      </c>
      <c r="G85" s="56"/>
    </row>
    <row r="86" spans="1:7" ht="19.5" customHeight="1">
      <c r="A86" s="68"/>
      <c r="B86" s="69"/>
      <c r="C86" s="15"/>
      <c r="D86" s="70"/>
      <c r="E86" s="68"/>
      <c r="F86" s="71"/>
      <c r="G86" s="56"/>
    </row>
    <row r="87" spans="1:7" ht="19.5" customHeight="1">
      <c r="A87" s="68">
        <v>2</v>
      </c>
      <c r="B87" s="69" t="s">
        <v>72</v>
      </c>
      <c r="C87" s="15" t="s">
        <v>548</v>
      </c>
      <c r="D87" s="77">
        <v>1</v>
      </c>
      <c r="E87" s="68" t="s">
        <v>56</v>
      </c>
      <c r="F87" s="71"/>
      <c r="G87" s="56"/>
    </row>
    <row r="88" spans="1:7" ht="19.5" customHeight="1">
      <c r="A88" s="68"/>
      <c r="B88" s="69"/>
      <c r="C88" s="15"/>
      <c r="D88" s="86"/>
      <c r="E88" s="68"/>
      <c r="F88" s="71"/>
      <c r="G88" s="56"/>
    </row>
    <row r="89" spans="1:7" ht="19.5" customHeight="1">
      <c r="A89" s="68">
        <v>3</v>
      </c>
      <c r="B89" s="69" t="s">
        <v>549</v>
      </c>
      <c r="C89" s="15" t="s">
        <v>550</v>
      </c>
      <c r="D89" s="77">
        <f>0.1*1.02</f>
        <v>0.10200000000000001</v>
      </c>
      <c r="E89" s="68" t="s">
        <v>54</v>
      </c>
      <c r="F89" s="71" t="s">
        <v>768</v>
      </c>
      <c r="G89" s="56"/>
    </row>
    <row r="90" spans="1:7" ht="19.5" customHeight="1">
      <c r="A90" s="68"/>
      <c r="B90" s="69"/>
      <c r="C90" s="15"/>
      <c r="D90" s="73"/>
      <c r="E90" s="68"/>
      <c r="F90" s="69" t="s">
        <v>551</v>
      </c>
      <c r="G90" s="56"/>
    </row>
    <row r="91" spans="1:7" ht="19.5" customHeight="1">
      <c r="A91" s="68">
        <v>4</v>
      </c>
      <c r="B91" s="69" t="s">
        <v>552</v>
      </c>
      <c r="C91" s="15"/>
      <c r="D91" s="77">
        <v>0.1</v>
      </c>
      <c r="E91" s="68" t="s">
        <v>54</v>
      </c>
      <c r="F91" s="71"/>
      <c r="G91" s="56"/>
    </row>
    <row r="92" spans="1:7" ht="19.5" customHeight="1">
      <c r="A92" s="68"/>
      <c r="B92" s="69"/>
      <c r="C92" s="15"/>
      <c r="D92" s="74"/>
      <c r="E92" s="68"/>
      <c r="F92" s="81"/>
      <c r="G92" s="56"/>
    </row>
    <row r="93" spans="1:7" ht="19.5" customHeight="1">
      <c r="A93" s="68"/>
      <c r="B93" s="69"/>
      <c r="C93" s="15"/>
      <c r="D93" s="77"/>
      <c r="E93" s="68"/>
      <c r="F93" s="71"/>
      <c r="G93" s="56"/>
    </row>
    <row r="94" spans="1:7" ht="19.5" customHeight="1">
      <c r="A94" s="68"/>
      <c r="B94" s="69"/>
      <c r="C94" s="15"/>
      <c r="D94" s="74"/>
      <c r="E94" s="68"/>
      <c r="F94" s="81"/>
      <c r="G94" s="56"/>
    </row>
    <row r="95" spans="1:7" ht="19.5" customHeight="1">
      <c r="A95" s="68"/>
      <c r="B95" s="69"/>
      <c r="C95" s="15"/>
      <c r="D95" s="72"/>
      <c r="E95" s="68"/>
      <c r="F95" s="71"/>
      <c r="G95" s="56"/>
    </row>
    <row r="96" spans="1:7" ht="19.5" customHeight="1">
      <c r="A96" s="68"/>
      <c r="B96" s="69"/>
      <c r="C96" s="15"/>
      <c r="D96" s="72"/>
      <c r="E96" s="68"/>
      <c r="F96" s="71"/>
      <c r="G96" s="56"/>
    </row>
    <row r="97" spans="1:7" ht="19.5" customHeight="1">
      <c r="A97" s="68"/>
      <c r="B97" s="69"/>
      <c r="C97" s="15"/>
      <c r="D97" s="77"/>
      <c r="E97" s="68"/>
      <c r="F97" s="71"/>
      <c r="G97" s="56"/>
    </row>
    <row r="98" spans="1:7" ht="19.5" customHeight="1">
      <c r="A98" s="68"/>
      <c r="B98" s="69"/>
      <c r="C98" s="15"/>
      <c r="D98" s="73"/>
      <c r="E98" s="68"/>
      <c r="F98" s="69"/>
      <c r="G98" s="56"/>
    </row>
    <row r="99" spans="1:7" ht="19.5" customHeight="1">
      <c r="A99" s="68"/>
      <c r="B99" s="69"/>
      <c r="C99" s="15"/>
      <c r="D99" s="77"/>
      <c r="E99" s="68"/>
      <c r="F99" s="71"/>
      <c r="G99" s="56"/>
    </row>
    <row r="100" spans="1:7" ht="19.5" customHeight="1">
      <c r="A100" s="68"/>
      <c r="B100" s="69"/>
      <c r="C100" s="15"/>
      <c r="D100" s="73"/>
      <c r="E100" s="68"/>
      <c r="F100" s="69"/>
      <c r="G100" s="56"/>
    </row>
    <row r="101" spans="1:7" ht="19.5" customHeight="1">
      <c r="A101" s="68"/>
      <c r="B101" s="69"/>
      <c r="C101" s="15"/>
      <c r="D101" s="78"/>
      <c r="E101" s="68"/>
      <c r="F101" s="71"/>
      <c r="G101" s="56"/>
    </row>
    <row r="102" spans="1:7" ht="19.5" customHeight="1">
      <c r="A102" s="68"/>
      <c r="B102" s="69"/>
      <c r="C102" s="15"/>
      <c r="D102" s="74"/>
      <c r="E102" s="68"/>
      <c r="F102" s="75"/>
      <c r="G102" s="56"/>
    </row>
    <row r="103" spans="1:7" ht="19.5" customHeight="1">
      <c r="A103" s="68"/>
      <c r="B103" s="69"/>
      <c r="C103" s="15"/>
      <c r="D103" s="77"/>
      <c r="E103" s="68"/>
      <c r="F103" s="71"/>
      <c r="G103" s="56"/>
    </row>
    <row r="104" spans="1:7" ht="19.5" customHeight="1">
      <c r="A104" s="68"/>
      <c r="B104" s="69"/>
      <c r="C104" s="15"/>
      <c r="D104" s="74"/>
      <c r="E104" s="68"/>
      <c r="F104" s="75"/>
      <c r="G104" s="56"/>
    </row>
    <row r="105" spans="1:7" s="8" customFormat="1" ht="19.5" customHeight="1">
      <c r="A105" s="68"/>
      <c r="B105" s="69"/>
      <c r="C105" s="15"/>
      <c r="D105" s="77"/>
      <c r="E105" s="68"/>
      <c r="F105" s="75"/>
      <c r="G105" s="83"/>
    </row>
    <row r="106" spans="1:7" ht="37.5" customHeight="1">
      <c r="A106" s="20" t="s">
        <v>24</v>
      </c>
      <c r="B106" s="58" t="s">
        <v>603</v>
      </c>
      <c r="C106" s="22"/>
      <c r="D106" s="58"/>
      <c r="E106" s="21"/>
      <c r="F106" s="24"/>
      <c r="G106" s="25" t="s">
        <v>71</v>
      </c>
    </row>
    <row r="107" spans="1:7" ht="19.5" customHeight="1">
      <c r="A107" s="26" t="s">
        <v>26</v>
      </c>
      <c r="B107" s="26" t="s">
        <v>27</v>
      </c>
      <c r="C107" s="26" t="s">
        <v>28</v>
      </c>
      <c r="D107" s="27" t="s">
        <v>29</v>
      </c>
      <c r="E107" s="26" t="s">
        <v>2</v>
      </c>
      <c r="F107" s="26" t="s">
        <v>31</v>
      </c>
      <c r="G107" s="26" t="s">
        <v>32</v>
      </c>
    </row>
    <row r="108" spans="1:7" ht="19.5" customHeight="1">
      <c r="A108" s="28"/>
      <c r="B108" s="29"/>
      <c r="C108" s="30"/>
      <c r="D108" s="31"/>
      <c r="E108" s="29"/>
      <c r="F108" s="29"/>
      <c r="G108" s="32"/>
    </row>
    <row r="109" spans="1:7" ht="19.5" customHeight="1">
      <c r="A109" s="33"/>
      <c r="B109" s="34"/>
      <c r="C109" s="35"/>
      <c r="D109" s="36"/>
      <c r="E109" s="34"/>
      <c r="F109" s="34"/>
      <c r="G109" s="37"/>
    </row>
    <row r="110" spans="1:7" ht="19.5" customHeight="1">
      <c r="A110" s="33"/>
      <c r="B110" s="34"/>
      <c r="C110" s="35"/>
      <c r="D110" s="36"/>
      <c r="E110" s="34"/>
      <c r="F110" s="34"/>
      <c r="G110" s="37"/>
    </row>
    <row r="111" spans="1:7" ht="19.5" customHeight="1">
      <c r="A111" s="33"/>
      <c r="B111" s="34"/>
      <c r="C111" s="35"/>
      <c r="D111" s="36"/>
      <c r="E111" s="34"/>
      <c r="F111" s="34"/>
      <c r="G111" s="37"/>
    </row>
    <row r="112" spans="1:7" ht="19.5" customHeight="1">
      <c r="A112" s="33"/>
      <c r="B112" s="34"/>
      <c r="C112" s="35"/>
      <c r="D112" s="36"/>
      <c r="E112" s="34"/>
      <c r="F112" s="34"/>
      <c r="G112" s="37"/>
    </row>
    <row r="113" spans="1:7" ht="19.5" customHeight="1">
      <c r="A113" s="33"/>
      <c r="B113" s="34"/>
      <c r="C113" s="35"/>
      <c r="D113" s="36"/>
      <c r="E113" s="34"/>
      <c r="F113" s="34"/>
      <c r="G113" s="37"/>
    </row>
    <row r="114" spans="1:7" ht="19.5" customHeight="1">
      <c r="A114" s="33"/>
      <c r="B114" s="34"/>
      <c r="C114" s="35"/>
      <c r="D114" s="36"/>
      <c r="E114" s="34"/>
      <c r="F114" s="34"/>
      <c r="G114" s="37"/>
    </row>
    <row r="115" spans="1:7" ht="19.5" customHeight="1">
      <c r="A115" s="33"/>
      <c r="B115" s="34"/>
      <c r="C115" s="35"/>
      <c r="D115" s="36"/>
      <c r="E115" s="34"/>
      <c r="F115" s="34"/>
      <c r="G115" s="37"/>
    </row>
    <row r="116" spans="1:7" ht="19.5" customHeight="1">
      <c r="A116" s="33"/>
      <c r="B116" s="34"/>
      <c r="C116" s="35"/>
      <c r="D116" s="36"/>
      <c r="E116" s="34"/>
      <c r="F116" s="34"/>
      <c r="G116" s="37"/>
    </row>
    <row r="117" spans="1:7" ht="19.5" customHeight="1">
      <c r="A117" s="33"/>
      <c r="B117" s="34"/>
      <c r="C117" s="35"/>
      <c r="D117" s="36"/>
      <c r="E117" s="34"/>
      <c r="F117" s="34"/>
      <c r="G117" s="37"/>
    </row>
    <row r="118" spans="1:7" ht="19.5" customHeight="1">
      <c r="A118" s="33"/>
      <c r="B118" s="34"/>
      <c r="C118" s="35"/>
      <c r="D118" s="36"/>
      <c r="E118" s="34"/>
      <c r="F118" s="38"/>
      <c r="G118" s="37"/>
    </row>
    <row r="119" spans="1:7" ht="19.5" customHeight="1">
      <c r="A119" s="33"/>
      <c r="B119" s="34"/>
      <c r="C119" s="35"/>
      <c r="D119" s="36"/>
      <c r="E119" s="34"/>
      <c r="F119" s="34"/>
      <c r="G119" s="37"/>
    </row>
    <row r="120" spans="1:7" ht="19.5" customHeight="1">
      <c r="A120" s="68">
        <v>1</v>
      </c>
      <c r="B120" s="69" t="s">
        <v>604</v>
      </c>
      <c r="C120" s="15" t="s">
        <v>773</v>
      </c>
      <c r="D120" s="82">
        <f>0.55*0.55*0.15*4</f>
        <v>0.18150000000000002</v>
      </c>
      <c r="E120" s="68" t="s">
        <v>54</v>
      </c>
      <c r="F120" s="79" t="s">
        <v>694</v>
      </c>
      <c r="G120" s="56"/>
    </row>
    <row r="121" spans="1:7" ht="19.5" customHeight="1">
      <c r="A121" s="68"/>
      <c r="B121" s="69"/>
      <c r="C121" s="15"/>
      <c r="D121" s="82"/>
      <c r="E121" s="68"/>
      <c r="F121" s="79"/>
      <c r="G121" s="56"/>
    </row>
    <row r="122" spans="1:7" ht="19.5" customHeight="1">
      <c r="A122" s="68">
        <v>2</v>
      </c>
      <c r="B122" s="69" t="s">
        <v>605</v>
      </c>
      <c r="C122" s="15" t="s">
        <v>773</v>
      </c>
      <c r="D122" s="82">
        <f>((0.35*0.35*0.1)+(0.15*0.15*0.15))*4</f>
        <v>6.2499999999999993E-2</v>
      </c>
      <c r="E122" s="68" t="s">
        <v>54</v>
      </c>
      <c r="F122" s="79" t="s">
        <v>693</v>
      </c>
      <c r="G122" s="56"/>
    </row>
    <row r="123" spans="1:7" ht="19.5" customHeight="1">
      <c r="A123" s="68"/>
      <c r="B123" s="69"/>
      <c r="C123" s="15"/>
      <c r="D123" s="77"/>
      <c r="E123" s="68"/>
      <c r="F123" s="79"/>
      <c r="G123" s="56"/>
    </row>
    <row r="124" spans="1:7" ht="19.5" customHeight="1">
      <c r="A124" s="68">
        <v>3</v>
      </c>
      <c r="B124" s="69" t="s">
        <v>606</v>
      </c>
      <c r="C124" s="15"/>
      <c r="D124" s="82">
        <f>D120-D122</f>
        <v>0.11900000000000002</v>
      </c>
      <c r="E124" s="68" t="s">
        <v>54</v>
      </c>
      <c r="F124" s="79" t="s">
        <v>615</v>
      </c>
      <c r="G124" s="56"/>
    </row>
    <row r="125" spans="1:7" ht="19.5" customHeight="1">
      <c r="A125" s="68"/>
      <c r="B125" s="69"/>
      <c r="C125" s="15"/>
      <c r="D125" s="77"/>
      <c r="E125" s="68"/>
      <c r="F125" s="79"/>
      <c r="G125" s="56"/>
    </row>
    <row r="126" spans="1:7" ht="19.5" customHeight="1">
      <c r="A126" s="68">
        <v>4</v>
      </c>
      <c r="B126" s="69" t="s">
        <v>607</v>
      </c>
      <c r="C126" s="15"/>
      <c r="D126" s="77">
        <f>(0.35*0.35*0.1)*4*1.04</f>
        <v>5.0959999999999998E-2</v>
      </c>
      <c r="E126" s="68" t="s">
        <v>54</v>
      </c>
      <c r="F126" s="79" t="s">
        <v>691</v>
      </c>
      <c r="G126" s="56"/>
    </row>
    <row r="127" spans="1:7" ht="19.5" customHeight="1">
      <c r="A127" s="68"/>
      <c r="B127" s="69"/>
      <c r="C127" s="15"/>
      <c r="D127" s="74"/>
      <c r="E127" s="68"/>
      <c r="F127" s="81" t="s">
        <v>692</v>
      </c>
      <c r="G127" s="56"/>
    </row>
    <row r="128" spans="1:7" ht="19.5" customHeight="1">
      <c r="A128" s="68">
        <v>5</v>
      </c>
      <c r="B128" s="69" t="s">
        <v>405</v>
      </c>
      <c r="C128" s="15"/>
      <c r="D128" s="77">
        <f>(0.35*0.35*0.1)*4</f>
        <v>4.8999999999999995E-2</v>
      </c>
      <c r="E128" s="68" t="s">
        <v>54</v>
      </c>
      <c r="F128" s="71"/>
      <c r="G128" s="56"/>
    </row>
    <row r="129" spans="1:7" ht="19.5" customHeight="1">
      <c r="A129" s="68"/>
      <c r="B129" s="69"/>
      <c r="C129" s="15"/>
      <c r="D129" s="74"/>
      <c r="E129" s="68"/>
      <c r="F129" s="81"/>
      <c r="G129" s="56"/>
    </row>
    <row r="130" spans="1:7" ht="19.5" customHeight="1">
      <c r="A130" s="68">
        <v>6</v>
      </c>
      <c r="B130" s="69" t="s">
        <v>608</v>
      </c>
      <c r="C130" s="15" t="s">
        <v>609</v>
      </c>
      <c r="D130" s="447">
        <f>0.15*0.15*0.1*4*1.02</f>
        <v>9.1799999999999989E-3</v>
      </c>
      <c r="E130" s="68" t="s">
        <v>54</v>
      </c>
      <c r="F130" s="79" t="s">
        <v>690</v>
      </c>
      <c r="G130" s="56"/>
    </row>
    <row r="131" spans="1:7" ht="19.5" customHeight="1">
      <c r="A131" s="68"/>
      <c r="B131" s="69"/>
      <c r="C131" s="15"/>
      <c r="D131" s="72"/>
      <c r="E131" s="68"/>
      <c r="F131" s="69" t="s">
        <v>616</v>
      </c>
      <c r="G131" s="56"/>
    </row>
    <row r="132" spans="1:7" ht="19.5" customHeight="1">
      <c r="A132" s="68">
        <v>7</v>
      </c>
      <c r="B132" s="69" t="s">
        <v>610</v>
      </c>
      <c r="C132" s="15" t="s">
        <v>611</v>
      </c>
      <c r="D132" s="77">
        <f>0.15*0.15*0.1*4</f>
        <v>8.9999999999999993E-3</v>
      </c>
      <c r="E132" s="68" t="s">
        <v>54</v>
      </c>
      <c r="F132" s="71"/>
      <c r="G132" s="56"/>
    </row>
    <row r="133" spans="1:7" ht="19.5" customHeight="1">
      <c r="A133" s="68"/>
      <c r="B133" s="69"/>
      <c r="C133" s="15"/>
      <c r="D133" s="73"/>
      <c r="E133" s="68"/>
      <c r="F133" s="69"/>
      <c r="G133" s="56"/>
    </row>
    <row r="134" spans="1:7" ht="19.5" customHeight="1">
      <c r="A134" s="68">
        <v>8</v>
      </c>
      <c r="B134" s="69" t="s">
        <v>612</v>
      </c>
      <c r="C134" s="15" t="s">
        <v>613</v>
      </c>
      <c r="D134" s="72">
        <f>0.15*0.15*4*4</f>
        <v>0.36</v>
      </c>
      <c r="E134" s="68" t="s">
        <v>614</v>
      </c>
      <c r="F134" s="71" t="s">
        <v>695</v>
      </c>
      <c r="G134" s="56"/>
    </row>
    <row r="135" spans="1:7" ht="19.5" customHeight="1">
      <c r="A135" s="68"/>
      <c r="B135" s="69"/>
      <c r="C135" s="15"/>
      <c r="D135" s="73"/>
      <c r="E135" s="68"/>
      <c r="F135" s="69"/>
      <c r="G135" s="56"/>
    </row>
    <row r="136" spans="1:7" ht="19.5" customHeight="1">
      <c r="A136" s="68"/>
      <c r="B136" s="69"/>
      <c r="C136" s="15"/>
      <c r="D136" s="77"/>
      <c r="E136" s="68"/>
      <c r="F136" s="75"/>
      <c r="G136" s="56"/>
    </row>
    <row r="137" spans="1:7" ht="19.5" customHeight="1">
      <c r="A137" s="68"/>
      <c r="B137" s="69"/>
      <c r="C137" s="15"/>
      <c r="D137" s="82"/>
      <c r="E137" s="68"/>
      <c r="F137" s="79"/>
      <c r="G137" s="56"/>
    </row>
    <row r="138" spans="1:7" ht="19.5" customHeight="1">
      <c r="A138" s="68"/>
      <c r="B138" s="69"/>
      <c r="C138" s="15"/>
      <c r="D138" s="82"/>
      <c r="E138" s="68"/>
      <c r="F138" s="79"/>
      <c r="G138" s="56"/>
    </row>
    <row r="139" spans="1:7" ht="19.5" customHeight="1">
      <c r="A139" s="68"/>
      <c r="B139" s="69"/>
      <c r="C139" s="15"/>
      <c r="D139" s="82"/>
      <c r="E139" s="68"/>
      <c r="F139" s="79"/>
      <c r="G139" s="56"/>
    </row>
    <row r="140" spans="1:7" ht="19.5" customHeight="1">
      <c r="A140" s="68"/>
      <c r="B140" s="69"/>
      <c r="C140" s="15"/>
      <c r="D140" s="77"/>
      <c r="E140" s="68"/>
      <c r="F140" s="79"/>
      <c r="G140" s="83"/>
    </row>
    <row r="141" spans="1:7" ht="37.5" customHeight="1">
      <c r="A141" s="20" t="s">
        <v>24</v>
      </c>
      <c r="B141" s="58" t="s">
        <v>617</v>
      </c>
      <c r="C141" s="22"/>
      <c r="D141" s="58"/>
      <c r="E141" s="21"/>
      <c r="F141" s="24"/>
      <c r="G141" s="25" t="s">
        <v>71</v>
      </c>
    </row>
    <row r="142" spans="1:7" ht="19.5" customHeight="1">
      <c r="A142" s="26" t="s">
        <v>26</v>
      </c>
      <c r="B142" s="26" t="s">
        <v>27</v>
      </c>
      <c r="C142" s="26" t="s">
        <v>28</v>
      </c>
      <c r="D142" s="27" t="s">
        <v>29</v>
      </c>
      <c r="E142" s="26" t="s">
        <v>2</v>
      </c>
      <c r="F142" s="26" t="s">
        <v>31</v>
      </c>
      <c r="G142" s="26" t="s">
        <v>32</v>
      </c>
    </row>
    <row r="143" spans="1:7" ht="19.5" customHeight="1">
      <c r="A143" s="28"/>
      <c r="B143" s="29"/>
      <c r="C143" s="30"/>
      <c r="D143" s="31"/>
      <c r="E143" s="29"/>
      <c r="F143" s="29"/>
      <c r="G143" s="32"/>
    </row>
    <row r="144" spans="1:7" ht="19.5" customHeight="1">
      <c r="A144" s="33"/>
      <c r="B144" s="34"/>
      <c r="C144" s="35"/>
      <c r="D144" s="36"/>
      <c r="E144" s="34"/>
      <c r="F144" s="34"/>
      <c r="G144" s="37"/>
    </row>
    <row r="145" spans="1:7" ht="19.5" customHeight="1">
      <c r="A145" s="33"/>
      <c r="B145" s="34"/>
      <c r="C145" s="35"/>
      <c r="D145" s="36"/>
      <c r="E145" s="34"/>
      <c r="F145" s="34"/>
      <c r="G145" s="37"/>
    </row>
    <row r="146" spans="1:7" ht="19.5" customHeight="1">
      <c r="A146" s="33"/>
      <c r="B146" s="34"/>
      <c r="C146" s="35"/>
      <c r="D146" s="36"/>
      <c r="E146" s="34"/>
      <c r="F146" s="34"/>
      <c r="G146" s="37"/>
    </row>
    <row r="147" spans="1:7" ht="19.5" customHeight="1">
      <c r="A147" s="33"/>
      <c r="B147" s="34"/>
      <c r="C147" s="35"/>
      <c r="D147" s="36"/>
      <c r="E147" s="34"/>
      <c r="F147" s="34"/>
      <c r="G147" s="37"/>
    </row>
    <row r="148" spans="1:7" ht="19.5" customHeight="1">
      <c r="A148" s="33"/>
      <c r="B148" s="34"/>
      <c r="C148" s="35"/>
      <c r="D148" s="36"/>
      <c r="E148" s="34"/>
      <c r="F148" s="34"/>
      <c r="G148" s="37"/>
    </row>
    <row r="149" spans="1:7" ht="19.5" customHeight="1">
      <c r="A149" s="33"/>
      <c r="B149" s="34"/>
      <c r="C149" s="35"/>
      <c r="D149" s="36"/>
      <c r="E149" s="34"/>
      <c r="F149" s="34"/>
      <c r="G149" s="37"/>
    </row>
    <row r="150" spans="1:7" ht="19.5" customHeight="1">
      <c r="A150" s="33"/>
      <c r="B150" s="34"/>
      <c r="C150" s="35"/>
      <c r="D150" s="36"/>
      <c r="E150" s="34"/>
      <c r="F150" s="34"/>
      <c r="G150" s="37"/>
    </row>
    <row r="151" spans="1:7" ht="19.5" customHeight="1">
      <c r="A151" s="33"/>
      <c r="B151" s="34"/>
      <c r="C151" s="35"/>
      <c r="D151" s="36"/>
      <c r="E151" s="34"/>
      <c r="F151" s="34"/>
      <c r="G151" s="37"/>
    </row>
    <row r="152" spans="1:7" ht="19.5" customHeight="1">
      <c r="A152" s="33"/>
      <c r="B152" s="34"/>
      <c r="C152" s="35"/>
      <c r="D152" s="36"/>
      <c r="E152" s="34"/>
      <c r="F152" s="34"/>
      <c r="G152" s="37"/>
    </row>
    <row r="153" spans="1:7" ht="19.5" customHeight="1">
      <c r="A153" s="33"/>
      <c r="B153" s="34"/>
      <c r="C153" s="35"/>
      <c r="D153" s="36"/>
      <c r="E153" s="34"/>
      <c r="F153" s="38"/>
      <c r="G153" s="37"/>
    </row>
    <row r="154" spans="1:7" ht="19.5" customHeight="1">
      <c r="A154" s="33"/>
      <c r="B154" s="34"/>
      <c r="C154" s="35"/>
      <c r="D154" s="36"/>
      <c r="E154" s="34"/>
      <c r="F154" s="34"/>
      <c r="G154" s="37"/>
    </row>
    <row r="155" spans="1:7" ht="19.5" customHeight="1">
      <c r="A155" s="68">
        <v>1</v>
      </c>
      <c r="B155" s="69" t="s">
        <v>618</v>
      </c>
      <c r="C155" s="15"/>
      <c r="D155" s="82">
        <f>4*1.05</f>
        <v>4.2</v>
      </c>
      <c r="E155" s="68" t="s">
        <v>495</v>
      </c>
      <c r="F155" s="81" t="s">
        <v>627</v>
      </c>
      <c r="G155" s="56"/>
    </row>
    <row r="156" spans="1:7" ht="19.5" customHeight="1">
      <c r="A156" s="68"/>
      <c r="B156" s="69"/>
      <c r="C156" s="15"/>
      <c r="D156" s="82"/>
      <c r="E156" s="68"/>
      <c r="F156" s="79"/>
      <c r="G156" s="56"/>
    </row>
    <row r="157" spans="1:7" ht="19.5" customHeight="1">
      <c r="A157" s="68">
        <v>2</v>
      </c>
      <c r="B157" s="69" t="s">
        <v>619</v>
      </c>
      <c r="C157" s="15" t="s">
        <v>620</v>
      </c>
      <c r="D157" s="82">
        <f>4*1.05</f>
        <v>4.2</v>
      </c>
      <c r="E157" s="68" t="s">
        <v>495</v>
      </c>
      <c r="F157" s="81" t="s">
        <v>627</v>
      </c>
      <c r="G157" s="56"/>
    </row>
    <row r="158" spans="1:7" ht="19.5" customHeight="1">
      <c r="A158" s="68"/>
      <c r="B158" s="69"/>
      <c r="C158" s="15"/>
      <c r="D158" s="77"/>
      <c r="E158" s="68"/>
      <c r="F158" s="79"/>
      <c r="G158" s="56"/>
    </row>
    <row r="159" spans="1:7" ht="19.5" customHeight="1">
      <c r="A159" s="68">
        <v>3</v>
      </c>
      <c r="B159" s="69" t="s">
        <v>621</v>
      </c>
      <c r="C159" s="15" t="s">
        <v>622</v>
      </c>
      <c r="D159" s="82">
        <v>4</v>
      </c>
      <c r="E159" s="68" t="s">
        <v>623</v>
      </c>
      <c r="F159" s="79"/>
      <c r="G159" s="56"/>
    </row>
    <row r="160" spans="1:7" ht="19.5" customHeight="1">
      <c r="A160" s="68"/>
      <c r="B160" s="69"/>
      <c r="C160" s="15"/>
      <c r="D160" s="77"/>
      <c r="E160" s="68"/>
      <c r="F160" s="79"/>
      <c r="G160" s="56"/>
    </row>
    <row r="161" spans="1:7" ht="19.5" customHeight="1">
      <c r="A161" s="68">
        <v>4</v>
      </c>
      <c r="B161" s="69" t="s">
        <v>624</v>
      </c>
      <c r="C161" s="15" t="s">
        <v>772</v>
      </c>
      <c r="D161" s="429">
        <f>2*1.05</f>
        <v>2.1</v>
      </c>
      <c r="E161" s="68" t="s">
        <v>626</v>
      </c>
      <c r="F161" s="71" t="s">
        <v>770</v>
      </c>
      <c r="G161" s="56"/>
    </row>
    <row r="162" spans="1:7" ht="19.5" customHeight="1">
      <c r="A162" s="68"/>
      <c r="B162" s="69"/>
      <c r="C162" s="15"/>
      <c r="D162" s="74"/>
      <c r="E162" s="68"/>
      <c r="F162" s="81" t="s">
        <v>771</v>
      </c>
      <c r="G162" s="56"/>
    </row>
    <row r="163" spans="1:7" ht="19.5" customHeight="1">
      <c r="A163" s="68">
        <v>4</v>
      </c>
      <c r="B163" s="69" t="s">
        <v>624</v>
      </c>
      <c r="C163" s="15" t="s">
        <v>625</v>
      </c>
      <c r="D163" s="429">
        <f>2*1.05</f>
        <v>2.1</v>
      </c>
      <c r="E163" s="68" t="s">
        <v>626</v>
      </c>
      <c r="F163" s="71" t="s">
        <v>770</v>
      </c>
      <c r="G163" s="56"/>
    </row>
    <row r="164" spans="1:7" ht="19.5" customHeight="1">
      <c r="A164" s="68"/>
      <c r="B164" s="69"/>
      <c r="C164" s="15"/>
      <c r="D164" s="74"/>
      <c r="E164" s="68"/>
      <c r="F164" s="81" t="s">
        <v>771</v>
      </c>
      <c r="G164" s="56"/>
    </row>
    <row r="165" spans="1:7" ht="19.5" customHeight="1">
      <c r="A165" s="68">
        <v>5</v>
      </c>
      <c r="B165" s="69" t="s">
        <v>628</v>
      </c>
      <c r="C165" s="15" t="s">
        <v>622</v>
      </c>
      <c r="D165" s="72">
        <f>4*2.38</f>
        <v>9.52</v>
      </c>
      <c r="E165" s="68" t="s">
        <v>629</v>
      </c>
      <c r="F165" s="71" t="s">
        <v>767</v>
      </c>
      <c r="G165" s="56"/>
    </row>
    <row r="166" spans="1:7" ht="19.5" customHeight="1">
      <c r="A166" s="68"/>
      <c r="B166" s="69"/>
      <c r="C166" s="15"/>
      <c r="D166" s="72"/>
      <c r="E166" s="68"/>
      <c r="F166" s="71"/>
      <c r="G166" s="56"/>
    </row>
    <row r="167" spans="1:7" ht="19.5" customHeight="1">
      <c r="A167" s="68">
        <v>6</v>
      </c>
      <c r="B167" s="69" t="s">
        <v>630</v>
      </c>
      <c r="C167" s="15" t="s">
        <v>631</v>
      </c>
      <c r="D167" s="72">
        <f>1*1.1</f>
        <v>1.1000000000000001</v>
      </c>
      <c r="E167" s="68" t="s">
        <v>614</v>
      </c>
      <c r="F167" s="71" t="s">
        <v>696</v>
      </c>
      <c r="G167" s="56"/>
    </row>
    <row r="168" spans="1:7" ht="19.5" customHeight="1">
      <c r="A168" s="68"/>
      <c r="B168" s="69"/>
      <c r="C168" s="15"/>
      <c r="D168" s="77"/>
      <c r="E168" s="68"/>
      <c r="F168" s="71"/>
      <c r="G168" s="56"/>
    </row>
    <row r="169" spans="1:7" s="9" customFormat="1" ht="19.5" customHeight="1">
      <c r="A169" s="16">
        <v>7</v>
      </c>
      <c r="B169" s="457" t="s">
        <v>676</v>
      </c>
      <c r="C169" s="170"/>
      <c r="D169" s="78">
        <v>1</v>
      </c>
      <c r="E169" s="16" t="s">
        <v>56</v>
      </c>
      <c r="F169" s="457"/>
      <c r="G169" s="458"/>
    </row>
    <row r="170" spans="1:7" ht="19.5" customHeight="1">
      <c r="A170" s="68"/>
      <c r="B170" s="69"/>
      <c r="C170" s="15"/>
      <c r="D170" s="78"/>
      <c r="E170" s="68"/>
      <c r="F170" s="71"/>
      <c r="G170" s="56"/>
    </row>
    <row r="171" spans="1:7" ht="19.5" customHeight="1">
      <c r="A171" s="68">
        <v>8</v>
      </c>
      <c r="B171" s="69" t="s">
        <v>632</v>
      </c>
      <c r="C171" s="15" t="s">
        <v>633</v>
      </c>
      <c r="D171" s="74">
        <v>1</v>
      </c>
      <c r="E171" s="68" t="s">
        <v>614</v>
      </c>
      <c r="F171" s="71" t="s">
        <v>697</v>
      </c>
      <c r="G171" s="56"/>
    </row>
    <row r="172" spans="1:7" ht="19.5" customHeight="1">
      <c r="A172" s="68"/>
      <c r="B172" s="69"/>
      <c r="C172" s="15"/>
      <c r="D172" s="77"/>
      <c r="E172" s="68"/>
      <c r="F172" s="71"/>
      <c r="G172" s="56"/>
    </row>
    <row r="173" spans="1:7" ht="19.5" customHeight="1">
      <c r="A173" s="68">
        <v>9</v>
      </c>
      <c r="B173" s="69" t="s">
        <v>634</v>
      </c>
      <c r="C173" s="15" t="s">
        <v>635</v>
      </c>
      <c r="D173" s="77">
        <f>34*0.0096</f>
        <v>0.32639999999999997</v>
      </c>
      <c r="E173" s="68" t="s">
        <v>629</v>
      </c>
      <c r="F173" s="75" t="s">
        <v>698</v>
      </c>
      <c r="G173" s="56"/>
    </row>
    <row r="174" spans="1:7" ht="19.5" customHeight="1">
      <c r="A174" s="68"/>
      <c r="B174" s="69"/>
      <c r="C174" s="15"/>
      <c r="D174" s="82"/>
      <c r="E174" s="68"/>
      <c r="F174" s="79"/>
      <c r="G174" s="56"/>
    </row>
    <row r="175" spans="1:7" ht="19.5" customHeight="1">
      <c r="A175" s="68"/>
      <c r="B175" s="69"/>
      <c r="C175" s="15"/>
      <c r="D175" s="82"/>
      <c r="E175" s="68"/>
      <c r="F175" s="79"/>
      <c r="G175" s="56"/>
    </row>
    <row r="176" spans="1:7" ht="37.5" customHeight="1">
      <c r="A176" s="20" t="s">
        <v>24</v>
      </c>
      <c r="B176" s="58" t="s">
        <v>678</v>
      </c>
      <c r="C176" s="22" t="s">
        <v>701</v>
      </c>
      <c r="D176" s="58"/>
      <c r="E176" s="21"/>
      <c r="F176" s="24"/>
      <c r="G176" s="25" t="s">
        <v>916</v>
      </c>
    </row>
    <row r="177" spans="1:7" ht="19.5" customHeight="1">
      <c r="A177" s="26" t="s">
        <v>26</v>
      </c>
      <c r="B177" s="26" t="s">
        <v>27</v>
      </c>
      <c r="C177" s="26" t="s">
        <v>28</v>
      </c>
      <c r="D177" s="27" t="s">
        <v>29</v>
      </c>
      <c r="E177" s="26" t="s">
        <v>2</v>
      </c>
      <c r="F177" s="26" t="s">
        <v>31</v>
      </c>
      <c r="G177" s="26" t="s">
        <v>32</v>
      </c>
    </row>
    <row r="178" spans="1:7" ht="19.5" customHeight="1">
      <c r="A178" s="28"/>
      <c r="B178" s="29"/>
      <c r="C178" s="30"/>
      <c r="D178" s="31"/>
      <c r="E178" s="29"/>
      <c r="F178" s="29"/>
      <c r="G178" s="32"/>
    </row>
    <row r="179" spans="1:7" ht="19.5" customHeight="1">
      <c r="A179" s="33"/>
      <c r="B179" s="34"/>
      <c r="C179" s="35"/>
      <c r="D179" s="36"/>
      <c r="E179" s="34"/>
      <c r="F179" s="34"/>
      <c r="G179" s="37"/>
    </row>
    <row r="180" spans="1:7" ht="19.5" customHeight="1">
      <c r="A180" s="33"/>
      <c r="B180" s="34"/>
      <c r="C180" s="35"/>
      <c r="D180" s="36"/>
      <c r="E180" s="34"/>
      <c r="F180" s="34"/>
      <c r="G180" s="37"/>
    </row>
    <row r="181" spans="1:7" ht="19.5" customHeight="1">
      <c r="A181" s="33"/>
      <c r="B181" s="34"/>
      <c r="C181" s="35"/>
      <c r="D181" s="36"/>
      <c r="E181" s="34"/>
      <c r="F181" s="34"/>
      <c r="G181" s="37"/>
    </row>
    <row r="182" spans="1:7" ht="19.5" customHeight="1">
      <c r="A182" s="33"/>
      <c r="B182" s="34"/>
      <c r="C182" s="35"/>
      <c r="D182" s="36"/>
      <c r="E182" s="34"/>
      <c r="F182" s="34"/>
      <c r="G182" s="37"/>
    </row>
    <row r="183" spans="1:7" ht="19.5" customHeight="1">
      <c r="A183" s="33"/>
      <c r="B183" s="34"/>
      <c r="C183" s="35"/>
      <c r="D183" s="36"/>
      <c r="E183" s="34"/>
      <c r="F183" s="34"/>
      <c r="G183" s="37"/>
    </row>
    <row r="184" spans="1:7" ht="19.5" customHeight="1">
      <c r="A184" s="33"/>
      <c r="B184" s="34"/>
      <c r="C184" s="35"/>
      <c r="D184" s="36"/>
      <c r="E184" s="34"/>
      <c r="F184" s="34"/>
      <c r="G184" s="37"/>
    </row>
    <row r="185" spans="1:7" ht="19.5" customHeight="1">
      <c r="A185" s="33"/>
      <c r="B185" s="34"/>
      <c r="C185" s="35"/>
      <c r="D185" s="36"/>
      <c r="E185" s="34"/>
      <c r="F185" s="34"/>
      <c r="G185" s="37"/>
    </row>
    <row r="186" spans="1:7" ht="19.5" customHeight="1">
      <c r="A186" s="33"/>
      <c r="B186" s="34"/>
      <c r="C186" s="35"/>
      <c r="D186" s="36"/>
      <c r="E186" s="34"/>
      <c r="F186" s="34"/>
      <c r="G186" s="37"/>
    </row>
    <row r="187" spans="1:7" ht="19.5" customHeight="1">
      <c r="A187" s="33"/>
      <c r="B187" s="34"/>
      <c r="C187" s="35"/>
      <c r="D187" s="36"/>
      <c r="E187" s="34"/>
      <c r="F187" s="34"/>
      <c r="G187" s="37"/>
    </row>
    <row r="188" spans="1:7" ht="19.5" customHeight="1">
      <c r="A188" s="33"/>
      <c r="B188" s="34"/>
      <c r="C188" s="35"/>
      <c r="D188" s="36"/>
      <c r="E188" s="34"/>
      <c r="F188" s="38"/>
      <c r="G188" s="37"/>
    </row>
    <row r="189" spans="1:7" ht="19.5" customHeight="1">
      <c r="A189" s="33"/>
      <c r="B189" s="34"/>
      <c r="C189" s="35"/>
      <c r="D189" s="36"/>
      <c r="E189" s="34"/>
      <c r="F189" s="34"/>
      <c r="G189" s="37"/>
    </row>
    <row r="190" spans="1:7" ht="19.5" customHeight="1">
      <c r="A190" s="68">
        <v>1</v>
      </c>
      <c r="B190" s="69" t="s">
        <v>702</v>
      </c>
      <c r="C190" s="552" t="s">
        <v>773</v>
      </c>
      <c r="D190" s="82">
        <f>0.45*0.2</f>
        <v>9.0000000000000011E-2</v>
      </c>
      <c r="E190" s="68" t="s">
        <v>52</v>
      </c>
      <c r="F190" s="79" t="s">
        <v>703</v>
      </c>
      <c r="G190" s="56"/>
    </row>
    <row r="191" spans="1:7" ht="19.5" customHeight="1">
      <c r="A191" s="68"/>
      <c r="B191" s="69"/>
      <c r="C191" s="552"/>
      <c r="D191" s="82"/>
      <c r="E191" s="68"/>
      <c r="F191" s="79"/>
      <c r="G191" s="56"/>
    </row>
    <row r="192" spans="1:7" ht="19.5" customHeight="1">
      <c r="A192" s="68">
        <v>2</v>
      </c>
      <c r="B192" s="69" t="s">
        <v>605</v>
      </c>
      <c r="C192" s="552" t="s">
        <v>773</v>
      </c>
      <c r="D192" s="82">
        <f>(0.2*0.15*1)+(0.15*0.1*1)</f>
        <v>4.4999999999999998E-2</v>
      </c>
      <c r="E192" s="68" t="s">
        <v>52</v>
      </c>
      <c r="F192" s="79" t="s">
        <v>704</v>
      </c>
      <c r="G192" s="56"/>
    </row>
    <row r="193" spans="1:7" ht="19.5" customHeight="1">
      <c r="A193" s="68"/>
      <c r="B193" s="69"/>
      <c r="C193" s="15"/>
      <c r="D193" s="77"/>
      <c r="E193" s="68"/>
      <c r="F193" s="79"/>
      <c r="G193" s="56"/>
    </row>
    <row r="194" spans="1:7" ht="19.5" customHeight="1">
      <c r="A194" s="68">
        <v>3</v>
      </c>
      <c r="B194" s="69" t="s">
        <v>721</v>
      </c>
      <c r="C194" s="15"/>
      <c r="D194" s="82">
        <f>D190-D192</f>
        <v>4.5000000000000012E-2</v>
      </c>
      <c r="E194" s="68" t="s">
        <v>52</v>
      </c>
      <c r="F194" s="79"/>
      <c r="G194" s="56"/>
    </row>
    <row r="195" spans="1:7" ht="19.5" customHeight="1">
      <c r="A195" s="68"/>
      <c r="B195" s="69"/>
      <c r="C195" s="15"/>
      <c r="D195" s="77"/>
      <c r="E195" s="68"/>
      <c r="F195" s="79"/>
      <c r="G195" s="56"/>
    </row>
    <row r="196" spans="1:7" ht="19.5" customHeight="1">
      <c r="A196" s="68">
        <v>4</v>
      </c>
      <c r="B196" s="69" t="s">
        <v>453</v>
      </c>
      <c r="C196" s="15" t="s">
        <v>682</v>
      </c>
      <c r="D196" s="473">
        <f>0.2*0.1*1.02</f>
        <v>2.0400000000000005E-2</v>
      </c>
      <c r="E196" s="68" t="s">
        <v>52</v>
      </c>
      <c r="F196" s="79" t="s">
        <v>705</v>
      </c>
      <c r="G196" s="56"/>
    </row>
    <row r="197" spans="1:7" ht="19.5" customHeight="1">
      <c r="A197" s="68"/>
      <c r="B197" s="69"/>
      <c r="C197" s="15"/>
      <c r="D197" s="77"/>
      <c r="E197" s="68"/>
      <c r="F197" s="79" t="s">
        <v>706</v>
      </c>
      <c r="G197" s="56"/>
    </row>
    <row r="198" spans="1:7" ht="19.5" customHeight="1">
      <c r="A198" s="68">
        <v>5</v>
      </c>
      <c r="B198" s="69" t="s">
        <v>610</v>
      </c>
      <c r="C198" s="15" t="s">
        <v>683</v>
      </c>
      <c r="D198" s="473">
        <f>0.2*0.1</f>
        <v>2.0000000000000004E-2</v>
      </c>
      <c r="E198" s="68" t="s">
        <v>52</v>
      </c>
      <c r="F198" s="79" t="s">
        <v>705</v>
      </c>
      <c r="G198" s="56"/>
    </row>
    <row r="199" spans="1:7" ht="19.5" customHeight="1">
      <c r="A199" s="68"/>
      <c r="B199" s="69"/>
      <c r="C199" s="15"/>
      <c r="D199" s="74"/>
      <c r="E199" s="68"/>
      <c r="F199" s="81"/>
      <c r="G199" s="56"/>
    </row>
    <row r="200" spans="1:7" ht="19.5" customHeight="1">
      <c r="A200" s="68">
        <v>6</v>
      </c>
      <c r="B200" s="69" t="s">
        <v>915</v>
      </c>
      <c r="C200" s="15" t="s">
        <v>684</v>
      </c>
      <c r="D200" s="72">
        <f>0.2*2</f>
        <v>0.4</v>
      </c>
      <c r="E200" s="68" t="s">
        <v>687</v>
      </c>
      <c r="F200" s="71" t="s">
        <v>707</v>
      </c>
      <c r="G200" s="56"/>
    </row>
    <row r="201" spans="1:7" ht="19.5" customHeight="1">
      <c r="A201" s="68"/>
      <c r="B201" s="69"/>
      <c r="C201" s="15"/>
      <c r="D201" s="72"/>
      <c r="E201" s="68"/>
      <c r="F201" s="71"/>
      <c r="G201" s="56"/>
    </row>
    <row r="202" spans="1:7" ht="19.5" customHeight="1">
      <c r="A202" s="68">
        <v>7</v>
      </c>
      <c r="B202" s="69" t="s">
        <v>685</v>
      </c>
      <c r="C202" s="76">
        <v>4.3750000000000004E-2</v>
      </c>
      <c r="D202" s="77">
        <f>0.05*0.05</f>
        <v>2.5000000000000005E-3</v>
      </c>
      <c r="E202" s="68" t="s">
        <v>52</v>
      </c>
      <c r="F202" s="79" t="s">
        <v>699</v>
      </c>
      <c r="G202" s="56"/>
    </row>
    <row r="203" spans="1:7" ht="19.5" customHeight="1">
      <c r="A203" s="68"/>
      <c r="B203" s="69"/>
      <c r="C203" s="15"/>
      <c r="D203" s="77"/>
      <c r="E203" s="68"/>
      <c r="F203" s="71"/>
      <c r="G203" s="56"/>
    </row>
    <row r="204" spans="1:7" ht="19.5" customHeight="1">
      <c r="A204" s="68">
        <v>8</v>
      </c>
      <c r="B204" s="69" t="s">
        <v>686</v>
      </c>
      <c r="C204" s="15" t="s">
        <v>708</v>
      </c>
      <c r="D204" s="73">
        <v>1</v>
      </c>
      <c r="E204" s="68" t="s">
        <v>477</v>
      </c>
      <c r="F204" s="69" t="s">
        <v>700</v>
      </c>
      <c r="G204" s="56"/>
    </row>
    <row r="205" spans="1:7" ht="19.5" customHeight="1">
      <c r="A205" s="68"/>
      <c r="B205" s="69"/>
      <c r="C205" s="15"/>
      <c r="D205" s="78"/>
      <c r="E205" s="68"/>
      <c r="F205" s="71"/>
      <c r="G205" s="56"/>
    </row>
    <row r="206" spans="1:7" ht="19.5" customHeight="1">
      <c r="A206" s="68"/>
      <c r="B206" s="69"/>
      <c r="C206" s="15"/>
      <c r="D206" s="429"/>
      <c r="E206" s="68"/>
      <c r="F206" s="75"/>
      <c r="G206" s="56"/>
    </row>
  </sheetData>
  <phoneticPr fontId="4" type="noConversion"/>
  <printOptions horizontalCentered="1" verticalCentered="1"/>
  <pageMargins left="0.59055118110236227" right="0.59055118110236227" top="0.78740157480314965" bottom="0.74803149606299213" header="0.59055118110236227" footer="0.55118110236220474"/>
  <pageSetup paperSize="9" orientation="portrait" r:id="rId1"/>
  <headerFooter alignWithMargins="0"/>
  <rowBreaks count="1" manualBreakCount="1">
    <brk id="175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6"/>
  <sheetViews>
    <sheetView view="pageBreakPreview" topLeftCell="A19" zoomScale="130" zoomScaleNormal="115" zoomScaleSheetLayoutView="130" workbookViewId="0">
      <selection activeCell="F16" sqref="F16"/>
    </sheetView>
  </sheetViews>
  <sheetFormatPr defaultRowHeight="19.5" customHeight="1"/>
  <cols>
    <col min="1" max="1" width="4.375" style="46" customWidth="1"/>
    <col min="2" max="2" width="11.625" style="56" customWidth="1"/>
    <col min="3" max="3" width="9.125" style="61" customWidth="1"/>
    <col min="4" max="4" width="6.625" style="66" customWidth="1"/>
    <col min="5" max="5" width="4.125" style="56" customWidth="1"/>
    <col min="6" max="6" width="39.625" style="56" customWidth="1"/>
    <col min="7" max="7" width="8.625" style="46" customWidth="1"/>
    <col min="8" max="253" width="9" style="3"/>
    <col min="254" max="254" width="4.375" style="3" customWidth="1"/>
    <col min="255" max="255" width="11.25" style="3" customWidth="1"/>
    <col min="256" max="256" width="11.125" style="3" customWidth="1"/>
    <col min="257" max="257" width="8.25" style="3" customWidth="1"/>
    <col min="258" max="258" width="3.875" style="3" customWidth="1"/>
    <col min="259" max="259" width="39.375" style="3" customWidth="1"/>
    <col min="260" max="509" width="9" style="3"/>
    <col min="510" max="510" width="4.375" style="3" customWidth="1"/>
    <col min="511" max="511" width="11.25" style="3" customWidth="1"/>
    <col min="512" max="512" width="11.125" style="3" customWidth="1"/>
    <col min="513" max="513" width="8.25" style="3" customWidth="1"/>
    <col min="514" max="514" width="3.875" style="3" customWidth="1"/>
    <col min="515" max="515" width="39.375" style="3" customWidth="1"/>
    <col min="516" max="765" width="9" style="3"/>
    <col min="766" max="766" width="4.375" style="3" customWidth="1"/>
    <col min="767" max="767" width="11.25" style="3" customWidth="1"/>
    <col min="768" max="768" width="11.125" style="3" customWidth="1"/>
    <col min="769" max="769" width="8.25" style="3" customWidth="1"/>
    <col min="770" max="770" width="3.875" style="3" customWidth="1"/>
    <col min="771" max="771" width="39.375" style="3" customWidth="1"/>
    <col min="772" max="1021" width="9" style="3"/>
    <col min="1022" max="1022" width="4.375" style="3" customWidth="1"/>
    <col min="1023" max="1023" width="11.25" style="3" customWidth="1"/>
    <col min="1024" max="1024" width="11.125" style="3" customWidth="1"/>
    <col min="1025" max="1025" width="8.25" style="3" customWidth="1"/>
    <col min="1026" max="1026" width="3.875" style="3" customWidth="1"/>
    <col min="1027" max="1027" width="39.375" style="3" customWidth="1"/>
    <col min="1028" max="1277" width="9" style="3"/>
    <col min="1278" max="1278" width="4.375" style="3" customWidth="1"/>
    <col min="1279" max="1279" width="11.25" style="3" customWidth="1"/>
    <col min="1280" max="1280" width="11.125" style="3" customWidth="1"/>
    <col min="1281" max="1281" width="8.25" style="3" customWidth="1"/>
    <col min="1282" max="1282" width="3.875" style="3" customWidth="1"/>
    <col min="1283" max="1283" width="39.375" style="3" customWidth="1"/>
    <col min="1284" max="1533" width="9" style="3"/>
    <col min="1534" max="1534" width="4.375" style="3" customWidth="1"/>
    <col min="1535" max="1535" width="11.25" style="3" customWidth="1"/>
    <col min="1536" max="1536" width="11.125" style="3" customWidth="1"/>
    <col min="1537" max="1537" width="8.25" style="3" customWidth="1"/>
    <col min="1538" max="1538" width="3.875" style="3" customWidth="1"/>
    <col min="1539" max="1539" width="39.375" style="3" customWidth="1"/>
    <col min="1540" max="1789" width="9" style="3"/>
    <col min="1790" max="1790" width="4.375" style="3" customWidth="1"/>
    <col min="1791" max="1791" width="11.25" style="3" customWidth="1"/>
    <col min="1792" max="1792" width="11.125" style="3" customWidth="1"/>
    <col min="1793" max="1793" width="8.25" style="3" customWidth="1"/>
    <col min="1794" max="1794" width="3.875" style="3" customWidth="1"/>
    <col min="1795" max="1795" width="39.375" style="3" customWidth="1"/>
    <col min="1796" max="2045" width="9" style="3"/>
    <col min="2046" max="2046" width="4.375" style="3" customWidth="1"/>
    <col min="2047" max="2047" width="11.25" style="3" customWidth="1"/>
    <col min="2048" max="2048" width="11.125" style="3" customWidth="1"/>
    <col min="2049" max="2049" width="8.25" style="3" customWidth="1"/>
    <col min="2050" max="2050" width="3.875" style="3" customWidth="1"/>
    <col min="2051" max="2051" width="39.375" style="3" customWidth="1"/>
    <col min="2052" max="2301" width="9" style="3"/>
    <col min="2302" max="2302" width="4.375" style="3" customWidth="1"/>
    <col min="2303" max="2303" width="11.25" style="3" customWidth="1"/>
    <col min="2304" max="2304" width="11.125" style="3" customWidth="1"/>
    <col min="2305" max="2305" width="8.25" style="3" customWidth="1"/>
    <col min="2306" max="2306" width="3.875" style="3" customWidth="1"/>
    <col min="2307" max="2307" width="39.375" style="3" customWidth="1"/>
    <col min="2308" max="2557" width="9" style="3"/>
    <col min="2558" max="2558" width="4.375" style="3" customWidth="1"/>
    <col min="2559" max="2559" width="11.25" style="3" customWidth="1"/>
    <col min="2560" max="2560" width="11.125" style="3" customWidth="1"/>
    <col min="2561" max="2561" width="8.25" style="3" customWidth="1"/>
    <col min="2562" max="2562" width="3.875" style="3" customWidth="1"/>
    <col min="2563" max="2563" width="39.375" style="3" customWidth="1"/>
    <col min="2564" max="2813" width="9" style="3"/>
    <col min="2814" max="2814" width="4.375" style="3" customWidth="1"/>
    <col min="2815" max="2815" width="11.25" style="3" customWidth="1"/>
    <col min="2816" max="2816" width="11.125" style="3" customWidth="1"/>
    <col min="2817" max="2817" width="8.25" style="3" customWidth="1"/>
    <col min="2818" max="2818" width="3.875" style="3" customWidth="1"/>
    <col min="2819" max="2819" width="39.375" style="3" customWidth="1"/>
    <col min="2820" max="3069" width="9" style="3"/>
    <col min="3070" max="3070" width="4.375" style="3" customWidth="1"/>
    <col min="3071" max="3071" width="11.25" style="3" customWidth="1"/>
    <col min="3072" max="3072" width="11.125" style="3" customWidth="1"/>
    <col min="3073" max="3073" width="8.25" style="3" customWidth="1"/>
    <col min="3074" max="3074" width="3.875" style="3" customWidth="1"/>
    <col min="3075" max="3075" width="39.375" style="3" customWidth="1"/>
    <col min="3076" max="3325" width="9" style="3"/>
    <col min="3326" max="3326" width="4.375" style="3" customWidth="1"/>
    <col min="3327" max="3327" width="11.25" style="3" customWidth="1"/>
    <col min="3328" max="3328" width="11.125" style="3" customWidth="1"/>
    <col min="3329" max="3329" width="8.25" style="3" customWidth="1"/>
    <col min="3330" max="3330" width="3.875" style="3" customWidth="1"/>
    <col min="3331" max="3331" width="39.375" style="3" customWidth="1"/>
    <col min="3332" max="3581" width="9" style="3"/>
    <col min="3582" max="3582" width="4.375" style="3" customWidth="1"/>
    <col min="3583" max="3583" width="11.25" style="3" customWidth="1"/>
    <col min="3584" max="3584" width="11.125" style="3" customWidth="1"/>
    <col min="3585" max="3585" width="8.25" style="3" customWidth="1"/>
    <col min="3586" max="3586" width="3.875" style="3" customWidth="1"/>
    <col min="3587" max="3587" width="39.375" style="3" customWidth="1"/>
    <col min="3588" max="3837" width="9" style="3"/>
    <col min="3838" max="3838" width="4.375" style="3" customWidth="1"/>
    <col min="3839" max="3839" width="11.25" style="3" customWidth="1"/>
    <col min="3840" max="3840" width="11.125" style="3" customWidth="1"/>
    <col min="3841" max="3841" width="8.25" style="3" customWidth="1"/>
    <col min="3842" max="3842" width="3.875" style="3" customWidth="1"/>
    <col min="3843" max="3843" width="39.375" style="3" customWidth="1"/>
    <col min="3844" max="4093" width="9" style="3"/>
    <col min="4094" max="4094" width="4.375" style="3" customWidth="1"/>
    <col min="4095" max="4095" width="11.25" style="3" customWidth="1"/>
    <col min="4096" max="4096" width="11.125" style="3" customWidth="1"/>
    <col min="4097" max="4097" width="8.25" style="3" customWidth="1"/>
    <col min="4098" max="4098" width="3.875" style="3" customWidth="1"/>
    <col min="4099" max="4099" width="39.375" style="3" customWidth="1"/>
    <col min="4100" max="4349" width="9" style="3"/>
    <col min="4350" max="4350" width="4.375" style="3" customWidth="1"/>
    <col min="4351" max="4351" width="11.25" style="3" customWidth="1"/>
    <col min="4352" max="4352" width="11.125" style="3" customWidth="1"/>
    <col min="4353" max="4353" width="8.25" style="3" customWidth="1"/>
    <col min="4354" max="4354" width="3.875" style="3" customWidth="1"/>
    <col min="4355" max="4355" width="39.375" style="3" customWidth="1"/>
    <col min="4356" max="4605" width="9" style="3"/>
    <col min="4606" max="4606" width="4.375" style="3" customWidth="1"/>
    <col min="4607" max="4607" width="11.25" style="3" customWidth="1"/>
    <col min="4608" max="4608" width="11.125" style="3" customWidth="1"/>
    <col min="4609" max="4609" width="8.25" style="3" customWidth="1"/>
    <col min="4610" max="4610" width="3.875" style="3" customWidth="1"/>
    <col min="4611" max="4611" width="39.375" style="3" customWidth="1"/>
    <col min="4612" max="4861" width="9" style="3"/>
    <col min="4862" max="4862" width="4.375" style="3" customWidth="1"/>
    <col min="4863" max="4863" width="11.25" style="3" customWidth="1"/>
    <col min="4864" max="4864" width="11.125" style="3" customWidth="1"/>
    <col min="4865" max="4865" width="8.25" style="3" customWidth="1"/>
    <col min="4866" max="4866" width="3.875" style="3" customWidth="1"/>
    <col min="4867" max="4867" width="39.375" style="3" customWidth="1"/>
    <col min="4868" max="5117" width="9" style="3"/>
    <col min="5118" max="5118" width="4.375" style="3" customWidth="1"/>
    <col min="5119" max="5119" width="11.25" style="3" customWidth="1"/>
    <col min="5120" max="5120" width="11.125" style="3" customWidth="1"/>
    <col min="5121" max="5121" width="8.25" style="3" customWidth="1"/>
    <col min="5122" max="5122" width="3.875" style="3" customWidth="1"/>
    <col min="5123" max="5123" width="39.375" style="3" customWidth="1"/>
    <col min="5124" max="5373" width="9" style="3"/>
    <col min="5374" max="5374" width="4.375" style="3" customWidth="1"/>
    <col min="5375" max="5375" width="11.25" style="3" customWidth="1"/>
    <col min="5376" max="5376" width="11.125" style="3" customWidth="1"/>
    <col min="5377" max="5377" width="8.25" style="3" customWidth="1"/>
    <col min="5378" max="5378" width="3.875" style="3" customWidth="1"/>
    <col min="5379" max="5379" width="39.375" style="3" customWidth="1"/>
    <col min="5380" max="5629" width="9" style="3"/>
    <col min="5630" max="5630" width="4.375" style="3" customWidth="1"/>
    <col min="5631" max="5631" width="11.25" style="3" customWidth="1"/>
    <col min="5632" max="5632" width="11.125" style="3" customWidth="1"/>
    <col min="5633" max="5633" width="8.25" style="3" customWidth="1"/>
    <col min="5634" max="5634" width="3.875" style="3" customWidth="1"/>
    <col min="5635" max="5635" width="39.375" style="3" customWidth="1"/>
    <col min="5636" max="5885" width="9" style="3"/>
    <col min="5886" max="5886" width="4.375" style="3" customWidth="1"/>
    <col min="5887" max="5887" width="11.25" style="3" customWidth="1"/>
    <col min="5888" max="5888" width="11.125" style="3" customWidth="1"/>
    <col min="5889" max="5889" width="8.25" style="3" customWidth="1"/>
    <col min="5890" max="5890" width="3.875" style="3" customWidth="1"/>
    <col min="5891" max="5891" width="39.375" style="3" customWidth="1"/>
    <col min="5892" max="6141" width="9" style="3"/>
    <col min="6142" max="6142" width="4.375" style="3" customWidth="1"/>
    <col min="6143" max="6143" width="11.25" style="3" customWidth="1"/>
    <col min="6144" max="6144" width="11.125" style="3" customWidth="1"/>
    <col min="6145" max="6145" width="8.25" style="3" customWidth="1"/>
    <col min="6146" max="6146" width="3.875" style="3" customWidth="1"/>
    <col min="6147" max="6147" width="39.375" style="3" customWidth="1"/>
    <col min="6148" max="6397" width="9" style="3"/>
    <col min="6398" max="6398" width="4.375" style="3" customWidth="1"/>
    <col min="6399" max="6399" width="11.25" style="3" customWidth="1"/>
    <col min="6400" max="6400" width="11.125" style="3" customWidth="1"/>
    <col min="6401" max="6401" width="8.25" style="3" customWidth="1"/>
    <col min="6402" max="6402" width="3.875" style="3" customWidth="1"/>
    <col min="6403" max="6403" width="39.375" style="3" customWidth="1"/>
    <col min="6404" max="6653" width="9" style="3"/>
    <col min="6654" max="6654" width="4.375" style="3" customWidth="1"/>
    <col min="6655" max="6655" width="11.25" style="3" customWidth="1"/>
    <col min="6656" max="6656" width="11.125" style="3" customWidth="1"/>
    <col min="6657" max="6657" width="8.25" style="3" customWidth="1"/>
    <col min="6658" max="6658" width="3.875" style="3" customWidth="1"/>
    <col min="6659" max="6659" width="39.375" style="3" customWidth="1"/>
    <col min="6660" max="6909" width="9" style="3"/>
    <col min="6910" max="6910" width="4.375" style="3" customWidth="1"/>
    <col min="6911" max="6911" width="11.25" style="3" customWidth="1"/>
    <col min="6912" max="6912" width="11.125" style="3" customWidth="1"/>
    <col min="6913" max="6913" width="8.25" style="3" customWidth="1"/>
    <col min="6914" max="6914" width="3.875" style="3" customWidth="1"/>
    <col min="6915" max="6915" width="39.375" style="3" customWidth="1"/>
    <col min="6916" max="7165" width="9" style="3"/>
    <col min="7166" max="7166" width="4.375" style="3" customWidth="1"/>
    <col min="7167" max="7167" width="11.25" style="3" customWidth="1"/>
    <col min="7168" max="7168" width="11.125" style="3" customWidth="1"/>
    <col min="7169" max="7169" width="8.25" style="3" customWidth="1"/>
    <col min="7170" max="7170" width="3.875" style="3" customWidth="1"/>
    <col min="7171" max="7171" width="39.375" style="3" customWidth="1"/>
    <col min="7172" max="7421" width="9" style="3"/>
    <col min="7422" max="7422" width="4.375" style="3" customWidth="1"/>
    <col min="7423" max="7423" width="11.25" style="3" customWidth="1"/>
    <col min="7424" max="7424" width="11.125" style="3" customWidth="1"/>
    <col min="7425" max="7425" width="8.25" style="3" customWidth="1"/>
    <col min="7426" max="7426" width="3.875" style="3" customWidth="1"/>
    <col min="7427" max="7427" width="39.375" style="3" customWidth="1"/>
    <col min="7428" max="7677" width="9" style="3"/>
    <col min="7678" max="7678" width="4.375" style="3" customWidth="1"/>
    <col min="7679" max="7679" width="11.25" style="3" customWidth="1"/>
    <col min="7680" max="7680" width="11.125" style="3" customWidth="1"/>
    <col min="7681" max="7681" width="8.25" style="3" customWidth="1"/>
    <col min="7682" max="7682" width="3.875" style="3" customWidth="1"/>
    <col min="7683" max="7683" width="39.375" style="3" customWidth="1"/>
    <col min="7684" max="7933" width="9" style="3"/>
    <col min="7934" max="7934" width="4.375" style="3" customWidth="1"/>
    <col min="7935" max="7935" width="11.25" style="3" customWidth="1"/>
    <col min="7936" max="7936" width="11.125" style="3" customWidth="1"/>
    <col min="7937" max="7937" width="8.25" style="3" customWidth="1"/>
    <col min="7938" max="7938" width="3.875" style="3" customWidth="1"/>
    <col min="7939" max="7939" width="39.375" style="3" customWidth="1"/>
    <col min="7940" max="8189" width="9" style="3"/>
    <col min="8190" max="8190" width="4.375" style="3" customWidth="1"/>
    <col min="8191" max="8191" width="11.25" style="3" customWidth="1"/>
    <col min="8192" max="8192" width="11.125" style="3" customWidth="1"/>
    <col min="8193" max="8193" width="8.25" style="3" customWidth="1"/>
    <col min="8194" max="8194" width="3.875" style="3" customWidth="1"/>
    <col min="8195" max="8195" width="39.375" style="3" customWidth="1"/>
    <col min="8196" max="8445" width="9" style="3"/>
    <col min="8446" max="8446" width="4.375" style="3" customWidth="1"/>
    <col min="8447" max="8447" width="11.25" style="3" customWidth="1"/>
    <col min="8448" max="8448" width="11.125" style="3" customWidth="1"/>
    <col min="8449" max="8449" width="8.25" style="3" customWidth="1"/>
    <col min="8450" max="8450" width="3.875" style="3" customWidth="1"/>
    <col min="8451" max="8451" width="39.375" style="3" customWidth="1"/>
    <col min="8452" max="8701" width="9" style="3"/>
    <col min="8702" max="8702" width="4.375" style="3" customWidth="1"/>
    <col min="8703" max="8703" width="11.25" style="3" customWidth="1"/>
    <col min="8704" max="8704" width="11.125" style="3" customWidth="1"/>
    <col min="8705" max="8705" width="8.25" style="3" customWidth="1"/>
    <col min="8706" max="8706" width="3.875" style="3" customWidth="1"/>
    <col min="8707" max="8707" width="39.375" style="3" customWidth="1"/>
    <col min="8708" max="8957" width="9" style="3"/>
    <col min="8958" max="8958" width="4.375" style="3" customWidth="1"/>
    <col min="8959" max="8959" width="11.25" style="3" customWidth="1"/>
    <col min="8960" max="8960" width="11.125" style="3" customWidth="1"/>
    <col min="8961" max="8961" width="8.25" style="3" customWidth="1"/>
    <col min="8962" max="8962" width="3.875" style="3" customWidth="1"/>
    <col min="8963" max="8963" width="39.375" style="3" customWidth="1"/>
    <col min="8964" max="9213" width="9" style="3"/>
    <col min="9214" max="9214" width="4.375" style="3" customWidth="1"/>
    <col min="9215" max="9215" width="11.25" style="3" customWidth="1"/>
    <col min="9216" max="9216" width="11.125" style="3" customWidth="1"/>
    <col min="9217" max="9217" width="8.25" style="3" customWidth="1"/>
    <col min="9218" max="9218" width="3.875" style="3" customWidth="1"/>
    <col min="9219" max="9219" width="39.375" style="3" customWidth="1"/>
    <col min="9220" max="9469" width="9" style="3"/>
    <col min="9470" max="9470" width="4.375" style="3" customWidth="1"/>
    <col min="9471" max="9471" width="11.25" style="3" customWidth="1"/>
    <col min="9472" max="9472" width="11.125" style="3" customWidth="1"/>
    <col min="9473" max="9473" width="8.25" style="3" customWidth="1"/>
    <col min="9474" max="9474" width="3.875" style="3" customWidth="1"/>
    <col min="9475" max="9475" width="39.375" style="3" customWidth="1"/>
    <col min="9476" max="9725" width="9" style="3"/>
    <col min="9726" max="9726" width="4.375" style="3" customWidth="1"/>
    <col min="9727" max="9727" width="11.25" style="3" customWidth="1"/>
    <col min="9728" max="9728" width="11.125" style="3" customWidth="1"/>
    <col min="9729" max="9729" width="8.25" style="3" customWidth="1"/>
    <col min="9730" max="9730" width="3.875" style="3" customWidth="1"/>
    <col min="9731" max="9731" width="39.375" style="3" customWidth="1"/>
    <col min="9732" max="9981" width="9" style="3"/>
    <col min="9982" max="9982" width="4.375" style="3" customWidth="1"/>
    <col min="9983" max="9983" width="11.25" style="3" customWidth="1"/>
    <col min="9984" max="9984" width="11.125" style="3" customWidth="1"/>
    <col min="9985" max="9985" width="8.25" style="3" customWidth="1"/>
    <col min="9986" max="9986" width="3.875" style="3" customWidth="1"/>
    <col min="9987" max="9987" width="39.375" style="3" customWidth="1"/>
    <col min="9988" max="10237" width="9" style="3"/>
    <col min="10238" max="10238" width="4.375" style="3" customWidth="1"/>
    <col min="10239" max="10239" width="11.25" style="3" customWidth="1"/>
    <col min="10240" max="10240" width="11.125" style="3" customWidth="1"/>
    <col min="10241" max="10241" width="8.25" style="3" customWidth="1"/>
    <col min="10242" max="10242" width="3.875" style="3" customWidth="1"/>
    <col min="10243" max="10243" width="39.375" style="3" customWidth="1"/>
    <col min="10244" max="10493" width="9" style="3"/>
    <col min="10494" max="10494" width="4.375" style="3" customWidth="1"/>
    <col min="10495" max="10495" width="11.25" style="3" customWidth="1"/>
    <col min="10496" max="10496" width="11.125" style="3" customWidth="1"/>
    <col min="10497" max="10497" width="8.25" style="3" customWidth="1"/>
    <col min="10498" max="10498" width="3.875" style="3" customWidth="1"/>
    <col min="10499" max="10499" width="39.375" style="3" customWidth="1"/>
    <col min="10500" max="10749" width="9" style="3"/>
    <col min="10750" max="10750" width="4.375" style="3" customWidth="1"/>
    <col min="10751" max="10751" width="11.25" style="3" customWidth="1"/>
    <col min="10752" max="10752" width="11.125" style="3" customWidth="1"/>
    <col min="10753" max="10753" width="8.25" style="3" customWidth="1"/>
    <col min="10754" max="10754" width="3.875" style="3" customWidth="1"/>
    <col min="10755" max="10755" width="39.375" style="3" customWidth="1"/>
    <col min="10756" max="11005" width="9" style="3"/>
    <col min="11006" max="11006" width="4.375" style="3" customWidth="1"/>
    <col min="11007" max="11007" width="11.25" style="3" customWidth="1"/>
    <col min="11008" max="11008" width="11.125" style="3" customWidth="1"/>
    <col min="11009" max="11009" width="8.25" style="3" customWidth="1"/>
    <col min="11010" max="11010" width="3.875" style="3" customWidth="1"/>
    <col min="11011" max="11011" width="39.375" style="3" customWidth="1"/>
    <col min="11012" max="11261" width="9" style="3"/>
    <col min="11262" max="11262" width="4.375" style="3" customWidth="1"/>
    <col min="11263" max="11263" width="11.25" style="3" customWidth="1"/>
    <col min="11264" max="11264" width="11.125" style="3" customWidth="1"/>
    <col min="11265" max="11265" width="8.25" style="3" customWidth="1"/>
    <col min="11266" max="11266" width="3.875" style="3" customWidth="1"/>
    <col min="11267" max="11267" width="39.375" style="3" customWidth="1"/>
    <col min="11268" max="11517" width="9" style="3"/>
    <col min="11518" max="11518" width="4.375" style="3" customWidth="1"/>
    <col min="11519" max="11519" width="11.25" style="3" customWidth="1"/>
    <col min="11520" max="11520" width="11.125" style="3" customWidth="1"/>
    <col min="11521" max="11521" width="8.25" style="3" customWidth="1"/>
    <col min="11522" max="11522" width="3.875" style="3" customWidth="1"/>
    <col min="11523" max="11523" width="39.375" style="3" customWidth="1"/>
    <col min="11524" max="11773" width="9" style="3"/>
    <col min="11774" max="11774" width="4.375" style="3" customWidth="1"/>
    <col min="11775" max="11775" width="11.25" style="3" customWidth="1"/>
    <col min="11776" max="11776" width="11.125" style="3" customWidth="1"/>
    <col min="11777" max="11777" width="8.25" style="3" customWidth="1"/>
    <col min="11778" max="11778" width="3.875" style="3" customWidth="1"/>
    <col min="11779" max="11779" width="39.375" style="3" customWidth="1"/>
    <col min="11780" max="12029" width="9" style="3"/>
    <col min="12030" max="12030" width="4.375" style="3" customWidth="1"/>
    <col min="12031" max="12031" width="11.25" style="3" customWidth="1"/>
    <col min="12032" max="12032" width="11.125" style="3" customWidth="1"/>
    <col min="12033" max="12033" width="8.25" style="3" customWidth="1"/>
    <col min="12034" max="12034" width="3.875" style="3" customWidth="1"/>
    <col min="12035" max="12035" width="39.375" style="3" customWidth="1"/>
    <col min="12036" max="12285" width="9" style="3"/>
    <col min="12286" max="12286" width="4.375" style="3" customWidth="1"/>
    <col min="12287" max="12287" width="11.25" style="3" customWidth="1"/>
    <col min="12288" max="12288" width="11.125" style="3" customWidth="1"/>
    <col min="12289" max="12289" width="8.25" style="3" customWidth="1"/>
    <col min="12290" max="12290" width="3.875" style="3" customWidth="1"/>
    <col min="12291" max="12291" width="39.375" style="3" customWidth="1"/>
    <col min="12292" max="12541" width="9" style="3"/>
    <col min="12542" max="12542" width="4.375" style="3" customWidth="1"/>
    <col min="12543" max="12543" width="11.25" style="3" customWidth="1"/>
    <col min="12544" max="12544" width="11.125" style="3" customWidth="1"/>
    <col min="12545" max="12545" width="8.25" style="3" customWidth="1"/>
    <col min="12546" max="12546" width="3.875" style="3" customWidth="1"/>
    <col min="12547" max="12547" width="39.375" style="3" customWidth="1"/>
    <col min="12548" max="12797" width="9" style="3"/>
    <col min="12798" max="12798" width="4.375" style="3" customWidth="1"/>
    <col min="12799" max="12799" width="11.25" style="3" customWidth="1"/>
    <col min="12800" max="12800" width="11.125" style="3" customWidth="1"/>
    <col min="12801" max="12801" width="8.25" style="3" customWidth="1"/>
    <col min="12802" max="12802" width="3.875" style="3" customWidth="1"/>
    <col min="12803" max="12803" width="39.375" style="3" customWidth="1"/>
    <col min="12804" max="13053" width="9" style="3"/>
    <col min="13054" max="13054" width="4.375" style="3" customWidth="1"/>
    <col min="13055" max="13055" width="11.25" style="3" customWidth="1"/>
    <col min="13056" max="13056" width="11.125" style="3" customWidth="1"/>
    <col min="13057" max="13057" width="8.25" style="3" customWidth="1"/>
    <col min="13058" max="13058" width="3.875" style="3" customWidth="1"/>
    <col min="13059" max="13059" width="39.375" style="3" customWidth="1"/>
    <col min="13060" max="13309" width="9" style="3"/>
    <col min="13310" max="13310" width="4.375" style="3" customWidth="1"/>
    <col min="13311" max="13311" width="11.25" style="3" customWidth="1"/>
    <col min="13312" max="13312" width="11.125" style="3" customWidth="1"/>
    <col min="13313" max="13313" width="8.25" style="3" customWidth="1"/>
    <col min="13314" max="13314" width="3.875" style="3" customWidth="1"/>
    <col min="13315" max="13315" width="39.375" style="3" customWidth="1"/>
    <col min="13316" max="13565" width="9" style="3"/>
    <col min="13566" max="13566" width="4.375" style="3" customWidth="1"/>
    <col min="13567" max="13567" width="11.25" style="3" customWidth="1"/>
    <col min="13568" max="13568" width="11.125" style="3" customWidth="1"/>
    <col min="13569" max="13569" width="8.25" style="3" customWidth="1"/>
    <col min="13570" max="13570" width="3.875" style="3" customWidth="1"/>
    <col min="13571" max="13571" width="39.375" style="3" customWidth="1"/>
    <col min="13572" max="13821" width="9" style="3"/>
    <col min="13822" max="13822" width="4.375" style="3" customWidth="1"/>
    <col min="13823" max="13823" width="11.25" style="3" customWidth="1"/>
    <col min="13824" max="13824" width="11.125" style="3" customWidth="1"/>
    <col min="13825" max="13825" width="8.25" style="3" customWidth="1"/>
    <col min="13826" max="13826" width="3.875" style="3" customWidth="1"/>
    <col min="13827" max="13827" width="39.375" style="3" customWidth="1"/>
    <col min="13828" max="14077" width="9" style="3"/>
    <col min="14078" max="14078" width="4.375" style="3" customWidth="1"/>
    <col min="14079" max="14079" width="11.25" style="3" customWidth="1"/>
    <col min="14080" max="14080" width="11.125" style="3" customWidth="1"/>
    <col min="14081" max="14081" width="8.25" style="3" customWidth="1"/>
    <col min="14082" max="14082" width="3.875" style="3" customWidth="1"/>
    <col min="14083" max="14083" width="39.375" style="3" customWidth="1"/>
    <col min="14084" max="14333" width="9" style="3"/>
    <col min="14334" max="14334" width="4.375" style="3" customWidth="1"/>
    <col min="14335" max="14335" width="11.25" style="3" customWidth="1"/>
    <col min="14336" max="14336" width="11.125" style="3" customWidth="1"/>
    <col min="14337" max="14337" width="8.25" style="3" customWidth="1"/>
    <col min="14338" max="14338" width="3.875" style="3" customWidth="1"/>
    <col min="14339" max="14339" width="39.375" style="3" customWidth="1"/>
    <col min="14340" max="14589" width="9" style="3"/>
    <col min="14590" max="14590" width="4.375" style="3" customWidth="1"/>
    <col min="14591" max="14591" width="11.25" style="3" customWidth="1"/>
    <col min="14592" max="14592" width="11.125" style="3" customWidth="1"/>
    <col min="14593" max="14593" width="8.25" style="3" customWidth="1"/>
    <col min="14594" max="14594" width="3.875" style="3" customWidth="1"/>
    <col min="14595" max="14595" width="39.375" style="3" customWidth="1"/>
    <col min="14596" max="14845" width="9" style="3"/>
    <col min="14846" max="14846" width="4.375" style="3" customWidth="1"/>
    <col min="14847" max="14847" width="11.25" style="3" customWidth="1"/>
    <col min="14848" max="14848" width="11.125" style="3" customWidth="1"/>
    <col min="14849" max="14849" width="8.25" style="3" customWidth="1"/>
    <col min="14850" max="14850" width="3.875" style="3" customWidth="1"/>
    <col min="14851" max="14851" width="39.375" style="3" customWidth="1"/>
    <col min="14852" max="15101" width="9" style="3"/>
    <col min="15102" max="15102" width="4.375" style="3" customWidth="1"/>
    <col min="15103" max="15103" width="11.25" style="3" customWidth="1"/>
    <col min="15104" max="15104" width="11.125" style="3" customWidth="1"/>
    <col min="15105" max="15105" width="8.25" style="3" customWidth="1"/>
    <col min="15106" max="15106" width="3.875" style="3" customWidth="1"/>
    <col min="15107" max="15107" width="39.375" style="3" customWidth="1"/>
    <col min="15108" max="15357" width="9" style="3"/>
    <col min="15358" max="15358" width="4.375" style="3" customWidth="1"/>
    <col min="15359" max="15359" width="11.25" style="3" customWidth="1"/>
    <col min="15360" max="15360" width="11.125" style="3" customWidth="1"/>
    <col min="15361" max="15361" width="8.25" style="3" customWidth="1"/>
    <col min="15362" max="15362" width="3.875" style="3" customWidth="1"/>
    <col min="15363" max="15363" width="39.375" style="3" customWidth="1"/>
    <col min="15364" max="15613" width="9" style="3"/>
    <col min="15614" max="15614" width="4.375" style="3" customWidth="1"/>
    <col min="15615" max="15615" width="11.25" style="3" customWidth="1"/>
    <col min="15616" max="15616" width="11.125" style="3" customWidth="1"/>
    <col min="15617" max="15617" width="8.25" style="3" customWidth="1"/>
    <col min="15618" max="15618" width="3.875" style="3" customWidth="1"/>
    <col min="15619" max="15619" width="39.375" style="3" customWidth="1"/>
    <col min="15620" max="15869" width="9" style="3"/>
    <col min="15870" max="15870" width="4.375" style="3" customWidth="1"/>
    <col min="15871" max="15871" width="11.25" style="3" customWidth="1"/>
    <col min="15872" max="15872" width="11.125" style="3" customWidth="1"/>
    <col min="15873" max="15873" width="8.25" style="3" customWidth="1"/>
    <col min="15874" max="15874" width="3.875" style="3" customWidth="1"/>
    <col min="15875" max="15875" width="39.375" style="3" customWidth="1"/>
    <col min="15876" max="16125" width="9" style="3"/>
    <col min="16126" max="16126" width="4.375" style="3" customWidth="1"/>
    <col min="16127" max="16127" width="11.25" style="3" customWidth="1"/>
    <col min="16128" max="16128" width="11.125" style="3" customWidth="1"/>
    <col min="16129" max="16129" width="8.25" style="3" customWidth="1"/>
    <col min="16130" max="16130" width="3.875" style="3" customWidth="1"/>
    <col min="16131" max="16131" width="39.375" style="3" customWidth="1"/>
    <col min="16132" max="16384" width="9" style="3"/>
  </cols>
  <sheetData>
    <row r="1" spans="1:7" ht="37.5" customHeight="1">
      <c r="A1" s="595" t="s">
        <v>852</v>
      </c>
      <c r="B1" s="596" t="s">
        <v>1118</v>
      </c>
      <c r="C1" s="597"/>
      <c r="D1" s="596"/>
      <c r="E1" s="598"/>
      <c r="F1" s="599"/>
      <c r="G1" s="600" t="s">
        <v>914</v>
      </c>
    </row>
    <row r="2" spans="1:7" s="4" customFormat="1" ht="20.100000000000001" customHeight="1">
      <c r="A2" s="601" t="s">
        <v>26</v>
      </c>
      <c r="B2" s="601" t="s">
        <v>157</v>
      </c>
      <c r="C2" s="601" t="s">
        <v>28</v>
      </c>
      <c r="D2" s="602" t="s">
        <v>853</v>
      </c>
      <c r="E2" s="601" t="s">
        <v>30</v>
      </c>
      <c r="F2" s="601" t="s">
        <v>31</v>
      </c>
      <c r="G2" s="601" t="s">
        <v>32</v>
      </c>
    </row>
    <row r="3" spans="1:7" ht="19.5" customHeight="1">
      <c r="A3" s="603"/>
      <c r="B3" s="604"/>
      <c r="C3" s="605"/>
      <c r="D3" s="606"/>
      <c r="E3" s="604"/>
      <c r="F3" s="604"/>
      <c r="G3" s="607"/>
    </row>
    <row r="4" spans="1:7" ht="19.5" customHeight="1">
      <c r="A4" s="608"/>
      <c r="B4" s="609"/>
      <c r="C4" s="610"/>
      <c r="D4" s="611"/>
      <c r="E4" s="609"/>
      <c r="F4" s="609"/>
      <c r="G4" s="612"/>
    </row>
    <row r="5" spans="1:7" ht="19.5" customHeight="1">
      <c r="A5" s="608"/>
      <c r="B5" s="609"/>
      <c r="C5" s="610"/>
      <c r="D5" s="611"/>
      <c r="E5" s="609"/>
      <c r="F5" s="609"/>
      <c r="G5" s="612"/>
    </row>
    <row r="6" spans="1:7" ht="19.5" customHeight="1">
      <c r="A6" s="608"/>
      <c r="B6" s="609"/>
      <c r="C6" s="610"/>
      <c r="D6" s="611"/>
      <c r="E6" s="609"/>
      <c r="F6" s="609"/>
      <c r="G6" s="612"/>
    </row>
    <row r="7" spans="1:7" ht="19.5" customHeight="1">
      <c r="A7" s="608"/>
      <c r="B7" s="609"/>
      <c r="C7" s="610"/>
      <c r="D7" s="611"/>
      <c r="E7" s="609"/>
      <c r="F7" s="609"/>
      <c r="G7" s="612"/>
    </row>
    <row r="8" spans="1:7" ht="19.5" customHeight="1">
      <c r="A8" s="608"/>
      <c r="B8" s="609"/>
      <c r="C8" s="610"/>
      <c r="D8" s="611"/>
      <c r="E8" s="609"/>
      <c r="F8" s="609"/>
      <c r="G8" s="612"/>
    </row>
    <row r="9" spans="1:7" ht="19.5" customHeight="1">
      <c r="A9" s="608"/>
      <c r="B9" s="609"/>
      <c r="C9" s="610"/>
      <c r="D9" s="611"/>
      <c r="E9" s="609"/>
      <c r="F9" s="609"/>
      <c r="G9" s="612"/>
    </row>
    <row r="10" spans="1:7" ht="19.5" customHeight="1">
      <c r="A10" s="608"/>
      <c r="B10" s="609"/>
      <c r="C10" s="610"/>
      <c r="D10" s="611"/>
      <c r="E10" s="609"/>
      <c r="F10" s="609"/>
      <c r="G10" s="612"/>
    </row>
    <row r="11" spans="1:7" ht="19.5" customHeight="1">
      <c r="A11" s="608"/>
      <c r="B11" s="609"/>
      <c r="C11" s="610"/>
      <c r="D11" s="611"/>
      <c r="E11" s="609"/>
      <c r="F11" s="609"/>
      <c r="G11" s="612"/>
    </row>
    <row r="12" spans="1:7" ht="19.5" customHeight="1">
      <c r="A12" s="608"/>
      <c r="B12" s="609"/>
      <c r="C12" s="610"/>
      <c r="D12" s="611"/>
      <c r="E12" s="609"/>
      <c r="F12" s="609"/>
      <c r="G12" s="612"/>
    </row>
    <row r="13" spans="1:7" ht="19.5" customHeight="1">
      <c r="A13" s="608"/>
      <c r="B13" s="609"/>
      <c r="C13" s="610"/>
      <c r="D13" s="611"/>
      <c r="E13" s="609"/>
      <c r="F13" s="613"/>
      <c r="G13" s="612"/>
    </row>
    <row r="14" spans="1:7" ht="19.5" customHeight="1">
      <c r="A14" s="608"/>
      <c r="B14" s="609"/>
      <c r="C14" s="610"/>
      <c r="D14" s="611"/>
      <c r="E14" s="609"/>
      <c r="F14" s="609"/>
      <c r="G14" s="612"/>
    </row>
    <row r="15" spans="1:7" ht="19.5" customHeight="1">
      <c r="A15" s="614">
        <v>1</v>
      </c>
      <c r="B15" s="615" t="s">
        <v>1151</v>
      </c>
      <c r="C15" s="616" t="s">
        <v>1152</v>
      </c>
      <c r="D15" s="617">
        <f>(0.56+0.4)*(1.098+0.4)*0.7</f>
        <v>1.0066560000000002</v>
      </c>
      <c r="E15" s="614" t="s">
        <v>1153</v>
      </c>
      <c r="F15" s="618" t="s">
        <v>1154</v>
      </c>
      <c r="G15" s="619"/>
    </row>
    <row r="16" spans="1:7" ht="19.5" customHeight="1">
      <c r="A16" s="614"/>
      <c r="B16" s="615"/>
      <c r="C16" s="616"/>
      <c r="D16" s="617"/>
      <c r="E16" s="614"/>
      <c r="F16" s="618"/>
      <c r="G16" s="619"/>
    </row>
    <row r="17" spans="1:7" ht="19.5" customHeight="1">
      <c r="A17" s="614">
        <v>2</v>
      </c>
      <c r="B17" s="615" t="s">
        <v>1155</v>
      </c>
      <c r="C17" s="616" t="s">
        <v>1152</v>
      </c>
      <c r="D17" s="617">
        <f>0.46*0.998*0.7</f>
        <v>0.32135600000000003</v>
      </c>
      <c r="E17" s="614" t="s">
        <v>1153</v>
      </c>
      <c r="F17" s="618" t="s">
        <v>1156</v>
      </c>
      <c r="G17" s="619"/>
    </row>
    <row r="18" spans="1:7" ht="19.5" customHeight="1">
      <c r="A18" s="614"/>
      <c r="B18" s="615"/>
      <c r="C18" s="616"/>
      <c r="D18" s="620"/>
      <c r="E18" s="614"/>
      <c r="F18" s="618"/>
      <c r="G18" s="619"/>
    </row>
    <row r="19" spans="1:7" ht="19.5" customHeight="1">
      <c r="A19" s="614">
        <v>3</v>
      </c>
      <c r="B19" s="615" t="s">
        <v>1157</v>
      </c>
      <c r="C19" s="616" t="s">
        <v>1152</v>
      </c>
      <c r="D19" s="620">
        <f>D15-D17</f>
        <v>0.68530000000000024</v>
      </c>
      <c r="E19" s="614" t="s">
        <v>1153</v>
      </c>
      <c r="F19" s="618" t="s">
        <v>1158</v>
      </c>
      <c r="G19" s="619"/>
    </row>
    <row r="20" spans="1:7" ht="19.5" customHeight="1">
      <c r="A20" s="614"/>
      <c r="B20" s="615"/>
      <c r="C20" s="616"/>
      <c r="D20" s="621"/>
      <c r="E20" s="614"/>
      <c r="F20" s="618"/>
      <c r="G20" s="619"/>
    </row>
    <row r="21" spans="1:7" ht="19.5" customHeight="1">
      <c r="A21" s="614">
        <v>4</v>
      </c>
      <c r="B21" s="615" t="s">
        <v>1159</v>
      </c>
      <c r="C21" s="616"/>
      <c r="D21" s="70">
        <f>0.2*0.45*4</f>
        <v>0.36000000000000004</v>
      </c>
      <c r="E21" s="614" t="s">
        <v>1160</v>
      </c>
      <c r="F21" s="618" t="s">
        <v>1161</v>
      </c>
      <c r="G21" s="619"/>
    </row>
    <row r="22" spans="1:7" ht="19.5" customHeight="1">
      <c r="A22" s="614"/>
      <c r="B22" s="615"/>
      <c r="C22" s="616"/>
      <c r="D22" s="622"/>
      <c r="E22" s="614"/>
      <c r="F22" s="623"/>
      <c r="G22" s="619"/>
    </row>
    <row r="23" spans="1:7" ht="19.5" customHeight="1">
      <c r="A23" s="614">
        <v>5</v>
      </c>
      <c r="B23" s="615" t="s">
        <v>1162</v>
      </c>
      <c r="C23" s="616">
        <v>0.04</v>
      </c>
      <c r="D23" s="842">
        <f>0.45*0.45*0.2*1.02</f>
        <v>4.1310000000000006E-2</v>
      </c>
      <c r="E23" s="614" t="s">
        <v>1153</v>
      </c>
      <c r="F23" s="618" t="s">
        <v>1163</v>
      </c>
      <c r="G23" s="619"/>
    </row>
    <row r="24" spans="1:7" ht="19.5" customHeight="1">
      <c r="A24" s="614"/>
      <c r="B24" s="615"/>
      <c r="C24" s="616"/>
      <c r="D24" s="622"/>
      <c r="E24" s="614"/>
      <c r="F24" s="623" t="s">
        <v>1164</v>
      </c>
      <c r="G24" s="619"/>
    </row>
    <row r="25" spans="1:7" ht="19.5" customHeight="1">
      <c r="A25" s="614">
        <v>6</v>
      </c>
      <c r="B25" s="615" t="s">
        <v>1165</v>
      </c>
      <c r="C25" s="616"/>
      <c r="D25" s="70">
        <f>0.45*0.45*0.2</f>
        <v>4.0500000000000008E-2</v>
      </c>
      <c r="E25" s="614" t="s">
        <v>1153</v>
      </c>
      <c r="F25" s="618"/>
      <c r="G25" s="619"/>
    </row>
    <row r="26" spans="1:7" ht="19.5" customHeight="1">
      <c r="A26" s="614"/>
      <c r="B26" s="615"/>
      <c r="C26" s="616"/>
      <c r="D26" s="624"/>
      <c r="E26" s="614"/>
      <c r="F26" s="618"/>
      <c r="G26" s="619"/>
    </row>
    <row r="27" spans="1:7" ht="19.5" customHeight="1">
      <c r="A27" s="614">
        <v>7</v>
      </c>
      <c r="B27" s="615" t="s">
        <v>1166</v>
      </c>
      <c r="C27" s="634" t="s">
        <v>1167</v>
      </c>
      <c r="D27" s="624">
        <v>1.6E-2</v>
      </c>
      <c r="E27" s="614" t="s">
        <v>1153</v>
      </c>
      <c r="F27" s="618"/>
      <c r="G27" s="619"/>
    </row>
    <row r="28" spans="1:7" ht="19.5" customHeight="1">
      <c r="A28" s="614"/>
      <c r="B28" s="615"/>
      <c r="C28" s="616"/>
      <c r="D28" s="625"/>
      <c r="E28" s="614"/>
      <c r="F28" s="615"/>
      <c r="G28" s="619"/>
    </row>
    <row r="29" spans="1:7" ht="19.5" customHeight="1">
      <c r="A29" s="614">
        <v>8</v>
      </c>
      <c r="B29" s="615" t="s">
        <v>1131</v>
      </c>
      <c r="C29" s="616" t="s">
        <v>1168</v>
      </c>
      <c r="D29" s="843">
        <v>0.2</v>
      </c>
      <c r="E29" s="614" t="s">
        <v>1169</v>
      </c>
      <c r="F29" s="618"/>
      <c r="G29" s="619"/>
    </row>
    <row r="30" spans="1:7" ht="19.5" customHeight="1">
      <c r="A30" s="614"/>
      <c r="B30" s="626"/>
      <c r="C30" s="616"/>
      <c r="D30" s="625"/>
      <c r="E30" s="614"/>
      <c r="F30" s="615"/>
      <c r="G30" s="619"/>
    </row>
    <row r="31" spans="1:7" ht="19.5" customHeight="1">
      <c r="A31" s="614"/>
      <c r="B31" s="615"/>
      <c r="C31" s="616"/>
      <c r="D31" s="624"/>
      <c r="E31" s="614"/>
      <c r="F31" s="618"/>
      <c r="G31" s="619"/>
    </row>
    <row r="32" spans="1:7" ht="19.5" customHeight="1">
      <c r="A32" s="614"/>
      <c r="B32" s="615"/>
      <c r="C32" s="616"/>
      <c r="D32" s="622"/>
      <c r="E32" s="614"/>
      <c r="F32" s="627"/>
      <c r="G32" s="619"/>
    </row>
    <row r="33" spans="1:7" ht="19.5" customHeight="1">
      <c r="A33" s="614"/>
      <c r="B33" s="615"/>
      <c r="C33" s="616"/>
      <c r="D33" s="621"/>
      <c r="E33" s="614"/>
      <c r="F33" s="618"/>
      <c r="G33" s="619"/>
    </row>
    <row r="34" spans="1:7" ht="19.5" customHeight="1">
      <c r="A34" s="614"/>
      <c r="B34" s="615"/>
      <c r="C34" s="616"/>
      <c r="D34" s="622"/>
      <c r="E34" s="614"/>
      <c r="F34" s="627"/>
      <c r="G34" s="619"/>
    </row>
    <row r="35" spans="1:7" s="8" customFormat="1" ht="19.5" customHeight="1">
      <c r="A35" s="614"/>
      <c r="B35" s="615"/>
      <c r="C35" s="616"/>
      <c r="D35" s="621"/>
      <c r="E35" s="614"/>
      <c r="F35" s="627"/>
      <c r="G35" s="619"/>
    </row>
    <row r="36" spans="1:7" ht="37.5" customHeight="1">
      <c r="A36" s="20" t="s">
        <v>24</v>
      </c>
      <c r="B36" s="58" t="s">
        <v>854</v>
      </c>
      <c r="C36" s="22"/>
      <c r="D36" s="58"/>
      <c r="E36" s="21"/>
      <c r="F36" s="24"/>
      <c r="G36" s="25" t="s">
        <v>33</v>
      </c>
    </row>
    <row r="37" spans="1:7" s="4" customFormat="1" ht="20.100000000000001" customHeight="1">
      <c r="A37" s="26" t="s">
        <v>26</v>
      </c>
      <c r="B37" s="26" t="s">
        <v>27</v>
      </c>
      <c r="C37" s="26" t="s">
        <v>28</v>
      </c>
      <c r="D37" s="27" t="s">
        <v>29</v>
      </c>
      <c r="E37" s="26" t="s">
        <v>2</v>
      </c>
      <c r="F37" s="26" t="s">
        <v>31</v>
      </c>
      <c r="G37" s="26" t="s">
        <v>32</v>
      </c>
    </row>
    <row r="38" spans="1:7" ht="19.5" customHeight="1">
      <c r="A38" s="28"/>
      <c r="B38" s="29"/>
      <c r="C38" s="30"/>
      <c r="D38" s="31"/>
      <c r="E38" s="29"/>
      <c r="F38" s="29"/>
      <c r="G38" s="32"/>
    </row>
    <row r="39" spans="1:7" ht="19.5" customHeight="1">
      <c r="A39" s="33"/>
      <c r="B39" s="34"/>
      <c r="C39" s="35"/>
      <c r="D39" s="36"/>
      <c r="E39" s="34"/>
      <c r="F39" s="34"/>
      <c r="G39" s="37"/>
    </row>
    <row r="40" spans="1:7" ht="19.5" customHeight="1">
      <c r="A40" s="33"/>
      <c r="B40" s="34"/>
      <c r="C40" s="35"/>
      <c r="D40" s="36"/>
      <c r="E40" s="34"/>
      <c r="F40" s="34"/>
      <c r="G40" s="37"/>
    </row>
    <row r="41" spans="1:7" ht="19.5" customHeight="1">
      <c r="A41" s="33"/>
      <c r="B41" s="34"/>
      <c r="C41" s="35"/>
      <c r="D41" s="36"/>
      <c r="E41" s="34"/>
      <c r="F41" s="34"/>
      <c r="G41" s="37"/>
    </row>
    <row r="42" spans="1:7" ht="19.5" customHeight="1">
      <c r="A42" s="33"/>
      <c r="B42" s="34"/>
      <c r="C42" s="35"/>
      <c r="D42" s="36"/>
      <c r="E42" s="34"/>
      <c r="F42" s="34"/>
      <c r="G42" s="37"/>
    </row>
    <row r="43" spans="1:7" ht="19.5" customHeight="1">
      <c r="A43" s="33"/>
      <c r="B43" s="34"/>
      <c r="C43" s="35"/>
      <c r="D43" s="36"/>
      <c r="E43" s="34"/>
      <c r="F43" s="34"/>
      <c r="G43" s="37"/>
    </row>
    <row r="44" spans="1:7" ht="19.5" customHeight="1">
      <c r="A44" s="33"/>
      <c r="B44" s="34"/>
      <c r="C44" s="35"/>
      <c r="D44" s="36"/>
      <c r="E44" s="34"/>
      <c r="F44" s="34"/>
      <c r="G44" s="37"/>
    </row>
    <row r="45" spans="1:7" ht="19.5" customHeight="1">
      <c r="A45" s="33"/>
      <c r="B45" s="34"/>
      <c r="C45" s="35"/>
      <c r="D45" s="36"/>
      <c r="E45" s="34"/>
      <c r="F45" s="34"/>
      <c r="G45" s="37"/>
    </row>
    <row r="46" spans="1:7" ht="19.5" customHeight="1">
      <c r="A46" s="33"/>
      <c r="B46" s="34"/>
      <c r="C46" s="35"/>
      <c r="D46" s="36"/>
      <c r="E46" s="34"/>
      <c r="F46" s="34"/>
      <c r="G46" s="37"/>
    </row>
    <row r="47" spans="1:7" ht="19.5" customHeight="1">
      <c r="A47" s="33"/>
      <c r="B47" s="34"/>
      <c r="C47" s="35"/>
      <c r="D47" s="36"/>
      <c r="E47" s="34"/>
      <c r="F47" s="34"/>
      <c r="G47" s="37"/>
    </row>
    <row r="48" spans="1:7" ht="19.5" customHeight="1">
      <c r="A48" s="33"/>
      <c r="B48" s="34"/>
      <c r="C48" s="35"/>
      <c r="D48" s="36"/>
      <c r="E48" s="34"/>
      <c r="F48" s="38"/>
      <c r="G48" s="37"/>
    </row>
    <row r="49" spans="1:9" ht="19.5" customHeight="1">
      <c r="A49" s="33"/>
      <c r="B49" s="34"/>
      <c r="C49" s="35"/>
      <c r="D49" s="36"/>
      <c r="E49" s="34"/>
      <c r="F49" s="34"/>
      <c r="G49" s="37"/>
    </row>
    <row r="50" spans="1:9" ht="19.5" customHeight="1">
      <c r="A50" s="614">
        <v>1</v>
      </c>
      <c r="B50" s="615" t="s">
        <v>1151</v>
      </c>
      <c r="C50" s="616" t="s">
        <v>1152</v>
      </c>
      <c r="D50" s="70">
        <f>(0.48+1.46)/2</f>
        <v>0.97</v>
      </c>
      <c r="E50" s="614" t="s">
        <v>1153</v>
      </c>
      <c r="F50" s="618" t="s">
        <v>1170</v>
      </c>
      <c r="G50" s="619"/>
      <c r="I50" s="549"/>
    </row>
    <row r="51" spans="1:9" ht="19.5" customHeight="1">
      <c r="A51" s="614"/>
      <c r="B51" s="615"/>
      <c r="C51" s="616"/>
      <c r="D51" s="617"/>
      <c r="E51" s="614"/>
      <c r="F51" s="618"/>
      <c r="G51" s="619"/>
    </row>
    <row r="52" spans="1:9" ht="19.5" customHeight="1">
      <c r="A52" s="614">
        <v>2</v>
      </c>
      <c r="B52" s="615" t="s">
        <v>1155</v>
      </c>
      <c r="C52" s="616" t="s">
        <v>1152</v>
      </c>
      <c r="D52" s="70">
        <f>(0.14*0.14*3.14*1)+0.064</f>
        <v>0.12554400000000002</v>
      </c>
      <c r="E52" s="614" t="s">
        <v>1153</v>
      </c>
      <c r="F52" s="618" t="s">
        <v>1171</v>
      </c>
      <c r="G52" s="619"/>
    </row>
    <row r="53" spans="1:9" ht="19.5" customHeight="1">
      <c r="A53" s="614"/>
      <c r="B53" s="615"/>
      <c r="C53" s="616"/>
      <c r="D53" s="620"/>
      <c r="E53" s="614"/>
      <c r="F53" s="618"/>
      <c r="G53" s="619"/>
    </row>
    <row r="54" spans="1:9" ht="19.5" customHeight="1">
      <c r="A54" s="614">
        <v>3</v>
      </c>
      <c r="B54" s="615" t="s">
        <v>1172</v>
      </c>
      <c r="C54" s="616" t="s">
        <v>1173</v>
      </c>
      <c r="D54" s="624">
        <f>D50-D52</f>
        <v>0.84445599999999998</v>
      </c>
      <c r="E54" s="614" t="s">
        <v>1153</v>
      </c>
      <c r="F54" s="618" t="s">
        <v>1174</v>
      </c>
      <c r="G54" s="619"/>
    </row>
    <row r="55" spans="1:9" ht="19.5" customHeight="1">
      <c r="A55" s="614"/>
      <c r="B55" s="615"/>
      <c r="C55" s="616"/>
      <c r="D55" s="621"/>
      <c r="E55" s="614"/>
      <c r="F55" s="618"/>
      <c r="G55" s="619"/>
    </row>
    <row r="56" spans="1:9" ht="19.5" customHeight="1">
      <c r="A56" s="614">
        <v>4</v>
      </c>
      <c r="B56" s="615" t="s">
        <v>1175</v>
      </c>
      <c r="C56" s="616"/>
      <c r="D56" s="844">
        <f>0.064*1.06</f>
        <v>6.7840000000000011E-2</v>
      </c>
      <c r="E56" s="614" t="s">
        <v>1153</v>
      </c>
      <c r="F56" s="618" t="s">
        <v>1176</v>
      </c>
      <c r="G56" s="619"/>
    </row>
    <row r="57" spans="1:9" ht="19.5" customHeight="1">
      <c r="A57" s="614"/>
      <c r="B57" s="615"/>
      <c r="C57" s="616"/>
      <c r="D57" s="621"/>
      <c r="E57" s="614"/>
      <c r="F57" s="618"/>
      <c r="G57" s="619"/>
    </row>
    <row r="58" spans="1:9" ht="19.5" customHeight="1">
      <c r="A58" s="614">
        <v>5</v>
      </c>
      <c r="B58" s="615" t="s">
        <v>1177</v>
      </c>
      <c r="C58" s="616"/>
      <c r="D58" s="844">
        <v>6.4000000000000001E-2</v>
      </c>
      <c r="E58" s="614" t="s">
        <v>1153</v>
      </c>
      <c r="F58" s="618"/>
      <c r="G58" s="619"/>
    </row>
    <row r="59" spans="1:9" ht="19.5" customHeight="1">
      <c r="A59" s="628"/>
      <c r="B59" s="619"/>
      <c r="C59" s="629"/>
      <c r="D59" s="630"/>
      <c r="E59" s="619"/>
      <c r="F59" s="619"/>
      <c r="G59" s="619"/>
    </row>
    <row r="60" spans="1:9" ht="19.5" customHeight="1">
      <c r="A60" s="614"/>
      <c r="B60" s="615"/>
      <c r="C60" s="616"/>
      <c r="D60" s="622"/>
      <c r="E60" s="614"/>
      <c r="F60" s="623"/>
      <c r="G60" s="619"/>
    </row>
    <row r="61" spans="1:9" ht="19.5" customHeight="1">
      <c r="A61" s="614"/>
      <c r="B61" s="615"/>
      <c r="C61" s="616"/>
      <c r="D61" s="624"/>
      <c r="E61" s="614"/>
      <c r="F61" s="618"/>
      <c r="G61" s="619"/>
    </row>
    <row r="62" spans="1:9" ht="19.5" customHeight="1">
      <c r="A62" s="614"/>
      <c r="B62" s="615"/>
      <c r="C62" s="616"/>
      <c r="D62" s="631"/>
      <c r="E62" s="614"/>
      <c r="F62" s="618"/>
      <c r="G62" s="619"/>
    </row>
    <row r="63" spans="1:9" ht="19.5" customHeight="1">
      <c r="A63" s="614"/>
      <c r="B63" s="615"/>
      <c r="C63" s="616"/>
      <c r="D63" s="631"/>
      <c r="E63" s="632"/>
      <c r="F63" s="619"/>
      <c r="G63" s="619"/>
    </row>
    <row r="64" spans="1:9" ht="19.5" customHeight="1">
      <c r="A64" s="614"/>
      <c r="B64" s="615"/>
      <c r="C64" s="616"/>
      <c r="D64" s="633"/>
      <c r="E64" s="614"/>
      <c r="F64" s="618"/>
      <c r="G64" s="619"/>
    </row>
    <row r="65" spans="1:7" ht="19.5" customHeight="1">
      <c r="A65" s="614"/>
      <c r="B65" s="615"/>
      <c r="C65" s="616"/>
      <c r="D65" s="625"/>
      <c r="E65" s="614"/>
      <c r="F65" s="615"/>
      <c r="G65" s="619"/>
    </row>
    <row r="66" spans="1:7" ht="19.5" customHeight="1">
      <c r="A66" s="614"/>
      <c r="B66" s="615"/>
      <c r="C66" s="634"/>
      <c r="D66" s="635"/>
      <c r="E66" s="614"/>
      <c r="F66" s="618"/>
      <c r="G66" s="619"/>
    </row>
    <row r="67" spans="1:7" ht="19.5" customHeight="1">
      <c r="A67" s="614"/>
      <c r="B67" s="615"/>
      <c r="C67" s="616"/>
      <c r="D67" s="636"/>
      <c r="E67" s="614"/>
      <c r="F67" s="626"/>
      <c r="G67" s="619"/>
    </row>
    <row r="68" spans="1:7" ht="19.5" customHeight="1">
      <c r="A68" s="614"/>
      <c r="B68" s="615"/>
      <c r="C68" s="616"/>
      <c r="D68" s="624"/>
      <c r="E68" s="614"/>
      <c r="F68" s="618"/>
      <c r="G68" s="619"/>
    </row>
    <row r="69" spans="1:7" ht="19.5" customHeight="1">
      <c r="A69" s="614"/>
      <c r="B69" s="615"/>
      <c r="C69" s="616"/>
      <c r="D69" s="636"/>
      <c r="E69" s="614"/>
      <c r="F69" s="626"/>
      <c r="G69" s="619"/>
    </row>
    <row r="70" spans="1:7" s="8" customFormat="1" ht="19.5" customHeight="1">
      <c r="A70" s="614"/>
      <c r="B70" s="615"/>
      <c r="C70" s="616"/>
      <c r="D70" s="624"/>
      <c r="E70" s="614"/>
      <c r="F70" s="618"/>
      <c r="G70" s="619"/>
    </row>
    <row r="71" spans="1:7" ht="37.5" customHeight="1">
      <c r="A71" s="595"/>
      <c r="B71" s="596"/>
      <c r="C71" s="597"/>
      <c r="D71" s="596"/>
      <c r="E71" s="598"/>
      <c r="F71" s="599"/>
      <c r="G71" s="600"/>
    </row>
    <row r="72" spans="1:7" s="4" customFormat="1" ht="20.100000000000001" customHeight="1">
      <c r="A72" s="601"/>
      <c r="B72" s="601"/>
      <c r="C72" s="601"/>
      <c r="D72" s="602"/>
      <c r="E72" s="601"/>
      <c r="F72" s="601"/>
      <c r="G72" s="601"/>
    </row>
    <row r="73" spans="1:7" ht="19.5" customHeight="1">
      <c r="A73" s="603"/>
      <c r="B73" s="604"/>
      <c r="C73" s="605"/>
      <c r="D73" s="606"/>
      <c r="E73" s="604"/>
      <c r="F73" s="604"/>
      <c r="G73" s="607"/>
    </row>
    <row r="74" spans="1:7" ht="19.5" customHeight="1">
      <c r="A74" s="608"/>
      <c r="B74" s="609"/>
      <c r="C74" s="610"/>
      <c r="D74" s="611"/>
      <c r="E74" s="609"/>
      <c r="F74" s="609"/>
      <c r="G74" s="612"/>
    </row>
    <row r="75" spans="1:7" ht="19.5" customHeight="1">
      <c r="A75" s="608"/>
      <c r="B75" s="609"/>
      <c r="C75" s="610"/>
      <c r="D75" s="611"/>
      <c r="E75" s="609"/>
      <c r="F75" s="609"/>
      <c r="G75" s="612"/>
    </row>
    <row r="76" spans="1:7" ht="19.5" customHeight="1">
      <c r="A76" s="608"/>
      <c r="B76" s="609"/>
      <c r="C76" s="610"/>
      <c r="D76" s="611"/>
      <c r="E76" s="609"/>
      <c r="F76" s="609"/>
      <c r="G76" s="612"/>
    </row>
    <row r="77" spans="1:7" ht="19.5" customHeight="1">
      <c r="A77" s="608"/>
      <c r="B77" s="609"/>
      <c r="C77" s="610"/>
      <c r="D77" s="611"/>
      <c r="E77" s="609"/>
      <c r="F77" s="609"/>
      <c r="G77" s="612"/>
    </row>
    <row r="78" spans="1:7" ht="19.5" customHeight="1">
      <c r="A78" s="608"/>
      <c r="B78" s="609"/>
      <c r="C78" s="610"/>
      <c r="D78" s="611"/>
      <c r="E78" s="609"/>
      <c r="F78" s="609"/>
      <c r="G78" s="612"/>
    </row>
    <row r="79" spans="1:7" ht="19.5" customHeight="1">
      <c r="A79" s="608"/>
      <c r="B79" s="609"/>
      <c r="C79" s="610"/>
      <c r="D79" s="611"/>
      <c r="E79" s="609"/>
      <c r="F79" s="609"/>
      <c r="G79" s="612"/>
    </row>
    <row r="80" spans="1:7" ht="19.5" customHeight="1">
      <c r="A80" s="608"/>
      <c r="B80" s="609"/>
      <c r="C80" s="610"/>
      <c r="D80" s="611"/>
      <c r="E80" s="609"/>
      <c r="F80" s="609"/>
      <c r="G80" s="612"/>
    </row>
    <row r="81" spans="1:7" ht="19.5" customHeight="1">
      <c r="A81" s="608"/>
      <c r="B81" s="609"/>
      <c r="C81" s="610"/>
      <c r="D81" s="611"/>
      <c r="E81" s="609"/>
      <c r="F81" s="609"/>
      <c r="G81" s="612"/>
    </row>
    <row r="82" spans="1:7" ht="19.5" customHeight="1">
      <c r="A82" s="608"/>
      <c r="B82" s="609"/>
      <c r="C82" s="610"/>
      <c r="D82" s="611"/>
      <c r="E82" s="609"/>
      <c r="F82" s="609"/>
      <c r="G82" s="612"/>
    </row>
    <row r="83" spans="1:7" ht="19.5" customHeight="1">
      <c r="A83" s="608"/>
      <c r="B83" s="609"/>
      <c r="C83" s="610"/>
      <c r="D83" s="611"/>
      <c r="E83" s="609"/>
      <c r="F83" s="613"/>
      <c r="G83" s="612"/>
    </row>
    <row r="84" spans="1:7" ht="19.5" customHeight="1">
      <c r="A84" s="608"/>
      <c r="B84" s="609"/>
      <c r="C84" s="610"/>
      <c r="D84" s="611"/>
      <c r="E84" s="609"/>
      <c r="F84" s="609"/>
      <c r="G84" s="612"/>
    </row>
    <row r="85" spans="1:7" ht="19.5" customHeight="1">
      <c r="A85" s="614"/>
      <c r="B85" s="615"/>
      <c r="C85" s="616"/>
      <c r="D85" s="617"/>
      <c r="E85" s="614"/>
      <c r="F85" s="618"/>
      <c r="G85" s="619"/>
    </row>
    <row r="86" spans="1:7" ht="19.5" customHeight="1">
      <c r="A86" s="614"/>
      <c r="B86" s="615"/>
      <c r="C86" s="616"/>
      <c r="D86" s="617"/>
      <c r="E86" s="614"/>
      <c r="F86" s="618"/>
      <c r="G86" s="619"/>
    </row>
    <row r="87" spans="1:7" ht="19.5" customHeight="1">
      <c r="A87" s="614"/>
      <c r="B87" s="615"/>
      <c r="C87" s="616"/>
      <c r="D87" s="617"/>
      <c r="E87" s="614"/>
      <c r="F87" s="618"/>
      <c r="G87" s="619"/>
    </row>
    <row r="88" spans="1:7" ht="19.5" customHeight="1">
      <c r="A88" s="614"/>
      <c r="B88" s="615"/>
      <c r="C88" s="616"/>
      <c r="D88" s="620"/>
      <c r="E88" s="614"/>
      <c r="F88" s="618"/>
      <c r="G88" s="619"/>
    </row>
    <row r="89" spans="1:7" ht="19.5" customHeight="1">
      <c r="A89" s="614"/>
      <c r="B89" s="615"/>
      <c r="C89" s="616"/>
      <c r="D89" s="620"/>
      <c r="E89" s="614"/>
      <c r="F89" s="618"/>
      <c r="G89" s="619"/>
    </row>
    <row r="90" spans="1:7" ht="19.5" customHeight="1">
      <c r="A90" s="614"/>
      <c r="B90" s="615"/>
      <c r="C90" s="616"/>
      <c r="D90" s="621"/>
      <c r="E90" s="614"/>
      <c r="F90" s="618"/>
      <c r="G90" s="619"/>
    </row>
    <row r="91" spans="1:7" ht="19.5" customHeight="1">
      <c r="A91" s="614"/>
      <c r="B91" s="615"/>
      <c r="C91" s="567"/>
      <c r="D91" s="624"/>
      <c r="E91" s="614"/>
      <c r="F91" s="618"/>
      <c r="G91" s="619"/>
    </row>
    <row r="92" spans="1:7" ht="19.5" customHeight="1">
      <c r="A92" s="614"/>
      <c r="B92" s="615"/>
      <c r="C92" s="616"/>
      <c r="D92" s="622"/>
      <c r="E92" s="614"/>
      <c r="F92" s="623"/>
      <c r="G92" s="619"/>
    </row>
    <row r="93" spans="1:7" ht="19.5" customHeight="1">
      <c r="A93" s="614"/>
      <c r="B93" s="554"/>
      <c r="C93" s="616"/>
      <c r="D93" s="621"/>
      <c r="E93" s="614"/>
      <c r="F93" s="618"/>
      <c r="G93" s="637"/>
    </row>
    <row r="94" spans="1:7" ht="19.5" customHeight="1">
      <c r="A94" s="614"/>
      <c r="B94" s="554"/>
      <c r="C94" s="616"/>
      <c r="D94" s="622"/>
      <c r="E94" s="614"/>
      <c r="F94" s="623"/>
      <c r="G94" s="637"/>
    </row>
    <row r="95" spans="1:7" ht="19.5" customHeight="1">
      <c r="A95" s="614"/>
      <c r="B95" s="554"/>
      <c r="C95" s="616"/>
      <c r="D95" s="621"/>
      <c r="E95" s="614"/>
      <c r="F95" s="618"/>
      <c r="G95" s="637"/>
    </row>
    <row r="96" spans="1:7" ht="19.5" customHeight="1">
      <c r="A96" s="614"/>
      <c r="B96" s="615"/>
      <c r="C96" s="616"/>
      <c r="D96" s="624"/>
      <c r="E96" s="614"/>
      <c r="F96" s="618"/>
      <c r="G96" s="619"/>
    </row>
    <row r="97" spans="1:7" ht="19.5" customHeight="1">
      <c r="A97" s="614"/>
      <c r="B97" s="615"/>
      <c r="C97" s="616"/>
      <c r="D97" s="622"/>
      <c r="E97" s="614"/>
      <c r="F97" s="623"/>
      <c r="G97" s="619"/>
    </row>
    <row r="98" spans="1:7" ht="19.5" customHeight="1">
      <c r="A98" s="614"/>
      <c r="B98" s="615"/>
      <c r="C98" s="616"/>
      <c r="D98" s="624"/>
      <c r="E98" s="614"/>
      <c r="F98" s="618"/>
      <c r="G98" s="619"/>
    </row>
    <row r="99" spans="1:7" ht="19.5" customHeight="1">
      <c r="A99" s="614"/>
      <c r="B99" s="615"/>
      <c r="C99" s="616"/>
      <c r="D99" s="636"/>
      <c r="E99" s="614"/>
      <c r="F99" s="618"/>
      <c r="G99" s="619"/>
    </row>
    <row r="100" spans="1:7" ht="19.5" customHeight="1">
      <c r="A100" s="614"/>
      <c r="B100" s="615"/>
      <c r="C100" s="616"/>
      <c r="D100" s="631"/>
      <c r="E100" s="632"/>
      <c r="F100" s="619"/>
      <c r="G100" s="619"/>
    </row>
    <row r="101" spans="1:7" ht="19.5" customHeight="1">
      <c r="A101" s="614"/>
      <c r="B101" s="615"/>
      <c r="C101" s="616"/>
      <c r="D101" s="633"/>
      <c r="E101" s="614"/>
      <c r="F101" s="618"/>
      <c r="G101" s="619"/>
    </row>
    <row r="102" spans="1:7" ht="19.5" customHeight="1">
      <c r="A102" s="614"/>
      <c r="B102" s="615"/>
      <c r="C102" s="616"/>
      <c r="D102" s="636"/>
      <c r="E102" s="614"/>
      <c r="F102" s="626"/>
      <c r="G102" s="619"/>
    </row>
    <row r="103" spans="1:7" ht="19.5" customHeight="1">
      <c r="A103" s="614"/>
      <c r="B103" s="615"/>
      <c r="C103" s="616"/>
      <c r="D103" s="624"/>
      <c r="E103" s="614"/>
      <c r="F103" s="618"/>
      <c r="G103" s="619"/>
    </row>
    <row r="104" spans="1:7" ht="19.5" customHeight="1">
      <c r="A104" s="614"/>
      <c r="B104" s="615"/>
      <c r="C104" s="616"/>
      <c r="D104" s="624"/>
      <c r="E104" s="614"/>
      <c r="F104" s="626"/>
      <c r="G104" s="619"/>
    </row>
    <row r="105" spans="1:7" s="8" customFormat="1" ht="19.5" customHeight="1">
      <c r="A105" s="614"/>
      <c r="B105" s="615"/>
      <c r="C105" s="616"/>
      <c r="D105" s="624"/>
      <c r="E105" s="614"/>
      <c r="F105" s="618"/>
      <c r="G105" s="619"/>
    </row>
    <row r="106" spans="1:7" ht="37.5" customHeight="1">
      <c r="A106" s="20"/>
      <c r="B106" s="58"/>
      <c r="C106" s="22"/>
      <c r="D106" s="58"/>
      <c r="E106" s="21"/>
      <c r="F106" s="24"/>
      <c r="G106" s="25"/>
    </row>
    <row r="107" spans="1:7" ht="19.5" customHeight="1">
      <c r="A107" s="26"/>
      <c r="B107" s="26"/>
      <c r="C107" s="26"/>
      <c r="D107" s="27"/>
      <c r="E107" s="26"/>
      <c r="F107" s="26"/>
      <c r="G107" s="26"/>
    </row>
    <row r="108" spans="1:7" ht="19.5" customHeight="1">
      <c r="A108" s="28"/>
      <c r="B108" s="29"/>
      <c r="C108" s="30"/>
      <c r="D108" s="31"/>
      <c r="E108" s="29"/>
      <c r="F108" s="29"/>
      <c r="G108" s="32"/>
    </row>
    <row r="109" spans="1:7" ht="19.5" customHeight="1">
      <c r="A109" s="33"/>
      <c r="B109" s="34"/>
      <c r="C109" s="35"/>
      <c r="D109" s="36"/>
      <c r="E109" s="34"/>
      <c r="F109" s="34"/>
      <c r="G109" s="37"/>
    </row>
    <row r="110" spans="1:7" ht="19.5" customHeight="1">
      <c r="A110" s="33"/>
      <c r="B110" s="34"/>
      <c r="C110" s="35"/>
      <c r="D110" s="36"/>
      <c r="E110" s="34"/>
      <c r="F110" s="34"/>
      <c r="G110" s="37"/>
    </row>
    <row r="111" spans="1:7" ht="19.5" customHeight="1">
      <c r="A111" s="33"/>
      <c r="B111" s="34"/>
      <c r="C111" s="35"/>
      <c r="D111" s="36"/>
      <c r="E111" s="34"/>
      <c r="F111" s="34"/>
      <c r="G111" s="37"/>
    </row>
    <row r="112" spans="1:7" ht="19.5" customHeight="1">
      <c r="A112" s="33"/>
      <c r="B112" s="34"/>
      <c r="C112" s="35"/>
      <c r="D112" s="36"/>
      <c r="E112" s="34"/>
      <c r="F112" s="34"/>
      <c r="G112" s="37"/>
    </row>
    <row r="113" spans="1:7" ht="19.5" customHeight="1">
      <c r="A113" s="33"/>
      <c r="B113" s="34"/>
      <c r="C113" s="35"/>
      <c r="D113" s="36"/>
      <c r="E113" s="34"/>
      <c r="F113" s="34"/>
      <c r="G113" s="37"/>
    </row>
    <row r="114" spans="1:7" ht="19.5" customHeight="1">
      <c r="A114" s="33"/>
      <c r="B114" s="34"/>
      <c r="C114" s="35"/>
      <c r="D114" s="36"/>
      <c r="E114" s="34"/>
      <c r="F114" s="34"/>
      <c r="G114" s="37"/>
    </row>
    <row r="115" spans="1:7" ht="19.5" customHeight="1">
      <c r="A115" s="33"/>
      <c r="B115" s="34"/>
      <c r="C115" s="35"/>
      <c r="D115" s="36"/>
      <c r="E115" s="34"/>
      <c r="F115" s="34"/>
      <c r="G115" s="37"/>
    </row>
    <row r="116" spans="1:7" ht="19.5" customHeight="1">
      <c r="A116" s="33"/>
      <c r="B116" s="34"/>
      <c r="C116" s="35"/>
      <c r="D116" s="36"/>
      <c r="E116" s="34"/>
      <c r="F116" s="34"/>
      <c r="G116" s="37"/>
    </row>
    <row r="117" spans="1:7" ht="19.5" customHeight="1">
      <c r="A117" s="33"/>
      <c r="B117" s="34"/>
      <c r="C117" s="35"/>
      <c r="D117" s="36"/>
      <c r="E117" s="34"/>
      <c r="F117" s="34"/>
      <c r="G117" s="37"/>
    </row>
    <row r="118" spans="1:7" ht="19.5" customHeight="1">
      <c r="A118" s="33"/>
      <c r="B118" s="34"/>
      <c r="C118" s="35"/>
      <c r="D118" s="36"/>
      <c r="E118" s="34"/>
      <c r="F118" s="38"/>
      <c r="G118" s="37"/>
    </row>
    <row r="119" spans="1:7" ht="19.5" customHeight="1">
      <c r="A119" s="33"/>
      <c r="B119" s="34"/>
      <c r="C119" s="35"/>
      <c r="D119" s="36"/>
      <c r="E119" s="34"/>
      <c r="F119" s="34"/>
      <c r="G119" s="37"/>
    </row>
    <row r="120" spans="1:7" ht="19.5" customHeight="1">
      <c r="A120" s="68"/>
      <c r="B120" s="69"/>
      <c r="C120" s="15"/>
      <c r="D120" s="82"/>
      <c r="E120" s="68"/>
      <c r="F120" s="79"/>
      <c r="G120" s="56"/>
    </row>
    <row r="121" spans="1:7" ht="19.5" customHeight="1">
      <c r="A121" s="68"/>
      <c r="B121" s="69"/>
      <c r="C121" s="15"/>
      <c r="D121" s="82"/>
      <c r="E121" s="68"/>
      <c r="F121" s="79"/>
      <c r="G121" s="56"/>
    </row>
    <row r="122" spans="1:7" ht="19.5" customHeight="1">
      <c r="A122" s="68"/>
      <c r="B122" s="69"/>
      <c r="C122" s="15"/>
      <c r="D122" s="82"/>
      <c r="E122" s="68"/>
      <c r="F122" s="79"/>
      <c r="G122" s="56"/>
    </row>
    <row r="123" spans="1:7" ht="19.5" customHeight="1">
      <c r="A123" s="68"/>
      <c r="B123" s="69"/>
      <c r="C123" s="15"/>
      <c r="D123" s="77"/>
      <c r="E123" s="68"/>
      <c r="F123" s="79"/>
      <c r="G123" s="56"/>
    </row>
    <row r="124" spans="1:7" ht="19.5" customHeight="1">
      <c r="A124" s="68"/>
      <c r="B124" s="69"/>
      <c r="C124" s="15"/>
      <c r="D124" s="82"/>
      <c r="E124" s="68"/>
      <c r="F124" s="79"/>
      <c r="G124" s="56"/>
    </row>
    <row r="125" spans="1:7" ht="19.5" customHeight="1">
      <c r="A125" s="68"/>
      <c r="B125" s="69"/>
      <c r="C125" s="15"/>
      <c r="D125" s="77"/>
      <c r="E125" s="68"/>
      <c r="F125" s="79"/>
      <c r="G125" s="56"/>
    </row>
    <row r="126" spans="1:7" ht="19.5" customHeight="1">
      <c r="A126" s="68"/>
      <c r="B126" s="69"/>
      <c r="C126" s="15"/>
      <c r="D126" s="77"/>
      <c r="E126" s="68"/>
      <c r="F126" s="79"/>
      <c r="G126" s="56"/>
    </row>
    <row r="127" spans="1:7" ht="19.5" customHeight="1">
      <c r="A127" s="68"/>
      <c r="B127" s="69"/>
      <c r="C127" s="15"/>
      <c r="D127" s="74"/>
      <c r="E127" s="68"/>
      <c r="F127" s="81"/>
      <c r="G127" s="56"/>
    </row>
    <row r="128" spans="1:7" ht="19.5" customHeight="1">
      <c r="A128" s="68"/>
      <c r="B128" s="69"/>
      <c r="C128" s="15"/>
      <c r="D128" s="77"/>
      <c r="E128" s="68"/>
      <c r="F128" s="71"/>
      <c r="G128" s="56"/>
    </row>
    <row r="129" spans="1:7" ht="19.5" customHeight="1">
      <c r="A129" s="68"/>
      <c r="B129" s="69"/>
      <c r="C129" s="15"/>
      <c r="D129" s="74"/>
      <c r="E129" s="68"/>
      <c r="F129" s="81"/>
      <c r="G129" s="56"/>
    </row>
    <row r="130" spans="1:7" ht="19.5" customHeight="1">
      <c r="A130" s="68"/>
      <c r="B130" s="69"/>
      <c r="C130" s="15"/>
      <c r="D130" s="447"/>
      <c r="E130" s="68"/>
      <c r="F130" s="79"/>
      <c r="G130" s="56"/>
    </row>
    <row r="131" spans="1:7" ht="19.5" customHeight="1">
      <c r="A131" s="68"/>
      <c r="B131" s="69"/>
      <c r="C131" s="15"/>
      <c r="D131" s="72"/>
      <c r="E131" s="68"/>
      <c r="F131" s="69"/>
      <c r="G131" s="56"/>
    </row>
    <row r="132" spans="1:7" ht="19.5" customHeight="1">
      <c r="A132" s="68"/>
      <c r="B132" s="69"/>
      <c r="C132" s="15"/>
      <c r="D132" s="77"/>
      <c r="E132" s="68"/>
      <c r="F132" s="71"/>
      <c r="G132" s="56"/>
    </row>
    <row r="133" spans="1:7" ht="19.5" customHeight="1">
      <c r="A133" s="68"/>
      <c r="B133" s="69"/>
      <c r="C133" s="15"/>
      <c r="D133" s="73"/>
      <c r="E133" s="68"/>
      <c r="F133" s="69"/>
      <c r="G133" s="56"/>
    </row>
    <row r="134" spans="1:7" ht="19.5" customHeight="1">
      <c r="A134" s="68"/>
      <c r="B134" s="69"/>
      <c r="C134" s="15"/>
      <c r="D134" s="72"/>
      <c r="E134" s="68"/>
      <c r="F134" s="71"/>
      <c r="G134" s="56"/>
    </row>
    <row r="135" spans="1:7" ht="19.5" customHeight="1">
      <c r="A135" s="68"/>
      <c r="B135" s="69"/>
      <c r="C135" s="15"/>
      <c r="D135" s="73"/>
      <c r="E135" s="68"/>
      <c r="F135" s="69"/>
      <c r="G135" s="56"/>
    </row>
    <row r="136" spans="1:7" ht="19.5" customHeight="1">
      <c r="A136" s="68"/>
      <c r="B136" s="69"/>
      <c r="C136" s="15"/>
      <c r="D136" s="77"/>
      <c r="E136" s="68"/>
      <c r="F136" s="75"/>
      <c r="G136" s="56"/>
    </row>
    <row r="137" spans="1:7" ht="19.5" customHeight="1">
      <c r="A137" s="68"/>
      <c r="B137" s="69"/>
      <c r="C137" s="15"/>
      <c r="D137" s="82"/>
      <c r="E137" s="68"/>
      <c r="F137" s="79"/>
      <c r="G137" s="56"/>
    </row>
    <row r="138" spans="1:7" ht="19.5" customHeight="1">
      <c r="A138" s="68"/>
      <c r="B138" s="69"/>
      <c r="C138" s="15"/>
      <c r="D138" s="82"/>
      <c r="E138" s="68"/>
      <c r="F138" s="79"/>
      <c r="G138" s="56"/>
    </row>
    <row r="139" spans="1:7" ht="19.5" customHeight="1">
      <c r="A139" s="68"/>
      <c r="B139" s="69"/>
      <c r="C139" s="15"/>
      <c r="D139" s="82"/>
      <c r="E139" s="68"/>
      <c r="F139" s="79"/>
      <c r="G139" s="56"/>
    </row>
    <row r="140" spans="1:7" ht="19.5" customHeight="1">
      <c r="A140" s="68"/>
      <c r="B140" s="69"/>
      <c r="C140" s="15"/>
      <c r="D140" s="77"/>
      <c r="E140" s="68"/>
      <c r="F140" s="79"/>
      <c r="G140" s="83"/>
    </row>
    <row r="141" spans="1:7" ht="37.5" customHeight="1">
      <c r="A141" s="20"/>
      <c r="B141" s="58"/>
      <c r="C141" s="22"/>
      <c r="D141" s="58"/>
      <c r="E141" s="21"/>
      <c r="F141" s="24"/>
      <c r="G141" s="25"/>
    </row>
    <row r="142" spans="1:7" ht="19.5" customHeight="1">
      <c r="A142" s="26"/>
      <c r="B142" s="26"/>
      <c r="C142" s="26"/>
      <c r="D142" s="27"/>
      <c r="E142" s="26"/>
      <c r="F142" s="26"/>
      <c r="G142" s="26"/>
    </row>
    <row r="143" spans="1:7" ht="19.5" customHeight="1">
      <c r="A143" s="28"/>
      <c r="B143" s="29"/>
      <c r="C143" s="30"/>
      <c r="D143" s="31"/>
      <c r="E143" s="29"/>
      <c r="F143" s="29"/>
      <c r="G143" s="32"/>
    </row>
    <row r="144" spans="1:7" ht="19.5" customHeight="1">
      <c r="A144" s="33"/>
      <c r="B144" s="34"/>
      <c r="C144" s="35"/>
      <c r="D144" s="36"/>
      <c r="E144" s="34"/>
      <c r="F144" s="34"/>
      <c r="G144" s="37"/>
    </row>
    <row r="145" spans="1:7" ht="19.5" customHeight="1">
      <c r="A145" s="33"/>
      <c r="B145" s="34"/>
      <c r="C145" s="35"/>
      <c r="D145" s="36"/>
      <c r="E145" s="34"/>
      <c r="F145" s="34"/>
      <c r="G145" s="37"/>
    </row>
    <row r="146" spans="1:7" ht="19.5" customHeight="1">
      <c r="A146" s="33"/>
      <c r="B146" s="34"/>
      <c r="C146" s="35"/>
      <c r="D146" s="36"/>
      <c r="E146" s="34"/>
      <c r="F146" s="34"/>
      <c r="G146" s="37"/>
    </row>
    <row r="147" spans="1:7" ht="19.5" customHeight="1">
      <c r="A147" s="33"/>
      <c r="B147" s="34"/>
      <c r="C147" s="35"/>
      <c r="D147" s="36"/>
      <c r="E147" s="34"/>
      <c r="F147" s="34"/>
      <c r="G147" s="37"/>
    </row>
    <row r="148" spans="1:7" ht="19.5" customHeight="1">
      <c r="A148" s="33"/>
      <c r="B148" s="34"/>
      <c r="C148" s="35"/>
      <c r="D148" s="36"/>
      <c r="E148" s="34"/>
      <c r="F148" s="34"/>
      <c r="G148" s="37"/>
    </row>
    <row r="149" spans="1:7" ht="19.5" customHeight="1">
      <c r="A149" s="33"/>
      <c r="B149" s="34"/>
      <c r="C149" s="35"/>
      <c r="D149" s="36"/>
      <c r="E149" s="34"/>
      <c r="F149" s="34"/>
      <c r="G149" s="37"/>
    </row>
    <row r="150" spans="1:7" ht="19.5" customHeight="1">
      <c r="A150" s="33"/>
      <c r="B150" s="34"/>
      <c r="C150" s="35"/>
      <c r="D150" s="36"/>
      <c r="E150" s="34"/>
      <c r="F150" s="34"/>
      <c r="G150" s="37"/>
    </row>
    <row r="151" spans="1:7" ht="19.5" customHeight="1">
      <c r="A151" s="33"/>
      <c r="B151" s="34"/>
      <c r="C151" s="35"/>
      <c r="D151" s="36"/>
      <c r="E151" s="34"/>
      <c r="F151" s="34"/>
      <c r="G151" s="37"/>
    </row>
    <row r="152" spans="1:7" ht="19.5" customHeight="1">
      <c r="A152" s="33"/>
      <c r="B152" s="34"/>
      <c r="C152" s="35"/>
      <c r="D152" s="36"/>
      <c r="E152" s="34"/>
      <c r="F152" s="34"/>
      <c r="G152" s="37"/>
    </row>
    <row r="153" spans="1:7" ht="19.5" customHeight="1">
      <c r="A153" s="33"/>
      <c r="B153" s="34"/>
      <c r="C153" s="35"/>
      <c r="D153" s="36"/>
      <c r="E153" s="34"/>
      <c r="F153" s="38"/>
      <c r="G153" s="37"/>
    </row>
    <row r="154" spans="1:7" ht="19.5" customHeight="1">
      <c r="A154" s="33"/>
      <c r="B154" s="34"/>
      <c r="C154" s="35"/>
      <c r="D154" s="36"/>
      <c r="E154" s="34"/>
      <c r="F154" s="34"/>
      <c r="G154" s="37"/>
    </row>
    <row r="155" spans="1:7" ht="19.5" customHeight="1">
      <c r="A155" s="68"/>
      <c r="B155" s="69"/>
      <c r="C155" s="15"/>
      <c r="D155" s="82"/>
      <c r="E155" s="68"/>
      <c r="F155" s="81"/>
      <c r="G155" s="56"/>
    </row>
    <row r="156" spans="1:7" ht="19.5" customHeight="1">
      <c r="A156" s="68"/>
      <c r="B156" s="69"/>
      <c r="C156" s="15"/>
      <c r="D156" s="82"/>
      <c r="E156" s="68"/>
      <c r="F156" s="79"/>
      <c r="G156" s="56"/>
    </row>
    <row r="157" spans="1:7" ht="19.5" customHeight="1">
      <c r="A157" s="68"/>
      <c r="B157" s="69"/>
      <c r="C157" s="15"/>
      <c r="D157" s="82"/>
      <c r="E157" s="68"/>
      <c r="F157" s="81"/>
      <c r="G157" s="56"/>
    </row>
    <row r="158" spans="1:7" ht="19.5" customHeight="1">
      <c r="A158" s="68"/>
      <c r="B158" s="69"/>
      <c r="C158" s="15"/>
      <c r="D158" s="77"/>
      <c r="E158" s="68"/>
      <c r="F158" s="79"/>
      <c r="G158" s="56"/>
    </row>
    <row r="159" spans="1:7" ht="19.5" customHeight="1">
      <c r="A159" s="68"/>
      <c r="B159" s="69"/>
      <c r="C159" s="15"/>
      <c r="D159" s="82"/>
      <c r="E159" s="68"/>
      <c r="F159" s="79"/>
      <c r="G159" s="56"/>
    </row>
    <row r="160" spans="1:7" ht="19.5" customHeight="1">
      <c r="A160" s="68"/>
      <c r="B160" s="69"/>
      <c r="C160" s="15"/>
      <c r="D160" s="77"/>
      <c r="E160" s="68"/>
      <c r="F160" s="79"/>
      <c r="G160" s="56"/>
    </row>
    <row r="161" spans="1:7" ht="19.5" customHeight="1">
      <c r="A161" s="68"/>
      <c r="B161" s="69"/>
      <c r="C161" s="15"/>
      <c r="D161" s="429"/>
      <c r="E161" s="68"/>
      <c r="F161" s="71"/>
      <c r="G161" s="56"/>
    </row>
    <row r="162" spans="1:7" ht="19.5" customHeight="1">
      <c r="A162" s="68"/>
      <c r="B162" s="69"/>
      <c r="C162" s="15"/>
      <c r="D162" s="74"/>
      <c r="E162" s="68"/>
      <c r="F162" s="81"/>
      <c r="G162" s="56"/>
    </row>
    <row r="163" spans="1:7" ht="19.5" customHeight="1">
      <c r="A163" s="68"/>
      <c r="B163" s="69"/>
      <c r="C163" s="15"/>
      <c r="D163" s="429"/>
      <c r="E163" s="68"/>
      <c r="F163" s="71"/>
      <c r="G163" s="56"/>
    </row>
    <row r="164" spans="1:7" ht="19.5" customHeight="1">
      <c r="A164" s="68"/>
      <c r="B164" s="69"/>
      <c r="C164" s="15"/>
      <c r="D164" s="74"/>
      <c r="E164" s="68"/>
      <c r="F164" s="81"/>
      <c r="G164" s="56"/>
    </row>
    <row r="165" spans="1:7" ht="19.5" customHeight="1">
      <c r="A165" s="68"/>
      <c r="B165" s="69"/>
      <c r="C165" s="15"/>
      <c r="D165" s="72"/>
      <c r="E165" s="68"/>
      <c r="F165" s="71"/>
      <c r="G165" s="56"/>
    </row>
    <row r="166" spans="1:7" ht="19.5" customHeight="1">
      <c r="A166" s="68"/>
      <c r="B166" s="69"/>
      <c r="C166" s="15"/>
      <c r="D166" s="72"/>
      <c r="E166" s="68"/>
      <c r="F166" s="71"/>
      <c r="G166" s="56"/>
    </row>
    <row r="167" spans="1:7" ht="19.5" customHeight="1">
      <c r="A167" s="68"/>
      <c r="B167" s="69"/>
      <c r="C167" s="15"/>
      <c r="D167" s="72"/>
      <c r="E167" s="68"/>
      <c r="F167" s="71"/>
      <c r="G167" s="56"/>
    </row>
    <row r="168" spans="1:7" ht="19.5" customHeight="1">
      <c r="A168" s="68"/>
      <c r="B168" s="69"/>
      <c r="C168" s="15"/>
      <c r="D168" s="77"/>
      <c r="E168" s="68"/>
      <c r="F168" s="71"/>
      <c r="G168" s="56"/>
    </row>
    <row r="169" spans="1:7" s="9" customFormat="1" ht="19.5" customHeight="1">
      <c r="A169" s="16"/>
      <c r="B169" s="457"/>
      <c r="C169" s="170"/>
      <c r="D169" s="78"/>
      <c r="E169" s="16"/>
      <c r="F169" s="457"/>
      <c r="G169" s="458"/>
    </row>
    <row r="170" spans="1:7" ht="19.5" customHeight="1">
      <c r="A170" s="68"/>
      <c r="B170" s="69"/>
      <c r="C170" s="15"/>
      <c r="D170" s="78"/>
      <c r="E170" s="68"/>
      <c r="F170" s="71"/>
      <c r="G170" s="56"/>
    </row>
    <row r="171" spans="1:7" ht="19.5" customHeight="1">
      <c r="A171" s="68"/>
      <c r="B171" s="69"/>
      <c r="C171" s="15"/>
      <c r="D171" s="74"/>
      <c r="E171" s="68"/>
      <c r="F171" s="71"/>
      <c r="G171" s="56"/>
    </row>
    <row r="172" spans="1:7" ht="19.5" customHeight="1">
      <c r="A172" s="68"/>
      <c r="B172" s="69"/>
      <c r="C172" s="15"/>
      <c r="D172" s="77"/>
      <c r="E172" s="68"/>
      <c r="F172" s="71"/>
      <c r="G172" s="56"/>
    </row>
    <row r="173" spans="1:7" ht="19.5" customHeight="1">
      <c r="A173" s="68"/>
      <c r="B173" s="69"/>
      <c r="C173" s="15"/>
      <c r="D173" s="77"/>
      <c r="E173" s="68"/>
      <c r="F173" s="75"/>
      <c r="G173" s="56"/>
    </row>
    <row r="174" spans="1:7" ht="19.5" customHeight="1">
      <c r="A174" s="68"/>
      <c r="B174" s="69"/>
      <c r="C174" s="15"/>
      <c r="D174" s="82"/>
      <c r="E174" s="68"/>
      <c r="F174" s="79"/>
      <c r="G174" s="56"/>
    </row>
    <row r="175" spans="1:7" ht="19.5" customHeight="1">
      <c r="A175" s="68"/>
      <c r="B175" s="69"/>
      <c r="C175" s="15"/>
      <c r="D175" s="82"/>
      <c r="E175" s="68"/>
      <c r="F175" s="79"/>
      <c r="G175" s="56"/>
    </row>
    <row r="176" spans="1:7" ht="37.5" customHeight="1">
      <c r="A176" s="20"/>
      <c r="B176" s="58"/>
      <c r="C176" s="22"/>
      <c r="D176" s="58"/>
      <c r="E176" s="21"/>
      <c r="F176" s="24"/>
      <c r="G176" s="25"/>
    </row>
    <row r="177" spans="1:7" ht="19.5" customHeight="1">
      <c r="A177" s="26"/>
      <c r="B177" s="26"/>
      <c r="C177" s="26"/>
      <c r="D177" s="27"/>
      <c r="E177" s="26"/>
      <c r="F177" s="26"/>
      <c r="G177" s="26"/>
    </row>
    <row r="178" spans="1:7" ht="19.5" customHeight="1">
      <c r="A178" s="28"/>
      <c r="B178" s="29"/>
      <c r="C178" s="30"/>
      <c r="D178" s="31"/>
      <c r="E178" s="29"/>
      <c r="F178" s="29"/>
      <c r="G178" s="32"/>
    </row>
    <row r="179" spans="1:7" ht="19.5" customHeight="1">
      <c r="A179" s="33"/>
      <c r="B179" s="34"/>
      <c r="C179" s="35"/>
      <c r="D179" s="36"/>
      <c r="E179" s="34"/>
      <c r="F179" s="34"/>
      <c r="G179" s="37"/>
    </row>
    <row r="180" spans="1:7" ht="19.5" customHeight="1">
      <c r="A180" s="33"/>
      <c r="B180" s="34"/>
      <c r="C180" s="35"/>
      <c r="D180" s="36"/>
      <c r="E180" s="34"/>
      <c r="F180" s="34"/>
      <c r="G180" s="37"/>
    </row>
    <row r="181" spans="1:7" ht="19.5" customHeight="1">
      <c r="A181" s="33"/>
      <c r="B181" s="34"/>
      <c r="C181" s="35"/>
      <c r="D181" s="36"/>
      <c r="E181" s="34"/>
      <c r="F181" s="34"/>
      <c r="G181" s="37"/>
    </row>
    <row r="182" spans="1:7" ht="19.5" customHeight="1">
      <c r="A182" s="33"/>
      <c r="B182" s="34"/>
      <c r="C182" s="35"/>
      <c r="D182" s="36"/>
      <c r="E182" s="34"/>
      <c r="F182" s="34"/>
      <c r="G182" s="37"/>
    </row>
    <row r="183" spans="1:7" ht="19.5" customHeight="1">
      <c r="A183" s="33"/>
      <c r="B183" s="34"/>
      <c r="C183" s="35"/>
      <c r="D183" s="36"/>
      <c r="E183" s="34"/>
      <c r="F183" s="34"/>
      <c r="G183" s="37"/>
    </row>
    <row r="184" spans="1:7" ht="19.5" customHeight="1">
      <c r="A184" s="33"/>
      <c r="B184" s="34"/>
      <c r="C184" s="35"/>
      <c r="D184" s="36"/>
      <c r="E184" s="34"/>
      <c r="F184" s="34"/>
      <c r="G184" s="37"/>
    </row>
    <row r="185" spans="1:7" ht="19.5" customHeight="1">
      <c r="A185" s="33"/>
      <c r="B185" s="34"/>
      <c r="C185" s="35"/>
      <c r="D185" s="36"/>
      <c r="E185" s="34"/>
      <c r="F185" s="34"/>
      <c r="G185" s="37"/>
    </row>
    <row r="186" spans="1:7" ht="19.5" customHeight="1">
      <c r="A186" s="33"/>
      <c r="B186" s="34"/>
      <c r="C186" s="35"/>
      <c r="D186" s="36"/>
      <c r="E186" s="34"/>
      <c r="F186" s="34"/>
      <c r="G186" s="37"/>
    </row>
    <row r="187" spans="1:7" ht="19.5" customHeight="1">
      <c r="A187" s="33"/>
      <c r="B187" s="34"/>
      <c r="C187" s="35"/>
      <c r="D187" s="36"/>
      <c r="E187" s="34"/>
      <c r="F187" s="34"/>
      <c r="G187" s="37"/>
    </row>
    <row r="188" spans="1:7" ht="19.5" customHeight="1">
      <c r="A188" s="33"/>
      <c r="B188" s="34"/>
      <c r="C188" s="35"/>
      <c r="D188" s="36"/>
      <c r="E188" s="34"/>
      <c r="F188" s="38"/>
      <c r="G188" s="37"/>
    </row>
    <row r="189" spans="1:7" ht="19.5" customHeight="1">
      <c r="A189" s="33"/>
      <c r="B189" s="34"/>
      <c r="C189" s="35"/>
      <c r="D189" s="36"/>
      <c r="E189" s="34"/>
      <c r="F189" s="34"/>
      <c r="G189" s="37"/>
    </row>
    <row r="190" spans="1:7" ht="19.5" customHeight="1">
      <c r="A190" s="68"/>
      <c r="B190" s="69"/>
      <c r="C190" s="15"/>
      <c r="D190" s="82"/>
      <c r="E190" s="68"/>
      <c r="F190" s="79"/>
      <c r="G190" s="56"/>
    </row>
    <row r="191" spans="1:7" ht="19.5" customHeight="1">
      <c r="A191" s="68"/>
      <c r="B191" s="69"/>
      <c r="C191" s="15"/>
      <c r="D191" s="82"/>
      <c r="E191" s="68"/>
      <c r="F191" s="79"/>
      <c r="G191" s="56"/>
    </row>
    <row r="192" spans="1:7" ht="19.5" customHeight="1">
      <c r="A192" s="68"/>
      <c r="B192" s="69"/>
      <c r="C192" s="15"/>
      <c r="D192" s="82"/>
      <c r="E192" s="68"/>
      <c r="F192" s="79"/>
      <c r="G192" s="56"/>
    </row>
    <row r="193" spans="1:7" ht="19.5" customHeight="1">
      <c r="A193" s="68"/>
      <c r="B193" s="69"/>
      <c r="C193" s="15"/>
      <c r="D193" s="77"/>
      <c r="E193" s="68"/>
      <c r="F193" s="79"/>
      <c r="G193" s="56"/>
    </row>
    <row r="194" spans="1:7" ht="19.5" customHeight="1">
      <c r="A194" s="68"/>
      <c r="B194" s="69"/>
      <c r="C194" s="15"/>
      <c r="D194" s="82"/>
      <c r="E194" s="68"/>
      <c r="F194" s="79"/>
      <c r="G194" s="56"/>
    </row>
    <row r="195" spans="1:7" ht="19.5" customHeight="1">
      <c r="A195" s="68"/>
      <c r="B195" s="69"/>
      <c r="C195" s="15"/>
      <c r="D195" s="77"/>
      <c r="E195" s="68"/>
      <c r="F195" s="79"/>
      <c r="G195" s="56"/>
    </row>
    <row r="196" spans="1:7" ht="19.5" customHeight="1">
      <c r="A196" s="68"/>
      <c r="B196" s="69"/>
      <c r="C196" s="15"/>
      <c r="D196" s="82"/>
      <c r="E196" s="68"/>
      <c r="F196" s="79"/>
      <c r="G196" s="56"/>
    </row>
    <row r="197" spans="1:7" ht="19.5" customHeight="1">
      <c r="A197" s="68"/>
      <c r="B197" s="69"/>
      <c r="C197" s="15"/>
      <c r="D197" s="77"/>
      <c r="E197" s="68"/>
      <c r="F197" s="79"/>
      <c r="G197" s="56"/>
    </row>
    <row r="198" spans="1:7" ht="19.5" customHeight="1">
      <c r="A198" s="68"/>
      <c r="B198" s="69"/>
      <c r="C198" s="15"/>
      <c r="D198" s="82"/>
      <c r="E198" s="68"/>
      <c r="F198" s="79"/>
      <c r="G198" s="56"/>
    </row>
    <row r="199" spans="1:7" ht="19.5" customHeight="1">
      <c r="A199" s="68"/>
      <c r="B199" s="69"/>
      <c r="C199" s="15"/>
      <c r="D199" s="74"/>
      <c r="E199" s="68"/>
      <c r="F199" s="81"/>
      <c r="G199" s="56"/>
    </row>
    <row r="200" spans="1:7" ht="19.5" customHeight="1">
      <c r="A200" s="68"/>
      <c r="B200" s="69"/>
      <c r="C200" s="15"/>
      <c r="D200" s="72"/>
      <c r="E200" s="68"/>
      <c r="F200" s="71"/>
      <c r="G200" s="56"/>
    </row>
    <row r="201" spans="1:7" ht="19.5" customHeight="1">
      <c r="A201" s="68"/>
      <c r="B201" s="69"/>
      <c r="C201" s="15"/>
      <c r="D201" s="72"/>
      <c r="E201" s="68"/>
      <c r="F201" s="71"/>
      <c r="G201" s="56"/>
    </row>
    <row r="202" spans="1:7" ht="19.5" customHeight="1">
      <c r="A202" s="68"/>
      <c r="B202" s="69"/>
      <c r="C202" s="76"/>
      <c r="D202" s="77"/>
      <c r="E202" s="68"/>
      <c r="F202" s="79"/>
      <c r="G202" s="56"/>
    </row>
    <row r="203" spans="1:7" ht="19.5" customHeight="1">
      <c r="A203" s="68"/>
      <c r="B203" s="69"/>
      <c r="C203" s="15"/>
      <c r="D203" s="77"/>
      <c r="E203" s="68"/>
      <c r="F203" s="71"/>
      <c r="G203" s="56"/>
    </row>
    <row r="204" spans="1:7" ht="19.5" customHeight="1">
      <c r="A204" s="68"/>
      <c r="B204" s="69"/>
      <c r="C204" s="15"/>
      <c r="D204" s="73"/>
      <c r="E204" s="68"/>
      <c r="F204" s="69"/>
      <c r="G204" s="56"/>
    </row>
    <row r="205" spans="1:7" ht="19.5" customHeight="1">
      <c r="A205" s="68"/>
      <c r="B205" s="69"/>
      <c r="C205" s="15"/>
      <c r="D205" s="429"/>
      <c r="E205" s="68"/>
      <c r="F205" s="75"/>
      <c r="G205" s="56"/>
    </row>
    <row r="206" spans="1:7" ht="37.5" customHeight="1">
      <c r="A206" s="20"/>
      <c r="B206" s="58"/>
      <c r="C206" s="22"/>
      <c r="D206" s="58"/>
      <c r="E206" s="21"/>
      <c r="F206" s="24"/>
      <c r="G206" s="25"/>
    </row>
    <row r="207" spans="1:7" ht="19.5" customHeight="1">
      <c r="A207" s="26"/>
      <c r="B207" s="26"/>
      <c r="C207" s="26"/>
      <c r="D207" s="27"/>
      <c r="E207" s="26"/>
      <c r="F207" s="26"/>
      <c r="G207" s="26"/>
    </row>
    <row r="208" spans="1:7" ht="19.5" customHeight="1">
      <c r="A208" s="28"/>
      <c r="B208" s="29"/>
      <c r="C208" s="30"/>
      <c r="D208" s="31"/>
      <c r="E208" s="29"/>
      <c r="F208" s="29"/>
      <c r="G208" s="32"/>
    </row>
    <row r="209" spans="1:7" ht="19.5" customHeight="1">
      <c r="A209" s="33"/>
      <c r="B209" s="34"/>
      <c r="C209" s="35"/>
      <c r="D209" s="36"/>
      <c r="E209" s="34"/>
      <c r="F209" s="34"/>
      <c r="G209" s="37"/>
    </row>
    <row r="210" spans="1:7" ht="19.5" customHeight="1">
      <c r="A210" s="33"/>
      <c r="B210" s="34"/>
      <c r="C210" s="35"/>
      <c r="D210" s="36"/>
      <c r="E210" s="34"/>
      <c r="F210" s="34"/>
      <c r="G210" s="37"/>
    </row>
    <row r="211" spans="1:7" ht="19.5" customHeight="1">
      <c r="A211" s="33"/>
      <c r="B211" s="34"/>
      <c r="C211" s="35"/>
      <c r="D211" s="36"/>
      <c r="E211" s="34"/>
      <c r="F211" s="34"/>
      <c r="G211" s="37"/>
    </row>
    <row r="212" spans="1:7" ht="19.5" customHeight="1">
      <c r="A212" s="33"/>
      <c r="B212" s="34"/>
      <c r="C212" s="35"/>
      <c r="D212" s="36"/>
      <c r="E212" s="34"/>
      <c r="F212" s="34"/>
      <c r="G212" s="37"/>
    </row>
    <row r="213" spans="1:7" ht="19.5" customHeight="1">
      <c r="A213" s="33"/>
      <c r="B213" s="34"/>
      <c r="C213" s="35"/>
      <c r="D213" s="36"/>
      <c r="E213" s="34"/>
      <c r="F213" s="34"/>
      <c r="G213" s="37"/>
    </row>
    <row r="214" spans="1:7" ht="19.5" customHeight="1">
      <c r="A214" s="33"/>
      <c r="B214" s="34"/>
      <c r="C214" s="35"/>
      <c r="D214" s="36"/>
      <c r="E214" s="34"/>
      <c r="F214" s="34"/>
      <c r="G214" s="37"/>
    </row>
    <row r="215" spans="1:7" ht="19.5" customHeight="1">
      <c r="A215" s="33"/>
      <c r="B215" s="34"/>
      <c r="C215" s="35"/>
      <c r="D215" s="36"/>
      <c r="E215" s="34"/>
      <c r="F215" s="34"/>
      <c r="G215" s="37"/>
    </row>
    <row r="216" spans="1:7" ht="19.5" customHeight="1">
      <c r="A216" s="33"/>
      <c r="B216" s="34"/>
      <c r="C216" s="35"/>
      <c r="D216" s="36"/>
      <c r="E216" s="34"/>
      <c r="F216" s="34"/>
      <c r="G216" s="37"/>
    </row>
    <row r="217" spans="1:7" ht="19.5" customHeight="1">
      <c r="A217" s="33"/>
      <c r="B217" s="34"/>
      <c r="C217" s="35"/>
      <c r="D217" s="36"/>
      <c r="E217" s="34"/>
      <c r="F217" s="34"/>
      <c r="G217" s="37"/>
    </row>
    <row r="218" spans="1:7" ht="19.5" customHeight="1">
      <c r="A218" s="33"/>
      <c r="B218" s="34"/>
      <c r="C218" s="35"/>
      <c r="D218" s="36"/>
      <c r="E218" s="34"/>
      <c r="F218" s="38"/>
      <c r="G218" s="37"/>
    </row>
    <row r="219" spans="1:7" ht="19.5" customHeight="1">
      <c r="A219" s="33"/>
      <c r="B219" s="34"/>
      <c r="C219" s="35"/>
      <c r="D219" s="36"/>
      <c r="E219" s="34"/>
      <c r="F219" s="34"/>
      <c r="G219" s="37"/>
    </row>
    <row r="220" spans="1:7" ht="19.5" customHeight="1">
      <c r="A220" s="68"/>
      <c r="B220" s="69"/>
      <c r="C220" s="15"/>
      <c r="D220" s="82"/>
      <c r="E220" s="68"/>
      <c r="F220" s="79"/>
      <c r="G220" s="56"/>
    </row>
    <row r="221" spans="1:7" ht="19.5" customHeight="1">
      <c r="A221" s="68"/>
      <c r="B221" s="69"/>
      <c r="C221" s="15"/>
      <c r="D221" s="82"/>
      <c r="E221" s="68"/>
      <c r="F221" s="79"/>
      <c r="G221" s="56"/>
    </row>
    <row r="222" spans="1:7" ht="19.5" customHeight="1">
      <c r="A222" s="68"/>
      <c r="B222" s="69"/>
      <c r="C222" s="15"/>
      <c r="D222" s="82"/>
      <c r="E222" s="68"/>
      <c r="F222" s="79"/>
      <c r="G222" s="56"/>
    </row>
    <row r="223" spans="1:7" ht="19.5" customHeight="1">
      <c r="A223" s="68"/>
      <c r="B223" s="69"/>
      <c r="C223" s="15"/>
      <c r="D223" s="77"/>
      <c r="E223" s="68"/>
      <c r="F223" s="79"/>
      <c r="G223" s="56"/>
    </row>
    <row r="224" spans="1:7" ht="19.5" customHeight="1">
      <c r="A224" s="68"/>
      <c r="B224" s="69"/>
      <c r="C224" s="15"/>
      <c r="D224" s="82"/>
      <c r="E224" s="68"/>
      <c r="F224" s="79"/>
      <c r="G224" s="56"/>
    </row>
    <row r="225" spans="1:7" ht="19.5" customHeight="1">
      <c r="A225" s="68"/>
      <c r="B225" s="69"/>
      <c r="C225" s="15"/>
      <c r="D225" s="77"/>
      <c r="E225" s="68"/>
      <c r="F225" s="79"/>
      <c r="G225" s="56"/>
    </row>
    <row r="226" spans="1:7" ht="19.5" customHeight="1">
      <c r="A226" s="68"/>
      <c r="B226" s="69"/>
      <c r="C226" s="15"/>
      <c r="D226" s="473"/>
      <c r="E226" s="68"/>
      <c r="F226" s="79"/>
      <c r="G226" s="56"/>
    </row>
    <row r="227" spans="1:7" ht="19.5" customHeight="1">
      <c r="A227" s="68"/>
      <c r="B227" s="69"/>
      <c r="C227" s="15"/>
      <c r="D227" s="77"/>
      <c r="E227" s="68"/>
      <c r="F227" s="79"/>
      <c r="G227" s="56"/>
    </row>
    <row r="228" spans="1:7" ht="19.5" customHeight="1">
      <c r="A228" s="68"/>
      <c r="B228" s="69"/>
      <c r="C228" s="15"/>
      <c r="D228" s="473"/>
      <c r="E228" s="68"/>
      <c r="F228" s="79"/>
      <c r="G228" s="56"/>
    </row>
    <row r="229" spans="1:7" ht="19.5" customHeight="1">
      <c r="A229" s="68"/>
      <c r="B229" s="69"/>
      <c r="C229" s="15"/>
      <c r="D229" s="74"/>
      <c r="E229" s="68"/>
      <c r="F229" s="81"/>
      <c r="G229" s="56"/>
    </row>
    <row r="230" spans="1:7" ht="19.5" customHeight="1">
      <c r="A230" s="68"/>
      <c r="B230" s="69"/>
      <c r="C230" s="15"/>
      <c r="D230" s="72"/>
      <c r="E230" s="68"/>
      <c r="F230" s="71"/>
      <c r="G230" s="56"/>
    </row>
    <row r="231" spans="1:7" ht="19.5" customHeight="1">
      <c r="A231" s="68"/>
      <c r="B231" s="69"/>
      <c r="C231" s="15"/>
      <c r="D231" s="72"/>
      <c r="E231" s="68"/>
      <c r="F231" s="71"/>
      <c r="G231" s="56"/>
    </row>
    <row r="232" spans="1:7" ht="19.5" customHeight="1">
      <c r="A232" s="68"/>
      <c r="B232" s="69"/>
      <c r="C232" s="76"/>
      <c r="D232" s="77"/>
      <c r="E232" s="68"/>
      <c r="F232" s="79"/>
      <c r="G232" s="56"/>
    </row>
    <row r="233" spans="1:7" ht="19.5" customHeight="1">
      <c r="A233" s="68"/>
      <c r="B233" s="69"/>
      <c r="C233" s="15"/>
      <c r="D233" s="77"/>
      <c r="E233" s="68"/>
      <c r="F233" s="71"/>
      <c r="G233" s="56"/>
    </row>
    <row r="234" spans="1:7" ht="19.5" customHeight="1">
      <c r="A234" s="68"/>
      <c r="B234" s="69"/>
      <c r="C234" s="15"/>
      <c r="D234" s="73"/>
      <c r="E234" s="68"/>
      <c r="F234" s="69"/>
      <c r="G234" s="56"/>
    </row>
    <row r="235" spans="1:7" ht="19.5" customHeight="1">
      <c r="A235" s="68"/>
      <c r="B235" s="69"/>
      <c r="C235" s="15"/>
      <c r="D235" s="78"/>
      <c r="E235" s="68"/>
      <c r="F235" s="71"/>
      <c r="G235" s="56"/>
    </row>
    <row r="236" spans="1:7" ht="19.5" customHeight="1">
      <c r="A236" s="68"/>
      <c r="B236" s="69"/>
      <c r="C236" s="15"/>
      <c r="D236" s="429"/>
      <c r="E236" s="68"/>
      <c r="F236" s="75"/>
      <c r="G236" s="56"/>
    </row>
  </sheetData>
  <phoneticPr fontId="4" type="noConversion"/>
  <printOptions horizontalCentered="1" verticalCentered="1"/>
  <pageMargins left="0.59055118110236227" right="0.59055118110236227" top="0.78740157480314965" bottom="0.74803149606299213" header="0.59055118110236227" footer="0.55118110236220474"/>
  <pageSetup paperSize="9" orientation="portrait" r:id="rId1"/>
  <headerFooter alignWithMargins="0"/>
  <rowBreaks count="1" manualBreakCount="1">
    <brk id="205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G25"/>
  <sheetViews>
    <sheetView showGridLines="0" showZeros="0" view="pageBreakPreview" zoomScaleNormal="100" zoomScaleSheetLayoutView="100" workbookViewId="0">
      <selection activeCell="D5" sqref="D5"/>
    </sheetView>
  </sheetViews>
  <sheetFormatPr defaultRowHeight="17.25"/>
  <cols>
    <col min="1" max="2" width="35.625" style="17" customWidth="1"/>
    <col min="3" max="3" width="10.25" style="17" customWidth="1"/>
    <col min="4" max="4" width="20.625" style="174" customWidth="1"/>
    <col min="5" max="5" width="20.625" style="17" customWidth="1"/>
    <col min="6" max="6" width="9" style="1"/>
    <col min="7" max="7" width="12.125" style="1" customWidth="1"/>
    <col min="8" max="16384" width="9" style="1"/>
  </cols>
  <sheetData>
    <row r="1" spans="1:7" ht="40.5" customHeight="1">
      <c r="A1" s="987" t="s">
        <v>1005</v>
      </c>
      <c r="B1" s="987"/>
      <c r="C1" s="987"/>
      <c r="D1" s="987"/>
      <c r="E1" s="987"/>
    </row>
    <row r="2" spans="1:7" ht="21" customHeight="1">
      <c r="A2" s="988" t="s">
        <v>851</v>
      </c>
      <c r="B2" s="990" t="s">
        <v>4</v>
      </c>
      <c r="C2" s="990" t="s">
        <v>0</v>
      </c>
      <c r="D2" s="992" t="s">
        <v>5</v>
      </c>
      <c r="E2" s="994" t="s">
        <v>8</v>
      </c>
    </row>
    <row r="3" spans="1:7" ht="21" customHeight="1">
      <c r="A3" s="989"/>
      <c r="B3" s="991"/>
      <c r="C3" s="991"/>
      <c r="D3" s="993"/>
      <c r="E3" s="995"/>
    </row>
    <row r="4" spans="1:7" ht="18.95" customHeight="1">
      <c r="A4" s="18" t="s">
        <v>872</v>
      </c>
      <c r="B4" s="16"/>
      <c r="C4" s="170" t="s">
        <v>478</v>
      </c>
      <c r="D4" s="171">
        <v>12</v>
      </c>
      <c r="E4" s="172"/>
      <c r="F4" s="2"/>
      <c r="G4" s="2"/>
    </row>
    <row r="5" spans="1:7" ht="18.95" customHeight="1">
      <c r="A5" s="18" t="s">
        <v>873</v>
      </c>
      <c r="B5" s="16" t="s">
        <v>875</v>
      </c>
      <c r="C5" s="170" t="s">
        <v>874</v>
      </c>
      <c r="D5" s="171">
        <v>45</v>
      </c>
      <c r="E5" s="173"/>
      <c r="F5" s="2"/>
      <c r="G5" s="2"/>
    </row>
    <row r="6" spans="1:7" ht="18.95" customHeight="1">
      <c r="A6" s="169"/>
      <c r="B6" s="16"/>
      <c r="C6" s="170"/>
      <c r="D6" s="171"/>
      <c r="E6" s="173"/>
      <c r="F6" s="2"/>
      <c r="G6" s="2"/>
    </row>
    <row r="7" spans="1:7" ht="18.95" customHeight="1">
      <c r="A7" s="169"/>
      <c r="B7" s="16"/>
      <c r="C7" s="170"/>
      <c r="D7" s="171"/>
      <c r="E7" s="173"/>
      <c r="F7" s="2"/>
      <c r="G7" s="2"/>
    </row>
    <row r="8" spans="1:7" ht="18.95" customHeight="1">
      <c r="A8" s="169"/>
      <c r="B8" s="16"/>
      <c r="C8" s="170"/>
      <c r="D8" s="171"/>
      <c r="E8" s="173"/>
      <c r="F8" s="2"/>
      <c r="G8" s="2"/>
    </row>
    <row r="9" spans="1:7" ht="18.95" customHeight="1">
      <c r="A9" s="169"/>
      <c r="B9" s="16"/>
      <c r="C9" s="170"/>
      <c r="D9" s="171"/>
      <c r="E9" s="173"/>
    </row>
    <row r="10" spans="1:7" ht="18.95" customHeight="1">
      <c r="A10" s="169"/>
      <c r="B10" s="16"/>
      <c r="C10" s="170"/>
      <c r="D10" s="171"/>
      <c r="E10" s="173"/>
    </row>
    <row r="11" spans="1:7" ht="18.95" customHeight="1">
      <c r="A11" s="169"/>
      <c r="B11" s="16"/>
      <c r="C11" s="170"/>
      <c r="D11" s="171"/>
      <c r="E11" s="173"/>
    </row>
    <row r="12" spans="1:7" ht="18.95" customHeight="1">
      <c r="A12" s="169"/>
      <c r="B12" s="16"/>
      <c r="C12" s="170"/>
      <c r="D12" s="171"/>
      <c r="E12" s="173"/>
    </row>
    <row r="13" spans="1:7" ht="18.95" customHeight="1">
      <c r="A13" s="169"/>
      <c r="B13" s="16"/>
      <c r="C13" s="170"/>
      <c r="D13" s="171"/>
      <c r="E13" s="173"/>
    </row>
    <row r="14" spans="1:7" ht="18.95" customHeight="1">
      <c r="A14" s="169"/>
      <c r="B14" s="16"/>
      <c r="C14" s="170"/>
      <c r="D14" s="171"/>
      <c r="E14" s="173"/>
    </row>
    <row r="15" spans="1:7" ht="18.95" customHeight="1">
      <c r="A15" s="169"/>
      <c r="B15" s="16"/>
      <c r="C15" s="170"/>
      <c r="D15" s="171"/>
      <c r="E15" s="173"/>
    </row>
    <row r="16" spans="1:7" ht="18.95" customHeight="1">
      <c r="A16" s="169"/>
      <c r="B16" s="16"/>
      <c r="C16" s="170"/>
      <c r="D16" s="171"/>
      <c r="E16" s="173"/>
    </row>
    <row r="17" spans="1:7" ht="18.95" customHeight="1">
      <c r="A17" s="169"/>
      <c r="B17" s="16"/>
      <c r="C17" s="170"/>
      <c r="D17" s="171"/>
      <c r="E17" s="173"/>
    </row>
    <row r="18" spans="1:7" ht="18.95" customHeight="1">
      <c r="A18" s="169"/>
      <c r="B18" s="16"/>
      <c r="C18" s="170"/>
      <c r="D18" s="171"/>
      <c r="E18" s="173"/>
    </row>
    <row r="19" spans="1:7" ht="18.95" customHeight="1">
      <c r="A19" s="169"/>
      <c r="B19" s="16"/>
      <c r="C19" s="170"/>
      <c r="D19" s="171"/>
      <c r="E19" s="173"/>
    </row>
    <row r="20" spans="1:7" ht="18.95" customHeight="1">
      <c r="A20" s="169"/>
      <c r="B20" s="16"/>
      <c r="C20" s="170"/>
      <c r="D20" s="171"/>
      <c r="E20" s="173"/>
    </row>
    <row r="21" spans="1:7" ht="18.95" customHeight="1">
      <c r="A21" s="169"/>
      <c r="B21" s="16"/>
      <c r="C21" s="170"/>
      <c r="D21" s="171"/>
      <c r="E21" s="173"/>
      <c r="F21" s="2"/>
      <c r="G21" s="2"/>
    </row>
    <row r="22" spans="1:7" ht="18.95" customHeight="1">
      <c r="A22" s="169"/>
      <c r="B22" s="16"/>
      <c r="C22" s="170"/>
      <c r="D22" s="171"/>
      <c r="E22" s="173"/>
      <c r="F22" s="2"/>
      <c r="G22" s="2"/>
    </row>
    <row r="23" spans="1:7" ht="18.95" customHeight="1">
      <c r="A23" s="805"/>
      <c r="B23" s="806"/>
      <c r="C23" s="807"/>
      <c r="D23" s="808"/>
      <c r="E23" s="809"/>
      <c r="F23" s="2"/>
      <c r="G23" s="2"/>
    </row>
    <row r="24" spans="1:7">
      <c r="A24" s="169"/>
    </row>
    <row r="25" spans="1:7">
      <c r="A25" s="169"/>
    </row>
  </sheetData>
  <mergeCells count="6">
    <mergeCell ref="A1:E1"/>
    <mergeCell ref="A2:A3"/>
    <mergeCell ref="B2:B3"/>
    <mergeCell ref="C2:C3"/>
    <mergeCell ref="D2:D3"/>
    <mergeCell ref="E2:E3"/>
  </mergeCells>
  <phoneticPr fontId="4" type="noConversion"/>
  <printOptions horizontalCentered="1"/>
  <pageMargins left="0.59055118110236227" right="0.59055118110236227" top="0.74803149606299213" bottom="0.78740157480314965" header="0.51181102362204722" footer="0.51181102362204722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44"/>
  <sheetViews>
    <sheetView showGridLines="0" showZeros="0" view="pageBreakPreview" zoomScale="115" zoomScaleNormal="100" zoomScaleSheetLayoutView="115" workbookViewId="0">
      <selection activeCell="C13" sqref="C13"/>
    </sheetView>
  </sheetViews>
  <sheetFormatPr defaultRowHeight="17.25"/>
  <cols>
    <col min="1" max="2" width="20.625" style="17" customWidth="1"/>
    <col min="3" max="3" width="10.625" style="17" customWidth="1"/>
    <col min="4" max="4" width="4.875" style="17" customWidth="1"/>
    <col min="5" max="9" width="10.625" style="19" customWidth="1"/>
    <col min="10" max="10" width="10.125" style="17" customWidth="1"/>
    <col min="11" max="16384" width="9" style="1"/>
  </cols>
  <sheetData>
    <row r="1" spans="1:11" ht="36.75" customHeight="1">
      <c r="A1" s="987" t="s">
        <v>104</v>
      </c>
      <c r="B1" s="987"/>
      <c r="C1" s="987"/>
      <c r="D1" s="987"/>
      <c r="E1" s="987"/>
      <c r="F1" s="987"/>
      <c r="G1" s="987"/>
      <c r="H1" s="987"/>
      <c r="I1" s="987"/>
      <c r="J1" s="987"/>
    </row>
    <row r="2" spans="1:11" ht="21" customHeight="1">
      <c r="A2" s="998" t="s">
        <v>3</v>
      </c>
      <c r="B2" s="1000" t="s">
        <v>4</v>
      </c>
      <c r="C2" s="1000" t="s">
        <v>5</v>
      </c>
      <c r="D2" s="1000" t="s">
        <v>0</v>
      </c>
      <c r="E2" s="87" t="s">
        <v>6</v>
      </c>
      <c r="F2" s="87"/>
      <c r="G2" s="87"/>
      <c r="H2" s="1000" t="s">
        <v>7</v>
      </c>
      <c r="I2" s="1000"/>
      <c r="J2" s="996" t="s">
        <v>8</v>
      </c>
    </row>
    <row r="3" spans="1:11" ht="14.25">
      <c r="A3" s="999"/>
      <c r="B3" s="1001"/>
      <c r="C3" s="1001"/>
      <c r="D3" s="1001"/>
      <c r="E3" s="109" t="s">
        <v>9</v>
      </c>
      <c r="F3" s="108" t="s">
        <v>108</v>
      </c>
      <c r="G3" s="109" t="s">
        <v>565</v>
      </c>
      <c r="H3" s="1001"/>
      <c r="I3" s="1001"/>
      <c r="J3" s="997"/>
    </row>
    <row r="4" spans="1:11" ht="18.95" customHeight="1">
      <c r="A4" s="167" t="s">
        <v>744</v>
      </c>
      <c r="B4" s="16" t="s">
        <v>1284</v>
      </c>
      <c r="C4" s="88">
        <v>5</v>
      </c>
      <c r="D4" s="68" t="s">
        <v>1</v>
      </c>
      <c r="E4" s="89"/>
      <c r="F4" s="90">
        <f t="shared" ref="F4:F9" si="0">C4</f>
        <v>5</v>
      </c>
      <c r="G4" s="89"/>
      <c r="H4" s="91">
        <v>10</v>
      </c>
      <c r="I4" s="92">
        <f t="shared" ref="I4:I20" si="1">C4*H4</f>
        <v>50</v>
      </c>
      <c r="J4" s="93"/>
    </row>
    <row r="5" spans="1:11" ht="18.95" customHeight="1">
      <c r="A5" s="167" t="s">
        <v>11</v>
      </c>
      <c r="B5" s="16" t="s">
        <v>1291</v>
      </c>
      <c r="C5" s="94">
        <v>2</v>
      </c>
      <c r="D5" s="68" t="s">
        <v>1</v>
      </c>
      <c r="E5" s="95"/>
      <c r="F5" s="90">
        <f t="shared" si="0"/>
        <v>2</v>
      </c>
      <c r="G5" s="95"/>
      <c r="H5" s="91">
        <v>10</v>
      </c>
      <c r="I5" s="92">
        <f t="shared" si="1"/>
        <v>20</v>
      </c>
      <c r="J5" s="96"/>
      <c r="K5" s="2"/>
    </row>
    <row r="6" spans="1:11" ht="18.95" customHeight="1">
      <c r="A6" s="167" t="s">
        <v>11</v>
      </c>
      <c r="B6" s="16" t="s">
        <v>1288</v>
      </c>
      <c r="C6" s="94">
        <v>3</v>
      </c>
      <c r="D6" s="553" t="s">
        <v>1</v>
      </c>
      <c r="E6" s="95"/>
      <c r="F6" s="90">
        <f t="shared" si="0"/>
        <v>3</v>
      </c>
      <c r="G6" s="95"/>
      <c r="H6" s="91">
        <v>10</v>
      </c>
      <c r="I6" s="92">
        <f t="shared" ref="I6:I7" si="2">C6*H6</f>
        <v>30</v>
      </c>
      <c r="J6" s="96"/>
      <c r="K6" s="2"/>
    </row>
    <row r="7" spans="1:11" ht="18.95" customHeight="1">
      <c r="A7" s="167" t="s">
        <v>1015</v>
      </c>
      <c r="B7" s="16" t="s">
        <v>1359</v>
      </c>
      <c r="C7" s="94">
        <v>1</v>
      </c>
      <c r="D7" s="553" t="s">
        <v>1014</v>
      </c>
      <c r="E7" s="95"/>
      <c r="F7" s="90">
        <f t="shared" si="0"/>
        <v>1</v>
      </c>
      <c r="G7" s="95"/>
      <c r="H7" s="91">
        <v>10</v>
      </c>
      <c r="I7" s="92">
        <f t="shared" si="2"/>
        <v>10</v>
      </c>
      <c r="J7" s="96"/>
      <c r="K7" s="2"/>
    </row>
    <row r="8" spans="1:11" ht="18.95" customHeight="1">
      <c r="A8" s="167" t="s">
        <v>743</v>
      </c>
      <c r="B8" s="16" t="s">
        <v>1124</v>
      </c>
      <c r="C8" s="94">
        <v>1</v>
      </c>
      <c r="D8" s="553" t="s">
        <v>1</v>
      </c>
      <c r="E8" s="95"/>
      <c r="F8" s="90">
        <f t="shared" si="0"/>
        <v>1</v>
      </c>
      <c r="G8" s="95"/>
      <c r="H8" s="91">
        <v>10</v>
      </c>
      <c r="I8" s="92">
        <f t="shared" si="1"/>
        <v>10</v>
      </c>
      <c r="J8" s="93"/>
      <c r="K8" s="2"/>
    </row>
    <row r="9" spans="1:11" ht="18.95" customHeight="1">
      <c r="A9" s="167" t="s">
        <v>1016</v>
      </c>
      <c r="B9" s="16" t="s">
        <v>1050</v>
      </c>
      <c r="C9" s="94">
        <v>1</v>
      </c>
      <c r="D9" s="68" t="s">
        <v>105</v>
      </c>
      <c r="E9" s="95"/>
      <c r="F9" s="90">
        <f t="shared" si="0"/>
        <v>1</v>
      </c>
      <c r="G9" s="95"/>
      <c r="H9" s="91">
        <v>10</v>
      </c>
      <c r="I9" s="92">
        <f t="shared" ref="I9:I10" si="3">C9*H9</f>
        <v>10</v>
      </c>
      <c r="J9" s="93"/>
      <c r="K9" s="2"/>
    </row>
    <row r="10" spans="1:11" ht="18.95" customHeight="1">
      <c r="A10" s="167" t="s">
        <v>12</v>
      </c>
      <c r="B10" s="16" t="s">
        <v>1049</v>
      </c>
      <c r="C10" s="94">
        <v>2</v>
      </c>
      <c r="D10" s="68" t="s">
        <v>10</v>
      </c>
      <c r="E10" s="95">
        <f>C10</f>
        <v>2</v>
      </c>
      <c r="F10" s="95"/>
      <c r="G10" s="95"/>
      <c r="H10" s="91">
        <v>10</v>
      </c>
      <c r="I10" s="92">
        <f t="shared" si="3"/>
        <v>20</v>
      </c>
      <c r="J10" s="96"/>
      <c r="K10" s="2"/>
    </row>
    <row r="11" spans="1:11" ht="18.95" customHeight="1">
      <c r="A11" s="167" t="s">
        <v>1017</v>
      </c>
      <c r="B11" s="16" t="s">
        <v>1048</v>
      </c>
      <c r="C11" s="94">
        <v>50</v>
      </c>
      <c r="D11" s="68" t="s">
        <v>105</v>
      </c>
      <c r="E11" s="95"/>
      <c r="F11" s="90"/>
      <c r="G11" s="95"/>
      <c r="H11" s="91">
        <v>0.5</v>
      </c>
      <c r="I11" s="92">
        <f t="shared" si="1"/>
        <v>25</v>
      </c>
      <c r="J11" s="533">
        <v>12</v>
      </c>
      <c r="K11" s="2"/>
    </row>
    <row r="12" spans="1:11" ht="18.95" customHeight="1">
      <c r="A12" s="167" t="s">
        <v>1018</v>
      </c>
      <c r="B12" s="16" t="s">
        <v>1027</v>
      </c>
      <c r="C12" s="94">
        <v>7</v>
      </c>
      <c r="D12" s="68" t="s">
        <v>10</v>
      </c>
      <c r="E12" s="95"/>
      <c r="F12" s="95"/>
      <c r="G12" s="95"/>
      <c r="H12" s="91">
        <v>1</v>
      </c>
      <c r="I12" s="92">
        <f t="shared" si="1"/>
        <v>7</v>
      </c>
      <c r="J12" s="533">
        <v>4</v>
      </c>
      <c r="K12" s="2"/>
    </row>
    <row r="13" spans="1:11" ht="18.95" customHeight="1">
      <c r="A13" s="167" t="s">
        <v>1019</v>
      </c>
      <c r="B13" s="16" t="s">
        <v>920</v>
      </c>
      <c r="C13" s="94">
        <v>25</v>
      </c>
      <c r="D13" s="68" t="s">
        <v>10</v>
      </c>
      <c r="E13" s="97"/>
      <c r="F13" s="97"/>
      <c r="G13" s="97"/>
      <c r="H13" s="91">
        <v>0.5</v>
      </c>
      <c r="I13" s="92">
        <f t="shared" si="1"/>
        <v>12.5</v>
      </c>
      <c r="J13" s="533">
        <v>12</v>
      </c>
      <c r="K13" s="2"/>
    </row>
    <row r="14" spans="1:11" ht="18.95" customHeight="1">
      <c r="A14" s="167" t="s">
        <v>1020</v>
      </c>
      <c r="B14" s="16" t="s">
        <v>1026</v>
      </c>
      <c r="C14" s="94">
        <v>170</v>
      </c>
      <c r="D14" s="553" t="s">
        <v>13</v>
      </c>
      <c r="E14" s="97"/>
      <c r="F14" s="97"/>
      <c r="G14" s="97"/>
      <c r="H14" s="91">
        <v>0.1</v>
      </c>
      <c r="I14" s="92">
        <f t="shared" si="1"/>
        <v>17</v>
      </c>
      <c r="J14" s="98">
        <v>36</v>
      </c>
      <c r="K14" s="2"/>
    </row>
    <row r="15" spans="1:11" ht="18.95" customHeight="1">
      <c r="A15" s="167" t="s">
        <v>1021</v>
      </c>
      <c r="B15" s="16" t="s">
        <v>1125</v>
      </c>
      <c r="C15" s="94">
        <v>80</v>
      </c>
      <c r="D15" s="68" t="s">
        <v>13</v>
      </c>
      <c r="E15" s="97"/>
      <c r="F15" s="97"/>
      <c r="G15" s="97"/>
      <c r="H15" s="91">
        <v>0.1</v>
      </c>
      <c r="I15" s="92">
        <f t="shared" si="1"/>
        <v>8</v>
      </c>
      <c r="J15" s="98">
        <v>36</v>
      </c>
      <c r="K15" s="2"/>
    </row>
    <row r="16" spans="1:11" ht="18.95" customHeight="1">
      <c r="A16" s="167" t="s">
        <v>1022</v>
      </c>
      <c r="B16" s="16" t="s">
        <v>992</v>
      </c>
      <c r="C16" s="94">
        <v>110</v>
      </c>
      <c r="D16" s="68" t="s">
        <v>13</v>
      </c>
      <c r="E16" s="97"/>
      <c r="F16" s="97"/>
      <c r="G16" s="97"/>
      <c r="H16" s="91">
        <v>0.1</v>
      </c>
      <c r="I16" s="92">
        <f t="shared" si="1"/>
        <v>11</v>
      </c>
      <c r="J16" s="98">
        <v>36</v>
      </c>
      <c r="K16" s="2"/>
    </row>
    <row r="17" spans="1:11" ht="18.95" customHeight="1">
      <c r="A17" s="167" t="s">
        <v>1023</v>
      </c>
      <c r="B17" s="16" t="s">
        <v>843</v>
      </c>
      <c r="C17" s="94">
        <v>70</v>
      </c>
      <c r="D17" s="553" t="s">
        <v>13</v>
      </c>
      <c r="E17" s="97"/>
      <c r="F17" s="97"/>
      <c r="G17" s="97"/>
      <c r="H17" s="91">
        <v>0.1</v>
      </c>
      <c r="I17" s="92">
        <f t="shared" ref="I17:I19" si="4">C17*H17</f>
        <v>7</v>
      </c>
      <c r="J17" s="98">
        <v>36</v>
      </c>
      <c r="K17" s="2"/>
    </row>
    <row r="18" spans="1:11" ht="18.95" customHeight="1">
      <c r="A18" s="167" t="s">
        <v>1024</v>
      </c>
      <c r="B18" s="16" t="s">
        <v>843</v>
      </c>
      <c r="C18" s="94">
        <v>140</v>
      </c>
      <c r="D18" s="553" t="s">
        <v>13</v>
      </c>
      <c r="E18" s="97"/>
      <c r="F18" s="97"/>
      <c r="G18" s="97"/>
      <c r="H18" s="91">
        <v>0.1</v>
      </c>
      <c r="I18" s="92">
        <f t="shared" ref="I18" si="5">C18*H18</f>
        <v>14</v>
      </c>
      <c r="J18" s="98">
        <v>36</v>
      </c>
      <c r="K18" s="2"/>
    </row>
    <row r="19" spans="1:11" ht="18.95" customHeight="1">
      <c r="A19" s="167" t="s">
        <v>1025</v>
      </c>
      <c r="B19" s="16" t="s">
        <v>843</v>
      </c>
      <c r="C19" s="94">
        <v>50</v>
      </c>
      <c r="D19" s="553" t="s">
        <v>13</v>
      </c>
      <c r="E19" s="97"/>
      <c r="F19" s="97"/>
      <c r="G19" s="97"/>
      <c r="H19" s="91">
        <v>0.1</v>
      </c>
      <c r="I19" s="92">
        <f t="shared" si="4"/>
        <v>5</v>
      </c>
      <c r="J19" s="98">
        <v>36</v>
      </c>
      <c r="K19" s="2"/>
    </row>
    <row r="20" spans="1:11" ht="18.95" customHeight="1">
      <c r="A20" s="167" t="s">
        <v>14</v>
      </c>
      <c r="B20" s="16" t="s">
        <v>106</v>
      </c>
      <c r="C20" s="99">
        <f>C37</f>
        <v>71.077777777777783</v>
      </c>
      <c r="D20" s="68" t="s">
        <v>15</v>
      </c>
      <c r="E20" s="97"/>
      <c r="F20" s="97"/>
      <c r="G20" s="97"/>
      <c r="H20" s="91"/>
      <c r="I20" s="92">
        <f t="shared" si="1"/>
        <v>0</v>
      </c>
      <c r="J20" s="100">
        <v>99.3</v>
      </c>
      <c r="K20" s="2"/>
    </row>
    <row r="21" spans="1:11" s="496" customFormat="1" ht="18.95" customHeight="1">
      <c r="A21" s="505" t="s">
        <v>16</v>
      </c>
      <c r="B21" s="16"/>
      <c r="C21" s="506"/>
      <c r="D21" s="16"/>
      <c r="E21" s="507">
        <f>SUM(E4:E16)</f>
        <v>2</v>
      </c>
      <c r="F21" s="507">
        <f>SUM(F4:F16)</f>
        <v>13</v>
      </c>
      <c r="G21" s="507">
        <f>SUM(G4:G15)</f>
        <v>0</v>
      </c>
      <c r="H21" s="508"/>
      <c r="I21" s="509">
        <f>SUM(I4:I20)</f>
        <v>256.5</v>
      </c>
      <c r="J21" s="888"/>
      <c r="K21" s="510"/>
    </row>
    <row r="22" spans="1:11" ht="18.95" customHeight="1">
      <c r="A22" s="167" t="s">
        <v>17</v>
      </c>
      <c r="B22" s="16"/>
      <c r="C22" s="101">
        <f>SUM(C4:C10)</f>
        <v>15</v>
      </c>
      <c r="D22" s="68" t="s">
        <v>10</v>
      </c>
      <c r="E22" s="97"/>
      <c r="F22" s="97"/>
      <c r="G22" s="97"/>
      <c r="H22" s="102"/>
      <c r="I22" s="92"/>
      <c r="J22" s="96"/>
      <c r="K22" s="2"/>
    </row>
    <row r="23" spans="1:11" ht="18.95" customHeight="1">
      <c r="A23" s="167" t="s">
        <v>18</v>
      </c>
      <c r="B23" s="16"/>
      <c r="C23" s="101">
        <f>SUM(C11:C13)</f>
        <v>82</v>
      </c>
      <c r="D23" s="68" t="s">
        <v>10</v>
      </c>
      <c r="E23" s="97"/>
      <c r="F23" s="97"/>
      <c r="G23" s="97"/>
      <c r="H23" s="102"/>
      <c r="I23" s="92"/>
      <c r="J23" s="96"/>
      <c r="K23" s="2"/>
    </row>
    <row r="24" spans="1:11" ht="18.95" customHeight="1">
      <c r="A24" s="167" t="s">
        <v>842</v>
      </c>
      <c r="B24" s="16"/>
      <c r="C24" s="101">
        <f>SUM(C14:C19)</f>
        <v>620</v>
      </c>
      <c r="D24" s="68" t="s">
        <v>13</v>
      </c>
      <c r="E24" s="97"/>
      <c r="F24" s="97"/>
      <c r="G24" s="97"/>
      <c r="H24" s="102"/>
      <c r="I24" s="92"/>
      <c r="J24" s="96"/>
      <c r="K24" s="2"/>
    </row>
    <row r="25" spans="1:11" ht="18.95" customHeight="1">
      <c r="A25" s="167" t="s">
        <v>844</v>
      </c>
      <c r="B25" s="16" t="s">
        <v>19</v>
      </c>
      <c r="C25" s="92">
        <f>I21</f>
        <v>256.5</v>
      </c>
      <c r="D25" s="68" t="s">
        <v>20</v>
      </c>
      <c r="E25" s="97"/>
      <c r="F25" s="97"/>
      <c r="G25" s="97"/>
      <c r="H25" s="102"/>
      <c r="I25" s="92"/>
      <c r="J25" s="96"/>
      <c r="K25" s="2"/>
    </row>
    <row r="26" spans="1:11" ht="18.95" customHeight="1">
      <c r="A26" s="167" t="s">
        <v>21</v>
      </c>
      <c r="B26" s="16" t="s">
        <v>61</v>
      </c>
      <c r="C26" s="101">
        <f>E21</f>
        <v>2</v>
      </c>
      <c r="D26" s="68" t="s">
        <v>22</v>
      </c>
      <c r="E26" s="97"/>
      <c r="F26" s="97"/>
      <c r="G26" s="97"/>
      <c r="H26" s="102"/>
      <c r="I26" s="92"/>
      <c r="J26" s="96"/>
      <c r="K26" s="2"/>
    </row>
    <row r="27" spans="1:11" ht="18.95" customHeight="1">
      <c r="A27" s="167" t="s">
        <v>23</v>
      </c>
      <c r="B27" s="16" t="s">
        <v>109</v>
      </c>
      <c r="C27" s="101">
        <f>F21</f>
        <v>13</v>
      </c>
      <c r="D27" s="68" t="s">
        <v>22</v>
      </c>
      <c r="E27" s="97"/>
      <c r="F27" s="97"/>
      <c r="G27" s="97"/>
      <c r="H27" s="102"/>
      <c r="I27" s="92"/>
      <c r="J27" s="96"/>
    </row>
    <row r="28" spans="1:11" ht="18.95" customHeight="1">
      <c r="A28" s="168" t="s">
        <v>838</v>
      </c>
      <c r="B28" s="68" t="s">
        <v>839</v>
      </c>
      <c r="C28" s="103">
        <v>6</v>
      </c>
      <c r="D28" s="68" t="s">
        <v>834</v>
      </c>
      <c r="E28" s="68"/>
      <c r="F28" s="68"/>
      <c r="G28" s="68"/>
      <c r="H28" s="68"/>
      <c r="I28" s="68"/>
      <c r="J28" s="96" t="s">
        <v>841</v>
      </c>
      <c r="K28" s="103"/>
    </row>
    <row r="29" spans="1:11" ht="18.95" customHeight="1">
      <c r="A29" s="801" t="s">
        <v>838</v>
      </c>
      <c r="B29" s="802" t="s">
        <v>840</v>
      </c>
      <c r="C29" s="803">
        <v>9</v>
      </c>
      <c r="D29" s="802" t="s">
        <v>834</v>
      </c>
      <c r="E29" s="503"/>
      <c r="F29" s="503"/>
      <c r="G29" s="503"/>
      <c r="H29" s="503"/>
      <c r="I29" s="503"/>
      <c r="J29" s="804" t="s">
        <v>841</v>
      </c>
      <c r="K29" s="103"/>
    </row>
    <row r="30" spans="1:11" ht="36.75" customHeight="1">
      <c r="A30" s="987" t="s">
        <v>100</v>
      </c>
      <c r="B30" s="987"/>
      <c r="C30" s="987"/>
      <c r="D30" s="987"/>
      <c r="E30" s="987"/>
      <c r="F30" s="987"/>
      <c r="G30" s="987"/>
      <c r="H30" s="987"/>
      <c r="I30" s="987"/>
      <c r="J30" s="987"/>
      <c r="K30" s="534"/>
    </row>
    <row r="31" spans="1:11" ht="18.95" customHeight="1">
      <c r="A31" s="123" t="s">
        <v>90</v>
      </c>
      <c r="B31" s="124" t="s">
        <v>4</v>
      </c>
      <c r="C31" s="125" t="s">
        <v>91</v>
      </c>
      <c r="D31" s="125" t="s">
        <v>154</v>
      </c>
      <c r="E31" s="1021" t="s">
        <v>92</v>
      </c>
      <c r="F31" s="1021"/>
      <c r="G31" s="1021"/>
      <c r="H31" s="1021"/>
      <c r="I31" s="125" t="s">
        <v>93</v>
      </c>
      <c r="J31" s="126" t="s">
        <v>94</v>
      </c>
      <c r="K31" s="136"/>
    </row>
    <row r="32" spans="1:11" ht="18.95" customHeight="1">
      <c r="A32" s="167" t="s">
        <v>99</v>
      </c>
      <c r="B32" s="127"/>
      <c r="C32" s="128">
        <f>C22</f>
        <v>15</v>
      </c>
      <c r="D32" s="129" t="s">
        <v>155</v>
      </c>
      <c r="E32" s="128">
        <f t="shared" ref="E32:E35" si="6">C32</f>
        <v>15</v>
      </c>
      <c r="F32" s="129" t="s">
        <v>101</v>
      </c>
      <c r="G32" s="135">
        <v>0.2</v>
      </c>
      <c r="H32" s="130"/>
      <c r="I32" s="104">
        <f>E32*G32</f>
        <v>3</v>
      </c>
      <c r="J32" s="131">
        <v>0.2</v>
      </c>
    </row>
    <row r="33" spans="1:10" ht="18.95" customHeight="1">
      <c r="A33" s="1022" t="s">
        <v>846</v>
      </c>
      <c r="B33" s="535">
        <v>4</v>
      </c>
      <c r="C33" s="128">
        <f>C12</f>
        <v>7</v>
      </c>
      <c r="D33" s="129" t="s">
        <v>105</v>
      </c>
      <c r="E33" s="128">
        <f t="shared" si="6"/>
        <v>7</v>
      </c>
      <c r="F33" s="398" t="s">
        <v>491</v>
      </c>
      <c r="G33" s="135">
        <v>4</v>
      </c>
      <c r="H33" s="130"/>
      <c r="I33" s="104">
        <f>E33/G33</f>
        <v>1.75</v>
      </c>
      <c r="J33" s="131"/>
    </row>
    <row r="34" spans="1:10" ht="18.95" customHeight="1">
      <c r="A34" s="1023"/>
      <c r="B34" s="535">
        <v>12</v>
      </c>
      <c r="C34" s="128">
        <f>C13+C11</f>
        <v>75</v>
      </c>
      <c r="D34" s="129" t="s">
        <v>848</v>
      </c>
      <c r="E34" s="128">
        <f t="shared" si="6"/>
        <v>75</v>
      </c>
      <c r="F34" s="398" t="s">
        <v>491</v>
      </c>
      <c r="G34" s="135">
        <v>12</v>
      </c>
      <c r="H34" s="130"/>
      <c r="I34" s="104">
        <f t="shared" ref="I34:I35" si="7">E34/G34</f>
        <v>6.25</v>
      </c>
      <c r="J34" s="131"/>
    </row>
    <row r="35" spans="1:10" ht="18.95" customHeight="1">
      <c r="A35" s="885" t="s">
        <v>847</v>
      </c>
      <c r="B35" s="536">
        <v>36</v>
      </c>
      <c r="C35" s="128">
        <f>C14+C16+C17+C18+C19+C15</f>
        <v>620</v>
      </c>
      <c r="D35" s="129" t="s">
        <v>849</v>
      </c>
      <c r="E35" s="128">
        <f t="shared" si="6"/>
        <v>620</v>
      </c>
      <c r="F35" s="398" t="s">
        <v>491</v>
      </c>
      <c r="G35" s="135">
        <v>36</v>
      </c>
      <c r="H35" s="130"/>
      <c r="I35" s="104">
        <f t="shared" si="7"/>
        <v>17.222222222222221</v>
      </c>
      <c r="J35" s="131"/>
    </row>
    <row r="36" spans="1:10" ht="18.95" customHeight="1">
      <c r="A36" s="1015" t="s">
        <v>845</v>
      </c>
      <c r="B36" s="1016"/>
      <c r="C36" s="132"/>
      <c r="D36" s="132"/>
      <c r="E36" s="132"/>
      <c r="F36" s="133"/>
      <c r="G36" s="132"/>
      <c r="H36" s="132"/>
      <c r="I36" s="104">
        <f>SUM(I32:I35)</f>
        <v>28.222222222222221</v>
      </c>
      <c r="J36" s="134"/>
    </row>
    <row r="37" spans="1:10" s="496" customFormat="1" ht="18.95" customHeight="1">
      <c r="A37" s="1015" t="s">
        <v>96</v>
      </c>
      <c r="B37" s="1016"/>
      <c r="C37" s="1019">
        <f>E38-G38</f>
        <v>71.077777777777783</v>
      </c>
      <c r="D37" s="1017" t="s">
        <v>850</v>
      </c>
      <c r="E37" s="497"/>
      <c r="F37" s="133" t="s">
        <v>97</v>
      </c>
      <c r="G37" s="133"/>
      <c r="H37" s="133"/>
      <c r="I37" s="498"/>
      <c r="J37" s="499" t="s">
        <v>98</v>
      </c>
    </row>
    <row r="38" spans="1:10" s="496" customFormat="1" ht="18.95" customHeight="1">
      <c r="A38" s="1002"/>
      <c r="B38" s="1003"/>
      <c r="C38" s="1020"/>
      <c r="D38" s="1018"/>
      <c r="E38" s="500">
        <f>J38</f>
        <v>99.3</v>
      </c>
      <c r="F38" s="501" t="s">
        <v>102</v>
      </c>
      <c r="G38" s="502">
        <f>I36</f>
        <v>28.222222222222221</v>
      </c>
      <c r="H38" s="502"/>
      <c r="I38" s="503"/>
      <c r="J38" s="504">
        <f>J20</f>
        <v>99.3</v>
      </c>
    </row>
    <row r="39" spans="1:10" s="496" customFormat="1" ht="18.95" customHeight="1">
      <c r="A39" s="488"/>
      <c r="B39" s="488"/>
      <c r="C39" s="489"/>
      <c r="D39" s="490"/>
      <c r="E39" s="491"/>
      <c r="F39" s="492"/>
      <c r="G39" s="493"/>
      <c r="H39" s="493"/>
      <c r="I39" s="494"/>
      <c r="J39" s="495"/>
    </row>
    <row r="41" spans="1:10" ht="36.75" customHeight="1">
      <c r="A41" s="987" t="s">
        <v>107</v>
      </c>
      <c r="B41" s="987"/>
      <c r="C41" s="987"/>
      <c r="D41" s="987"/>
      <c r="E41" s="987"/>
      <c r="F41" s="987"/>
      <c r="G41" s="987"/>
      <c r="H41" s="987"/>
      <c r="I41" s="987"/>
      <c r="J41" s="987"/>
    </row>
    <row r="42" spans="1:10" ht="26.25" customHeight="1">
      <c r="A42" s="422" t="s">
        <v>571</v>
      </c>
      <c r="B42" s="124" t="s">
        <v>4</v>
      </c>
      <c r="C42" s="1012" t="s">
        <v>0</v>
      </c>
      <c r="D42" s="1014"/>
      <c r="E42" s="426" t="s">
        <v>91</v>
      </c>
      <c r="F42" s="1012" t="s">
        <v>572</v>
      </c>
      <c r="G42" s="1013"/>
      <c r="H42" s="1013"/>
      <c r="I42" s="1014"/>
      <c r="J42" s="423" t="s">
        <v>94</v>
      </c>
    </row>
    <row r="43" spans="1:10" ht="18.95" customHeight="1">
      <c r="A43" s="167" t="s">
        <v>569</v>
      </c>
      <c r="B43" s="390"/>
      <c r="C43" s="1004" t="s">
        <v>570</v>
      </c>
      <c r="D43" s="1006"/>
      <c r="E43" s="128">
        <f>J38</f>
        <v>99.3</v>
      </c>
      <c r="F43" s="1004"/>
      <c r="G43" s="1005"/>
      <c r="H43" s="1005"/>
      <c r="I43" s="1006"/>
      <c r="J43" s="131" t="s">
        <v>573</v>
      </c>
    </row>
    <row r="44" spans="1:10" ht="18.95" customHeight="1">
      <c r="A44" s="1002" t="s">
        <v>95</v>
      </c>
      <c r="B44" s="1003"/>
      <c r="C44" s="1010"/>
      <c r="D44" s="1011"/>
      <c r="E44" s="424"/>
      <c r="F44" s="1007"/>
      <c r="G44" s="1008"/>
      <c r="H44" s="1008"/>
      <c r="I44" s="1009"/>
      <c r="J44" s="425"/>
    </row>
  </sheetData>
  <mergeCells count="22">
    <mergeCell ref="A30:J30"/>
    <mergeCell ref="A44:B44"/>
    <mergeCell ref="F43:I43"/>
    <mergeCell ref="F44:I44"/>
    <mergeCell ref="C43:D43"/>
    <mergeCell ref="C44:D44"/>
    <mergeCell ref="A41:J41"/>
    <mergeCell ref="F42:I42"/>
    <mergeCell ref="C42:D42"/>
    <mergeCell ref="A36:B36"/>
    <mergeCell ref="A37:B38"/>
    <mergeCell ref="D37:D38"/>
    <mergeCell ref="C37:C38"/>
    <mergeCell ref="E31:H31"/>
    <mergeCell ref="A33:A34"/>
    <mergeCell ref="A1:J1"/>
    <mergeCell ref="J2:J3"/>
    <mergeCell ref="A2:A3"/>
    <mergeCell ref="B2:B3"/>
    <mergeCell ref="C2:C3"/>
    <mergeCell ref="D2:D3"/>
    <mergeCell ref="H2:I3"/>
  </mergeCells>
  <phoneticPr fontId="4" type="noConversion"/>
  <printOptions horizontalCentered="1"/>
  <pageMargins left="0.59055118110236227" right="0.59055118110236227" top="0.74803149606299213" bottom="0.78740157480314965" header="0.51181102362204722" footer="0.51181102362204722"/>
  <pageSetup paperSize="9" scale="92" orientation="landscape" r:id="rId1"/>
  <headerFooter alignWithMargins="0"/>
  <rowBreaks count="1" manualBreakCount="1">
    <brk id="26" max="9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G19"/>
  <sheetViews>
    <sheetView showGridLines="0" showZeros="0" view="pageBreakPreview" zoomScale="115" zoomScaleNormal="100" zoomScaleSheetLayoutView="115" workbookViewId="0">
      <selection activeCell="C5" sqref="C5"/>
    </sheetView>
  </sheetViews>
  <sheetFormatPr defaultRowHeight="17.25"/>
  <cols>
    <col min="1" max="2" width="35.625" style="17" customWidth="1"/>
    <col min="3" max="3" width="10.25" style="17" customWidth="1"/>
    <col min="4" max="4" width="20.625" style="174" customWidth="1"/>
    <col min="5" max="5" width="20.625" style="17" customWidth="1"/>
    <col min="6" max="6" width="9" style="1"/>
    <col min="7" max="7" width="12.125" style="1" customWidth="1"/>
    <col min="8" max="16384" width="9" style="1"/>
  </cols>
  <sheetData>
    <row r="1" spans="1:7" ht="40.5" customHeight="1">
      <c r="A1" s="987" t="s">
        <v>855</v>
      </c>
      <c r="B1" s="987"/>
      <c r="C1" s="987"/>
      <c r="D1" s="987"/>
      <c r="E1" s="987"/>
    </row>
    <row r="2" spans="1:7" ht="21" customHeight="1">
      <c r="A2" s="988" t="s">
        <v>851</v>
      </c>
      <c r="B2" s="990" t="s">
        <v>4</v>
      </c>
      <c r="C2" s="990" t="s">
        <v>0</v>
      </c>
      <c r="D2" s="992" t="s">
        <v>5</v>
      </c>
      <c r="E2" s="994" t="s">
        <v>8</v>
      </c>
    </row>
    <row r="3" spans="1:7" ht="21" customHeight="1">
      <c r="A3" s="989"/>
      <c r="B3" s="991"/>
      <c r="C3" s="991"/>
      <c r="D3" s="993"/>
      <c r="E3" s="995"/>
    </row>
    <row r="4" spans="1:7" ht="18.95" customHeight="1">
      <c r="A4" s="18" t="s">
        <v>1028</v>
      </c>
      <c r="B4" s="16" t="s">
        <v>1029</v>
      </c>
      <c r="C4" s="170" t="s">
        <v>1312</v>
      </c>
      <c r="D4" s="171">
        <v>25.2</v>
      </c>
      <c r="E4" s="173"/>
      <c r="F4" s="2"/>
      <c r="G4" s="171"/>
    </row>
    <row r="5" spans="1:7" ht="18.95" customHeight="1">
      <c r="A5" s="169" t="s">
        <v>1031</v>
      </c>
      <c r="B5" s="16" t="s">
        <v>1030</v>
      </c>
      <c r="C5" s="170" t="s">
        <v>1313</v>
      </c>
      <c r="D5" s="171">
        <v>7.2</v>
      </c>
      <c r="E5" s="173"/>
      <c r="F5" s="2"/>
      <c r="G5" s="171"/>
    </row>
    <row r="6" spans="1:7" ht="18.95" customHeight="1">
      <c r="A6" s="169" t="s">
        <v>1032</v>
      </c>
      <c r="B6" s="16" t="s">
        <v>1034</v>
      </c>
      <c r="C6" s="170" t="s">
        <v>742</v>
      </c>
      <c r="D6" s="171">
        <v>6</v>
      </c>
      <c r="E6" s="173"/>
      <c r="F6" s="2"/>
      <c r="G6" s="2"/>
    </row>
    <row r="7" spans="1:7" ht="18.95" customHeight="1">
      <c r="A7" s="169" t="s">
        <v>1033</v>
      </c>
      <c r="B7" s="16" t="s">
        <v>1035</v>
      </c>
      <c r="C7" s="170" t="s">
        <v>1036</v>
      </c>
      <c r="D7" s="171">
        <v>4</v>
      </c>
      <c r="E7" s="173"/>
      <c r="F7" s="2"/>
      <c r="G7" s="2"/>
    </row>
    <row r="8" spans="1:7" ht="18.75" customHeight="1">
      <c r="A8" s="169"/>
      <c r="B8" s="16"/>
      <c r="C8" s="170"/>
      <c r="D8" s="171"/>
      <c r="E8" s="173"/>
    </row>
    <row r="9" spans="1:7" ht="18.95" customHeight="1">
      <c r="A9" s="169"/>
      <c r="B9" s="16"/>
      <c r="C9" s="170"/>
      <c r="D9" s="171"/>
      <c r="E9" s="173"/>
    </row>
    <row r="10" spans="1:7" ht="18.95" customHeight="1">
      <c r="A10" s="169"/>
      <c r="B10" s="16"/>
      <c r="C10" s="170"/>
      <c r="D10" s="171"/>
      <c r="E10" s="173"/>
    </row>
    <row r="11" spans="1:7" ht="18.95" customHeight="1">
      <c r="A11" s="169"/>
      <c r="B11" s="16"/>
      <c r="C11" s="170"/>
      <c r="D11" s="171"/>
      <c r="E11" s="173"/>
    </row>
    <row r="12" spans="1:7" ht="18.95" customHeight="1">
      <c r="A12" s="169"/>
      <c r="B12" s="16"/>
      <c r="C12" s="170"/>
      <c r="D12" s="171"/>
      <c r="E12" s="173"/>
    </row>
    <row r="13" spans="1:7" ht="18.95" customHeight="1">
      <c r="A13" s="169"/>
      <c r="B13" s="16"/>
      <c r="C13" s="170"/>
      <c r="D13" s="171"/>
      <c r="E13" s="173"/>
    </row>
    <row r="14" spans="1:7" ht="18.95" customHeight="1">
      <c r="A14" s="169"/>
      <c r="B14" s="16"/>
      <c r="C14" s="170"/>
      <c r="D14" s="171"/>
      <c r="E14" s="173"/>
    </row>
    <row r="15" spans="1:7" ht="18.95" customHeight="1">
      <c r="A15" s="169"/>
      <c r="B15" s="16"/>
      <c r="C15" s="170"/>
      <c r="D15" s="171"/>
      <c r="E15" s="173"/>
      <c r="F15" s="2"/>
      <c r="G15" s="2"/>
    </row>
    <row r="16" spans="1:7" ht="18.95" customHeight="1">
      <c r="A16" s="169"/>
      <c r="B16" s="16"/>
      <c r="C16" s="170"/>
      <c r="D16" s="171"/>
      <c r="E16" s="173"/>
      <c r="F16" s="2"/>
      <c r="G16" s="2"/>
    </row>
    <row r="17" spans="1:7" ht="18.95" customHeight="1">
      <c r="A17" s="805"/>
      <c r="B17" s="806"/>
      <c r="C17" s="807"/>
      <c r="D17" s="808"/>
      <c r="E17" s="809"/>
      <c r="F17" s="2"/>
      <c r="G17" s="2"/>
    </row>
    <row r="18" spans="1:7">
      <c r="A18" s="169"/>
    </row>
    <row r="19" spans="1:7">
      <c r="A19" s="169"/>
    </row>
  </sheetData>
  <mergeCells count="6">
    <mergeCell ref="A1:E1"/>
    <mergeCell ref="A2:A3"/>
    <mergeCell ref="B2:B3"/>
    <mergeCell ref="D2:D3"/>
    <mergeCell ref="E2:E3"/>
    <mergeCell ref="C2:C3"/>
  </mergeCells>
  <phoneticPr fontId="4" type="noConversion"/>
  <printOptions horizontalCentered="1"/>
  <pageMargins left="0.59055118110236227" right="0.59055118110236227" top="0.74803149606299213" bottom="0.78740157480314965" header="0.51181102362204722" footer="0.51181102362204722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24"/>
  <sheetViews>
    <sheetView showGridLines="0" showZeros="0" tabSelected="1" view="pageBreakPreview" zoomScaleNormal="100" zoomScaleSheetLayoutView="100" workbookViewId="0">
      <selection activeCell="G7" sqref="G7"/>
    </sheetView>
  </sheetViews>
  <sheetFormatPr defaultRowHeight="17.25"/>
  <cols>
    <col min="1" max="2" width="35.625" style="17" customWidth="1"/>
    <col min="3" max="3" width="10.25" style="17" customWidth="1"/>
    <col min="4" max="4" width="20.625" style="174" customWidth="1"/>
    <col min="5" max="5" width="20.625" style="17" customWidth="1"/>
    <col min="6" max="6" width="9" style="1"/>
    <col min="7" max="7" width="12.125" style="1" customWidth="1"/>
    <col min="8" max="16384" width="9" style="1"/>
  </cols>
  <sheetData>
    <row r="1" spans="1:7" ht="40.5" customHeight="1">
      <c r="A1" s="987" t="s">
        <v>856</v>
      </c>
      <c r="B1" s="987"/>
      <c r="C1" s="987"/>
      <c r="D1" s="987"/>
      <c r="E1" s="987"/>
    </row>
    <row r="2" spans="1:7" ht="21" customHeight="1">
      <c r="A2" s="988" t="s">
        <v>3</v>
      </c>
      <c r="B2" s="990" t="s">
        <v>4</v>
      </c>
      <c r="C2" s="990" t="s">
        <v>0</v>
      </c>
      <c r="D2" s="992" t="s">
        <v>5</v>
      </c>
      <c r="E2" s="994" t="s">
        <v>8</v>
      </c>
    </row>
    <row r="3" spans="1:7" ht="21" customHeight="1">
      <c r="A3" s="989"/>
      <c r="B3" s="991"/>
      <c r="C3" s="991"/>
      <c r="D3" s="993"/>
      <c r="E3" s="995"/>
    </row>
    <row r="4" spans="1:7" ht="18.95" customHeight="1">
      <c r="A4" s="18" t="s">
        <v>574</v>
      </c>
      <c r="B4" s="16" t="s">
        <v>1040</v>
      </c>
      <c r="C4" s="170" t="s">
        <v>103</v>
      </c>
      <c r="D4" s="171">
        <v>33</v>
      </c>
      <c r="E4" s="1035" t="s">
        <v>1037</v>
      </c>
      <c r="F4" s="2"/>
      <c r="G4" s="2"/>
    </row>
    <row r="5" spans="1:7" ht="18.95" customHeight="1">
      <c r="A5" s="18" t="s">
        <v>1041</v>
      </c>
      <c r="B5" s="16" t="s">
        <v>1039</v>
      </c>
      <c r="C5" s="170" t="s">
        <v>103</v>
      </c>
      <c r="D5" s="171">
        <v>54</v>
      </c>
      <c r="E5" s="1035" t="s">
        <v>1038</v>
      </c>
      <c r="F5" s="2"/>
      <c r="G5" s="2"/>
    </row>
    <row r="6" spans="1:7" ht="18.95" customHeight="1">
      <c r="A6" s="18" t="s">
        <v>1054</v>
      </c>
      <c r="B6" s="16" t="s">
        <v>1057</v>
      </c>
      <c r="C6" s="170" t="s">
        <v>103</v>
      </c>
      <c r="D6" s="171">
        <v>11</v>
      </c>
      <c r="E6" s="173"/>
      <c r="F6" s="2"/>
      <c r="G6" s="2"/>
    </row>
    <row r="7" spans="1:7" ht="18.95" customHeight="1">
      <c r="A7" s="18" t="s">
        <v>1055</v>
      </c>
      <c r="B7" s="16" t="s">
        <v>1056</v>
      </c>
      <c r="C7" s="170" t="s">
        <v>103</v>
      </c>
      <c r="D7" s="171">
        <v>1.7</v>
      </c>
      <c r="E7" s="173"/>
      <c r="F7" s="2"/>
      <c r="G7" s="2"/>
    </row>
    <row r="8" spans="1:7" ht="18.95" customHeight="1">
      <c r="A8" s="18" t="s">
        <v>677</v>
      </c>
      <c r="B8" s="16" t="s">
        <v>708</v>
      </c>
      <c r="C8" s="170" t="s">
        <v>374</v>
      </c>
      <c r="D8" s="171">
        <v>46</v>
      </c>
      <c r="E8" s="173"/>
      <c r="F8" s="2"/>
      <c r="G8" s="2"/>
    </row>
    <row r="9" spans="1:7" ht="18.95" customHeight="1">
      <c r="A9" s="18"/>
      <c r="B9" s="16"/>
      <c r="C9" s="170"/>
      <c r="D9" s="171"/>
      <c r="E9" s="173"/>
      <c r="F9" s="2"/>
      <c r="G9" s="2"/>
    </row>
    <row r="10" spans="1:7" ht="18.95" customHeight="1">
      <c r="A10" s="18"/>
      <c r="B10" s="16"/>
      <c r="C10" s="170"/>
      <c r="D10" s="171"/>
      <c r="E10" s="173"/>
      <c r="F10" s="2"/>
      <c r="G10" s="2"/>
    </row>
    <row r="11" spans="1:7" ht="18.95" customHeight="1">
      <c r="A11" s="18"/>
      <c r="B11" s="16"/>
      <c r="C11" s="170"/>
      <c r="D11" s="171"/>
      <c r="E11" s="173"/>
      <c r="F11" s="2"/>
      <c r="G11" s="2"/>
    </row>
    <row r="12" spans="1:7" ht="18.95" customHeight="1">
      <c r="A12" s="18"/>
      <c r="B12" s="16"/>
      <c r="C12" s="170"/>
      <c r="D12" s="171"/>
      <c r="E12" s="173"/>
    </row>
    <row r="13" spans="1:7" ht="18.95" customHeight="1">
      <c r="A13" s="18"/>
      <c r="B13" s="16"/>
      <c r="C13" s="170"/>
      <c r="D13" s="171"/>
      <c r="E13" s="173"/>
    </row>
    <row r="14" spans="1:7" ht="18.95" customHeight="1">
      <c r="A14" s="18"/>
      <c r="B14" s="16"/>
      <c r="C14" s="170"/>
      <c r="D14" s="171"/>
      <c r="E14" s="173"/>
    </row>
    <row r="15" spans="1:7" ht="18.95" customHeight="1">
      <c r="A15" s="18"/>
      <c r="B15" s="16"/>
      <c r="C15" s="170"/>
      <c r="D15" s="171"/>
      <c r="E15" s="173"/>
    </row>
    <row r="16" spans="1:7" ht="18.95" customHeight="1">
      <c r="A16" s="18"/>
      <c r="B16" s="16"/>
      <c r="C16" s="170"/>
      <c r="D16" s="171"/>
      <c r="E16" s="173"/>
    </row>
    <row r="17" spans="1:5" ht="18.95" customHeight="1">
      <c r="A17" s="18"/>
      <c r="B17" s="16"/>
      <c r="C17" s="170"/>
      <c r="D17" s="171"/>
      <c r="E17" s="173"/>
    </row>
    <row r="18" spans="1:5" ht="18.95" customHeight="1">
      <c r="A18" s="18"/>
      <c r="B18" s="16"/>
      <c r="C18" s="170"/>
      <c r="D18" s="171"/>
      <c r="E18" s="173"/>
    </row>
    <row r="19" spans="1:5" ht="18.95" customHeight="1">
      <c r="A19" s="18"/>
      <c r="B19" s="16"/>
      <c r="C19" s="170"/>
      <c r="D19" s="171"/>
      <c r="E19" s="173"/>
    </row>
    <row r="20" spans="1:5" ht="18.95" customHeight="1">
      <c r="A20" s="18"/>
      <c r="B20" s="16"/>
      <c r="C20" s="170"/>
      <c r="D20" s="171"/>
      <c r="E20" s="173"/>
    </row>
    <row r="21" spans="1:5" ht="18.95" customHeight="1">
      <c r="A21" s="18"/>
      <c r="B21" s="16"/>
      <c r="C21" s="170"/>
      <c r="D21" s="171"/>
      <c r="E21" s="173"/>
    </row>
    <row r="22" spans="1:5" ht="18.95" customHeight="1">
      <c r="A22" s="18"/>
      <c r="B22" s="16"/>
      <c r="C22" s="170"/>
      <c r="D22" s="171" t="s">
        <v>746</v>
      </c>
      <c r="E22" s="173"/>
    </row>
    <row r="23" spans="1:5" ht="18.95" customHeight="1">
      <c r="A23" s="810"/>
      <c r="B23" s="806"/>
      <c r="C23" s="807"/>
      <c r="D23" s="808"/>
      <c r="E23" s="809"/>
    </row>
    <row r="24" spans="1:5" ht="18.95" customHeight="1">
      <c r="A24" s="796"/>
      <c r="B24" s="797"/>
      <c r="C24" s="798"/>
      <c r="D24" s="799"/>
      <c r="E24" s="800"/>
    </row>
  </sheetData>
  <mergeCells count="6">
    <mergeCell ref="A1:E1"/>
    <mergeCell ref="A2:A3"/>
    <mergeCell ref="B2:B3"/>
    <mergeCell ref="C2:C3"/>
    <mergeCell ref="D2:D3"/>
    <mergeCell ref="E2:E3"/>
  </mergeCells>
  <phoneticPr fontId="4" type="noConversion"/>
  <printOptions horizontalCentered="1"/>
  <pageMargins left="0.59055118110236227" right="0.59055118110236227" top="0.74803149606299213" bottom="0.78740157480314965" header="0.51181102362204722" footer="0.51181102362204722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24"/>
  <sheetViews>
    <sheetView showGridLines="0" showZeros="0" view="pageBreakPreview" zoomScale="115" zoomScaleNormal="100" zoomScaleSheetLayoutView="115" workbookViewId="0">
      <selection activeCell="B15" sqref="B15"/>
    </sheetView>
  </sheetViews>
  <sheetFormatPr defaultRowHeight="17.25"/>
  <cols>
    <col min="1" max="2" width="35.625" style="17" customWidth="1"/>
    <col min="3" max="3" width="10.25" style="17" customWidth="1"/>
    <col min="4" max="4" width="20.625" style="174" customWidth="1"/>
    <col min="5" max="5" width="20.625" style="17" customWidth="1"/>
    <col min="6" max="6" width="9" style="1"/>
    <col min="7" max="7" width="12.125" style="1" customWidth="1"/>
    <col min="8" max="16384" width="9" style="1"/>
  </cols>
  <sheetData>
    <row r="1" spans="1:7" ht="40.5" customHeight="1">
      <c r="A1" s="987" t="s">
        <v>857</v>
      </c>
      <c r="B1" s="987"/>
      <c r="C1" s="987"/>
      <c r="D1" s="987"/>
      <c r="E1" s="987"/>
    </row>
    <row r="2" spans="1:7" ht="21" customHeight="1">
      <c r="A2" s="988" t="s">
        <v>3</v>
      </c>
      <c r="B2" s="990" t="s">
        <v>4</v>
      </c>
      <c r="C2" s="990" t="s">
        <v>0</v>
      </c>
      <c r="D2" s="992" t="s">
        <v>5</v>
      </c>
      <c r="E2" s="994" t="s">
        <v>8</v>
      </c>
    </row>
    <row r="3" spans="1:7" ht="21" customHeight="1">
      <c r="A3" s="989"/>
      <c r="B3" s="991"/>
      <c r="C3" s="991"/>
      <c r="D3" s="993"/>
      <c r="E3" s="995"/>
    </row>
    <row r="4" spans="1:7" ht="18.95" customHeight="1">
      <c r="A4" s="18" t="s">
        <v>1042</v>
      </c>
      <c r="B4" s="16" t="s">
        <v>1043</v>
      </c>
      <c r="C4" s="170" t="s">
        <v>742</v>
      </c>
      <c r="D4" s="171">
        <v>1</v>
      </c>
      <c r="E4" s="173"/>
      <c r="F4" s="2"/>
      <c r="G4" s="2"/>
    </row>
    <row r="5" spans="1:7" ht="18.95" customHeight="1">
      <c r="A5" s="18" t="s">
        <v>858</v>
      </c>
      <c r="B5" s="16" t="s">
        <v>1044</v>
      </c>
      <c r="C5" s="170" t="s">
        <v>374</v>
      </c>
      <c r="D5" s="171">
        <v>8</v>
      </c>
      <c r="E5" s="173"/>
      <c r="F5" s="2"/>
      <c r="G5" s="2"/>
    </row>
    <row r="6" spans="1:7" ht="18.95" customHeight="1">
      <c r="A6" s="18"/>
      <c r="B6" s="16"/>
      <c r="C6" s="170"/>
      <c r="D6" s="171"/>
      <c r="E6" s="173"/>
      <c r="F6" s="2"/>
      <c r="G6" s="2"/>
    </row>
    <row r="7" spans="1:7" ht="18.95" customHeight="1">
      <c r="A7" s="18"/>
      <c r="B7" s="16"/>
      <c r="C7" s="170"/>
      <c r="D7" s="171"/>
      <c r="E7" s="173"/>
      <c r="F7" s="2"/>
      <c r="G7" s="2"/>
    </row>
    <row r="8" spans="1:7" ht="18.95" customHeight="1">
      <c r="A8" s="18"/>
      <c r="B8" s="16"/>
      <c r="C8" s="170"/>
      <c r="D8" s="171"/>
      <c r="E8" s="173"/>
      <c r="F8" s="2"/>
      <c r="G8" s="2"/>
    </row>
    <row r="9" spans="1:7" ht="18.95" customHeight="1">
      <c r="A9" s="18"/>
      <c r="B9" s="16"/>
      <c r="C9" s="170"/>
      <c r="D9" s="171"/>
      <c r="E9" s="173"/>
      <c r="F9" s="2"/>
      <c r="G9" s="2"/>
    </row>
    <row r="10" spans="1:7" ht="18.95" customHeight="1">
      <c r="A10" s="18"/>
      <c r="B10" s="16"/>
      <c r="C10" s="170"/>
      <c r="D10" s="171"/>
      <c r="E10" s="173"/>
    </row>
    <row r="11" spans="1:7" ht="18.95" customHeight="1">
      <c r="A11" s="18"/>
      <c r="B11" s="16"/>
      <c r="C11" s="170"/>
      <c r="D11" s="171"/>
      <c r="E11" s="173"/>
    </row>
    <row r="12" spans="1:7" ht="40.5" customHeight="1">
      <c r="A12" s="987" t="s">
        <v>1140</v>
      </c>
      <c r="B12" s="987"/>
      <c r="C12" s="987"/>
      <c r="D12" s="987"/>
      <c r="E12" s="987"/>
    </row>
    <row r="13" spans="1:7" ht="21" customHeight="1">
      <c r="A13" s="988" t="s">
        <v>3</v>
      </c>
      <c r="B13" s="990" t="s">
        <v>4</v>
      </c>
      <c r="C13" s="990" t="s">
        <v>0</v>
      </c>
      <c r="D13" s="992" t="s">
        <v>5</v>
      </c>
      <c r="E13" s="994" t="s">
        <v>8</v>
      </c>
    </row>
    <row r="14" spans="1:7" ht="21" customHeight="1">
      <c r="A14" s="989"/>
      <c r="B14" s="991"/>
      <c r="C14" s="991"/>
      <c r="D14" s="993"/>
      <c r="E14" s="995"/>
    </row>
    <row r="15" spans="1:7" ht="18.95" customHeight="1">
      <c r="A15" s="18" t="s">
        <v>1141</v>
      </c>
      <c r="B15" s="16" t="s">
        <v>1363</v>
      </c>
      <c r="C15" s="170" t="s">
        <v>372</v>
      </c>
      <c r="D15" s="171">
        <v>3</v>
      </c>
      <c r="E15" s="173"/>
      <c r="F15" s="2"/>
      <c r="G15" s="2"/>
    </row>
    <row r="16" spans="1:7" ht="18.95" customHeight="1">
      <c r="A16" s="18"/>
      <c r="B16" s="16"/>
      <c r="C16" s="170"/>
      <c r="D16" s="171"/>
      <c r="E16" s="173"/>
      <c r="F16" s="2"/>
      <c r="G16" s="2"/>
    </row>
    <row r="17" spans="1:7" ht="18.95" customHeight="1">
      <c r="A17" s="18"/>
      <c r="B17" s="16"/>
      <c r="C17" s="170"/>
      <c r="D17" s="171"/>
      <c r="E17" s="173"/>
      <c r="F17" s="2"/>
      <c r="G17" s="2"/>
    </row>
    <row r="18" spans="1:7" ht="18.95" customHeight="1">
      <c r="A18" s="18"/>
      <c r="B18" s="16"/>
      <c r="C18" s="170"/>
      <c r="D18" s="171"/>
      <c r="E18" s="173"/>
      <c r="F18" s="2"/>
      <c r="G18" s="2"/>
    </row>
    <row r="19" spans="1:7" ht="18.95" customHeight="1">
      <c r="A19" s="18"/>
      <c r="B19" s="16"/>
      <c r="C19" s="170"/>
      <c r="D19" s="171"/>
      <c r="E19" s="173"/>
      <c r="F19" s="2"/>
      <c r="G19" s="2"/>
    </row>
    <row r="20" spans="1:7" ht="18.95" customHeight="1">
      <c r="A20" s="18"/>
      <c r="B20" s="16"/>
      <c r="C20" s="170"/>
      <c r="D20" s="171"/>
      <c r="E20" s="173"/>
      <c r="F20" s="2"/>
      <c r="G20" s="2"/>
    </row>
    <row r="21" spans="1:7" ht="18.95" customHeight="1">
      <c r="A21" s="18"/>
      <c r="B21" s="16"/>
      <c r="C21" s="170"/>
      <c r="D21" s="171"/>
      <c r="E21" s="173"/>
    </row>
    <row r="22" spans="1:7" ht="18.95" customHeight="1">
      <c r="A22" s="18"/>
      <c r="B22" s="16"/>
      <c r="C22" s="170"/>
      <c r="D22" s="171" t="s">
        <v>746</v>
      </c>
      <c r="E22" s="173"/>
    </row>
    <row r="23" spans="1:7" ht="18.95" customHeight="1">
      <c r="A23" s="810"/>
      <c r="B23" s="806"/>
      <c r="C23" s="807"/>
      <c r="D23" s="808"/>
      <c r="E23" s="809"/>
    </row>
    <row r="24" spans="1:7" ht="18.95" customHeight="1">
      <c r="A24" s="796"/>
      <c r="B24" s="797"/>
      <c r="C24" s="798"/>
      <c r="D24" s="799"/>
      <c r="E24" s="800"/>
    </row>
  </sheetData>
  <mergeCells count="12">
    <mergeCell ref="A12:E12"/>
    <mergeCell ref="A13:A14"/>
    <mergeCell ref="B13:B14"/>
    <mergeCell ref="C13:C14"/>
    <mergeCell ref="D13:D14"/>
    <mergeCell ref="E13:E14"/>
    <mergeCell ref="A1:E1"/>
    <mergeCell ref="A2:A3"/>
    <mergeCell ref="B2:B3"/>
    <mergeCell ref="C2:C3"/>
    <mergeCell ref="D2:D3"/>
    <mergeCell ref="E2:E3"/>
  </mergeCells>
  <phoneticPr fontId="4" type="noConversion"/>
  <printOptions horizontalCentered="1"/>
  <pageMargins left="0.59055118110236227" right="0.59055118110236227" top="0.74803149606299213" bottom="0.78740157480314965" header="0.51181102362204722" footer="0.51181102362204722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2"/>
  <sheetViews>
    <sheetView view="pageBreakPreview" zoomScaleNormal="100" zoomScaleSheetLayoutView="100" workbookViewId="0">
      <pane ySplit="3" topLeftCell="A73" activePane="bottomLeft" state="frozen"/>
      <selection pane="bottomLeft" activeCell="O82" sqref="O82"/>
    </sheetView>
  </sheetViews>
  <sheetFormatPr defaultRowHeight="18.95" customHeight="1"/>
  <cols>
    <col min="1" max="1" width="14.75" style="195" customWidth="1"/>
    <col min="2" max="2" width="30.25" style="195" customWidth="1"/>
    <col min="3" max="3" width="4.5" style="195" customWidth="1"/>
    <col min="4" max="4" width="11.125" style="196" bestFit="1" customWidth="1"/>
    <col min="5" max="5" width="8.75" style="195" customWidth="1"/>
    <col min="6" max="6" width="10.125" style="196" customWidth="1"/>
    <col min="7" max="7" width="8.75" style="195" customWidth="1"/>
    <col min="8" max="8" width="9.875" style="196" customWidth="1"/>
    <col min="9" max="9" width="8.75" style="195" customWidth="1"/>
    <col min="10" max="10" width="9.875" style="196" customWidth="1"/>
    <col min="11" max="11" width="8.75" style="195" customWidth="1"/>
    <col min="12" max="12" width="9.875" style="196" customWidth="1"/>
    <col min="13" max="13" width="8.125" style="312" customWidth="1"/>
    <col min="14" max="14" width="9.375" style="196" customWidth="1"/>
    <col min="15" max="15" width="7.75" style="195" customWidth="1"/>
    <col min="16" max="16" width="8.75" style="122" customWidth="1"/>
    <col min="17" max="18" width="10.625" style="122" bestFit="1" customWidth="1"/>
    <col min="19" max="19" width="5.625" style="122" customWidth="1"/>
    <col min="20" max="258" width="9" style="122"/>
    <col min="259" max="259" width="14.75" style="122" customWidth="1"/>
    <col min="260" max="260" width="13.375" style="122" customWidth="1"/>
    <col min="261" max="261" width="4.5" style="122" customWidth="1"/>
    <col min="262" max="262" width="11.125" style="122" bestFit="1" customWidth="1"/>
    <col min="263" max="263" width="8.75" style="122" customWidth="1"/>
    <col min="264" max="264" width="10.125" style="122" customWidth="1"/>
    <col min="265" max="265" width="8.75" style="122" customWidth="1"/>
    <col min="266" max="266" width="9.875" style="122" customWidth="1"/>
    <col min="267" max="267" width="8.75" style="122" customWidth="1"/>
    <col min="268" max="268" width="9.875" style="122" customWidth="1"/>
    <col min="269" max="269" width="8.125" style="122" customWidth="1"/>
    <col min="270" max="270" width="9.375" style="122" customWidth="1"/>
    <col min="271" max="271" width="7.75" style="122" customWidth="1"/>
    <col min="272" max="272" width="8.75" style="122" customWidth="1"/>
    <col min="273" max="274" width="9" style="122"/>
    <col min="275" max="275" width="5.625" style="122" customWidth="1"/>
    <col min="276" max="514" width="9" style="122"/>
    <col min="515" max="515" width="14.75" style="122" customWidth="1"/>
    <col min="516" max="516" width="13.375" style="122" customWidth="1"/>
    <col min="517" max="517" width="4.5" style="122" customWidth="1"/>
    <col min="518" max="518" width="11.125" style="122" bestFit="1" customWidth="1"/>
    <col min="519" max="519" width="8.75" style="122" customWidth="1"/>
    <col min="520" max="520" width="10.125" style="122" customWidth="1"/>
    <col min="521" max="521" width="8.75" style="122" customWidth="1"/>
    <col min="522" max="522" width="9.875" style="122" customWidth="1"/>
    <col min="523" max="523" width="8.75" style="122" customWidth="1"/>
    <col min="524" max="524" width="9.875" style="122" customWidth="1"/>
    <col min="525" max="525" width="8.125" style="122" customWidth="1"/>
    <col min="526" max="526" width="9.375" style="122" customWidth="1"/>
    <col min="527" max="527" width="7.75" style="122" customWidth="1"/>
    <col min="528" max="528" width="8.75" style="122" customWidth="1"/>
    <col min="529" max="530" width="9" style="122"/>
    <col min="531" max="531" width="5.625" style="122" customWidth="1"/>
    <col min="532" max="770" width="9" style="122"/>
    <col min="771" max="771" width="14.75" style="122" customWidth="1"/>
    <col min="772" max="772" width="13.375" style="122" customWidth="1"/>
    <col min="773" max="773" width="4.5" style="122" customWidth="1"/>
    <col min="774" max="774" width="11.125" style="122" bestFit="1" customWidth="1"/>
    <col min="775" max="775" width="8.75" style="122" customWidth="1"/>
    <col min="776" max="776" width="10.125" style="122" customWidth="1"/>
    <col min="777" max="777" width="8.75" style="122" customWidth="1"/>
    <col min="778" max="778" width="9.875" style="122" customWidth="1"/>
    <col min="779" max="779" width="8.75" style="122" customWidth="1"/>
    <col min="780" max="780" width="9.875" style="122" customWidth="1"/>
    <col min="781" max="781" width="8.125" style="122" customWidth="1"/>
    <col min="782" max="782" width="9.375" style="122" customWidth="1"/>
    <col min="783" max="783" width="7.75" style="122" customWidth="1"/>
    <col min="784" max="784" width="8.75" style="122" customWidth="1"/>
    <col min="785" max="786" width="9" style="122"/>
    <col min="787" max="787" width="5.625" style="122" customWidth="1"/>
    <col min="788" max="1026" width="9" style="122"/>
    <col min="1027" max="1027" width="14.75" style="122" customWidth="1"/>
    <col min="1028" max="1028" width="13.375" style="122" customWidth="1"/>
    <col min="1029" max="1029" width="4.5" style="122" customWidth="1"/>
    <col min="1030" max="1030" width="11.125" style="122" bestFit="1" customWidth="1"/>
    <col min="1031" max="1031" width="8.75" style="122" customWidth="1"/>
    <col min="1032" max="1032" width="10.125" style="122" customWidth="1"/>
    <col min="1033" max="1033" width="8.75" style="122" customWidth="1"/>
    <col min="1034" max="1034" width="9.875" style="122" customWidth="1"/>
    <col min="1035" max="1035" width="8.75" style="122" customWidth="1"/>
    <col min="1036" max="1036" width="9.875" style="122" customWidth="1"/>
    <col min="1037" max="1037" width="8.125" style="122" customWidth="1"/>
    <col min="1038" max="1038" width="9.375" style="122" customWidth="1"/>
    <col min="1039" max="1039" width="7.75" style="122" customWidth="1"/>
    <col min="1040" max="1040" width="8.75" style="122" customWidth="1"/>
    <col min="1041" max="1042" width="9" style="122"/>
    <col min="1043" max="1043" width="5.625" style="122" customWidth="1"/>
    <col min="1044" max="1282" width="9" style="122"/>
    <col min="1283" max="1283" width="14.75" style="122" customWidth="1"/>
    <col min="1284" max="1284" width="13.375" style="122" customWidth="1"/>
    <col min="1285" max="1285" width="4.5" style="122" customWidth="1"/>
    <col min="1286" max="1286" width="11.125" style="122" bestFit="1" customWidth="1"/>
    <col min="1287" max="1287" width="8.75" style="122" customWidth="1"/>
    <col min="1288" max="1288" width="10.125" style="122" customWidth="1"/>
    <col min="1289" max="1289" width="8.75" style="122" customWidth="1"/>
    <col min="1290" max="1290" width="9.875" style="122" customWidth="1"/>
    <col min="1291" max="1291" width="8.75" style="122" customWidth="1"/>
    <col min="1292" max="1292" width="9.875" style="122" customWidth="1"/>
    <col min="1293" max="1293" width="8.125" style="122" customWidth="1"/>
    <col min="1294" max="1294" width="9.375" style="122" customWidth="1"/>
    <col min="1295" max="1295" width="7.75" style="122" customWidth="1"/>
    <col min="1296" max="1296" width="8.75" style="122" customWidth="1"/>
    <col min="1297" max="1298" width="9" style="122"/>
    <col min="1299" max="1299" width="5.625" style="122" customWidth="1"/>
    <col min="1300" max="1538" width="9" style="122"/>
    <col min="1539" max="1539" width="14.75" style="122" customWidth="1"/>
    <col min="1540" max="1540" width="13.375" style="122" customWidth="1"/>
    <col min="1541" max="1541" width="4.5" style="122" customWidth="1"/>
    <col min="1542" max="1542" width="11.125" style="122" bestFit="1" customWidth="1"/>
    <col min="1543" max="1543" width="8.75" style="122" customWidth="1"/>
    <col min="1544" max="1544" width="10.125" style="122" customWidth="1"/>
    <col min="1545" max="1545" width="8.75" style="122" customWidth="1"/>
    <col min="1546" max="1546" width="9.875" style="122" customWidth="1"/>
    <col min="1547" max="1547" width="8.75" style="122" customWidth="1"/>
    <col min="1548" max="1548" width="9.875" style="122" customWidth="1"/>
    <col min="1549" max="1549" width="8.125" style="122" customWidth="1"/>
    <col min="1550" max="1550" width="9.375" style="122" customWidth="1"/>
    <col min="1551" max="1551" width="7.75" style="122" customWidth="1"/>
    <col min="1552" max="1552" width="8.75" style="122" customWidth="1"/>
    <col min="1553" max="1554" width="9" style="122"/>
    <col min="1555" max="1555" width="5.625" style="122" customWidth="1"/>
    <col min="1556" max="1794" width="9" style="122"/>
    <col min="1795" max="1795" width="14.75" style="122" customWidth="1"/>
    <col min="1796" max="1796" width="13.375" style="122" customWidth="1"/>
    <col min="1797" max="1797" width="4.5" style="122" customWidth="1"/>
    <col min="1798" max="1798" width="11.125" style="122" bestFit="1" customWidth="1"/>
    <col min="1799" max="1799" width="8.75" style="122" customWidth="1"/>
    <col min="1800" max="1800" width="10.125" style="122" customWidth="1"/>
    <col min="1801" max="1801" width="8.75" style="122" customWidth="1"/>
    <col min="1802" max="1802" width="9.875" style="122" customWidth="1"/>
    <col min="1803" max="1803" width="8.75" style="122" customWidth="1"/>
    <col min="1804" max="1804" width="9.875" style="122" customWidth="1"/>
    <col min="1805" max="1805" width="8.125" style="122" customWidth="1"/>
    <col min="1806" max="1806" width="9.375" style="122" customWidth="1"/>
    <col min="1807" max="1807" width="7.75" style="122" customWidth="1"/>
    <col min="1808" max="1808" width="8.75" style="122" customWidth="1"/>
    <col min="1809" max="1810" width="9" style="122"/>
    <col min="1811" max="1811" width="5.625" style="122" customWidth="1"/>
    <col min="1812" max="2050" width="9" style="122"/>
    <col min="2051" max="2051" width="14.75" style="122" customWidth="1"/>
    <col min="2052" max="2052" width="13.375" style="122" customWidth="1"/>
    <col min="2053" max="2053" width="4.5" style="122" customWidth="1"/>
    <col min="2054" max="2054" width="11.125" style="122" bestFit="1" customWidth="1"/>
    <col min="2055" max="2055" width="8.75" style="122" customWidth="1"/>
    <col min="2056" max="2056" width="10.125" style="122" customWidth="1"/>
    <col min="2057" max="2057" width="8.75" style="122" customWidth="1"/>
    <col min="2058" max="2058" width="9.875" style="122" customWidth="1"/>
    <col min="2059" max="2059" width="8.75" style="122" customWidth="1"/>
    <col min="2060" max="2060" width="9.875" style="122" customWidth="1"/>
    <col min="2061" max="2061" width="8.125" style="122" customWidth="1"/>
    <col min="2062" max="2062" width="9.375" style="122" customWidth="1"/>
    <col min="2063" max="2063" width="7.75" style="122" customWidth="1"/>
    <col min="2064" max="2064" width="8.75" style="122" customWidth="1"/>
    <col min="2065" max="2066" width="9" style="122"/>
    <col min="2067" max="2067" width="5.625" style="122" customWidth="1"/>
    <col min="2068" max="2306" width="9" style="122"/>
    <col min="2307" max="2307" width="14.75" style="122" customWidth="1"/>
    <col min="2308" max="2308" width="13.375" style="122" customWidth="1"/>
    <col min="2309" max="2309" width="4.5" style="122" customWidth="1"/>
    <col min="2310" max="2310" width="11.125" style="122" bestFit="1" customWidth="1"/>
    <col min="2311" max="2311" width="8.75" style="122" customWidth="1"/>
    <col min="2312" max="2312" width="10.125" style="122" customWidth="1"/>
    <col min="2313" max="2313" width="8.75" style="122" customWidth="1"/>
    <col min="2314" max="2314" width="9.875" style="122" customWidth="1"/>
    <col min="2315" max="2315" width="8.75" style="122" customWidth="1"/>
    <col min="2316" max="2316" width="9.875" style="122" customWidth="1"/>
    <col min="2317" max="2317" width="8.125" style="122" customWidth="1"/>
    <col min="2318" max="2318" width="9.375" style="122" customWidth="1"/>
    <col min="2319" max="2319" width="7.75" style="122" customWidth="1"/>
    <col min="2320" max="2320" width="8.75" style="122" customWidth="1"/>
    <col min="2321" max="2322" width="9" style="122"/>
    <col min="2323" max="2323" width="5.625" style="122" customWidth="1"/>
    <col min="2324" max="2562" width="9" style="122"/>
    <col min="2563" max="2563" width="14.75" style="122" customWidth="1"/>
    <col min="2564" max="2564" width="13.375" style="122" customWidth="1"/>
    <col min="2565" max="2565" width="4.5" style="122" customWidth="1"/>
    <col min="2566" max="2566" width="11.125" style="122" bestFit="1" customWidth="1"/>
    <col min="2567" max="2567" width="8.75" style="122" customWidth="1"/>
    <col min="2568" max="2568" width="10.125" style="122" customWidth="1"/>
    <col min="2569" max="2569" width="8.75" style="122" customWidth="1"/>
    <col min="2570" max="2570" width="9.875" style="122" customWidth="1"/>
    <col min="2571" max="2571" width="8.75" style="122" customWidth="1"/>
    <col min="2572" max="2572" width="9.875" style="122" customWidth="1"/>
    <col min="2573" max="2573" width="8.125" style="122" customWidth="1"/>
    <col min="2574" max="2574" width="9.375" style="122" customWidth="1"/>
    <col min="2575" max="2575" width="7.75" style="122" customWidth="1"/>
    <col min="2576" max="2576" width="8.75" style="122" customWidth="1"/>
    <col min="2577" max="2578" width="9" style="122"/>
    <col min="2579" max="2579" width="5.625" style="122" customWidth="1"/>
    <col min="2580" max="2818" width="9" style="122"/>
    <col min="2819" max="2819" width="14.75" style="122" customWidth="1"/>
    <col min="2820" max="2820" width="13.375" style="122" customWidth="1"/>
    <col min="2821" max="2821" width="4.5" style="122" customWidth="1"/>
    <col min="2822" max="2822" width="11.125" style="122" bestFit="1" customWidth="1"/>
    <col min="2823" max="2823" width="8.75" style="122" customWidth="1"/>
    <col min="2824" max="2824" width="10.125" style="122" customWidth="1"/>
    <col min="2825" max="2825" width="8.75" style="122" customWidth="1"/>
    <col min="2826" max="2826" width="9.875" style="122" customWidth="1"/>
    <col min="2827" max="2827" width="8.75" style="122" customWidth="1"/>
    <col min="2828" max="2828" width="9.875" style="122" customWidth="1"/>
    <col min="2829" max="2829" width="8.125" style="122" customWidth="1"/>
    <col min="2830" max="2830" width="9.375" style="122" customWidth="1"/>
    <col min="2831" max="2831" width="7.75" style="122" customWidth="1"/>
    <col min="2832" max="2832" width="8.75" style="122" customWidth="1"/>
    <col min="2833" max="2834" width="9" style="122"/>
    <col min="2835" max="2835" width="5.625" style="122" customWidth="1"/>
    <col min="2836" max="3074" width="9" style="122"/>
    <col min="3075" max="3075" width="14.75" style="122" customWidth="1"/>
    <col min="3076" max="3076" width="13.375" style="122" customWidth="1"/>
    <col min="3077" max="3077" width="4.5" style="122" customWidth="1"/>
    <col min="3078" max="3078" width="11.125" style="122" bestFit="1" customWidth="1"/>
    <col min="3079" max="3079" width="8.75" style="122" customWidth="1"/>
    <col min="3080" max="3080" width="10.125" style="122" customWidth="1"/>
    <col min="3081" max="3081" width="8.75" style="122" customWidth="1"/>
    <col min="3082" max="3082" width="9.875" style="122" customWidth="1"/>
    <col min="3083" max="3083" width="8.75" style="122" customWidth="1"/>
    <col min="3084" max="3084" width="9.875" style="122" customWidth="1"/>
    <col min="3085" max="3085" width="8.125" style="122" customWidth="1"/>
    <col min="3086" max="3086" width="9.375" style="122" customWidth="1"/>
    <col min="3087" max="3087" width="7.75" style="122" customWidth="1"/>
    <col min="3088" max="3088" width="8.75" style="122" customWidth="1"/>
    <col min="3089" max="3090" width="9" style="122"/>
    <col min="3091" max="3091" width="5.625" style="122" customWidth="1"/>
    <col min="3092" max="3330" width="9" style="122"/>
    <col min="3331" max="3331" width="14.75" style="122" customWidth="1"/>
    <col min="3332" max="3332" width="13.375" style="122" customWidth="1"/>
    <col min="3333" max="3333" width="4.5" style="122" customWidth="1"/>
    <col min="3334" max="3334" width="11.125" style="122" bestFit="1" customWidth="1"/>
    <col min="3335" max="3335" width="8.75" style="122" customWidth="1"/>
    <col min="3336" max="3336" width="10.125" style="122" customWidth="1"/>
    <col min="3337" max="3337" width="8.75" style="122" customWidth="1"/>
    <col min="3338" max="3338" width="9.875" style="122" customWidth="1"/>
    <col min="3339" max="3339" width="8.75" style="122" customWidth="1"/>
    <col min="3340" max="3340" width="9.875" style="122" customWidth="1"/>
    <col min="3341" max="3341" width="8.125" style="122" customWidth="1"/>
    <col min="3342" max="3342" width="9.375" style="122" customWidth="1"/>
    <col min="3343" max="3343" width="7.75" style="122" customWidth="1"/>
    <col min="3344" max="3344" width="8.75" style="122" customWidth="1"/>
    <col min="3345" max="3346" width="9" style="122"/>
    <col min="3347" max="3347" width="5.625" style="122" customWidth="1"/>
    <col min="3348" max="3586" width="9" style="122"/>
    <col min="3587" max="3587" width="14.75" style="122" customWidth="1"/>
    <col min="3588" max="3588" width="13.375" style="122" customWidth="1"/>
    <col min="3589" max="3589" width="4.5" style="122" customWidth="1"/>
    <col min="3590" max="3590" width="11.125" style="122" bestFit="1" customWidth="1"/>
    <col min="3591" max="3591" width="8.75" style="122" customWidth="1"/>
    <col min="3592" max="3592" width="10.125" style="122" customWidth="1"/>
    <col min="3593" max="3593" width="8.75" style="122" customWidth="1"/>
    <col min="3594" max="3594" width="9.875" style="122" customWidth="1"/>
    <col min="3595" max="3595" width="8.75" style="122" customWidth="1"/>
    <col min="3596" max="3596" width="9.875" style="122" customWidth="1"/>
    <col min="3597" max="3597" width="8.125" style="122" customWidth="1"/>
    <col min="3598" max="3598" width="9.375" style="122" customWidth="1"/>
    <col min="3599" max="3599" width="7.75" style="122" customWidth="1"/>
    <col min="3600" max="3600" width="8.75" style="122" customWidth="1"/>
    <col min="3601" max="3602" width="9" style="122"/>
    <col min="3603" max="3603" width="5.625" style="122" customWidth="1"/>
    <col min="3604" max="3842" width="9" style="122"/>
    <col min="3843" max="3843" width="14.75" style="122" customWidth="1"/>
    <col min="3844" max="3844" width="13.375" style="122" customWidth="1"/>
    <col min="3845" max="3845" width="4.5" style="122" customWidth="1"/>
    <col min="3846" max="3846" width="11.125" style="122" bestFit="1" customWidth="1"/>
    <col min="3847" max="3847" width="8.75" style="122" customWidth="1"/>
    <col min="3848" max="3848" width="10.125" style="122" customWidth="1"/>
    <col min="3849" max="3849" width="8.75" style="122" customWidth="1"/>
    <col min="3850" max="3850" width="9.875" style="122" customWidth="1"/>
    <col min="3851" max="3851" width="8.75" style="122" customWidth="1"/>
    <col min="3852" max="3852" width="9.875" style="122" customWidth="1"/>
    <col min="3853" max="3853" width="8.125" style="122" customWidth="1"/>
    <col min="3854" max="3854" width="9.375" style="122" customWidth="1"/>
    <col min="3855" max="3855" width="7.75" style="122" customWidth="1"/>
    <col min="3856" max="3856" width="8.75" style="122" customWidth="1"/>
    <col min="3857" max="3858" width="9" style="122"/>
    <col min="3859" max="3859" width="5.625" style="122" customWidth="1"/>
    <col min="3860" max="4098" width="9" style="122"/>
    <col min="4099" max="4099" width="14.75" style="122" customWidth="1"/>
    <col min="4100" max="4100" width="13.375" style="122" customWidth="1"/>
    <col min="4101" max="4101" width="4.5" style="122" customWidth="1"/>
    <col min="4102" max="4102" width="11.125" style="122" bestFit="1" customWidth="1"/>
    <col min="4103" max="4103" width="8.75" style="122" customWidth="1"/>
    <col min="4104" max="4104" width="10.125" style="122" customWidth="1"/>
    <col min="4105" max="4105" width="8.75" style="122" customWidth="1"/>
    <col min="4106" max="4106" width="9.875" style="122" customWidth="1"/>
    <col min="4107" max="4107" width="8.75" style="122" customWidth="1"/>
    <col min="4108" max="4108" width="9.875" style="122" customWidth="1"/>
    <col min="4109" max="4109" width="8.125" style="122" customWidth="1"/>
    <col min="4110" max="4110" width="9.375" style="122" customWidth="1"/>
    <col min="4111" max="4111" width="7.75" style="122" customWidth="1"/>
    <col min="4112" max="4112" width="8.75" style="122" customWidth="1"/>
    <col min="4113" max="4114" width="9" style="122"/>
    <col min="4115" max="4115" width="5.625" style="122" customWidth="1"/>
    <col min="4116" max="4354" width="9" style="122"/>
    <col min="4355" max="4355" width="14.75" style="122" customWidth="1"/>
    <col min="4356" max="4356" width="13.375" style="122" customWidth="1"/>
    <col min="4357" max="4357" width="4.5" style="122" customWidth="1"/>
    <col min="4358" max="4358" width="11.125" style="122" bestFit="1" customWidth="1"/>
    <col min="4359" max="4359" width="8.75" style="122" customWidth="1"/>
    <col min="4360" max="4360" width="10.125" style="122" customWidth="1"/>
    <col min="4361" max="4361" width="8.75" style="122" customWidth="1"/>
    <col min="4362" max="4362" width="9.875" style="122" customWidth="1"/>
    <col min="4363" max="4363" width="8.75" style="122" customWidth="1"/>
    <col min="4364" max="4364" width="9.875" style="122" customWidth="1"/>
    <col min="4365" max="4365" width="8.125" style="122" customWidth="1"/>
    <col min="4366" max="4366" width="9.375" style="122" customWidth="1"/>
    <col min="4367" max="4367" width="7.75" style="122" customWidth="1"/>
    <col min="4368" max="4368" width="8.75" style="122" customWidth="1"/>
    <col min="4369" max="4370" width="9" style="122"/>
    <col min="4371" max="4371" width="5.625" style="122" customWidth="1"/>
    <col min="4372" max="4610" width="9" style="122"/>
    <col min="4611" max="4611" width="14.75" style="122" customWidth="1"/>
    <col min="4612" max="4612" width="13.375" style="122" customWidth="1"/>
    <col min="4613" max="4613" width="4.5" style="122" customWidth="1"/>
    <col min="4614" max="4614" width="11.125" style="122" bestFit="1" customWidth="1"/>
    <col min="4615" max="4615" width="8.75" style="122" customWidth="1"/>
    <col min="4616" max="4616" width="10.125" style="122" customWidth="1"/>
    <col min="4617" max="4617" width="8.75" style="122" customWidth="1"/>
    <col min="4618" max="4618" width="9.875" style="122" customWidth="1"/>
    <col min="4619" max="4619" width="8.75" style="122" customWidth="1"/>
    <col min="4620" max="4620" width="9.875" style="122" customWidth="1"/>
    <col min="4621" max="4621" width="8.125" style="122" customWidth="1"/>
    <col min="4622" max="4622" width="9.375" style="122" customWidth="1"/>
    <col min="4623" max="4623" width="7.75" style="122" customWidth="1"/>
    <col min="4624" max="4624" width="8.75" style="122" customWidth="1"/>
    <col min="4625" max="4626" width="9" style="122"/>
    <col min="4627" max="4627" width="5.625" style="122" customWidth="1"/>
    <col min="4628" max="4866" width="9" style="122"/>
    <col min="4867" max="4867" width="14.75" style="122" customWidth="1"/>
    <col min="4868" max="4868" width="13.375" style="122" customWidth="1"/>
    <col min="4869" max="4869" width="4.5" style="122" customWidth="1"/>
    <col min="4870" max="4870" width="11.125" style="122" bestFit="1" customWidth="1"/>
    <col min="4871" max="4871" width="8.75" style="122" customWidth="1"/>
    <col min="4872" max="4872" width="10.125" style="122" customWidth="1"/>
    <col min="4873" max="4873" width="8.75" style="122" customWidth="1"/>
    <col min="4874" max="4874" width="9.875" style="122" customWidth="1"/>
    <col min="4875" max="4875" width="8.75" style="122" customWidth="1"/>
    <col min="4876" max="4876" width="9.875" style="122" customWidth="1"/>
    <col min="4877" max="4877" width="8.125" style="122" customWidth="1"/>
    <col min="4878" max="4878" width="9.375" style="122" customWidth="1"/>
    <col min="4879" max="4879" width="7.75" style="122" customWidth="1"/>
    <col min="4880" max="4880" width="8.75" style="122" customWidth="1"/>
    <col min="4881" max="4882" width="9" style="122"/>
    <col min="4883" max="4883" width="5.625" style="122" customWidth="1"/>
    <col min="4884" max="5122" width="9" style="122"/>
    <col min="5123" max="5123" width="14.75" style="122" customWidth="1"/>
    <col min="5124" max="5124" width="13.375" style="122" customWidth="1"/>
    <col min="5125" max="5125" width="4.5" style="122" customWidth="1"/>
    <col min="5126" max="5126" width="11.125" style="122" bestFit="1" customWidth="1"/>
    <col min="5127" max="5127" width="8.75" style="122" customWidth="1"/>
    <col min="5128" max="5128" width="10.125" style="122" customWidth="1"/>
    <col min="5129" max="5129" width="8.75" style="122" customWidth="1"/>
    <col min="5130" max="5130" width="9.875" style="122" customWidth="1"/>
    <col min="5131" max="5131" width="8.75" style="122" customWidth="1"/>
    <col min="5132" max="5132" width="9.875" style="122" customWidth="1"/>
    <col min="5133" max="5133" width="8.125" style="122" customWidth="1"/>
    <col min="5134" max="5134" width="9.375" style="122" customWidth="1"/>
    <col min="5135" max="5135" width="7.75" style="122" customWidth="1"/>
    <col min="5136" max="5136" width="8.75" style="122" customWidth="1"/>
    <col min="5137" max="5138" width="9" style="122"/>
    <col min="5139" max="5139" width="5.625" style="122" customWidth="1"/>
    <col min="5140" max="5378" width="9" style="122"/>
    <col min="5379" max="5379" width="14.75" style="122" customWidth="1"/>
    <col min="5380" max="5380" width="13.375" style="122" customWidth="1"/>
    <col min="5381" max="5381" width="4.5" style="122" customWidth="1"/>
    <col min="5382" max="5382" width="11.125" style="122" bestFit="1" customWidth="1"/>
    <col min="5383" max="5383" width="8.75" style="122" customWidth="1"/>
    <col min="5384" max="5384" width="10.125" style="122" customWidth="1"/>
    <col min="5385" max="5385" width="8.75" style="122" customWidth="1"/>
    <col min="5386" max="5386" width="9.875" style="122" customWidth="1"/>
    <col min="5387" max="5387" width="8.75" style="122" customWidth="1"/>
    <col min="5388" max="5388" width="9.875" style="122" customWidth="1"/>
    <col min="5389" max="5389" width="8.125" style="122" customWidth="1"/>
    <col min="5390" max="5390" width="9.375" style="122" customWidth="1"/>
    <col min="5391" max="5391" width="7.75" style="122" customWidth="1"/>
    <col min="5392" max="5392" width="8.75" style="122" customWidth="1"/>
    <col min="5393" max="5394" width="9" style="122"/>
    <col min="5395" max="5395" width="5.625" style="122" customWidth="1"/>
    <col min="5396" max="5634" width="9" style="122"/>
    <col min="5635" max="5635" width="14.75" style="122" customWidth="1"/>
    <col min="5636" max="5636" width="13.375" style="122" customWidth="1"/>
    <col min="5637" max="5637" width="4.5" style="122" customWidth="1"/>
    <col min="5638" max="5638" width="11.125" style="122" bestFit="1" customWidth="1"/>
    <col min="5639" max="5639" width="8.75" style="122" customWidth="1"/>
    <col min="5640" max="5640" width="10.125" style="122" customWidth="1"/>
    <col min="5641" max="5641" width="8.75" style="122" customWidth="1"/>
    <col min="5642" max="5642" width="9.875" style="122" customWidth="1"/>
    <col min="5643" max="5643" width="8.75" style="122" customWidth="1"/>
    <col min="5644" max="5644" width="9.875" style="122" customWidth="1"/>
    <col min="5645" max="5645" width="8.125" style="122" customWidth="1"/>
    <col min="5646" max="5646" width="9.375" style="122" customWidth="1"/>
    <col min="5647" max="5647" width="7.75" style="122" customWidth="1"/>
    <col min="5648" max="5648" width="8.75" style="122" customWidth="1"/>
    <col min="5649" max="5650" width="9" style="122"/>
    <col min="5651" max="5651" width="5.625" style="122" customWidth="1"/>
    <col min="5652" max="5890" width="9" style="122"/>
    <col min="5891" max="5891" width="14.75" style="122" customWidth="1"/>
    <col min="5892" max="5892" width="13.375" style="122" customWidth="1"/>
    <col min="5893" max="5893" width="4.5" style="122" customWidth="1"/>
    <col min="5894" max="5894" width="11.125" style="122" bestFit="1" customWidth="1"/>
    <col min="5895" max="5895" width="8.75" style="122" customWidth="1"/>
    <col min="5896" max="5896" width="10.125" style="122" customWidth="1"/>
    <col min="5897" max="5897" width="8.75" style="122" customWidth="1"/>
    <col min="5898" max="5898" width="9.875" style="122" customWidth="1"/>
    <col min="5899" max="5899" width="8.75" style="122" customWidth="1"/>
    <col min="5900" max="5900" width="9.875" style="122" customWidth="1"/>
    <col min="5901" max="5901" width="8.125" style="122" customWidth="1"/>
    <col min="5902" max="5902" width="9.375" style="122" customWidth="1"/>
    <col min="5903" max="5903" width="7.75" style="122" customWidth="1"/>
    <col min="5904" max="5904" width="8.75" style="122" customWidth="1"/>
    <col min="5905" max="5906" width="9" style="122"/>
    <col min="5907" max="5907" width="5.625" style="122" customWidth="1"/>
    <col min="5908" max="6146" width="9" style="122"/>
    <col min="6147" max="6147" width="14.75" style="122" customWidth="1"/>
    <col min="6148" max="6148" width="13.375" style="122" customWidth="1"/>
    <col min="6149" max="6149" width="4.5" style="122" customWidth="1"/>
    <col min="6150" max="6150" width="11.125" style="122" bestFit="1" customWidth="1"/>
    <col min="6151" max="6151" width="8.75" style="122" customWidth="1"/>
    <col min="6152" max="6152" width="10.125" style="122" customWidth="1"/>
    <col min="6153" max="6153" width="8.75" style="122" customWidth="1"/>
    <col min="6154" max="6154" width="9.875" style="122" customWidth="1"/>
    <col min="6155" max="6155" width="8.75" style="122" customWidth="1"/>
    <col min="6156" max="6156" width="9.875" style="122" customWidth="1"/>
    <col min="6157" max="6157" width="8.125" style="122" customWidth="1"/>
    <col min="6158" max="6158" width="9.375" style="122" customWidth="1"/>
    <col min="6159" max="6159" width="7.75" style="122" customWidth="1"/>
    <col min="6160" max="6160" width="8.75" style="122" customWidth="1"/>
    <col min="6161" max="6162" width="9" style="122"/>
    <col min="6163" max="6163" width="5.625" style="122" customWidth="1"/>
    <col min="6164" max="6402" width="9" style="122"/>
    <col min="6403" max="6403" width="14.75" style="122" customWidth="1"/>
    <col min="6404" max="6404" width="13.375" style="122" customWidth="1"/>
    <col min="6405" max="6405" width="4.5" style="122" customWidth="1"/>
    <col min="6406" max="6406" width="11.125" style="122" bestFit="1" customWidth="1"/>
    <col min="6407" max="6407" width="8.75" style="122" customWidth="1"/>
    <col min="6408" max="6408" width="10.125" style="122" customWidth="1"/>
    <col min="6409" max="6409" width="8.75" style="122" customWidth="1"/>
    <col min="6410" max="6410" width="9.875" style="122" customWidth="1"/>
    <col min="6411" max="6411" width="8.75" style="122" customWidth="1"/>
    <col min="6412" max="6412" width="9.875" style="122" customWidth="1"/>
    <col min="6413" max="6413" width="8.125" style="122" customWidth="1"/>
    <col min="6414" max="6414" width="9.375" style="122" customWidth="1"/>
    <col min="6415" max="6415" width="7.75" style="122" customWidth="1"/>
    <col min="6416" max="6416" width="8.75" style="122" customWidth="1"/>
    <col min="6417" max="6418" width="9" style="122"/>
    <col min="6419" max="6419" width="5.625" style="122" customWidth="1"/>
    <col min="6420" max="6658" width="9" style="122"/>
    <col min="6659" max="6659" width="14.75" style="122" customWidth="1"/>
    <col min="6660" max="6660" width="13.375" style="122" customWidth="1"/>
    <col min="6661" max="6661" width="4.5" style="122" customWidth="1"/>
    <col min="6662" max="6662" width="11.125" style="122" bestFit="1" customWidth="1"/>
    <col min="6663" max="6663" width="8.75" style="122" customWidth="1"/>
    <col min="6664" max="6664" width="10.125" style="122" customWidth="1"/>
    <col min="6665" max="6665" width="8.75" style="122" customWidth="1"/>
    <col min="6666" max="6666" width="9.875" style="122" customWidth="1"/>
    <col min="6667" max="6667" width="8.75" style="122" customWidth="1"/>
    <col min="6668" max="6668" width="9.875" style="122" customWidth="1"/>
    <col min="6669" max="6669" width="8.125" style="122" customWidth="1"/>
    <col min="6670" max="6670" width="9.375" style="122" customWidth="1"/>
    <col min="6671" max="6671" width="7.75" style="122" customWidth="1"/>
    <col min="6672" max="6672" width="8.75" style="122" customWidth="1"/>
    <col min="6673" max="6674" width="9" style="122"/>
    <col min="6675" max="6675" width="5.625" style="122" customWidth="1"/>
    <col min="6676" max="6914" width="9" style="122"/>
    <col min="6915" max="6915" width="14.75" style="122" customWidth="1"/>
    <col min="6916" max="6916" width="13.375" style="122" customWidth="1"/>
    <col min="6917" max="6917" width="4.5" style="122" customWidth="1"/>
    <col min="6918" max="6918" width="11.125" style="122" bestFit="1" customWidth="1"/>
    <col min="6919" max="6919" width="8.75" style="122" customWidth="1"/>
    <col min="6920" max="6920" width="10.125" style="122" customWidth="1"/>
    <col min="6921" max="6921" width="8.75" style="122" customWidth="1"/>
    <col min="6922" max="6922" width="9.875" style="122" customWidth="1"/>
    <col min="6923" max="6923" width="8.75" style="122" customWidth="1"/>
    <col min="6924" max="6924" width="9.875" style="122" customWidth="1"/>
    <col min="6925" max="6925" width="8.125" style="122" customWidth="1"/>
    <col min="6926" max="6926" width="9.375" style="122" customWidth="1"/>
    <col min="6927" max="6927" width="7.75" style="122" customWidth="1"/>
    <col min="6928" max="6928" width="8.75" style="122" customWidth="1"/>
    <col min="6929" max="6930" width="9" style="122"/>
    <col min="6931" max="6931" width="5.625" style="122" customWidth="1"/>
    <col min="6932" max="7170" width="9" style="122"/>
    <col min="7171" max="7171" width="14.75" style="122" customWidth="1"/>
    <col min="7172" max="7172" width="13.375" style="122" customWidth="1"/>
    <col min="7173" max="7173" width="4.5" style="122" customWidth="1"/>
    <col min="7174" max="7174" width="11.125" style="122" bestFit="1" customWidth="1"/>
    <col min="7175" max="7175" width="8.75" style="122" customWidth="1"/>
    <col min="7176" max="7176" width="10.125" style="122" customWidth="1"/>
    <col min="7177" max="7177" width="8.75" style="122" customWidth="1"/>
    <col min="7178" max="7178" width="9.875" style="122" customWidth="1"/>
    <col min="7179" max="7179" width="8.75" style="122" customWidth="1"/>
    <col min="7180" max="7180" width="9.875" style="122" customWidth="1"/>
    <col min="7181" max="7181" width="8.125" style="122" customWidth="1"/>
    <col min="7182" max="7182" width="9.375" style="122" customWidth="1"/>
    <col min="7183" max="7183" width="7.75" style="122" customWidth="1"/>
    <col min="7184" max="7184" width="8.75" style="122" customWidth="1"/>
    <col min="7185" max="7186" width="9" style="122"/>
    <col min="7187" max="7187" width="5.625" style="122" customWidth="1"/>
    <col min="7188" max="7426" width="9" style="122"/>
    <col min="7427" max="7427" width="14.75" style="122" customWidth="1"/>
    <col min="7428" max="7428" width="13.375" style="122" customWidth="1"/>
    <col min="7429" max="7429" width="4.5" style="122" customWidth="1"/>
    <col min="7430" max="7430" width="11.125" style="122" bestFit="1" customWidth="1"/>
    <col min="7431" max="7431" width="8.75" style="122" customWidth="1"/>
    <col min="7432" max="7432" width="10.125" style="122" customWidth="1"/>
    <col min="7433" max="7433" width="8.75" style="122" customWidth="1"/>
    <col min="7434" max="7434" width="9.875" style="122" customWidth="1"/>
    <col min="7435" max="7435" width="8.75" style="122" customWidth="1"/>
    <col min="7436" max="7436" width="9.875" style="122" customWidth="1"/>
    <col min="7437" max="7437" width="8.125" style="122" customWidth="1"/>
    <col min="7438" max="7438" width="9.375" style="122" customWidth="1"/>
    <col min="7439" max="7439" width="7.75" style="122" customWidth="1"/>
    <col min="7440" max="7440" width="8.75" style="122" customWidth="1"/>
    <col min="7441" max="7442" width="9" style="122"/>
    <col min="7443" max="7443" width="5.625" style="122" customWidth="1"/>
    <col min="7444" max="7682" width="9" style="122"/>
    <col min="7683" max="7683" width="14.75" style="122" customWidth="1"/>
    <col min="7684" max="7684" width="13.375" style="122" customWidth="1"/>
    <col min="7685" max="7685" width="4.5" style="122" customWidth="1"/>
    <col min="7686" max="7686" width="11.125" style="122" bestFit="1" customWidth="1"/>
    <col min="7687" max="7687" width="8.75" style="122" customWidth="1"/>
    <col min="7688" max="7688" width="10.125" style="122" customWidth="1"/>
    <col min="7689" max="7689" width="8.75" style="122" customWidth="1"/>
    <col min="7690" max="7690" width="9.875" style="122" customWidth="1"/>
    <col min="7691" max="7691" width="8.75" style="122" customWidth="1"/>
    <col min="7692" max="7692" width="9.875" style="122" customWidth="1"/>
    <col min="7693" max="7693" width="8.125" style="122" customWidth="1"/>
    <col min="7694" max="7694" width="9.375" style="122" customWidth="1"/>
    <col min="7695" max="7695" width="7.75" style="122" customWidth="1"/>
    <col min="7696" max="7696" width="8.75" style="122" customWidth="1"/>
    <col min="7697" max="7698" width="9" style="122"/>
    <col min="7699" max="7699" width="5.625" style="122" customWidth="1"/>
    <col min="7700" max="7938" width="9" style="122"/>
    <col min="7939" max="7939" width="14.75" style="122" customWidth="1"/>
    <col min="7940" max="7940" width="13.375" style="122" customWidth="1"/>
    <col min="7941" max="7941" width="4.5" style="122" customWidth="1"/>
    <col min="7942" max="7942" width="11.125" style="122" bestFit="1" customWidth="1"/>
    <col min="7943" max="7943" width="8.75" style="122" customWidth="1"/>
    <col min="7944" max="7944" width="10.125" style="122" customWidth="1"/>
    <col min="7945" max="7945" width="8.75" style="122" customWidth="1"/>
    <col min="7946" max="7946" width="9.875" style="122" customWidth="1"/>
    <col min="7947" max="7947" width="8.75" style="122" customWidth="1"/>
    <col min="7948" max="7948" width="9.875" style="122" customWidth="1"/>
    <col min="7949" max="7949" width="8.125" style="122" customWidth="1"/>
    <col min="7950" max="7950" width="9.375" style="122" customWidth="1"/>
    <col min="7951" max="7951" width="7.75" style="122" customWidth="1"/>
    <col min="7952" max="7952" width="8.75" style="122" customWidth="1"/>
    <col min="7953" max="7954" width="9" style="122"/>
    <col min="7955" max="7955" width="5.625" style="122" customWidth="1"/>
    <col min="7956" max="8194" width="9" style="122"/>
    <col min="8195" max="8195" width="14.75" style="122" customWidth="1"/>
    <col min="8196" max="8196" width="13.375" style="122" customWidth="1"/>
    <col min="8197" max="8197" width="4.5" style="122" customWidth="1"/>
    <col min="8198" max="8198" width="11.125" style="122" bestFit="1" customWidth="1"/>
    <col min="8199" max="8199" width="8.75" style="122" customWidth="1"/>
    <col min="8200" max="8200" width="10.125" style="122" customWidth="1"/>
    <col min="8201" max="8201" width="8.75" style="122" customWidth="1"/>
    <col min="8202" max="8202" width="9.875" style="122" customWidth="1"/>
    <col min="8203" max="8203" width="8.75" style="122" customWidth="1"/>
    <col min="8204" max="8204" width="9.875" style="122" customWidth="1"/>
    <col min="8205" max="8205" width="8.125" style="122" customWidth="1"/>
    <col min="8206" max="8206" width="9.375" style="122" customWidth="1"/>
    <col min="8207" max="8207" width="7.75" style="122" customWidth="1"/>
    <col min="8208" max="8208" width="8.75" style="122" customWidth="1"/>
    <col min="8209" max="8210" width="9" style="122"/>
    <col min="8211" max="8211" width="5.625" style="122" customWidth="1"/>
    <col min="8212" max="8450" width="9" style="122"/>
    <col min="8451" max="8451" width="14.75" style="122" customWidth="1"/>
    <col min="8452" max="8452" width="13.375" style="122" customWidth="1"/>
    <col min="8453" max="8453" width="4.5" style="122" customWidth="1"/>
    <col min="8454" max="8454" width="11.125" style="122" bestFit="1" customWidth="1"/>
    <col min="8455" max="8455" width="8.75" style="122" customWidth="1"/>
    <col min="8456" max="8456" width="10.125" style="122" customWidth="1"/>
    <col min="8457" max="8457" width="8.75" style="122" customWidth="1"/>
    <col min="8458" max="8458" width="9.875" style="122" customWidth="1"/>
    <col min="8459" max="8459" width="8.75" style="122" customWidth="1"/>
    <col min="8460" max="8460" width="9.875" style="122" customWidth="1"/>
    <col min="8461" max="8461" width="8.125" style="122" customWidth="1"/>
    <col min="8462" max="8462" width="9.375" style="122" customWidth="1"/>
    <col min="8463" max="8463" width="7.75" style="122" customWidth="1"/>
    <col min="8464" max="8464" width="8.75" style="122" customWidth="1"/>
    <col min="8465" max="8466" width="9" style="122"/>
    <col min="8467" max="8467" width="5.625" style="122" customWidth="1"/>
    <col min="8468" max="8706" width="9" style="122"/>
    <col min="8707" max="8707" width="14.75" style="122" customWidth="1"/>
    <col min="8708" max="8708" width="13.375" style="122" customWidth="1"/>
    <col min="8709" max="8709" width="4.5" style="122" customWidth="1"/>
    <col min="8710" max="8710" width="11.125" style="122" bestFit="1" customWidth="1"/>
    <col min="8711" max="8711" width="8.75" style="122" customWidth="1"/>
    <col min="8712" max="8712" width="10.125" style="122" customWidth="1"/>
    <col min="8713" max="8713" width="8.75" style="122" customWidth="1"/>
    <col min="8714" max="8714" width="9.875" style="122" customWidth="1"/>
    <col min="8715" max="8715" width="8.75" style="122" customWidth="1"/>
    <col min="8716" max="8716" width="9.875" style="122" customWidth="1"/>
    <col min="8717" max="8717" width="8.125" style="122" customWidth="1"/>
    <col min="8718" max="8718" width="9.375" style="122" customWidth="1"/>
    <col min="8719" max="8719" width="7.75" style="122" customWidth="1"/>
    <col min="8720" max="8720" width="8.75" style="122" customWidth="1"/>
    <col min="8721" max="8722" width="9" style="122"/>
    <col min="8723" max="8723" width="5.625" style="122" customWidth="1"/>
    <col min="8724" max="8962" width="9" style="122"/>
    <col min="8963" max="8963" width="14.75" style="122" customWidth="1"/>
    <col min="8964" max="8964" width="13.375" style="122" customWidth="1"/>
    <col min="8965" max="8965" width="4.5" style="122" customWidth="1"/>
    <col min="8966" max="8966" width="11.125" style="122" bestFit="1" customWidth="1"/>
    <col min="8967" max="8967" width="8.75" style="122" customWidth="1"/>
    <col min="8968" max="8968" width="10.125" style="122" customWidth="1"/>
    <col min="8969" max="8969" width="8.75" style="122" customWidth="1"/>
    <col min="8970" max="8970" width="9.875" style="122" customWidth="1"/>
    <col min="8971" max="8971" width="8.75" style="122" customWidth="1"/>
    <col min="8972" max="8972" width="9.875" style="122" customWidth="1"/>
    <col min="8973" max="8973" width="8.125" style="122" customWidth="1"/>
    <col min="8974" max="8974" width="9.375" style="122" customWidth="1"/>
    <col min="8975" max="8975" width="7.75" style="122" customWidth="1"/>
    <col min="8976" max="8976" width="8.75" style="122" customWidth="1"/>
    <col min="8977" max="8978" width="9" style="122"/>
    <col min="8979" max="8979" width="5.625" style="122" customWidth="1"/>
    <col min="8980" max="9218" width="9" style="122"/>
    <col min="9219" max="9219" width="14.75" style="122" customWidth="1"/>
    <col min="9220" max="9220" width="13.375" style="122" customWidth="1"/>
    <col min="9221" max="9221" width="4.5" style="122" customWidth="1"/>
    <col min="9222" max="9222" width="11.125" style="122" bestFit="1" customWidth="1"/>
    <col min="9223" max="9223" width="8.75" style="122" customWidth="1"/>
    <col min="9224" max="9224" width="10.125" style="122" customWidth="1"/>
    <col min="9225" max="9225" width="8.75" style="122" customWidth="1"/>
    <col min="9226" max="9226" width="9.875" style="122" customWidth="1"/>
    <col min="9227" max="9227" width="8.75" style="122" customWidth="1"/>
    <col min="9228" max="9228" width="9.875" style="122" customWidth="1"/>
    <col min="9229" max="9229" width="8.125" style="122" customWidth="1"/>
    <col min="9230" max="9230" width="9.375" style="122" customWidth="1"/>
    <col min="9231" max="9231" width="7.75" style="122" customWidth="1"/>
    <col min="9232" max="9232" width="8.75" style="122" customWidth="1"/>
    <col min="9233" max="9234" width="9" style="122"/>
    <col min="9235" max="9235" width="5.625" style="122" customWidth="1"/>
    <col min="9236" max="9474" width="9" style="122"/>
    <col min="9475" max="9475" width="14.75" style="122" customWidth="1"/>
    <col min="9476" max="9476" width="13.375" style="122" customWidth="1"/>
    <col min="9477" max="9477" width="4.5" style="122" customWidth="1"/>
    <col min="9478" max="9478" width="11.125" style="122" bestFit="1" customWidth="1"/>
    <col min="9479" max="9479" width="8.75" style="122" customWidth="1"/>
    <col min="9480" max="9480" width="10.125" style="122" customWidth="1"/>
    <col min="9481" max="9481" width="8.75" style="122" customWidth="1"/>
    <col min="9482" max="9482" width="9.875" style="122" customWidth="1"/>
    <col min="9483" max="9483" width="8.75" style="122" customWidth="1"/>
    <col min="9484" max="9484" width="9.875" style="122" customWidth="1"/>
    <col min="9485" max="9485" width="8.125" style="122" customWidth="1"/>
    <col min="9486" max="9486" width="9.375" style="122" customWidth="1"/>
    <col min="9487" max="9487" width="7.75" style="122" customWidth="1"/>
    <col min="9488" max="9488" width="8.75" style="122" customWidth="1"/>
    <col min="9489" max="9490" width="9" style="122"/>
    <col min="9491" max="9491" width="5.625" style="122" customWidth="1"/>
    <col min="9492" max="9730" width="9" style="122"/>
    <col min="9731" max="9731" width="14.75" style="122" customWidth="1"/>
    <col min="9732" max="9732" width="13.375" style="122" customWidth="1"/>
    <col min="9733" max="9733" width="4.5" style="122" customWidth="1"/>
    <col min="9734" max="9734" width="11.125" style="122" bestFit="1" customWidth="1"/>
    <col min="9735" max="9735" width="8.75" style="122" customWidth="1"/>
    <col min="9736" max="9736" width="10.125" style="122" customWidth="1"/>
    <col min="9737" max="9737" width="8.75" style="122" customWidth="1"/>
    <col min="9738" max="9738" width="9.875" style="122" customWidth="1"/>
    <col min="9739" max="9739" width="8.75" style="122" customWidth="1"/>
    <col min="9740" max="9740" width="9.875" style="122" customWidth="1"/>
    <col min="9741" max="9741" width="8.125" style="122" customWidth="1"/>
    <col min="9742" max="9742" width="9.375" style="122" customWidth="1"/>
    <col min="9743" max="9743" width="7.75" style="122" customWidth="1"/>
    <col min="9744" max="9744" width="8.75" style="122" customWidth="1"/>
    <col min="9745" max="9746" width="9" style="122"/>
    <col min="9747" max="9747" width="5.625" style="122" customWidth="1"/>
    <col min="9748" max="9986" width="9" style="122"/>
    <col min="9987" max="9987" width="14.75" style="122" customWidth="1"/>
    <col min="9988" max="9988" width="13.375" style="122" customWidth="1"/>
    <col min="9989" max="9989" width="4.5" style="122" customWidth="1"/>
    <col min="9990" max="9990" width="11.125" style="122" bestFit="1" customWidth="1"/>
    <col min="9991" max="9991" width="8.75" style="122" customWidth="1"/>
    <col min="9992" max="9992" width="10.125" style="122" customWidth="1"/>
    <col min="9993" max="9993" width="8.75" style="122" customWidth="1"/>
    <col min="9994" max="9994" width="9.875" style="122" customWidth="1"/>
    <col min="9995" max="9995" width="8.75" style="122" customWidth="1"/>
    <col min="9996" max="9996" width="9.875" style="122" customWidth="1"/>
    <col min="9997" max="9997" width="8.125" style="122" customWidth="1"/>
    <col min="9998" max="9998" width="9.375" style="122" customWidth="1"/>
    <col min="9999" max="9999" width="7.75" style="122" customWidth="1"/>
    <col min="10000" max="10000" width="8.75" style="122" customWidth="1"/>
    <col min="10001" max="10002" width="9" style="122"/>
    <col min="10003" max="10003" width="5.625" style="122" customWidth="1"/>
    <col min="10004" max="10242" width="9" style="122"/>
    <col min="10243" max="10243" width="14.75" style="122" customWidth="1"/>
    <col min="10244" max="10244" width="13.375" style="122" customWidth="1"/>
    <col min="10245" max="10245" width="4.5" style="122" customWidth="1"/>
    <col min="10246" max="10246" width="11.125" style="122" bestFit="1" customWidth="1"/>
    <col min="10247" max="10247" width="8.75" style="122" customWidth="1"/>
    <col min="10248" max="10248" width="10.125" style="122" customWidth="1"/>
    <col min="10249" max="10249" width="8.75" style="122" customWidth="1"/>
    <col min="10250" max="10250" width="9.875" style="122" customWidth="1"/>
    <col min="10251" max="10251" width="8.75" style="122" customWidth="1"/>
    <col min="10252" max="10252" width="9.875" style="122" customWidth="1"/>
    <col min="10253" max="10253" width="8.125" style="122" customWidth="1"/>
    <col min="10254" max="10254" width="9.375" style="122" customWidth="1"/>
    <col min="10255" max="10255" width="7.75" style="122" customWidth="1"/>
    <col min="10256" max="10256" width="8.75" style="122" customWidth="1"/>
    <col min="10257" max="10258" width="9" style="122"/>
    <col min="10259" max="10259" width="5.625" style="122" customWidth="1"/>
    <col min="10260" max="10498" width="9" style="122"/>
    <col min="10499" max="10499" width="14.75" style="122" customWidth="1"/>
    <col min="10500" max="10500" width="13.375" style="122" customWidth="1"/>
    <col min="10501" max="10501" width="4.5" style="122" customWidth="1"/>
    <col min="10502" max="10502" width="11.125" style="122" bestFit="1" customWidth="1"/>
    <col min="10503" max="10503" width="8.75" style="122" customWidth="1"/>
    <col min="10504" max="10504" width="10.125" style="122" customWidth="1"/>
    <col min="10505" max="10505" width="8.75" style="122" customWidth="1"/>
    <col min="10506" max="10506" width="9.875" style="122" customWidth="1"/>
    <col min="10507" max="10507" width="8.75" style="122" customWidth="1"/>
    <col min="10508" max="10508" width="9.875" style="122" customWidth="1"/>
    <col min="10509" max="10509" width="8.125" style="122" customWidth="1"/>
    <col min="10510" max="10510" width="9.375" style="122" customWidth="1"/>
    <col min="10511" max="10511" width="7.75" style="122" customWidth="1"/>
    <col min="10512" max="10512" width="8.75" style="122" customWidth="1"/>
    <col min="10513" max="10514" width="9" style="122"/>
    <col min="10515" max="10515" width="5.625" style="122" customWidth="1"/>
    <col min="10516" max="10754" width="9" style="122"/>
    <col min="10755" max="10755" width="14.75" style="122" customWidth="1"/>
    <col min="10756" max="10756" width="13.375" style="122" customWidth="1"/>
    <col min="10757" max="10757" width="4.5" style="122" customWidth="1"/>
    <col min="10758" max="10758" width="11.125" style="122" bestFit="1" customWidth="1"/>
    <col min="10759" max="10759" width="8.75" style="122" customWidth="1"/>
    <col min="10760" max="10760" width="10.125" style="122" customWidth="1"/>
    <col min="10761" max="10761" width="8.75" style="122" customWidth="1"/>
    <col min="10762" max="10762" width="9.875" style="122" customWidth="1"/>
    <col min="10763" max="10763" width="8.75" style="122" customWidth="1"/>
    <col min="10764" max="10764" width="9.875" style="122" customWidth="1"/>
    <col min="10765" max="10765" width="8.125" style="122" customWidth="1"/>
    <col min="10766" max="10766" width="9.375" style="122" customWidth="1"/>
    <col min="10767" max="10767" width="7.75" style="122" customWidth="1"/>
    <col min="10768" max="10768" width="8.75" style="122" customWidth="1"/>
    <col min="10769" max="10770" width="9" style="122"/>
    <col min="10771" max="10771" width="5.625" style="122" customWidth="1"/>
    <col min="10772" max="11010" width="9" style="122"/>
    <col min="11011" max="11011" width="14.75" style="122" customWidth="1"/>
    <col min="11012" max="11012" width="13.375" style="122" customWidth="1"/>
    <col min="11013" max="11013" width="4.5" style="122" customWidth="1"/>
    <col min="11014" max="11014" width="11.125" style="122" bestFit="1" customWidth="1"/>
    <col min="11015" max="11015" width="8.75" style="122" customWidth="1"/>
    <col min="11016" max="11016" width="10.125" style="122" customWidth="1"/>
    <col min="11017" max="11017" width="8.75" style="122" customWidth="1"/>
    <col min="11018" max="11018" width="9.875" style="122" customWidth="1"/>
    <col min="11019" max="11019" width="8.75" style="122" customWidth="1"/>
    <col min="11020" max="11020" width="9.875" style="122" customWidth="1"/>
    <col min="11021" max="11021" width="8.125" style="122" customWidth="1"/>
    <col min="11022" max="11022" width="9.375" style="122" customWidth="1"/>
    <col min="11023" max="11023" width="7.75" style="122" customWidth="1"/>
    <col min="11024" max="11024" width="8.75" style="122" customWidth="1"/>
    <col min="11025" max="11026" width="9" style="122"/>
    <col min="11027" max="11027" width="5.625" style="122" customWidth="1"/>
    <col min="11028" max="11266" width="9" style="122"/>
    <col min="11267" max="11267" width="14.75" style="122" customWidth="1"/>
    <col min="11268" max="11268" width="13.375" style="122" customWidth="1"/>
    <col min="11269" max="11269" width="4.5" style="122" customWidth="1"/>
    <col min="11270" max="11270" width="11.125" style="122" bestFit="1" customWidth="1"/>
    <col min="11271" max="11271" width="8.75" style="122" customWidth="1"/>
    <col min="11272" max="11272" width="10.125" style="122" customWidth="1"/>
    <col min="11273" max="11273" width="8.75" style="122" customWidth="1"/>
    <col min="11274" max="11274" width="9.875" style="122" customWidth="1"/>
    <col min="11275" max="11275" width="8.75" style="122" customWidth="1"/>
    <col min="11276" max="11276" width="9.875" style="122" customWidth="1"/>
    <col min="11277" max="11277" width="8.125" style="122" customWidth="1"/>
    <col min="11278" max="11278" width="9.375" style="122" customWidth="1"/>
    <col min="11279" max="11279" width="7.75" style="122" customWidth="1"/>
    <col min="11280" max="11280" width="8.75" style="122" customWidth="1"/>
    <col min="11281" max="11282" width="9" style="122"/>
    <col min="11283" max="11283" width="5.625" style="122" customWidth="1"/>
    <col min="11284" max="11522" width="9" style="122"/>
    <col min="11523" max="11523" width="14.75" style="122" customWidth="1"/>
    <col min="11524" max="11524" width="13.375" style="122" customWidth="1"/>
    <col min="11525" max="11525" width="4.5" style="122" customWidth="1"/>
    <col min="11526" max="11526" width="11.125" style="122" bestFit="1" customWidth="1"/>
    <col min="11527" max="11527" width="8.75" style="122" customWidth="1"/>
    <col min="11528" max="11528" width="10.125" style="122" customWidth="1"/>
    <col min="11529" max="11529" width="8.75" style="122" customWidth="1"/>
    <col min="11530" max="11530" width="9.875" style="122" customWidth="1"/>
    <col min="11531" max="11531" width="8.75" style="122" customWidth="1"/>
    <col min="11532" max="11532" width="9.875" style="122" customWidth="1"/>
    <col min="11533" max="11533" width="8.125" style="122" customWidth="1"/>
    <col min="11534" max="11534" width="9.375" style="122" customWidth="1"/>
    <col min="11535" max="11535" width="7.75" style="122" customWidth="1"/>
    <col min="11536" max="11536" width="8.75" style="122" customWidth="1"/>
    <col min="11537" max="11538" width="9" style="122"/>
    <col min="11539" max="11539" width="5.625" style="122" customWidth="1"/>
    <col min="11540" max="11778" width="9" style="122"/>
    <col min="11779" max="11779" width="14.75" style="122" customWidth="1"/>
    <col min="11780" max="11780" width="13.375" style="122" customWidth="1"/>
    <col min="11781" max="11781" width="4.5" style="122" customWidth="1"/>
    <col min="11782" max="11782" width="11.125" style="122" bestFit="1" customWidth="1"/>
    <col min="11783" max="11783" width="8.75" style="122" customWidth="1"/>
    <col min="11784" max="11784" width="10.125" style="122" customWidth="1"/>
    <col min="11785" max="11785" width="8.75" style="122" customWidth="1"/>
    <col min="11786" max="11786" width="9.875" style="122" customWidth="1"/>
    <col min="11787" max="11787" width="8.75" style="122" customWidth="1"/>
    <col min="11788" max="11788" width="9.875" style="122" customWidth="1"/>
    <col min="11789" max="11789" width="8.125" style="122" customWidth="1"/>
    <col min="11790" max="11790" width="9.375" style="122" customWidth="1"/>
    <col min="11791" max="11791" width="7.75" style="122" customWidth="1"/>
    <col min="11792" max="11792" width="8.75" style="122" customWidth="1"/>
    <col min="11793" max="11794" width="9" style="122"/>
    <col min="11795" max="11795" width="5.625" style="122" customWidth="1"/>
    <col min="11796" max="12034" width="9" style="122"/>
    <col min="12035" max="12035" width="14.75" style="122" customWidth="1"/>
    <col min="12036" max="12036" width="13.375" style="122" customWidth="1"/>
    <col min="12037" max="12037" width="4.5" style="122" customWidth="1"/>
    <col min="12038" max="12038" width="11.125" style="122" bestFit="1" customWidth="1"/>
    <col min="12039" max="12039" width="8.75" style="122" customWidth="1"/>
    <col min="12040" max="12040" width="10.125" style="122" customWidth="1"/>
    <col min="12041" max="12041" width="8.75" style="122" customWidth="1"/>
    <col min="12042" max="12042" width="9.875" style="122" customWidth="1"/>
    <col min="12043" max="12043" width="8.75" style="122" customWidth="1"/>
    <col min="12044" max="12044" width="9.875" style="122" customWidth="1"/>
    <col min="12045" max="12045" width="8.125" style="122" customWidth="1"/>
    <col min="12046" max="12046" width="9.375" style="122" customWidth="1"/>
    <col min="12047" max="12047" width="7.75" style="122" customWidth="1"/>
    <col min="12048" max="12048" width="8.75" style="122" customWidth="1"/>
    <col min="12049" max="12050" width="9" style="122"/>
    <col min="12051" max="12051" width="5.625" style="122" customWidth="1"/>
    <col min="12052" max="12290" width="9" style="122"/>
    <col min="12291" max="12291" width="14.75" style="122" customWidth="1"/>
    <col min="12292" max="12292" width="13.375" style="122" customWidth="1"/>
    <col min="12293" max="12293" width="4.5" style="122" customWidth="1"/>
    <col min="12294" max="12294" width="11.125" style="122" bestFit="1" customWidth="1"/>
    <col min="12295" max="12295" width="8.75" style="122" customWidth="1"/>
    <col min="12296" max="12296" width="10.125" style="122" customWidth="1"/>
    <col min="12297" max="12297" width="8.75" style="122" customWidth="1"/>
    <col min="12298" max="12298" width="9.875" style="122" customWidth="1"/>
    <col min="12299" max="12299" width="8.75" style="122" customWidth="1"/>
    <col min="12300" max="12300" width="9.875" style="122" customWidth="1"/>
    <col min="12301" max="12301" width="8.125" style="122" customWidth="1"/>
    <col min="12302" max="12302" width="9.375" style="122" customWidth="1"/>
    <col min="12303" max="12303" width="7.75" style="122" customWidth="1"/>
    <col min="12304" max="12304" width="8.75" style="122" customWidth="1"/>
    <col min="12305" max="12306" width="9" style="122"/>
    <col min="12307" max="12307" width="5.625" style="122" customWidth="1"/>
    <col min="12308" max="12546" width="9" style="122"/>
    <col min="12547" max="12547" width="14.75" style="122" customWidth="1"/>
    <col min="12548" max="12548" width="13.375" style="122" customWidth="1"/>
    <col min="12549" max="12549" width="4.5" style="122" customWidth="1"/>
    <col min="12550" max="12550" width="11.125" style="122" bestFit="1" customWidth="1"/>
    <col min="12551" max="12551" width="8.75" style="122" customWidth="1"/>
    <col min="12552" max="12552" width="10.125" style="122" customWidth="1"/>
    <col min="12553" max="12553" width="8.75" style="122" customWidth="1"/>
    <col min="12554" max="12554" width="9.875" style="122" customWidth="1"/>
    <col min="12555" max="12555" width="8.75" style="122" customWidth="1"/>
    <col min="12556" max="12556" width="9.875" style="122" customWidth="1"/>
    <col min="12557" max="12557" width="8.125" style="122" customWidth="1"/>
    <col min="12558" max="12558" width="9.375" style="122" customWidth="1"/>
    <col min="12559" max="12559" width="7.75" style="122" customWidth="1"/>
    <col min="12560" max="12560" width="8.75" style="122" customWidth="1"/>
    <col min="12561" max="12562" width="9" style="122"/>
    <col min="12563" max="12563" width="5.625" style="122" customWidth="1"/>
    <col min="12564" max="12802" width="9" style="122"/>
    <col min="12803" max="12803" width="14.75" style="122" customWidth="1"/>
    <col min="12804" max="12804" width="13.375" style="122" customWidth="1"/>
    <col min="12805" max="12805" width="4.5" style="122" customWidth="1"/>
    <col min="12806" max="12806" width="11.125" style="122" bestFit="1" customWidth="1"/>
    <col min="12807" max="12807" width="8.75" style="122" customWidth="1"/>
    <col min="12808" max="12808" width="10.125" style="122" customWidth="1"/>
    <col min="12809" max="12809" width="8.75" style="122" customWidth="1"/>
    <col min="12810" max="12810" width="9.875" style="122" customWidth="1"/>
    <col min="12811" max="12811" width="8.75" style="122" customWidth="1"/>
    <col min="12812" max="12812" width="9.875" style="122" customWidth="1"/>
    <col min="12813" max="12813" width="8.125" style="122" customWidth="1"/>
    <col min="12814" max="12814" width="9.375" style="122" customWidth="1"/>
    <col min="12815" max="12815" width="7.75" style="122" customWidth="1"/>
    <col min="12816" max="12816" width="8.75" style="122" customWidth="1"/>
    <col min="12817" max="12818" width="9" style="122"/>
    <col min="12819" max="12819" width="5.625" style="122" customWidth="1"/>
    <col min="12820" max="13058" width="9" style="122"/>
    <col min="13059" max="13059" width="14.75" style="122" customWidth="1"/>
    <col min="13060" max="13060" width="13.375" style="122" customWidth="1"/>
    <col min="13061" max="13061" width="4.5" style="122" customWidth="1"/>
    <col min="13062" max="13062" width="11.125" style="122" bestFit="1" customWidth="1"/>
    <col min="13063" max="13063" width="8.75" style="122" customWidth="1"/>
    <col min="13064" max="13064" width="10.125" style="122" customWidth="1"/>
    <col min="13065" max="13065" width="8.75" style="122" customWidth="1"/>
    <col min="13066" max="13066" width="9.875" style="122" customWidth="1"/>
    <col min="13067" max="13067" width="8.75" style="122" customWidth="1"/>
    <col min="13068" max="13068" width="9.875" style="122" customWidth="1"/>
    <col min="13069" max="13069" width="8.125" style="122" customWidth="1"/>
    <col min="13070" max="13070" width="9.375" style="122" customWidth="1"/>
    <col min="13071" max="13071" width="7.75" style="122" customWidth="1"/>
    <col min="13072" max="13072" width="8.75" style="122" customWidth="1"/>
    <col min="13073" max="13074" width="9" style="122"/>
    <col min="13075" max="13075" width="5.625" style="122" customWidth="1"/>
    <col min="13076" max="13314" width="9" style="122"/>
    <col min="13315" max="13315" width="14.75" style="122" customWidth="1"/>
    <col min="13316" max="13316" width="13.375" style="122" customWidth="1"/>
    <col min="13317" max="13317" width="4.5" style="122" customWidth="1"/>
    <col min="13318" max="13318" width="11.125" style="122" bestFit="1" customWidth="1"/>
    <col min="13319" max="13319" width="8.75" style="122" customWidth="1"/>
    <col min="13320" max="13320" width="10.125" style="122" customWidth="1"/>
    <col min="13321" max="13321" width="8.75" style="122" customWidth="1"/>
    <col min="13322" max="13322" width="9.875" style="122" customWidth="1"/>
    <col min="13323" max="13323" width="8.75" style="122" customWidth="1"/>
    <col min="13324" max="13324" width="9.875" style="122" customWidth="1"/>
    <col min="13325" max="13325" width="8.125" style="122" customWidth="1"/>
    <col min="13326" max="13326" width="9.375" style="122" customWidth="1"/>
    <col min="13327" max="13327" width="7.75" style="122" customWidth="1"/>
    <col min="13328" max="13328" width="8.75" style="122" customWidth="1"/>
    <col min="13329" max="13330" width="9" style="122"/>
    <col min="13331" max="13331" width="5.625" style="122" customWidth="1"/>
    <col min="13332" max="13570" width="9" style="122"/>
    <col min="13571" max="13571" width="14.75" style="122" customWidth="1"/>
    <col min="13572" max="13572" width="13.375" style="122" customWidth="1"/>
    <col min="13573" max="13573" width="4.5" style="122" customWidth="1"/>
    <col min="13574" max="13574" width="11.125" style="122" bestFit="1" customWidth="1"/>
    <col min="13575" max="13575" width="8.75" style="122" customWidth="1"/>
    <col min="13576" max="13576" width="10.125" style="122" customWidth="1"/>
    <col min="13577" max="13577" width="8.75" style="122" customWidth="1"/>
    <col min="13578" max="13578" width="9.875" style="122" customWidth="1"/>
    <col min="13579" max="13579" width="8.75" style="122" customWidth="1"/>
    <col min="13580" max="13580" width="9.875" style="122" customWidth="1"/>
    <col min="13581" max="13581" width="8.125" style="122" customWidth="1"/>
    <col min="13582" max="13582" width="9.375" style="122" customWidth="1"/>
    <col min="13583" max="13583" width="7.75" style="122" customWidth="1"/>
    <col min="13584" max="13584" width="8.75" style="122" customWidth="1"/>
    <col min="13585" max="13586" width="9" style="122"/>
    <col min="13587" max="13587" width="5.625" style="122" customWidth="1"/>
    <col min="13588" max="13826" width="9" style="122"/>
    <col min="13827" max="13827" width="14.75" style="122" customWidth="1"/>
    <col min="13828" max="13828" width="13.375" style="122" customWidth="1"/>
    <col min="13829" max="13829" width="4.5" style="122" customWidth="1"/>
    <col min="13830" max="13830" width="11.125" style="122" bestFit="1" customWidth="1"/>
    <col min="13831" max="13831" width="8.75" style="122" customWidth="1"/>
    <col min="13832" max="13832" width="10.125" style="122" customWidth="1"/>
    <col min="13833" max="13833" width="8.75" style="122" customWidth="1"/>
    <col min="13834" max="13834" width="9.875" style="122" customWidth="1"/>
    <col min="13835" max="13835" width="8.75" style="122" customWidth="1"/>
    <col min="13836" max="13836" width="9.875" style="122" customWidth="1"/>
    <col min="13837" max="13837" width="8.125" style="122" customWidth="1"/>
    <col min="13838" max="13838" width="9.375" style="122" customWidth="1"/>
    <col min="13839" max="13839" width="7.75" style="122" customWidth="1"/>
    <col min="13840" max="13840" width="8.75" style="122" customWidth="1"/>
    <col min="13841" max="13842" width="9" style="122"/>
    <col min="13843" max="13843" width="5.625" style="122" customWidth="1"/>
    <col min="13844" max="14082" width="9" style="122"/>
    <col min="14083" max="14083" width="14.75" style="122" customWidth="1"/>
    <col min="14084" max="14084" width="13.375" style="122" customWidth="1"/>
    <col min="14085" max="14085" width="4.5" style="122" customWidth="1"/>
    <col min="14086" max="14086" width="11.125" style="122" bestFit="1" customWidth="1"/>
    <col min="14087" max="14087" width="8.75" style="122" customWidth="1"/>
    <col min="14088" max="14088" width="10.125" style="122" customWidth="1"/>
    <col min="14089" max="14089" width="8.75" style="122" customWidth="1"/>
    <col min="14090" max="14090" width="9.875" style="122" customWidth="1"/>
    <col min="14091" max="14091" width="8.75" style="122" customWidth="1"/>
    <col min="14092" max="14092" width="9.875" style="122" customWidth="1"/>
    <col min="14093" max="14093" width="8.125" style="122" customWidth="1"/>
    <col min="14094" max="14094" width="9.375" style="122" customWidth="1"/>
    <col min="14095" max="14095" width="7.75" style="122" customWidth="1"/>
    <col min="14096" max="14096" width="8.75" style="122" customWidth="1"/>
    <col min="14097" max="14098" width="9" style="122"/>
    <col min="14099" max="14099" width="5.625" style="122" customWidth="1"/>
    <col min="14100" max="14338" width="9" style="122"/>
    <col min="14339" max="14339" width="14.75" style="122" customWidth="1"/>
    <col min="14340" max="14340" width="13.375" style="122" customWidth="1"/>
    <col min="14341" max="14341" width="4.5" style="122" customWidth="1"/>
    <col min="14342" max="14342" width="11.125" style="122" bestFit="1" customWidth="1"/>
    <col min="14343" max="14343" width="8.75" style="122" customWidth="1"/>
    <col min="14344" max="14344" width="10.125" style="122" customWidth="1"/>
    <col min="14345" max="14345" width="8.75" style="122" customWidth="1"/>
    <col min="14346" max="14346" width="9.875" style="122" customWidth="1"/>
    <col min="14347" max="14347" width="8.75" style="122" customWidth="1"/>
    <col min="14348" max="14348" width="9.875" style="122" customWidth="1"/>
    <col min="14349" max="14349" width="8.125" style="122" customWidth="1"/>
    <col min="14350" max="14350" width="9.375" style="122" customWidth="1"/>
    <col min="14351" max="14351" width="7.75" style="122" customWidth="1"/>
    <col min="14352" max="14352" width="8.75" style="122" customWidth="1"/>
    <col min="14353" max="14354" width="9" style="122"/>
    <col min="14355" max="14355" width="5.625" style="122" customWidth="1"/>
    <col min="14356" max="14594" width="9" style="122"/>
    <col min="14595" max="14595" width="14.75" style="122" customWidth="1"/>
    <col min="14596" max="14596" width="13.375" style="122" customWidth="1"/>
    <col min="14597" max="14597" width="4.5" style="122" customWidth="1"/>
    <col min="14598" max="14598" width="11.125" style="122" bestFit="1" customWidth="1"/>
    <col min="14599" max="14599" width="8.75" style="122" customWidth="1"/>
    <col min="14600" max="14600" width="10.125" style="122" customWidth="1"/>
    <col min="14601" max="14601" width="8.75" style="122" customWidth="1"/>
    <col min="14602" max="14602" width="9.875" style="122" customWidth="1"/>
    <col min="14603" max="14603" width="8.75" style="122" customWidth="1"/>
    <col min="14604" max="14604" width="9.875" style="122" customWidth="1"/>
    <col min="14605" max="14605" width="8.125" style="122" customWidth="1"/>
    <col min="14606" max="14606" width="9.375" style="122" customWidth="1"/>
    <col min="14607" max="14607" width="7.75" style="122" customWidth="1"/>
    <col min="14608" max="14608" width="8.75" style="122" customWidth="1"/>
    <col min="14609" max="14610" width="9" style="122"/>
    <col min="14611" max="14611" width="5.625" style="122" customWidth="1"/>
    <col min="14612" max="14850" width="9" style="122"/>
    <col min="14851" max="14851" width="14.75" style="122" customWidth="1"/>
    <col min="14852" max="14852" width="13.375" style="122" customWidth="1"/>
    <col min="14853" max="14853" width="4.5" style="122" customWidth="1"/>
    <col min="14854" max="14854" width="11.125" style="122" bestFit="1" customWidth="1"/>
    <col min="14855" max="14855" width="8.75" style="122" customWidth="1"/>
    <col min="14856" max="14856" width="10.125" style="122" customWidth="1"/>
    <col min="14857" max="14857" width="8.75" style="122" customWidth="1"/>
    <col min="14858" max="14858" width="9.875" style="122" customWidth="1"/>
    <col min="14859" max="14859" width="8.75" style="122" customWidth="1"/>
    <col min="14860" max="14860" width="9.875" style="122" customWidth="1"/>
    <col min="14861" max="14861" width="8.125" style="122" customWidth="1"/>
    <col min="14862" max="14862" width="9.375" style="122" customWidth="1"/>
    <col min="14863" max="14863" width="7.75" style="122" customWidth="1"/>
    <col min="14864" max="14864" width="8.75" style="122" customWidth="1"/>
    <col min="14865" max="14866" width="9" style="122"/>
    <col min="14867" max="14867" width="5.625" style="122" customWidth="1"/>
    <col min="14868" max="15106" width="9" style="122"/>
    <col min="15107" max="15107" width="14.75" style="122" customWidth="1"/>
    <col min="15108" max="15108" width="13.375" style="122" customWidth="1"/>
    <col min="15109" max="15109" width="4.5" style="122" customWidth="1"/>
    <col min="15110" max="15110" width="11.125" style="122" bestFit="1" customWidth="1"/>
    <col min="15111" max="15111" width="8.75" style="122" customWidth="1"/>
    <col min="15112" max="15112" width="10.125" style="122" customWidth="1"/>
    <col min="15113" max="15113" width="8.75" style="122" customWidth="1"/>
    <col min="15114" max="15114" width="9.875" style="122" customWidth="1"/>
    <col min="15115" max="15115" width="8.75" style="122" customWidth="1"/>
    <col min="15116" max="15116" width="9.875" style="122" customWidth="1"/>
    <col min="15117" max="15117" width="8.125" style="122" customWidth="1"/>
    <col min="15118" max="15118" width="9.375" style="122" customWidth="1"/>
    <col min="15119" max="15119" width="7.75" style="122" customWidth="1"/>
    <col min="15120" max="15120" width="8.75" style="122" customWidth="1"/>
    <col min="15121" max="15122" width="9" style="122"/>
    <col min="15123" max="15123" width="5.625" style="122" customWidth="1"/>
    <col min="15124" max="15362" width="9" style="122"/>
    <col min="15363" max="15363" width="14.75" style="122" customWidth="1"/>
    <col min="15364" max="15364" width="13.375" style="122" customWidth="1"/>
    <col min="15365" max="15365" width="4.5" style="122" customWidth="1"/>
    <col min="15366" max="15366" width="11.125" style="122" bestFit="1" customWidth="1"/>
    <col min="15367" max="15367" width="8.75" style="122" customWidth="1"/>
    <col min="15368" max="15368" width="10.125" style="122" customWidth="1"/>
    <col min="15369" max="15369" width="8.75" style="122" customWidth="1"/>
    <col min="15370" max="15370" width="9.875" style="122" customWidth="1"/>
    <col min="15371" max="15371" width="8.75" style="122" customWidth="1"/>
    <col min="15372" max="15372" width="9.875" style="122" customWidth="1"/>
    <col min="15373" max="15373" width="8.125" style="122" customWidth="1"/>
    <col min="15374" max="15374" width="9.375" style="122" customWidth="1"/>
    <col min="15375" max="15375" width="7.75" style="122" customWidth="1"/>
    <col min="15376" max="15376" width="8.75" style="122" customWidth="1"/>
    <col min="15377" max="15378" width="9" style="122"/>
    <col min="15379" max="15379" width="5.625" style="122" customWidth="1"/>
    <col min="15380" max="15618" width="9" style="122"/>
    <col min="15619" max="15619" width="14.75" style="122" customWidth="1"/>
    <col min="15620" max="15620" width="13.375" style="122" customWidth="1"/>
    <col min="15621" max="15621" width="4.5" style="122" customWidth="1"/>
    <col min="15622" max="15622" width="11.125" style="122" bestFit="1" customWidth="1"/>
    <col min="15623" max="15623" width="8.75" style="122" customWidth="1"/>
    <col min="15624" max="15624" width="10.125" style="122" customWidth="1"/>
    <col min="15625" max="15625" width="8.75" style="122" customWidth="1"/>
    <col min="15626" max="15626" width="9.875" style="122" customWidth="1"/>
    <col min="15627" max="15627" width="8.75" style="122" customWidth="1"/>
    <col min="15628" max="15628" width="9.875" style="122" customWidth="1"/>
    <col min="15629" max="15629" width="8.125" style="122" customWidth="1"/>
    <col min="15630" max="15630" width="9.375" style="122" customWidth="1"/>
    <col min="15631" max="15631" width="7.75" style="122" customWidth="1"/>
    <col min="15632" max="15632" width="8.75" style="122" customWidth="1"/>
    <col min="15633" max="15634" width="9" style="122"/>
    <col min="15635" max="15635" width="5.625" style="122" customWidth="1"/>
    <col min="15636" max="15874" width="9" style="122"/>
    <col min="15875" max="15875" width="14.75" style="122" customWidth="1"/>
    <col min="15876" max="15876" width="13.375" style="122" customWidth="1"/>
    <col min="15877" max="15877" width="4.5" style="122" customWidth="1"/>
    <col min="15878" max="15878" width="11.125" style="122" bestFit="1" customWidth="1"/>
    <col min="15879" max="15879" width="8.75" style="122" customWidth="1"/>
    <col min="15880" max="15880" width="10.125" style="122" customWidth="1"/>
    <col min="15881" max="15881" width="8.75" style="122" customWidth="1"/>
    <col min="15882" max="15882" width="9.875" style="122" customWidth="1"/>
    <col min="15883" max="15883" width="8.75" style="122" customWidth="1"/>
    <col min="15884" max="15884" width="9.875" style="122" customWidth="1"/>
    <col min="15885" max="15885" width="8.125" style="122" customWidth="1"/>
    <col min="15886" max="15886" width="9.375" style="122" customWidth="1"/>
    <col min="15887" max="15887" width="7.75" style="122" customWidth="1"/>
    <col min="15888" max="15888" width="8.75" style="122" customWidth="1"/>
    <col min="15889" max="15890" width="9" style="122"/>
    <col min="15891" max="15891" width="5.625" style="122" customWidth="1"/>
    <col min="15892" max="16130" width="9" style="122"/>
    <col min="16131" max="16131" width="14.75" style="122" customWidth="1"/>
    <col min="16132" max="16132" width="13.375" style="122" customWidth="1"/>
    <col min="16133" max="16133" width="4.5" style="122" customWidth="1"/>
    <col min="16134" max="16134" width="11.125" style="122" bestFit="1" customWidth="1"/>
    <col min="16135" max="16135" width="8.75" style="122" customWidth="1"/>
    <col min="16136" max="16136" width="10.125" style="122" customWidth="1"/>
    <col min="16137" max="16137" width="8.75" style="122" customWidth="1"/>
    <col min="16138" max="16138" width="9.875" style="122" customWidth="1"/>
    <col min="16139" max="16139" width="8.75" style="122" customWidth="1"/>
    <col min="16140" max="16140" width="9.875" style="122" customWidth="1"/>
    <col min="16141" max="16141" width="8.125" style="122" customWidth="1"/>
    <col min="16142" max="16142" width="9.375" style="122" customWidth="1"/>
    <col min="16143" max="16143" width="7.75" style="122" customWidth="1"/>
    <col min="16144" max="16144" width="8.75" style="122" customWidth="1"/>
    <col min="16145" max="16146" width="9" style="122"/>
    <col min="16147" max="16147" width="5.625" style="122" customWidth="1"/>
    <col min="16148" max="16384" width="9" style="122"/>
  </cols>
  <sheetData>
    <row r="1" spans="1:16" s="144" customFormat="1" ht="37.5" customHeight="1">
      <c r="A1" s="290" t="s">
        <v>1261</v>
      </c>
      <c r="B1" s="404"/>
      <c r="C1" s="291"/>
      <c r="D1" s="292"/>
      <c r="E1" s="291"/>
      <c r="F1" s="292"/>
      <c r="G1" s="293"/>
      <c r="H1" s="292"/>
      <c r="I1" s="293"/>
      <c r="J1" s="292"/>
      <c r="K1" s="291"/>
      <c r="L1" s="292"/>
      <c r="M1" s="294"/>
      <c r="N1" s="292"/>
      <c r="O1" s="295"/>
      <c r="P1" s="143"/>
    </row>
    <row r="2" spans="1:16" s="121" customFormat="1" ht="23.1" customHeight="1">
      <c r="A2" s="929" t="s">
        <v>170</v>
      </c>
      <c r="B2" s="929" t="s">
        <v>4</v>
      </c>
      <c r="C2" s="929" t="s">
        <v>171</v>
      </c>
      <c r="D2" s="1024" t="s">
        <v>172</v>
      </c>
      <c r="E2" s="296" t="s">
        <v>1013</v>
      </c>
      <c r="F2" s="297"/>
      <c r="G2" s="298" t="s">
        <v>996</v>
      </c>
      <c r="H2" s="299"/>
      <c r="I2" s="298" t="s">
        <v>995</v>
      </c>
      <c r="J2" s="299"/>
      <c r="K2" s="296" t="s">
        <v>370</v>
      </c>
      <c r="L2" s="297"/>
      <c r="M2" s="300" t="s">
        <v>173</v>
      </c>
      <c r="N2" s="297"/>
      <c r="O2" s="929" t="s">
        <v>174</v>
      </c>
      <c r="P2" s="145"/>
    </row>
    <row r="3" spans="1:16" s="121" customFormat="1" ht="23.1" customHeight="1">
      <c r="A3" s="918"/>
      <c r="B3" s="929"/>
      <c r="C3" s="918"/>
      <c r="D3" s="1025"/>
      <c r="E3" s="303" t="s">
        <v>175</v>
      </c>
      <c r="F3" s="302" t="s">
        <v>120</v>
      </c>
      <c r="G3" s="303" t="s">
        <v>175</v>
      </c>
      <c r="H3" s="302" t="s">
        <v>120</v>
      </c>
      <c r="I3" s="303" t="s">
        <v>175</v>
      </c>
      <c r="J3" s="302" t="s">
        <v>120</v>
      </c>
      <c r="K3" s="301" t="s">
        <v>175</v>
      </c>
      <c r="L3" s="302" t="s">
        <v>120</v>
      </c>
      <c r="M3" s="304" t="s">
        <v>176</v>
      </c>
      <c r="N3" s="302" t="s">
        <v>120</v>
      </c>
      <c r="O3" s="918"/>
      <c r="P3" s="145"/>
    </row>
    <row r="4" spans="1:16" s="119" customFormat="1" ht="22.5" customHeight="1">
      <c r="A4" s="290" t="s">
        <v>169</v>
      </c>
      <c r="B4" s="836"/>
      <c r="C4" s="836"/>
      <c r="D4" s="837"/>
      <c r="E4" s="430"/>
      <c r="F4" s="444"/>
      <c r="G4" s="430"/>
      <c r="H4" s="444"/>
      <c r="I4" s="430"/>
      <c r="J4" s="444"/>
      <c r="K4" s="836"/>
      <c r="L4" s="837"/>
      <c r="M4" s="311"/>
      <c r="N4" s="837"/>
      <c r="O4" s="836"/>
    </row>
    <row r="5" spans="1:16" s="121" customFormat="1" ht="23.1" customHeight="1">
      <c r="A5" s="305" t="str">
        <f>'수량(식재)'!A4</f>
        <v>스트로브잣나무</v>
      </c>
      <c r="B5" s="388" t="str">
        <f>'수량(식재)'!B4</f>
        <v>H2.5XW1.2</v>
      </c>
      <c r="C5" s="233" t="s">
        <v>1</v>
      </c>
      <c r="D5" s="306">
        <f t="shared" ref="D5:D22" si="0">ROUNDDOWN(MIN(H5,L5,F5,J5,N5),0)</f>
        <v>65200</v>
      </c>
      <c r="E5" s="638"/>
      <c r="F5" s="585"/>
      <c r="G5" s="206">
        <v>338</v>
      </c>
      <c r="H5" s="571">
        <v>71300</v>
      </c>
      <c r="I5" s="206" t="s">
        <v>1142</v>
      </c>
      <c r="J5" s="571">
        <v>78400</v>
      </c>
      <c r="K5" s="307"/>
      <c r="L5" s="571">
        <v>65200</v>
      </c>
      <c r="M5" s="308"/>
      <c r="N5" s="306"/>
      <c r="O5" s="210"/>
      <c r="P5" s="145"/>
    </row>
    <row r="6" spans="1:16" s="121" customFormat="1" ht="23.1" customHeight="1">
      <c r="A6" s="305" t="str">
        <f>'수량(식재)'!A5</f>
        <v>느티나무</v>
      </c>
      <c r="B6" s="388" t="str">
        <f>'수량(식재)'!B5</f>
        <v>H3.0XR6</v>
      </c>
      <c r="C6" s="233" t="s">
        <v>1</v>
      </c>
      <c r="D6" s="306">
        <f t="shared" si="0"/>
        <v>78200</v>
      </c>
      <c r="E6" s="638"/>
      <c r="F6" s="585"/>
      <c r="G6" s="206">
        <v>336</v>
      </c>
      <c r="H6" s="571">
        <v>87400</v>
      </c>
      <c r="I6" s="206" t="s">
        <v>1143</v>
      </c>
      <c r="J6" s="571"/>
      <c r="K6" s="307"/>
      <c r="L6" s="571">
        <v>78200</v>
      </c>
      <c r="M6" s="308"/>
      <c r="N6" s="306"/>
      <c r="O6" s="210"/>
      <c r="P6" s="145"/>
    </row>
    <row r="7" spans="1:16" s="561" customFormat="1" ht="23.1" customHeight="1">
      <c r="A7" s="305" t="str">
        <f>'수량(식재)'!A6</f>
        <v>느티나무</v>
      </c>
      <c r="B7" s="836" t="str">
        <f>'수량(식재)'!B6</f>
        <v>H2.5xR5</v>
      </c>
      <c r="C7" s="571" t="s">
        <v>1</v>
      </c>
      <c r="D7" s="306">
        <f t="shared" ref="D7" si="1">ROUNDDOWN(MIN(H7,L7,F7,J7,N7),0)</f>
        <v>53700</v>
      </c>
      <c r="E7" s="638"/>
      <c r="F7" s="585"/>
      <c r="G7" s="206">
        <v>336</v>
      </c>
      <c r="H7" s="571">
        <v>61800</v>
      </c>
      <c r="I7" s="206" t="s">
        <v>1143</v>
      </c>
      <c r="J7" s="571">
        <v>63700</v>
      </c>
      <c r="K7" s="307"/>
      <c r="L7" s="571">
        <v>53700</v>
      </c>
      <c r="M7" s="308"/>
      <c r="N7" s="306"/>
      <c r="O7" s="567"/>
      <c r="P7" s="145"/>
    </row>
    <row r="8" spans="1:16" s="561" customFormat="1" ht="23.1" customHeight="1">
      <c r="A8" s="305" t="str">
        <f>'수량(식재)'!A7</f>
        <v>이팝나무</v>
      </c>
      <c r="B8" s="305" t="str">
        <f>'수량(식재)'!B7</f>
        <v>H3.0XR8</v>
      </c>
      <c r="C8" s="571" t="s">
        <v>1</v>
      </c>
      <c r="D8" s="306">
        <f t="shared" ref="D8" si="2">ROUNDDOWN(MIN(H8,L8,F8,J8,N8),0)</f>
        <v>141000</v>
      </c>
      <c r="E8" s="638"/>
      <c r="F8" s="585"/>
      <c r="G8" s="206">
        <v>339</v>
      </c>
      <c r="H8" s="571">
        <v>145000</v>
      </c>
      <c r="I8" s="206" t="s">
        <v>1142</v>
      </c>
      <c r="J8" s="571">
        <v>145000</v>
      </c>
      <c r="K8" s="307"/>
      <c r="L8" s="571">
        <v>141000</v>
      </c>
      <c r="M8" s="308"/>
      <c r="N8" s="306"/>
      <c r="O8" s="567"/>
      <c r="P8" s="145"/>
    </row>
    <row r="9" spans="1:16" s="561" customFormat="1" ht="23.1" customHeight="1">
      <c r="A9" s="305" t="str">
        <f>'수량(식재)'!A8</f>
        <v>청단풍</v>
      </c>
      <c r="B9" s="305" t="str">
        <f>'수량(식재)'!B8</f>
        <v>H3.0xR10</v>
      </c>
      <c r="C9" s="571" t="s">
        <v>1</v>
      </c>
      <c r="D9" s="306">
        <f t="shared" si="0"/>
        <v>197000</v>
      </c>
      <c r="E9" s="638"/>
      <c r="F9" s="585"/>
      <c r="G9" s="206">
        <v>339</v>
      </c>
      <c r="H9" s="571">
        <v>197000</v>
      </c>
      <c r="I9" s="206" t="s">
        <v>1144</v>
      </c>
      <c r="J9" s="571">
        <v>205800</v>
      </c>
      <c r="K9" s="307"/>
      <c r="L9" s="571">
        <v>201000</v>
      </c>
      <c r="M9" s="308"/>
      <c r="N9" s="306"/>
      <c r="O9" s="567"/>
      <c r="P9" s="145"/>
    </row>
    <row r="10" spans="1:16" s="121" customFormat="1" ht="23.1" customHeight="1">
      <c r="A10" s="305" t="str">
        <f>'수량(식재)'!A9</f>
        <v>계수나무</v>
      </c>
      <c r="B10" s="388" t="str">
        <f>'수량(식재)'!B9</f>
        <v>H3.0XR6</v>
      </c>
      <c r="C10" s="233" t="s">
        <v>1</v>
      </c>
      <c r="D10" s="233">
        <f t="shared" si="0"/>
        <v>97000</v>
      </c>
      <c r="E10" s="638"/>
      <c r="F10" s="585"/>
      <c r="G10" s="206">
        <v>335</v>
      </c>
      <c r="H10" s="571">
        <v>97000</v>
      </c>
      <c r="I10" s="206"/>
      <c r="J10" s="571"/>
      <c r="K10" s="307"/>
      <c r="L10" s="571"/>
      <c r="M10" s="308"/>
      <c r="N10" s="306"/>
      <c r="O10" s="210"/>
      <c r="P10" s="145"/>
    </row>
    <row r="11" spans="1:16" s="121" customFormat="1" ht="23.1" customHeight="1">
      <c r="A11" s="305" t="str">
        <f>'수량(식재)'!A10</f>
        <v>복자기</v>
      </c>
      <c r="B11" s="453" t="str">
        <f>'수량(식재)'!B10</f>
        <v>H2.5xR6</v>
      </c>
      <c r="C11" s="233" t="s">
        <v>1</v>
      </c>
      <c r="D11" s="306">
        <f t="shared" si="0"/>
        <v>80900</v>
      </c>
      <c r="E11" s="638"/>
      <c r="F11" s="585"/>
      <c r="G11" s="206">
        <v>337</v>
      </c>
      <c r="H11" s="571">
        <v>90300</v>
      </c>
      <c r="I11" s="206" t="s">
        <v>1145</v>
      </c>
      <c r="J11" s="571">
        <v>93100</v>
      </c>
      <c r="K11" s="307"/>
      <c r="L11" s="571">
        <v>80900</v>
      </c>
      <c r="M11" s="308"/>
      <c r="N11" s="306"/>
      <c r="O11" s="210"/>
      <c r="P11" s="145"/>
    </row>
    <row r="12" spans="1:16" s="121" customFormat="1" ht="23.1" customHeight="1">
      <c r="A12" s="305" t="str">
        <f>'수량(식재)'!A11</f>
        <v>회양목</v>
      </c>
      <c r="B12" s="388" t="str">
        <f>'수량(식재)'!B11</f>
        <v>H0.3xW0.3</v>
      </c>
      <c r="C12" s="233" t="s">
        <v>1</v>
      </c>
      <c r="D12" s="306">
        <f t="shared" si="0"/>
        <v>3700</v>
      </c>
      <c r="E12" s="638"/>
      <c r="F12" s="585"/>
      <c r="G12" s="206">
        <v>340</v>
      </c>
      <c r="H12" s="571">
        <v>3700</v>
      </c>
      <c r="I12" s="206" t="s">
        <v>1144</v>
      </c>
      <c r="J12" s="571">
        <v>3700</v>
      </c>
      <c r="K12" s="307"/>
      <c r="L12" s="571">
        <v>3700</v>
      </c>
      <c r="M12" s="308"/>
      <c r="N12" s="306"/>
      <c r="O12" s="210"/>
      <c r="P12" s="145"/>
    </row>
    <row r="13" spans="1:16" s="121" customFormat="1" ht="23.1" customHeight="1">
      <c r="A13" s="305" t="str">
        <f>'수량(식재)'!A12</f>
        <v>화살나무</v>
      </c>
      <c r="B13" s="388" t="str">
        <f>'수량(식재)'!B12</f>
        <v>H1.2xW0.8</v>
      </c>
      <c r="C13" s="233" t="s">
        <v>1</v>
      </c>
      <c r="D13" s="306">
        <f t="shared" si="0"/>
        <v>28400</v>
      </c>
      <c r="E13" s="638"/>
      <c r="F13" s="585"/>
      <c r="G13" s="206">
        <v>339</v>
      </c>
      <c r="H13" s="571">
        <v>29400</v>
      </c>
      <c r="I13" s="206" t="s">
        <v>1144</v>
      </c>
      <c r="J13" s="571">
        <v>29400</v>
      </c>
      <c r="K13" s="307"/>
      <c r="L13" s="571">
        <v>28400</v>
      </c>
      <c r="M13" s="308"/>
      <c r="N13" s="306"/>
      <c r="O13" s="210"/>
      <c r="P13" s="145"/>
    </row>
    <row r="14" spans="1:16" s="561" customFormat="1" ht="23.1" customHeight="1">
      <c r="A14" s="212" t="str">
        <f>'수량(식재)'!A13</f>
        <v>홍매자나무</v>
      </c>
      <c r="B14" s="567" t="str">
        <f>'수량(식재)'!B13</f>
        <v>H0.5xW0.3</v>
      </c>
      <c r="C14" s="571" t="s">
        <v>1</v>
      </c>
      <c r="D14" s="306">
        <f t="shared" si="0"/>
        <v>3400</v>
      </c>
      <c r="E14" s="638"/>
      <c r="F14" s="585"/>
      <c r="G14" s="206"/>
      <c r="H14" s="571"/>
      <c r="I14" s="206"/>
      <c r="J14" s="585"/>
      <c r="K14" s="307"/>
      <c r="L14" s="306">
        <v>3400</v>
      </c>
      <c r="M14" s="308"/>
      <c r="N14" s="571"/>
      <c r="O14" s="567"/>
      <c r="P14" s="145"/>
    </row>
    <row r="15" spans="1:16" s="561" customFormat="1" ht="23.1" customHeight="1">
      <c r="A15" s="212" t="str">
        <f>'수량(식재)'!A14</f>
        <v>가우라</v>
      </c>
      <c r="B15" s="567" t="str">
        <f>'수량(식재)'!B14</f>
        <v>3치</v>
      </c>
      <c r="C15" s="571" t="s">
        <v>1127</v>
      </c>
      <c r="D15" s="306">
        <f t="shared" si="0"/>
        <v>1000</v>
      </c>
      <c r="E15" s="638"/>
      <c r="F15" s="585"/>
      <c r="G15" s="206"/>
      <c r="H15" s="571"/>
      <c r="I15" s="206"/>
      <c r="J15" s="571"/>
      <c r="K15" s="206"/>
      <c r="L15" s="571"/>
      <c r="M15" s="308"/>
      <c r="N15" s="571">
        <v>1000</v>
      </c>
      <c r="O15" s="567"/>
      <c r="P15" s="145"/>
    </row>
    <row r="16" spans="1:16" s="121" customFormat="1" ht="23.1" customHeight="1">
      <c r="A16" s="305" t="str">
        <f>'수량(식재)'!A15</f>
        <v>맥문동</v>
      </c>
      <c r="B16" s="388" t="str">
        <f>'수량(식재)'!B15</f>
        <v>8cm</v>
      </c>
      <c r="C16" s="571" t="s">
        <v>1127</v>
      </c>
      <c r="D16" s="306">
        <f t="shared" si="0"/>
        <v>900</v>
      </c>
      <c r="E16" s="638"/>
      <c r="F16" s="585"/>
      <c r="G16" s="206">
        <v>342</v>
      </c>
      <c r="H16" s="571">
        <v>1000</v>
      </c>
      <c r="I16" s="206">
        <v>415</v>
      </c>
      <c r="J16" s="571">
        <v>900</v>
      </c>
      <c r="K16" s="307"/>
      <c r="L16" s="306"/>
      <c r="M16" s="308"/>
      <c r="N16" s="585"/>
      <c r="O16" s="210"/>
      <c r="P16" s="145"/>
    </row>
    <row r="17" spans="1:16" s="121" customFormat="1" ht="23.1" customHeight="1">
      <c r="A17" s="305" t="str">
        <f>'수량(식재)'!A16</f>
        <v>수호초</v>
      </c>
      <c r="B17" s="388" t="str">
        <f>'수량(식재)'!B16</f>
        <v>10cm</v>
      </c>
      <c r="C17" s="571" t="s">
        <v>1127</v>
      </c>
      <c r="D17" s="306">
        <f t="shared" si="0"/>
        <v>2000</v>
      </c>
      <c r="E17" s="638"/>
      <c r="F17" s="585"/>
      <c r="G17" s="206">
        <v>342</v>
      </c>
      <c r="H17" s="571">
        <v>2500</v>
      </c>
      <c r="I17" s="206">
        <v>415</v>
      </c>
      <c r="J17" s="571">
        <v>2000</v>
      </c>
      <c r="K17" s="307"/>
      <c r="L17" s="306"/>
      <c r="M17" s="308"/>
      <c r="N17" s="585"/>
      <c r="O17" s="210"/>
      <c r="P17" s="145"/>
    </row>
    <row r="18" spans="1:16" s="561" customFormat="1" ht="23.1" customHeight="1">
      <c r="A18" s="305" t="str">
        <f>'수량(식재)'!A17</f>
        <v>무늬둥글레</v>
      </c>
      <c r="B18" s="813" t="str">
        <f>'수량(식재)'!B17</f>
        <v>10cm</v>
      </c>
      <c r="C18" s="571" t="s">
        <v>1127</v>
      </c>
      <c r="D18" s="306">
        <f t="shared" ref="D18:D20" si="3">ROUNDDOWN(MIN(H18,L18,F18,J18,N18),0)</f>
        <v>2000</v>
      </c>
      <c r="E18" s="638"/>
      <c r="F18" s="585"/>
      <c r="G18" s="206">
        <v>342</v>
      </c>
      <c r="H18" s="571">
        <v>2200</v>
      </c>
      <c r="I18" s="206">
        <v>414</v>
      </c>
      <c r="J18" s="571">
        <v>2000</v>
      </c>
      <c r="K18" s="307"/>
      <c r="L18" s="306"/>
      <c r="M18" s="308"/>
      <c r="N18" s="585"/>
      <c r="O18" s="567"/>
      <c r="P18" s="145"/>
    </row>
    <row r="19" spans="1:16" s="561" customFormat="1" ht="23.1" customHeight="1">
      <c r="A19" s="305" t="str">
        <f>'수량(식재)'!A18</f>
        <v>황금조팝</v>
      </c>
      <c r="B19" s="813" t="str">
        <f>'수량(식재)'!B18</f>
        <v>10cm</v>
      </c>
      <c r="C19" s="571" t="s">
        <v>1127</v>
      </c>
      <c r="D19" s="306">
        <f t="shared" si="3"/>
        <v>3000</v>
      </c>
      <c r="E19" s="638"/>
      <c r="F19" s="585"/>
      <c r="G19" s="206"/>
      <c r="H19" s="571"/>
      <c r="I19" s="206">
        <v>415</v>
      </c>
      <c r="J19" s="571">
        <v>3000</v>
      </c>
      <c r="K19" s="307"/>
      <c r="L19" s="306"/>
      <c r="M19" s="308"/>
      <c r="N19" s="585"/>
      <c r="O19" s="567"/>
      <c r="P19" s="145"/>
    </row>
    <row r="20" spans="1:16" s="561" customFormat="1" ht="23.1" customHeight="1">
      <c r="A20" s="305" t="str">
        <f>'수량(식재)'!A19</f>
        <v>노루오줌</v>
      </c>
      <c r="B20" s="813" t="str">
        <f>'수량(식재)'!B19</f>
        <v>10cm</v>
      </c>
      <c r="C20" s="571" t="s">
        <v>1127</v>
      </c>
      <c r="D20" s="306">
        <f t="shared" si="3"/>
        <v>1300</v>
      </c>
      <c r="E20" s="638"/>
      <c r="F20" s="585"/>
      <c r="G20" s="206">
        <v>342</v>
      </c>
      <c r="H20" s="571">
        <v>1300</v>
      </c>
      <c r="I20" s="206">
        <v>415</v>
      </c>
      <c r="J20" s="571">
        <v>2000</v>
      </c>
      <c r="K20" s="307"/>
      <c r="L20" s="306"/>
      <c r="M20" s="308"/>
      <c r="N20" s="585"/>
      <c r="O20" s="567"/>
      <c r="P20" s="145"/>
    </row>
    <row r="21" spans="1:16" s="121" customFormat="1" ht="23.1" customHeight="1">
      <c r="A21" s="305" t="str">
        <f>'수량(식재)'!A20</f>
        <v>잔디</v>
      </c>
      <c r="B21" s="388" t="str">
        <f>'수량(식재)'!B20</f>
        <v>0.3x0.3xL0.03</v>
      </c>
      <c r="C21" s="384" t="s">
        <v>177</v>
      </c>
      <c r="D21" s="306">
        <f t="shared" si="0"/>
        <v>300</v>
      </c>
      <c r="E21" s="638"/>
      <c r="F21" s="585"/>
      <c r="G21" s="206">
        <v>339</v>
      </c>
      <c r="H21" s="571">
        <v>380</v>
      </c>
      <c r="I21" s="206" t="s">
        <v>1142</v>
      </c>
      <c r="J21" s="571">
        <v>380</v>
      </c>
      <c r="K21" s="307"/>
      <c r="L21" s="837">
        <v>300</v>
      </c>
      <c r="M21" s="308"/>
      <c r="N21" s="306"/>
      <c r="O21" s="210"/>
      <c r="P21" s="145"/>
    </row>
    <row r="22" spans="1:16" s="119" customFormat="1" ht="22.5" customHeight="1">
      <c r="A22" s="305" t="s">
        <v>178</v>
      </c>
      <c r="B22" s="388" t="s">
        <v>369</v>
      </c>
      <c r="C22" s="269" t="s">
        <v>179</v>
      </c>
      <c r="D22" s="306">
        <f t="shared" si="0"/>
        <v>240</v>
      </c>
      <c r="E22" s="430"/>
      <c r="F22" s="444"/>
      <c r="G22" s="836">
        <v>361</v>
      </c>
      <c r="H22" s="837">
        <v>240</v>
      </c>
      <c r="I22" s="640" t="s">
        <v>1146</v>
      </c>
      <c r="J22" s="641">
        <v>325</v>
      </c>
      <c r="K22" s="836"/>
      <c r="L22" s="837"/>
      <c r="M22" s="311"/>
      <c r="N22" s="837"/>
      <c r="O22" s="269"/>
    </row>
    <row r="23" spans="1:16" s="532" customFormat="1" ht="22.5" customHeight="1">
      <c r="A23" s="234" t="s">
        <v>492</v>
      </c>
      <c r="B23" s="210" t="s">
        <v>493</v>
      </c>
      <c r="C23" s="210" t="s">
        <v>495</v>
      </c>
      <c r="D23" s="233">
        <f>ROUNDDOWN(MIN(H23,L23,F23,N23),0)</f>
        <v>24000</v>
      </c>
      <c r="E23" s="582"/>
      <c r="F23" s="585"/>
      <c r="G23" s="582"/>
      <c r="H23" s="585"/>
      <c r="I23" s="412"/>
      <c r="J23" s="639"/>
      <c r="K23" s="567">
        <v>22324581</v>
      </c>
      <c r="L23" s="571">
        <v>24000</v>
      </c>
      <c r="M23" s="531"/>
      <c r="N23" s="529"/>
      <c r="O23" s="530"/>
    </row>
    <row r="24" spans="1:16" s="532" customFormat="1" ht="22.5" customHeight="1">
      <c r="A24" s="234" t="s">
        <v>492</v>
      </c>
      <c r="B24" s="210" t="s">
        <v>494</v>
      </c>
      <c r="C24" s="210" t="s">
        <v>495</v>
      </c>
      <c r="D24" s="233">
        <f>ROUNDDOWN(MIN(H24,L24,F24,N24),0)</f>
        <v>24000</v>
      </c>
      <c r="E24" s="582"/>
      <c r="F24" s="585"/>
      <c r="G24" s="582"/>
      <c r="H24" s="585"/>
      <c r="I24" s="412"/>
      <c r="J24" s="639"/>
      <c r="K24" s="567">
        <v>22324581</v>
      </c>
      <c r="L24" s="571">
        <v>24000</v>
      </c>
      <c r="M24" s="531"/>
      <c r="N24" s="529"/>
      <c r="O24" s="530"/>
    </row>
    <row r="25" spans="1:16" s="119" customFormat="1" ht="22.5" customHeight="1">
      <c r="A25" s="290" t="s">
        <v>384</v>
      </c>
      <c r="B25" s="388"/>
      <c r="C25" s="269"/>
      <c r="D25" s="310"/>
      <c r="E25" s="430"/>
      <c r="F25" s="444"/>
      <c r="G25" s="430"/>
      <c r="H25" s="444"/>
      <c r="I25" s="430"/>
      <c r="J25" s="444"/>
      <c r="K25" s="269"/>
      <c r="L25" s="310"/>
      <c r="M25" s="311"/>
      <c r="N25" s="310"/>
      <c r="O25" s="269"/>
    </row>
    <row r="26" spans="1:16" s="121" customFormat="1" ht="22.5" customHeight="1">
      <c r="A26" s="212" t="s">
        <v>378</v>
      </c>
      <c r="B26" s="41" t="s">
        <v>42</v>
      </c>
      <c r="C26" s="210" t="s">
        <v>372</v>
      </c>
      <c r="D26" s="306">
        <f t="shared" ref="D26:D53" si="4">ROUNDDOWN(MIN(H26,L26,F26,J26,N26),0)</f>
        <v>223530</v>
      </c>
      <c r="E26" s="582"/>
      <c r="F26" s="585"/>
      <c r="G26" s="582"/>
      <c r="H26" s="585"/>
      <c r="I26" s="567">
        <v>162</v>
      </c>
      <c r="J26" s="571">
        <v>223530</v>
      </c>
      <c r="K26" s="567"/>
      <c r="L26" s="571"/>
      <c r="M26" s="584"/>
      <c r="N26" s="571"/>
      <c r="O26" s="210"/>
    </row>
    <row r="27" spans="1:16" s="121" customFormat="1" ht="22.5" customHeight="1">
      <c r="A27" s="212" t="s">
        <v>379</v>
      </c>
      <c r="B27" s="41" t="s">
        <v>44</v>
      </c>
      <c r="C27" s="210" t="s">
        <v>372</v>
      </c>
      <c r="D27" s="306">
        <f t="shared" si="4"/>
        <v>369036</v>
      </c>
      <c r="E27" s="582"/>
      <c r="F27" s="585"/>
      <c r="G27" s="567">
        <v>139</v>
      </c>
      <c r="H27" s="571">
        <v>411765</v>
      </c>
      <c r="I27" s="582"/>
      <c r="J27" s="585"/>
      <c r="K27" s="567"/>
      <c r="L27" s="571">
        <v>369036</v>
      </c>
      <c r="M27" s="584"/>
      <c r="N27" s="571"/>
      <c r="O27" s="210"/>
    </row>
    <row r="28" spans="1:16" s="121" customFormat="1" ht="22.5" customHeight="1">
      <c r="A28" s="212" t="s">
        <v>380</v>
      </c>
      <c r="B28" s="41" t="s">
        <v>46</v>
      </c>
      <c r="C28" s="210" t="s">
        <v>373</v>
      </c>
      <c r="D28" s="306">
        <f t="shared" si="4"/>
        <v>850</v>
      </c>
      <c r="E28" s="582"/>
      <c r="F28" s="585"/>
      <c r="G28" s="412">
        <v>67</v>
      </c>
      <c r="H28" s="639">
        <v>1433</v>
      </c>
      <c r="I28" s="412">
        <v>106</v>
      </c>
      <c r="J28" s="639">
        <v>1100</v>
      </c>
      <c r="K28" s="567"/>
      <c r="L28" s="571">
        <v>850</v>
      </c>
      <c r="M28" s="584"/>
      <c r="N28" s="571"/>
      <c r="O28" s="210"/>
    </row>
    <row r="29" spans="1:16" s="121" customFormat="1" ht="22.5" customHeight="1">
      <c r="A29" s="212" t="s">
        <v>377</v>
      </c>
      <c r="B29" s="41" t="s">
        <v>39</v>
      </c>
      <c r="C29" s="210" t="s">
        <v>675</v>
      </c>
      <c r="D29" s="306">
        <f t="shared" si="4"/>
        <v>35</v>
      </c>
      <c r="E29" s="582"/>
      <c r="F29" s="585"/>
      <c r="G29" s="412">
        <v>348</v>
      </c>
      <c r="H29" s="639">
        <v>41.6</v>
      </c>
      <c r="I29" s="412">
        <v>429</v>
      </c>
      <c r="J29" s="639">
        <v>35</v>
      </c>
      <c r="K29" s="567"/>
      <c r="L29" s="571"/>
      <c r="M29" s="584"/>
      <c r="N29" s="571"/>
      <c r="O29" s="210"/>
    </row>
    <row r="30" spans="1:16" s="121" customFormat="1" ht="22.5" customHeight="1">
      <c r="A30" s="212" t="s">
        <v>381</v>
      </c>
      <c r="B30" s="41" t="s">
        <v>37</v>
      </c>
      <c r="C30" s="210" t="s">
        <v>675</v>
      </c>
      <c r="D30" s="306">
        <f t="shared" si="4"/>
        <v>250</v>
      </c>
      <c r="E30" s="582"/>
      <c r="F30" s="585"/>
      <c r="G30" s="582"/>
      <c r="H30" s="585"/>
      <c r="I30" s="412">
        <v>429</v>
      </c>
      <c r="J30" s="639">
        <v>250</v>
      </c>
      <c r="K30" s="567"/>
      <c r="L30" s="571"/>
      <c r="M30" s="584"/>
      <c r="N30" s="571"/>
      <c r="O30" s="210"/>
    </row>
    <row r="31" spans="1:16" s="121" customFormat="1" ht="22.5" customHeight="1">
      <c r="A31" s="212" t="s">
        <v>382</v>
      </c>
      <c r="B31" s="39" t="s">
        <v>49</v>
      </c>
      <c r="C31" s="210" t="s">
        <v>675</v>
      </c>
      <c r="D31" s="306">
        <f t="shared" si="4"/>
        <v>1000</v>
      </c>
      <c r="E31" s="582"/>
      <c r="F31" s="585"/>
      <c r="G31" s="412">
        <v>348</v>
      </c>
      <c r="H31" s="639">
        <v>1105</v>
      </c>
      <c r="I31" s="412">
        <v>429</v>
      </c>
      <c r="J31" s="639">
        <v>1000</v>
      </c>
      <c r="K31" s="567"/>
      <c r="L31" s="571"/>
      <c r="M31" s="584"/>
      <c r="N31" s="571"/>
      <c r="O31" s="210"/>
    </row>
    <row r="32" spans="1:16" s="119" customFormat="1" ht="22.5" customHeight="1">
      <c r="A32" s="305" t="s">
        <v>421</v>
      </c>
      <c r="B32" s="50" t="s">
        <v>422</v>
      </c>
      <c r="C32" s="380" t="s">
        <v>372</v>
      </c>
      <c r="D32" s="310">
        <f t="shared" si="4"/>
        <v>14000</v>
      </c>
      <c r="E32" s="430"/>
      <c r="F32" s="444"/>
      <c r="G32" s="640">
        <v>103</v>
      </c>
      <c r="H32" s="641">
        <v>17000</v>
      </c>
      <c r="I32" s="640">
        <v>135</v>
      </c>
      <c r="J32" s="641">
        <v>14000</v>
      </c>
      <c r="K32" s="836"/>
      <c r="L32" s="837"/>
      <c r="M32" s="311"/>
      <c r="N32" s="837"/>
      <c r="O32" s="269"/>
    </row>
    <row r="33" spans="1:18" s="119" customFormat="1" ht="22.5" customHeight="1">
      <c r="A33" s="305" t="s">
        <v>427</v>
      </c>
      <c r="B33" s="388" t="s">
        <v>732</v>
      </c>
      <c r="C33" s="269" t="s">
        <v>428</v>
      </c>
      <c r="D33" s="381">
        <f t="shared" si="4"/>
        <v>960</v>
      </c>
      <c r="E33" s="430"/>
      <c r="F33" s="444"/>
      <c r="G33" s="430"/>
      <c r="H33" s="444"/>
      <c r="I33" s="836">
        <v>210</v>
      </c>
      <c r="J33" s="837">
        <v>960</v>
      </c>
      <c r="K33" s="836"/>
      <c r="L33" s="837"/>
      <c r="M33" s="311"/>
      <c r="N33" s="837"/>
      <c r="O33" s="269"/>
    </row>
    <row r="34" spans="1:18" s="119" customFormat="1" ht="22.5" customHeight="1">
      <c r="A34" s="305" t="s">
        <v>429</v>
      </c>
      <c r="B34" s="46" t="s">
        <v>430</v>
      </c>
      <c r="C34" s="380" t="s">
        <v>428</v>
      </c>
      <c r="D34" s="381">
        <f t="shared" si="4"/>
        <v>22000</v>
      </c>
      <c r="E34" s="430"/>
      <c r="F34" s="444"/>
      <c r="G34" s="836">
        <v>278</v>
      </c>
      <c r="H34" s="837">
        <v>36000</v>
      </c>
      <c r="I34" s="430"/>
      <c r="J34" s="444"/>
      <c r="K34" s="841">
        <v>21822319</v>
      </c>
      <c r="L34" s="837">
        <v>22000</v>
      </c>
      <c r="M34" s="311"/>
      <c r="N34" s="837"/>
      <c r="O34" s="269"/>
    </row>
    <row r="35" spans="1:18" s="119" customFormat="1" ht="22.5" customHeight="1">
      <c r="A35" s="305" t="s">
        <v>431</v>
      </c>
      <c r="B35" s="50" t="s">
        <v>432</v>
      </c>
      <c r="C35" s="380" t="s">
        <v>372</v>
      </c>
      <c r="D35" s="381">
        <f t="shared" si="4"/>
        <v>22000</v>
      </c>
      <c r="E35" s="430"/>
      <c r="F35" s="444"/>
      <c r="G35" s="640">
        <v>103</v>
      </c>
      <c r="H35" s="641">
        <v>23000</v>
      </c>
      <c r="I35" s="836">
        <v>135</v>
      </c>
      <c r="J35" s="837">
        <v>22000</v>
      </c>
      <c r="K35" s="836"/>
      <c r="L35" s="837"/>
      <c r="M35" s="311"/>
      <c r="N35" s="837"/>
      <c r="O35" s="269"/>
    </row>
    <row r="36" spans="1:18" s="119" customFormat="1" ht="22.5" customHeight="1">
      <c r="A36" s="305" t="s">
        <v>466</v>
      </c>
      <c r="B36" s="50" t="s">
        <v>467</v>
      </c>
      <c r="C36" s="384" t="s">
        <v>372</v>
      </c>
      <c r="D36" s="310">
        <f t="shared" si="4"/>
        <v>55702</v>
      </c>
      <c r="E36" s="430"/>
      <c r="F36" s="444"/>
      <c r="G36" s="640">
        <v>111</v>
      </c>
      <c r="H36" s="641">
        <v>62430</v>
      </c>
      <c r="I36" s="640">
        <v>137</v>
      </c>
      <c r="J36" s="641">
        <v>55702</v>
      </c>
      <c r="K36" s="836"/>
      <c r="L36" s="837"/>
      <c r="M36" s="311"/>
      <c r="N36" s="837"/>
      <c r="O36" s="269"/>
    </row>
    <row r="37" spans="1:18" s="119" customFormat="1" ht="22.5" customHeight="1">
      <c r="A37" s="305" t="s">
        <v>466</v>
      </c>
      <c r="B37" s="50" t="s">
        <v>468</v>
      </c>
      <c r="C37" s="384" t="s">
        <v>372</v>
      </c>
      <c r="D37" s="386">
        <f t="shared" si="4"/>
        <v>61256</v>
      </c>
      <c r="E37" s="430"/>
      <c r="F37" s="444"/>
      <c r="G37" s="640">
        <v>111</v>
      </c>
      <c r="H37" s="641">
        <v>66360</v>
      </c>
      <c r="I37" s="640">
        <v>137</v>
      </c>
      <c r="J37" s="641">
        <v>61256</v>
      </c>
      <c r="K37" s="836"/>
      <c r="L37" s="837"/>
      <c r="M37" s="311"/>
      <c r="N37" s="837"/>
      <c r="O37" s="269"/>
    </row>
    <row r="38" spans="1:18" s="121" customFormat="1" ht="22.5" customHeight="1">
      <c r="A38" s="234" t="s">
        <v>1053</v>
      </c>
      <c r="B38" s="210" t="s">
        <v>880</v>
      </c>
      <c r="C38" s="210" t="s">
        <v>742</v>
      </c>
      <c r="D38" s="233">
        <f t="shared" si="4"/>
        <v>475000</v>
      </c>
      <c r="E38" s="582"/>
      <c r="F38" s="585"/>
      <c r="G38" s="582"/>
      <c r="H38" s="585"/>
      <c r="I38" s="582"/>
      <c r="J38" s="585"/>
      <c r="K38" s="567"/>
      <c r="L38" s="571"/>
      <c r="M38" s="584"/>
      <c r="N38" s="639">
        <v>475000</v>
      </c>
      <c r="O38" s="210"/>
      <c r="Q38" s="585"/>
    </row>
    <row r="39" spans="1:18" s="561" customFormat="1" ht="22.5" customHeight="1">
      <c r="A39" s="572" t="s">
        <v>924</v>
      </c>
      <c r="B39" s="567" t="s">
        <v>925</v>
      </c>
      <c r="C39" s="567" t="s">
        <v>742</v>
      </c>
      <c r="D39" s="571">
        <f t="shared" si="4"/>
        <v>722000</v>
      </c>
      <c r="E39" s="582"/>
      <c r="F39" s="585"/>
      <c r="G39" s="582"/>
      <c r="H39" s="585"/>
      <c r="I39" s="582"/>
      <c r="J39" s="585"/>
      <c r="K39" s="567"/>
      <c r="L39" s="571"/>
      <c r="M39" s="584"/>
      <c r="N39" s="639">
        <v>722000</v>
      </c>
      <c r="O39" s="567"/>
      <c r="Q39" s="585"/>
    </row>
    <row r="40" spans="1:18" s="121" customFormat="1" ht="22.5" customHeight="1">
      <c r="A40" s="305" t="s">
        <v>537</v>
      </c>
      <c r="B40" s="470" t="s">
        <v>751</v>
      </c>
      <c r="C40" s="470" t="s">
        <v>538</v>
      </c>
      <c r="D40" s="472">
        <f t="shared" si="4"/>
        <v>7200</v>
      </c>
      <c r="E40" s="430"/>
      <c r="F40" s="444"/>
      <c r="G40" s="640">
        <v>65</v>
      </c>
      <c r="H40" s="641">
        <v>7200</v>
      </c>
      <c r="I40" s="582"/>
      <c r="J40" s="585"/>
      <c r="K40" s="567"/>
      <c r="L40" s="571"/>
      <c r="M40" s="584"/>
      <c r="N40" s="571"/>
      <c r="O40" s="210"/>
      <c r="Q40" s="519"/>
      <c r="R40" s="519"/>
    </row>
    <row r="41" spans="1:18" s="121" customFormat="1" ht="22.5" customHeight="1">
      <c r="A41" s="305" t="s">
        <v>537</v>
      </c>
      <c r="B41" s="470" t="s">
        <v>749</v>
      </c>
      <c r="C41" s="470" t="s">
        <v>538</v>
      </c>
      <c r="D41" s="472">
        <f t="shared" si="4"/>
        <v>3480</v>
      </c>
      <c r="E41" s="430"/>
      <c r="F41" s="444"/>
      <c r="G41" s="640">
        <v>65</v>
      </c>
      <c r="H41" s="641">
        <v>3480</v>
      </c>
      <c r="I41" s="582"/>
      <c r="J41" s="585"/>
      <c r="K41" s="567"/>
      <c r="L41" s="571"/>
      <c r="M41" s="584"/>
      <c r="N41" s="571"/>
      <c r="O41" s="210"/>
    </row>
    <row r="42" spans="1:18" s="121" customFormat="1" ht="22.5" customHeight="1">
      <c r="A42" s="471" t="s">
        <v>756</v>
      </c>
      <c r="B42" s="470" t="s">
        <v>757</v>
      </c>
      <c r="C42" s="470" t="s">
        <v>752</v>
      </c>
      <c r="D42" s="514">
        <f t="shared" si="4"/>
        <v>1722</v>
      </c>
      <c r="E42" s="430"/>
      <c r="F42" s="444"/>
      <c r="G42" s="430"/>
      <c r="H42" s="444"/>
      <c r="I42" s="412">
        <v>125</v>
      </c>
      <c r="J42" s="639">
        <v>1722</v>
      </c>
      <c r="K42" s="567"/>
      <c r="L42" s="571"/>
      <c r="M42" s="584"/>
      <c r="N42" s="571"/>
      <c r="O42" s="210"/>
    </row>
    <row r="43" spans="1:18" s="121" customFormat="1" ht="22.5" customHeight="1">
      <c r="A43" s="471" t="s">
        <v>748</v>
      </c>
      <c r="B43" s="470" t="s">
        <v>753</v>
      </c>
      <c r="C43" s="470" t="s">
        <v>755</v>
      </c>
      <c r="D43" s="514">
        <f t="shared" si="4"/>
        <v>1360</v>
      </c>
      <c r="E43" s="430"/>
      <c r="F43" s="444"/>
      <c r="G43" s="836">
        <v>54</v>
      </c>
      <c r="H43" s="837">
        <v>1360</v>
      </c>
      <c r="I43" s="582"/>
      <c r="J43" s="585"/>
      <c r="K43" s="567"/>
      <c r="L43" s="571"/>
      <c r="M43" s="584"/>
      <c r="N43" s="571"/>
      <c r="O43" s="210"/>
    </row>
    <row r="44" spans="1:18" s="121" customFormat="1" ht="22.5" customHeight="1">
      <c r="A44" s="234" t="s">
        <v>835</v>
      </c>
      <c r="B44" s="210" t="s">
        <v>836</v>
      </c>
      <c r="C44" s="210" t="s">
        <v>837</v>
      </c>
      <c r="D44" s="233">
        <f t="shared" si="4"/>
        <v>80000</v>
      </c>
      <c r="E44" s="582"/>
      <c r="F44" s="585"/>
      <c r="G44" s="412">
        <v>369</v>
      </c>
      <c r="H44" s="639">
        <v>80000</v>
      </c>
      <c r="I44" s="582"/>
      <c r="J44" s="585"/>
      <c r="K44" s="567"/>
      <c r="L44" s="571"/>
      <c r="M44" s="584"/>
      <c r="N44" s="571"/>
      <c r="O44" s="210"/>
    </row>
    <row r="45" spans="1:18" s="561" customFormat="1" ht="22.5" customHeight="1">
      <c r="A45" s="572" t="s">
        <v>884</v>
      </c>
      <c r="B45" s="567" t="s">
        <v>885</v>
      </c>
      <c r="C45" s="567" t="s">
        <v>883</v>
      </c>
      <c r="D45" s="571">
        <f t="shared" si="4"/>
        <v>70</v>
      </c>
      <c r="E45" s="582"/>
      <c r="F45" s="585"/>
      <c r="G45" s="412">
        <v>474</v>
      </c>
      <c r="H45" s="639">
        <v>70</v>
      </c>
      <c r="I45" s="582"/>
      <c r="J45" s="585"/>
      <c r="K45" s="567"/>
      <c r="L45" s="571"/>
      <c r="M45" s="584"/>
      <c r="N45" s="571"/>
      <c r="O45" s="567"/>
    </row>
    <row r="46" spans="1:18" s="561" customFormat="1" ht="22.5" customHeight="1">
      <c r="A46" s="572" t="s">
        <v>886</v>
      </c>
      <c r="B46" s="567" t="s">
        <v>887</v>
      </c>
      <c r="C46" s="567" t="s">
        <v>888</v>
      </c>
      <c r="D46" s="571">
        <f t="shared" si="4"/>
        <v>93</v>
      </c>
      <c r="E46" s="582"/>
      <c r="F46" s="585"/>
      <c r="G46" s="836">
        <v>106</v>
      </c>
      <c r="H46" s="837">
        <v>110</v>
      </c>
      <c r="I46" s="640">
        <v>136</v>
      </c>
      <c r="J46" s="641">
        <v>99</v>
      </c>
      <c r="K46" s="836"/>
      <c r="L46" s="477">
        <v>93</v>
      </c>
      <c r="M46" s="584"/>
      <c r="N46" s="571"/>
      <c r="O46" s="567"/>
    </row>
    <row r="47" spans="1:18" s="561" customFormat="1" ht="22.5" customHeight="1">
      <c r="A47" s="572" t="s">
        <v>889</v>
      </c>
      <c r="B47" s="567"/>
      <c r="C47" s="580" t="s">
        <v>372</v>
      </c>
      <c r="D47" s="571">
        <f t="shared" si="4"/>
        <v>505520</v>
      </c>
      <c r="E47" s="582"/>
      <c r="F47" s="585"/>
      <c r="G47" s="582"/>
      <c r="H47" s="585"/>
      <c r="I47" s="582"/>
      <c r="J47" s="585"/>
      <c r="K47" s="567"/>
      <c r="L47" s="571">
        <v>505520</v>
      </c>
      <c r="M47" s="584"/>
      <c r="N47" s="571"/>
      <c r="O47" s="567"/>
    </row>
    <row r="48" spans="1:18" s="561" customFormat="1" ht="22.5" customHeight="1">
      <c r="A48" s="572" t="s">
        <v>891</v>
      </c>
      <c r="B48" s="580" t="s">
        <v>892</v>
      </c>
      <c r="C48" s="580" t="s">
        <v>535</v>
      </c>
      <c r="D48" s="571">
        <f t="shared" si="4"/>
        <v>73</v>
      </c>
      <c r="E48" s="582"/>
      <c r="F48" s="585"/>
      <c r="G48" s="582"/>
      <c r="H48" s="585"/>
      <c r="I48" s="412">
        <v>117</v>
      </c>
      <c r="J48" s="639">
        <v>73</v>
      </c>
      <c r="K48" s="567"/>
      <c r="L48" s="571"/>
      <c r="M48" s="584"/>
      <c r="N48" s="571"/>
      <c r="O48" s="567"/>
    </row>
    <row r="49" spans="1:16" s="561" customFormat="1" ht="22.5" customHeight="1">
      <c r="A49" s="572" t="s">
        <v>921</v>
      </c>
      <c r="B49" s="591" t="s">
        <v>922</v>
      </c>
      <c r="C49" s="591" t="s">
        <v>923</v>
      </c>
      <c r="D49" s="571">
        <f t="shared" si="4"/>
        <v>635000</v>
      </c>
      <c r="E49" s="582"/>
      <c r="F49" s="585"/>
      <c r="G49" s="567">
        <v>42</v>
      </c>
      <c r="H49" s="571">
        <v>635000</v>
      </c>
      <c r="I49" s="567">
        <v>70</v>
      </c>
      <c r="J49" s="571">
        <v>640000</v>
      </c>
      <c r="K49" s="567"/>
      <c r="L49" s="571"/>
      <c r="M49" s="584"/>
      <c r="N49" s="571"/>
      <c r="O49" s="567"/>
    </row>
    <row r="50" spans="1:16" s="561" customFormat="1" ht="22.5" customHeight="1">
      <c r="A50" s="572" t="s">
        <v>1265</v>
      </c>
      <c r="B50" s="836" t="s">
        <v>1286</v>
      </c>
      <c r="C50" s="836" t="s">
        <v>1266</v>
      </c>
      <c r="D50" s="571">
        <f t="shared" si="4"/>
        <v>20000</v>
      </c>
      <c r="E50" s="582"/>
      <c r="F50" s="585"/>
      <c r="G50" s="567">
        <v>103</v>
      </c>
      <c r="H50" s="571">
        <v>20000</v>
      </c>
      <c r="I50" s="567">
        <v>135</v>
      </c>
      <c r="J50" s="571">
        <v>21000</v>
      </c>
      <c r="K50" s="567"/>
      <c r="L50" s="571"/>
      <c r="M50" s="584"/>
      <c r="N50" s="571"/>
      <c r="O50" s="567"/>
    </row>
    <row r="51" spans="1:16" s="561" customFormat="1" ht="22.5" customHeight="1">
      <c r="A51" s="572" t="s">
        <v>1360</v>
      </c>
      <c r="B51" s="813" t="s">
        <v>1314</v>
      </c>
      <c r="C51" s="813" t="s">
        <v>1316</v>
      </c>
      <c r="D51" s="571">
        <f t="shared" si="4"/>
        <v>4500</v>
      </c>
      <c r="E51" s="582"/>
      <c r="F51" s="585"/>
      <c r="G51" s="567"/>
      <c r="H51" s="571"/>
      <c r="I51" s="567"/>
      <c r="J51" s="571"/>
      <c r="K51" s="567">
        <v>22331101</v>
      </c>
      <c r="L51" s="571">
        <v>4500</v>
      </c>
      <c r="M51" s="584"/>
      <c r="N51" s="571"/>
      <c r="O51" s="567"/>
    </row>
    <row r="52" spans="1:16" s="561" customFormat="1" ht="22.5" customHeight="1">
      <c r="A52" s="572" t="s">
        <v>1361</v>
      </c>
      <c r="B52" s="813" t="s">
        <v>1315</v>
      </c>
      <c r="C52" s="813" t="s">
        <v>428</v>
      </c>
      <c r="D52" s="571">
        <f t="shared" si="4"/>
        <v>115000</v>
      </c>
      <c r="E52" s="582"/>
      <c r="F52" s="585"/>
      <c r="G52" s="567"/>
      <c r="H52" s="571"/>
      <c r="I52" s="567">
        <v>207</v>
      </c>
      <c r="J52" s="571">
        <v>154800</v>
      </c>
      <c r="K52" s="567">
        <v>22085200</v>
      </c>
      <c r="L52" s="571">
        <v>115000</v>
      </c>
      <c r="M52" s="584"/>
      <c r="N52" s="571"/>
      <c r="O52" s="567"/>
    </row>
    <row r="53" spans="1:16" s="561" customFormat="1" ht="22.5" customHeight="1">
      <c r="A53" s="572" t="s">
        <v>1112</v>
      </c>
      <c r="B53" s="813" t="s">
        <v>1113</v>
      </c>
      <c r="C53" s="567" t="s">
        <v>373</v>
      </c>
      <c r="D53" s="571">
        <f t="shared" si="4"/>
        <v>0</v>
      </c>
      <c r="E53" s="582"/>
      <c r="F53" s="585"/>
      <c r="G53" s="567"/>
      <c r="H53" s="571"/>
      <c r="I53" s="567"/>
      <c r="J53" s="571"/>
      <c r="K53" s="567"/>
      <c r="L53" s="571"/>
      <c r="M53" s="584"/>
      <c r="N53" s="571"/>
      <c r="O53" s="567"/>
    </row>
    <row r="54" spans="1:16" s="121" customFormat="1" ht="22.5" customHeight="1">
      <c r="A54" s="290" t="s">
        <v>514</v>
      </c>
      <c r="B54" s="210"/>
      <c r="C54" s="210"/>
      <c r="D54" s="233"/>
      <c r="E54" s="582"/>
      <c r="F54" s="585"/>
      <c r="G54" s="567">
        <v>124</v>
      </c>
      <c r="H54" s="571">
        <v>3500</v>
      </c>
      <c r="I54" s="567"/>
      <c r="J54" s="571"/>
      <c r="K54" s="567"/>
      <c r="L54" s="571"/>
      <c r="M54" s="584"/>
      <c r="N54" s="571"/>
      <c r="O54" s="210"/>
    </row>
    <row r="55" spans="1:16" s="121" customFormat="1" ht="22.5" customHeight="1">
      <c r="A55" s="234" t="s">
        <v>745</v>
      </c>
      <c r="B55" s="210" t="s">
        <v>520</v>
      </c>
      <c r="C55" s="210" t="s">
        <v>517</v>
      </c>
      <c r="D55" s="233">
        <f t="shared" ref="D55:D75" si="5">ROUNDDOWN(MIN(H55,L55,F55,J55,N55),0)</f>
        <v>2980</v>
      </c>
      <c r="E55" s="582"/>
      <c r="F55" s="585"/>
      <c r="G55" s="567">
        <v>1389</v>
      </c>
      <c r="H55" s="571">
        <v>2980</v>
      </c>
      <c r="I55" s="582"/>
      <c r="J55" s="585"/>
      <c r="K55" s="567"/>
      <c r="L55" s="585"/>
      <c r="M55" s="584"/>
      <c r="N55" s="571"/>
      <c r="O55" s="210"/>
    </row>
    <row r="56" spans="1:16" s="121" customFormat="1" ht="22.5" customHeight="1">
      <c r="A56" s="234" t="s">
        <v>515</v>
      </c>
      <c r="B56" s="210" t="s">
        <v>519</v>
      </c>
      <c r="C56" s="210" t="s">
        <v>521</v>
      </c>
      <c r="D56" s="233">
        <f t="shared" si="5"/>
        <v>2</v>
      </c>
      <c r="E56" s="582"/>
      <c r="F56" s="585"/>
      <c r="G56" s="582"/>
      <c r="H56" s="585"/>
      <c r="I56" s="582"/>
      <c r="J56" s="585"/>
      <c r="K56" s="567"/>
      <c r="L56" s="571">
        <v>2</v>
      </c>
      <c r="M56" s="584"/>
      <c r="N56" s="571"/>
      <c r="O56" s="210"/>
    </row>
    <row r="57" spans="1:16" s="121" customFormat="1" ht="22.5" customHeight="1">
      <c r="A57" s="234" t="s">
        <v>516</v>
      </c>
      <c r="B57" s="475" t="s">
        <v>518</v>
      </c>
      <c r="C57" s="210" t="s">
        <v>517</v>
      </c>
      <c r="D57" s="233">
        <f t="shared" si="5"/>
        <v>11000</v>
      </c>
      <c r="E57" s="582"/>
      <c r="F57" s="585"/>
      <c r="G57" s="567" t="s">
        <v>1147</v>
      </c>
      <c r="H57" s="571">
        <v>11000</v>
      </c>
      <c r="I57" s="582"/>
      <c r="J57" s="585"/>
      <c r="K57" s="567"/>
      <c r="L57" s="585"/>
      <c r="M57" s="584"/>
      <c r="N57" s="571"/>
      <c r="O57" s="210"/>
      <c r="P57" s="676"/>
    </row>
    <row r="58" spans="1:16" s="121" customFormat="1" ht="22.5" customHeight="1">
      <c r="A58" s="234" t="s">
        <v>602</v>
      </c>
      <c r="B58" s="475" t="s">
        <v>754</v>
      </c>
      <c r="C58" s="210" t="s">
        <v>428</v>
      </c>
      <c r="D58" s="233">
        <f t="shared" si="5"/>
        <v>84000</v>
      </c>
      <c r="E58" s="582"/>
      <c r="F58" s="585"/>
      <c r="G58" s="582"/>
      <c r="H58" s="585"/>
      <c r="I58" s="582"/>
      <c r="J58" s="585"/>
      <c r="K58" s="567"/>
      <c r="L58" s="571"/>
      <c r="M58" s="584"/>
      <c r="N58" s="571">
        <v>84000</v>
      </c>
      <c r="O58" s="210"/>
    </row>
    <row r="59" spans="1:16" s="119" customFormat="1" ht="22.5" customHeight="1">
      <c r="A59" s="454" t="s">
        <v>672</v>
      </c>
      <c r="B59" s="400" t="s">
        <v>890</v>
      </c>
      <c r="C59" s="400" t="s">
        <v>535</v>
      </c>
      <c r="D59" s="233">
        <f t="shared" si="5"/>
        <v>55</v>
      </c>
      <c r="E59" s="430"/>
      <c r="F59" s="444"/>
      <c r="G59" s="836">
        <v>95</v>
      </c>
      <c r="H59" s="837">
        <v>55</v>
      </c>
      <c r="I59" s="836">
        <v>117</v>
      </c>
      <c r="J59" s="837">
        <v>60</v>
      </c>
      <c r="K59" s="836"/>
      <c r="L59" s="837"/>
      <c r="M59" s="311"/>
      <c r="N59" s="837"/>
      <c r="O59" s="269"/>
    </row>
    <row r="60" spans="1:16" s="119" customFormat="1" ht="22.5" customHeight="1">
      <c r="A60" s="678" t="s">
        <v>618</v>
      </c>
      <c r="B60" s="677" t="s">
        <v>1002</v>
      </c>
      <c r="C60" s="677" t="s">
        <v>535</v>
      </c>
      <c r="D60" s="571">
        <f t="shared" si="5"/>
        <v>127</v>
      </c>
      <c r="E60" s="430"/>
      <c r="F60" s="444"/>
      <c r="G60" s="836"/>
      <c r="H60" s="837"/>
      <c r="I60" s="836">
        <v>117</v>
      </c>
      <c r="J60" s="837">
        <v>127</v>
      </c>
      <c r="K60" s="836"/>
      <c r="L60" s="837"/>
      <c r="M60" s="311"/>
      <c r="N60" s="837"/>
      <c r="O60" s="677"/>
    </row>
    <row r="61" spans="1:16" s="119" customFormat="1" ht="22.5" customHeight="1">
      <c r="A61" s="305" t="s">
        <v>536</v>
      </c>
      <c r="B61" s="388" t="s">
        <v>1001</v>
      </c>
      <c r="C61" s="269" t="s">
        <v>535</v>
      </c>
      <c r="D61" s="233">
        <f t="shared" si="5"/>
        <v>780</v>
      </c>
      <c r="E61" s="430"/>
      <c r="F61" s="444"/>
      <c r="G61" s="836">
        <v>92</v>
      </c>
      <c r="H61" s="837">
        <v>780</v>
      </c>
      <c r="I61" s="430"/>
      <c r="J61" s="444"/>
      <c r="K61" s="836"/>
      <c r="L61" s="444"/>
      <c r="M61" s="311"/>
      <c r="N61" s="837"/>
      <c r="O61" s="269"/>
    </row>
    <row r="62" spans="1:16" s="119" customFormat="1" ht="22.5" customHeight="1">
      <c r="A62" s="305" t="s">
        <v>537</v>
      </c>
      <c r="B62" s="516" t="s">
        <v>769</v>
      </c>
      <c r="C62" s="269" t="s">
        <v>538</v>
      </c>
      <c r="D62" s="401">
        <f t="shared" si="5"/>
        <v>3130</v>
      </c>
      <c r="E62" s="430"/>
      <c r="F62" s="444"/>
      <c r="G62" s="640">
        <v>65</v>
      </c>
      <c r="H62" s="641">
        <v>3130</v>
      </c>
      <c r="I62" s="430"/>
      <c r="J62" s="444"/>
      <c r="K62" s="836"/>
      <c r="L62" s="837"/>
      <c r="M62" s="311"/>
      <c r="N62" s="837"/>
      <c r="O62" s="269"/>
    </row>
    <row r="63" spans="1:16" s="119" customFormat="1" ht="22.5" customHeight="1">
      <c r="A63" s="305" t="s">
        <v>537</v>
      </c>
      <c r="B63" s="388" t="s">
        <v>750</v>
      </c>
      <c r="C63" s="269" t="s">
        <v>538</v>
      </c>
      <c r="D63" s="401">
        <f t="shared" si="5"/>
        <v>2600</v>
      </c>
      <c r="E63" s="430"/>
      <c r="F63" s="444"/>
      <c r="G63" s="640">
        <v>65</v>
      </c>
      <c r="H63" s="641">
        <v>2600</v>
      </c>
      <c r="I63" s="430"/>
      <c r="J63" s="444"/>
      <c r="K63" s="836"/>
      <c r="L63" s="837"/>
      <c r="M63" s="311"/>
      <c r="N63" s="837"/>
      <c r="O63" s="269"/>
    </row>
    <row r="64" spans="1:16" s="119" customFormat="1" ht="22.5" customHeight="1">
      <c r="A64" s="305" t="s">
        <v>549</v>
      </c>
      <c r="B64" s="388" t="s">
        <v>558</v>
      </c>
      <c r="C64" s="388" t="s">
        <v>372</v>
      </c>
      <c r="D64" s="233">
        <f t="shared" si="5"/>
        <v>19000</v>
      </c>
      <c r="E64" s="430"/>
      <c r="F64" s="444"/>
      <c r="G64" s="640">
        <v>103</v>
      </c>
      <c r="H64" s="641">
        <v>19000</v>
      </c>
      <c r="I64" s="836">
        <v>135</v>
      </c>
      <c r="J64" s="837">
        <v>21000</v>
      </c>
      <c r="K64" s="836"/>
      <c r="L64" s="837"/>
      <c r="M64" s="311"/>
      <c r="N64" s="837"/>
      <c r="O64" s="269"/>
    </row>
    <row r="65" spans="1:15" s="119" customFormat="1" ht="22.5" customHeight="1">
      <c r="A65" s="305" t="s">
        <v>654</v>
      </c>
      <c r="B65" s="388" t="s">
        <v>655</v>
      </c>
      <c r="C65" s="400" t="s">
        <v>517</v>
      </c>
      <c r="D65" s="233">
        <f t="shared" si="5"/>
        <v>1455</v>
      </c>
      <c r="E65" s="430"/>
      <c r="F65" s="444"/>
      <c r="G65" s="640">
        <v>620</v>
      </c>
      <c r="H65" s="641">
        <v>1455</v>
      </c>
      <c r="I65" s="430"/>
      <c r="J65" s="444"/>
      <c r="K65" s="836"/>
      <c r="L65" s="837"/>
      <c r="M65" s="311"/>
      <c r="N65" s="837"/>
      <c r="O65" s="269"/>
    </row>
    <row r="66" spans="1:15" s="119" customFormat="1" ht="22.5" customHeight="1">
      <c r="A66" s="305" t="s">
        <v>656</v>
      </c>
      <c r="B66" s="388" t="s">
        <v>747</v>
      </c>
      <c r="C66" s="400" t="s">
        <v>517</v>
      </c>
      <c r="D66" s="233">
        <f t="shared" si="5"/>
        <v>4244</v>
      </c>
      <c r="E66" s="430"/>
      <c r="F66" s="444"/>
      <c r="G66" s="836">
        <v>622</v>
      </c>
      <c r="H66" s="837">
        <v>4244</v>
      </c>
      <c r="I66" s="430"/>
      <c r="J66" s="444"/>
      <c r="K66" s="836"/>
      <c r="L66" s="837"/>
      <c r="M66" s="311"/>
      <c r="N66" s="837"/>
      <c r="O66" s="269"/>
    </row>
    <row r="67" spans="1:15" s="119" customFormat="1" ht="22.5" customHeight="1">
      <c r="A67" s="305" t="s">
        <v>657</v>
      </c>
      <c r="B67" s="388" t="s">
        <v>659</v>
      </c>
      <c r="C67" s="400" t="s">
        <v>517</v>
      </c>
      <c r="D67" s="233">
        <f t="shared" si="5"/>
        <v>1777</v>
      </c>
      <c r="E67" s="430"/>
      <c r="F67" s="444"/>
      <c r="G67" s="412">
        <v>625</v>
      </c>
      <c r="H67" s="639">
        <v>1952</v>
      </c>
      <c r="I67" s="836" t="s">
        <v>1148</v>
      </c>
      <c r="J67" s="837">
        <v>1777</v>
      </c>
      <c r="K67" s="836"/>
      <c r="L67" s="837"/>
      <c r="M67" s="311"/>
      <c r="N67" s="837"/>
      <c r="O67" s="269"/>
    </row>
    <row r="68" spans="1:15" s="119" customFormat="1" ht="22.5" customHeight="1">
      <c r="A68" s="305" t="s">
        <v>658</v>
      </c>
      <c r="B68" s="388" t="s">
        <v>660</v>
      </c>
      <c r="C68" s="400" t="s">
        <v>666</v>
      </c>
      <c r="D68" s="233">
        <f t="shared" si="5"/>
        <v>1260</v>
      </c>
      <c r="E68" s="430"/>
      <c r="F68" s="444"/>
      <c r="G68" s="836">
        <v>620</v>
      </c>
      <c r="H68" s="837">
        <v>1260</v>
      </c>
      <c r="I68" s="430"/>
      <c r="J68" s="444"/>
      <c r="K68" s="836"/>
      <c r="L68" s="837"/>
      <c r="M68" s="311"/>
      <c r="N68" s="837"/>
      <c r="O68" s="269"/>
    </row>
    <row r="69" spans="1:15" s="119" customFormat="1" ht="22.5" customHeight="1">
      <c r="A69" s="305" t="s">
        <v>661</v>
      </c>
      <c r="B69" s="388" t="s">
        <v>662</v>
      </c>
      <c r="C69" s="269" t="s">
        <v>666</v>
      </c>
      <c r="D69" s="233">
        <f t="shared" si="5"/>
        <v>1724</v>
      </c>
      <c r="E69" s="430"/>
      <c r="F69" s="444"/>
      <c r="G69" s="430"/>
      <c r="H69" s="444"/>
      <c r="I69" s="836" t="s">
        <v>1149</v>
      </c>
      <c r="J69" s="837">
        <v>1724</v>
      </c>
      <c r="K69" s="836"/>
      <c r="L69" s="837"/>
      <c r="M69" s="311"/>
      <c r="N69" s="837"/>
      <c r="O69" s="269"/>
    </row>
    <row r="70" spans="1:15" s="119" customFormat="1" ht="22.5" customHeight="1">
      <c r="A70" s="305" t="s">
        <v>663</v>
      </c>
      <c r="B70" s="388" t="s">
        <v>664</v>
      </c>
      <c r="C70" s="400" t="s">
        <v>517</v>
      </c>
      <c r="D70" s="233">
        <f t="shared" si="5"/>
        <v>2000</v>
      </c>
      <c r="E70" s="430"/>
      <c r="F70" s="444"/>
      <c r="G70" s="430"/>
      <c r="H70" s="444"/>
      <c r="I70" s="837" t="s">
        <v>1150</v>
      </c>
      <c r="J70" s="837">
        <v>2000</v>
      </c>
      <c r="K70" s="836"/>
      <c r="L70" s="444"/>
      <c r="M70" s="311"/>
      <c r="N70" s="837"/>
      <c r="O70" s="269"/>
    </row>
    <row r="71" spans="1:15" s="119" customFormat="1" ht="22.5" customHeight="1">
      <c r="A71" s="305" t="s">
        <v>673</v>
      </c>
      <c r="B71" s="388" t="s">
        <v>674</v>
      </c>
      <c r="C71" s="269" t="s">
        <v>725</v>
      </c>
      <c r="D71" s="310">
        <f t="shared" si="5"/>
        <v>2250</v>
      </c>
      <c r="E71" s="430"/>
      <c r="F71" s="444"/>
      <c r="G71" s="836">
        <v>92</v>
      </c>
      <c r="H71" s="837">
        <v>2250</v>
      </c>
      <c r="I71" s="640">
        <v>125</v>
      </c>
      <c r="J71" s="641">
        <v>3700</v>
      </c>
      <c r="K71" s="836"/>
      <c r="L71" s="837"/>
      <c r="M71" s="311"/>
      <c r="N71" s="837"/>
      <c r="O71" s="269"/>
    </row>
    <row r="72" spans="1:15" s="119" customFormat="1" ht="22.5" customHeight="1">
      <c r="A72" s="305" t="s">
        <v>722</v>
      </c>
      <c r="B72" s="388" t="s">
        <v>723</v>
      </c>
      <c r="C72" s="269" t="s">
        <v>724</v>
      </c>
      <c r="D72" s="455">
        <f t="shared" si="5"/>
        <v>8200</v>
      </c>
      <c r="E72" s="430"/>
      <c r="F72" s="640"/>
      <c r="G72" s="430"/>
      <c r="H72" s="639">
        <v>8200</v>
      </c>
      <c r="I72" s="430"/>
      <c r="J72" s="444"/>
      <c r="K72" s="836"/>
      <c r="L72" s="837"/>
      <c r="M72" s="311"/>
      <c r="N72" s="837"/>
      <c r="O72" s="269"/>
    </row>
    <row r="73" spans="1:15" s="119" customFormat="1" ht="22.5" customHeight="1">
      <c r="A73" s="305" t="s">
        <v>733</v>
      </c>
      <c r="B73" s="388" t="s">
        <v>735</v>
      </c>
      <c r="C73" s="269" t="s">
        <v>739</v>
      </c>
      <c r="D73" s="477">
        <f t="shared" si="5"/>
        <v>93</v>
      </c>
      <c r="E73" s="430"/>
      <c r="F73" s="444"/>
      <c r="G73" s="836">
        <v>106</v>
      </c>
      <c r="H73" s="837">
        <v>110</v>
      </c>
      <c r="I73" s="640">
        <v>136</v>
      </c>
      <c r="J73" s="641">
        <v>99</v>
      </c>
      <c r="K73" s="836"/>
      <c r="L73" s="477">
        <v>93</v>
      </c>
      <c r="M73" s="311"/>
      <c r="N73" s="837"/>
      <c r="O73" s="269"/>
    </row>
    <row r="74" spans="1:15" s="119" customFormat="1" ht="22.5" customHeight="1">
      <c r="A74" s="305" t="s">
        <v>734</v>
      </c>
      <c r="B74" s="388" t="s">
        <v>736</v>
      </c>
      <c r="C74" s="269" t="s">
        <v>938</v>
      </c>
      <c r="D74" s="455">
        <f t="shared" si="5"/>
        <v>22000</v>
      </c>
      <c r="E74" s="430"/>
      <c r="F74" s="444"/>
      <c r="G74" s="430"/>
      <c r="H74" s="444"/>
      <c r="I74" s="640">
        <v>135</v>
      </c>
      <c r="J74" s="641">
        <v>22000</v>
      </c>
      <c r="K74" s="836"/>
      <c r="L74" s="837"/>
      <c r="M74" s="311"/>
      <c r="N74" s="837"/>
      <c r="O74" s="269"/>
    </row>
    <row r="75" spans="1:15" s="561" customFormat="1" ht="22.5" customHeight="1">
      <c r="A75" s="572" t="s">
        <v>939</v>
      </c>
      <c r="B75" s="567"/>
      <c r="C75" s="567" t="s">
        <v>372</v>
      </c>
      <c r="D75" s="571">
        <f t="shared" si="5"/>
        <v>20000</v>
      </c>
      <c r="E75" s="582"/>
      <c r="F75" s="585"/>
      <c r="G75" s="582"/>
      <c r="H75" s="585"/>
      <c r="I75" s="412">
        <v>134</v>
      </c>
      <c r="J75" s="639">
        <v>20000</v>
      </c>
      <c r="K75" s="567"/>
      <c r="L75" s="571"/>
      <c r="M75" s="584"/>
      <c r="N75" s="571"/>
      <c r="O75" s="567"/>
    </row>
    <row r="76" spans="1:15" s="119" customFormat="1" ht="22.5" customHeight="1">
      <c r="A76" s="290" t="s">
        <v>907</v>
      </c>
      <c r="B76" s="588"/>
      <c r="C76" s="588"/>
      <c r="D76" s="590"/>
      <c r="E76" s="430"/>
      <c r="F76" s="444"/>
      <c r="G76" s="430"/>
      <c r="H76" s="444"/>
      <c r="I76" s="430"/>
      <c r="J76" s="444"/>
      <c r="K76" s="836"/>
      <c r="L76" s="837"/>
      <c r="M76" s="311"/>
      <c r="N76" s="837"/>
      <c r="O76" s="588"/>
    </row>
    <row r="77" spans="1:15" s="119" customFormat="1" ht="22.5" customHeight="1">
      <c r="A77" s="589" t="s">
        <v>1078</v>
      </c>
      <c r="B77" s="588" t="s">
        <v>908</v>
      </c>
      <c r="C77" s="588" t="s">
        <v>1079</v>
      </c>
      <c r="D77" s="571">
        <f>ROUNDDOWN(MIN(H77,L77,F77,J77,N77),0)</f>
        <v>130000</v>
      </c>
      <c r="E77" s="430"/>
      <c r="F77" s="444"/>
      <c r="G77" s="640"/>
      <c r="H77" s="641"/>
      <c r="I77" s="640">
        <v>309</v>
      </c>
      <c r="J77" s="641">
        <v>130000</v>
      </c>
      <c r="K77" s="836"/>
      <c r="L77" s="837"/>
      <c r="M77" s="311"/>
      <c r="N77" s="444"/>
      <c r="O77" s="588"/>
    </row>
    <row r="78" spans="1:15" s="119" customFormat="1" ht="22.5" customHeight="1">
      <c r="A78" s="589" t="s">
        <v>1126</v>
      </c>
      <c r="B78" s="588" t="s">
        <v>1076</v>
      </c>
      <c r="C78" s="588" t="s">
        <v>1077</v>
      </c>
      <c r="D78" s="571">
        <f>ROUNDDOWN(MIN(H78,L78,F78,J78,N78),0)</f>
        <v>34100</v>
      </c>
      <c r="E78" s="430"/>
      <c r="F78" s="444"/>
      <c r="G78" s="640">
        <v>340</v>
      </c>
      <c r="H78" s="641">
        <v>34100</v>
      </c>
      <c r="I78" s="430"/>
      <c r="J78" s="444"/>
      <c r="K78" s="836"/>
      <c r="L78" s="837"/>
      <c r="M78" s="311"/>
      <c r="N78" s="444"/>
      <c r="O78" s="588"/>
    </row>
    <row r="79" spans="1:15" s="119" customFormat="1" ht="22.5" customHeight="1">
      <c r="A79" s="290" t="s">
        <v>1262</v>
      </c>
      <c r="B79" s="836"/>
      <c r="C79" s="836"/>
      <c r="D79" s="837"/>
      <c r="E79" s="430"/>
      <c r="F79" s="444"/>
      <c r="G79" s="430"/>
      <c r="H79" s="444"/>
      <c r="I79" s="430"/>
      <c r="J79" s="444"/>
      <c r="K79" s="836"/>
      <c r="L79" s="837"/>
      <c r="M79" s="311"/>
      <c r="N79" s="837"/>
      <c r="O79" s="836"/>
    </row>
    <row r="80" spans="1:15" s="119" customFormat="1" ht="22.5" customHeight="1">
      <c r="A80" s="836" t="s">
        <v>1263</v>
      </c>
      <c r="B80" s="836" t="s">
        <v>1264</v>
      </c>
      <c r="C80" s="836" t="s">
        <v>372</v>
      </c>
      <c r="D80" s="837">
        <f>ROUNDDOWN(MIN(H80,L80,F80,J80,N80),0)</f>
        <v>375000</v>
      </c>
      <c r="E80" s="430"/>
      <c r="F80" s="444"/>
      <c r="G80" s="836">
        <v>361</v>
      </c>
      <c r="H80" s="837">
        <v>375000</v>
      </c>
      <c r="I80" s="430"/>
      <c r="J80" s="444"/>
      <c r="K80" s="836"/>
      <c r="L80" s="837"/>
      <c r="M80" s="311"/>
      <c r="N80" s="837" t="s">
        <v>1260</v>
      </c>
      <c r="O80" s="836"/>
    </row>
    <row r="81" spans="1:15" s="119" customFormat="1" ht="22.5" customHeight="1">
      <c r="A81" s="290" t="s">
        <v>826</v>
      </c>
      <c r="B81" s="516"/>
      <c r="C81" s="516"/>
      <c r="D81" s="518"/>
      <c r="E81" s="430"/>
      <c r="F81" s="444"/>
      <c r="G81" s="430"/>
      <c r="H81" s="444"/>
      <c r="I81" s="430"/>
      <c r="J81" s="444"/>
      <c r="K81" s="836"/>
      <c r="L81" s="837"/>
      <c r="M81" s="311"/>
      <c r="N81" s="837"/>
      <c r="O81" s="516"/>
    </row>
    <row r="82" spans="1:15" s="119" customFormat="1" ht="22.5" customHeight="1">
      <c r="A82" s="836" t="s">
        <v>1273</v>
      </c>
      <c r="B82" s="836" t="s">
        <v>1275</v>
      </c>
      <c r="C82" s="836" t="s">
        <v>1277</v>
      </c>
      <c r="D82" s="837">
        <f>ROUNDDOWN(MIN(H82,L82,F82,J82,N82),0)</f>
        <v>11840</v>
      </c>
      <c r="E82" s="430"/>
      <c r="F82" s="444"/>
      <c r="G82" s="430"/>
      <c r="H82" s="444"/>
      <c r="I82" s="430"/>
      <c r="J82" s="444"/>
      <c r="K82" s="836"/>
      <c r="L82" s="837"/>
      <c r="M82" s="311"/>
      <c r="N82" s="311">
        <v>11840</v>
      </c>
      <c r="O82" s="847" t="s">
        <v>1278</v>
      </c>
    </row>
    <row r="83" spans="1:15" s="119" customFormat="1" ht="22.5" customHeight="1">
      <c r="A83" s="836" t="s">
        <v>1274</v>
      </c>
      <c r="B83" s="836" t="s">
        <v>1276</v>
      </c>
      <c r="C83" s="836" t="s">
        <v>1277</v>
      </c>
      <c r="D83" s="837">
        <f>ROUNDDOWN(MIN(H83,L83,F83,J83,N83),0)</f>
        <v>18244</v>
      </c>
      <c r="E83" s="430"/>
      <c r="F83" s="444"/>
      <c r="G83" s="430"/>
      <c r="H83" s="444"/>
      <c r="I83" s="430"/>
      <c r="J83" s="444"/>
      <c r="K83" s="836"/>
      <c r="L83" s="837"/>
      <c r="M83" s="311"/>
      <c r="N83" s="311">
        <v>18244</v>
      </c>
      <c r="O83" s="836"/>
    </row>
    <row r="84" spans="1:15" s="119" customFormat="1" ht="22.5" customHeight="1">
      <c r="A84" s="269"/>
      <c r="B84" s="388"/>
      <c r="C84" s="269"/>
      <c r="D84" s="310"/>
      <c r="E84" s="269"/>
      <c r="F84" s="310"/>
      <c r="G84" s="269"/>
      <c r="H84" s="310"/>
      <c r="I84" s="269"/>
      <c r="J84" s="310"/>
      <c r="K84" s="269"/>
      <c r="L84" s="310"/>
      <c r="M84" s="311"/>
      <c r="N84" s="310"/>
      <c r="O84" s="269"/>
    </row>
    <row r="85" spans="1:15" s="119" customFormat="1" ht="22.5" customHeight="1">
      <c r="A85" s="269"/>
      <c r="B85" s="388"/>
      <c r="C85" s="269"/>
      <c r="D85" s="310"/>
      <c r="E85" s="269"/>
      <c r="F85" s="310"/>
      <c r="G85" s="269"/>
      <c r="H85" s="310"/>
      <c r="I85" s="269"/>
      <c r="J85" s="310"/>
      <c r="K85" s="269"/>
      <c r="L85" s="310"/>
      <c r="M85" s="311"/>
      <c r="N85" s="310"/>
      <c r="O85" s="269"/>
    </row>
    <row r="86" spans="1:15" s="119" customFormat="1" ht="22.5" customHeight="1">
      <c r="A86" s="269"/>
      <c r="B86" s="388"/>
      <c r="C86" s="269"/>
      <c r="D86" s="310"/>
      <c r="E86" s="269"/>
      <c r="F86" s="310"/>
      <c r="G86" s="269"/>
      <c r="H86" s="310"/>
      <c r="I86" s="269"/>
      <c r="J86" s="310"/>
      <c r="K86" s="269"/>
      <c r="L86" s="310"/>
      <c r="M86" s="311"/>
      <c r="N86" s="310"/>
      <c r="O86" s="269"/>
    </row>
    <row r="87" spans="1:15" s="119" customFormat="1" ht="22.5" customHeight="1">
      <c r="A87" s="269"/>
      <c r="B87" s="388"/>
      <c r="C87" s="269"/>
      <c r="D87" s="310"/>
      <c r="E87" s="269"/>
      <c r="F87" s="310"/>
      <c r="G87" s="269"/>
      <c r="H87" s="310"/>
      <c r="I87" s="269"/>
      <c r="J87" s="310"/>
      <c r="K87" s="269"/>
      <c r="L87" s="310"/>
      <c r="M87" s="311"/>
      <c r="N87" s="310"/>
      <c r="O87" s="269"/>
    </row>
    <row r="88" spans="1:15" s="119" customFormat="1" ht="22.5" customHeight="1">
      <c r="A88" s="269"/>
      <c r="B88" s="388"/>
      <c r="C88" s="269"/>
      <c r="D88" s="310"/>
      <c r="E88" s="269"/>
      <c r="F88" s="310"/>
      <c r="G88" s="269"/>
      <c r="H88" s="310"/>
      <c r="I88" s="269"/>
      <c r="J88" s="310"/>
      <c r="K88" s="269"/>
      <c r="L88" s="310"/>
      <c r="M88" s="311"/>
      <c r="N88" s="310"/>
      <c r="O88" s="269"/>
    </row>
    <row r="89" spans="1:15" s="119" customFormat="1" ht="22.5" customHeight="1">
      <c r="A89" s="269"/>
      <c r="B89" s="388"/>
      <c r="C89" s="269"/>
      <c r="D89" s="310"/>
      <c r="E89" s="269"/>
      <c r="F89" s="310"/>
      <c r="G89" s="269"/>
      <c r="H89" s="310"/>
      <c r="I89" s="269"/>
      <c r="J89" s="310"/>
      <c r="K89" s="269"/>
      <c r="L89" s="310"/>
      <c r="M89" s="311"/>
      <c r="N89" s="310"/>
      <c r="O89" s="269"/>
    </row>
    <row r="90" spans="1:15" s="119" customFormat="1" ht="22.5" customHeight="1">
      <c r="A90" s="269"/>
      <c r="B90" s="388"/>
      <c r="C90" s="269"/>
      <c r="D90" s="310"/>
      <c r="E90" s="269"/>
      <c r="F90" s="310"/>
      <c r="G90" s="269"/>
      <c r="H90" s="310"/>
      <c r="I90" s="269"/>
      <c r="J90" s="310"/>
      <c r="K90" s="269"/>
      <c r="L90" s="310"/>
      <c r="M90" s="311"/>
      <c r="N90" s="310"/>
      <c r="O90" s="269"/>
    </row>
    <row r="91" spans="1:15" s="119" customFormat="1" ht="22.5" customHeight="1">
      <c r="A91" s="269"/>
      <c r="B91" s="388"/>
      <c r="C91" s="269"/>
      <c r="D91" s="310"/>
      <c r="E91" s="269"/>
      <c r="F91" s="310"/>
      <c r="G91" s="269"/>
      <c r="H91" s="310"/>
      <c r="I91" s="269"/>
      <c r="J91" s="310"/>
      <c r="K91" s="269"/>
      <c r="L91" s="310"/>
      <c r="M91" s="311"/>
      <c r="N91" s="310"/>
      <c r="O91" s="269"/>
    </row>
    <row r="92" spans="1:15" s="119" customFormat="1" ht="22.5" customHeight="1">
      <c r="A92" s="269"/>
      <c r="B92" s="388"/>
      <c r="C92" s="269"/>
      <c r="D92" s="310"/>
      <c r="E92" s="269"/>
      <c r="F92" s="310"/>
      <c r="G92" s="269"/>
      <c r="H92" s="310"/>
      <c r="I92" s="269"/>
      <c r="J92" s="310"/>
      <c r="K92" s="269"/>
      <c r="L92" s="310"/>
      <c r="M92" s="311"/>
      <c r="N92" s="310"/>
      <c r="O92" s="269"/>
    </row>
    <row r="93" spans="1:15" s="119" customFormat="1" ht="22.5" customHeight="1">
      <c r="A93" s="269"/>
      <c r="B93" s="388"/>
      <c r="C93" s="269"/>
      <c r="D93" s="310"/>
      <c r="E93" s="269"/>
      <c r="F93" s="310"/>
      <c r="G93" s="269"/>
      <c r="H93" s="310"/>
      <c r="I93" s="269"/>
      <c r="J93" s="310"/>
      <c r="K93" s="269"/>
      <c r="L93" s="310"/>
      <c r="M93" s="311"/>
      <c r="N93" s="310"/>
      <c r="O93" s="269"/>
    </row>
    <row r="94" spans="1:15" s="119" customFormat="1" ht="22.5" customHeight="1">
      <c r="A94" s="269"/>
      <c r="B94" s="388"/>
      <c r="C94" s="269"/>
      <c r="D94" s="310"/>
      <c r="E94" s="269"/>
      <c r="F94" s="310"/>
      <c r="G94" s="269"/>
      <c r="H94" s="310"/>
      <c r="I94" s="269"/>
      <c r="J94" s="310"/>
      <c r="K94" s="269"/>
      <c r="L94" s="310"/>
      <c r="M94" s="311"/>
      <c r="N94" s="310"/>
      <c r="O94" s="269"/>
    </row>
    <row r="95" spans="1:15" s="119" customFormat="1" ht="22.5" customHeight="1">
      <c r="A95" s="269"/>
      <c r="B95" s="388"/>
      <c r="C95" s="269"/>
      <c r="D95" s="310"/>
      <c r="E95" s="269"/>
      <c r="F95" s="310"/>
      <c r="G95" s="269"/>
      <c r="H95" s="310"/>
      <c r="I95" s="269"/>
      <c r="J95" s="310"/>
      <c r="K95" s="269"/>
      <c r="L95" s="310"/>
      <c r="M95" s="311"/>
      <c r="N95" s="310"/>
      <c r="O95" s="269"/>
    </row>
    <row r="96" spans="1:15" s="119" customFormat="1" ht="22.5" customHeight="1">
      <c r="A96" s="269"/>
      <c r="B96" s="388"/>
      <c r="C96" s="269"/>
      <c r="D96" s="310"/>
      <c r="E96" s="269"/>
      <c r="F96" s="310"/>
      <c r="G96" s="269"/>
      <c r="H96" s="310"/>
      <c r="I96" s="269"/>
      <c r="J96" s="310"/>
      <c r="K96" s="269"/>
      <c r="L96" s="310"/>
      <c r="M96" s="311"/>
      <c r="N96" s="310"/>
      <c r="O96" s="269"/>
    </row>
    <row r="97" spans="1:15" s="119" customFormat="1" ht="22.5" customHeight="1">
      <c r="A97" s="269"/>
      <c r="B97" s="388"/>
      <c r="C97" s="269"/>
      <c r="D97" s="310"/>
      <c r="E97" s="269"/>
      <c r="F97" s="310"/>
      <c r="G97" s="269"/>
      <c r="H97" s="310"/>
      <c r="I97" s="269"/>
      <c r="J97" s="310"/>
      <c r="K97" s="269"/>
      <c r="L97" s="310"/>
      <c r="M97" s="311"/>
      <c r="N97" s="310"/>
      <c r="O97" s="269"/>
    </row>
    <row r="98" spans="1:15" s="119" customFormat="1" ht="22.5" customHeight="1">
      <c r="A98" s="269"/>
      <c r="B98" s="388"/>
      <c r="C98" s="269"/>
      <c r="D98" s="310"/>
      <c r="E98" s="269"/>
      <c r="F98" s="310"/>
      <c r="G98" s="269"/>
      <c r="H98" s="310"/>
      <c r="I98" s="269"/>
      <c r="J98" s="310"/>
      <c r="K98" s="269"/>
      <c r="L98" s="310"/>
      <c r="M98" s="311"/>
      <c r="N98" s="310"/>
      <c r="O98" s="269"/>
    </row>
    <row r="99" spans="1:15" s="119" customFormat="1" ht="22.5" customHeight="1">
      <c r="A99" s="269"/>
      <c r="B99" s="388"/>
      <c r="C99" s="269"/>
      <c r="D99" s="310"/>
      <c r="E99" s="269"/>
      <c r="F99" s="310"/>
      <c r="G99" s="269"/>
      <c r="H99" s="310"/>
      <c r="I99" s="269"/>
      <c r="J99" s="310"/>
      <c r="K99" s="269"/>
      <c r="L99" s="310"/>
      <c r="M99" s="311"/>
      <c r="N99" s="310"/>
      <c r="O99" s="269"/>
    </row>
    <row r="100" spans="1:15" s="119" customFormat="1" ht="22.5" customHeight="1">
      <c r="A100" s="269"/>
      <c r="B100" s="388"/>
      <c r="C100" s="269"/>
      <c r="D100" s="310"/>
      <c r="E100" s="269"/>
      <c r="F100" s="310"/>
      <c r="G100" s="269"/>
      <c r="H100" s="310"/>
      <c r="I100" s="269"/>
      <c r="J100" s="310"/>
      <c r="K100" s="269"/>
      <c r="L100" s="310"/>
      <c r="M100" s="311"/>
      <c r="N100" s="310"/>
      <c r="O100" s="269"/>
    </row>
    <row r="101" spans="1:15" s="119" customFormat="1" ht="22.5" customHeight="1">
      <c r="A101" s="269"/>
      <c r="B101" s="388"/>
      <c r="C101" s="269"/>
      <c r="D101" s="310"/>
      <c r="E101" s="269"/>
      <c r="F101" s="310"/>
      <c r="G101" s="269"/>
      <c r="H101" s="310"/>
      <c r="I101" s="269"/>
      <c r="J101" s="310"/>
      <c r="K101" s="269"/>
      <c r="L101" s="310"/>
      <c r="M101" s="311"/>
      <c r="N101" s="310"/>
      <c r="O101" s="269"/>
    </row>
    <row r="102" spans="1:15" s="119" customFormat="1" ht="22.5" customHeight="1">
      <c r="A102" s="269"/>
      <c r="B102" s="388"/>
      <c r="C102" s="269"/>
      <c r="D102" s="310"/>
      <c r="E102" s="269"/>
      <c r="F102" s="310"/>
      <c r="G102" s="269"/>
      <c r="H102" s="310"/>
      <c r="I102" s="269"/>
      <c r="J102" s="310"/>
      <c r="K102" s="269"/>
      <c r="L102" s="310"/>
      <c r="M102" s="311"/>
      <c r="N102" s="310"/>
      <c r="O102" s="269"/>
    </row>
    <row r="103" spans="1:15" s="119" customFormat="1" ht="22.5" customHeight="1">
      <c r="A103" s="269"/>
      <c r="B103" s="388"/>
      <c r="C103" s="269"/>
      <c r="D103" s="310"/>
      <c r="E103" s="269"/>
      <c r="F103" s="310"/>
      <c r="G103" s="269"/>
      <c r="H103" s="310"/>
      <c r="I103" s="269"/>
      <c r="J103" s="310"/>
      <c r="K103" s="269"/>
      <c r="L103" s="310"/>
      <c r="M103" s="311"/>
      <c r="N103" s="310"/>
      <c r="O103" s="269"/>
    </row>
    <row r="104" spans="1:15" s="119" customFormat="1" ht="22.5" customHeight="1">
      <c r="A104" s="269"/>
      <c r="B104" s="388"/>
      <c r="C104" s="269"/>
      <c r="D104" s="310"/>
      <c r="E104" s="269"/>
      <c r="F104" s="310"/>
      <c r="G104" s="269"/>
      <c r="H104" s="310"/>
      <c r="I104" s="269"/>
      <c r="J104" s="310"/>
      <c r="K104" s="269"/>
      <c r="L104" s="310"/>
      <c r="M104" s="311"/>
      <c r="N104" s="310"/>
      <c r="O104" s="269"/>
    </row>
    <row r="105" spans="1:15" s="119" customFormat="1" ht="22.5" customHeight="1">
      <c r="A105" s="269"/>
      <c r="B105" s="388"/>
      <c r="C105" s="269"/>
      <c r="D105" s="310"/>
      <c r="E105" s="269"/>
      <c r="F105" s="310"/>
      <c r="G105" s="269"/>
      <c r="H105" s="310"/>
      <c r="I105" s="269"/>
      <c r="J105" s="310"/>
      <c r="K105" s="269"/>
      <c r="L105" s="310"/>
      <c r="M105" s="311"/>
      <c r="N105" s="310"/>
      <c r="O105" s="269"/>
    </row>
    <row r="106" spans="1:15" s="119" customFormat="1" ht="22.5" customHeight="1">
      <c r="A106" s="269"/>
      <c r="B106" s="388"/>
      <c r="C106" s="269"/>
      <c r="D106" s="310"/>
      <c r="E106" s="269"/>
      <c r="F106" s="310"/>
      <c r="G106" s="269"/>
      <c r="H106" s="310"/>
      <c r="I106" s="269"/>
      <c r="J106" s="310"/>
      <c r="K106" s="269"/>
      <c r="L106" s="310"/>
      <c r="M106" s="311"/>
      <c r="N106" s="310"/>
      <c r="O106" s="269"/>
    </row>
    <row r="107" spans="1:15" s="119" customFormat="1" ht="22.5" customHeight="1">
      <c r="A107" s="269"/>
      <c r="B107" s="388"/>
      <c r="C107" s="269"/>
      <c r="D107" s="310"/>
      <c r="E107" s="269"/>
      <c r="F107" s="310"/>
      <c r="G107" s="269"/>
      <c r="H107" s="310"/>
      <c r="I107" s="269"/>
      <c r="J107" s="310"/>
      <c r="K107" s="269"/>
      <c r="L107" s="310"/>
      <c r="M107" s="311"/>
      <c r="N107" s="310"/>
      <c r="O107" s="269"/>
    </row>
    <row r="108" spans="1:15" s="119" customFormat="1" ht="22.5" customHeight="1">
      <c r="A108" s="269"/>
      <c r="B108" s="388"/>
      <c r="C108" s="269"/>
      <c r="D108" s="310"/>
      <c r="E108" s="269"/>
      <c r="F108" s="310"/>
      <c r="G108" s="269"/>
      <c r="H108" s="310"/>
      <c r="I108" s="269"/>
      <c r="J108" s="310"/>
      <c r="K108" s="269"/>
      <c r="L108" s="310"/>
      <c r="M108" s="311"/>
      <c r="N108" s="310"/>
      <c r="O108" s="269"/>
    </row>
    <row r="109" spans="1:15" s="119" customFormat="1" ht="22.5" customHeight="1">
      <c r="A109" s="269"/>
      <c r="B109" s="388"/>
      <c r="C109" s="269"/>
      <c r="D109" s="310"/>
      <c r="E109" s="269"/>
      <c r="F109" s="310"/>
      <c r="G109" s="269"/>
      <c r="H109" s="310"/>
      <c r="I109" s="269"/>
      <c r="J109" s="310"/>
      <c r="K109" s="269"/>
      <c r="L109" s="310"/>
      <c r="M109" s="311"/>
      <c r="N109" s="310"/>
      <c r="O109" s="269"/>
    </row>
    <row r="110" spans="1:15" s="119" customFormat="1" ht="22.5" customHeight="1">
      <c r="A110" s="269"/>
      <c r="B110" s="388"/>
      <c r="C110" s="269"/>
      <c r="D110" s="310"/>
      <c r="E110" s="269"/>
      <c r="F110" s="310"/>
      <c r="G110" s="269"/>
      <c r="H110" s="310"/>
      <c r="I110" s="269"/>
      <c r="J110" s="310"/>
      <c r="K110" s="269"/>
      <c r="L110" s="310"/>
      <c r="M110" s="311"/>
      <c r="N110" s="310"/>
      <c r="O110" s="269"/>
    </row>
    <row r="111" spans="1:15" s="119" customFormat="1" ht="22.5" customHeight="1">
      <c r="A111" s="269"/>
      <c r="B111" s="388"/>
      <c r="C111" s="269"/>
      <c r="D111" s="310"/>
      <c r="E111" s="269"/>
      <c r="F111" s="310"/>
      <c r="G111" s="269"/>
      <c r="H111" s="310"/>
      <c r="I111" s="269"/>
      <c r="J111" s="310"/>
      <c r="K111" s="269"/>
      <c r="L111" s="310"/>
      <c r="M111" s="311"/>
      <c r="N111" s="310"/>
      <c r="O111" s="269"/>
    </row>
    <row r="112" spans="1:15" s="119" customFormat="1" ht="22.5" customHeight="1">
      <c r="A112" s="269"/>
      <c r="B112" s="388"/>
      <c r="C112" s="269"/>
      <c r="D112" s="310"/>
      <c r="E112" s="269"/>
      <c r="F112" s="310"/>
      <c r="G112" s="269"/>
      <c r="H112" s="310"/>
      <c r="I112" s="269"/>
      <c r="J112" s="310"/>
      <c r="K112" s="269"/>
      <c r="L112" s="310"/>
      <c r="M112" s="311"/>
      <c r="N112" s="310"/>
      <c r="O112" s="269"/>
    </row>
    <row r="113" spans="1:15" s="119" customFormat="1" ht="22.5" customHeight="1">
      <c r="A113" s="269"/>
      <c r="B113" s="388"/>
      <c r="C113" s="269"/>
      <c r="D113" s="310"/>
      <c r="E113" s="269"/>
      <c r="F113" s="310"/>
      <c r="G113" s="269"/>
      <c r="H113" s="310"/>
      <c r="I113" s="269"/>
      <c r="J113" s="310"/>
      <c r="K113" s="269"/>
      <c r="L113" s="310"/>
      <c r="M113" s="311"/>
      <c r="N113" s="310"/>
      <c r="O113" s="269"/>
    </row>
    <row r="114" spans="1:15" s="119" customFormat="1" ht="22.5" customHeight="1">
      <c r="A114" s="269"/>
      <c r="B114" s="388"/>
      <c r="C114" s="269"/>
      <c r="D114" s="310"/>
      <c r="E114" s="269"/>
      <c r="F114" s="310"/>
      <c r="G114" s="269"/>
      <c r="H114" s="310"/>
      <c r="I114" s="269"/>
      <c r="J114" s="310"/>
      <c r="K114" s="269"/>
      <c r="L114" s="310"/>
      <c r="M114" s="311"/>
      <c r="N114" s="310"/>
      <c r="O114" s="269"/>
    </row>
    <row r="115" spans="1:15" s="119" customFormat="1" ht="22.5" customHeight="1">
      <c r="A115" s="269"/>
      <c r="B115" s="388"/>
      <c r="C115" s="269"/>
      <c r="D115" s="310"/>
      <c r="E115" s="269"/>
      <c r="F115" s="310"/>
      <c r="G115" s="269"/>
      <c r="H115" s="310"/>
      <c r="I115" s="269"/>
      <c r="J115" s="310"/>
      <c r="K115" s="269"/>
      <c r="L115" s="310"/>
      <c r="M115" s="311"/>
      <c r="N115" s="310"/>
      <c r="O115" s="269"/>
    </row>
    <row r="116" spans="1:15" s="119" customFormat="1" ht="22.5" customHeight="1">
      <c r="A116" s="269"/>
      <c r="B116" s="388"/>
      <c r="C116" s="269"/>
      <c r="D116" s="310"/>
      <c r="E116" s="269"/>
      <c r="F116" s="310"/>
      <c r="G116" s="269"/>
      <c r="H116" s="310"/>
      <c r="I116" s="269"/>
      <c r="J116" s="310"/>
      <c r="K116" s="269"/>
      <c r="L116" s="310"/>
      <c r="M116" s="311"/>
      <c r="N116" s="310"/>
      <c r="O116" s="269"/>
    </row>
    <row r="117" spans="1:15" s="119" customFormat="1" ht="22.5" customHeight="1">
      <c r="A117" s="269"/>
      <c r="B117" s="388"/>
      <c r="C117" s="269"/>
      <c r="D117" s="310"/>
      <c r="E117" s="269"/>
      <c r="F117" s="310"/>
      <c r="G117" s="269"/>
      <c r="H117" s="310"/>
      <c r="I117" s="269"/>
      <c r="J117" s="310"/>
      <c r="K117" s="269"/>
      <c r="L117" s="310"/>
      <c r="M117" s="311"/>
      <c r="N117" s="310"/>
      <c r="O117" s="269"/>
    </row>
    <row r="118" spans="1:15" s="119" customFormat="1" ht="22.5" customHeight="1">
      <c r="A118" s="269"/>
      <c r="B118" s="388"/>
      <c r="C118" s="269"/>
      <c r="D118" s="310"/>
      <c r="E118" s="269"/>
      <c r="F118" s="310"/>
      <c r="G118" s="269"/>
      <c r="H118" s="310"/>
      <c r="I118" s="269"/>
      <c r="J118" s="310"/>
      <c r="K118" s="269"/>
      <c r="L118" s="310"/>
      <c r="M118" s="311"/>
      <c r="N118" s="310"/>
      <c r="O118" s="269"/>
    </row>
    <row r="119" spans="1:15" s="119" customFormat="1" ht="22.5" customHeight="1">
      <c r="A119" s="269"/>
      <c r="B119" s="388"/>
      <c r="C119" s="269"/>
      <c r="D119" s="310"/>
      <c r="E119" s="269"/>
      <c r="F119" s="310"/>
      <c r="G119" s="269"/>
      <c r="H119" s="310"/>
      <c r="I119" s="269"/>
      <c r="J119" s="310"/>
      <c r="K119" s="269"/>
      <c r="L119" s="310"/>
      <c r="M119" s="311"/>
      <c r="N119" s="310"/>
      <c r="O119" s="269"/>
    </row>
    <row r="120" spans="1:15" s="119" customFormat="1" ht="22.5" customHeight="1">
      <c r="A120" s="269"/>
      <c r="B120" s="388"/>
      <c r="C120" s="269"/>
      <c r="D120" s="310"/>
      <c r="E120" s="269"/>
      <c r="F120" s="310"/>
      <c r="G120" s="269"/>
      <c r="H120" s="310"/>
      <c r="I120" s="269"/>
      <c r="J120" s="310"/>
      <c r="K120" s="269"/>
      <c r="L120" s="310"/>
      <c r="M120" s="311"/>
      <c r="N120" s="310"/>
      <c r="O120" s="269"/>
    </row>
    <row r="121" spans="1:15" s="119" customFormat="1" ht="22.5" customHeight="1">
      <c r="A121" s="269"/>
      <c r="B121" s="388"/>
      <c r="C121" s="269"/>
      <c r="D121" s="310"/>
      <c r="E121" s="269"/>
      <c r="F121" s="310"/>
      <c r="G121" s="269"/>
      <c r="H121" s="310"/>
      <c r="I121" s="269"/>
      <c r="J121" s="310"/>
      <c r="K121" s="269"/>
      <c r="L121" s="310"/>
      <c r="M121" s="311"/>
      <c r="N121" s="310"/>
      <c r="O121" s="269"/>
    </row>
    <row r="122" spans="1:15" s="119" customFormat="1" ht="22.5" customHeight="1">
      <c r="A122" s="269"/>
      <c r="B122" s="388"/>
      <c r="C122" s="269"/>
      <c r="D122" s="310"/>
      <c r="E122" s="269"/>
      <c r="F122" s="310"/>
      <c r="G122" s="269"/>
      <c r="H122" s="310"/>
      <c r="I122" s="269"/>
      <c r="J122" s="310"/>
      <c r="K122" s="269"/>
      <c r="L122" s="310"/>
      <c r="M122" s="311"/>
      <c r="N122" s="310"/>
      <c r="O122" s="269"/>
    </row>
    <row r="123" spans="1:15" s="119" customFormat="1" ht="22.5" customHeight="1">
      <c r="A123" s="269"/>
      <c r="B123" s="388"/>
      <c r="C123" s="269"/>
      <c r="D123" s="310"/>
      <c r="E123" s="269"/>
      <c r="F123" s="310"/>
      <c r="G123" s="269"/>
      <c r="H123" s="310"/>
      <c r="I123" s="269"/>
      <c r="J123" s="310"/>
      <c r="K123" s="269"/>
      <c r="L123" s="310"/>
      <c r="M123" s="311"/>
      <c r="N123" s="310"/>
      <c r="O123" s="269"/>
    </row>
    <row r="124" spans="1:15" s="119" customFormat="1" ht="22.5" customHeight="1">
      <c r="A124" s="269"/>
      <c r="B124" s="388"/>
      <c r="C124" s="269"/>
      <c r="D124" s="310"/>
      <c r="E124" s="269"/>
      <c r="F124" s="310"/>
      <c r="G124" s="269"/>
      <c r="H124" s="310"/>
      <c r="I124" s="269"/>
      <c r="J124" s="310"/>
      <c r="K124" s="269"/>
      <c r="L124" s="310"/>
      <c r="M124" s="311"/>
      <c r="N124" s="310"/>
      <c r="O124" s="269"/>
    </row>
    <row r="125" spans="1:15" s="119" customFormat="1" ht="22.5" customHeight="1">
      <c r="A125" s="269"/>
      <c r="B125" s="388"/>
      <c r="C125" s="269"/>
      <c r="D125" s="310"/>
      <c r="E125" s="269"/>
      <c r="F125" s="310"/>
      <c r="G125" s="269"/>
      <c r="H125" s="310"/>
      <c r="I125" s="269"/>
      <c r="J125" s="310"/>
      <c r="K125" s="269"/>
      <c r="L125" s="310"/>
      <c r="M125" s="311"/>
      <c r="N125" s="310"/>
      <c r="O125" s="269"/>
    </row>
    <row r="126" spans="1:15" s="119" customFormat="1" ht="22.5" customHeight="1">
      <c r="A126" s="269"/>
      <c r="B126" s="388"/>
      <c r="C126" s="269"/>
      <c r="D126" s="310"/>
      <c r="E126" s="269"/>
      <c r="F126" s="310"/>
      <c r="G126" s="269"/>
      <c r="H126" s="310"/>
      <c r="I126" s="269"/>
      <c r="J126" s="310"/>
      <c r="K126" s="269"/>
      <c r="L126" s="310"/>
      <c r="M126" s="311"/>
      <c r="N126" s="310"/>
      <c r="O126" s="269"/>
    </row>
    <row r="127" spans="1:15" s="119" customFormat="1" ht="22.5" customHeight="1">
      <c r="A127" s="269"/>
      <c r="B127" s="388"/>
      <c r="C127" s="269"/>
      <c r="D127" s="310"/>
      <c r="E127" s="269"/>
      <c r="F127" s="310"/>
      <c r="G127" s="269"/>
      <c r="H127" s="310"/>
      <c r="I127" s="269"/>
      <c r="J127" s="310"/>
      <c r="K127" s="269"/>
      <c r="L127" s="310"/>
      <c r="M127" s="311"/>
      <c r="N127" s="310"/>
      <c r="O127" s="269"/>
    </row>
    <row r="128" spans="1:15" s="119" customFormat="1" ht="22.5" customHeight="1">
      <c r="A128" s="269"/>
      <c r="B128" s="388"/>
      <c r="C128" s="269"/>
      <c r="D128" s="310"/>
      <c r="E128" s="269"/>
      <c r="F128" s="310"/>
      <c r="G128" s="269"/>
      <c r="H128" s="310"/>
      <c r="I128" s="269"/>
      <c r="J128" s="310"/>
      <c r="K128" s="269"/>
      <c r="L128" s="310"/>
      <c r="M128" s="311"/>
      <c r="N128" s="310"/>
      <c r="O128" s="269"/>
    </row>
    <row r="129" spans="1:15" s="119" customFormat="1" ht="22.5" customHeight="1">
      <c r="A129" s="269"/>
      <c r="B129" s="388"/>
      <c r="C129" s="269"/>
      <c r="D129" s="310"/>
      <c r="E129" s="269"/>
      <c r="F129" s="310"/>
      <c r="G129" s="269"/>
      <c r="H129" s="310"/>
      <c r="I129" s="269"/>
      <c r="J129" s="310"/>
      <c r="K129" s="269"/>
      <c r="L129" s="310"/>
      <c r="M129" s="311"/>
      <c r="N129" s="310"/>
      <c r="O129" s="269"/>
    </row>
    <row r="130" spans="1:15" s="119" customFormat="1" ht="22.5" customHeight="1">
      <c r="A130" s="269"/>
      <c r="B130" s="388"/>
      <c r="C130" s="269"/>
      <c r="D130" s="310"/>
      <c r="E130" s="269"/>
      <c r="F130" s="310"/>
      <c r="G130" s="269"/>
      <c r="H130" s="310"/>
      <c r="I130" s="269"/>
      <c r="J130" s="310"/>
      <c r="K130" s="269"/>
      <c r="L130" s="310"/>
      <c r="M130" s="311"/>
      <c r="N130" s="310"/>
      <c r="O130" s="269"/>
    </row>
    <row r="131" spans="1:15" s="119" customFormat="1" ht="22.5" customHeight="1">
      <c r="A131" s="269"/>
      <c r="B131" s="388"/>
      <c r="C131" s="269"/>
      <c r="D131" s="310"/>
      <c r="E131" s="269"/>
      <c r="F131" s="310"/>
      <c r="G131" s="269"/>
      <c r="H131" s="310"/>
      <c r="I131" s="269"/>
      <c r="J131" s="310"/>
      <c r="K131" s="269"/>
      <c r="L131" s="310"/>
      <c r="M131" s="311"/>
      <c r="N131" s="310"/>
      <c r="O131" s="269"/>
    </row>
    <row r="132" spans="1:15" s="119" customFormat="1" ht="22.5" customHeight="1">
      <c r="A132" s="269"/>
      <c r="B132" s="388"/>
      <c r="C132" s="269"/>
      <c r="D132" s="310"/>
      <c r="E132" s="269"/>
      <c r="F132" s="310"/>
      <c r="G132" s="269"/>
      <c r="H132" s="310"/>
      <c r="I132" s="269"/>
      <c r="J132" s="310"/>
      <c r="K132" s="269"/>
      <c r="L132" s="310"/>
      <c r="M132" s="311"/>
      <c r="N132" s="310"/>
      <c r="O132" s="269"/>
    </row>
    <row r="133" spans="1:15" s="119" customFormat="1" ht="22.5" customHeight="1">
      <c r="A133" s="269"/>
      <c r="B133" s="388"/>
      <c r="C133" s="269"/>
      <c r="D133" s="310"/>
      <c r="E133" s="269"/>
      <c r="F133" s="310"/>
      <c r="G133" s="269"/>
      <c r="H133" s="310"/>
      <c r="I133" s="269"/>
      <c r="J133" s="310"/>
      <c r="K133" s="269"/>
      <c r="L133" s="310"/>
      <c r="M133" s="311"/>
      <c r="N133" s="310"/>
      <c r="O133" s="269"/>
    </row>
    <row r="134" spans="1:15" s="119" customFormat="1" ht="22.5" customHeight="1">
      <c r="A134" s="269"/>
      <c r="B134" s="388"/>
      <c r="C134" s="269"/>
      <c r="D134" s="310"/>
      <c r="E134" s="269"/>
      <c r="F134" s="310"/>
      <c r="G134" s="269"/>
      <c r="H134" s="310"/>
      <c r="I134" s="269"/>
      <c r="J134" s="310"/>
      <c r="K134" s="269"/>
      <c r="L134" s="310"/>
      <c r="M134" s="311"/>
      <c r="N134" s="310"/>
      <c r="O134" s="269"/>
    </row>
    <row r="135" spans="1:15" s="119" customFormat="1" ht="22.5" customHeight="1">
      <c r="A135" s="269"/>
      <c r="B135" s="388"/>
      <c r="C135" s="269"/>
      <c r="D135" s="310"/>
      <c r="E135" s="269"/>
      <c r="F135" s="310"/>
      <c r="G135" s="269"/>
      <c r="H135" s="310"/>
      <c r="I135" s="269"/>
      <c r="J135" s="310"/>
      <c r="K135" s="269"/>
      <c r="L135" s="310"/>
      <c r="M135" s="311"/>
      <c r="N135" s="310"/>
      <c r="O135" s="269"/>
    </row>
    <row r="136" spans="1:15" s="119" customFormat="1" ht="22.5" customHeight="1">
      <c r="A136" s="269"/>
      <c r="B136" s="388"/>
      <c r="C136" s="269"/>
      <c r="D136" s="310"/>
      <c r="E136" s="269"/>
      <c r="F136" s="310"/>
      <c r="G136" s="269"/>
      <c r="H136" s="310"/>
      <c r="I136" s="269"/>
      <c r="J136" s="310"/>
      <c r="K136" s="269"/>
      <c r="L136" s="310"/>
      <c r="M136" s="311"/>
      <c r="N136" s="310"/>
      <c r="O136" s="269"/>
    </row>
    <row r="137" spans="1:15" s="119" customFormat="1" ht="22.5" customHeight="1">
      <c r="A137" s="269"/>
      <c r="B137" s="388"/>
      <c r="C137" s="269"/>
      <c r="D137" s="310"/>
      <c r="E137" s="269"/>
      <c r="F137" s="310"/>
      <c r="G137" s="269"/>
      <c r="H137" s="310"/>
      <c r="I137" s="269"/>
      <c r="J137" s="310"/>
      <c r="K137" s="269"/>
      <c r="L137" s="310"/>
      <c r="M137" s="311"/>
      <c r="N137" s="310"/>
      <c r="O137" s="269"/>
    </row>
    <row r="138" spans="1:15" s="119" customFormat="1" ht="22.5" customHeight="1">
      <c r="A138" s="269"/>
      <c r="B138" s="388"/>
      <c r="C138" s="269"/>
      <c r="D138" s="310"/>
      <c r="E138" s="269"/>
      <c r="F138" s="310"/>
      <c r="G138" s="269"/>
      <c r="H138" s="310"/>
      <c r="I138" s="269"/>
      <c r="J138" s="310"/>
      <c r="K138" s="269"/>
      <c r="L138" s="310"/>
      <c r="M138" s="311"/>
      <c r="N138" s="310"/>
      <c r="O138" s="269"/>
    </row>
    <row r="139" spans="1:15" s="119" customFormat="1" ht="22.5" customHeight="1">
      <c r="A139" s="269"/>
      <c r="B139" s="388"/>
      <c r="C139" s="269"/>
      <c r="D139" s="310"/>
      <c r="E139" s="269"/>
      <c r="F139" s="310"/>
      <c r="G139" s="269"/>
      <c r="H139" s="310"/>
      <c r="I139" s="269"/>
      <c r="J139" s="310"/>
      <c r="K139" s="269"/>
      <c r="L139" s="310"/>
      <c r="M139" s="311"/>
      <c r="N139" s="310"/>
      <c r="O139" s="269"/>
    </row>
    <row r="140" spans="1:15" s="119" customFormat="1" ht="22.5" customHeight="1">
      <c r="A140" s="269"/>
      <c r="B140" s="388"/>
      <c r="C140" s="269"/>
      <c r="D140" s="310"/>
      <c r="E140" s="269"/>
      <c r="F140" s="310"/>
      <c r="G140" s="269"/>
      <c r="H140" s="310"/>
      <c r="I140" s="269"/>
      <c r="J140" s="310"/>
      <c r="K140" s="269"/>
      <c r="L140" s="310"/>
      <c r="M140" s="311"/>
      <c r="N140" s="310"/>
      <c r="O140" s="269"/>
    </row>
    <row r="141" spans="1:15" s="119" customFormat="1" ht="22.5" customHeight="1">
      <c r="A141" s="269"/>
      <c r="B141" s="388"/>
      <c r="C141" s="269"/>
      <c r="D141" s="310"/>
      <c r="E141" s="269"/>
      <c r="F141" s="310"/>
      <c r="G141" s="269"/>
      <c r="H141" s="310"/>
      <c r="I141" s="269"/>
      <c r="J141" s="310"/>
      <c r="K141" s="269"/>
      <c r="L141" s="310"/>
      <c r="M141" s="311"/>
      <c r="N141" s="310"/>
      <c r="O141" s="269"/>
    </row>
    <row r="142" spans="1:15" s="119" customFormat="1" ht="22.5" customHeight="1">
      <c r="A142" s="269"/>
      <c r="B142" s="388"/>
      <c r="C142" s="269"/>
      <c r="D142" s="310"/>
      <c r="E142" s="269"/>
      <c r="F142" s="310"/>
      <c r="G142" s="269"/>
      <c r="H142" s="310"/>
      <c r="I142" s="269"/>
      <c r="J142" s="310"/>
      <c r="K142" s="269"/>
      <c r="L142" s="310"/>
      <c r="M142" s="311"/>
      <c r="N142" s="310"/>
      <c r="O142" s="269"/>
    </row>
    <row r="143" spans="1:15" s="119" customFormat="1" ht="22.5" customHeight="1">
      <c r="A143" s="269"/>
      <c r="B143" s="388"/>
      <c r="C143" s="269"/>
      <c r="D143" s="310"/>
      <c r="E143" s="269"/>
      <c r="F143" s="310"/>
      <c r="G143" s="269"/>
      <c r="H143" s="310"/>
      <c r="I143" s="269"/>
      <c r="J143" s="310"/>
      <c r="K143" s="269"/>
      <c r="L143" s="310"/>
      <c r="M143" s="311"/>
      <c r="N143" s="310"/>
      <c r="O143" s="269"/>
    </row>
    <row r="144" spans="1:15" s="119" customFormat="1" ht="22.5" customHeight="1">
      <c r="A144" s="269"/>
      <c r="B144" s="388"/>
      <c r="C144" s="269"/>
      <c r="D144" s="310"/>
      <c r="E144" s="269"/>
      <c r="F144" s="310"/>
      <c r="G144" s="269"/>
      <c r="H144" s="310"/>
      <c r="I144" s="269"/>
      <c r="J144" s="310"/>
      <c r="K144" s="269"/>
      <c r="L144" s="310"/>
      <c r="M144" s="311"/>
      <c r="N144" s="310"/>
      <c r="O144" s="269"/>
    </row>
    <row r="145" spans="1:15" s="119" customFormat="1" ht="22.5" customHeight="1">
      <c r="A145" s="269"/>
      <c r="B145" s="388"/>
      <c r="C145" s="269"/>
      <c r="D145" s="310"/>
      <c r="E145" s="269"/>
      <c r="F145" s="310"/>
      <c r="G145" s="269"/>
      <c r="H145" s="310"/>
      <c r="I145" s="269"/>
      <c r="J145" s="310"/>
      <c r="K145" s="269"/>
      <c r="L145" s="310"/>
      <c r="M145" s="311"/>
      <c r="N145" s="310"/>
      <c r="O145" s="269"/>
    </row>
    <row r="146" spans="1:15" s="119" customFormat="1" ht="22.5" customHeight="1">
      <c r="A146" s="269"/>
      <c r="B146" s="388"/>
      <c r="C146" s="269"/>
      <c r="D146" s="310"/>
      <c r="E146" s="269"/>
      <c r="F146" s="310"/>
      <c r="G146" s="269"/>
      <c r="H146" s="310"/>
      <c r="I146" s="269"/>
      <c r="J146" s="310"/>
      <c r="K146" s="269"/>
      <c r="L146" s="310"/>
      <c r="M146" s="311"/>
      <c r="N146" s="310"/>
      <c r="O146" s="269"/>
    </row>
    <row r="147" spans="1:15" s="119" customFormat="1" ht="22.5" customHeight="1">
      <c r="A147" s="269"/>
      <c r="B147" s="388"/>
      <c r="C147" s="269"/>
      <c r="D147" s="310"/>
      <c r="E147" s="269"/>
      <c r="F147" s="310"/>
      <c r="G147" s="269"/>
      <c r="H147" s="310"/>
      <c r="I147" s="269"/>
      <c r="J147" s="310"/>
      <c r="K147" s="269"/>
      <c r="L147" s="310"/>
      <c r="M147" s="311"/>
      <c r="N147" s="310"/>
      <c r="O147" s="269"/>
    </row>
    <row r="148" spans="1:15" s="119" customFormat="1" ht="22.5" customHeight="1">
      <c r="A148" s="269"/>
      <c r="B148" s="388"/>
      <c r="C148" s="269"/>
      <c r="D148" s="310"/>
      <c r="E148" s="269"/>
      <c r="F148" s="310"/>
      <c r="G148" s="269"/>
      <c r="H148" s="310"/>
      <c r="I148" s="269"/>
      <c r="J148" s="310"/>
      <c r="K148" s="269"/>
      <c r="L148" s="310"/>
      <c r="M148" s="311"/>
      <c r="N148" s="310"/>
      <c r="O148" s="269"/>
    </row>
    <row r="149" spans="1:15" s="119" customFormat="1" ht="22.5" customHeight="1">
      <c r="A149" s="269"/>
      <c r="B149" s="388"/>
      <c r="C149" s="269"/>
      <c r="D149" s="310"/>
      <c r="E149" s="269"/>
      <c r="F149" s="310"/>
      <c r="G149" s="269"/>
      <c r="H149" s="310"/>
      <c r="I149" s="269"/>
      <c r="J149" s="310"/>
      <c r="K149" s="269"/>
      <c r="L149" s="310"/>
      <c r="M149" s="311"/>
      <c r="N149" s="310"/>
      <c r="O149" s="269"/>
    </row>
    <row r="150" spans="1:15" s="119" customFormat="1" ht="22.5" customHeight="1">
      <c r="A150" s="269"/>
      <c r="B150" s="388"/>
      <c r="C150" s="269"/>
      <c r="D150" s="310"/>
      <c r="E150" s="269"/>
      <c r="F150" s="310"/>
      <c r="G150" s="269"/>
      <c r="H150" s="310"/>
      <c r="I150" s="269"/>
      <c r="J150" s="310"/>
      <c r="K150" s="269"/>
      <c r="L150" s="310"/>
      <c r="M150" s="311"/>
      <c r="N150" s="310"/>
      <c r="O150" s="269"/>
    </row>
    <row r="151" spans="1:15" s="119" customFormat="1" ht="22.5" customHeight="1">
      <c r="A151" s="269"/>
      <c r="B151" s="388"/>
      <c r="C151" s="269"/>
      <c r="D151" s="310"/>
      <c r="E151" s="269"/>
      <c r="F151" s="310"/>
      <c r="G151" s="269"/>
      <c r="H151" s="310"/>
      <c r="I151" s="269"/>
      <c r="J151" s="310"/>
      <c r="K151" s="269"/>
      <c r="L151" s="310"/>
      <c r="M151" s="311"/>
      <c r="N151" s="310"/>
      <c r="O151" s="269"/>
    </row>
    <row r="152" spans="1:15" s="119" customFormat="1" ht="22.5" customHeight="1">
      <c r="A152" s="269"/>
      <c r="B152" s="388"/>
      <c r="C152" s="269"/>
      <c r="D152" s="310"/>
      <c r="E152" s="269"/>
      <c r="F152" s="310"/>
      <c r="G152" s="269"/>
      <c r="H152" s="310"/>
      <c r="I152" s="269"/>
      <c r="J152" s="310"/>
      <c r="K152" s="269"/>
      <c r="L152" s="310"/>
      <c r="M152" s="311"/>
      <c r="N152" s="310"/>
      <c r="O152" s="269"/>
    </row>
    <row r="153" spans="1:15" s="119" customFormat="1" ht="22.5" customHeight="1">
      <c r="A153" s="269"/>
      <c r="B153" s="388"/>
      <c r="C153" s="269"/>
      <c r="D153" s="310"/>
      <c r="E153" s="269"/>
      <c r="F153" s="310"/>
      <c r="G153" s="269"/>
      <c r="H153" s="310"/>
      <c r="I153" s="269"/>
      <c r="J153" s="310"/>
      <c r="K153" s="269"/>
      <c r="L153" s="310"/>
      <c r="M153" s="311"/>
      <c r="N153" s="310"/>
      <c r="O153" s="269"/>
    </row>
    <row r="154" spans="1:15" s="119" customFormat="1" ht="22.5" customHeight="1">
      <c r="A154" s="269"/>
      <c r="B154" s="388"/>
      <c r="C154" s="269"/>
      <c r="D154" s="310"/>
      <c r="E154" s="269"/>
      <c r="F154" s="310"/>
      <c r="G154" s="269"/>
      <c r="H154" s="310"/>
      <c r="I154" s="269"/>
      <c r="J154" s="310"/>
      <c r="K154" s="269"/>
      <c r="L154" s="310"/>
      <c r="M154" s="311"/>
      <c r="N154" s="310"/>
      <c r="O154" s="269"/>
    </row>
    <row r="155" spans="1:15" s="119" customFormat="1" ht="22.5" customHeight="1">
      <c r="A155" s="269"/>
      <c r="B155" s="388"/>
      <c r="C155" s="269"/>
      <c r="D155" s="310"/>
      <c r="E155" s="269"/>
      <c r="F155" s="310"/>
      <c r="G155" s="269"/>
      <c r="H155" s="310"/>
      <c r="I155" s="269"/>
      <c r="J155" s="310"/>
      <c r="K155" s="269"/>
      <c r="L155" s="310"/>
      <c r="M155" s="311"/>
      <c r="N155" s="310"/>
      <c r="O155" s="269"/>
    </row>
    <row r="156" spans="1:15" s="119" customFormat="1" ht="22.5" customHeight="1">
      <c r="A156" s="269"/>
      <c r="B156" s="388"/>
      <c r="C156" s="269"/>
      <c r="D156" s="310"/>
      <c r="E156" s="269"/>
      <c r="F156" s="310"/>
      <c r="G156" s="269"/>
      <c r="H156" s="310"/>
      <c r="I156" s="269"/>
      <c r="J156" s="310"/>
      <c r="K156" s="269"/>
      <c r="L156" s="310"/>
      <c r="M156" s="311"/>
      <c r="N156" s="310"/>
      <c r="O156" s="269"/>
    </row>
    <row r="157" spans="1:15" s="119" customFormat="1" ht="22.5" customHeight="1">
      <c r="A157" s="269"/>
      <c r="B157" s="388"/>
      <c r="C157" s="269"/>
      <c r="D157" s="310"/>
      <c r="E157" s="269"/>
      <c r="F157" s="310"/>
      <c r="G157" s="269"/>
      <c r="H157" s="310"/>
      <c r="I157" s="269"/>
      <c r="J157" s="310"/>
      <c r="K157" s="269"/>
      <c r="L157" s="310"/>
      <c r="M157" s="311"/>
      <c r="N157" s="310"/>
      <c r="O157" s="269"/>
    </row>
    <row r="158" spans="1:15" s="119" customFormat="1" ht="22.5" customHeight="1">
      <c r="A158" s="269"/>
      <c r="B158" s="388"/>
      <c r="C158" s="269"/>
      <c r="D158" s="310"/>
      <c r="E158" s="269"/>
      <c r="F158" s="310"/>
      <c r="G158" s="269"/>
      <c r="H158" s="310"/>
      <c r="I158" s="269"/>
      <c r="J158" s="310"/>
      <c r="K158" s="269"/>
      <c r="L158" s="310"/>
      <c r="M158" s="311"/>
      <c r="N158" s="310"/>
      <c r="O158" s="269"/>
    </row>
    <row r="159" spans="1:15" s="119" customFormat="1" ht="22.5" customHeight="1">
      <c r="A159" s="269"/>
      <c r="B159" s="388"/>
      <c r="C159" s="269"/>
      <c r="D159" s="310"/>
      <c r="E159" s="269"/>
      <c r="F159" s="310"/>
      <c r="G159" s="269"/>
      <c r="H159" s="310"/>
      <c r="I159" s="269"/>
      <c r="J159" s="310"/>
      <c r="K159" s="269"/>
      <c r="L159" s="310"/>
      <c r="M159" s="311"/>
      <c r="N159" s="310"/>
      <c r="O159" s="269"/>
    </row>
    <row r="160" spans="1:15" s="119" customFormat="1" ht="22.5" customHeight="1">
      <c r="A160" s="269"/>
      <c r="B160" s="388"/>
      <c r="C160" s="269"/>
      <c r="D160" s="310"/>
      <c r="E160" s="269"/>
      <c r="F160" s="310"/>
      <c r="G160" s="269"/>
      <c r="H160" s="310"/>
      <c r="I160" s="269"/>
      <c r="J160" s="310"/>
      <c r="K160" s="269"/>
      <c r="L160" s="310"/>
      <c r="M160" s="311"/>
      <c r="N160" s="310"/>
      <c r="O160" s="269"/>
    </row>
    <row r="161" spans="1:15" s="119" customFormat="1" ht="22.5" customHeight="1">
      <c r="A161" s="269"/>
      <c r="B161" s="388"/>
      <c r="C161" s="269"/>
      <c r="D161" s="310"/>
      <c r="E161" s="269"/>
      <c r="F161" s="310"/>
      <c r="G161" s="269"/>
      <c r="H161" s="310"/>
      <c r="I161" s="269"/>
      <c r="J161" s="310"/>
      <c r="K161" s="269"/>
      <c r="L161" s="310"/>
      <c r="M161" s="311"/>
      <c r="N161" s="310"/>
      <c r="O161" s="269"/>
    </row>
    <row r="162" spans="1:15" s="119" customFormat="1" ht="22.5" customHeight="1">
      <c r="A162" s="269"/>
      <c r="B162" s="388"/>
      <c r="C162" s="269"/>
      <c r="D162" s="310"/>
      <c r="E162" s="269"/>
      <c r="F162" s="310"/>
      <c r="G162" s="269"/>
      <c r="H162" s="310"/>
      <c r="I162" s="269"/>
      <c r="J162" s="310"/>
      <c r="K162" s="269"/>
      <c r="L162" s="310"/>
      <c r="M162" s="311"/>
      <c r="N162" s="310"/>
      <c r="O162" s="269"/>
    </row>
    <row r="163" spans="1:15" s="119" customFormat="1" ht="22.5" customHeight="1">
      <c r="A163" s="269"/>
      <c r="B163" s="388"/>
      <c r="C163" s="269"/>
      <c r="D163" s="310"/>
      <c r="E163" s="269"/>
      <c r="F163" s="310"/>
      <c r="G163" s="269"/>
      <c r="H163" s="310"/>
      <c r="I163" s="269"/>
      <c r="J163" s="310"/>
      <c r="K163" s="269"/>
      <c r="L163" s="310"/>
      <c r="M163" s="311"/>
      <c r="N163" s="310"/>
      <c r="O163" s="269"/>
    </row>
    <row r="164" spans="1:15" s="119" customFormat="1" ht="22.5" customHeight="1">
      <c r="A164" s="269"/>
      <c r="B164" s="388"/>
      <c r="C164" s="269"/>
      <c r="D164" s="310"/>
      <c r="E164" s="269"/>
      <c r="F164" s="310"/>
      <c r="G164" s="269"/>
      <c r="H164" s="310"/>
      <c r="I164" s="269"/>
      <c r="J164" s="310"/>
      <c r="K164" s="269"/>
      <c r="L164" s="310"/>
      <c r="M164" s="311"/>
      <c r="N164" s="310"/>
      <c r="O164" s="269"/>
    </row>
    <row r="165" spans="1:15" s="119" customFormat="1" ht="22.5" customHeight="1">
      <c r="A165" s="269"/>
      <c r="B165" s="388"/>
      <c r="C165" s="269"/>
      <c r="D165" s="310"/>
      <c r="E165" s="269"/>
      <c r="F165" s="310"/>
      <c r="G165" s="269"/>
      <c r="H165" s="310"/>
      <c r="I165" s="269"/>
      <c r="J165" s="310"/>
      <c r="K165" s="269"/>
      <c r="L165" s="310"/>
      <c r="M165" s="311"/>
      <c r="N165" s="310"/>
      <c r="O165" s="269"/>
    </row>
    <row r="166" spans="1:15" s="119" customFormat="1" ht="22.5" customHeight="1">
      <c r="A166" s="269"/>
      <c r="B166" s="388"/>
      <c r="C166" s="269"/>
      <c r="D166" s="310"/>
      <c r="E166" s="269"/>
      <c r="F166" s="310"/>
      <c r="G166" s="269"/>
      <c r="H166" s="310"/>
      <c r="I166" s="269"/>
      <c r="J166" s="310"/>
      <c r="K166" s="269"/>
      <c r="L166" s="310"/>
      <c r="M166" s="311"/>
      <c r="N166" s="310"/>
      <c r="O166" s="269"/>
    </row>
    <row r="167" spans="1:15" s="119" customFormat="1" ht="22.5" customHeight="1">
      <c r="A167" s="269"/>
      <c r="B167" s="388"/>
      <c r="C167" s="269"/>
      <c r="D167" s="310"/>
      <c r="E167" s="269"/>
      <c r="F167" s="310"/>
      <c r="G167" s="269"/>
      <c r="H167" s="310"/>
      <c r="I167" s="269"/>
      <c r="J167" s="310"/>
      <c r="K167" s="269"/>
      <c r="L167" s="310"/>
      <c r="M167" s="311"/>
      <c r="N167" s="310"/>
      <c r="O167" s="269"/>
    </row>
    <row r="168" spans="1:15" s="119" customFormat="1" ht="22.5" customHeight="1">
      <c r="A168" s="269"/>
      <c r="B168" s="388"/>
      <c r="C168" s="269"/>
      <c r="D168" s="310"/>
      <c r="E168" s="269"/>
      <c r="F168" s="310"/>
      <c r="G168" s="269"/>
      <c r="H168" s="310"/>
      <c r="I168" s="269"/>
      <c r="J168" s="310"/>
      <c r="K168" s="269"/>
      <c r="L168" s="310"/>
      <c r="M168" s="311"/>
      <c r="N168" s="310"/>
      <c r="O168" s="269"/>
    </row>
    <row r="169" spans="1:15" s="119" customFormat="1" ht="22.5" customHeight="1">
      <c r="A169" s="269"/>
      <c r="B169" s="388"/>
      <c r="C169" s="269"/>
      <c r="D169" s="310"/>
      <c r="E169" s="269"/>
      <c r="F169" s="310"/>
      <c r="G169" s="269"/>
      <c r="H169" s="310"/>
      <c r="I169" s="269"/>
      <c r="J169" s="310"/>
      <c r="K169" s="269"/>
      <c r="L169" s="310"/>
      <c r="M169" s="311"/>
      <c r="N169" s="310"/>
      <c r="O169" s="269"/>
    </row>
    <row r="170" spans="1:15" s="119" customFormat="1" ht="22.5" customHeight="1">
      <c r="A170" s="269"/>
      <c r="B170" s="388"/>
      <c r="C170" s="269"/>
      <c r="D170" s="310"/>
      <c r="E170" s="269"/>
      <c r="F170" s="310"/>
      <c r="G170" s="269"/>
      <c r="H170" s="310"/>
      <c r="I170" s="269"/>
      <c r="J170" s="310"/>
      <c r="K170" s="269"/>
      <c r="L170" s="310"/>
      <c r="M170" s="311"/>
      <c r="N170" s="310"/>
      <c r="O170" s="269"/>
    </row>
    <row r="171" spans="1:15" s="119" customFormat="1" ht="22.5" customHeight="1">
      <c r="A171" s="269"/>
      <c r="B171" s="388"/>
      <c r="C171" s="269"/>
      <c r="D171" s="310"/>
      <c r="E171" s="269"/>
      <c r="F171" s="310"/>
      <c r="G171" s="269"/>
      <c r="H171" s="310"/>
      <c r="I171" s="269"/>
      <c r="J171" s="310"/>
      <c r="K171" s="269"/>
      <c r="L171" s="310"/>
      <c r="M171" s="311"/>
      <c r="N171" s="310"/>
      <c r="O171" s="269"/>
    </row>
    <row r="172" spans="1:15" s="119" customFormat="1" ht="22.5" customHeight="1">
      <c r="A172" s="269"/>
      <c r="B172" s="388"/>
      <c r="C172" s="269"/>
      <c r="D172" s="310"/>
      <c r="E172" s="269"/>
      <c r="F172" s="310"/>
      <c r="G172" s="269"/>
      <c r="H172" s="310"/>
      <c r="I172" s="269"/>
      <c r="J172" s="310"/>
      <c r="K172" s="269"/>
      <c r="L172" s="310"/>
      <c r="M172" s="311"/>
      <c r="N172" s="310"/>
      <c r="O172" s="269"/>
    </row>
    <row r="173" spans="1:15" s="119" customFormat="1" ht="22.5" customHeight="1">
      <c r="A173" s="269"/>
      <c r="B173" s="388"/>
      <c r="C173" s="269"/>
      <c r="D173" s="310"/>
      <c r="E173" s="269"/>
      <c r="F173" s="310"/>
      <c r="G173" s="269"/>
      <c r="H173" s="310"/>
      <c r="I173" s="269"/>
      <c r="J173" s="310"/>
      <c r="K173" s="269"/>
      <c r="L173" s="310"/>
      <c r="M173" s="311"/>
      <c r="N173" s="310"/>
      <c r="O173" s="269"/>
    </row>
    <row r="174" spans="1:15" s="119" customFormat="1" ht="22.5" customHeight="1">
      <c r="A174" s="269"/>
      <c r="B174" s="388"/>
      <c r="C174" s="269"/>
      <c r="D174" s="310"/>
      <c r="E174" s="269"/>
      <c r="F174" s="310"/>
      <c r="G174" s="269"/>
      <c r="H174" s="310"/>
      <c r="I174" s="269"/>
      <c r="J174" s="310"/>
      <c r="K174" s="269"/>
      <c r="L174" s="310"/>
      <c r="M174" s="311"/>
      <c r="N174" s="310"/>
      <c r="O174" s="269"/>
    </row>
    <row r="175" spans="1:15" s="119" customFormat="1" ht="22.5" customHeight="1">
      <c r="A175" s="269"/>
      <c r="B175" s="388"/>
      <c r="C175" s="269"/>
      <c r="D175" s="310"/>
      <c r="E175" s="269"/>
      <c r="F175" s="310"/>
      <c r="G175" s="269"/>
      <c r="H175" s="310"/>
      <c r="I175" s="269"/>
      <c r="J175" s="310"/>
      <c r="K175" s="269"/>
      <c r="L175" s="310"/>
      <c r="M175" s="311"/>
      <c r="N175" s="310"/>
      <c r="O175" s="269"/>
    </row>
    <row r="176" spans="1:15" s="119" customFormat="1" ht="22.5" customHeight="1">
      <c r="A176" s="269"/>
      <c r="B176" s="388"/>
      <c r="C176" s="269"/>
      <c r="D176" s="310"/>
      <c r="E176" s="269"/>
      <c r="F176" s="310"/>
      <c r="G176" s="269"/>
      <c r="H176" s="310"/>
      <c r="I176" s="269"/>
      <c r="J176" s="310"/>
      <c r="K176" s="269"/>
      <c r="L176" s="310"/>
      <c r="M176" s="311"/>
      <c r="N176" s="310"/>
      <c r="O176" s="269"/>
    </row>
    <row r="177" spans="1:15" s="119" customFormat="1" ht="22.5" customHeight="1">
      <c r="A177" s="269"/>
      <c r="B177" s="388"/>
      <c r="C177" s="269"/>
      <c r="D177" s="310"/>
      <c r="E177" s="269"/>
      <c r="F177" s="310"/>
      <c r="G177" s="269"/>
      <c r="H177" s="310"/>
      <c r="I177" s="269"/>
      <c r="J177" s="310"/>
      <c r="K177" s="269"/>
      <c r="L177" s="310"/>
      <c r="M177" s="311"/>
      <c r="N177" s="310"/>
      <c r="O177" s="269"/>
    </row>
    <row r="178" spans="1:15" s="119" customFormat="1" ht="22.5" customHeight="1">
      <c r="A178" s="269"/>
      <c r="B178" s="388"/>
      <c r="C178" s="269"/>
      <c r="D178" s="310"/>
      <c r="E178" s="269"/>
      <c r="F178" s="310"/>
      <c r="G178" s="269"/>
      <c r="H178" s="310"/>
      <c r="I178" s="269"/>
      <c r="J178" s="310"/>
      <c r="K178" s="269"/>
      <c r="L178" s="310"/>
      <c r="M178" s="311"/>
      <c r="N178" s="310"/>
      <c r="O178" s="269"/>
    </row>
    <row r="179" spans="1:15" s="119" customFormat="1" ht="22.5" customHeight="1">
      <c r="A179" s="269"/>
      <c r="B179" s="388"/>
      <c r="C179" s="269"/>
      <c r="D179" s="310"/>
      <c r="E179" s="269"/>
      <c r="F179" s="310"/>
      <c r="G179" s="269"/>
      <c r="H179" s="310"/>
      <c r="I179" s="269"/>
      <c r="J179" s="310"/>
      <c r="K179" s="269"/>
      <c r="L179" s="310"/>
      <c r="M179" s="311"/>
      <c r="N179" s="310"/>
      <c r="O179" s="269"/>
    </row>
    <row r="180" spans="1:15" s="119" customFormat="1" ht="22.5" customHeight="1">
      <c r="A180" s="269"/>
      <c r="B180" s="388"/>
      <c r="C180" s="269"/>
      <c r="D180" s="310"/>
      <c r="E180" s="269"/>
      <c r="F180" s="310"/>
      <c r="G180" s="269"/>
      <c r="H180" s="310"/>
      <c r="I180" s="269"/>
      <c r="J180" s="310"/>
      <c r="K180" s="269"/>
      <c r="L180" s="310"/>
      <c r="M180" s="311"/>
      <c r="N180" s="310"/>
      <c r="O180" s="269"/>
    </row>
    <row r="181" spans="1:15" s="119" customFormat="1" ht="22.5" customHeight="1">
      <c r="A181" s="269"/>
      <c r="B181" s="388"/>
      <c r="C181" s="269"/>
      <c r="D181" s="310"/>
      <c r="E181" s="269"/>
      <c r="F181" s="310"/>
      <c r="G181" s="269"/>
      <c r="H181" s="310"/>
      <c r="I181" s="269"/>
      <c r="J181" s="310"/>
      <c r="K181" s="269"/>
      <c r="L181" s="310"/>
      <c r="M181" s="311"/>
      <c r="N181" s="310"/>
      <c r="O181" s="269"/>
    </row>
    <row r="182" spans="1:15" s="119" customFormat="1" ht="22.5" customHeight="1">
      <c r="A182" s="269"/>
      <c r="B182" s="388"/>
      <c r="C182" s="269"/>
      <c r="D182" s="310"/>
      <c r="E182" s="269"/>
      <c r="F182" s="310"/>
      <c r="G182" s="269"/>
      <c r="H182" s="310"/>
      <c r="I182" s="269"/>
      <c r="J182" s="310"/>
      <c r="K182" s="269"/>
      <c r="L182" s="310"/>
      <c r="M182" s="311"/>
      <c r="N182" s="310"/>
      <c r="O182" s="269"/>
    </row>
    <row r="183" spans="1:15" s="119" customFormat="1" ht="22.5" customHeight="1">
      <c r="A183" s="269"/>
      <c r="B183" s="388"/>
      <c r="C183" s="269"/>
      <c r="D183" s="310"/>
      <c r="E183" s="269"/>
      <c r="F183" s="310"/>
      <c r="G183" s="269"/>
      <c r="H183" s="310"/>
      <c r="I183" s="269"/>
      <c r="J183" s="310"/>
      <c r="K183" s="269"/>
      <c r="L183" s="310"/>
      <c r="M183" s="311"/>
      <c r="N183" s="310"/>
      <c r="O183" s="269"/>
    </row>
    <row r="184" spans="1:15" s="119" customFormat="1" ht="22.5" customHeight="1">
      <c r="A184" s="269"/>
      <c r="B184" s="388"/>
      <c r="C184" s="269"/>
      <c r="D184" s="310"/>
      <c r="E184" s="269"/>
      <c r="F184" s="310"/>
      <c r="G184" s="269"/>
      <c r="H184" s="310"/>
      <c r="I184" s="269"/>
      <c r="J184" s="310"/>
      <c r="K184" s="269"/>
      <c r="L184" s="310"/>
      <c r="M184" s="311"/>
      <c r="N184" s="310"/>
      <c r="O184" s="269"/>
    </row>
    <row r="185" spans="1:15" s="119" customFormat="1" ht="22.5" customHeight="1">
      <c r="A185" s="269"/>
      <c r="B185" s="388"/>
      <c r="C185" s="269"/>
      <c r="D185" s="310"/>
      <c r="E185" s="269"/>
      <c r="F185" s="310"/>
      <c r="G185" s="269"/>
      <c r="H185" s="310"/>
      <c r="I185" s="269"/>
      <c r="J185" s="310"/>
      <c r="K185" s="269"/>
      <c r="L185" s="310"/>
      <c r="M185" s="311"/>
      <c r="N185" s="310"/>
      <c r="O185" s="269"/>
    </row>
    <row r="186" spans="1:15" s="119" customFormat="1" ht="22.5" customHeight="1">
      <c r="A186" s="269"/>
      <c r="B186" s="388"/>
      <c r="C186" s="269"/>
      <c r="D186" s="310"/>
      <c r="E186" s="269"/>
      <c r="F186" s="310"/>
      <c r="G186" s="269"/>
      <c r="H186" s="310"/>
      <c r="I186" s="269"/>
      <c r="J186" s="310"/>
      <c r="K186" s="269"/>
      <c r="L186" s="310"/>
      <c r="M186" s="311"/>
      <c r="N186" s="310"/>
      <c r="O186" s="269"/>
    </row>
    <row r="187" spans="1:15" s="119" customFormat="1" ht="22.5" customHeight="1">
      <c r="A187" s="269"/>
      <c r="B187" s="388"/>
      <c r="C187" s="269"/>
      <c r="D187" s="310"/>
      <c r="E187" s="269"/>
      <c r="F187" s="310"/>
      <c r="G187" s="269"/>
      <c r="H187" s="310"/>
      <c r="I187" s="269"/>
      <c r="J187" s="310"/>
      <c r="K187" s="269"/>
      <c r="L187" s="310"/>
      <c r="M187" s="311"/>
      <c r="N187" s="310"/>
      <c r="O187" s="269"/>
    </row>
    <row r="188" spans="1:15" s="119" customFormat="1" ht="22.5" customHeight="1">
      <c r="A188" s="269"/>
      <c r="B188" s="388"/>
      <c r="C188" s="269"/>
      <c r="D188" s="310"/>
      <c r="E188" s="269"/>
      <c r="F188" s="310"/>
      <c r="G188" s="269"/>
      <c r="H188" s="310"/>
      <c r="I188" s="269"/>
      <c r="J188" s="310"/>
      <c r="K188" s="269"/>
      <c r="L188" s="310"/>
      <c r="M188" s="311"/>
      <c r="N188" s="310"/>
      <c r="O188" s="269"/>
    </row>
    <row r="189" spans="1:15" s="119" customFormat="1" ht="22.5" customHeight="1">
      <c r="A189" s="269"/>
      <c r="B189" s="388"/>
      <c r="C189" s="269"/>
      <c r="D189" s="310"/>
      <c r="E189" s="269"/>
      <c r="F189" s="310"/>
      <c r="G189" s="269"/>
      <c r="H189" s="310"/>
      <c r="I189" s="269"/>
      <c r="J189" s="310"/>
      <c r="K189" s="269"/>
      <c r="L189" s="310"/>
      <c r="M189" s="311"/>
      <c r="N189" s="310"/>
      <c r="O189" s="269"/>
    </row>
    <row r="190" spans="1:15" s="119" customFormat="1" ht="22.5" customHeight="1">
      <c r="A190" s="269"/>
      <c r="B190" s="388"/>
      <c r="C190" s="269"/>
      <c r="D190" s="310"/>
      <c r="E190" s="269"/>
      <c r="F190" s="310"/>
      <c r="G190" s="269"/>
      <c r="H190" s="310"/>
      <c r="I190" s="269"/>
      <c r="J190" s="310"/>
      <c r="K190" s="269"/>
      <c r="L190" s="310"/>
      <c r="M190" s="311"/>
      <c r="N190" s="310"/>
      <c r="O190" s="269"/>
    </row>
    <row r="191" spans="1:15" s="119" customFormat="1" ht="22.5" customHeight="1">
      <c r="A191" s="269"/>
      <c r="B191" s="388"/>
      <c r="C191" s="269"/>
      <c r="D191" s="310"/>
      <c r="E191" s="269"/>
      <c r="F191" s="310"/>
      <c r="G191" s="269"/>
      <c r="H191" s="310"/>
      <c r="I191" s="269"/>
      <c r="J191" s="310"/>
      <c r="K191" s="269"/>
      <c r="L191" s="310"/>
      <c r="M191" s="311"/>
      <c r="N191" s="310"/>
      <c r="O191" s="269"/>
    </row>
    <row r="192" spans="1:15" s="119" customFormat="1" ht="22.5" customHeight="1">
      <c r="A192" s="269"/>
      <c r="B192" s="388"/>
      <c r="C192" s="269"/>
      <c r="D192" s="310"/>
      <c r="E192" s="269"/>
      <c r="F192" s="310"/>
      <c r="G192" s="269"/>
      <c r="H192" s="310"/>
      <c r="I192" s="269"/>
      <c r="J192" s="310"/>
      <c r="K192" s="269"/>
      <c r="L192" s="310"/>
      <c r="M192" s="311"/>
      <c r="N192" s="310"/>
      <c r="O192" s="269"/>
    </row>
    <row r="193" spans="1:15" s="119" customFormat="1" ht="22.5" customHeight="1">
      <c r="A193" s="269"/>
      <c r="B193" s="388"/>
      <c r="C193" s="269"/>
      <c r="D193" s="310"/>
      <c r="E193" s="269"/>
      <c r="F193" s="310"/>
      <c r="G193" s="269"/>
      <c r="H193" s="310"/>
      <c r="I193" s="269"/>
      <c r="J193" s="310"/>
      <c r="K193" s="269"/>
      <c r="L193" s="310"/>
      <c r="M193" s="311"/>
      <c r="N193" s="310"/>
      <c r="O193" s="269"/>
    </row>
    <row r="194" spans="1:15" s="119" customFormat="1" ht="22.5" customHeight="1">
      <c r="A194" s="269"/>
      <c r="B194" s="388"/>
      <c r="C194" s="269"/>
      <c r="D194" s="310"/>
      <c r="E194" s="269"/>
      <c r="F194" s="310"/>
      <c r="G194" s="269"/>
      <c r="H194" s="310"/>
      <c r="I194" s="269"/>
      <c r="J194" s="310"/>
      <c r="K194" s="269"/>
      <c r="L194" s="310"/>
      <c r="M194" s="311"/>
      <c r="N194" s="310"/>
      <c r="O194" s="269"/>
    </row>
    <row r="195" spans="1:15" s="119" customFormat="1" ht="22.5" customHeight="1">
      <c r="A195" s="269"/>
      <c r="B195" s="388"/>
      <c r="C195" s="269"/>
      <c r="D195" s="310"/>
      <c r="E195" s="269"/>
      <c r="F195" s="310"/>
      <c r="G195" s="269"/>
      <c r="H195" s="310"/>
      <c r="I195" s="269"/>
      <c r="J195" s="310"/>
      <c r="K195" s="269"/>
      <c r="L195" s="310"/>
      <c r="M195" s="311"/>
      <c r="N195" s="310"/>
      <c r="O195" s="269"/>
    </row>
    <row r="196" spans="1:15" s="119" customFormat="1" ht="22.5" customHeight="1">
      <c r="A196" s="269"/>
      <c r="B196" s="388"/>
      <c r="C196" s="269"/>
      <c r="D196" s="310"/>
      <c r="E196" s="269"/>
      <c r="F196" s="310"/>
      <c r="G196" s="269"/>
      <c r="H196" s="310"/>
      <c r="I196" s="269"/>
      <c r="J196" s="310"/>
      <c r="K196" s="269"/>
      <c r="L196" s="310"/>
      <c r="M196" s="311"/>
      <c r="N196" s="310"/>
      <c r="O196" s="269"/>
    </row>
    <row r="197" spans="1:15" s="119" customFormat="1" ht="22.5" customHeight="1">
      <c r="A197" s="269"/>
      <c r="B197" s="388"/>
      <c r="C197" s="269"/>
      <c r="D197" s="310"/>
      <c r="E197" s="269"/>
      <c r="F197" s="310"/>
      <c r="G197" s="269"/>
      <c r="H197" s="310"/>
      <c r="I197" s="269"/>
      <c r="J197" s="310"/>
      <c r="K197" s="269"/>
      <c r="L197" s="310"/>
      <c r="M197" s="311"/>
      <c r="N197" s="310"/>
      <c r="O197" s="269"/>
    </row>
    <row r="198" spans="1:15" s="119" customFormat="1" ht="22.5" customHeight="1">
      <c r="A198" s="269"/>
      <c r="B198" s="388"/>
      <c r="C198" s="269"/>
      <c r="D198" s="310"/>
      <c r="E198" s="269"/>
      <c r="F198" s="310"/>
      <c r="G198" s="269"/>
      <c r="H198" s="310"/>
      <c r="I198" s="269"/>
      <c r="J198" s="310"/>
      <c r="K198" s="269"/>
      <c r="L198" s="310"/>
      <c r="M198" s="311"/>
      <c r="N198" s="310"/>
      <c r="O198" s="269"/>
    </row>
    <row r="199" spans="1:15" s="119" customFormat="1" ht="22.5" customHeight="1">
      <c r="A199" s="269"/>
      <c r="B199" s="388"/>
      <c r="C199" s="269"/>
      <c r="D199" s="310"/>
      <c r="E199" s="269"/>
      <c r="F199" s="310"/>
      <c r="G199" s="269"/>
      <c r="H199" s="310"/>
      <c r="I199" s="269"/>
      <c r="J199" s="310"/>
      <c r="K199" s="269"/>
      <c r="L199" s="310"/>
      <c r="M199" s="311"/>
      <c r="N199" s="310"/>
      <c r="O199" s="269"/>
    </row>
    <row r="200" spans="1:15" s="119" customFormat="1" ht="22.5" customHeight="1">
      <c r="A200" s="269"/>
      <c r="B200" s="388"/>
      <c r="C200" s="269"/>
      <c r="D200" s="310"/>
      <c r="E200" s="269"/>
      <c r="F200" s="310"/>
      <c r="G200" s="269"/>
      <c r="H200" s="310"/>
      <c r="I200" s="269"/>
      <c r="J200" s="310"/>
      <c r="K200" s="269"/>
      <c r="L200" s="310"/>
      <c r="M200" s="311"/>
      <c r="N200" s="310"/>
      <c r="O200" s="269"/>
    </row>
    <row r="201" spans="1:15" s="119" customFormat="1" ht="22.5" customHeight="1">
      <c r="A201" s="269"/>
      <c r="B201" s="388"/>
      <c r="C201" s="269"/>
      <c r="D201" s="310"/>
      <c r="E201" s="269"/>
      <c r="F201" s="310"/>
      <c r="G201" s="269"/>
      <c r="H201" s="310"/>
      <c r="I201" s="269"/>
      <c r="J201" s="310"/>
      <c r="K201" s="269"/>
      <c r="L201" s="310"/>
      <c r="M201" s="311"/>
      <c r="N201" s="310"/>
      <c r="O201" s="269"/>
    </row>
    <row r="202" spans="1:15" s="119" customFormat="1" ht="22.5" customHeight="1">
      <c r="A202" s="269"/>
      <c r="B202" s="388"/>
      <c r="C202" s="269"/>
      <c r="D202" s="310"/>
      <c r="E202" s="269"/>
      <c r="F202" s="310"/>
      <c r="G202" s="269"/>
      <c r="H202" s="310"/>
      <c r="I202" s="269"/>
      <c r="J202" s="310"/>
      <c r="K202" s="269"/>
      <c r="L202" s="310"/>
      <c r="M202" s="311"/>
      <c r="N202" s="310"/>
      <c r="O202" s="269"/>
    </row>
    <row r="203" spans="1:15" s="119" customFormat="1" ht="22.5" customHeight="1">
      <c r="A203" s="269"/>
      <c r="B203" s="388"/>
      <c r="C203" s="269"/>
      <c r="D203" s="310"/>
      <c r="E203" s="269"/>
      <c r="F203" s="310"/>
      <c r="G203" s="269"/>
      <c r="H203" s="310"/>
      <c r="I203" s="269"/>
      <c r="J203" s="310"/>
      <c r="K203" s="269"/>
      <c r="L203" s="310"/>
      <c r="M203" s="311"/>
      <c r="N203" s="310"/>
      <c r="O203" s="269"/>
    </row>
    <row r="204" spans="1:15" s="119" customFormat="1" ht="22.5" customHeight="1">
      <c r="A204" s="269"/>
      <c r="B204" s="388"/>
      <c r="C204" s="269"/>
      <c r="D204" s="310"/>
      <c r="E204" s="269"/>
      <c r="F204" s="310"/>
      <c r="G204" s="269"/>
      <c r="H204" s="310"/>
      <c r="I204" s="269"/>
      <c r="J204" s="310"/>
      <c r="K204" s="269"/>
      <c r="L204" s="310"/>
      <c r="M204" s="311"/>
      <c r="N204" s="310"/>
      <c r="O204" s="269"/>
    </row>
    <row r="205" spans="1:15" s="119" customFormat="1" ht="22.5" customHeight="1">
      <c r="A205" s="269"/>
      <c r="B205" s="388"/>
      <c r="C205" s="269"/>
      <c r="D205" s="310"/>
      <c r="E205" s="269"/>
      <c r="F205" s="310"/>
      <c r="G205" s="269"/>
      <c r="H205" s="310"/>
      <c r="I205" s="269"/>
      <c r="J205" s="310"/>
      <c r="K205" s="269"/>
      <c r="L205" s="310"/>
      <c r="M205" s="311"/>
      <c r="N205" s="310"/>
      <c r="O205" s="269"/>
    </row>
    <row r="206" spans="1:15" s="119" customFormat="1" ht="22.5" customHeight="1">
      <c r="A206" s="269"/>
      <c r="B206" s="388"/>
      <c r="C206" s="269"/>
      <c r="D206" s="310"/>
      <c r="E206" s="269"/>
      <c r="F206" s="310"/>
      <c r="G206" s="269"/>
      <c r="H206" s="310"/>
      <c r="I206" s="269"/>
      <c r="J206" s="310"/>
      <c r="K206" s="269"/>
      <c r="L206" s="310"/>
      <c r="M206" s="311"/>
      <c r="N206" s="310"/>
      <c r="O206" s="269"/>
    </row>
    <row r="207" spans="1:15" s="119" customFormat="1" ht="22.5" customHeight="1">
      <c r="A207" s="269"/>
      <c r="B207" s="388"/>
      <c r="C207" s="269"/>
      <c r="D207" s="310"/>
      <c r="E207" s="269"/>
      <c r="F207" s="310"/>
      <c r="G207" s="269"/>
      <c r="H207" s="310"/>
      <c r="I207" s="269"/>
      <c r="J207" s="310"/>
      <c r="K207" s="269"/>
      <c r="L207" s="310"/>
      <c r="M207" s="311"/>
      <c r="N207" s="310"/>
      <c r="O207" s="269"/>
    </row>
    <row r="208" spans="1:15" s="119" customFormat="1" ht="22.5" customHeight="1">
      <c r="A208" s="269"/>
      <c r="B208" s="388"/>
      <c r="C208" s="269"/>
      <c r="D208" s="310"/>
      <c r="E208" s="269"/>
      <c r="F208" s="310"/>
      <c r="G208" s="269"/>
      <c r="H208" s="310"/>
      <c r="I208" s="269"/>
      <c r="J208" s="310"/>
      <c r="K208" s="269"/>
      <c r="L208" s="310"/>
      <c r="M208" s="311"/>
      <c r="N208" s="310"/>
      <c r="O208" s="269"/>
    </row>
    <row r="209" spans="1:15" s="119" customFormat="1" ht="22.5" customHeight="1">
      <c r="A209" s="269"/>
      <c r="B209" s="388"/>
      <c r="C209" s="269"/>
      <c r="D209" s="310"/>
      <c r="E209" s="269"/>
      <c r="F209" s="310"/>
      <c r="G209" s="269"/>
      <c r="H209" s="310"/>
      <c r="I209" s="269"/>
      <c r="J209" s="310"/>
      <c r="K209" s="269"/>
      <c r="L209" s="310"/>
      <c r="M209" s="311"/>
      <c r="N209" s="310"/>
      <c r="O209" s="269"/>
    </row>
    <row r="210" spans="1:15" s="119" customFormat="1" ht="22.5" customHeight="1">
      <c r="A210" s="269"/>
      <c r="B210" s="388"/>
      <c r="C210" s="269"/>
      <c r="D210" s="310"/>
      <c r="E210" s="269"/>
      <c r="F210" s="310"/>
      <c r="G210" s="269"/>
      <c r="H210" s="310"/>
      <c r="I210" s="269"/>
      <c r="J210" s="310"/>
      <c r="K210" s="269"/>
      <c r="L210" s="310"/>
      <c r="M210" s="311"/>
      <c r="N210" s="310"/>
      <c r="O210" s="269"/>
    </row>
    <row r="211" spans="1:15" s="119" customFormat="1" ht="22.5" customHeight="1">
      <c r="A211" s="269"/>
      <c r="B211" s="388"/>
      <c r="C211" s="269"/>
      <c r="D211" s="310"/>
      <c r="E211" s="269"/>
      <c r="F211" s="310"/>
      <c r="G211" s="269"/>
      <c r="H211" s="310"/>
      <c r="I211" s="269"/>
      <c r="J211" s="310"/>
      <c r="K211" s="269"/>
      <c r="L211" s="310"/>
      <c r="M211" s="311"/>
      <c r="N211" s="310"/>
      <c r="O211" s="269"/>
    </row>
    <row r="212" spans="1:15" s="119" customFormat="1" ht="22.5" customHeight="1">
      <c r="A212" s="269"/>
      <c r="B212" s="388"/>
      <c r="C212" s="269"/>
      <c r="D212" s="310"/>
      <c r="E212" s="269"/>
      <c r="F212" s="310"/>
      <c r="G212" s="269"/>
      <c r="H212" s="310"/>
      <c r="I212" s="269"/>
      <c r="J212" s="310"/>
      <c r="K212" s="269"/>
      <c r="L212" s="310"/>
      <c r="M212" s="311"/>
      <c r="N212" s="310"/>
      <c r="O212" s="269"/>
    </row>
    <row r="213" spans="1:15" s="119" customFormat="1" ht="22.5" customHeight="1">
      <c r="A213" s="269"/>
      <c r="B213" s="388"/>
      <c r="C213" s="269"/>
      <c r="D213" s="310"/>
      <c r="E213" s="269"/>
      <c r="F213" s="310"/>
      <c r="G213" s="269"/>
      <c r="H213" s="310"/>
      <c r="I213" s="269"/>
      <c r="J213" s="310"/>
      <c r="K213" s="269"/>
      <c r="L213" s="310"/>
      <c r="M213" s="311"/>
      <c r="N213" s="310"/>
      <c r="O213" s="269"/>
    </row>
    <row r="214" spans="1:15" s="119" customFormat="1" ht="22.5" customHeight="1">
      <c r="A214" s="269"/>
      <c r="B214" s="388"/>
      <c r="C214" s="269"/>
      <c r="D214" s="310"/>
      <c r="E214" s="269"/>
      <c r="F214" s="310"/>
      <c r="G214" s="269"/>
      <c r="H214" s="310"/>
      <c r="I214" s="269"/>
      <c r="J214" s="310"/>
      <c r="K214" s="269"/>
      <c r="L214" s="310"/>
      <c r="M214" s="311"/>
      <c r="N214" s="310"/>
      <c r="O214" s="269"/>
    </row>
    <row r="215" spans="1:15" s="119" customFormat="1" ht="22.5" customHeight="1">
      <c r="A215" s="269"/>
      <c r="B215" s="388"/>
      <c r="C215" s="269"/>
      <c r="D215" s="310"/>
      <c r="E215" s="269"/>
      <c r="F215" s="310"/>
      <c r="G215" s="269"/>
      <c r="H215" s="310"/>
      <c r="I215" s="269"/>
      <c r="J215" s="310"/>
      <c r="K215" s="269"/>
      <c r="L215" s="310"/>
      <c r="M215" s="311"/>
      <c r="N215" s="310"/>
      <c r="O215" s="269"/>
    </row>
    <row r="216" spans="1:15" s="119" customFormat="1" ht="22.5" customHeight="1">
      <c r="A216" s="269"/>
      <c r="B216" s="388"/>
      <c r="C216" s="269"/>
      <c r="D216" s="310"/>
      <c r="E216" s="269"/>
      <c r="F216" s="310"/>
      <c r="G216" s="269"/>
      <c r="H216" s="310"/>
      <c r="I216" s="269"/>
      <c r="J216" s="310"/>
      <c r="K216" s="269"/>
      <c r="L216" s="310"/>
      <c r="M216" s="311"/>
      <c r="N216" s="310"/>
      <c r="O216" s="269"/>
    </row>
    <row r="217" spans="1:15" s="119" customFormat="1" ht="22.5" customHeight="1">
      <c r="A217" s="269"/>
      <c r="B217" s="388"/>
      <c r="C217" s="269"/>
      <c r="D217" s="310"/>
      <c r="E217" s="269"/>
      <c r="F217" s="310"/>
      <c r="G217" s="269"/>
      <c r="H217" s="310"/>
      <c r="I217" s="269"/>
      <c r="J217" s="310"/>
      <c r="K217" s="269"/>
      <c r="L217" s="310"/>
      <c r="M217" s="311"/>
      <c r="N217" s="310"/>
      <c r="O217" s="269"/>
    </row>
    <row r="218" spans="1:15" s="119" customFormat="1" ht="22.5" customHeight="1">
      <c r="A218" s="269"/>
      <c r="B218" s="388"/>
      <c r="C218" s="269"/>
      <c r="D218" s="310"/>
      <c r="E218" s="269"/>
      <c r="F218" s="310"/>
      <c r="G218" s="269"/>
      <c r="H218" s="310"/>
      <c r="I218" s="269"/>
      <c r="J218" s="310"/>
      <c r="K218" s="269"/>
      <c r="L218" s="310"/>
      <c r="M218" s="311"/>
      <c r="N218" s="310"/>
      <c r="O218" s="269"/>
    </row>
    <row r="219" spans="1:15" s="119" customFormat="1" ht="22.5" customHeight="1">
      <c r="A219" s="269"/>
      <c r="B219" s="388"/>
      <c r="C219" s="269"/>
      <c r="D219" s="310"/>
      <c r="E219" s="269"/>
      <c r="F219" s="310"/>
      <c r="G219" s="269"/>
      <c r="H219" s="310"/>
      <c r="I219" s="269"/>
      <c r="J219" s="310"/>
      <c r="K219" s="269"/>
      <c r="L219" s="310"/>
      <c r="M219" s="311"/>
      <c r="N219" s="310"/>
      <c r="O219" s="269"/>
    </row>
    <row r="220" spans="1:15" s="119" customFormat="1" ht="22.5" customHeight="1">
      <c r="A220" s="269"/>
      <c r="B220" s="388"/>
      <c r="C220" s="269"/>
      <c r="D220" s="310"/>
      <c r="E220" s="269"/>
      <c r="F220" s="310"/>
      <c r="G220" s="269"/>
      <c r="H220" s="310"/>
      <c r="I220" s="269"/>
      <c r="J220" s="310"/>
      <c r="K220" s="269"/>
      <c r="L220" s="310"/>
      <c r="M220" s="311"/>
      <c r="N220" s="310"/>
      <c r="O220" s="269"/>
    </row>
    <row r="221" spans="1:15" s="119" customFormat="1" ht="22.5" customHeight="1">
      <c r="A221" s="269"/>
      <c r="B221" s="388"/>
      <c r="C221" s="269"/>
      <c r="D221" s="310"/>
      <c r="E221" s="269"/>
      <c r="F221" s="310"/>
      <c r="G221" s="269"/>
      <c r="H221" s="310"/>
      <c r="I221" s="269"/>
      <c r="J221" s="310"/>
      <c r="K221" s="269"/>
      <c r="L221" s="310"/>
      <c r="M221" s="311"/>
      <c r="N221" s="310"/>
      <c r="O221" s="269"/>
    </row>
    <row r="222" spans="1:15" s="119" customFormat="1" ht="22.5" customHeight="1">
      <c r="A222" s="269"/>
      <c r="B222" s="388"/>
      <c r="C222" s="269"/>
      <c r="D222" s="310"/>
      <c r="E222" s="269"/>
      <c r="F222" s="310"/>
      <c r="G222" s="269"/>
      <c r="H222" s="310"/>
      <c r="I222" s="269"/>
      <c r="J222" s="310"/>
      <c r="K222" s="269"/>
      <c r="L222" s="310"/>
      <c r="M222" s="311"/>
      <c r="N222" s="310"/>
      <c r="O222" s="269"/>
    </row>
    <row r="223" spans="1:15" s="119" customFormat="1" ht="22.5" customHeight="1">
      <c r="A223" s="269"/>
      <c r="B223" s="388"/>
      <c r="C223" s="269"/>
      <c r="D223" s="310"/>
      <c r="E223" s="269"/>
      <c r="F223" s="310"/>
      <c r="G223" s="269"/>
      <c r="H223" s="310"/>
      <c r="I223" s="269"/>
      <c r="J223" s="310"/>
      <c r="K223" s="269"/>
      <c r="L223" s="310"/>
      <c r="M223" s="311"/>
      <c r="N223" s="310"/>
      <c r="O223" s="269"/>
    </row>
    <row r="224" spans="1:15" s="119" customFormat="1" ht="22.5" customHeight="1">
      <c r="A224" s="269"/>
      <c r="B224" s="388"/>
      <c r="C224" s="269"/>
      <c r="D224" s="310"/>
      <c r="E224" s="269"/>
      <c r="F224" s="310"/>
      <c r="G224" s="269"/>
      <c r="H224" s="310"/>
      <c r="I224" s="269"/>
      <c r="J224" s="310"/>
      <c r="K224" s="269"/>
      <c r="L224" s="310"/>
      <c r="M224" s="311"/>
      <c r="N224" s="310"/>
      <c r="O224" s="269"/>
    </row>
    <row r="225" spans="1:15" s="119" customFormat="1" ht="22.5" customHeight="1">
      <c r="A225" s="269"/>
      <c r="B225" s="388"/>
      <c r="C225" s="269"/>
      <c r="D225" s="310"/>
      <c r="E225" s="269"/>
      <c r="F225" s="310"/>
      <c r="G225" s="269"/>
      <c r="H225" s="310"/>
      <c r="I225" s="269"/>
      <c r="J225" s="310"/>
      <c r="K225" s="269"/>
      <c r="L225" s="310"/>
      <c r="M225" s="311"/>
      <c r="N225" s="310"/>
      <c r="O225" s="269"/>
    </row>
    <row r="226" spans="1:15" s="119" customFormat="1" ht="22.5" customHeight="1">
      <c r="A226" s="269"/>
      <c r="B226" s="388"/>
      <c r="C226" s="269"/>
      <c r="D226" s="310"/>
      <c r="E226" s="269"/>
      <c r="F226" s="310"/>
      <c r="G226" s="269"/>
      <c r="H226" s="310"/>
      <c r="I226" s="269"/>
      <c r="J226" s="310"/>
      <c r="K226" s="269"/>
      <c r="L226" s="310"/>
      <c r="M226" s="311"/>
      <c r="N226" s="310"/>
      <c r="O226" s="269"/>
    </row>
    <row r="227" spans="1:15" s="119" customFormat="1" ht="22.5" customHeight="1">
      <c r="A227" s="269"/>
      <c r="B227" s="388"/>
      <c r="C227" s="269"/>
      <c r="D227" s="310"/>
      <c r="E227" s="269"/>
      <c r="F227" s="310"/>
      <c r="G227" s="269"/>
      <c r="H227" s="310"/>
      <c r="I227" s="269"/>
      <c r="J227" s="310"/>
      <c r="K227" s="269"/>
      <c r="L227" s="310"/>
      <c r="M227" s="311"/>
      <c r="N227" s="310"/>
      <c r="O227" s="269"/>
    </row>
    <row r="228" spans="1:15" s="119" customFormat="1" ht="22.5" customHeight="1">
      <c r="A228" s="269"/>
      <c r="B228" s="388"/>
      <c r="C228" s="269"/>
      <c r="D228" s="310"/>
      <c r="E228" s="269"/>
      <c r="F228" s="310"/>
      <c r="G228" s="269"/>
      <c r="H228" s="310"/>
      <c r="I228" s="269"/>
      <c r="J228" s="310"/>
      <c r="K228" s="269"/>
      <c r="L228" s="310"/>
      <c r="M228" s="311"/>
      <c r="N228" s="310"/>
      <c r="O228" s="269"/>
    </row>
    <row r="229" spans="1:15" s="119" customFormat="1" ht="22.5" customHeight="1">
      <c r="A229" s="269"/>
      <c r="B229" s="388"/>
      <c r="C229" s="269"/>
      <c r="D229" s="310"/>
      <c r="E229" s="269"/>
      <c r="F229" s="310"/>
      <c r="G229" s="269"/>
      <c r="H229" s="310"/>
      <c r="I229" s="269"/>
      <c r="J229" s="310"/>
      <c r="K229" s="269"/>
      <c r="L229" s="310"/>
      <c r="M229" s="311"/>
      <c r="N229" s="310"/>
      <c r="O229" s="269"/>
    </row>
    <row r="230" spans="1:15" s="119" customFormat="1" ht="22.5" customHeight="1">
      <c r="A230" s="269"/>
      <c r="B230" s="388"/>
      <c r="C230" s="269"/>
      <c r="D230" s="310"/>
      <c r="E230" s="269"/>
      <c r="F230" s="310"/>
      <c r="G230" s="269"/>
      <c r="H230" s="310"/>
      <c r="I230" s="269"/>
      <c r="J230" s="310"/>
      <c r="K230" s="269"/>
      <c r="L230" s="310"/>
      <c r="M230" s="311"/>
      <c r="N230" s="310"/>
      <c r="O230" s="269"/>
    </row>
    <row r="231" spans="1:15" s="119" customFormat="1" ht="22.5" customHeight="1">
      <c r="A231" s="269"/>
      <c r="B231" s="388"/>
      <c r="C231" s="269"/>
      <c r="D231" s="310"/>
      <c r="E231" s="269"/>
      <c r="F231" s="310"/>
      <c r="G231" s="269"/>
      <c r="H231" s="310"/>
      <c r="I231" s="269"/>
      <c r="J231" s="310"/>
      <c r="K231" s="269"/>
      <c r="L231" s="310"/>
      <c r="M231" s="311"/>
      <c r="N231" s="310"/>
      <c r="O231" s="269"/>
    </row>
    <row r="232" spans="1:15" s="119" customFormat="1" ht="22.5" customHeight="1">
      <c r="A232" s="269"/>
      <c r="B232" s="388"/>
      <c r="C232" s="269"/>
      <c r="D232" s="310"/>
      <c r="E232" s="269"/>
      <c r="F232" s="310"/>
      <c r="G232" s="269"/>
      <c r="H232" s="310"/>
      <c r="I232" s="269"/>
      <c r="J232" s="310"/>
      <c r="K232" s="269"/>
      <c r="L232" s="310"/>
      <c r="M232" s="311"/>
      <c r="N232" s="310"/>
      <c r="O232" s="269"/>
    </row>
    <row r="233" spans="1:15" s="119" customFormat="1" ht="22.5" customHeight="1">
      <c r="A233" s="269"/>
      <c r="B233" s="388"/>
      <c r="C233" s="269"/>
      <c r="D233" s="310"/>
      <c r="E233" s="269"/>
      <c r="F233" s="310"/>
      <c r="G233" s="269"/>
      <c r="H233" s="310"/>
      <c r="I233" s="269"/>
      <c r="J233" s="310"/>
      <c r="K233" s="269"/>
      <c r="L233" s="310"/>
      <c r="M233" s="311"/>
      <c r="N233" s="310"/>
      <c r="O233" s="269"/>
    </row>
    <row r="234" spans="1:15" s="119" customFormat="1" ht="22.5" customHeight="1">
      <c r="A234" s="269"/>
      <c r="B234" s="388"/>
      <c r="C234" s="269"/>
      <c r="D234" s="310"/>
      <c r="E234" s="269"/>
      <c r="F234" s="310"/>
      <c r="G234" s="269"/>
      <c r="H234" s="310"/>
      <c r="I234" s="269"/>
      <c r="J234" s="310"/>
      <c r="K234" s="269"/>
      <c r="L234" s="310"/>
      <c r="M234" s="311"/>
      <c r="N234" s="310"/>
      <c r="O234" s="269"/>
    </row>
    <row r="235" spans="1:15" s="119" customFormat="1" ht="22.5" customHeight="1">
      <c r="A235" s="269"/>
      <c r="B235" s="388"/>
      <c r="C235" s="269"/>
      <c r="D235" s="310"/>
      <c r="E235" s="269"/>
      <c r="F235" s="310"/>
      <c r="G235" s="269"/>
      <c r="H235" s="310"/>
      <c r="I235" s="269"/>
      <c r="J235" s="310"/>
      <c r="K235" s="269"/>
      <c r="L235" s="310"/>
      <c r="M235" s="311"/>
      <c r="N235" s="310"/>
      <c r="O235" s="269"/>
    </row>
    <row r="236" spans="1:15" s="119" customFormat="1" ht="22.5" customHeight="1">
      <c r="A236" s="269"/>
      <c r="B236" s="388"/>
      <c r="C236" s="269"/>
      <c r="D236" s="310"/>
      <c r="E236" s="269"/>
      <c r="F236" s="310"/>
      <c r="G236" s="269"/>
      <c r="H236" s="310"/>
      <c r="I236" s="269"/>
      <c r="J236" s="310"/>
      <c r="K236" s="269"/>
      <c r="L236" s="310"/>
      <c r="M236" s="311"/>
      <c r="N236" s="310"/>
      <c r="O236" s="269"/>
    </row>
    <row r="237" spans="1:15" s="119" customFormat="1" ht="22.5" customHeight="1">
      <c r="A237" s="269"/>
      <c r="B237" s="388"/>
      <c r="C237" s="269"/>
      <c r="D237" s="310"/>
      <c r="E237" s="269"/>
      <c r="F237" s="310"/>
      <c r="G237" s="269"/>
      <c r="H237" s="310"/>
      <c r="I237" s="269"/>
      <c r="J237" s="310"/>
      <c r="K237" s="269"/>
      <c r="L237" s="310"/>
      <c r="M237" s="311"/>
      <c r="N237" s="310"/>
      <c r="O237" s="269"/>
    </row>
    <row r="238" spans="1:15" s="119" customFormat="1" ht="22.5" customHeight="1">
      <c r="A238" s="269"/>
      <c r="B238" s="388"/>
      <c r="C238" s="269"/>
      <c r="D238" s="310"/>
      <c r="E238" s="269"/>
      <c r="F238" s="310"/>
      <c r="G238" s="269"/>
      <c r="H238" s="310"/>
      <c r="I238" s="269"/>
      <c r="J238" s="310"/>
      <c r="K238" s="269"/>
      <c r="L238" s="310"/>
      <c r="M238" s="311"/>
      <c r="N238" s="310"/>
      <c r="O238" s="269"/>
    </row>
    <row r="239" spans="1:15" s="119" customFormat="1" ht="22.5" customHeight="1">
      <c r="A239" s="269"/>
      <c r="B239" s="388"/>
      <c r="C239" s="269"/>
      <c r="D239" s="310"/>
      <c r="E239" s="269"/>
      <c r="F239" s="310"/>
      <c r="G239" s="269"/>
      <c r="H239" s="310"/>
      <c r="I239" s="269"/>
      <c r="J239" s="310"/>
      <c r="K239" s="269"/>
      <c r="L239" s="310"/>
      <c r="M239" s="311"/>
      <c r="N239" s="310"/>
      <c r="O239" s="269"/>
    </row>
    <row r="240" spans="1:15" s="119" customFormat="1" ht="22.5" customHeight="1">
      <c r="A240" s="269"/>
      <c r="B240" s="388"/>
      <c r="C240" s="269"/>
      <c r="D240" s="310"/>
      <c r="E240" s="269"/>
      <c r="F240" s="310"/>
      <c r="G240" s="269"/>
      <c r="H240" s="310"/>
      <c r="I240" s="269"/>
      <c r="J240" s="310"/>
      <c r="K240" s="269"/>
      <c r="L240" s="310"/>
      <c r="M240" s="311"/>
      <c r="N240" s="310"/>
      <c r="O240" s="269"/>
    </row>
    <row r="241" spans="1:15" s="119" customFormat="1" ht="22.5" customHeight="1">
      <c r="A241" s="269"/>
      <c r="B241" s="388"/>
      <c r="C241" s="269"/>
      <c r="D241" s="310"/>
      <c r="E241" s="269"/>
      <c r="F241" s="310"/>
      <c r="G241" s="269"/>
      <c r="H241" s="310"/>
      <c r="I241" s="269"/>
      <c r="J241" s="310"/>
      <c r="K241" s="269"/>
      <c r="L241" s="310"/>
      <c r="M241" s="311"/>
      <c r="N241" s="310"/>
      <c r="O241" s="269"/>
    </row>
    <row r="242" spans="1:15" s="119" customFormat="1" ht="22.5" customHeight="1">
      <c r="A242" s="269"/>
      <c r="B242" s="388"/>
      <c r="C242" s="269"/>
      <c r="D242" s="310"/>
      <c r="E242" s="269"/>
      <c r="F242" s="310"/>
      <c r="G242" s="269"/>
      <c r="H242" s="310"/>
      <c r="I242" s="269"/>
      <c r="J242" s="310"/>
      <c r="K242" s="269"/>
      <c r="L242" s="310"/>
      <c r="M242" s="311"/>
      <c r="N242" s="310"/>
      <c r="O242" s="269"/>
    </row>
    <row r="243" spans="1:15" s="119" customFormat="1" ht="22.5" customHeight="1">
      <c r="A243" s="269"/>
      <c r="B243" s="388"/>
      <c r="C243" s="269"/>
      <c r="D243" s="310"/>
      <c r="E243" s="269"/>
      <c r="F243" s="310"/>
      <c r="G243" s="269"/>
      <c r="H243" s="310"/>
      <c r="I243" s="269"/>
      <c r="J243" s="310"/>
      <c r="K243" s="269"/>
      <c r="L243" s="310"/>
      <c r="M243" s="311"/>
      <c r="N243" s="310"/>
      <c r="O243" s="269"/>
    </row>
    <row r="244" spans="1:15" s="119" customFormat="1" ht="22.5" customHeight="1">
      <c r="A244" s="269"/>
      <c r="B244" s="388"/>
      <c r="C244" s="269"/>
      <c r="D244" s="310"/>
      <c r="E244" s="269"/>
      <c r="F244" s="310"/>
      <c r="G244" s="269"/>
      <c r="H244" s="310"/>
      <c r="I244" s="269"/>
      <c r="J244" s="310"/>
      <c r="K244" s="269"/>
      <c r="L244" s="310"/>
      <c r="M244" s="311"/>
      <c r="N244" s="310"/>
      <c r="O244" s="269"/>
    </row>
    <row r="245" spans="1:15" s="119" customFormat="1" ht="22.5" customHeight="1">
      <c r="A245" s="269"/>
      <c r="B245" s="388"/>
      <c r="C245" s="269"/>
      <c r="D245" s="310"/>
      <c r="E245" s="269"/>
      <c r="F245" s="310"/>
      <c r="G245" s="269"/>
      <c r="H245" s="310"/>
      <c r="I245" s="269"/>
      <c r="J245" s="310"/>
      <c r="K245" s="269"/>
      <c r="L245" s="310"/>
      <c r="M245" s="311"/>
      <c r="N245" s="310"/>
      <c r="O245" s="269"/>
    </row>
    <row r="246" spans="1:15" s="119" customFormat="1" ht="22.5" customHeight="1">
      <c r="A246" s="269"/>
      <c r="B246" s="388"/>
      <c r="C246" s="269"/>
      <c r="D246" s="310"/>
      <c r="E246" s="269"/>
      <c r="F246" s="310"/>
      <c r="G246" s="269"/>
      <c r="H246" s="310"/>
      <c r="I246" s="269"/>
      <c r="J246" s="310"/>
      <c r="K246" s="269"/>
      <c r="L246" s="310"/>
      <c r="M246" s="311"/>
      <c r="N246" s="310"/>
      <c r="O246" s="269"/>
    </row>
    <row r="247" spans="1:15" s="119" customFormat="1" ht="22.5" customHeight="1">
      <c r="A247" s="269"/>
      <c r="B247" s="388"/>
      <c r="C247" s="269"/>
      <c r="D247" s="310"/>
      <c r="E247" s="269"/>
      <c r="F247" s="310"/>
      <c r="G247" s="269"/>
      <c r="H247" s="310"/>
      <c r="I247" s="269"/>
      <c r="J247" s="310"/>
      <c r="K247" s="269"/>
      <c r="L247" s="310"/>
      <c r="M247" s="311"/>
      <c r="N247" s="310"/>
      <c r="O247" s="269"/>
    </row>
    <row r="248" spans="1:15" s="119" customFormat="1" ht="22.5" customHeight="1">
      <c r="A248" s="269"/>
      <c r="B248" s="388"/>
      <c r="C248" s="269"/>
      <c r="D248" s="310"/>
      <c r="E248" s="269"/>
      <c r="F248" s="310"/>
      <c r="G248" s="269"/>
      <c r="H248" s="310"/>
      <c r="I248" s="269"/>
      <c r="J248" s="310"/>
      <c r="K248" s="269"/>
      <c r="L248" s="310"/>
      <c r="M248" s="311"/>
      <c r="N248" s="310"/>
      <c r="O248" s="269"/>
    </row>
    <row r="249" spans="1:15" s="119" customFormat="1" ht="22.5" customHeight="1">
      <c r="A249" s="269"/>
      <c r="B249" s="388"/>
      <c r="C249" s="269"/>
      <c r="D249" s="310"/>
      <c r="E249" s="269"/>
      <c r="F249" s="310"/>
      <c r="G249" s="269"/>
      <c r="H249" s="310"/>
      <c r="I249" s="269"/>
      <c r="J249" s="310"/>
      <c r="K249" s="269"/>
      <c r="L249" s="310"/>
      <c r="M249" s="311"/>
      <c r="N249" s="310"/>
      <c r="O249" s="269"/>
    </row>
    <row r="250" spans="1:15" s="119" customFormat="1" ht="22.5" customHeight="1">
      <c r="A250" s="269"/>
      <c r="B250" s="388"/>
      <c r="C250" s="269"/>
      <c r="D250" s="310"/>
      <c r="E250" s="269"/>
      <c r="F250" s="310"/>
      <c r="G250" s="269"/>
      <c r="H250" s="310"/>
      <c r="I250" s="269"/>
      <c r="J250" s="310"/>
      <c r="K250" s="269"/>
      <c r="L250" s="310"/>
      <c r="M250" s="311"/>
      <c r="N250" s="310"/>
      <c r="O250" s="269"/>
    </row>
    <row r="251" spans="1:15" s="119" customFormat="1" ht="22.5" customHeight="1">
      <c r="A251" s="269"/>
      <c r="B251" s="388"/>
      <c r="C251" s="269"/>
      <c r="D251" s="310"/>
      <c r="E251" s="269"/>
      <c r="F251" s="310"/>
      <c r="G251" s="269"/>
      <c r="H251" s="310"/>
      <c r="I251" s="269"/>
      <c r="J251" s="310"/>
      <c r="K251" s="269"/>
      <c r="L251" s="310"/>
      <c r="M251" s="311"/>
      <c r="N251" s="310"/>
      <c r="O251" s="269"/>
    </row>
    <row r="252" spans="1:15" s="119" customFormat="1" ht="22.5" customHeight="1">
      <c r="A252" s="269"/>
      <c r="B252" s="388"/>
      <c r="C252" s="269"/>
      <c r="D252" s="310"/>
      <c r="E252" s="269"/>
      <c r="F252" s="310"/>
      <c r="G252" s="269"/>
      <c r="H252" s="310"/>
      <c r="I252" s="269"/>
      <c r="J252" s="310"/>
      <c r="K252" s="269"/>
      <c r="L252" s="310"/>
      <c r="M252" s="311"/>
      <c r="N252" s="310"/>
      <c r="O252" s="269"/>
    </row>
    <row r="253" spans="1:15" s="119" customFormat="1" ht="22.5" customHeight="1">
      <c r="A253" s="269"/>
      <c r="B253" s="388"/>
      <c r="C253" s="269"/>
      <c r="D253" s="310"/>
      <c r="E253" s="269"/>
      <c r="F253" s="310"/>
      <c r="G253" s="269"/>
      <c r="H253" s="310"/>
      <c r="I253" s="269"/>
      <c r="J253" s="310"/>
      <c r="K253" s="269"/>
      <c r="L253" s="310"/>
      <c r="M253" s="311"/>
      <c r="N253" s="310"/>
      <c r="O253" s="269"/>
    </row>
    <row r="254" spans="1:15" s="119" customFormat="1" ht="22.5" customHeight="1">
      <c r="A254" s="269"/>
      <c r="B254" s="388"/>
      <c r="C254" s="269"/>
      <c r="D254" s="310"/>
      <c r="E254" s="269"/>
      <c r="F254" s="310"/>
      <c r="G254" s="269"/>
      <c r="H254" s="310"/>
      <c r="I254" s="269"/>
      <c r="J254" s="310"/>
      <c r="K254" s="269"/>
      <c r="L254" s="310"/>
      <c r="M254" s="311"/>
      <c r="N254" s="310"/>
      <c r="O254" s="269"/>
    </row>
    <row r="255" spans="1:15" s="119" customFormat="1" ht="22.5" customHeight="1">
      <c r="A255" s="269"/>
      <c r="B255" s="388"/>
      <c r="C255" s="269"/>
      <c r="D255" s="310"/>
      <c r="E255" s="269"/>
      <c r="F255" s="310"/>
      <c r="G255" s="269"/>
      <c r="H255" s="310"/>
      <c r="I255" s="269"/>
      <c r="J255" s="310"/>
      <c r="K255" s="269"/>
      <c r="L255" s="310"/>
      <c r="M255" s="311"/>
      <c r="N255" s="310"/>
      <c r="O255" s="269"/>
    </row>
    <row r="256" spans="1:15" s="119" customFormat="1" ht="22.5" customHeight="1">
      <c r="A256" s="269"/>
      <c r="B256" s="388"/>
      <c r="C256" s="269"/>
      <c r="D256" s="310"/>
      <c r="E256" s="269"/>
      <c r="F256" s="310"/>
      <c r="G256" s="269"/>
      <c r="H256" s="310"/>
      <c r="I256" s="269"/>
      <c r="J256" s="310"/>
      <c r="K256" s="269"/>
      <c r="L256" s="310"/>
      <c r="M256" s="311"/>
      <c r="N256" s="310"/>
      <c r="O256" s="269"/>
    </row>
    <row r="257" spans="1:15" s="119" customFormat="1" ht="22.5" customHeight="1">
      <c r="A257" s="269"/>
      <c r="B257" s="388"/>
      <c r="C257" s="269"/>
      <c r="D257" s="310"/>
      <c r="E257" s="269"/>
      <c r="F257" s="310"/>
      <c r="G257" s="269"/>
      <c r="H257" s="310"/>
      <c r="I257" s="269"/>
      <c r="J257" s="310"/>
      <c r="K257" s="269"/>
      <c r="L257" s="310"/>
      <c r="M257" s="311"/>
      <c r="N257" s="310"/>
      <c r="O257" s="269"/>
    </row>
    <row r="258" spans="1:15" s="119" customFormat="1" ht="22.5" customHeight="1">
      <c r="A258" s="269"/>
      <c r="B258" s="388"/>
      <c r="C258" s="269"/>
      <c r="D258" s="310"/>
      <c r="E258" s="269"/>
      <c r="F258" s="310"/>
      <c r="G258" s="269"/>
      <c r="H258" s="310"/>
      <c r="I258" s="269"/>
      <c r="J258" s="310"/>
      <c r="K258" s="269"/>
      <c r="L258" s="310"/>
      <c r="M258" s="311"/>
      <c r="N258" s="310"/>
      <c r="O258" s="269"/>
    </row>
    <row r="259" spans="1:15" s="119" customFormat="1" ht="22.5" customHeight="1">
      <c r="A259" s="269"/>
      <c r="B259" s="388"/>
      <c r="C259" s="269"/>
      <c r="D259" s="310"/>
      <c r="E259" s="269"/>
      <c r="F259" s="310"/>
      <c r="G259" s="269"/>
      <c r="H259" s="310"/>
      <c r="I259" s="269"/>
      <c r="J259" s="310"/>
      <c r="K259" s="269"/>
      <c r="L259" s="310"/>
      <c r="M259" s="311"/>
      <c r="N259" s="310"/>
      <c r="O259" s="269"/>
    </row>
    <row r="260" spans="1:15" s="119" customFormat="1" ht="22.5" customHeight="1">
      <c r="A260" s="269"/>
      <c r="B260" s="388"/>
      <c r="C260" s="269"/>
      <c r="D260" s="310"/>
      <c r="E260" s="269"/>
      <c r="F260" s="310"/>
      <c r="G260" s="269"/>
      <c r="H260" s="310"/>
      <c r="I260" s="269"/>
      <c r="J260" s="310"/>
      <c r="K260" s="269"/>
      <c r="L260" s="310"/>
      <c r="M260" s="311"/>
      <c r="N260" s="310"/>
      <c r="O260" s="269"/>
    </row>
    <row r="261" spans="1:15" s="119" customFormat="1" ht="22.5" customHeight="1">
      <c r="A261" s="269"/>
      <c r="B261" s="388"/>
      <c r="C261" s="269"/>
      <c r="D261" s="310"/>
      <c r="E261" s="269"/>
      <c r="F261" s="310"/>
      <c r="G261" s="269"/>
      <c r="H261" s="310"/>
      <c r="I261" s="269"/>
      <c r="J261" s="310"/>
      <c r="K261" s="269"/>
      <c r="L261" s="310"/>
      <c r="M261" s="311"/>
      <c r="N261" s="310"/>
      <c r="O261" s="269"/>
    </row>
    <row r="262" spans="1:15" s="119" customFormat="1" ht="22.5" customHeight="1">
      <c r="A262" s="269"/>
      <c r="B262" s="388"/>
      <c r="C262" s="269"/>
      <c r="D262" s="310"/>
      <c r="E262" s="269"/>
      <c r="F262" s="310"/>
      <c r="G262" s="269"/>
      <c r="H262" s="310"/>
      <c r="I262" s="269"/>
      <c r="J262" s="310"/>
      <c r="K262" s="269"/>
      <c r="L262" s="310"/>
      <c r="M262" s="311"/>
      <c r="N262" s="310"/>
      <c r="O262" s="269"/>
    </row>
    <row r="263" spans="1:15" s="119" customFormat="1" ht="22.5" customHeight="1">
      <c r="A263" s="269"/>
      <c r="B263" s="388"/>
      <c r="C263" s="269"/>
      <c r="D263" s="310"/>
      <c r="E263" s="269"/>
      <c r="F263" s="310"/>
      <c r="G263" s="269"/>
      <c r="H263" s="310"/>
      <c r="I263" s="269"/>
      <c r="J263" s="310"/>
      <c r="K263" s="269"/>
      <c r="L263" s="310"/>
      <c r="M263" s="311"/>
      <c r="N263" s="310"/>
      <c r="O263" s="269"/>
    </row>
    <row r="264" spans="1:15" s="119" customFormat="1" ht="22.5" customHeight="1">
      <c r="A264" s="269"/>
      <c r="B264" s="388"/>
      <c r="C264" s="269"/>
      <c r="D264" s="310"/>
      <c r="E264" s="269"/>
      <c r="F264" s="310"/>
      <c r="G264" s="269"/>
      <c r="H264" s="310"/>
      <c r="I264" s="269"/>
      <c r="J264" s="310"/>
      <c r="K264" s="269"/>
      <c r="L264" s="310"/>
      <c r="M264" s="311"/>
      <c r="N264" s="310"/>
      <c r="O264" s="269"/>
    </row>
    <row r="265" spans="1:15" s="119" customFormat="1" ht="22.5" customHeight="1">
      <c r="A265" s="269"/>
      <c r="B265" s="388"/>
      <c r="C265" s="269"/>
      <c r="D265" s="310"/>
      <c r="E265" s="269"/>
      <c r="F265" s="310"/>
      <c r="G265" s="269"/>
      <c r="H265" s="310"/>
      <c r="I265" s="269"/>
      <c r="J265" s="310"/>
      <c r="K265" s="269"/>
      <c r="L265" s="310"/>
      <c r="M265" s="311"/>
      <c r="N265" s="310"/>
      <c r="O265" s="269"/>
    </row>
    <row r="266" spans="1:15" s="119" customFormat="1" ht="22.5" customHeight="1">
      <c r="A266" s="269"/>
      <c r="B266" s="388"/>
      <c r="C266" s="269"/>
      <c r="D266" s="310"/>
      <c r="E266" s="269"/>
      <c r="F266" s="310"/>
      <c r="G266" s="269"/>
      <c r="H266" s="310"/>
      <c r="I266" s="269"/>
      <c r="J266" s="310"/>
      <c r="K266" s="269"/>
      <c r="L266" s="310"/>
      <c r="M266" s="311"/>
      <c r="N266" s="310"/>
      <c r="O266" s="269"/>
    </row>
    <row r="267" spans="1:15" s="119" customFormat="1" ht="22.5" customHeight="1">
      <c r="A267" s="269"/>
      <c r="B267" s="388"/>
      <c r="C267" s="269"/>
      <c r="D267" s="310"/>
      <c r="E267" s="269"/>
      <c r="F267" s="310"/>
      <c r="G267" s="269"/>
      <c r="H267" s="310"/>
      <c r="I267" s="269"/>
      <c r="J267" s="310"/>
      <c r="K267" s="269"/>
      <c r="L267" s="310"/>
      <c r="M267" s="311"/>
      <c r="N267" s="310"/>
      <c r="O267" s="269"/>
    </row>
    <row r="268" spans="1:15" s="119" customFormat="1" ht="22.5" customHeight="1">
      <c r="A268" s="269"/>
      <c r="B268" s="388"/>
      <c r="C268" s="269"/>
      <c r="D268" s="310"/>
      <c r="E268" s="269"/>
      <c r="F268" s="310"/>
      <c r="G268" s="269"/>
      <c r="H268" s="310"/>
      <c r="I268" s="269"/>
      <c r="J268" s="310"/>
      <c r="K268" s="269"/>
      <c r="L268" s="310"/>
      <c r="M268" s="311"/>
      <c r="N268" s="310"/>
      <c r="O268" s="269"/>
    </row>
    <row r="269" spans="1:15" s="119" customFormat="1" ht="22.5" customHeight="1">
      <c r="A269" s="269"/>
      <c r="B269" s="388"/>
      <c r="C269" s="269"/>
      <c r="D269" s="310"/>
      <c r="E269" s="269"/>
      <c r="F269" s="310"/>
      <c r="G269" s="269"/>
      <c r="H269" s="310"/>
      <c r="I269" s="269"/>
      <c r="J269" s="310"/>
      <c r="K269" s="269"/>
      <c r="L269" s="310"/>
      <c r="M269" s="311"/>
      <c r="N269" s="310"/>
      <c r="O269" s="269"/>
    </row>
    <row r="270" spans="1:15" s="119" customFormat="1" ht="22.5" customHeight="1">
      <c r="A270" s="269"/>
      <c r="B270" s="388"/>
      <c r="C270" s="269"/>
      <c r="D270" s="310"/>
      <c r="E270" s="269"/>
      <c r="F270" s="310"/>
      <c r="G270" s="269"/>
      <c r="H270" s="310"/>
      <c r="I270" s="269"/>
      <c r="J270" s="310"/>
      <c r="K270" s="269"/>
      <c r="L270" s="310"/>
      <c r="M270" s="311"/>
      <c r="N270" s="310"/>
      <c r="O270" s="269"/>
    </row>
    <row r="271" spans="1:15" s="119" customFormat="1" ht="22.5" customHeight="1">
      <c r="A271" s="269"/>
      <c r="B271" s="388"/>
      <c r="C271" s="269"/>
      <c r="D271" s="310"/>
      <c r="E271" s="269"/>
      <c r="F271" s="310"/>
      <c r="G271" s="269"/>
      <c r="H271" s="310"/>
      <c r="I271" s="269"/>
      <c r="J271" s="310"/>
      <c r="K271" s="269"/>
      <c r="L271" s="310"/>
      <c r="M271" s="311"/>
      <c r="N271" s="310"/>
      <c r="O271" s="269"/>
    </row>
    <row r="272" spans="1:15" s="119" customFormat="1" ht="22.5" customHeight="1">
      <c r="A272" s="269"/>
      <c r="B272" s="388"/>
      <c r="C272" s="269"/>
      <c r="D272" s="310"/>
      <c r="E272" s="269"/>
      <c r="F272" s="310"/>
      <c r="G272" s="269"/>
      <c r="H272" s="310"/>
      <c r="I272" s="269"/>
      <c r="J272" s="310"/>
      <c r="K272" s="269"/>
      <c r="L272" s="310"/>
      <c r="M272" s="311"/>
      <c r="N272" s="310"/>
      <c r="O272" s="269"/>
    </row>
    <row r="273" spans="1:15" s="119" customFormat="1" ht="22.5" customHeight="1">
      <c r="A273" s="269"/>
      <c r="B273" s="388"/>
      <c r="C273" s="269"/>
      <c r="D273" s="310"/>
      <c r="E273" s="269"/>
      <c r="F273" s="310"/>
      <c r="G273" s="269"/>
      <c r="H273" s="310"/>
      <c r="I273" s="269"/>
      <c r="J273" s="310"/>
      <c r="K273" s="269"/>
      <c r="L273" s="310"/>
      <c r="M273" s="311"/>
      <c r="N273" s="310"/>
      <c r="O273" s="269"/>
    </row>
    <row r="274" spans="1:15" s="119" customFormat="1" ht="22.5" customHeight="1">
      <c r="A274" s="269"/>
      <c r="B274" s="388"/>
      <c r="C274" s="269"/>
      <c r="D274" s="310"/>
      <c r="E274" s="269"/>
      <c r="F274" s="310"/>
      <c r="G274" s="269"/>
      <c r="H274" s="310"/>
      <c r="I274" s="269"/>
      <c r="J274" s="310"/>
      <c r="K274" s="269"/>
      <c r="L274" s="310"/>
      <c r="M274" s="311"/>
      <c r="N274" s="310"/>
      <c r="O274" s="269"/>
    </row>
    <row r="275" spans="1:15" s="119" customFormat="1" ht="22.5" customHeight="1">
      <c r="A275" s="269"/>
      <c r="B275" s="388"/>
      <c r="C275" s="269"/>
      <c r="D275" s="310"/>
      <c r="E275" s="269"/>
      <c r="F275" s="310"/>
      <c r="G275" s="269"/>
      <c r="H275" s="310"/>
      <c r="I275" s="269"/>
      <c r="J275" s="310"/>
      <c r="K275" s="269"/>
      <c r="L275" s="310"/>
      <c r="M275" s="311"/>
      <c r="N275" s="310"/>
      <c r="O275" s="269"/>
    </row>
    <row r="276" spans="1:15" s="119" customFormat="1" ht="22.5" customHeight="1">
      <c r="A276" s="269"/>
      <c r="B276" s="388"/>
      <c r="C276" s="269"/>
      <c r="D276" s="310"/>
      <c r="E276" s="269"/>
      <c r="F276" s="310"/>
      <c r="G276" s="269"/>
      <c r="H276" s="310"/>
      <c r="I276" s="269"/>
      <c r="J276" s="310"/>
      <c r="K276" s="269"/>
      <c r="L276" s="310"/>
      <c r="M276" s="311"/>
      <c r="N276" s="310"/>
      <c r="O276" s="269"/>
    </row>
    <row r="277" spans="1:15" s="119" customFormat="1" ht="22.5" customHeight="1">
      <c r="A277" s="269"/>
      <c r="B277" s="388"/>
      <c r="C277" s="269"/>
      <c r="D277" s="310"/>
      <c r="E277" s="269"/>
      <c r="F277" s="310"/>
      <c r="G277" s="269"/>
      <c r="H277" s="310"/>
      <c r="I277" s="269"/>
      <c r="J277" s="310"/>
      <c r="K277" s="269"/>
      <c r="L277" s="310"/>
      <c r="M277" s="311"/>
      <c r="N277" s="310"/>
      <c r="O277" s="269"/>
    </row>
    <row r="278" spans="1:15" s="119" customFormat="1" ht="22.5" customHeight="1">
      <c r="A278" s="269"/>
      <c r="B278" s="388"/>
      <c r="C278" s="269"/>
      <c r="D278" s="310"/>
      <c r="E278" s="269"/>
      <c r="F278" s="310"/>
      <c r="G278" s="269"/>
      <c r="H278" s="310"/>
      <c r="I278" s="269"/>
      <c r="J278" s="310"/>
      <c r="K278" s="269"/>
      <c r="L278" s="310"/>
      <c r="M278" s="311"/>
      <c r="N278" s="310"/>
      <c r="O278" s="269"/>
    </row>
    <row r="279" spans="1:15" s="119" customFormat="1" ht="22.5" customHeight="1">
      <c r="A279" s="269"/>
      <c r="B279" s="388"/>
      <c r="C279" s="269"/>
      <c r="D279" s="310"/>
      <c r="E279" s="269"/>
      <c r="F279" s="310"/>
      <c r="G279" s="269"/>
      <c r="H279" s="310"/>
      <c r="I279" s="269"/>
      <c r="J279" s="310"/>
      <c r="K279" s="269"/>
      <c r="L279" s="310"/>
      <c r="M279" s="311"/>
      <c r="N279" s="310"/>
      <c r="O279" s="269"/>
    </row>
    <row r="280" spans="1:15" s="119" customFormat="1" ht="22.5" customHeight="1">
      <c r="A280" s="269"/>
      <c r="B280" s="388"/>
      <c r="C280" s="269"/>
      <c r="D280" s="310"/>
      <c r="E280" s="269"/>
      <c r="F280" s="310"/>
      <c r="G280" s="269"/>
      <c r="H280" s="310"/>
      <c r="I280" s="269"/>
      <c r="J280" s="310"/>
      <c r="K280" s="269"/>
      <c r="L280" s="310"/>
      <c r="M280" s="311"/>
      <c r="N280" s="310"/>
      <c r="O280" s="269"/>
    </row>
    <row r="281" spans="1:15" s="119" customFormat="1" ht="22.5" customHeight="1">
      <c r="A281" s="269"/>
      <c r="B281" s="388"/>
      <c r="C281" s="269"/>
      <c r="D281" s="310"/>
      <c r="E281" s="269"/>
      <c r="F281" s="310"/>
      <c r="G281" s="269"/>
      <c r="H281" s="310"/>
      <c r="I281" s="269"/>
      <c r="J281" s="310"/>
      <c r="K281" s="269"/>
      <c r="L281" s="310"/>
      <c r="M281" s="311"/>
      <c r="N281" s="310"/>
      <c r="O281" s="269"/>
    </row>
    <row r="282" spans="1:15" s="119" customFormat="1" ht="22.5" customHeight="1">
      <c r="A282" s="269"/>
      <c r="B282" s="388"/>
      <c r="C282" s="269"/>
      <c r="D282" s="310"/>
      <c r="E282" s="269"/>
      <c r="F282" s="310"/>
      <c r="G282" s="269"/>
      <c r="H282" s="310"/>
      <c r="I282" s="269"/>
      <c r="J282" s="310"/>
      <c r="K282" s="269"/>
      <c r="L282" s="310"/>
      <c r="M282" s="311"/>
      <c r="N282" s="310"/>
      <c r="O282" s="269"/>
    </row>
    <row r="283" spans="1:15" s="119" customFormat="1" ht="22.5" customHeight="1">
      <c r="A283" s="269"/>
      <c r="B283" s="388"/>
      <c r="C283" s="269"/>
      <c r="D283" s="310"/>
      <c r="E283" s="269"/>
      <c r="F283" s="310"/>
      <c r="G283" s="269"/>
      <c r="H283" s="310"/>
      <c r="I283" s="269"/>
      <c r="J283" s="310"/>
      <c r="K283" s="269"/>
      <c r="L283" s="310"/>
      <c r="M283" s="311"/>
      <c r="N283" s="310"/>
      <c r="O283" s="269"/>
    </row>
    <row r="284" spans="1:15" s="119" customFormat="1" ht="22.5" customHeight="1">
      <c r="A284" s="269"/>
      <c r="B284" s="388"/>
      <c r="C284" s="269"/>
      <c r="D284" s="310"/>
      <c r="E284" s="269"/>
      <c r="F284" s="310"/>
      <c r="G284" s="269"/>
      <c r="H284" s="310"/>
      <c r="I284" s="269"/>
      <c r="J284" s="310"/>
      <c r="K284" s="269"/>
      <c r="L284" s="310"/>
      <c r="M284" s="311"/>
      <c r="N284" s="310"/>
      <c r="O284" s="269"/>
    </row>
    <row r="285" spans="1:15" s="119" customFormat="1" ht="22.5" customHeight="1">
      <c r="A285" s="269"/>
      <c r="B285" s="388"/>
      <c r="C285" s="269"/>
      <c r="D285" s="310"/>
      <c r="E285" s="269"/>
      <c r="F285" s="310"/>
      <c r="G285" s="269"/>
      <c r="H285" s="310"/>
      <c r="I285" s="269"/>
      <c r="J285" s="310"/>
      <c r="K285" s="269"/>
      <c r="L285" s="310"/>
      <c r="M285" s="311"/>
      <c r="N285" s="310"/>
      <c r="O285" s="269"/>
    </row>
    <row r="286" spans="1:15" s="119" customFormat="1" ht="22.5" customHeight="1">
      <c r="A286" s="269"/>
      <c r="B286" s="388"/>
      <c r="C286" s="269"/>
      <c r="D286" s="310"/>
      <c r="E286" s="269"/>
      <c r="F286" s="310"/>
      <c r="G286" s="269"/>
      <c r="H286" s="310"/>
      <c r="I286" s="269"/>
      <c r="J286" s="310"/>
      <c r="K286" s="269"/>
      <c r="L286" s="310"/>
      <c r="M286" s="311"/>
      <c r="N286" s="310"/>
      <c r="O286" s="269"/>
    </row>
    <row r="287" spans="1:15" s="119" customFormat="1" ht="22.5" customHeight="1">
      <c r="A287" s="269"/>
      <c r="B287" s="388"/>
      <c r="C287" s="269"/>
      <c r="D287" s="310"/>
      <c r="E287" s="269"/>
      <c r="F287" s="310"/>
      <c r="G287" s="269"/>
      <c r="H287" s="310"/>
      <c r="I287" s="269"/>
      <c r="J287" s="310"/>
      <c r="K287" s="269"/>
      <c r="L287" s="310"/>
      <c r="M287" s="311"/>
      <c r="N287" s="310"/>
      <c r="O287" s="269"/>
    </row>
    <row r="288" spans="1:15" s="119" customFormat="1" ht="22.5" customHeight="1">
      <c r="A288" s="269"/>
      <c r="B288" s="388"/>
      <c r="C288" s="269"/>
      <c r="D288" s="310"/>
      <c r="E288" s="269"/>
      <c r="F288" s="310"/>
      <c r="G288" s="269"/>
      <c r="H288" s="310"/>
      <c r="I288" s="269"/>
      <c r="J288" s="310"/>
      <c r="K288" s="269"/>
      <c r="L288" s="310"/>
      <c r="M288" s="311"/>
      <c r="N288" s="310"/>
      <c r="O288" s="269"/>
    </row>
    <row r="289" spans="1:15" s="119" customFormat="1" ht="22.5" customHeight="1">
      <c r="A289" s="269"/>
      <c r="B289" s="388"/>
      <c r="C289" s="269"/>
      <c r="D289" s="310"/>
      <c r="E289" s="269"/>
      <c r="F289" s="310"/>
      <c r="G289" s="269"/>
      <c r="H289" s="310"/>
      <c r="I289" s="269"/>
      <c r="J289" s="310"/>
      <c r="K289" s="269"/>
      <c r="L289" s="310"/>
      <c r="M289" s="311"/>
      <c r="N289" s="310"/>
      <c r="O289" s="269"/>
    </row>
    <row r="290" spans="1:15" s="119" customFormat="1" ht="22.5" customHeight="1">
      <c r="A290" s="269"/>
      <c r="B290" s="388"/>
      <c r="C290" s="269"/>
      <c r="D290" s="310"/>
      <c r="E290" s="269"/>
      <c r="F290" s="310"/>
      <c r="G290" s="269"/>
      <c r="H290" s="310"/>
      <c r="I290" s="269"/>
      <c r="J290" s="310"/>
      <c r="K290" s="269"/>
      <c r="L290" s="310"/>
      <c r="M290" s="311"/>
      <c r="N290" s="310"/>
      <c r="O290" s="269"/>
    </row>
    <row r="291" spans="1:15" s="119" customFormat="1" ht="22.5" customHeight="1">
      <c r="A291" s="269"/>
      <c r="B291" s="388"/>
      <c r="C291" s="269"/>
      <c r="D291" s="310"/>
      <c r="E291" s="269"/>
      <c r="F291" s="310"/>
      <c r="G291" s="269"/>
      <c r="H291" s="310"/>
      <c r="I291" s="269"/>
      <c r="J291" s="310"/>
      <c r="K291" s="269"/>
      <c r="L291" s="310"/>
      <c r="M291" s="311"/>
      <c r="N291" s="310"/>
      <c r="O291" s="269"/>
    </row>
    <row r="292" spans="1:15" s="119" customFormat="1" ht="22.5" customHeight="1">
      <c r="A292" s="269"/>
      <c r="B292" s="388"/>
      <c r="C292" s="269"/>
      <c r="D292" s="310"/>
      <c r="E292" s="269"/>
      <c r="F292" s="310"/>
      <c r="G292" s="269"/>
      <c r="H292" s="310"/>
      <c r="I292" s="269"/>
      <c r="J292" s="310"/>
      <c r="K292" s="269"/>
      <c r="L292" s="310"/>
      <c r="M292" s="311"/>
      <c r="N292" s="310"/>
      <c r="O292" s="269"/>
    </row>
    <row r="293" spans="1:15" s="119" customFormat="1" ht="22.5" customHeight="1">
      <c r="A293" s="269"/>
      <c r="B293" s="388"/>
      <c r="C293" s="269"/>
      <c r="D293" s="310"/>
      <c r="E293" s="269"/>
      <c r="F293" s="310"/>
      <c r="G293" s="269"/>
      <c r="H293" s="310"/>
      <c r="I293" s="269"/>
      <c r="J293" s="310"/>
      <c r="K293" s="269"/>
      <c r="L293" s="310"/>
      <c r="M293" s="311"/>
      <c r="N293" s="310"/>
      <c r="O293" s="269"/>
    </row>
    <row r="294" spans="1:15" s="119" customFormat="1" ht="22.5" customHeight="1">
      <c r="A294" s="269"/>
      <c r="B294" s="388"/>
      <c r="C294" s="269"/>
      <c r="D294" s="310"/>
      <c r="E294" s="269"/>
      <c r="F294" s="310"/>
      <c r="G294" s="269"/>
      <c r="H294" s="310"/>
      <c r="I294" s="269"/>
      <c r="J294" s="310"/>
      <c r="K294" s="269"/>
      <c r="L294" s="310"/>
      <c r="M294" s="311"/>
      <c r="N294" s="310"/>
      <c r="O294" s="269"/>
    </row>
    <row r="295" spans="1:15" s="119" customFormat="1" ht="22.5" customHeight="1">
      <c r="A295" s="269"/>
      <c r="B295" s="388"/>
      <c r="C295" s="269"/>
      <c r="D295" s="310"/>
      <c r="E295" s="269"/>
      <c r="F295" s="310"/>
      <c r="G295" s="269"/>
      <c r="H295" s="310"/>
      <c r="I295" s="269"/>
      <c r="J295" s="310"/>
      <c r="K295" s="269"/>
      <c r="L295" s="310"/>
      <c r="M295" s="311"/>
      <c r="N295" s="310"/>
      <c r="O295" s="269"/>
    </row>
    <row r="296" spans="1:15" s="119" customFormat="1" ht="22.5" customHeight="1">
      <c r="A296" s="269"/>
      <c r="B296" s="388"/>
      <c r="C296" s="269"/>
      <c r="D296" s="310"/>
      <c r="E296" s="269"/>
      <c r="F296" s="310"/>
      <c r="G296" s="269"/>
      <c r="H296" s="310"/>
      <c r="I296" s="269"/>
      <c r="J296" s="310"/>
      <c r="K296" s="269"/>
      <c r="L296" s="310"/>
      <c r="M296" s="311"/>
      <c r="N296" s="310"/>
      <c r="O296" s="269"/>
    </row>
    <row r="297" spans="1:15" s="119" customFormat="1" ht="22.5" customHeight="1">
      <c r="A297" s="269"/>
      <c r="B297" s="388"/>
      <c r="C297" s="269"/>
      <c r="D297" s="310"/>
      <c r="E297" s="269"/>
      <c r="F297" s="310"/>
      <c r="G297" s="269"/>
      <c r="H297" s="310"/>
      <c r="I297" s="269"/>
      <c r="J297" s="310"/>
      <c r="K297" s="269"/>
      <c r="L297" s="310"/>
      <c r="M297" s="311"/>
      <c r="N297" s="310"/>
      <c r="O297" s="269"/>
    </row>
    <row r="298" spans="1:15" s="119" customFormat="1" ht="22.5" customHeight="1">
      <c r="A298" s="269"/>
      <c r="B298" s="388"/>
      <c r="C298" s="269"/>
      <c r="D298" s="310"/>
      <c r="E298" s="269"/>
      <c r="F298" s="310"/>
      <c r="G298" s="269"/>
      <c r="H298" s="310"/>
      <c r="I298" s="269"/>
      <c r="J298" s="310"/>
      <c r="K298" s="269"/>
      <c r="L298" s="310"/>
      <c r="M298" s="311"/>
      <c r="N298" s="310"/>
      <c r="O298" s="269"/>
    </row>
    <row r="299" spans="1:15" s="119" customFormat="1" ht="22.5" customHeight="1">
      <c r="A299" s="269"/>
      <c r="B299" s="388"/>
      <c r="C299" s="269"/>
      <c r="D299" s="310"/>
      <c r="E299" s="269"/>
      <c r="F299" s="310"/>
      <c r="G299" s="269"/>
      <c r="H299" s="310"/>
      <c r="I299" s="269"/>
      <c r="J299" s="310"/>
      <c r="K299" s="269"/>
      <c r="L299" s="310"/>
      <c r="M299" s="311"/>
      <c r="N299" s="310"/>
      <c r="O299" s="269"/>
    </row>
    <row r="300" spans="1:15" s="119" customFormat="1" ht="22.5" customHeight="1">
      <c r="A300" s="269"/>
      <c r="B300" s="388"/>
      <c r="C300" s="269"/>
      <c r="D300" s="310"/>
      <c r="E300" s="269"/>
      <c r="F300" s="310"/>
      <c r="G300" s="269"/>
      <c r="H300" s="310"/>
      <c r="I300" s="269"/>
      <c r="J300" s="310"/>
      <c r="K300" s="269"/>
      <c r="L300" s="310"/>
      <c r="M300" s="311"/>
      <c r="N300" s="310"/>
      <c r="O300" s="269"/>
    </row>
    <row r="301" spans="1:15" s="119" customFormat="1" ht="22.5" customHeight="1">
      <c r="A301" s="269"/>
      <c r="B301" s="388"/>
      <c r="C301" s="269"/>
      <c r="D301" s="310"/>
      <c r="E301" s="269"/>
      <c r="F301" s="310"/>
      <c r="G301" s="269"/>
      <c r="H301" s="310"/>
      <c r="I301" s="269"/>
      <c r="J301" s="310"/>
      <c r="K301" s="269"/>
      <c r="L301" s="310"/>
      <c r="M301" s="311"/>
      <c r="N301" s="310"/>
      <c r="O301" s="269"/>
    </row>
    <row r="302" spans="1:15" s="119" customFormat="1" ht="22.5" customHeight="1">
      <c r="A302" s="269"/>
      <c r="B302" s="388"/>
      <c r="C302" s="269"/>
      <c r="D302" s="310"/>
      <c r="E302" s="269"/>
      <c r="F302" s="310"/>
      <c r="G302" s="269"/>
      <c r="H302" s="310"/>
      <c r="I302" s="269"/>
      <c r="J302" s="310"/>
      <c r="K302" s="269"/>
      <c r="L302" s="310"/>
      <c r="M302" s="311"/>
      <c r="N302" s="310"/>
      <c r="O302" s="269"/>
    </row>
    <row r="303" spans="1:15" s="119" customFormat="1" ht="22.5" customHeight="1">
      <c r="A303" s="269"/>
      <c r="B303" s="388"/>
      <c r="C303" s="269"/>
      <c r="D303" s="310"/>
      <c r="E303" s="269"/>
      <c r="F303" s="310"/>
      <c r="G303" s="269"/>
      <c r="H303" s="310"/>
      <c r="I303" s="269"/>
      <c r="J303" s="310"/>
      <c r="K303" s="269"/>
      <c r="L303" s="310"/>
      <c r="M303" s="311"/>
      <c r="N303" s="310"/>
      <c r="O303" s="269"/>
    </row>
    <row r="304" spans="1:15" s="119" customFormat="1" ht="22.5" customHeight="1">
      <c r="A304" s="269"/>
      <c r="B304" s="388"/>
      <c r="C304" s="269"/>
      <c r="D304" s="310"/>
      <c r="E304" s="269"/>
      <c r="F304" s="310"/>
      <c r="G304" s="269"/>
      <c r="H304" s="310"/>
      <c r="I304" s="269"/>
      <c r="J304" s="310"/>
      <c r="K304" s="269"/>
      <c r="L304" s="310"/>
      <c r="M304" s="311"/>
      <c r="N304" s="310"/>
      <c r="O304" s="269"/>
    </row>
    <row r="305" spans="1:15" s="119" customFormat="1" ht="22.5" customHeight="1">
      <c r="A305" s="269"/>
      <c r="B305" s="388"/>
      <c r="C305" s="269"/>
      <c r="D305" s="310"/>
      <c r="E305" s="269"/>
      <c r="F305" s="310"/>
      <c r="G305" s="269"/>
      <c r="H305" s="310"/>
      <c r="I305" s="269"/>
      <c r="J305" s="310"/>
      <c r="K305" s="269"/>
      <c r="L305" s="310"/>
      <c r="M305" s="311"/>
      <c r="N305" s="310"/>
      <c r="O305" s="269"/>
    </row>
    <row r="306" spans="1:15" s="119" customFormat="1" ht="22.5" customHeight="1">
      <c r="A306" s="269"/>
      <c r="B306" s="388"/>
      <c r="C306" s="269"/>
      <c r="D306" s="310"/>
      <c r="E306" s="269"/>
      <c r="F306" s="310"/>
      <c r="G306" s="269"/>
      <c r="H306" s="310"/>
      <c r="I306" s="269"/>
      <c r="J306" s="310"/>
      <c r="K306" s="269"/>
      <c r="L306" s="310"/>
      <c r="M306" s="311"/>
      <c r="N306" s="310"/>
      <c r="O306" s="269"/>
    </row>
    <row r="307" spans="1:15" s="119" customFormat="1" ht="22.5" customHeight="1">
      <c r="A307" s="269"/>
      <c r="B307" s="388"/>
      <c r="C307" s="269"/>
      <c r="D307" s="310"/>
      <c r="E307" s="269"/>
      <c r="F307" s="310"/>
      <c r="G307" s="269"/>
      <c r="H307" s="310"/>
      <c r="I307" s="269"/>
      <c r="J307" s="310"/>
      <c r="K307" s="269"/>
      <c r="L307" s="310"/>
      <c r="M307" s="311"/>
      <c r="N307" s="310"/>
      <c r="O307" s="269"/>
    </row>
    <row r="308" spans="1:15" s="119" customFormat="1" ht="22.5" customHeight="1">
      <c r="A308" s="269"/>
      <c r="B308" s="388"/>
      <c r="C308" s="269"/>
      <c r="D308" s="310"/>
      <c r="E308" s="269"/>
      <c r="F308" s="310"/>
      <c r="G308" s="269"/>
      <c r="H308" s="310"/>
      <c r="I308" s="269"/>
      <c r="J308" s="310"/>
      <c r="K308" s="269"/>
      <c r="L308" s="310"/>
      <c r="M308" s="311"/>
      <c r="N308" s="310"/>
      <c r="O308" s="269"/>
    </row>
    <row r="309" spans="1:15" s="119" customFormat="1" ht="22.5" customHeight="1">
      <c r="A309" s="269"/>
      <c r="B309" s="388"/>
      <c r="C309" s="269"/>
      <c r="D309" s="310"/>
      <c r="E309" s="269"/>
      <c r="F309" s="310"/>
      <c r="G309" s="269"/>
      <c r="H309" s="310"/>
      <c r="I309" s="269"/>
      <c r="J309" s="310"/>
      <c r="K309" s="269"/>
      <c r="L309" s="310"/>
      <c r="M309" s="311"/>
      <c r="N309" s="310"/>
      <c r="O309" s="269"/>
    </row>
    <row r="310" spans="1:15" s="119" customFormat="1" ht="22.5" customHeight="1">
      <c r="A310" s="269"/>
      <c r="B310" s="388"/>
      <c r="C310" s="269"/>
      <c r="D310" s="310"/>
      <c r="E310" s="269"/>
      <c r="F310" s="310"/>
      <c r="G310" s="269"/>
      <c r="H310" s="310"/>
      <c r="I310" s="269"/>
      <c r="J310" s="310"/>
      <c r="K310" s="269"/>
      <c r="L310" s="310"/>
      <c r="M310" s="311"/>
      <c r="N310" s="310"/>
      <c r="O310" s="269"/>
    </row>
    <row r="311" spans="1:15" s="119" customFormat="1" ht="22.5" customHeight="1">
      <c r="A311" s="269"/>
      <c r="B311" s="388"/>
      <c r="C311" s="269"/>
      <c r="D311" s="310"/>
      <c r="E311" s="269"/>
      <c r="F311" s="310"/>
      <c r="G311" s="269"/>
      <c r="H311" s="310"/>
      <c r="I311" s="269"/>
      <c r="J311" s="310"/>
      <c r="K311" s="269"/>
      <c r="L311" s="310"/>
      <c r="M311" s="311"/>
      <c r="N311" s="310"/>
      <c r="O311" s="269"/>
    </row>
    <row r="312" spans="1:15" s="119" customFormat="1" ht="22.5" customHeight="1">
      <c r="A312" s="269"/>
      <c r="B312" s="388"/>
      <c r="C312" s="269"/>
      <c r="D312" s="310"/>
      <c r="E312" s="269"/>
      <c r="F312" s="310"/>
      <c r="G312" s="269"/>
      <c r="H312" s="310"/>
      <c r="I312" s="269"/>
      <c r="J312" s="310"/>
      <c r="K312" s="269"/>
      <c r="L312" s="310"/>
      <c r="M312" s="311"/>
      <c r="N312" s="310"/>
      <c r="O312" s="269"/>
    </row>
    <row r="313" spans="1:15" s="119" customFormat="1" ht="22.5" customHeight="1">
      <c r="A313" s="269"/>
      <c r="B313" s="388"/>
      <c r="C313" s="269"/>
      <c r="D313" s="310"/>
      <c r="E313" s="269"/>
      <c r="F313" s="310"/>
      <c r="G313" s="269"/>
      <c r="H313" s="310"/>
      <c r="I313" s="269"/>
      <c r="J313" s="310"/>
      <c r="K313" s="269"/>
      <c r="L313" s="310"/>
      <c r="M313" s="311"/>
      <c r="N313" s="310"/>
      <c r="O313" s="269"/>
    </row>
    <row r="314" spans="1:15" s="119" customFormat="1" ht="22.5" customHeight="1">
      <c r="A314" s="269"/>
      <c r="B314" s="388"/>
      <c r="C314" s="269"/>
      <c r="D314" s="310"/>
      <c r="E314" s="269"/>
      <c r="F314" s="310"/>
      <c r="G314" s="269"/>
      <c r="H314" s="310"/>
      <c r="I314" s="269"/>
      <c r="J314" s="310"/>
      <c r="K314" s="269"/>
      <c r="L314" s="310"/>
      <c r="M314" s="311"/>
      <c r="N314" s="310"/>
      <c r="O314" s="269"/>
    </row>
    <row r="315" spans="1:15" s="119" customFormat="1" ht="22.5" customHeight="1">
      <c r="A315" s="269"/>
      <c r="B315" s="388"/>
      <c r="C315" s="269"/>
      <c r="D315" s="310"/>
      <c r="E315" s="269"/>
      <c r="F315" s="310"/>
      <c r="G315" s="269"/>
      <c r="H315" s="310"/>
      <c r="I315" s="269"/>
      <c r="J315" s="310"/>
      <c r="K315" s="269"/>
      <c r="L315" s="310"/>
      <c r="M315" s="311"/>
      <c r="N315" s="310"/>
      <c r="O315" s="269"/>
    </row>
    <row r="316" spans="1:15" s="119" customFormat="1" ht="22.5" customHeight="1">
      <c r="A316" s="269"/>
      <c r="B316" s="388"/>
      <c r="C316" s="269"/>
      <c r="D316" s="310"/>
      <c r="E316" s="269"/>
      <c r="F316" s="310"/>
      <c r="G316" s="269"/>
      <c r="H316" s="310"/>
      <c r="I316" s="269"/>
      <c r="J316" s="310"/>
      <c r="K316" s="269"/>
      <c r="L316" s="310"/>
      <c r="M316" s="311"/>
      <c r="N316" s="310"/>
      <c r="O316" s="269"/>
    </row>
    <row r="317" spans="1:15" s="119" customFormat="1" ht="22.5" customHeight="1">
      <c r="A317" s="269"/>
      <c r="B317" s="388"/>
      <c r="C317" s="269"/>
      <c r="D317" s="310"/>
      <c r="E317" s="269"/>
      <c r="F317" s="310"/>
      <c r="G317" s="269"/>
      <c r="H317" s="310"/>
      <c r="I317" s="269"/>
      <c r="J317" s="310"/>
      <c r="K317" s="269"/>
      <c r="L317" s="310"/>
      <c r="M317" s="311"/>
      <c r="N317" s="310"/>
      <c r="O317" s="269"/>
    </row>
    <row r="318" spans="1:15" s="119" customFormat="1" ht="22.5" customHeight="1">
      <c r="A318" s="269"/>
      <c r="B318" s="388"/>
      <c r="C318" s="269"/>
      <c r="D318" s="310"/>
      <c r="E318" s="269"/>
      <c r="F318" s="310"/>
      <c r="G318" s="269"/>
      <c r="H318" s="310"/>
      <c r="I318" s="269"/>
      <c r="J318" s="310"/>
      <c r="K318" s="269"/>
      <c r="L318" s="310"/>
      <c r="M318" s="311"/>
      <c r="N318" s="310"/>
      <c r="O318" s="269"/>
    </row>
    <row r="319" spans="1:15" s="119" customFormat="1" ht="22.5" customHeight="1">
      <c r="A319" s="269"/>
      <c r="B319" s="388"/>
      <c r="C319" s="269"/>
      <c r="D319" s="310"/>
      <c r="E319" s="269"/>
      <c r="F319" s="310"/>
      <c r="G319" s="269"/>
      <c r="H319" s="310"/>
      <c r="I319" s="269"/>
      <c r="J319" s="310"/>
      <c r="K319" s="269"/>
      <c r="L319" s="310"/>
      <c r="M319" s="311"/>
      <c r="N319" s="310"/>
      <c r="O319" s="269"/>
    </row>
    <row r="320" spans="1:15" s="119" customFormat="1" ht="22.5" customHeight="1">
      <c r="A320" s="269"/>
      <c r="B320" s="388"/>
      <c r="C320" s="269"/>
      <c r="D320" s="310"/>
      <c r="E320" s="269"/>
      <c r="F320" s="310"/>
      <c r="G320" s="269"/>
      <c r="H320" s="310"/>
      <c r="I320" s="269"/>
      <c r="J320" s="310"/>
      <c r="K320" s="269"/>
      <c r="L320" s="310"/>
      <c r="M320" s="311"/>
      <c r="N320" s="310"/>
      <c r="O320" s="269"/>
    </row>
    <row r="321" spans="1:15" s="119" customFormat="1" ht="22.5" customHeight="1">
      <c r="A321" s="269"/>
      <c r="B321" s="388"/>
      <c r="C321" s="269"/>
      <c r="D321" s="310"/>
      <c r="E321" s="269"/>
      <c r="F321" s="310"/>
      <c r="G321" s="269"/>
      <c r="H321" s="310"/>
      <c r="I321" s="269"/>
      <c r="J321" s="310"/>
      <c r="K321" s="269"/>
      <c r="L321" s="310"/>
      <c r="M321" s="311"/>
      <c r="N321" s="310"/>
      <c r="O321" s="269"/>
    </row>
    <row r="322" spans="1:15" s="119" customFormat="1" ht="22.5" customHeight="1">
      <c r="A322" s="269"/>
      <c r="B322" s="388"/>
      <c r="C322" s="269"/>
      <c r="D322" s="310"/>
      <c r="E322" s="269"/>
      <c r="F322" s="310"/>
      <c r="G322" s="269"/>
      <c r="H322" s="310"/>
      <c r="I322" s="269"/>
      <c r="J322" s="310"/>
      <c r="K322" s="269"/>
      <c r="L322" s="310"/>
      <c r="M322" s="311"/>
      <c r="N322" s="310"/>
      <c r="O322" s="269"/>
    </row>
    <row r="323" spans="1:15" s="119" customFormat="1" ht="22.5" customHeight="1">
      <c r="A323" s="269"/>
      <c r="B323" s="388"/>
      <c r="C323" s="269"/>
      <c r="D323" s="310"/>
      <c r="E323" s="269"/>
      <c r="F323" s="310"/>
      <c r="G323" s="269"/>
      <c r="H323" s="310"/>
      <c r="I323" s="269"/>
      <c r="J323" s="310"/>
      <c r="K323" s="269"/>
      <c r="L323" s="310"/>
      <c r="M323" s="311"/>
      <c r="N323" s="310"/>
      <c r="O323" s="269"/>
    </row>
    <row r="324" spans="1:15" s="119" customFormat="1" ht="22.5" customHeight="1">
      <c r="A324" s="269"/>
      <c r="B324" s="388"/>
      <c r="C324" s="269"/>
      <c r="D324" s="310"/>
      <c r="E324" s="269"/>
      <c r="F324" s="310"/>
      <c r="G324" s="269"/>
      <c r="H324" s="310"/>
      <c r="I324" s="269"/>
      <c r="J324" s="310"/>
      <c r="K324" s="269"/>
      <c r="L324" s="310"/>
      <c r="M324" s="311"/>
      <c r="N324" s="310"/>
      <c r="O324" s="269"/>
    </row>
    <row r="325" spans="1:15" ht="22.5" customHeight="1"/>
    <row r="326" spans="1:15" ht="22.5" customHeight="1"/>
    <row r="327" spans="1:15" ht="22.5" customHeight="1"/>
    <row r="328" spans="1:15" ht="22.5" customHeight="1"/>
    <row r="329" spans="1:15" ht="22.5" customHeight="1"/>
    <row r="330" spans="1:15" ht="22.5" customHeight="1"/>
    <row r="331" spans="1:15" ht="22.5" customHeight="1"/>
    <row r="332" spans="1:15" ht="22.5" customHeight="1"/>
  </sheetData>
  <mergeCells count="5">
    <mergeCell ref="A2:A3"/>
    <mergeCell ref="B2:B3"/>
    <mergeCell ref="C2:C3"/>
    <mergeCell ref="D2:D3"/>
    <mergeCell ref="O2:O3"/>
  </mergeCells>
  <phoneticPr fontId="4" type="noConversion"/>
  <printOptions horizontalCentered="1"/>
  <pageMargins left="0.78740157480314965" right="0.78740157480314965" top="0.78740157480314965" bottom="0.59055118110236227" header="0.59055118110236227" footer="0.39370078740157483"/>
  <pageSetup paperSize="9" scale="75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view="pageBreakPreview" zoomScaleNormal="100" workbookViewId="0">
      <selection activeCell="B15" sqref="B15"/>
    </sheetView>
  </sheetViews>
  <sheetFormatPr defaultRowHeight="21.75" customHeight="1"/>
  <cols>
    <col min="1" max="1" width="6.5" style="329" customWidth="1"/>
    <col min="2" max="2" width="23.375" style="330" customWidth="1"/>
    <col min="3" max="3" width="18.875" style="329" customWidth="1"/>
    <col min="4" max="4" width="14.375" style="329" customWidth="1"/>
    <col min="5" max="5" width="6.5" style="329" customWidth="1"/>
    <col min="6" max="6" width="23.375" style="329" customWidth="1"/>
    <col min="7" max="7" width="18.875" style="329" customWidth="1"/>
    <col min="8" max="8" width="14.375" style="329" customWidth="1"/>
    <col min="9" max="16" width="9" style="120"/>
    <col min="17" max="17" width="5.625" style="120" customWidth="1"/>
    <col min="18" max="256" width="9" style="120"/>
    <col min="257" max="257" width="6.5" style="120" customWidth="1"/>
    <col min="258" max="258" width="23.375" style="120" customWidth="1"/>
    <col min="259" max="259" width="18.875" style="120" customWidth="1"/>
    <col min="260" max="260" width="14.375" style="120" customWidth="1"/>
    <col min="261" max="261" width="6.5" style="120" customWidth="1"/>
    <col min="262" max="262" width="23.375" style="120" customWidth="1"/>
    <col min="263" max="263" width="18.875" style="120" customWidth="1"/>
    <col min="264" max="264" width="14.375" style="120" customWidth="1"/>
    <col min="265" max="272" width="9" style="120"/>
    <col min="273" max="273" width="5.625" style="120" customWidth="1"/>
    <col min="274" max="512" width="9" style="120"/>
    <col min="513" max="513" width="6.5" style="120" customWidth="1"/>
    <col min="514" max="514" width="23.375" style="120" customWidth="1"/>
    <col min="515" max="515" width="18.875" style="120" customWidth="1"/>
    <col min="516" max="516" width="14.375" style="120" customWidth="1"/>
    <col min="517" max="517" width="6.5" style="120" customWidth="1"/>
    <col min="518" max="518" width="23.375" style="120" customWidth="1"/>
    <col min="519" max="519" width="18.875" style="120" customWidth="1"/>
    <col min="520" max="520" width="14.375" style="120" customWidth="1"/>
    <col min="521" max="528" width="9" style="120"/>
    <col min="529" max="529" width="5.625" style="120" customWidth="1"/>
    <col min="530" max="768" width="9" style="120"/>
    <col min="769" max="769" width="6.5" style="120" customWidth="1"/>
    <col min="770" max="770" width="23.375" style="120" customWidth="1"/>
    <col min="771" max="771" width="18.875" style="120" customWidth="1"/>
    <col min="772" max="772" width="14.375" style="120" customWidth="1"/>
    <col min="773" max="773" width="6.5" style="120" customWidth="1"/>
    <col min="774" max="774" width="23.375" style="120" customWidth="1"/>
    <col min="775" max="775" width="18.875" style="120" customWidth="1"/>
    <col min="776" max="776" width="14.375" style="120" customWidth="1"/>
    <col min="777" max="784" width="9" style="120"/>
    <col min="785" max="785" width="5.625" style="120" customWidth="1"/>
    <col min="786" max="1024" width="9" style="120"/>
    <col min="1025" max="1025" width="6.5" style="120" customWidth="1"/>
    <col min="1026" max="1026" width="23.375" style="120" customWidth="1"/>
    <col min="1027" max="1027" width="18.875" style="120" customWidth="1"/>
    <col min="1028" max="1028" width="14.375" style="120" customWidth="1"/>
    <col min="1029" max="1029" width="6.5" style="120" customWidth="1"/>
    <col min="1030" max="1030" width="23.375" style="120" customWidth="1"/>
    <col min="1031" max="1031" width="18.875" style="120" customWidth="1"/>
    <col min="1032" max="1032" width="14.375" style="120" customWidth="1"/>
    <col min="1033" max="1040" width="9" style="120"/>
    <col min="1041" max="1041" width="5.625" style="120" customWidth="1"/>
    <col min="1042" max="1280" width="9" style="120"/>
    <col min="1281" max="1281" width="6.5" style="120" customWidth="1"/>
    <col min="1282" max="1282" width="23.375" style="120" customWidth="1"/>
    <col min="1283" max="1283" width="18.875" style="120" customWidth="1"/>
    <col min="1284" max="1284" width="14.375" style="120" customWidth="1"/>
    <col min="1285" max="1285" width="6.5" style="120" customWidth="1"/>
    <col min="1286" max="1286" width="23.375" style="120" customWidth="1"/>
    <col min="1287" max="1287" width="18.875" style="120" customWidth="1"/>
    <col min="1288" max="1288" width="14.375" style="120" customWidth="1"/>
    <col min="1289" max="1296" width="9" style="120"/>
    <col min="1297" max="1297" width="5.625" style="120" customWidth="1"/>
    <col min="1298" max="1536" width="9" style="120"/>
    <col min="1537" max="1537" width="6.5" style="120" customWidth="1"/>
    <col min="1538" max="1538" width="23.375" style="120" customWidth="1"/>
    <col min="1539" max="1539" width="18.875" style="120" customWidth="1"/>
    <col min="1540" max="1540" width="14.375" style="120" customWidth="1"/>
    <col min="1541" max="1541" width="6.5" style="120" customWidth="1"/>
    <col min="1542" max="1542" width="23.375" style="120" customWidth="1"/>
    <col min="1543" max="1543" width="18.875" style="120" customWidth="1"/>
    <col min="1544" max="1544" width="14.375" style="120" customWidth="1"/>
    <col min="1545" max="1552" width="9" style="120"/>
    <col min="1553" max="1553" width="5.625" style="120" customWidth="1"/>
    <col min="1554" max="1792" width="9" style="120"/>
    <col min="1793" max="1793" width="6.5" style="120" customWidth="1"/>
    <col min="1794" max="1794" width="23.375" style="120" customWidth="1"/>
    <col min="1795" max="1795" width="18.875" style="120" customWidth="1"/>
    <col min="1796" max="1796" width="14.375" style="120" customWidth="1"/>
    <col min="1797" max="1797" width="6.5" style="120" customWidth="1"/>
    <col min="1798" max="1798" width="23.375" style="120" customWidth="1"/>
    <col min="1799" max="1799" width="18.875" style="120" customWidth="1"/>
    <col min="1800" max="1800" width="14.375" style="120" customWidth="1"/>
    <col min="1801" max="1808" width="9" style="120"/>
    <col min="1809" max="1809" width="5.625" style="120" customWidth="1"/>
    <col min="1810" max="2048" width="9" style="120"/>
    <col min="2049" max="2049" width="6.5" style="120" customWidth="1"/>
    <col min="2050" max="2050" width="23.375" style="120" customWidth="1"/>
    <col min="2051" max="2051" width="18.875" style="120" customWidth="1"/>
    <col min="2052" max="2052" width="14.375" style="120" customWidth="1"/>
    <col min="2053" max="2053" width="6.5" style="120" customWidth="1"/>
    <col min="2054" max="2054" width="23.375" style="120" customWidth="1"/>
    <col min="2055" max="2055" width="18.875" style="120" customWidth="1"/>
    <col min="2056" max="2056" width="14.375" style="120" customWidth="1"/>
    <col min="2057" max="2064" width="9" style="120"/>
    <col min="2065" max="2065" width="5.625" style="120" customWidth="1"/>
    <col min="2066" max="2304" width="9" style="120"/>
    <col min="2305" max="2305" width="6.5" style="120" customWidth="1"/>
    <col min="2306" max="2306" width="23.375" style="120" customWidth="1"/>
    <col min="2307" max="2307" width="18.875" style="120" customWidth="1"/>
    <col min="2308" max="2308" width="14.375" style="120" customWidth="1"/>
    <col min="2309" max="2309" width="6.5" style="120" customWidth="1"/>
    <col min="2310" max="2310" width="23.375" style="120" customWidth="1"/>
    <col min="2311" max="2311" width="18.875" style="120" customWidth="1"/>
    <col min="2312" max="2312" width="14.375" style="120" customWidth="1"/>
    <col min="2313" max="2320" width="9" style="120"/>
    <col min="2321" max="2321" width="5.625" style="120" customWidth="1"/>
    <col min="2322" max="2560" width="9" style="120"/>
    <col min="2561" max="2561" width="6.5" style="120" customWidth="1"/>
    <col min="2562" max="2562" width="23.375" style="120" customWidth="1"/>
    <col min="2563" max="2563" width="18.875" style="120" customWidth="1"/>
    <col min="2564" max="2564" width="14.375" style="120" customWidth="1"/>
    <col min="2565" max="2565" width="6.5" style="120" customWidth="1"/>
    <col min="2566" max="2566" width="23.375" style="120" customWidth="1"/>
    <col min="2567" max="2567" width="18.875" style="120" customWidth="1"/>
    <col min="2568" max="2568" width="14.375" style="120" customWidth="1"/>
    <col min="2569" max="2576" width="9" style="120"/>
    <col min="2577" max="2577" width="5.625" style="120" customWidth="1"/>
    <col min="2578" max="2816" width="9" style="120"/>
    <col min="2817" max="2817" width="6.5" style="120" customWidth="1"/>
    <col min="2818" max="2818" width="23.375" style="120" customWidth="1"/>
    <col min="2819" max="2819" width="18.875" style="120" customWidth="1"/>
    <col min="2820" max="2820" width="14.375" style="120" customWidth="1"/>
    <col min="2821" max="2821" width="6.5" style="120" customWidth="1"/>
    <col min="2822" max="2822" width="23.375" style="120" customWidth="1"/>
    <col min="2823" max="2823" width="18.875" style="120" customWidth="1"/>
    <col min="2824" max="2824" width="14.375" style="120" customWidth="1"/>
    <col min="2825" max="2832" width="9" style="120"/>
    <col min="2833" max="2833" width="5.625" style="120" customWidth="1"/>
    <col min="2834" max="3072" width="9" style="120"/>
    <col min="3073" max="3073" width="6.5" style="120" customWidth="1"/>
    <col min="3074" max="3074" width="23.375" style="120" customWidth="1"/>
    <col min="3075" max="3075" width="18.875" style="120" customWidth="1"/>
    <col min="3076" max="3076" width="14.375" style="120" customWidth="1"/>
    <col min="3077" max="3077" width="6.5" style="120" customWidth="1"/>
    <col min="3078" max="3078" width="23.375" style="120" customWidth="1"/>
    <col min="3079" max="3079" width="18.875" style="120" customWidth="1"/>
    <col min="3080" max="3080" width="14.375" style="120" customWidth="1"/>
    <col min="3081" max="3088" width="9" style="120"/>
    <col min="3089" max="3089" width="5.625" style="120" customWidth="1"/>
    <col min="3090" max="3328" width="9" style="120"/>
    <col min="3329" max="3329" width="6.5" style="120" customWidth="1"/>
    <col min="3330" max="3330" width="23.375" style="120" customWidth="1"/>
    <col min="3331" max="3331" width="18.875" style="120" customWidth="1"/>
    <col min="3332" max="3332" width="14.375" style="120" customWidth="1"/>
    <col min="3333" max="3333" width="6.5" style="120" customWidth="1"/>
    <col min="3334" max="3334" width="23.375" style="120" customWidth="1"/>
    <col min="3335" max="3335" width="18.875" style="120" customWidth="1"/>
    <col min="3336" max="3336" width="14.375" style="120" customWidth="1"/>
    <col min="3337" max="3344" width="9" style="120"/>
    <col min="3345" max="3345" width="5.625" style="120" customWidth="1"/>
    <col min="3346" max="3584" width="9" style="120"/>
    <col min="3585" max="3585" width="6.5" style="120" customWidth="1"/>
    <col min="3586" max="3586" width="23.375" style="120" customWidth="1"/>
    <col min="3587" max="3587" width="18.875" style="120" customWidth="1"/>
    <col min="3588" max="3588" width="14.375" style="120" customWidth="1"/>
    <col min="3589" max="3589" width="6.5" style="120" customWidth="1"/>
    <col min="3590" max="3590" width="23.375" style="120" customWidth="1"/>
    <col min="3591" max="3591" width="18.875" style="120" customWidth="1"/>
    <col min="3592" max="3592" width="14.375" style="120" customWidth="1"/>
    <col min="3593" max="3600" width="9" style="120"/>
    <col min="3601" max="3601" width="5.625" style="120" customWidth="1"/>
    <col min="3602" max="3840" width="9" style="120"/>
    <col min="3841" max="3841" width="6.5" style="120" customWidth="1"/>
    <col min="3842" max="3842" width="23.375" style="120" customWidth="1"/>
    <col min="3843" max="3843" width="18.875" style="120" customWidth="1"/>
    <col min="3844" max="3844" width="14.375" style="120" customWidth="1"/>
    <col min="3845" max="3845" width="6.5" style="120" customWidth="1"/>
    <col min="3846" max="3846" width="23.375" style="120" customWidth="1"/>
    <col min="3847" max="3847" width="18.875" style="120" customWidth="1"/>
    <col min="3848" max="3848" width="14.375" style="120" customWidth="1"/>
    <col min="3849" max="3856" width="9" style="120"/>
    <col min="3857" max="3857" width="5.625" style="120" customWidth="1"/>
    <col min="3858" max="4096" width="9" style="120"/>
    <col min="4097" max="4097" width="6.5" style="120" customWidth="1"/>
    <col min="4098" max="4098" width="23.375" style="120" customWidth="1"/>
    <col min="4099" max="4099" width="18.875" style="120" customWidth="1"/>
    <col min="4100" max="4100" width="14.375" style="120" customWidth="1"/>
    <col min="4101" max="4101" width="6.5" style="120" customWidth="1"/>
    <col min="4102" max="4102" width="23.375" style="120" customWidth="1"/>
    <col min="4103" max="4103" width="18.875" style="120" customWidth="1"/>
    <col min="4104" max="4104" width="14.375" style="120" customWidth="1"/>
    <col min="4105" max="4112" width="9" style="120"/>
    <col min="4113" max="4113" width="5.625" style="120" customWidth="1"/>
    <col min="4114" max="4352" width="9" style="120"/>
    <col min="4353" max="4353" width="6.5" style="120" customWidth="1"/>
    <col min="4354" max="4354" width="23.375" style="120" customWidth="1"/>
    <col min="4355" max="4355" width="18.875" style="120" customWidth="1"/>
    <col min="4356" max="4356" width="14.375" style="120" customWidth="1"/>
    <col min="4357" max="4357" width="6.5" style="120" customWidth="1"/>
    <col min="4358" max="4358" width="23.375" style="120" customWidth="1"/>
    <col min="4359" max="4359" width="18.875" style="120" customWidth="1"/>
    <col min="4360" max="4360" width="14.375" style="120" customWidth="1"/>
    <col min="4361" max="4368" width="9" style="120"/>
    <col min="4369" max="4369" width="5.625" style="120" customWidth="1"/>
    <col min="4370" max="4608" width="9" style="120"/>
    <col min="4609" max="4609" width="6.5" style="120" customWidth="1"/>
    <col min="4610" max="4610" width="23.375" style="120" customWidth="1"/>
    <col min="4611" max="4611" width="18.875" style="120" customWidth="1"/>
    <col min="4612" max="4612" width="14.375" style="120" customWidth="1"/>
    <col min="4613" max="4613" width="6.5" style="120" customWidth="1"/>
    <col min="4614" max="4614" width="23.375" style="120" customWidth="1"/>
    <col min="4615" max="4615" width="18.875" style="120" customWidth="1"/>
    <col min="4616" max="4616" width="14.375" style="120" customWidth="1"/>
    <col min="4617" max="4624" width="9" style="120"/>
    <col min="4625" max="4625" width="5.625" style="120" customWidth="1"/>
    <col min="4626" max="4864" width="9" style="120"/>
    <col min="4865" max="4865" width="6.5" style="120" customWidth="1"/>
    <col min="4866" max="4866" width="23.375" style="120" customWidth="1"/>
    <col min="4867" max="4867" width="18.875" style="120" customWidth="1"/>
    <col min="4868" max="4868" width="14.375" style="120" customWidth="1"/>
    <col min="4869" max="4869" width="6.5" style="120" customWidth="1"/>
    <col min="4870" max="4870" width="23.375" style="120" customWidth="1"/>
    <col min="4871" max="4871" width="18.875" style="120" customWidth="1"/>
    <col min="4872" max="4872" width="14.375" style="120" customWidth="1"/>
    <col min="4873" max="4880" width="9" style="120"/>
    <col min="4881" max="4881" width="5.625" style="120" customWidth="1"/>
    <col min="4882" max="5120" width="9" style="120"/>
    <col min="5121" max="5121" width="6.5" style="120" customWidth="1"/>
    <col min="5122" max="5122" width="23.375" style="120" customWidth="1"/>
    <col min="5123" max="5123" width="18.875" style="120" customWidth="1"/>
    <col min="5124" max="5124" width="14.375" style="120" customWidth="1"/>
    <col min="5125" max="5125" width="6.5" style="120" customWidth="1"/>
    <col min="5126" max="5126" width="23.375" style="120" customWidth="1"/>
    <col min="5127" max="5127" width="18.875" style="120" customWidth="1"/>
    <col min="5128" max="5128" width="14.375" style="120" customWidth="1"/>
    <col min="5129" max="5136" width="9" style="120"/>
    <col min="5137" max="5137" width="5.625" style="120" customWidth="1"/>
    <col min="5138" max="5376" width="9" style="120"/>
    <col min="5377" max="5377" width="6.5" style="120" customWidth="1"/>
    <col min="5378" max="5378" width="23.375" style="120" customWidth="1"/>
    <col min="5379" max="5379" width="18.875" style="120" customWidth="1"/>
    <col min="5380" max="5380" width="14.375" style="120" customWidth="1"/>
    <col min="5381" max="5381" width="6.5" style="120" customWidth="1"/>
    <col min="5382" max="5382" width="23.375" style="120" customWidth="1"/>
    <col min="5383" max="5383" width="18.875" style="120" customWidth="1"/>
    <col min="5384" max="5384" width="14.375" style="120" customWidth="1"/>
    <col min="5385" max="5392" width="9" style="120"/>
    <col min="5393" max="5393" width="5.625" style="120" customWidth="1"/>
    <col min="5394" max="5632" width="9" style="120"/>
    <col min="5633" max="5633" width="6.5" style="120" customWidth="1"/>
    <col min="5634" max="5634" width="23.375" style="120" customWidth="1"/>
    <col min="5635" max="5635" width="18.875" style="120" customWidth="1"/>
    <col min="5636" max="5636" width="14.375" style="120" customWidth="1"/>
    <col min="5637" max="5637" width="6.5" style="120" customWidth="1"/>
    <col min="5638" max="5638" width="23.375" style="120" customWidth="1"/>
    <col min="5639" max="5639" width="18.875" style="120" customWidth="1"/>
    <col min="5640" max="5640" width="14.375" style="120" customWidth="1"/>
    <col min="5641" max="5648" width="9" style="120"/>
    <col min="5649" max="5649" width="5.625" style="120" customWidth="1"/>
    <col min="5650" max="5888" width="9" style="120"/>
    <col min="5889" max="5889" width="6.5" style="120" customWidth="1"/>
    <col min="5890" max="5890" width="23.375" style="120" customWidth="1"/>
    <col min="5891" max="5891" width="18.875" style="120" customWidth="1"/>
    <col min="5892" max="5892" width="14.375" style="120" customWidth="1"/>
    <col min="5893" max="5893" width="6.5" style="120" customWidth="1"/>
    <col min="5894" max="5894" width="23.375" style="120" customWidth="1"/>
    <col min="5895" max="5895" width="18.875" style="120" customWidth="1"/>
    <col min="5896" max="5896" width="14.375" style="120" customWidth="1"/>
    <col min="5897" max="5904" width="9" style="120"/>
    <col min="5905" max="5905" width="5.625" style="120" customWidth="1"/>
    <col min="5906" max="6144" width="9" style="120"/>
    <col min="6145" max="6145" width="6.5" style="120" customWidth="1"/>
    <col min="6146" max="6146" width="23.375" style="120" customWidth="1"/>
    <col min="6147" max="6147" width="18.875" style="120" customWidth="1"/>
    <col min="6148" max="6148" width="14.375" style="120" customWidth="1"/>
    <col min="6149" max="6149" width="6.5" style="120" customWidth="1"/>
    <col min="6150" max="6150" width="23.375" style="120" customWidth="1"/>
    <col min="6151" max="6151" width="18.875" style="120" customWidth="1"/>
    <col min="6152" max="6152" width="14.375" style="120" customWidth="1"/>
    <col min="6153" max="6160" width="9" style="120"/>
    <col min="6161" max="6161" width="5.625" style="120" customWidth="1"/>
    <col min="6162" max="6400" width="9" style="120"/>
    <col min="6401" max="6401" width="6.5" style="120" customWidth="1"/>
    <col min="6402" max="6402" width="23.375" style="120" customWidth="1"/>
    <col min="6403" max="6403" width="18.875" style="120" customWidth="1"/>
    <col min="6404" max="6404" width="14.375" style="120" customWidth="1"/>
    <col min="6405" max="6405" width="6.5" style="120" customWidth="1"/>
    <col min="6406" max="6406" width="23.375" style="120" customWidth="1"/>
    <col min="6407" max="6407" width="18.875" style="120" customWidth="1"/>
    <col min="6408" max="6408" width="14.375" style="120" customWidth="1"/>
    <col min="6409" max="6416" width="9" style="120"/>
    <col min="6417" max="6417" width="5.625" style="120" customWidth="1"/>
    <col min="6418" max="6656" width="9" style="120"/>
    <col min="6657" max="6657" width="6.5" style="120" customWidth="1"/>
    <col min="6658" max="6658" width="23.375" style="120" customWidth="1"/>
    <col min="6659" max="6659" width="18.875" style="120" customWidth="1"/>
    <col min="6660" max="6660" width="14.375" style="120" customWidth="1"/>
    <col min="6661" max="6661" width="6.5" style="120" customWidth="1"/>
    <col min="6662" max="6662" width="23.375" style="120" customWidth="1"/>
    <col min="6663" max="6663" width="18.875" style="120" customWidth="1"/>
    <col min="6664" max="6664" width="14.375" style="120" customWidth="1"/>
    <col min="6665" max="6672" width="9" style="120"/>
    <col min="6673" max="6673" width="5.625" style="120" customWidth="1"/>
    <col min="6674" max="6912" width="9" style="120"/>
    <col min="6913" max="6913" width="6.5" style="120" customWidth="1"/>
    <col min="6914" max="6914" width="23.375" style="120" customWidth="1"/>
    <col min="6915" max="6915" width="18.875" style="120" customWidth="1"/>
    <col min="6916" max="6916" width="14.375" style="120" customWidth="1"/>
    <col min="6917" max="6917" width="6.5" style="120" customWidth="1"/>
    <col min="6918" max="6918" width="23.375" style="120" customWidth="1"/>
    <col min="6919" max="6919" width="18.875" style="120" customWidth="1"/>
    <col min="6920" max="6920" width="14.375" style="120" customWidth="1"/>
    <col min="6921" max="6928" width="9" style="120"/>
    <col min="6929" max="6929" width="5.625" style="120" customWidth="1"/>
    <col min="6930" max="7168" width="9" style="120"/>
    <col min="7169" max="7169" width="6.5" style="120" customWidth="1"/>
    <col min="7170" max="7170" width="23.375" style="120" customWidth="1"/>
    <col min="7171" max="7171" width="18.875" style="120" customWidth="1"/>
    <col min="7172" max="7172" width="14.375" style="120" customWidth="1"/>
    <col min="7173" max="7173" width="6.5" style="120" customWidth="1"/>
    <col min="7174" max="7174" width="23.375" style="120" customWidth="1"/>
    <col min="7175" max="7175" width="18.875" style="120" customWidth="1"/>
    <col min="7176" max="7176" width="14.375" style="120" customWidth="1"/>
    <col min="7177" max="7184" width="9" style="120"/>
    <col min="7185" max="7185" width="5.625" style="120" customWidth="1"/>
    <col min="7186" max="7424" width="9" style="120"/>
    <col min="7425" max="7425" width="6.5" style="120" customWidth="1"/>
    <col min="7426" max="7426" width="23.375" style="120" customWidth="1"/>
    <col min="7427" max="7427" width="18.875" style="120" customWidth="1"/>
    <col min="7428" max="7428" width="14.375" style="120" customWidth="1"/>
    <col min="7429" max="7429" width="6.5" style="120" customWidth="1"/>
    <col min="7430" max="7430" width="23.375" style="120" customWidth="1"/>
    <col min="7431" max="7431" width="18.875" style="120" customWidth="1"/>
    <col min="7432" max="7432" width="14.375" style="120" customWidth="1"/>
    <col min="7433" max="7440" width="9" style="120"/>
    <col min="7441" max="7441" width="5.625" style="120" customWidth="1"/>
    <col min="7442" max="7680" width="9" style="120"/>
    <col min="7681" max="7681" width="6.5" style="120" customWidth="1"/>
    <col min="7682" max="7682" width="23.375" style="120" customWidth="1"/>
    <col min="7683" max="7683" width="18.875" style="120" customWidth="1"/>
    <col min="7684" max="7684" width="14.375" style="120" customWidth="1"/>
    <col min="7685" max="7685" width="6.5" style="120" customWidth="1"/>
    <col min="7686" max="7686" width="23.375" style="120" customWidth="1"/>
    <col min="7687" max="7687" width="18.875" style="120" customWidth="1"/>
    <col min="7688" max="7688" width="14.375" style="120" customWidth="1"/>
    <col min="7689" max="7696" width="9" style="120"/>
    <col min="7697" max="7697" width="5.625" style="120" customWidth="1"/>
    <col min="7698" max="7936" width="9" style="120"/>
    <col min="7937" max="7937" width="6.5" style="120" customWidth="1"/>
    <col min="7938" max="7938" width="23.375" style="120" customWidth="1"/>
    <col min="7939" max="7939" width="18.875" style="120" customWidth="1"/>
    <col min="7940" max="7940" width="14.375" style="120" customWidth="1"/>
    <col min="7941" max="7941" width="6.5" style="120" customWidth="1"/>
    <col min="7942" max="7942" width="23.375" style="120" customWidth="1"/>
    <col min="7943" max="7943" width="18.875" style="120" customWidth="1"/>
    <col min="7944" max="7944" width="14.375" style="120" customWidth="1"/>
    <col min="7945" max="7952" width="9" style="120"/>
    <col min="7953" max="7953" width="5.625" style="120" customWidth="1"/>
    <col min="7954" max="8192" width="9" style="120"/>
    <col min="8193" max="8193" width="6.5" style="120" customWidth="1"/>
    <col min="8194" max="8194" width="23.375" style="120" customWidth="1"/>
    <col min="8195" max="8195" width="18.875" style="120" customWidth="1"/>
    <col min="8196" max="8196" width="14.375" style="120" customWidth="1"/>
    <col min="8197" max="8197" width="6.5" style="120" customWidth="1"/>
    <col min="8198" max="8198" width="23.375" style="120" customWidth="1"/>
    <col min="8199" max="8199" width="18.875" style="120" customWidth="1"/>
    <col min="8200" max="8200" width="14.375" style="120" customWidth="1"/>
    <col min="8201" max="8208" width="9" style="120"/>
    <col min="8209" max="8209" width="5.625" style="120" customWidth="1"/>
    <col min="8210" max="8448" width="9" style="120"/>
    <col min="8449" max="8449" width="6.5" style="120" customWidth="1"/>
    <col min="8450" max="8450" width="23.375" style="120" customWidth="1"/>
    <col min="8451" max="8451" width="18.875" style="120" customWidth="1"/>
    <col min="8452" max="8452" width="14.375" style="120" customWidth="1"/>
    <col min="8453" max="8453" width="6.5" style="120" customWidth="1"/>
    <col min="8454" max="8454" width="23.375" style="120" customWidth="1"/>
    <col min="8455" max="8455" width="18.875" style="120" customWidth="1"/>
    <col min="8456" max="8456" width="14.375" style="120" customWidth="1"/>
    <col min="8457" max="8464" width="9" style="120"/>
    <col min="8465" max="8465" width="5.625" style="120" customWidth="1"/>
    <col min="8466" max="8704" width="9" style="120"/>
    <col min="8705" max="8705" width="6.5" style="120" customWidth="1"/>
    <col min="8706" max="8706" width="23.375" style="120" customWidth="1"/>
    <col min="8707" max="8707" width="18.875" style="120" customWidth="1"/>
    <col min="8708" max="8708" width="14.375" style="120" customWidth="1"/>
    <col min="8709" max="8709" width="6.5" style="120" customWidth="1"/>
    <col min="8710" max="8710" width="23.375" style="120" customWidth="1"/>
    <col min="8711" max="8711" width="18.875" style="120" customWidth="1"/>
    <col min="8712" max="8712" width="14.375" style="120" customWidth="1"/>
    <col min="8713" max="8720" width="9" style="120"/>
    <col min="8721" max="8721" width="5.625" style="120" customWidth="1"/>
    <col min="8722" max="8960" width="9" style="120"/>
    <col min="8961" max="8961" width="6.5" style="120" customWidth="1"/>
    <col min="8962" max="8962" width="23.375" style="120" customWidth="1"/>
    <col min="8963" max="8963" width="18.875" style="120" customWidth="1"/>
    <col min="8964" max="8964" width="14.375" style="120" customWidth="1"/>
    <col min="8965" max="8965" width="6.5" style="120" customWidth="1"/>
    <col min="8966" max="8966" width="23.375" style="120" customWidth="1"/>
    <col min="8967" max="8967" width="18.875" style="120" customWidth="1"/>
    <col min="8968" max="8968" width="14.375" style="120" customWidth="1"/>
    <col min="8969" max="8976" width="9" style="120"/>
    <col min="8977" max="8977" width="5.625" style="120" customWidth="1"/>
    <col min="8978" max="9216" width="9" style="120"/>
    <col min="9217" max="9217" width="6.5" style="120" customWidth="1"/>
    <col min="9218" max="9218" width="23.375" style="120" customWidth="1"/>
    <col min="9219" max="9219" width="18.875" style="120" customWidth="1"/>
    <col min="9220" max="9220" width="14.375" style="120" customWidth="1"/>
    <col min="9221" max="9221" width="6.5" style="120" customWidth="1"/>
    <col min="9222" max="9222" width="23.375" style="120" customWidth="1"/>
    <col min="9223" max="9223" width="18.875" style="120" customWidth="1"/>
    <col min="9224" max="9224" width="14.375" style="120" customWidth="1"/>
    <col min="9225" max="9232" width="9" style="120"/>
    <col min="9233" max="9233" width="5.625" style="120" customWidth="1"/>
    <col min="9234" max="9472" width="9" style="120"/>
    <col min="9473" max="9473" width="6.5" style="120" customWidth="1"/>
    <col min="9474" max="9474" width="23.375" style="120" customWidth="1"/>
    <col min="9475" max="9475" width="18.875" style="120" customWidth="1"/>
    <col min="9476" max="9476" width="14.375" style="120" customWidth="1"/>
    <col min="9477" max="9477" width="6.5" style="120" customWidth="1"/>
    <col min="9478" max="9478" width="23.375" style="120" customWidth="1"/>
    <col min="9479" max="9479" width="18.875" style="120" customWidth="1"/>
    <col min="9480" max="9480" width="14.375" style="120" customWidth="1"/>
    <col min="9481" max="9488" width="9" style="120"/>
    <col min="9489" max="9489" width="5.625" style="120" customWidth="1"/>
    <col min="9490" max="9728" width="9" style="120"/>
    <col min="9729" max="9729" width="6.5" style="120" customWidth="1"/>
    <col min="9730" max="9730" width="23.375" style="120" customWidth="1"/>
    <col min="9731" max="9731" width="18.875" style="120" customWidth="1"/>
    <col min="9732" max="9732" width="14.375" style="120" customWidth="1"/>
    <col min="9733" max="9733" width="6.5" style="120" customWidth="1"/>
    <col min="9734" max="9734" width="23.375" style="120" customWidth="1"/>
    <col min="9735" max="9735" width="18.875" style="120" customWidth="1"/>
    <col min="9736" max="9736" width="14.375" style="120" customWidth="1"/>
    <col min="9737" max="9744" width="9" style="120"/>
    <col min="9745" max="9745" width="5.625" style="120" customWidth="1"/>
    <col min="9746" max="9984" width="9" style="120"/>
    <col min="9985" max="9985" width="6.5" style="120" customWidth="1"/>
    <col min="9986" max="9986" width="23.375" style="120" customWidth="1"/>
    <col min="9987" max="9987" width="18.875" style="120" customWidth="1"/>
    <col min="9988" max="9988" width="14.375" style="120" customWidth="1"/>
    <col min="9989" max="9989" width="6.5" style="120" customWidth="1"/>
    <col min="9990" max="9990" width="23.375" style="120" customWidth="1"/>
    <col min="9991" max="9991" width="18.875" style="120" customWidth="1"/>
    <col min="9992" max="9992" width="14.375" style="120" customWidth="1"/>
    <col min="9993" max="10000" width="9" style="120"/>
    <col min="10001" max="10001" width="5.625" style="120" customWidth="1"/>
    <col min="10002" max="10240" width="9" style="120"/>
    <col min="10241" max="10241" width="6.5" style="120" customWidth="1"/>
    <col min="10242" max="10242" width="23.375" style="120" customWidth="1"/>
    <col min="10243" max="10243" width="18.875" style="120" customWidth="1"/>
    <col min="10244" max="10244" width="14.375" style="120" customWidth="1"/>
    <col min="10245" max="10245" width="6.5" style="120" customWidth="1"/>
    <col min="10246" max="10246" width="23.375" style="120" customWidth="1"/>
    <col min="10247" max="10247" width="18.875" style="120" customWidth="1"/>
    <col min="10248" max="10248" width="14.375" style="120" customWidth="1"/>
    <col min="10249" max="10256" width="9" style="120"/>
    <col min="10257" max="10257" width="5.625" style="120" customWidth="1"/>
    <col min="10258" max="10496" width="9" style="120"/>
    <col min="10497" max="10497" width="6.5" style="120" customWidth="1"/>
    <col min="10498" max="10498" width="23.375" style="120" customWidth="1"/>
    <col min="10499" max="10499" width="18.875" style="120" customWidth="1"/>
    <col min="10500" max="10500" width="14.375" style="120" customWidth="1"/>
    <col min="10501" max="10501" width="6.5" style="120" customWidth="1"/>
    <col min="10502" max="10502" width="23.375" style="120" customWidth="1"/>
    <col min="10503" max="10503" width="18.875" style="120" customWidth="1"/>
    <col min="10504" max="10504" width="14.375" style="120" customWidth="1"/>
    <col min="10505" max="10512" width="9" style="120"/>
    <col min="10513" max="10513" width="5.625" style="120" customWidth="1"/>
    <col min="10514" max="10752" width="9" style="120"/>
    <col min="10753" max="10753" width="6.5" style="120" customWidth="1"/>
    <col min="10754" max="10754" width="23.375" style="120" customWidth="1"/>
    <col min="10755" max="10755" width="18.875" style="120" customWidth="1"/>
    <col min="10756" max="10756" width="14.375" style="120" customWidth="1"/>
    <col min="10757" max="10757" width="6.5" style="120" customWidth="1"/>
    <col min="10758" max="10758" width="23.375" style="120" customWidth="1"/>
    <col min="10759" max="10759" width="18.875" style="120" customWidth="1"/>
    <col min="10760" max="10760" width="14.375" style="120" customWidth="1"/>
    <col min="10761" max="10768" width="9" style="120"/>
    <col min="10769" max="10769" width="5.625" style="120" customWidth="1"/>
    <col min="10770" max="11008" width="9" style="120"/>
    <col min="11009" max="11009" width="6.5" style="120" customWidth="1"/>
    <col min="11010" max="11010" width="23.375" style="120" customWidth="1"/>
    <col min="11011" max="11011" width="18.875" style="120" customWidth="1"/>
    <col min="11012" max="11012" width="14.375" style="120" customWidth="1"/>
    <col min="11013" max="11013" width="6.5" style="120" customWidth="1"/>
    <col min="11014" max="11014" width="23.375" style="120" customWidth="1"/>
    <col min="11015" max="11015" width="18.875" style="120" customWidth="1"/>
    <col min="11016" max="11016" width="14.375" style="120" customWidth="1"/>
    <col min="11017" max="11024" width="9" style="120"/>
    <col min="11025" max="11025" width="5.625" style="120" customWidth="1"/>
    <col min="11026" max="11264" width="9" style="120"/>
    <col min="11265" max="11265" width="6.5" style="120" customWidth="1"/>
    <col min="11266" max="11266" width="23.375" style="120" customWidth="1"/>
    <col min="11267" max="11267" width="18.875" style="120" customWidth="1"/>
    <col min="11268" max="11268" width="14.375" style="120" customWidth="1"/>
    <col min="11269" max="11269" width="6.5" style="120" customWidth="1"/>
    <col min="11270" max="11270" width="23.375" style="120" customWidth="1"/>
    <col min="11271" max="11271" width="18.875" style="120" customWidth="1"/>
    <col min="11272" max="11272" width="14.375" style="120" customWidth="1"/>
    <col min="11273" max="11280" width="9" style="120"/>
    <col min="11281" max="11281" width="5.625" style="120" customWidth="1"/>
    <col min="11282" max="11520" width="9" style="120"/>
    <col min="11521" max="11521" width="6.5" style="120" customWidth="1"/>
    <col min="11522" max="11522" width="23.375" style="120" customWidth="1"/>
    <col min="11523" max="11523" width="18.875" style="120" customWidth="1"/>
    <col min="11524" max="11524" width="14.375" style="120" customWidth="1"/>
    <col min="11525" max="11525" width="6.5" style="120" customWidth="1"/>
    <col min="11526" max="11526" width="23.375" style="120" customWidth="1"/>
    <col min="11527" max="11527" width="18.875" style="120" customWidth="1"/>
    <col min="11528" max="11528" width="14.375" style="120" customWidth="1"/>
    <col min="11529" max="11536" width="9" style="120"/>
    <col min="11537" max="11537" width="5.625" style="120" customWidth="1"/>
    <col min="11538" max="11776" width="9" style="120"/>
    <col min="11777" max="11777" width="6.5" style="120" customWidth="1"/>
    <col min="11778" max="11778" width="23.375" style="120" customWidth="1"/>
    <col min="11779" max="11779" width="18.875" style="120" customWidth="1"/>
    <col min="11780" max="11780" width="14.375" style="120" customWidth="1"/>
    <col min="11781" max="11781" width="6.5" style="120" customWidth="1"/>
    <col min="11782" max="11782" width="23.375" style="120" customWidth="1"/>
    <col min="11783" max="11783" width="18.875" style="120" customWidth="1"/>
    <col min="11784" max="11784" width="14.375" style="120" customWidth="1"/>
    <col min="11785" max="11792" width="9" style="120"/>
    <col min="11793" max="11793" width="5.625" style="120" customWidth="1"/>
    <col min="11794" max="12032" width="9" style="120"/>
    <col min="12033" max="12033" width="6.5" style="120" customWidth="1"/>
    <col min="12034" max="12034" width="23.375" style="120" customWidth="1"/>
    <col min="12035" max="12035" width="18.875" style="120" customWidth="1"/>
    <col min="12036" max="12036" width="14.375" style="120" customWidth="1"/>
    <col min="12037" max="12037" width="6.5" style="120" customWidth="1"/>
    <col min="12038" max="12038" width="23.375" style="120" customWidth="1"/>
    <col min="12039" max="12039" width="18.875" style="120" customWidth="1"/>
    <col min="12040" max="12040" width="14.375" style="120" customWidth="1"/>
    <col min="12041" max="12048" width="9" style="120"/>
    <col min="12049" max="12049" width="5.625" style="120" customWidth="1"/>
    <col min="12050" max="12288" width="9" style="120"/>
    <col min="12289" max="12289" width="6.5" style="120" customWidth="1"/>
    <col min="12290" max="12290" width="23.375" style="120" customWidth="1"/>
    <col min="12291" max="12291" width="18.875" style="120" customWidth="1"/>
    <col min="12292" max="12292" width="14.375" style="120" customWidth="1"/>
    <col min="12293" max="12293" width="6.5" style="120" customWidth="1"/>
    <col min="12294" max="12294" width="23.375" style="120" customWidth="1"/>
    <col min="12295" max="12295" width="18.875" style="120" customWidth="1"/>
    <col min="12296" max="12296" width="14.375" style="120" customWidth="1"/>
    <col min="12297" max="12304" width="9" style="120"/>
    <col min="12305" max="12305" width="5.625" style="120" customWidth="1"/>
    <col min="12306" max="12544" width="9" style="120"/>
    <col min="12545" max="12545" width="6.5" style="120" customWidth="1"/>
    <col min="12546" max="12546" width="23.375" style="120" customWidth="1"/>
    <col min="12547" max="12547" width="18.875" style="120" customWidth="1"/>
    <col min="12548" max="12548" width="14.375" style="120" customWidth="1"/>
    <col min="12549" max="12549" width="6.5" style="120" customWidth="1"/>
    <col min="12550" max="12550" width="23.375" style="120" customWidth="1"/>
    <col min="12551" max="12551" width="18.875" style="120" customWidth="1"/>
    <col min="12552" max="12552" width="14.375" style="120" customWidth="1"/>
    <col min="12553" max="12560" width="9" style="120"/>
    <col min="12561" max="12561" width="5.625" style="120" customWidth="1"/>
    <col min="12562" max="12800" width="9" style="120"/>
    <col min="12801" max="12801" width="6.5" style="120" customWidth="1"/>
    <col min="12802" max="12802" width="23.375" style="120" customWidth="1"/>
    <col min="12803" max="12803" width="18.875" style="120" customWidth="1"/>
    <col min="12804" max="12804" width="14.375" style="120" customWidth="1"/>
    <col min="12805" max="12805" width="6.5" style="120" customWidth="1"/>
    <col min="12806" max="12806" width="23.375" style="120" customWidth="1"/>
    <col min="12807" max="12807" width="18.875" style="120" customWidth="1"/>
    <col min="12808" max="12808" width="14.375" style="120" customWidth="1"/>
    <col min="12809" max="12816" width="9" style="120"/>
    <col min="12817" max="12817" width="5.625" style="120" customWidth="1"/>
    <col min="12818" max="13056" width="9" style="120"/>
    <col min="13057" max="13057" width="6.5" style="120" customWidth="1"/>
    <col min="13058" max="13058" width="23.375" style="120" customWidth="1"/>
    <col min="13059" max="13059" width="18.875" style="120" customWidth="1"/>
    <col min="13060" max="13060" width="14.375" style="120" customWidth="1"/>
    <col min="13061" max="13061" width="6.5" style="120" customWidth="1"/>
    <col min="13062" max="13062" width="23.375" style="120" customWidth="1"/>
    <col min="13063" max="13063" width="18.875" style="120" customWidth="1"/>
    <col min="13064" max="13064" width="14.375" style="120" customWidth="1"/>
    <col min="13065" max="13072" width="9" style="120"/>
    <col min="13073" max="13073" width="5.625" style="120" customWidth="1"/>
    <col min="13074" max="13312" width="9" style="120"/>
    <col min="13313" max="13313" width="6.5" style="120" customWidth="1"/>
    <col min="13314" max="13314" width="23.375" style="120" customWidth="1"/>
    <col min="13315" max="13315" width="18.875" style="120" customWidth="1"/>
    <col min="13316" max="13316" width="14.375" style="120" customWidth="1"/>
    <col min="13317" max="13317" width="6.5" style="120" customWidth="1"/>
    <col min="13318" max="13318" width="23.375" style="120" customWidth="1"/>
    <col min="13319" max="13319" width="18.875" style="120" customWidth="1"/>
    <col min="13320" max="13320" width="14.375" style="120" customWidth="1"/>
    <col min="13321" max="13328" width="9" style="120"/>
    <col min="13329" max="13329" width="5.625" style="120" customWidth="1"/>
    <col min="13330" max="13568" width="9" style="120"/>
    <col min="13569" max="13569" width="6.5" style="120" customWidth="1"/>
    <col min="13570" max="13570" width="23.375" style="120" customWidth="1"/>
    <col min="13571" max="13571" width="18.875" style="120" customWidth="1"/>
    <col min="13572" max="13572" width="14.375" style="120" customWidth="1"/>
    <col min="13573" max="13573" width="6.5" style="120" customWidth="1"/>
    <col min="13574" max="13574" width="23.375" style="120" customWidth="1"/>
    <col min="13575" max="13575" width="18.875" style="120" customWidth="1"/>
    <col min="13576" max="13576" width="14.375" style="120" customWidth="1"/>
    <col min="13577" max="13584" width="9" style="120"/>
    <col min="13585" max="13585" width="5.625" style="120" customWidth="1"/>
    <col min="13586" max="13824" width="9" style="120"/>
    <col min="13825" max="13825" width="6.5" style="120" customWidth="1"/>
    <col min="13826" max="13826" width="23.375" style="120" customWidth="1"/>
    <col min="13827" max="13827" width="18.875" style="120" customWidth="1"/>
    <col min="13828" max="13828" width="14.375" style="120" customWidth="1"/>
    <col min="13829" max="13829" width="6.5" style="120" customWidth="1"/>
    <col min="13830" max="13830" width="23.375" style="120" customWidth="1"/>
    <col min="13831" max="13831" width="18.875" style="120" customWidth="1"/>
    <col min="13832" max="13832" width="14.375" style="120" customWidth="1"/>
    <col min="13833" max="13840" width="9" style="120"/>
    <col min="13841" max="13841" width="5.625" style="120" customWidth="1"/>
    <col min="13842" max="14080" width="9" style="120"/>
    <col min="14081" max="14081" width="6.5" style="120" customWidth="1"/>
    <col min="14082" max="14082" width="23.375" style="120" customWidth="1"/>
    <col min="14083" max="14083" width="18.875" style="120" customWidth="1"/>
    <col min="14084" max="14084" width="14.375" style="120" customWidth="1"/>
    <col min="14085" max="14085" width="6.5" style="120" customWidth="1"/>
    <col min="14086" max="14086" width="23.375" style="120" customWidth="1"/>
    <col min="14087" max="14087" width="18.875" style="120" customWidth="1"/>
    <col min="14088" max="14088" width="14.375" style="120" customWidth="1"/>
    <col min="14089" max="14096" width="9" style="120"/>
    <col min="14097" max="14097" width="5.625" style="120" customWidth="1"/>
    <col min="14098" max="14336" width="9" style="120"/>
    <col min="14337" max="14337" width="6.5" style="120" customWidth="1"/>
    <col min="14338" max="14338" width="23.375" style="120" customWidth="1"/>
    <col min="14339" max="14339" width="18.875" style="120" customWidth="1"/>
    <col min="14340" max="14340" width="14.375" style="120" customWidth="1"/>
    <col min="14341" max="14341" width="6.5" style="120" customWidth="1"/>
    <col min="14342" max="14342" width="23.375" style="120" customWidth="1"/>
    <col min="14343" max="14343" width="18.875" style="120" customWidth="1"/>
    <col min="14344" max="14344" width="14.375" style="120" customWidth="1"/>
    <col min="14345" max="14352" width="9" style="120"/>
    <col min="14353" max="14353" width="5.625" style="120" customWidth="1"/>
    <col min="14354" max="14592" width="9" style="120"/>
    <col min="14593" max="14593" width="6.5" style="120" customWidth="1"/>
    <col min="14594" max="14594" width="23.375" style="120" customWidth="1"/>
    <col min="14595" max="14595" width="18.875" style="120" customWidth="1"/>
    <col min="14596" max="14596" width="14.375" style="120" customWidth="1"/>
    <col min="14597" max="14597" width="6.5" style="120" customWidth="1"/>
    <col min="14598" max="14598" width="23.375" style="120" customWidth="1"/>
    <col min="14599" max="14599" width="18.875" style="120" customWidth="1"/>
    <col min="14600" max="14600" width="14.375" style="120" customWidth="1"/>
    <col min="14601" max="14608" width="9" style="120"/>
    <col min="14609" max="14609" width="5.625" style="120" customWidth="1"/>
    <col min="14610" max="14848" width="9" style="120"/>
    <col min="14849" max="14849" width="6.5" style="120" customWidth="1"/>
    <col min="14850" max="14850" width="23.375" style="120" customWidth="1"/>
    <col min="14851" max="14851" width="18.875" style="120" customWidth="1"/>
    <col min="14852" max="14852" width="14.375" style="120" customWidth="1"/>
    <col min="14853" max="14853" width="6.5" style="120" customWidth="1"/>
    <col min="14854" max="14854" width="23.375" style="120" customWidth="1"/>
    <col min="14855" max="14855" width="18.875" style="120" customWidth="1"/>
    <col min="14856" max="14856" width="14.375" style="120" customWidth="1"/>
    <col min="14857" max="14864" width="9" style="120"/>
    <col min="14865" max="14865" width="5.625" style="120" customWidth="1"/>
    <col min="14866" max="15104" width="9" style="120"/>
    <col min="15105" max="15105" width="6.5" style="120" customWidth="1"/>
    <col min="15106" max="15106" width="23.375" style="120" customWidth="1"/>
    <col min="15107" max="15107" width="18.875" style="120" customWidth="1"/>
    <col min="15108" max="15108" width="14.375" style="120" customWidth="1"/>
    <col min="15109" max="15109" width="6.5" style="120" customWidth="1"/>
    <col min="15110" max="15110" width="23.375" style="120" customWidth="1"/>
    <col min="15111" max="15111" width="18.875" style="120" customWidth="1"/>
    <col min="15112" max="15112" width="14.375" style="120" customWidth="1"/>
    <col min="15113" max="15120" width="9" style="120"/>
    <col min="15121" max="15121" width="5.625" style="120" customWidth="1"/>
    <col min="15122" max="15360" width="9" style="120"/>
    <col min="15361" max="15361" width="6.5" style="120" customWidth="1"/>
    <col min="15362" max="15362" width="23.375" style="120" customWidth="1"/>
    <col min="15363" max="15363" width="18.875" style="120" customWidth="1"/>
    <col min="15364" max="15364" width="14.375" style="120" customWidth="1"/>
    <col min="15365" max="15365" width="6.5" style="120" customWidth="1"/>
    <col min="15366" max="15366" width="23.375" style="120" customWidth="1"/>
    <col min="15367" max="15367" width="18.875" style="120" customWidth="1"/>
    <col min="15368" max="15368" width="14.375" style="120" customWidth="1"/>
    <col min="15369" max="15376" width="9" style="120"/>
    <col min="15377" max="15377" width="5.625" style="120" customWidth="1"/>
    <col min="15378" max="15616" width="9" style="120"/>
    <col min="15617" max="15617" width="6.5" style="120" customWidth="1"/>
    <col min="15618" max="15618" width="23.375" style="120" customWidth="1"/>
    <col min="15619" max="15619" width="18.875" style="120" customWidth="1"/>
    <col min="15620" max="15620" width="14.375" style="120" customWidth="1"/>
    <col min="15621" max="15621" width="6.5" style="120" customWidth="1"/>
    <col min="15622" max="15622" width="23.375" style="120" customWidth="1"/>
    <col min="15623" max="15623" width="18.875" style="120" customWidth="1"/>
    <col min="15624" max="15624" width="14.375" style="120" customWidth="1"/>
    <col min="15625" max="15632" width="9" style="120"/>
    <col min="15633" max="15633" width="5.625" style="120" customWidth="1"/>
    <col min="15634" max="15872" width="9" style="120"/>
    <col min="15873" max="15873" width="6.5" style="120" customWidth="1"/>
    <col min="15874" max="15874" width="23.375" style="120" customWidth="1"/>
    <col min="15875" max="15875" width="18.875" style="120" customWidth="1"/>
    <col min="15876" max="15876" width="14.375" style="120" customWidth="1"/>
    <col min="15877" max="15877" width="6.5" style="120" customWidth="1"/>
    <col min="15878" max="15878" width="23.375" style="120" customWidth="1"/>
    <col min="15879" max="15879" width="18.875" style="120" customWidth="1"/>
    <col min="15880" max="15880" width="14.375" style="120" customWidth="1"/>
    <col min="15881" max="15888" width="9" style="120"/>
    <col min="15889" max="15889" width="5.625" style="120" customWidth="1"/>
    <col min="15890" max="16128" width="9" style="120"/>
    <col min="16129" max="16129" width="6.5" style="120" customWidth="1"/>
    <col min="16130" max="16130" width="23.375" style="120" customWidth="1"/>
    <col min="16131" max="16131" width="18.875" style="120" customWidth="1"/>
    <col min="16132" max="16132" width="14.375" style="120" customWidth="1"/>
    <col min="16133" max="16133" width="6.5" style="120" customWidth="1"/>
    <col min="16134" max="16134" width="23.375" style="120" customWidth="1"/>
    <col min="16135" max="16135" width="18.875" style="120" customWidth="1"/>
    <col min="16136" max="16136" width="14.375" style="120" customWidth="1"/>
    <col min="16137" max="16144" width="9" style="120"/>
    <col min="16145" max="16145" width="5.625" style="120" customWidth="1"/>
    <col min="16146" max="16384" width="9" style="120"/>
  </cols>
  <sheetData>
    <row r="1" spans="1:8" s="147" customFormat="1" ht="31.5" customHeight="1">
      <c r="A1" s="313" t="s">
        <v>180</v>
      </c>
      <c r="B1" s="314"/>
      <c r="C1" s="315"/>
      <c r="D1" s="316"/>
      <c r="E1" s="317"/>
      <c r="F1" s="317"/>
      <c r="G1" s="317"/>
      <c r="H1" s="318"/>
    </row>
    <row r="2" spans="1:8" s="147" customFormat="1" ht="28.5" customHeight="1">
      <c r="A2" s="319" t="s">
        <v>181</v>
      </c>
      <c r="B2" s="320" t="s">
        <v>182</v>
      </c>
      <c r="C2" s="321" t="s">
        <v>353</v>
      </c>
      <c r="D2" s="319" t="s">
        <v>183</v>
      </c>
      <c r="E2" s="319" t="s">
        <v>181</v>
      </c>
      <c r="F2" s="320" t="s">
        <v>182</v>
      </c>
      <c r="G2" s="321"/>
      <c r="H2" s="319" t="s">
        <v>183</v>
      </c>
    </row>
    <row r="3" spans="1:8" s="140" customFormat="1" ht="21.75" customHeight="1">
      <c r="A3" s="322" t="s">
        <v>184</v>
      </c>
      <c r="B3" s="212" t="s">
        <v>185</v>
      </c>
      <c r="C3" s="323">
        <v>119232</v>
      </c>
      <c r="D3" s="322"/>
      <c r="E3" s="322"/>
      <c r="F3" s="212"/>
      <c r="G3" s="324"/>
      <c r="H3" s="322"/>
    </row>
    <row r="4" spans="1:8" s="140" customFormat="1" ht="21.75" customHeight="1">
      <c r="A4" s="322" t="s">
        <v>186</v>
      </c>
      <c r="B4" s="212" t="s">
        <v>187</v>
      </c>
      <c r="C4" s="325">
        <v>106569</v>
      </c>
      <c r="D4" s="322"/>
      <c r="E4" s="322"/>
      <c r="F4" s="212"/>
      <c r="G4" s="324"/>
      <c r="H4" s="322"/>
    </row>
    <row r="5" spans="1:8" s="140" customFormat="1" ht="21.75" customHeight="1">
      <c r="A5" s="322" t="s">
        <v>189</v>
      </c>
      <c r="B5" s="212" t="s">
        <v>164</v>
      </c>
      <c r="C5" s="325">
        <v>86686</v>
      </c>
      <c r="D5" s="322"/>
      <c r="E5" s="322"/>
      <c r="F5" s="212"/>
      <c r="G5" s="325"/>
      <c r="H5" s="322"/>
    </row>
    <row r="6" spans="1:8" s="140" customFormat="1" ht="21.75" customHeight="1">
      <c r="A6" s="322">
        <v>4</v>
      </c>
      <c r="B6" s="212" t="s">
        <v>167</v>
      </c>
      <c r="C6" s="325">
        <v>135109</v>
      </c>
      <c r="D6" s="322"/>
      <c r="E6" s="322"/>
      <c r="F6" s="212"/>
      <c r="G6" s="325"/>
      <c r="H6" s="322"/>
    </row>
    <row r="7" spans="1:8" s="140" customFormat="1" ht="21.75" customHeight="1">
      <c r="A7" s="322">
        <v>5</v>
      </c>
      <c r="B7" s="212" t="s">
        <v>354</v>
      </c>
      <c r="C7" s="325">
        <v>134827</v>
      </c>
      <c r="D7" s="322"/>
      <c r="E7" s="322"/>
      <c r="F7" s="212"/>
      <c r="G7" s="324"/>
      <c r="H7" s="322"/>
    </row>
    <row r="8" spans="1:8" s="140" customFormat="1" ht="21.75" customHeight="1">
      <c r="A8" s="322">
        <v>6</v>
      </c>
      <c r="B8" s="212" t="s">
        <v>357</v>
      </c>
      <c r="C8" s="324">
        <v>121654</v>
      </c>
      <c r="D8" s="322"/>
      <c r="E8" s="322"/>
      <c r="F8" s="212"/>
      <c r="G8" s="325"/>
      <c r="H8" s="322"/>
    </row>
    <row r="9" spans="1:8" s="140" customFormat="1" ht="21.75" customHeight="1">
      <c r="A9" s="322">
        <v>7</v>
      </c>
      <c r="B9" s="212" t="s">
        <v>511</v>
      </c>
      <c r="C9" s="325">
        <v>133609</v>
      </c>
      <c r="D9" s="322"/>
      <c r="E9" s="322"/>
      <c r="F9" s="212"/>
      <c r="G9" s="324"/>
      <c r="H9" s="322"/>
    </row>
    <row r="10" spans="1:8" s="140" customFormat="1" ht="21.75" customHeight="1">
      <c r="A10" s="322">
        <v>8</v>
      </c>
      <c r="B10" s="212" t="s">
        <v>522</v>
      </c>
      <c r="C10" s="325">
        <v>129940</v>
      </c>
      <c r="D10" s="322"/>
      <c r="E10" s="322"/>
      <c r="F10" s="212"/>
      <c r="G10" s="325"/>
      <c r="H10" s="322"/>
    </row>
    <row r="11" spans="1:8" s="140" customFormat="1" ht="21.75" customHeight="1">
      <c r="A11" s="322" t="s">
        <v>190</v>
      </c>
      <c r="B11" s="212" t="s">
        <v>531</v>
      </c>
      <c r="C11" s="325">
        <v>129299</v>
      </c>
      <c r="D11" s="322"/>
      <c r="E11" s="322"/>
      <c r="F11" s="212"/>
      <c r="G11" s="325"/>
      <c r="H11" s="322"/>
    </row>
    <row r="12" spans="1:8" s="140" customFormat="1" ht="21.75" customHeight="1">
      <c r="A12" s="322">
        <v>10</v>
      </c>
      <c r="B12" s="212" t="s">
        <v>668</v>
      </c>
      <c r="C12" s="325">
        <v>121900</v>
      </c>
      <c r="D12" s="322"/>
      <c r="E12" s="322"/>
      <c r="F12" s="212"/>
      <c r="G12" s="325"/>
      <c r="H12" s="322"/>
    </row>
    <row r="13" spans="1:8" s="140" customFormat="1" ht="21.75" customHeight="1">
      <c r="A13" s="322">
        <v>11</v>
      </c>
      <c r="B13" s="212" t="s">
        <v>893</v>
      </c>
      <c r="C13" s="325">
        <v>109664</v>
      </c>
      <c r="D13" s="322"/>
      <c r="E13" s="322"/>
      <c r="F13" s="212"/>
      <c r="G13" s="324"/>
      <c r="H13" s="322"/>
    </row>
    <row r="14" spans="1:8" s="140" customFormat="1" ht="21.75" customHeight="1">
      <c r="A14" s="322">
        <v>12</v>
      </c>
      <c r="B14" s="212" t="s">
        <v>910</v>
      </c>
      <c r="C14" s="325">
        <v>117063</v>
      </c>
      <c r="D14" s="322"/>
      <c r="E14" s="322"/>
      <c r="F14" s="212"/>
      <c r="G14" s="325"/>
      <c r="H14" s="322"/>
    </row>
    <row r="15" spans="1:8" s="140" customFormat="1" ht="21.75" customHeight="1">
      <c r="A15" s="322"/>
      <c r="B15" s="212"/>
      <c r="C15" s="325"/>
      <c r="D15" s="322"/>
      <c r="E15" s="322"/>
      <c r="F15" s="212"/>
      <c r="G15" s="325"/>
      <c r="H15" s="322"/>
    </row>
    <row r="16" spans="1:8" s="140" customFormat="1" ht="21.75" customHeight="1">
      <c r="A16" s="322"/>
      <c r="B16" s="212"/>
      <c r="C16" s="325"/>
      <c r="D16" s="322"/>
      <c r="E16" s="322"/>
      <c r="F16" s="212"/>
      <c r="G16" s="324"/>
      <c r="H16" s="322"/>
    </row>
    <row r="17" spans="1:8" s="140" customFormat="1" ht="21.75" customHeight="1">
      <c r="A17" s="322"/>
      <c r="B17" s="212"/>
      <c r="C17" s="324"/>
      <c r="D17" s="322"/>
      <c r="E17" s="322"/>
      <c r="F17" s="250"/>
      <c r="G17" s="250"/>
      <c r="H17" s="322"/>
    </row>
    <row r="18" spans="1:8" s="140" customFormat="1" ht="21.75" customHeight="1">
      <c r="A18" s="322"/>
      <c r="B18" s="212"/>
      <c r="C18" s="324"/>
      <c r="D18" s="322"/>
      <c r="E18" s="322"/>
      <c r="F18" s="212"/>
      <c r="G18" s="324"/>
      <c r="H18" s="322"/>
    </row>
    <row r="19" spans="1:8" s="140" customFormat="1" ht="21.75" customHeight="1">
      <c r="A19" s="322"/>
      <c r="B19" s="212"/>
      <c r="C19" s="325"/>
      <c r="D19" s="322"/>
      <c r="E19" s="322"/>
      <c r="F19" s="212"/>
      <c r="G19" s="324"/>
      <c r="H19" s="322"/>
    </row>
    <row r="20" spans="1:8" s="140" customFormat="1" ht="21.75" customHeight="1">
      <c r="A20" s="322"/>
      <c r="B20" s="212"/>
      <c r="C20" s="325"/>
      <c r="D20" s="322"/>
      <c r="E20" s="322"/>
      <c r="F20" s="212"/>
      <c r="G20" s="324"/>
      <c r="H20" s="322"/>
    </row>
    <row r="21" spans="1:8" s="140" customFormat="1" ht="21.75" customHeight="1">
      <c r="A21" s="322"/>
      <c r="B21" s="212"/>
      <c r="C21" s="325"/>
      <c r="D21" s="322"/>
      <c r="E21" s="322"/>
      <c r="F21" s="212"/>
      <c r="G21" s="324"/>
      <c r="H21" s="322"/>
    </row>
    <row r="22" spans="1:8" s="147" customFormat="1" ht="21.75" customHeight="1">
      <c r="A22" s="326"/>
      <c r="B22" s="327"/>
      <c r="C22" s="326"/>
      <c r="D22" s="326"/>
      <c r="E22" s="328"/>
      <c r="F22" s="305"/>
      <c r="G22" s="325"/>
      <c r="H22" s="328"/>
    </row>
    <row r="23" spans="1:8" ht="21.75" customHeight="1">
      <c r="E23" s="331"/>
      <c r="F23" s="332"/>
      <c r="G23" s="333"/>
      <c r="H23" s="331"/>
    </row>
    <row r="24" spans="1:8" ht="21.75" customHeight="1">
      <c r="A24" s="331"/>
      <c r="B24" s="332"/>
      <c r="C24" s="333"/>
      <c r="D24" s="331"/>
    </row>
    <row r="25" spans="1:8" ht="21.75" customHeight="1">
      <c r="A25" s="331"/>
      <c r="D25" s="331"/>
    </row>
    <row r="26" spans="1:8" ht="21.75" customHeight="1">
      <c r="A26" s="331"/>
      <c r="D26" s="331"/>
    </row>
    <row r="27" spans="1:8" ht="21.75" customHeight="1">
      <c r="A27" s="331"/>
      <c r="B27" s="332"/>
      <c r="C27" s="333"/>
      <c r="D27" s="331"/>
    </row>
    <row r="28" spans="1:8" ht="21.75" customHeight="1">
      <c r="A28" s="331"/>
      <c r="D28" s="331"/>
    </row>
    <row r="29" spans="1:8" ht="21.75" customHeight="1">
      <c r="A29" s="331"/>
      <c r="D29" s="331"/>
    </row>
    <row r="30" spans="1:8" ht="21.75" customHeight="1">
      <c r="A30" s="331"/>
      <c r="D30" s="331"/>
    </row>
    <row r="31" spans="1:8" ht="21.75" customHeight="1">
      <c r="A31" s="331"/>
      <c r="B31" s="332"/>
      <c r="C31" s="333"/>
      <c r="D31" s="331"/>
    </row>
  </sheetData>
  <phoneticPr fontId="4" type="noConversion"/>
  <pageMargins left="0.78740157480314965" right="0.65" top="0.78740157480314965" bottom="0.59055118110236227" header="0.59055118110236227" footer="0.39370078740157483"/>
  <pageSetup paperSize="9" scale="97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view="pageBreakPreview" zoomScale="115" zoomScaleNormal="100" zoomScaleSheetLayoutView="115" workbookViewId="0">
      <selection activeCell="C9" sqref="C9"/>
    </sheetView>
  </sheetViews>
  <sheetFormatPr defaultRowHeight="21.75" customHeight="1"/>
  <cols>
    <col min="1" max="1" width="6.5" style="329" customWidth="1"/>
    <col min="2" max="2" width="23.375" style="330" customWidth="1"/>
    <col min="3" max="3" width="20.25" style="329" customWidth="1"/>
    <col min="4" max="4" width="4.25" style="329" bestFit="1" customWidth="1"/>
    <col min="5" max="7" width="13.625" style="329" customWidth="1"/>
    <col min="8" max="8" width="15.625" style="329" customWidth="1"/>
    <col min="9" max="9" width="14.375" style="329" customWidth="1"/>
    <col min="10" max="17" width="9" style="120"/>
    <col min="18" max="18" width="5.625" style="120" customWidth="1"/>
    <col min="19" max="257" width="9" style="120"/>
    <col min="258" max="258" width="6.5" style="120" customWidth="1"/>
    <col min="259" max="259" width="23.375" style="120" customWidth="1"/>
    <col min="260" max="260" width="18.875" style="120" customWidth="1"/>
    <col min="261" max="261" width="14.375" style="120" customWidth="1"/>
    <col min="262" max="262" width="6.5" style="120" customWidth="1"/>
    <col min="263" max="263" width="23.375" style="120" customWidth="1"/>
    <col min="264" max="264" width="18.875" style="120" customWidth="1"/>
    <col min="265" max="265" width="14.375" style="120" customWidth="1"/>
    <col min="266" max="273" width="9" style="120"/>
    <col min="274" max="274" width="5.625" style="120" customWidth="1"/>
    <col min="275" max="513" width="9" style="120"/>
    <col min="514" max="514" width="6.5" style="120" customWidth="1"/>
    <col min="515" max="515" width="23.375" style="120" customWidth="1"/>
    <col min="516" max="516" width="18.875" style="120" customWidth="1"/>
    <col min="517" max="517" width="14.375" style="120" customWidth="1"/>
    <col min="518" max="518" width="6.5" style="120" customWidth="1"/>
    <col min="519" max="519" width="23.375" style="120" customWidth="1"/>
    <col min="520" max="520" width="18.875" style="120" customWidth="1"/>
    <col min="521" max="521" width="14.375" style="120" customWidth="1"/>
    <col min="522" max="529" width="9" style="120"/>
    <col min="530" max="530" width="5.625" style="120" customWidth="1"/>
    <col min="531" max="769" width="9" style="120"/>
    <col min="770" max="770" width="6.5" style="120" customWidth="1"/>
    <col min="771" max="771" width="23.375" style="120" customWidth="1"/>
    <col min="772" max="772" width="18.875" style="120" customWidth="1"/>
    <col min="773" max="773" width="14.375" style="120" customWidth="1"/>
    <col min="774" max="774" width="6.5" style="120" customWidth="1"/>
    <col min="775" max="775" width="23.375" style="120" customWidth="1"/>
    <col min="776" max="776" width="18.875" style="120" customWidth="1"/>
    <col min="777" max="777" width="14.375" style="120" customWidth="1"/>
    <col min="778" max="785" width="9" style="120"/>
    <col min="786" max="786" width="5.625" style="120" customWidth="1"/>
    <col min="787" max="1025" width="9" style="120"/>
    <col min="1026" max="1026" width="6.5" style="120" customWidth="1"/>
    <col min="1027" max="1027" width="23.375" style="120" customWidth="1"/>
    <col min="1028" max="1028" width="18.875" style="120" customWidth="1"/>
    <col min="1029" max="1029" width="14.375" style="120" customWidth="1"/>
    <col min="1030" max="1030" width="6.5" style="120" customWidth="1"/>
    <col min="1031" max="1031" width="23.375" style="120" customWidth="1"/>
    <col min="1032" max="1032" width="18.875" style="120" customWidth="1"/>
    <col min="1033" max="1033" width="14.375" style="120" customWidth="1"/>
    <col min="1034" max="1041" width="9" style="120"/>
    <col min="1042" max="1042" width="5.625" style="120" customWidth="1"/>
    <col min="1043" max="1281" width="9" style="120"/>
    <col min="1282" max="1282" width="6.5" style="120" customWidth="1"/>
    <col min="1283" max="1283" width="23.375" style="120" customWidth="1"/>
    <col min="1284" max="1284" width="18.875" style="120" customWidth="1"/>
    <col min="1285" max="1285" width="14.375" style="120" customWidth="1"/>
    <col min="1286" max="1286" width="6.5" style="120" customWidth="1"/>
    <col min="1287" max="1287" width="23.375" style="120" customWidth="1"/>
    <col min="1288" max="1288" width="18.875" style="120" customWidth="1"/>
    <col min="1289" max="1289" width="14.375" style="120" customWidth="1"/>
    <col min="1290" max="1297" width="9" style="120"/>
    <col min="1298" max="1298" width="5.625" style="120" customWidth="1"/>
    <col min="1299" max="1537" width="9" style="120"/>
    <col min="1538" max="1538" width="6.5" style="120" customWidth="1"/>
    <col min="1539" max="1539" width="23.375" style="120" customWidth="1"/>
    <col min="1540" max="1540" width="18.875" style="120" customWidth="1"/>
    <col min="1541" max="1541" width="14.375" style="120" customWidth="1"/>
    <col min="1542" max="1542" width="6.5" style="120" customWidth="1"/>
    <col min="1543" max="1543" width="23.375" style="120" customWidth="1"/>
    <col min="1544" max="1544" width="18.875" style="120" customWidth="1"/>
    <col min="1545" max="1545" width="14.375" style="120" customWidth="1"/>
    <col min="1546" max="1553" width="9" style="120"/>
    <col min="1554" max="1554" width="5.625" style="120" customWidth="1"/>
    <col min="1555" max="1793" width="9" style="120"/>
    <col min="1794" max="1794" width="6.5" style="120" customWidth="1"/>
    <col min="1795" max="1795" width="23.375" style="120" customWidth="1"/>
    <col min="1796" max="1796" width="18.875" style="120" customWidth="1"/>
    <col min="1797" max="1797" width="14.375" style="120" customWidth="1"/>
    <col min="1798" max="1798" width="6.5" style="120" customWidth="1"/>
    <col min="1799" max="1799" width="23.375" style="120" customWidth="1"/>
    <col min="1800" max="1800" width="18.875" style="120" customWidth="1"/>
    <col min="1801" max="1801" width="14.375" style="120" customWidth="1"/>
    <col min="1802" max="1809" width="9" style="120"/>
    <col min="1810" max="1810" width="5.625" style="120" customWidth="1"/>
    <col min="1811" max="2049" width="9" style="120"/>
    <col min="2050" max="2050" width="6.5" style="120" customWidth="1"/>
    <col min="2051" max="2051" width="23.375" style="120" customWidth="1"/>
    <col min="2052" max="2052" width="18.875" style="120" customWidth="1"/>
    <col min="2053" max="2053" width="14.375" style="120" customWidth="1"/>
    <col min="2054" max="2054" width="6.5" style="120" customWidth="1"/>
    <col min="2055" max="2055" width="23.375" style="120" customWidth="1"/>
    <col min="2056" max="2056" width="18.875" style="120" customWidth="1"/>
    <col min="2057" max="2057" width="14.375" style="120" customWidth="1"/>
    <col min="2058" max="2065" width="9" style="120"/>
    <col min="2066" max="2066" width="5.625" style="120" customWidth="1"/>
    <col min="2067" max="2305" width="9" style="120"/>
    <col min="2306" max="2306" width="6.5" style="120" customWidth="1"/>
    <col min="2307" max="2307" width="23.375" style="120" customWidth="1"/>
    <col min="2308" max="2308" width="18.875" style="120" customWidth="1"/>
    <col min="2309" max="2309" width="14.375" style="120" customWidth="1"/>
    <col min="2310" max="2310" width="6.5" style="120" customWidth="1"/>
    <col min="2311" max="2311" width="23.375" style="120" customWidth="1"/>
    <col min="2312" max="2312" width="18.875" style="120" customWidth="1"/>
    <col min="2313" max="2313" width="14.375" style="120" customWidth="1"/>
    <col min="2314" max="2321" width="9" style="120"/>
    <col min="2322" max="2322" width="5.625" style="120" customWidth="1"/>
    <col min="2323" max="2561" width="9" style="120"/>
    <col min="2562" max="2562" width="6.5" style="120" customWidth="1"/>
    <col min="2563" max="2563" width="23.375" style="120" customWidth="1"/>
    <col min="2564" max="2564" width="18.875" style="120" customWidth="1"/>
    <col min="2565" max="2565" width="14.375" style="120" customWidth="1"/>
    <col min="2566" max="2566" width="6.5" style="120" customWidth="1"/>
    <col min="2567" max="2567" width="23.375" style="120" customWidth="1"/>
    <col min="2568" max="2568" width="18.875" style="120" customWidth="1"/>
    <col min="2569" max="2569" width="14.375" style="120" customWidth="1"/>
    <col min="2570" max="2577" width="9" style="120"/>
    <col min="2578" max="2578" width="5.625" style="120" customWidth="1"/>
    <col min="2579" max="2817" width="9" style="120"/>
    <col min="2818" max="2818" width="6.5" style="120" customWidth="1"/>
    <col min="2819" max="2819" width="23.375" style="120" customWidth="1"/>
    <col min="2820" max="2820" width="18.875" style="120" customWidth="1"/>
    <col min="2821" max="2821" width="14.375" style="120" customWidth="1"/>
    <col min="2822" max="2822" width="6.5" style="120" customWidth="1"/>
    <col min="2823" max="2823" width="23.375" style="120" customWidth="1"/>
    <col min="2824" max="2824" width="18.875" style="120" customWidth="1"/>
    <col min="2825" max="2825" width="14.375" style="120" customWidth="1"/>
    <col min="2826" max="2833" width="9" style="120"/>
    <col min="2834" max="2834" width="5.625" style="120" customWidth="1"/>
    <col min="2835" max="3073" width="9" style="120"/>
    <col min="3074" max="3074" width="6.5" style="120" customWidth="1"/>
    <col min="3075" max="3075" width="23.375" style="120" customWidth="1"/>
    <col min="3076" max="3076" width="18.875" style="120" customWidth="1"/>
    <col min="3077" max="3077" width="14.375" style="120" customWidth="1"/>
    <col min="3078" max="3078" width="6.5" style="120" customWidth="1"/>
    <col min="3079" max="3079" width="23.375" style="120" customWidth="1"/>
    <col min="3080" max="3080" width="18.875" style="120" customWidth="1"/>
    <col min="3081" max="3081" width="14.375" style="120" customWidth="1"/>
    <col min="3082" max="3089" width="9" style="120"/>
    <col min="3090" max="3090" width="5.625" style="120" customWidth="1"/>
    <col min="3091" max="3329" width="9" style="120"/>
    <col min="3330" max="3330" width="6.5" style="120" customWidth="1"/>
    <col min="3331" max="3331" width="23.375" style="120" customWidth="1"/>
    <col min="3332" max="3332" width="18.875" style="120" customWidth="1"/>
    <col min="3333" max="3333" width="14.375" style="120" customWidth="1"/>
    <col min="3334" max="3334" width="6.5" style="120" customWidth="1"/>
    <col min="3335" max="3335" width="23.375" style="120" customWidth="1"/>
    <col min="3336" max="3336" width="18.875" style="120" customWidth="1"/>
    <col min="3337" max="3337" width="14.375" style="120" customWidth="1"/>
    <col min="3338" max="3345" width="9" style="120"/>
    <col min="3346" max="3346" width="5.625" style="120" customWidth="1"/>
    <col min="3347" max="3585" width="9" style="120"/>
    <col min="3586" max="3586" width="6.5" style="120" customWidth="1"/>
    <col min="3587" max="3587" width="23.375" style="120" customWidth="1"/>
    <col min="3588" max="3588" width="18.875" style="120" customWidth="1"/>
    <col min="3589" max="3589" width="14.375" style="120" customWidth="1"/>
    <col min="3590" max="3590" width="6.5" style="120" customWidth="1"/>
    <col min="3591" max="3591" width="23.375" style="120" customWidth="1"/>
    <col min="3592" max="3592" width="18.875" style="120" customWidth="1"/>
    <col min="3593" max="3593" width="14.375" style="120" customWidth="1"/>
    <col min="3594" max="3601" width="9" style="120"/>
    <col min="3602" max="3602" width="5.625" style="120" customWidth="1"/>
    <col min="3603" max="3841" width="9" style="120"/>
    <col min="3842" max="3842" width="6.5" style="120" customWidth="1"/>
    <col min="3843" max="3843" width="23.375" style="120" customWidth="1"/>
    <col min="3844" max="3844" width="18.875" style="120" customWidth="1"/>
    <col min="3845" max="3845" width="14.375" style="120" customWidth="1"/>
    <col min="3846" max="3846" width="6.5" style="120" customWidth="1"/>
    <col min="3847" max="3847" width="23.375" style="120" customWidth="1"/>
    <col min="3848" max="3848" width="18.875" style="120" customWidth="1"/>
    <col min="3849" max="3849" width="14.375" style="120" customWidth="1"/>
    <col min="3850" max="3857" width="9" style="120"/>
    <col min="3858" max="3858" width="5.625" style="120" customWidth="1"/>
    <col min="3859" max="4097" width="9" style="120"/>
    <col min="4098" max="4098" width="6.5" style="120" customWidth="1"/>
    <col min="4099" max="4099" width="23.375" style="120" customWidth="1"/>
    <col min="4100" max="4100" width="18.875" style="120" customWidth="1"/>
    <col min="4101" max="4101" width="14.375" style="120" customWidth="1"/>
    <col min="4102" max="4102" width="6.5" style="120" customWidth="1"/>
    <col min="4103" max="4103" width="23.375" style="120" customWidth="1"/>
    <col min="4104" max="4104" width="18.875" style="120" customWidth="1"/>
    <col min="4105" max="4105" width="14.375" style="120" customWidth="1"/>
    <col min="4106" max="4113" width="9" style="120"/>
    <col min="4114" max="4114" width="5.625" style="120" customWidth="1"/>
    <col min="4115" max="4353" width="9" style="120"/>
    <col min="4354" max="4354" width="6.5" style="120" customWidth="1"/>
    <col min="4355" max="4355" width="23.375" style="120" customWidth="1"/>
    <col min="4356" max="4356" width="18.875" style="120" customWidth="1"/>
    <col min="4357" max="4357" width="14.375" style="120" customWidth="1"/>
    <col min="4358" max="4358" width="6.5" style="120" customWidth="1"/>
    <col min="4359" max="4359" width="23.375" style="120" customWidth="1"/>
    <col min="4360" max="4360" width="18.875" style="120" customWidth="1"/>
    <col min="4361" max="4361" width="14.375" style="120" customWidth="1"/>
    <col min="4362" max="4369" width="9" style="120"/>
    <col min="4370" max="4370" width="5.625" style="120" customWidth="1"/>
    <col min="4371" max="4609" width="9" style="120"/>
    <col min="4610" max="4610" width="6.5" style="120" customWidth="1"/>
    <col min="4611" max="4611" width="23.375" style="120" customWidth="1"/>
    <col min="4612" max="4612" width="18.875" style="120" customWidth="1"/>
    <col min="4613" max="4613" width="14.375" style="120" customWidth="1"/>
    <col min="4614" max="4614" width="6.5" style="120" customWidth="1"/>
    <col min="4615" max="4615" width="23.375" style="120" customWidth="1"/>
    <col min="4616" max="4616" width="18.875" style="120" customWidth="1"/>
    <col min="4617" max="4617" width="14.375" style="120" customWidth="1"/>
    <col min="4618" max="4625" width="9" style="120"/>
    <col min="4626" max="4626" width="5.625" style="120" customWidth="1"/>
    <col min="4627" max="4865" width="9" style="120"/>
    <col min="4866" max="4866" width="6.5" style="120" customWidth="1"/>
    <col min="4867" max="4867" width="23.375" style="120" customWidth="1"/>
    <col min="4868" max="4868" width="18.875" style="120" customWidth="1"/>
    <col min="4869" max="4869" width="14.375" style="120" customWidth="1"/>
    <col min="4870" max="4870" width="6.5" style="120" customWidth="1"/>
    <col min="4871" max="4871" width="23.375" style="120" customWidth="1"/>
    <col min="4872" max="4872" width="18.875" style="120" customWidth="1"/>
    <col min="4873" max="4873" width="14.375" style="120" customWidth="1"/>
    <col min="4874" max="4881" width="9" style="120"/>
    <col min="4882" max="4882" width="5.625" style="120" customWidth="1"/>
    <col min="4883" max="5121" width="9" style="120"/>
    <col min="5122" max="5122" width="6.5" style="120" customWidth="1"/>
    <col min="5123" max="5123" width="23.375" style="120" customWidth="1"/>
    <col min="5124" max="5124" width="18.875" style="120" customWidth="1"/>
    <col min="5125" max="5125" width="14.375" style="120" customWidth="1"/>
    <col min="5126" max="5126" width="6.5" style="120" customWidth="1"/>
    <col min="5127" max="5127" width="23.375" style="120" customWidth="1"/>
    <col min="5128" max="5128" width="18.875" style="120" customWidth="1"/>
    <col min="5129" max="5129" width="14.375" style="120" customWidth="1"/>
    <col min="5130" max="5137" width="9" style="120"/>
    <col min="5138" max="5138" width="5.625" style="120" customWidth="1"/>
    <col min="5139" max="5377" width="9" style="120"/>
    <col min="5378" max="5378" width="6.5" style="120" customWidth="1"/>
    <col min="5379" max="5379" width="23.375" style="120" customWidth="1"/>
    <col min="5380" max="5380" width="18.875" style="120" customWidth="1"/>
    <col min="5381" max="5381" width="14.375" style="120" customWidth="1"/>
    <col min="5382" max="5382" width="6.5" style="120" customWidth="1"/>
    <col min="5383" max="5383" width="23.375" style="120" customWidth="1"/>
    <col min="5384" max="5384" width="18.875" style="120" customWidth="1"/>
    <col min="5385" max="5385" width="14.375" style="120" customWidth="1"/>
    <col min="5386" max="5393" width="9" style="120"/>
    <col min="5394" max="5394" width="5.625" style="120" customWidth="1"/>
    <col min="5395" max="5633" width="9" style="120"/>
    <col min="5634" max="5634" width="6.5" style="120" customWidth="1"/>
    <col min="5635" max="5635" width="23.375" style="120" customWidth="1"/>
    <col min="5636" max="5636" width="18.875" style="120" customWidth="1"/>
    <col min="5637" max="5637" width="14.375" style="120" customWidth="1"/>
    <col min="5638" max="5638" width="6.5" style="120" customWidth="1"/>
    <col min="5639" max="5639" width="23.375" style="120" customWidth="1"/>
    <col min="5640" max="5640" width="18.875" style="120" customWidth="1"/>
    <col min="5641" max="5641" width="14.375" style="120" customWidth="1"/>
    <col min="5642" max="5649" width="9" style="120"/>
    <col min="5650" max="5650" width="5.625" style="120" customWidth="1"/>
    <col min="5651" max="5889" width="9" style="120"/>
    <col min="5890" max="5890" width="6.5" style="120" customWidth="1"/>
    <col min="5891" max="5891" width="23.375" style="120" customWidth="1"/>
    <col min="5892" max="5892" width="18.875" style="120" customWidth="1"/>
    <col min="5893" max="5893" width="14.375" style="120" customWidth="1"/>
    <col min="5894" max="5894" width="6.5" style="120" customWidth="1"/>
    <col min="5895" max="5895" width="23.375" style="120" customWidth="1"/>
    <col min="5896" max="5896" width="18.875" style="120" customWidth="1"/>
    <col min="5897" max="5897" width="14.375" style="120" customWidth="1"/>
    <col min="5898" max="5905" width="9" style="120"/>
    <col min="5906" max="5906" width="5.625" style="120" customWidth="1"/>
    <col min="5907" max="6145" width="9" style="120"/>
    <col min="6146" max="6146" width="6.5" style="120" customWidth="1"/>
    <col min="6147" max="6147" width="23.375" style="120" customWidth="1"/>
    <col min="6148" max="6148" width="18.875" style="120" customWidth="1"/>
    <col min="6149" max="6149" width="14.375" style="120" customWidth="1"/>
    <col min="6150" max="6150" width="6.5" style="120" customWidth="1"/>
    <col min="6151" max="6151" width="23.375" style="120" customWidth="1"/>
    <col min="6152" max="6152" width="18.875" style="120" customWidth="1"/>
    <col min="6153" max="6153" width="14.375" style="120" customWidth="1"/>
    <col min="6154" max="6161" width="9" style="120"/>
    <col min="6162" max="6162" width="5.625" style="120" customWidth="1"/>
    <col min="6163" max="6401" width="9" style="120"/>
    <col min="6402" max="6402" width="6.5" style="120" customWidth="1"/>
    <col min="6403" max="6403" width="23.375" style="120" customWidth="1"/>
    <col min="6404" max="6404" width="18.875" style="120" customWidth="1"/>
    <col min="6405" max="6405" width="14.375" style="120" customWidth="1"/>
    <col min="6406" max="6406" width="6.5" style="120" customWidth="1"/>
    <col min="6407" max="6407" width="23.375" style="120" customWidth="1"/>
    <col min="6408" max="6408" width="18.875" style="120" customWidth="1"/>
    <col min="6409" max="6409" width="14.375" style="120" customWidth="1"/>
    <col min="6410" max="6417" width="9" style="120"/>
    <col min="6418" max="6418" width="5.625" style="120" customWidth="1"/>
    <col min="6419" max="6657" width="9" style="120"/>
    <col min="6658" max="6658" width="6.5" style="120" customWidth="1"/>
    <col min="6659" max="6659" width="23.375" style="120" customWidth="1"/>
    <col min="6660" max="6660" width="18.875" style="120" customWidth="1"/>
    <col min="6661" max="6661" width="14.375" style="120" customWidth="1"/>
    <col min="6662" max="6662" width="6.5" style="120" customWidth="1"/>
    <col min="6663" max="6663" width="23.375" style="120" customWidth="1"/>
    <col min="6664" max="6664" width="18.875" style="120" customWidth="1"/>
    <col min="6665" max="6665" width="14.375" style="120" customWidth="1"/>
    <col min="6666" max="6673" width="9" style="120"/>
    <col min="6674" max="6674" width="5.625" style="120" customWidth="1"/>
    <col min="6675" max="6913" width="9" style="120"/>
    <col min="6914" max="6914" width="6.5" style="120" customWidth="1"/>
    <col min="6915" max="6915" width="23.375" style="120" customWidth="1"/>
    <col min="6916" max="6916" width="18.875" style="120" customWidth="1"/>
    <col min="6917" max="6917" width="14.375" style="120" customWidth="1"/>
    <col min="6918" max="6918" width="6.5" style="120" customWidth="1"/>
    <col min="6919" max="6919" width="23.375" style="120" customWidth="1"/>
    <col min="6920" max="6920" width="18.875" style="120" customWidth="1"/>
    <col min="6921" max="6921" width="14.375" style="120" customWidth="1"/>
    <col min="6922" max="6929" width="9" style="120"/>
    <col min="6930" max="6930" width="5.625" style="120" customWidth="1"/>
    <col min="6931" max="7169" width="9" style="120"/>
    <col min="7170" max="7170" width="6.5" style="120" customWidth="1"/>
    <col min="7171" max="7171" width="23.375" style="120" customWidth="1"/>
    <col min="7172" max="7172" width="18.875" style="120" customWidth="1"/>
    <col min="7173" max="7173" width="14.375" style="120" customWidth="1"/>
    <col min="7174" max="7174" width="6.5" style="120" customWidth="1"/>
    <col min="7175" max="7175" width="23.375" style="120" customWidth="1"/>
    <col min="7176" max="7176" width="18.875" style="120" customWidth="1"/>
    <col min="7177" max="7177" width="14.375" style="120" customWidth="1"/>
    <col min="7178" max="7185" width="9" style="120"/>
    <col min="7186" max="7186" width="5.625" style="120" customWidth="1"/>
    <col min="7187" max="7425" width="9" style="120"/>
    <col min="7426" max="7426" width="6.5" style="120" customWidth="1"/>
    <col min="7427" max="7427" width="23.375" style="120" customWidth="1"/>
    <col min="7428" max="7428" width="18.875" style="120" customWidth="1"/>
    <col min="7429" max="7429" width="14.375" style="120" customWidth="1"/>
    <col min="7430" max="7430" width="6.5" style="120" customWidth="1"/>
    <col min="7431" max="7431" width="23.375" style="120" customWidth="1"/>
    <col min="7432" max="7432" width="18.875" style="120" customWidth="1"/>
    <col min="7433" max="7433" width="14.375" style="120" customWidth="1"/>
    <col min="7434" max="7441" width="9" style="120"/>
    <col min="7442" max="7442" width="5.625" style="120" customWidth="1"/>
    <col min="7443" max="7681" width="9" style="120"/>
    <col min="7682" max="7682" width="6.5" style="120" customWidth="1"/>
    <col min="7683" max="7683" width="23.375" style="120" customWidth="1"/>
    <col min="7684" max="7684" width="18.875" style="120" customWidth="1"/>
    <col min="7685" max="7685" width="14.375" style="120" customWidth="1"/>
    <col min="7686" max="7686" width="6.5" style="120" customWidth="1"/>
    <col min="7687" max="7687" width="23.375" style="120" customWidth="1"/>
    <col min="7688" max="7688" width="18.875" style="120" customWidth="1"/>
    <col min="7689" max="7689" width="14.375" style="120" customWidth="1"/>
    <col min="7690" max="7697" width="9" style="120"/>
    <col min="7698" max="7698" width="5.625" style="120" customWidth="1"/>
    <col min="7699" max="7937" width="9" style="120"/>
    <col min="7938" max="7938" width="6.5" style="120" customWidth="1"/>
    <col min="7939" max="7939" width="23.375" style="120" customWidth="1"/>
    <col min="7940" max="7940" width="18.875" style="120" customWidth="1"/>
    <col min="7941" max="7941" width="14.375" style="120" customWidth="1"/>
    <col min="7942" max="7942" width="6.5" style="120" customWidth="1"/>
    <col min="7943" max="7943" width="23.375" style="120" customWidth="1"/>
    <col min="7944" max="7944" width="18.875" style="120" customWidth="1"/>
    <col min="7945" max="7945" width="14.375" style="120" customWidth="1"/>
    <col min="7946" max="7953" width="9" style="120"/>
    <col min="7954" max="7954" width="5.625" style="120" customWidth="1"/>
    <col min="7955" max="8193" width="9" style="120"/>
    <col min="8194" max="8194" width="6.5" style="120" customWidth="1"/>
    <col min="8195" max="8195" width="23.375" style="120" customWidth="1"/>
    <col min="8196" max="8196" width="18.875" style="120" customWidth="1"/>
    <col min="8197" max="8197" width="14.375" style="120" customWidth="1"/>
    <col min="8198" max="8198" width="6.5" style="120" customWidth="1"/>
    <col min="8199" max="8199" width="23.375" style="120" customWidth="1"/>
    <col min="8200" max="8200" width="18.875" style="120" customWidth="1"/>
    <col min="8201" max="8201" width="14.375" style="120" customWidth="1"/>
    <col min="8202" max="8209" width="9" style="120"/>
    <col min="8210" max="8210" width="5.625" style="120" customWidth="1"/>
    <col min="8211" max="8449" width="9" style="120"/>
    <col min="8450" max="8450" width="6.5" style="120" customWidth="1"/>
    <col min="8451" max="8451" width="23.375" style="120" customWidth="1"/>
    <col min="8452" max="8452" width="18.875" style="120" customWidth="1"/>
    <col min="8453" max="8453" width="14.375" style="120" customWidth="1"/>
    <col min="8454" max="8454" width="6.5" style="120" customWidth="1"/>
    <col min="8455" max="8455" width="23.375" style="120" customWidth="1"/>
    <col min="8456" max="8456" width="18.875" style="120" customWidth="1"/>
    <col min="8457" max="8457" width="14.375" style="120" customWidth="1"/>
    <col min="8458" max="8465" width="9" style="120"/>
    <col min="8466" max="8466" width="5.625" style="120" customWidth="1"/>
    <col min="8467" max="8705" width="9" style="120"/>
    <col min="8706" max="8706" width="6.5" style="120" customWidth="1"/>
    <col min="8707" max="8707" width="23.375" style="120" customWidth="1"/>
    <col min="8708" max="8708" width="18.875" style="120" customWidth="1"/>
    <col min="8709" max="8709" width="14.375" style="120" customWidth="1"/>
    <col min="8710" max="8710" width="6.5" style="120" customWidth="1"/>
    <col min="8711" max="8711" width="23.375" style="120" customWidth="1"/>
    <col min="8712" max="8712" width="18.875" style="120" customWidth="1"/>
    <col min="8713" max="8713" width="14.375" style="120" customWidth="1"/>
    <col min="8714" max="8721" width="9" style="120"/>
    <col min="8722" max="8722" width="5.625" style="120" customWidth="1"/>
    <col min="8723" max="8961" width="9" style="120"/>
    <col min="8962" max="8962" width="6.5" style="120" customWidth="1"/>
    <col min="8963" max="8963" width="23.375" style="120" customWidth="1"/>
    <col min="8964" max="8964" width="18.875" style="120" customWidth="1"/>
    <col min="8965" max="8965" width="14.375" style="120" customWidth="1"/>
    <col min="8966" max="8966" width="6.5" style="120" customWidth="1"/>
    <col min="8967" max="8967" width="23.375" style="120" customWidth="1"/>
    <col min="8968" max="8968" width="18.875" style="120" customWidth="1"/>
    <col min="8969" max="8969" width="14.375" style="120" customWidth="1"/>
    <col min="8970" max="8977" width="9" style="120"/>
    <col min="8978" max="8978" width="5.625" style="120" customWidth="1"/>
    <col min="8979" max="9217" width="9" style="120"/>
    <col min="9218" max="9218" width="6.5" style="120" customWidth="1"/>
    <col min="9219" max="9219" width="23.375" style="120" customWidth="1"/>
    <col min="9220" max="9220" width="18.875" style="120" customWidth="1"/>
    <col min="9221" max="9221" width="14.375" style="120" customWidth="1"/>
    <col min="9222" max="9222" width="6.5" style="120" customWidth="1"/>
    <col min="9223" max="9223" width="23.375" style="120" customWidth="1"/>
    <col min="9224" max="9224" width="18.875" style="120" customWidth="1"/>
    <col min="9225" max="9225" width="14.375" style="120" customWidth="1"/>
    <col min="9226" max="9233" width="9" style="120"/>
    <col min="9234" max="9234" width="5.625" style="120" customWidth="1"/>
    <col min="9235" max="9473" width="9" style="120"/>
    <col min="9474" max="9474" width="6.5" style="120" customWidth="1"/>
    <col min="9475" max="9475" width="23.375" style="120" customWidth="1"/>
    <col min="9476" max="9476" width="18.875" style="120" customWidth="1"/>
    <col min="9477" max="9477" width="14.375" style="120" customWidth="1"/>
    <col min="9478" max="9478" width="6.5" style="120" customWidth="1"/>
    <col min="9479" max="9479" width="23.375" style="120" customWidth="1"/>
    <col min="9480" max="9480" width="18.875" style="120" customWidth="1"/>
    <col min="9481" max="9481" width="14.375" style="120" customWidth="1"/>
    <col min="9482" max="9489" width="9" style="120"/>
    <col min="9490" max="9490" width="5.625" style="120" customWidth="1"/>
    <col min="9491" max="9729" width="9" style="120"/>
    <col min="9730" max="9730" width="6.5" style="120" customWidth="1"/>
    <col min="9731" max="9731" width="23.375" style="120" customWidth="1"/>
    <col min="9732" max="9732" width="18.875" style="120" customWidth="1"/>
    <col min="9733" max="9733" width="14.375" style="120" customWidth="1"/>
    <col min="9734" max="9734" width="6.5" style="120" customWidth="1"/>
    <col min="9735" max="9735" width="23.375" style="120" customWidth="1"/>
    <col min="9736" max="9736" width="18.875" style="120" customWidth="1"/>
    <col min="9737" max="9737" width="14.375" style="120" customWidth="1"/>
    <col min="9738" max="9745" width="9" style="120"/>
    <col min="9746" max="9746" width="5.625" style="120" customWidth="1"/>
    <col min="9747" max="9985" width="9" style="120"/>
    <col min="9986" max="9986" width="6.5" style="120" customWidth="1"/>
    <col min="9987" max="9987" width="23.375" style="120" customWidth="1"/>
    <col min="9988" max="9988" width="18.875" style="120" customWidth="1"/>
    <col min="9989" max="9989" width="14.375" style="120" customWidth="1"/>
    <col min="9990" max="9990" width="6.5" style="120" customWidth="1"/>
    <col min="9991" max="9991" width="23.375" style="120" customWidth="1"/>
    <col min="9992" max="9992" width="18.875" style="120" customWidth="1"/>
    <col min="9993" max="9993" width="14.375" style="120" customWidth="1"/>
    <col min="9994" max="10001" width="9" style="120"/>
    <col min="10002" max="10002" width="5.625" style="120" customWidth="1"/>
    <col min="10003" max="10241" width="9" style="120"/>
    <col min="10242" max="10242" width="6.5" style="120" customWidth="1"/>
    <col min="10243" max="10243" width="23.375" style="120" customWidth="1"/>
    <col min="10244" max="10244" width="18.875" style="120" customWidth="1"/>
    <col min="10245" max="10245" width="14.375" style="120" customWidth="1"/>
    <col min="10246" max="10246" width="6.5" style="120" customWidth="1"/>
    <col min="10247" max="10247" width="23.375" style="120" customWidth="1"/>
    <col min="10248" max="10248" width="18.875" style="120" customWidth="1"/>
    <col min="10249" max="10249" width="14.375" style="120" customWidth="1"/>
    <col min="10250" max="10257" width="9" style="120"/>
    <col min="10258" max="10258" width="5.625" style="120" customWidth="1"/>
    <col min="10259" max="10497" width="9" style="120"/>
    <col min="10498" max="10498" width="6.5" style="120" customWidth="1"/>
    <col min="10499" max="10499" width="23.375" style="120" customWidth="1"/>
    <col min="10500" max="10500" width="18.875" style="120" customWidth="1"/>
    <col min="10501" max="10501" width="14.375" style="120" customWidth="1"/>
    <col min="10502" max="10502" width="6.5" style="120" customWidth="1"/>
    <col min="10503" max="10503" width="23.375" style="120" customWidth="1"/>
    <col min="10504" max="10504" width="18.875" style="120" customWidth="1"/>
    <col min="10505" max="10505" width="14.375" style="120" customWidth="1"/>
    <col min="10506" max="10513" width="9" style="120"/>
    <col min="10514" max="10514" width="5.625" style="120" customWidth="1"/>
    <col min="10515" max="10753" width="9" style="120"/>
    <col min="10754" max="10754" width="6.5" style="120" customWidth="1"/>
    <col min="10755" max="10755" width="23.375" style="120" customWidth="1"/>
    <col min="10756" max="10756" width="18.875" style="120" customWidth="1"/>
    <col min="10757" max="10757" width="14.375" style="120" customWidth="1"/>
    <col min="10758" max="10758" width="6.5" style="120" customWidth="1"/>
    <col min="10759" max="10759" width="23.375" style="120" customWidth="1"/>
    <col min="10760" max="10760" width="18.875" style="120" customWidth="1"/>
    <col min="10761" max="10761" width="14.375" style="120" customWidth="1"/>
    <col min="10762" max="10769" width="9" style="120"/>
    <col min="10770" max="10770" width="5.625" style="120" customWidth="1"/>
    <col min="10771" max="11009" width="9" style="120"/>
    <col min="11010" max="11010" width="6.5" style="120" customWidth="1"/>
    <col min="11011" max="11011" width="23.375" style="120" customWidth="1"/>
    <col min="11012" max="11012" width="18.875" style="120" customWidth="1"/>
    <col min="11013" max="11013" width="14.375" style="120" customWidth="1"/>
    <col min="11014" max="11014" width="6.5" style="120" customWidth="1"/>
    <col min="11015" max="11015" width="23.375" style="120" customWidth="1"/>
    <col min="11016" max="11016" width="18.875" style="120" customWidth="1"/>
    <col min="11017" max="11017" width="14.375" style="120" customWidth="1"/>
    <col min="11018" max="11025" width="9" style="120"/>
    <col min="11026" max="11026" width="5.625" style="120" customWidth="1"/>
    <col min="11027" max="11265" width="9" style="120"/>
    <col min="11266" max="11266" width="6.5" style="120" customWidth="1"/>
    <col min="11267" max="11267" width="23.375" style="120" customWidth="1"/>
    <col min="11268" max="11268" width="18.875" style="120" customWidth="1"/>
    <col min="11269" max="11269" width="14.375" style="120" customWidth="1"/>
    <col min="11270" max="11270" width="6.5" style="120" customWidth="1"/>
    <col min="11271" max="11271" width="23.375" style="120" customWidth="1"/>
    <col min="11272" max="11272" width="18.875" style="120" customWidth="1"/>
    <col min="11273" max="11273" width="14.375" style="120" customWidth="1"/>
    <col min="11274" max="11281" width="9" style="120"/>
    <col min="11282" max="11282" width="5.625" style="120" customWidth="1"/>
    <col min="11283" max="11521" width="9" style="120"/>
    <col min="11522" max="11522" width="6.5" style="120" customWidth="1"/>
    <col min="11523" max="11523" width="23.375" style="120" customWidth="1"/>
    <col min="11524" max="11524" width="18.875" style="120" customWidth="1"/>
    <col min="11525" max="11525" width="14.375" style="120" customWidth="1"/>
    <col min="11526" max="11526" width="6.5" style="120" customWidth="1"/>
    <col min="11527" max="11527" width="23.375" style="120" customWidth="1"/>
    <col min="11528" max="11528" width="18.875" style="120" customWidth="1"/>
    <col min="11529" max="11529" width="14.375" style="120" customWidth="1"/>
    <col min="11530" max="11537" width="9" style="120"/>
    <col min="11538" max="11538" width="5.625" style="120" customWidth="1"/>
    <col min="11539" max="11777" width="9" style="120"/>
    <col min="11778" max="11778" width="6.5" style="120" customWidth="1"/>
    <col min="11779" max="11779" width="23.375" style="120" customWidth="1"/>
    <col min="11780" max="11780" width="18.875" style="120" customWidth="1"/>
    <col min="11781" max="11781" width="14.375" style="120" customWidth="1"/>
    <col min="11782" max="11782" width="6.5" style="120" customWidth="1"/>
    <col min="11783" max="11783" width="23.375" style="120" customWidth="1"/>
    <col min="11784" max="11784" width="18.875" style="120" customWidth="1"/>
    <col min="11785" max="11785" width="14.375" style="120" customWidth="1"/>
    <col min="11786" max="11793" width="9" style="120"/>
    <col min="11794" max="11794" width="5.625" style="120" customWidth="1"/>
    <col min="11795" max="12033" width="9" style="120"/>
    <col min="12034" max="12034" width="6.5" style="120" customWidth="1"/>
    <col min="12035" max="12035" width="23.375" style="120" customWidth="1"/>
    <col min="12036" max="12036" width="18.875" style="120" customWidth="1"/>
    <col min="12037" max="12037" width="14.375" style="120" customWidth="1"/>
    <col min="12038" max="12038" width="6.5" style="120" customWidth="1"/>
    <col min="12039" max="12039" width="23.375" style="120" customWidth="1"/>
    <col min="12040" max="12040" width="18.875" style="120" customWidth="1"/>
    <col min="12041" max="12041" width="14.375" style="120" customWidth="1"/>
    <col min="12042" max="12049" width="9" style="120"/>
    <col min="12050" max="12050" width="5.625" style="120" customWidth="1"/>
    <col min="12051" max="12289" width="9" style="120"/>
    <col min="12290" max="12290" width="6.5" style="120" customWidth="1"/>
    <col min="12291" max="12291" width="23.375" style="120" customWidth="1"/>
    <col min="12292" max="12292" width="18.875" style="120" customWidth="1"/>
    <col min="12293" max="12293" width="14.375" style="120" customWidth="1"/>
    <col min="12294" max="12294" width="6.5" style="120" customWidth="1"/>
    <col min="12295" max="12295" width="23.375" style="120" customWidth="1"/>
    <col min="12296" max="12296" width="18.875" style="120" customWidth="1"/>
    <col min="12297" max="12297" width="14.375" style="120" customWidth="1"/>
    <col min="12298" max="12305" width="9" style="120"/>
    <col min="12306" max="12306" width="5.625" style="120" customWidth="1"/>
    <col min="12307" max="12545" width="9" style="120"/>
    <col min="12546" max="12546" width="6.5" style="120" customWidth="1"/>
    <col min="12547" max="12547" width="23.375" style="120" customWidth="1"/>
    <col min="12548" max="12548" width="18.875" style="120" customWidth="1"/>
    <col min="12549" max="12549" width="14.375" style="120" customWidth="1"/>
    <col min="12550" max="12550" width="6.5" style="120" customWidth="1"/>
    <col min="12551" max="12551" width="23.375" style="120" customWidth="1"/>
    <col min="12552" max="12552" width="18.875" style="120" customWidth="1"/>
    <col min="12553" max="12553" width="14.375" style="120" customWidth="1"/>
    <col min="12554" max="12561" width="9" style="120"/>
    <col min="12562" max="12562" width="5.625" style="120" customWidth="1"/>
    <col min="12563" max="12801" width="9" style="120"/>
    <col min="12802" max="12802" width="6.5" style="120" customWidth="1"/>
    <col min="12803" max="12803" width="23.375" style="120" customWidth="1"/>
    <col min="12804" max="12804" width="18.875" style="120" customWidth="1"/>
    <col min="12805" max="12805" width="14.375" style="120" customWidth="1"/>
    <col min="12806" max="12806" width="6.5" style="120" customWidth="1"/>
    <col min="12807" max="12807" width="23.375" style="120" customWidth="1"/>
    <col min="12808" max="12808" width="18.875" style="120" customWidth="1"/>
    <col min="12809" max="12809" width="14.375" style="120" customWidth="1"/>
    <col min="12810" max="12817" width="9" style="120"/>
    <col min="12818" max="12818" width="5.625" style="120" customWidth="1"/>
    <col min="12819" max="13057" width="9" style="120"/>
    <col min="13058" max="13058" width="6.5" style="120" customWidth="1"/>
    <col min="13059" max="13059" width="23.375" style="120" customWidth="1"/>
    <col min="13060" max="13060" width="18.875" style="120" customWidth="1"/>
    <col min="13061" max="13061" width="14.375" style="120" customWidth="1"/>
    <col min="13062" max="13062" width="6.5" style="120" customWidth="1"/>
    <col min="13063" max="13063" width="23.375" style="120" customWidth="1"/>
    <col min="13064" max="13064" width="18.875" style="120" customWidth="1"/>
    <col min="13065" max="13065" width="14.375" style="120" customWidth="1"/>
    <col min="13066" max="13073" width="9" style="120"/>
    <col min="13074" max="13074" width="5.625" style="120" customWidth="1"/>
    <col min="13075" max="13313" width="9" style="120"/>
    <col min="13314" max="13314" width="6.5" style="120" customWidth="1"/>
    <col min="13315" max="13315" width="23.375" style="120" customWidth="1"/>
    <col min="13316" max="13316" width="18.875" style="120" customWidth="1"/>
    <col min="13317" max="13317" width="14.375" style="120" customWidth="1"/>
    <col min="13318" max="13318" width="6.5" style="120" customWidth="1"/>
    <col min="13319" max="13319" width="23.375" style="120" customWidth="1"/>
    <col min="13320" max="13320" width="18.875" style="120" customWidth="1"/>
    <col min="13321" max="13321" width="14.375" style="120" customWidth="1"/>
    <col min="13322" max="13329" width="9" style="120"/>
    <col min="13330" max="13330" width="5.625" style="120" customWidth="1"/>
    <col min="13331" max="13569" width="9" style="120"/>
    <col min="13570" max="13570" width="6.5" style="120" customWidth="1"/>
    <col min="13571" max="13571" width="23.375" style="120" customWidth="1"/>
    <col min="13572" max="13572" width="18.875" style="120" customWidth="1"/>
    <col min="13573" max="13573" width="14.375" style="120" customWidth="1"/>
    <col min="13574" max="13574" width="6.5" style="120" customWidth="1"/>
    <col min="13575" max="13575" width="23.375" style="120" customWidth="1"/>
    <col min="13576" max="13576" width="18.875" style="120" customWidth="1"/>
    <col min="13577" max="13577" width="14.375" style="120" customWidth="1"/>
    <col min="13578" max="13585" width="9" style="120"/>
    <col min="13586" max="13586" width="5.625" style="120" customWidth="1"/>
    <col min="13587" max="13825" width="9" style="120"/>
    <col min="13826" max="13826" width="6.5" style="120" customWidth="1"/>
    <col min="13827" max="13827" width="23.375" style="120" customWidth="1"/>
    <col min="13828" max="13828" width="18.875" style="120" customWidth="1"/>
    <col min="13829" max="13829" width="14.375" style="120" customWidth="1"/>
    <col min="13830" max="13830" width="6.5" style="120" customWidth="1"/>
    <col min="13831" max="13831" width="23.375" style="120" customWidth="1"/>
    <col min="13832" max="13832" width="18.875" style="120" customWidth="1"/>
    <col min="13833" max="13833" width="14.375" style="120" customWidth="1"/>
    <col min="13834" max="13841" width="9" style="120"/>
    <col min="13842" max="13842" width="5.625" style="120" customWidth="1"/>
    <col min="13843" max="14081" width="9" style="120"/>
    <col min="14082" max="14082" width="6.5" style="120" customWidth="1"/>
    <col min="14083" max="14083" width="23.375" style="120" customWidth="1"/>
    <col min="14084" max="14084" width="18.875" style="120" customWidth="1"/>
    <col min="14085" max="14085" width="14.375" style="120" customWidth="1"/>
    <col min="14086" max="14086" width="6.5" style="120" customWidth="1"/>
    <col min="14087" max="14087" width="23.375" style="120" customWidth="1"/>
    <col min="14088" max="14088" width="18.875" style="120" customWidth="1"/>
    <col min="14089" max="14089" width="14.375" style="120" customWidth="1"/>
    <col min="14090" max="14097" width="9" style="120"/>
    <col min="14098" max="14098" width="5.625" style="120" customWidth="1"/>
    <col min="14099" max="14337" width="9" style="120"/>
    <col min="14338" max="14338" width="6.5" style="120" customWidth="1"/>
    <col min="14339" max="14339" width="23.375" style="120" customWidth="1"/>
    <col min="14340" max="14340" width="18.875" style="120" customWidth="1"/>
    <col min="14341" max="14341" width="14.375" style="120" customWidth="1"/>
    <col min="14342" max="14342" width="6.5" style="120" customWidth="1"/>
    <col min="14343" max="14343" width="23.375" style="120" customWidth="1"/>
    <col min="14344" max="14344" width="18.875" style="120" customWidth="1"/>
    <col min="14345" max="14345" width="14.375" style="120" customWidth="1"/>
    <col min="14346" max="14353" width="9" style="120"/>
    <col min="14354" max="14354" width="5.625" style="120" customWidth="1"/>
    <col min="14355" max="14593" width="9" style="120"/>
    <col min="14594" max="14594" width="6.5" style="120" customWidth="1"/>
    <col min="14595" max="14595" width="23.375" style="120" customWidth="1"/>
    <col min="14596" max="14596" width="18.875" style="120" customWidth="1"/>
    <col min="14597" max="14597" width="14.375" style="120" customWidth="1"/>
    <col min="14598" max="14598" width="6.5" style="120" customWidth="1"/>
    <col min="14599" max="14599" width="23.375" style="120" customWidth="1"/>
    <col min="14600" max="14600" width="18.875" style="120" customWidth="1"/>
    <col min="14601" max="14601" width="14.375" style="120" customWidth="1"/>
    <col min="14602" max="14609" width="9" style="120"/>
    <col min="14610" max="14610" width="5.625" style="120" customWidth="1"/>
    <col min="14611" max="14849" width="9" style="120"/>
    <col min="14850" max="14850" width="6.5" style="120" customWidth="1"/>
    <col min="14851" max="14851" width="23.375" style="120" customWidth="1"/>
    <col min="14852" max="14852" width="18.875" style="120" customWidth="1"/>
    <col min="14853" max="14853" width="14.375" style="120" customWidth="1"/>
    <col min="14854" max="14854" width="6.5" style="120" customWidth="1"/>
    <col min="14855" max="14855" width="23.375" style="120" customWidth="1"/>
    <col min="14856" max="14856" width="18.875" style="120" customWidth="1"/>
    <col min="14857" max="14857" width="14.375" style="120" customWidth="1"/>
    <col min="14858" max="14865" width="9" style="120"/>
    <col min="14866" max="14866" width="5.625" style="120" customWidth="1"/>
    <col min="14867" max="15105" width="9" style="120"/>
    <col min="15106" max="15106" width="6.5" style="120" customWidth="1"/>
    <col min="15107" max="15107" width="23.375" style="120" customWidth="1"/>
    <col min="15108" max="15108" width="18.875" style="120" customWidth="1"/>
    <col min="15109" max="15109" width="14.375" style="120" customWidth="1"/>
    <col min="15110" max="15110" width="6.5" style="120" customWidth="1"/>
    <col min="15111" max="15111" width="23.375" style="120" customWidth="1"/>
    <col min="15112" max="15112" width="18.875" style="120" customWidth="1"/>
    <col min="15113" max="15113" width="14.375" style="120" customWidth="1"/>
    <col min="15114" max="15121" width="9" style="120"/>
    <col min="15122" max="15122" width="5.625" style="120" customWidth="1"/>
    <col min="15123" max="15361" width="9" style="120"/>
    <col min="15362" max="15362" width="6.5" style="120" customWidth="1"/>
    <col min="15363" max="15363" width="23.375" style="120" customWidth="1"/>
    <col min="15364" max="15364" width="18.875" style="120" customWidth="1"/>
    <col min="15365" max="15365" width="14.375" style="120" customWidth="1"/>
    <col min="15366" max="15366" width="6.5" style="120" customWidth="1"/>
    <col min="15367" max="15367" width="23.375" style="120" customWidth="1"/>
    <col min="15368" max="15368" width="18.875" style="120" customWidth="1"/>
    <col min="15369" max="15369" width="14.375" style="120" customWidth="1"/>
    <col min="15370" max="15377" width="9" style="120"/>
    <col min="15378" max="15378" width="5.625" style="120" customWidth="1"/>
    <col min="15379" max="15617" width="9" style="120"/>
    <col min="15618" max="15618" width="6.5" style="120" customWidth="1"/>
    <col min="15619" max="15619" width="23.375" style="120" customWidth="1"/>
    <col min="15620" max="15620" width="18.875" style="120" customWidth="1"/>
    <col min="15621" max="15621" width="14.375" style="120" customWidth="1"/>
    <col min="15622" max="15622" width="6.5" style="120" customWidth="1"/>
    <col min="15623" max="15623" width="23.375" style="120" customWidth="1"/>
    <col min="15624" max="15624" width="18.875" style="120" customWidth="1"/>
    <col min="15625" max="15625" width="14.375" style="120" customWidth="1"/>
    <col min="15626" max="15633" width="9" style="120"/>
    <col min="15634" max="15634" width="5.625" style="120" customWidth="1"/>
    <col min="15635" max="15873" width="9" style="120"/>
    <col min="15874" max="15874" width="6.5" style="120" customWidth="1"/>
    <col min="15875" max="15875" width="23.375" style="120" customWidth="1"/>
    <col min="15876" max="15876" width="18.875" style="120" customWidth="1"/>
    <col min="15877" max="15877" width="14.375" style="120" customWidth="1"/>
    <col min="15878" max="15878" width="6.5" style="120" customWidth="1"/>
    <col min="15879" max="15879" width="23.375" style="120" customWidth="1"/>
    <col min="15880" max="15880" width="18.875" style="120" customWidth="1"/>
    <col min="15881" max="15881" width="14.375" style="120" customWidth="1"/>
    <col min="15882" max="15889" width="9" style="120"/>
    <col min="15890" max="15890" width="5.625" style="120" customWidth="1"/>
    <col min="15891" max="16129" width="9" style="120"/>
    <col min="16130" max="16130" width="6.5" style="120" customWidth="1"/>
    <col min="16131" max="16131" width="23.375" style="120" customWidth="1"/>
    <col min="16132" max="16132" width="18.875" style="120" customWidth="1"/>
    <col min="16133" max="16133" width="14.375" style="120" customWidth="1"/>
    <col min="16134" max="16134" width="6.5" style="120" customWidth="1"/>
    <col min="16135" max="16135" width="23.375" style="120" customWidth="1"/>
    <col min="16136" max="16136" width="18.875" style="120" customWidth="1"/>
    <col min="16137" max="16137" width="14.375" style="120" customWidth="1"/>
    <col min="16138" max="16145" width="9" style="120"/>
    <col min="16146" max="16146" width="5.625" style="120" customWidth="1"/>
    <col min="16147" max="16384" width="9" style="120"/>
  </cols>
  <sheetData>
    <row r="1" spans="1:9" s="147" customFormat="1" ht="31.5" customHeight="1">
      <c r="A1" s="313" t="s">
        <v>469</v>
      </c>
      <c r="B1" s="314"/>
      <c r="C1" s="315"/>
      <c r="D1" s="316"/>
      <c r="E1" s="317"/>
      <c r="F1" s="317"/>
      <c r="G1" s="317"/>
      <c r="H1" s="317"/>
      <c r="I1" s="385"/>
    </row>
    <row r="2" spans="1:9" s="463" customFormat="1" ht="28.5" customHeight="1">
      <c r="A2" s="460" t="s">
        <v>181</v>
      </c>
      <c r="B2" s="461" t="s">
        <v>182</v>
      </c>
      <c r="C2" s="462" t="s">
        <v>470</v>
      </c>
      <c r="D2" s="460" t="s">
        <v>471</v>
      </c>
      <c r="E2" s="460" t="s">
        <v>472</v>
      </c>
      <c r="F2" s="460" t="s">
        <v>475</v>
      </c>
      <c r="G2" s="462" t="s">
        <v>473</v>
      </c>
      <c r="H2" s="460" t="s">
        <v>474</v>
      </c>
      <c r="I2" s="460" t="s">
        <v>476</v>
      </c>
    </row>
    <row r="3" spans="1:9" s="467" customFormat="1" ht="21.75" customHeight="1">
      <c r="A3" s="459">
        <v>1</v>
      </c>
      <c r="B3" s="469" t="s">
        <v>671</v>
      </c>
      <c r="C3" s="464" t="s">
        <v>681</v>
      </c>
      <c r="D3" s="464"/>
      <c r="E3" s="466">
        <v>5918</v>
      </c>
      <c r="F3" s="466">
        <v>10076</v>
      </c>
      <c r="G3" s="466"/>
      <c r="H3" s="466">
        <f t="shared" ref="H3:H10" si="0">E3+F3+G3</f>
        <v>15994</v>
      </c>
      <c r="I3" s="464" t="s">
        <v>679</v>
      </c>
    </row>
    <row r="4" spans="1:9" s="467" customFormat="1" ht="21.75" customHeight="1">
      <c r="A4" s="459">
        <v>2</v>
      </c>
      <c r="B4" s="469" t="s">
        <v>481</v>
      </c>
      <c r="C4" s="464" t="s">
        <v>482</v>
      </c>
      <c r="D4" s="464" t="s">
        <v>483</v>
      </c>
      <c r="E4" s="466">
        <v>2075</v>
      </c>
      <c r="F4" s="466">
        <v>1036</v>
      </c>
      <c r="G4" s="466"/>
      <c r="H4" s="466">
        <f t="shared" si="0"/>
        <v>3111</v>
      </c>
      <c r="I4" s="464" t="s">
        <v>679</v>
      </c>
    </row>
    <row r="5" spans="1:9" s="467" customFormat="1" ht="21.75" customHeight="1">
      <c r="A5" s="459">
        <v>3</v>
      </c>
      <c r="B5" s="469" t="s">
        <v>484</v>
      </c>
      <c r="C5" s="464" t="s">
        <v>485</v>
      </c>
      <c r="D5" s="464" t="s">
        <v>486</v>
      </c>
      <c r="E5" s="466">
        <v>2813</v>
      </c>
      <c r="F5" s="466">
        <v>278460</v>
      </c>
      <c r="G5" s="466">
        <v>0</v>
      </c>
      <c r="H5" s="466">
        <f t="shared" si="0"/>
        <v>281273</v>
      </c>
      <c r="I5" s="464" t="s">
        <v>679</v>
      </c>
    </row>
    <row r="6" spans="1:9" s="467" customFormat="1" ht="21.75" customHeight="1">
      <c r="A6" s="459">
        <v>4</v>
      </c>
      <c r="B6" s="469" t="s">
        <v>680</v>
      </c>
      <c r="C6" s="464" t="s">
        <v>532</v>
      </c>
      <c r="D6" s="464" t="s">
        <v>483</v>
      </c>
      <c r="E6" s="466">
        <v>2892</v>
      </c>
      <c r="F6" s="466">
        <v>10880</v>
      </c>
      <c r="G6" s="466"/>
      <c r="H6" s="466">
        <f t="shared" si="0"/>
        <v>13772</v>
      </c>
      <c r="I6" s="464" t="s">
        <v>679</v>
      </c>
    </row>
    <row r="7" spans="1:9" s="467" customFormat="1" ht="21.75" customHeight="1">
      <c r="A7" s="459">
        <v>5</v>
      </c>
      <c r="B7" s="469" t="s">
        <v>487</v>
      </c>
      <c r="C7" s="464" t="s">
        <v>488</v>
      </c>
      <c r="D7" s="464" t="s">
        <v>483</v>
      </c>
      <c r="E7" s="466">
        <v>0</v>
      </c>
      <c r="F7" s="466">
        <v>38852</v>
      </c>
      <c r="G7" s="466">
        <v>0</v>
      </c>
      <c r="H7" s="466">
        <f t="shared" si="0"/>
        <v>38852</v>
      </c>
      <c r="I7" s="464" t="s">
        <v>679</v>
      </c>
    </row>
    <row r="8" spans="1:9" s="467" customFormat="1" ht="21.75" customHeight="1">
      <c r="A8" s="459">
        <v>7</v>
      </c>
      <c r="B8" s="192" t="s">
        <v>527</v>
      </c>
      <c r="C8" s="468" t="s">
        <v>528</v>
      </c>
      <c r="D8" s="465" t="s">
        <v>529</v>
      </c>
      <c r="E8" s="829"/>
      <c r="F8" s="830"/>
      <c r="G8" s="830">
        <v>81</v>
      </c>
      <c r="H8" s="831">
        <f t="shared" si="0"/>
        <v>81</v>
      </c>
      <c r="I8" s="465" t="s">
        <v>530</v>
      </c>
    </row>
    <row r="9" spans="1:9" s="140" customFormat="1" ht="21.75" customHeight="1">
      <c r="A9" s="322">
        <v>8</v>
      </c>
      <c r="B9" s="212" t="s">
        <v>759</v>
      </c>
      <c r="C9" s="515" t="s">
        <v>762</v>
      </c>
      <c r="D9" s="322" t="s">
        <v>778</v>
      </c>
      <c r="E9" s="832">
        <v>3072</v>
      </c>
      <c r="F9" s="833">
        <v>15548</v>
      </c>
      <c r="G9" s="834">
        <v>3887</v>
      </c>
      <c r="H9" s="831">
        <f t="shared" si="0"/>
        <v>22507</v>
      </c>
      <c r="I9" s="464" t="s">
        <v>679</v>
      </c>
    </row>
    <row r="10" spans="1:9" s="140" customFormat="1" ht="21.75" customHeight="1">
      <c r="A10" s="322">
        <v>9</v>
      </c>
      <c r="B10" s="212" t="s">
        <v>775</v>
      </c>
      <c r="C10" s="325" t="s">
        <v>776</v>
      </c>
      <c r="D10" s="322" t="s">
        <v>777</v>
      </c>
      <c r="E10" s="832"/>
      <c r="F10" s="833">
        <v>1097</v>
      </c>
      <c r="G10" s="834"/>
      <c r="H10" s="831">
        <f t="shared" si="0"/>
        <v>1097</v>
      </c>
      <c r="I10" s="464" t="s">
        <v>679</v>
      </c>
    </row>
    <row r="11" spans="1:9" s="140" customFormat="1" ht="21.75" customHeight="1">
      <c r="A11" s="322">
        <v>10</v>
      </c>
      <c r="B11" s="212" t="s">
        <v>828</v>
      </c>
      <c r="C11" s="325" t="s">
        <v>829</v>
      </c>
      <c r="D11" s="322" t="s">
        <v>830</v>
      </c>
      <c r="E11" s="832">
        <v>665</v>
      </c>
      <c r="F11" s="833">
        <v>1029</v>
      </c>
      <c r="G11" s="833">
        <v>42</v>
      </c>
      <c r="H11" s="831">
        <f>E11+F11+G11</f>
        <v>1736</v>
      </c>
      <c r="I11" s="464" t="s">
        <v>679</v>
      </c>
    </row>
    <row r="12" spans="1:9" s="140" customFormat="1" ht="21.75" customHeight="1">
      <c r="A12" s="322">
        <v>11</v>
      </c>
      <c r="B12" s="212" t="s">
        <v>1117</v>
      </c>
      <c r="C12" s="325" t="s">
        <v>1044</v>
      </c>
      <c r="D12" s="581" t="s">
        <v>374</v>
      </c>
      <c r="E12" s="832"/>
      <c r="F12" s="833">
        <v>2270</v>
      </c>
      <c r="G12" s="832">
        <v>30145</v>
      </c>
      <c r="H12" s="831">
        <f>E12+F12+G12</f>
        <v>32415</v>
      </c>
      <c r="I12" s="586" t="s">
        <v>679</v>
      </c>
    </row>
    <row r="13" spans="1:9" s="140" customFormat="1" ht="21.75" customHeight="1">
      <c r="A13" s="322"/>
      <c r="B13" s="212"/>
      <c r="C13" s="325"/>
      <c r="D13" s="322"/>
      <c r="E13" s="322"/>
      <c r="F13" s="212"/>
      <c r="G13" s="325"/>
      <c r="H13" s="325"/>
      <c r="I13" s="322"/>
    </row>
    <row r="14" spans="1:9" s="140" customFormat="1" ht="21.75" customHeight="1">
      <c r="A14" s="322"/>
      <c r="B14" s="212"/>
      <c r="C14" s="325"/>
      <c r="D14" s="322"/>
      <c r="E14" s="322"/>
      <c r="F14" s="212"/>
      <c r="G14" s="324"/>
      <c r="H14" s="324"/>
      <c r="I14" s="322"/>
    </row>
    <row r="15" spans="1:9" s="140" customFormat="1" ht="21.75" customHeight="1">
      <c r="A15" s="322"/>
      <c r="B15" s="212"/>
      <c r="C15" s="324"/>
      <c r="D15" s="322"/>
      <c r="E15" s="322"/>
      <c r="F15" s="250"/>
      <c r="G15" s="250"/>
      <c r="H15" s="250"/>
      <c r="I15" s="322"/>
    </row>
    <row r="16" spans="1:9" s="140" customFormat="1" ht="21.75" customHeight="1">
      <c r="A16" s="322"/>
      <c r="B16" s="212"/>
      <c r="C16" s="324"/>
      <c r="D16" s="322"/>
      <c r="E16" s="322"/>
      <c r="F16" s="212"/>
      <c r="G16" s="324"/>
      <c r="H16" s="324"/>
      <c r="I16" s="322"/>
    </row>
    <row r="17" spans="1:9" s="140" customFormat="1" ht="21.75" customHeight="1">
      <c r="A17" s="322"/>
      <c r="B17" s="212"/>
      <c r="C17" s="325"/>
      <c r="D17" s="322"/>
      <c r="E17" s="322"/>
      <c r="F17" s="212"/>
      <c r="G17" s="324"/>
      <c r="H17" s="324"/>
      <c r="I17" s="322"/>
    </row>
    <row r="18" spans="1:9" s="140" customFormat="1" ht="21.75" customHeight="1">
      <c r="A18" s="322"/>
      <c r="B18" s="212"/>
      <c r="C18" s="325"/>
      <c r="D18" s="322"/>
      <c r="E18" s="322"/>
      <c r="F18" s="212"/>
      <c r="G18" s="324"/>
      <c r="H18" s="324"/>
      <c r="I18" s="322"/>
    </row>
    <row r="19" spans="1:9" s="140" customFormat="1" ht="21.75" customHeight="1">
      <c r="A19" s="322"/>
      <c r="B19" s="212"/>
      <c r="C19" s="325"/>
      <c r="D19" s="322"/>
      <c r="E19" s="322"/>
      <c r="F19" s="212"/>
      <c r="G19" s="324"/>
      <c r="H19" s="324"/>
      <c r="I19" s="322"/>
    </row>
    <row r="20" spans="1:9" s="147" customFormat="1" ht="21.75" customHeight="1">
      <c r="A20" s="326"/>
      <c r="B20" s="327"/>
      <c r="C20" s="326"/>
      <c r="D20" s="326"/>
      <c r="E20" s="328"/>
      <c r="F20" s="305"/>
      <c r="G20" s="325"/>
      <c r="H20" s="325"/>
      <c r="I20" s="328"/>
    </row>
    <row r="21" spans="1:9" ht="21.75" customHeight="1">
      <c r="E21" s="331"/>
      <c r="F21" s="332"/>
      <c r="G21" s="333"/>
      <c r="H21" s="333"/>
      <c r="I21" s="331"/>
    </row>
    <row r="22" spans="1:9" ht="21.75" customHeight="1">
      <c r="A22" s="331"/>
      <c r="B22" s="332"/>
      <c r="C22" s="333"/>
      <c r="D22" s="331"/>
    </row>
    <row r="23" spans="1:9" ht="21.75" customHeight="1">
      <c r="A23" s="331"/>
      <c r="D23" s="331"/>
    </row>
    <row r="24" spans="1:9" ht="21.75" customHeight="1">
      <c r="A24" s="331"/>
      <c r="D24" s="331"/>
    </row>
    <row r="25" spans="1:9" ht="21.75" customHeight="1">
      <c r="A25" s="331"/>
      <c r="B25" s="332"/>
      <c r="C25" s="333"/>
      <c r="D25" s="331"/>
    </row>
    <row r="26" spans="1:9" ht="21.75" customHeight="1">
      <c r="A26" s="331"/>
      <c r="D26" s="331"/>
    </row>
    <row r="27" spans="1:9" ht="21.75" customHeight="1">
      <c r="A27" s="331"/>
      <c r="D27" s="331"/>
    </row>
    <row r="28" spans="1:9" ht="21.75" customHeight="1">
      <c r="A28" s="331"/>
      <c r="D28" s="331"/>
    </row>
    <row r="29" spans="1:9" ht="21.75" customHeight="1">
      <c r="A29" s="331"/>
      <c r="B29" s="332"/>
      <c r="C29" s="333"/>
      <c r="D29" s="331"/>
    </row>
  </sheetData>
  <phoneticPr fontId="4" type="noConversion"/>
  <pageMargins left="0.78740157480314965" right="0.65" top="0.78740157480314965" bottom="0.59055118110236227" header="0.59055118110236227" footer="0.39370078740157483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view="pageBreakPreview" zoomScaleNormal="100" workbookViewId="0">
      <selection activeCell="D13" sqref="D13"/>
    </sheetView>
  </sheetViews>
  <sheetFormatPr defaultRowHeight="22.5" customHeight="1"/>
  <cols>
    <col min="1" max="1" width="14" style="329" customWidth="1"/>
    <col min="2" max="2" width="17.5" style="329" customWidth="1"/>
    <col min="3" max="3" width="4.875" style="329" bestFit="1" customWidth="1"/>
    <col min="4" max="4" width="4.75" style="329" bestFit="1" customWidth="1"/>
    <col min="5" max="5" width="6.875" style="329" customWidth="1"/>
    <col min="6" max="6" width="14.5" style="329" bestFit="1" customWidth="1"/>
    <col min="7" max="7" width="6.75" style="329" customWidth="1"/>
    <col min="8" max="8" width="12.875" style="329" bestFit="1" customWidth="1"/>
    <col min="9" max="9" width="6.875" style="329" customWidth="1"/>
    <col min="10" max="10" width="12.125" style="329" bestFit="1" customWidth="1"/>
    <col min="11" max="11" width="6.875" style="329" customWidth="1"/>
    <col min="12" max="12" width="14.5" style="329" bestFit="1" customWidth="1"/>
    <col min="13" max="13" width="8.375" style="329" customWidth="1"/>
    <col min="14" max="256" width="9" style="120"/>
    <col min="257" max="257" width="14" style="120" customWidth="1"/>
    <col min="258" max="258" width="17.5" style="120" customWidth="1"/>
    <col min="259" max="259" width="4.875" style="120" bestFit="1" customWidth="1"/>
    <col min="260" max="260" width="4.75" style="120" bestFit="1" customWidth="1"/>
    <col min="261" max="261" width="6.875" style="120" customWidth="1"/>
    <col min="262" max="262" width="14.5" style="120" bestFit="1" customWidth="1"/>
    <col min="263" max="263" width="6.75" style="120" customWidth="1"/>
    <col min="264" max="264" width="12.875" style="120" bestFit="1" customWidth="1"/>
    <col min="265" max="265" width="6.875" style="120" customWidth="1"/>
    <col min="266" max="266" width="12.125" style="120" bestFit="1" customWidth="1"/>
    <col min="267" max="267" width="6.875" style="120" customWidth="1"/>
    <col min="268" max="268" width="14.5" style="120" bestFit="1" customWidth="1"/>
    <col min="269" max="269" width="8.375" style="120" customWidth="1"/>
    <col min="270" max="512" width="9" style="120"/>
    <col min="513" max="513" width="14" style="120" customWidth="1"/>
    <col min="514" max="514" width="17.5" style="120" customWidth="1"/>
    <col min="515" max="515" width="4.875" style="120" bestFit="1" customWidth="1"/>
    <col min="516" max="516" width="4.75" style="120" bestFit="1" customWidth="1"/>
    <col min="517" max="517" width="6.875" style="120" customWidth="1"/>
    <col min="518" max="518" width="14.5" style="120" bestFit="1" customWidth="1"/>
    <col min="519" max="519" width="6.75" style="120" customWidth="1"/>
    <col min="520" max="520" width="12.875" style="120" bestFit="1" customWidth="1"/>
    <col min="521" max="521" width="6.875" style="120" customWidth="1"/>
    <col min="522" max="522" width="12.125" style="120" bestFit="1" customWidth="1"/>
    <col min="523" max="523" width="6.875" style="120" customWidth="1"/>
    <col min="524" max="524" width="14.5" style="120" bestFit="1" customWidth="1"/>
    <col min="525" max="525" width="8.375" style="120" customWidth="1"/>
    <col min="526" max="768" width="9" style="120"/>
    <col min="769" max="769" width="14" style="120" customWidth="1"/>
    <col min="770" max="770" width="17.5" style="120" customWidth="1"/>
    <col min="771" max="771" width="4.875" style="120" bestFit="1" customWidth="1"/>
    <col min="772" max="772" width="4.75" style="120" bestFit="1" customWidth="1"/>
    <col min="773" max="773" width="6.875" style="120" customWidth="1"/>
    <col min="774" max="774" width="14.5" style="120" bestFit="1" customWidth="1"/>
    <col min="775" max="775" width="6.75" style="120" customWidth="1"/>
    <col min="776" max="776" width="12.875" style="120" bestFit="1" customWidth="1"/>
    <col min="777" max="777" width="6.875" style="120" customWidth="1"/>
    <col min="778" max="778" width="12.125" style="120" bestFit="1" customWidth="1"/>
    <col min="779" max="779" width="6.875" style="120" customWidth="1"/>
    <col min="780" max="780" width="14.5" style="120" bestFit="1" customWidth="1"/>
    <col min="781" max="781" width="8.375" style="120" customWidth="1"/>
    <col min="782" max="1024" width="9" style="120"/>
    <col min="1025" max="1025" width="14" style="120" customWidth="1"/>
    <col min="1026" max="1026" width="17.5" style="120" customWidth="1"/>
    <col min="1027" max="1027" width="4.875" style="120" bestFit="1" customWidth="1"/>
    <col min="1028" max="1028" width="4.75" style="120" bestFit="1" customWidth="1"/>
    <col min="1029" max="1029" width="6.875" style="120" customWidth="1"/>
    <col min="1030" max="1030" width="14.5" style="120" bestFit="1" customWidth="1"/>
    <col min="1031" max="1031" width="6.75" style="120" customWidth="1"/>
    <col min="1032" max="1032" width="12.875" style="120" bestFit="1" customWidth="1"/>
    <col min="1033" max="1033" width="6.875" style="120" customWidth="1"/>
    <col min="1034" max="1034" width="12.125" style="120" bestFit="1" customWidth="1"/>
    <col min="1035" max="1035" width="6.875" style="120" customWidth="1"/>
    <col min="1036" max="1036" width="14.5" style="120" bestFit="1" customWidth="1"/>
    <col min="1037" max="1037" width="8.375" style="120" customWidth="1"/>
    <col min="1038" max="1280" width="9" style="120"/>
    <col min="1281" max="1281" width="14" style="120" customWidth="1"/>
    <col min="1282" max="1282" width="17.5" style="120" customWidth="1"/>
    <col min="1283" max="1283" width="4.875" style="120" bestFit="1" customWidth="1"/>
    <col min="1284" max="1284" width="4.75" style="120" bestFit="1" customWidth="1"/>
    <col min="1285" max="1285" width="6.875" style="120" customWidth="1"/>
    <col min="1286" max="1286" width="14.5" style="120" bestFit="1" customWidth="1"/>
    <col min="1287" max="1287" width="6.75" style="120" customWidth="1"/>
    <col min="1288" max="1288" width="12.875" style="120" bestFit="1" customWidth="1"/>
    <col min="1289" max="1289" width="6.875" style="120" customWidth="1"/>
    <col min="1290" max="1290" width="12.125" style="120" bestFit="1" customWidth="1"/>
    <col min="1291" max="1291" width="6.875" style="120" customWidth="1"/>
    <col min="1292" max="1292" width="14.5" style="120" bestFit="1" customWidth="1"/>
    <col min="1293" max="1293" width="8.375" style="120" customWidth="1"/>
    <col min="1294" max="1536" width="9" style="120"/>
    <col min="1537" max="1537" width="14" style="120" customWidth="1"/>
    <col min="1538" max="1538" width="17.5" style="120" customWidth="1"/>
    <col min="1539" max="1539" width="4.875" style="120" bestFit="1" customWidth="1"/>
    <col min="1540" max="1540" width="4.75" style="120" bestFit="1" customWidth="1"/>
    <col min="1541" max="1541" width="6.875" style="120" customWidth="1"/>
    <col min="1542" max="1542" width="14.5" style="120" bestFit="1" customWidth="1"/>
    <col min="1543" max="1543" width="6.75" style="120" customWidth="1"/>
    <col min="1544" max="1544" width="12.875" style="120" bestFit="1" customWidth="1"/>
    <col min="1545" max="1545" width="6.875" style="120" customWidth="1"/>
    <col min="1546" max="1546" width="12.125" style="120" bestFit="1" customWidth="1"/>
    <col min="1547" max="1547" width="6.875" style="120" customWidth="1"/>
    <col min="1548" max="1548" width="14.5" style="120" bestFit="1" customWidth="1"/>
    <col min="1549" max="1549" width="8.375" style="120" customWidth="1"/>
    <col min="1550" max="1792" width="9" style="120"/>
    <col min="1793" max="1793" width="14" style="120" customWidth="1"/>
    <col min="1794" max="1794" width="17.5" style="120" customWidth="1"/>
    <col min="1795" max="1795" width="4.875" style="120" bestFit="1" customWidth="1"/>
    <col min="1796" max="1796" width="4.75" style="120" bestFit="1" customWidth="1"/>
    <col min="1797" max="1797" width="6.875" style="120" customWidth="1"/>
    <col min="1798" max="1798" width="14.5" style="120" bestFit="1" customWidth="1"/>
    <col min="1799" max="1799" width="6.75" style="120" customWidth="1"/>
    <col min="1800" max="1800" width="12.875" style="120" bestFit="1" customWidth="1"/>
    <col min="1801" max="1801" width="6.875" style="120" customWidth="1"/>
    <col min="1802" max="1802" width="12.125" style="120" bestFit="1" customWidth="1"/>
    <col min="1803" max="1803" width="6.875" style="120" customWidth="1"/>
    <col min="1804" max="1804" width="14.5" style="120" bestFit="1" customWidth="1"/>
    <col min="1805" max="1805" width="8.375" style="120" customWidth="1"/>
    <col min="1806" max="2048" width="9" style="120"/>
    <col min="2049" max="2049" width="14" style="120" customWidth="1"/>
    <col min="2050" max="2050" width="17.5" style="120" customWidth="1"/>
    <col min="2051" max="2051" width="4.875" style="120" bestFit="1" customWidth="1"/>
    <col min="2052" max="2052" width="4.75" style="120" bestFit="1" customWidth="1"/>
    <col min="2053" max="2053" width="6.875" style="120" customWidth="1"/>
    <col min="2054" max="2054" width="14.5" style="120" bestFit="1" customWidth="1"/>
    <col min="2055" max="2055" width="6.75" style="120" customWidth="1"/>
    <col min="2056" max="2056" width="12.875" style="120" bestFit="1" customWidth="1"/>
    <col min="2057" max="2057" width="6.875" style="120" customWidth="1"/>
    <col min="2058" max="2058" width="12.125" style="120" bestFit="1" customWidth="1"/>
    <col min="2059" max="2059" width="6.875" style="120" customWidth="1"/>
    <col min="2060" max="2060" width="14.5" style="120" bestFit="1" customWidth="1"/>
    <col min="2061" max="2061" width="8.375" style="120" customWidth="1"/>
    <col min="2062" max="2304" width="9" style="120"/>
    <col min="2305" max="2305" width="14" style="120" customWidth="1"/>
    <col min="2306" max="2306" width="17.5" style="120" customWidth="1"/>
    <col min="2307" max="2307" width="4.875" style="120" bestFit="1" customWidth="1"/>
    <col min="2308" max="2308" width="4.75" style="120" bestFit="1" customWidth="1"/>
    <col min="2309" max="2309" width="6.875" style="120" customWidth="1"/>
    <col min="2310" max="2310" width="14.5" style="120" bestFit="1" customWidth="1"/>
    <col min="2311" max="2311" width="6.75" style="120" customWidth="1"/>
    <col min="2312" max="2312" width="12.875" style="120" bestFit="1" customWidth="1"/>
    <col min="2313" max="2313" width="6.875" style="120" customWidth="1"/>
    <col min="2314" max="2314" width="12.125" style="120" bestFit="1" customWidth="1"/>
    <col min="2315" max="2315" width="6.875" style="120" customWidth="1"/>
    <col min="2316" max="2316" width="14.5" style="120" bestFit="1" customWidth="1"/>
    <col min="2317" max="2317" width="8.375" style="120" customWidth="1"/>
    <col min="2318" max="2560" width="9" style="120"/>
    <col min="2561" max="2561" width="14" style="120" customWidth="1"/>
    <col min="2562" max="2562" width="17.5" style="120" customWidth="1"/>
    <col min="2563" max="2563" width="4.875" style="120" bestFit="1" customWidth="1"/>
    <col min="2564" max="2564" width="4.75" style="120" bestFit="1" customWidth="1"/>
    <col min="2565" max="2565" width="6.875" style="120" customWidth="1"/>
    <col min="2566" max="2566" width="14.5" style="120" bestFit="1" customWidth="1"/>
    <col min="2567" max="2567" width="6.75" style="120" customWidth="1"/>
    <col min="2568" max="2568" width="12.875" style="120" bestFit="1" customWidth="1"/>
    <col min="2569" max="2569" width="6.875" style="120" customWidth="1"/>
    <col min="2570" max="2570" width="12.125" style="120" bestFit="1" customWidth="1"/>
    <col min="2571" max="2571" width="6.875" style="120" customWidth="1"/>
    <col min="2572" max="2572" width="14.5" style="120" bestFit="1" customWidth="1"/>
    <col min="2573" max="2573" width="8.375" style="120" customWidth="1"/>
    <col min="2574" max="2816" width="9" style="120"/>
    <col min="2817" max="2817" width="14" style="120" customWidth="1"/>
    <col min="2818" max="2818" width="17.5" style="120" customWidth="1"/>
    <col min="2819" max="2819" width="4.875" style="120" bestFit="1" customWidth="1"/>
    <col min="2820" max="2820" width="4.75" style="120" bestFit="1" customWidth="1"/>
    <col min="2821" max="2821" width="6.875" style="120" customWidth="1"/>
    <col min="2822" max="2822" width="14.5" style="120" bestFit="1" customWidth="1"/>
    <col min="2823" max="2823" width="6.75" style="120" customWidth="1"/>
    <col min="2824" max="2824" width="12.875" style="120" bestFit="1" customWidth="1"/>
    <col min="2825" max="2825" width="6.875" style="120" customWidth="1"/>
    <col min="2826" max="2826" width="12.125" style="120" bestFit="1" customWidth="1"/>
    <col min="2827" max="2827" width="6.875" style="120" customWidth="1"/>
    <col min="2828" max="2828" width="14.5" style="120" bestFit="1" customWidth="1"/>
    <col min="2829" max="2829" width="8.375" style="120" customWidth="1"/>
    <col min="2830" max="3072" width="9" style="120"/>
    <col min="3073" max="3073" width="14" style="120" customWidth="1"/>
    <col min="3074" max="3074" width="17.5" style="120" customWidth="1"/>
    <col min="3075" max="3075" width="4.875" style="120" bestFit="1" customWidth="1"/>
    <col min="3076" max="3076" width="4.75" style="120" bestFit="1" customWidth="1"/>
    <col min="3077" max="3077" width="6.875" style="120" customWidth="1"/>
    <col min="3078" max="3078" width="14.5" style="120" bestFit="1" customWidth="1"/>
    <col min="3079" max="3079" width="6.75" style="120" customWidth="1"/>
    <col min="3080" max="3080" width="12.875" style="120" bestFit="1" customWidth="1"/>
    <col min="3081" max="3081" width="6.875" style="120" customWidth="1"/>
    <col min="3082" max="3082" width="12.125" style="120" bestFit="1" customWidth="1"/>
    <col min="3083" max="3083" width="6.875" style="120" customWidth="1"/>
    <col min="3084" max="3084" width="14.5" style="120" bestFit="1" customWidth="1"/>
    <col min="3085" max="3085" width="8.375" style="120" customWidth="1"/>
    <col min="3086" max="3328" width="9" style="120"/>
    <col min="3329" max="3329" width="14" style="120" customWidth="1"/>
    <col min="3330" max="3330" width="17.5" style="120" customWidth="1"/>
    <col min="3331" max="3331" width="4.875" style="120" bestFit="1" customWidth="1"/>
    <col min="3332" max="3332" width="4.75" style="120" bestFit="1" customWidth="1"/>
    <col min="3333" max="3333" width="6.875" style="120" customWidth="1"/>
    <col min="3334" max="3334" width="14.5" style="120" bestFit="1" customWidth="1"/>
    <col min="3335" max="3335" width="6.75" style="120" customWidth="1"/>
    <col min="3336" max="3336" width="12.875" style="120" bestFit="1" customWidth="1"/>
    <col min="3337" max="3337" width="6.875" style="120" customWidth="1"/>
    <col min="3338" max="3338" width="12.125" style="120" bestFit="1" customWidth="1"/>
    <col min="3339" max="3339" width="6.875" style="120" customWidth="1"/>
    <col min="3340" max="3340" width="14.5" style="120" bestFit="1" customWidth="1"/>
    <col min="3341" max="3341" width="8.375" style="120" customWidth="1"/>
    <col min="3342" max="3584" width="9" style="120"/>
    <col min="3585" max="3585" width="14" style="120" customWidth="1"/>
    <col min="3586" max="3586" width="17.5" style="120" customWidth="1"/>
    <col min="3587" max="3587" width="4.875" style="120" bestFit="1" customWidth="1"/>
    <col min="3588" max="3588" width="4.75" style="120" bestFit="1" customWidth="1"/>
    <col min="3589" max="3589" width="6.875" style="120" customWidth="1"/>
    <col min="3590" max="3590" width="14.5" style="120" bestFit="1" customWidth="1"/>
    <col min="3591" max="3591" width="6.75" style="120" customWidth="1"/>
    <col min="3592" max="3592" width="12.875" style="120" bestFit="1" customWidth="1"/>
    <col min="3593" max="3593" width="6.875" style="120" customWidth="1"/>
    <col min="3594" max="3594" width="12.125" style="120" bestFit="1" customWidth="1"/>
    <col min="3595" max="3595" width="6.875" style="120" customWidth="1"/>
    <col min="3596" max="3596" width="14.5" style="120" bestFit="1" customWidth="1"/>
    <col min="3597" max="3597" width="8.375" style="120" customWidth="1"/>
    <col min="3598" max="3840" width="9" style="120"/>
    <col min="3841" max="3841" width="14" style="120" customWidth="1"/>
    <col min="3842" max="3842" width="17.5" style="120" customWidth="1"/>
    <col min="3843" max="3843" width="4.875" style="120" bestFit="1" customWidth="1"/>
    <col min="3844" max="3844" width="4.75" style="120" bestFit="1" customWidth="1"/>
    <col min="3845" max="3845" width="6.875" style="120" customWidth="1"/>
    <col min="3846" max="3846" width="14.5" style="120" bestFit="1" customWidth="1"/>
    <col min="3847" max="3847" width="6.75" style="120" customWidth="1"/>
    <col min="3848" max="3848" width="12.875" style="120" bestFit="1" customWidth="1"/>
    <col min="3849" max="3849" width="6.875" style="120" customWidth="1"/>
    <col min="3850" max="3850" width="12.125" style="120" bestFit="1" customWidth="1"/>
    <col min="3851" max="3851" width="6.875" style="120" customWidth="1"/>
    <col min="3852" max="3852" width="14.5" style="120" bestFit="1" customWidth="1"/>
    <col min="3853" max="3853" width="8.375" style="120" customWidth="1"/>
    <col min="3854" max="4096" width="9" style="120"/>
    <col min="4097" max="4097" width="14" style="120" customWidth="1"/>
    <col min="4098" max="4098" width="17.5" style="120" customWidth="1"/>
    <col min="4099" max="4099" width="4.875" style="120" bestFit="1" customWidth="1"/>
    <col min="4100" max="4100" width="4.75" style="120" bestFit="1" customWidth="1"/>
    <col min="4101" max="4101" width="6.875" style="120" customWidth="1"/>
    <col min="4102" max="4102" width="14.5" style="120" bestFit="1" customWidth="1"/>
    <col min="4103" max="4103" width="6.75" style="120" customWidth="1"/>
    <col min="4104" max="4104" width="12.875" style="120" bestFit="1" customWidth="1"/>
    <col min="4105" max="4105" width="6.875" style="120" customWidth="1"/>
    <col min="4106" max="4106" width="12.125" style="120" bestFit="1" customWidth="1"/>
    <col min="4107" max="4107" width="6.875" style="120" customWidth="1"/>
    <col min="4108" max="4108" width="14.5" style="120" bestFit="1" customWidth="1"/>
    <col min="4109" max="4109" width="8.375" style="120" customWidth="1"/>
    <col min="4110" max="4352" width="9" style="120"/>
    <col min="4353" max="4353" width="14" style="120" customWidth="1"/>
    <col min="4354" max="4354" width="17.5" style="120" customWidth="1"/>
    <col min="4355" max="4355" width="4.875" style="120" bestFit="1" customWidth="1"/>
    <col min="4356" max="4356" width="4.75" style="120" bestFit="1" customWidth="1"/>
    <col min="4357" max="4357" width="6.875" style="120" customWidth="1"/>
    <col min="4358" max="4358" width="14.5" style="120" bestFit="1" customWidth="1"/>
    <col min="4359" max="4359" width="6.75" style="120" customWidth="1"/>
    <col min="4360" max="4360" width="12.875" style="120" bestFit="1" customWidth="1"/>
    <col min="4361" max="4361" width="6.875" style="120" customWidth="1"/>
    <col min="4362" max="4362" width="12.125" style="120" bestFit="1" customWidth="1"/>
    <col min="4363" max="4363" width="6.875" style="120" customWidth="1"/>
    <col min="4364" max="4364" width="14.5" style="120" bestFit="1" customWidth="1"/>
    <col min="4365" max="4365" width="8.375" style="120" customWidth="1"/>
    <col min="4366" max="4608" width="9" style="120"/>
    <col min="4609" max="4609" width="14" style="120" customWidth="1"/>
    <col min="4610" max="4610" width="17.5" style="120" customWidth="1"/>
    <col min="4611" max="4611" width="4.875" style="120" bestFit="1" customWidth="1"/>
    <col min="4612" max="4612" width="4.75" style="120" bestFit="1" customWidth="1"/>
    <col min="4613" max="4613" width="6.875" style="120" customWidth="1"/>
    <col min="4614" max="4614" width="14.5" style="120" bestFit="1" customWidth="1"/>
    <col min="4615" max="4615" width="6.75" style="120" customWidth="1"/>
    <col min="4616" max="4616" width="12.875" style="120" bestFit="1" customWidth="1"/>
    <col min="4617" max="4617" width="6.875" style="120" customWidth="1"/>
    <col min="4618" max="4618" width="12.125" style="120" bestFit="1" customWidth="1"/>
    <col min="4619" max="4619" width="6.875" style="120" customWidth="1"/>
    <col min="4620" max="4620" width="14.5" style="120" bestFit="1" customWidth="1"/>
    <col min="4621" max="4621" width="8.375" style="120" customWidth="1"/>
    <col min="4622" max="4864" width="9" style="120"/>
    <col min="4865" max="4865" width="14" style="120" customWidth="1"/>
    <col min="4866" max="4866" width="17.5" style="120" customWidth="1"/>
    <col min="4867" max="4867" width="4.875" style="120" bestFit="1" customWidth="1"/>
    <col min="4868" max="4868" width="4.75" style="120" bestFit="1" customWidth="1"/>
    <col min="4869" max="4869" width="6.875" style="120" customWidth="1"/>
    <col min="4870" max="4870" width="14.5" style="120" bestFit="1" customWidth="1"/>
    <col min="4871" max="4871" width="6.75" style="120" customWidth="1"/>
    <col min="4872" max="4872" width="12.875" style="120" bestFit="1" customWidth="1"/>
    <col min="4873" max="4873" width="6.875" style="120" customWidth="1"/>
    <col min="4874" max="4874" width="12.125" style="120" bestFit="1" customWidth="1"/>
    <col min="4875" max="4875" width="6.875" style="120" customWidth="1"/>
    <col min="4876" max="4876" width="14.5" style="120" bestFit="1" customWidth="1"/>
    <col min="4877" max="4877" width="8.375" style="120" customWidth="1"/>
    <col min="4878" max="5120" width="9" style="120"/>
    <col min="5121" max="5121" width="14" style="120" customWidth="1"/>
    <col min="5122" max="5122" width="17.5" style="120" customWidth="1"/>
    <col min="5123" max="5123" width="4.875" style="120" bestFit="1" customWidth="1"/>
    <col min="5124" max="5124" width="4.75" style="120" bestFit="1" customWidth="1"/>
    <col min="5125" max="5125" width="6.875" style="120" customWidth="1"/>
    <col min="5126" max="5126" width="14.5" style="120" bestFit="1" customWidth="1"/>
    <col min="5127" max="5127" width="6.75" style="120" customWidth="1"/>
    <col min="5128" max="5128" width="12.875" style="120" bestFit="1" customWidth="1"/>
    <col min="5129" max="5129" width="6.875" style="120" customWidth="1"/>
    <col min="5130" max="5130" width="12.125" style="120" bestFit="1" customWidth="1"/>
    <col min="5131" max="5131" width="6.875" style="120" customWidth="1"/>
    <col min="5132" max="5132" width="14.5" style="120" bestFit="1" customWidth="1"/>
    <col min="5133" max="5133" width="8.375" style="120" customWidth="1"/>
    <col min="5134" max="5376" width="9" style="120"/>
    <col min="5377" max="5377" width="14" style="120" customWidth="1"/>
    <col min="5378" max="5378" width="17.5" style="120" customWidth="1"/>
    <col min="5379" max="5379" width="4.875" style="120" bestFit="1" customWidth="1"/>
    <col min="5380" max="5380" width="4.75" style="120" bestFit="1" customWidth="1"/>
    <col min="5381" max="5381" width="6.875" style="120" customWidth="1"/>
    <col min="5382" max="5382" width="14.5" style="120" bestFit="1" customWidth="1"/>
    <col min="5383" max="5383" width="6.75" style="120" customWidth="1"/>
    <col min="5384" max="5384" width="12.875" style="120" bestFit="1" customWidth="1"/>
    <col min="5385" max="5385" width="6.875" style="120" customWidth="1"/>
    <col min="5386" max="5386" width="12.125" style="120" bestFit="1" customWidth="1"/>
    <col min="5387" max="5387" width="6.875" style="120" customWidth="1"/>
    <col min="5388" max="5388" width="14.5" style="120" bestFit="1" customWidth="1"/>
    <col min="5389" max="5389" width="8.375" style="120" customWidth="1"/>
    <col min="5390" max="5632" width="9" style="120"/>
    <col min="5633" max="5633" width="14" style="120" customWidth="1"/>
    <col min="5634" max="5634" width="17.5" style="120" customWidth="1"/>
    <col min="5635" max="5635" width="4.875" style="120" bestFit="1" customWidth="1"/>
    <col min="5636" max="5636" width="4.75" style="120" bestFit="1" customWidth="1"/>
    <col min="5637" max="5637" width="6.875" style="120" customWidth="1"/>
    <col min="5638" max="5638" width="14.5" style="120" bestFit="1" customWidth="1"/>
    <col min="5639" max="5639" width="6.75" style="120" customWidth="1"/>
    <col min="5640" max="5640" width="12.875" style="120" bestFit="1" customWidth="1"/>
    <col min="5641" max="5641" width="6.875" style="120" customWidth="1"/>
    <col min="5642" max="5642" width="12.125" style="120" bestFit="1" customWidth="1"/>
    <col min="5643" max="5643" width="6.875" style="120" customWidth="1"/>
    <col min="5644" max="5644" width="14.5" style="120" bestFit="1" customWidth="1"/>
    <col min="5645" max="5645" width="8.375" style="120" customWidth="1"/>
    <col min="5646" max="5888" width="9" style="120"/>
    <col min="5889" max="5889" width="14" style="120" customWidth="1"/>
    <col min="5890" max="5890" width="17.5" style="120" customWidth="1"/>
    <col min="5891" max="5891" width="4.875" style="120" bestFit="1" customWidth="1"/>
    <col min="5892" max="5892" width="4.75" style="120" bestFit="1" customWidth="1"/>
    <col min="5893" max="5893" width="6.875" style="120" customWidth="1"/>
    <col min="5894" max="5894" width="14.5" style="120" bestFit="1" customWidth="1"/>
    <col min="5895" max="5895" width="6.75" style="120" customWidth="1"/>
    <col min="5896" max="5896" width="12.875" style="120" bestFit="1" customWidth="1"/>
    <col min="5897" max="5897" width="6.875" style="120" customWidth="1"/>
    <col min="5898" max="5898" width="12.125" style="120" bestFit="1" customWidth="1"/>
    <col min="5899" max="5899" width="6.875" style="120" customWidth="1"/>
    <col min="5900" max="5900" width="14.5" style="120" bestFit="1" customWidth="1"/>
    <col min="5901" max="5901" width="8.375" style="120" customWidth="1"/>
    <col min="5902" max="6144" width="9" style="120"/>
    <col min="6145" max="6145" width="14" style="120" customWidth="1"/>
    <col min="6146" max="6146" width="17.5" style="120" customWidth="1"/>
    <col min="6147" max="6147" width="4.875" style="120" bestFit="1" customWidth="1"/>
    <col min="6148" max="6148" width="4.75" style="120" bestFit="1" customWidth="1"/>
    <col min="6149" max="6149" width="6.875" style="120" customWidth="1"/>
    <col min="6150" max="6150" width="14.5" style="120" bestFit="1" customWidth="1"/>
    <col min="6151" max="6151" width="6.75" style="120" customWidth="1"/>
    <col min="6152" max="6152" width="12.875" style="120" bestFit="1" customWidth="1"/>
    <col min="6153" max="6153" width="6.875" style="120" customWidth="1"/>
    <col min="6154" max="6154" width="12.125" style="120" bestFit="1" customWidth="1"/>
    <col min="6155" max="6155" width="6.875" style="120" customWidth="1"/>
    <col min="6156" max="6156" width="14.5" style="120" bestFit="1" customWidth="1"/>
    <col min="6157" max="6157" width="8.375" style="120" customWidth="1"/>
    <col min="6158" max="6400" width="9" style="120"/>
    <col min="6401" max="6401" width="14" style="120" customWidth="1"/>
    <col min="6402" max="6402" width="17.5" style="120" customWidth="1"/>
    <col min="6403" max="6403" width="4.875" style="120" bestFit="1" customWidth="1"/>
    <col min="6404" max="6404" width="4.75" style="120" bestFit="1" customWidth="1"/>
    <col min="6405" max="6405" width="6.875" style="120" customWidth="1"/>
    <col min="6406" max="6406" width="14.5" style="120" bestFit="1" customWidth="1"/>
    <col min="6407" max="6407" width="6.75" style="120" customWidth="1"/>
    <col min="6408" max="6408" width="12.875" style="120" bestFit="1" customWidth="1"/>
    <col min="6409" max="6409" width="6.875" style="120" customWidth="1"/>
    <col min="6410" max="6410" width="12.125" style="120" bestFit="1" customWidth="1"/>
    <col min="6411" max="6411" width="6.875" style="120" customWidth="1"/>
    <col min="6412" max="6412" width="14.5" style="120" bestFit="1" customWidth="1"/>
    <col min="6413" max="6413" width="8.375" style="120" customWidth="1"/>
    <col min="6414" max="6656" width="9" style="120"/>
    <col min="6657" max="6657" width="14" style="120" customWidth="1"/>
    <col min="6658" max="6658" width="17.5" style="120" customWidth="1"/>
    <col min="6659" max="6659" width="4.875" style="120" bestFit="1" customWidth="1"/>
    <col min="6660" max="6660" width="4.75" style="120" bestFit="1" customWidth="1"/>
    <col min="6661" max="6661" width="6.875" style="120" customWidth="1"/>
    <col min="6662" max="6662" width="14.5" style="120" bestFit="1" customWidth="1"/>
    <col min="6663" max="6663" width="6.75" style="120" customWidth="1"/>
    <col min="6664" max="6664" width="12.875" style="120" bestFit="1" customWidth="1"/>
    <col min="6665" max="6665" width="6.875" style="120" customWidth="1"/>
    <col min="6666" max="6666" width="12.125" style="120" bestFit="1" customWidth="1"/>
    <col min="6667" max="6667" width="6.875" style="120" customWidth="1"/>
    <col min="6668" max="6668" width="14.5" style="120" bestFit="1" customWidth="1"/>
    <col min="6669" max="6669" width="8.375" style="120" customWidth="1"/>
    <col min="6670" max="6912" width="9" style="120"/>
    <col min="6913" max="6913" width="14" style="120" customWidth="1"/>
    <col min="6914" max="6914" width="17.5" style="120" customWidth="1"/>
    <col min="6915" max="6915" width="4.875" style="120" bestFit="1" customWidth="1"/>
    <col min="6916" max="6916" width="4.75" style="120" bestFit="1" customWidth="1"/>
    <col min="6917" max="6917" width="6.875" style="120" customWidth="1"/>
    <col min="6918" max="6918" width="14.5" style="120" bestFit="1" customWidth="1"/>
    <col min="6919" max="6919" width="6.75" style="120" customWidth="1"/>
    <col min="6920" max="6920" width="12.875" style="120" bestFit="1" customWidth="1"/>
    <col min="6921" max="6921" width="6.875" style="120" customWidth="1"/>
    <col min="6922" max="6922" width="12.125" style="120" bestFit="1" customWidth="1"/>
    <col min="6923" max="6923" width="6.875" style="120" customWidth="1"/>
    <col min="6924" max="6924" width="14.5" style="120" bestFit="1" customWidth="1"/>
    <col min="6925" max="6925" width="8.375" style="120" customWidth="1"/>
    <col min="6926" max="7168" width="9" style="120"/>
    <col min="7169" max="7169" width="14" style="120" customWidth="1"/>
    <col min="7170" max="7170" width="17.5" style="120" customWidth="1"/>
    <col min="7171" max="7171" width="4.875" style="120" bestFit="1" customWidth="1"/>
    <col min="7172" max="7172" width="4.75" style="120" bestFit="1" customWidth="1"/>
    <col min="7173" max="7173" width="6.875" style="120" customWidth="1"/>
    <col min="7174" max="7174" width="14.5" style="120" bestFit="1" customWidth="1"/>
    <col min="7175" max="7175" width="6.75" style="120" customWidth="1"/>
    <col min="7176" max="7176" width="12.875" style="120" bestFit="1" customWidth="1"/>
    <col min="7177" max="7177" width="6.875" style="120" customWidth="1"/>
    <col min="7178" max="7178" width="12.125" style="120" bestFit="1" customWidth="1"/>
    <col min="7179" max="7179" width="6.875" style="120" customWidth="1"/>
    <col min="7180" max="7180" width="14.5" style="120" bestFit="1" customWidth="1"/>
    <col min="7181" max="7181" width="8.375" style="120" customWidth="1"/>
    <col min="7182" max="7424" width="9" style="120"/>
    <col min="7425" max="7425" width="14" style="120" customWidth="1"/>
    <col min="7426" max="7426" width="17.5" style="120" customWidth="1"/>
    <col min="7427" max="7427" width="4.875" style="120" bestFit="1" customWidth="1"/>
    <col min="7428" max="7428" width="4.75" style="120" bestFit="1" customWidth="1"/>
    <col min="7429" max="7429" width="6.875" style="120" customWidth="1"/>
    <col min="7430" max="7430" width="14.5" style="120" bestFit="1" customWidth="1"/>
    <col min="7431" max="7431" width="6.75" style="120" customWidth="1"/>
    <col min="7432" max="7432" width="12.875" style="120" bestFit="1" customWidth="1"/>
    <col min="7433" max="7433" width="6.875" style="120" customWidth="1"/>
    <col min="7434" max="7434" width="12.125" style="120" bestFit="1" customWidth="1"/>
    <col min="7435" max="7435" width="6.875" style="120" customWidth="1"/>
    <col min="7436" max="7436" width="14.5" style="120" bestFit="1" customWidth="1"/>
    <col min="7437" max="7437" width="8.375" style="120" customWidth="1"/>
    <col min="7438" max="7680" width="9" style="120"/>
    <col min="7681" max="7681" width="14" style="120" customWidth="1"/>
    <col min="7682" max="7682" width="17.5" style="120" customWidth="1"/>
    <col min="7683" max="7683" width="4.875" style="120" bestFit="1" customWidth="1"/>
    <col min="7684" max="7684" width="4.75" style="120" bestFit="1" customWidth="1"/>
    <col min="7685" max="7685" width="6.875" style="120" customWidth="1"/>
    <col min="7686" max="7686" width="14.5" style="120" bestFit="1" customWidth="1"/>
    <col min="7687" max="7687" width="6.75" style="120" customWidth="1"/>
    <col min="7688" max="7688" width="12.875" style="120" bestFit="1" customWidth="1"/>
    <col min="7689" max="7689" width="6.875" style="120" customWidth="1"/>
    <col min="7690" max="7690" width="12.125" style="120" bestFit="1" customWidth="1"/>
    <col min="7691" max="7691" width="6.875" style="120" customWidth="1"/>
    <col min="7692" max="7692" width="14.5" style="120" bestFit="1" customWidth="1"/>
    <col min="7693" max="7693" width="8.375" style="120" customWidth="1"/>
    <col min="7694" max="7936" width="9" style="120"/>
    <col min="7937" max="7937" width="14" style="120" customWidth="1"/>
    <col min="7938" max="7938" width="17.5" style="120" customWidth="1"/>
    <col min="7939" max="7939" width="4.875" style="120" bestFit="1" customWidth="1"/>
    <col min="7940" max="7940" width="4.75" style="120" bestFit="1" customWidth="1"/>
    <col min="7941" max="7941" width="6.875" style="120" customWidth="1"/>
    <col min="7942" max="7942" width="14.5" style="120" bestFit="1" customWidth="1"/>
    <col min="7943" max="7943" width="6.75" style="120" customWidth="1"/>
    <col min="7944" max="7944" width="12.875" style="120" bestFit="1" customWidth="1"/>
    <col min="7945" max="7945" width="6.875" style="120" customWidth="1"/>
    <col min="7946" max="7946" width="12.125" style="120" bestFit="1" customWidth="1"/>
    <col min="7947" max="7947" width="6.875" style="120" customWidth="1"/>
    <col min="7948" max="7948" width="14.5" style="120" bestFit="1" customWidth="1"/>
    <col min="7949" max="7949" width="8.375" style="120" customWidth="1"/>
    <col min="7950" max="8192" width="9" style="120"/>
    <col min="8193" max="8193" width="14" style="120" customWidth="1"/>
    <col min="8194" max="8194" width="17.5" style="120" customWidth="1"/>
    <col min="8195" max="8195" width="4.875" style="120" bestFit="1" customWidth="1"/>
    <col min="8196" max="8196" width="4.75" style="120" bestFit="1" customWidth="1"/>
    <col min="8197" max="8197" width="6.875" style="120" customWidth="1"/>
    <col min="8198" max="8198" width="14.5" style="120" bestFit="1" customWidth="1"/>
    <col min="8199" max="8199" width="6.75" style="120" customWidth="1"/>
    <col min="8200" max="8200" width="12.875" style="120" bestFit="1" customWidth="1"/>
    <col min="8201" max="8201" width="6.875" style="120" customWidth="1"/>
    <col min="8202" max="8202" width="12.125" style="120" bestFit="1" customWidth="1"/>
    <col min="8203" max="8203" width="6.875" style="120" customWidth="1"/>
    <col min="8204" max="8204" width="14.5" style="120" bestFit="1" customWidth="1"/>
    <col min="8205" max="8205" width="8.375" style="120" customWidth="1"/>
    <col min="8206" max="8448" width="9" style="120"/>
    <col min="8449" max="8449" width="14" style="120" customWidth="1"/>
    <col min="8450" max="8450" width="17.5" style="120" customWidth="1"/>
    <col min="8451" max="8451" width="4.875" style="120" bestFit="1" customWidth="1"/>
    <col min="8452" max="8452" width="4.75" style="120" bestFit="1" customWidth="1"/>
    <col min="8453" max="8453" width="6.875" style="120" customWidth="1"/>
    <col min="8454" max="8454" width="14.5" style="120" bestFit="1" customWidth="1"/>
    <col min="8455" max="8455" width="6.75" style="120" customWidth="1"/>
    <col min="8456" max="8456" width="12.875" style="120" bestFit="1" customWidth="1"/>
    <col min="8457" max="8457" width="6.875" style="120" customWidth="1"/>
    <col min="8458" max="8458" width="12.125" style="120" bestFit="1" customWidth="1"/>
    <col min="8459" max="8459" width="6.875" style="120" customWidth="1"/>
    <col min="8460" max="8460" width="14.5" style="120" bestFit="1" customWidth="1"/>
    <col min="8461" max="8461" width="8.375" style="120" customWidth="1"/>
    <col min="8462" max="8704" width="9" style="120"/>
    <col min="8705" max="8705" width="14" style="120" customWidth="1"/>
    <col min="8706" max="8706" width="17.5" style="120" customWidth="1"/>
    <col min="8707" max="8707" width="4.875" style="120" bestFit="1" customWidth="1"/>
    <col min="8708" max="8708" width="4.75" style="120" bestFit="1" customWidth="1"/>
    <col min="8709" max="8709" width="6.875" style="120" customWidth="1"/>
    <col min="8710" max="8710" width="14.5" style="120" bestFit="1" customWidth="1"/>
    <col min="8711" max="8711" width="6.75" style="120" customWidth="1"/>
    <col min="8712" max="8712" width="12.875" style="120" bestFit="1" customWidth="1"/>
    <col min="8713" max="8713" width="6.875" style="120" customWidth="1"/>
    <col min="8714" max="8714" width="12.125" style="120" bestFit="1" customWidth="1"/>
    <col min="8715" max="8715" width="6.875" style="120" customWidth="1"/>
    <col min="8716" max="8716" width="14.5" style="120" bestFit="1" customWidth="1"/>
    <col min="8717" max="8717" width="8.375" style="120" customWidth="1"/>
    <col min="8718" max="8960" width="9" style="120"/>
    <col min="8961" max="8961" width="14" style="120" customWidth="1"/>
    <col min="8962" max="8962" width="17.5" style="120" customWidth="1"/>
    <col min="8963" max="8963" width="4.875" style="120" bestFit="1" customWidth="1"/>
    <col min="8964" max="8964" width="4.75" style="120" bestFit="1" customWidth="1"/>
    <col min="8965" max="8965" width="6.875" style="120" customWidth="1"/>
    <col min="8966" max="8966" width="14.5" style="120" bestFit="1" customWidth="1"/>
    <col min="8967" max="8967" width="6.75" style="120" customWidth="1"/>
    <col min="8968" max="8968" width="12.875" style="120" bestFit="1" customWidth="1"/>
    <col min="8969" max="8969" width="6.875" style="120" customWidth="1"/>
    <col min="8970" max="8970" width="12.125" style="120" bestFit="1" customWidth="1"/>
    <col min="8971" max="8971" width="6.875" style="120" customWidth="1"/>
    <col min="8972" max="8972" width="14.5" style="120" bestFit="1" customWidth="1"/>
    <col min="8973" max="8973" width="8.375" style="120" customWidth="1"/>
    <col min="8974" max="9216" width="9" style="120"/>
    <col min="9217" max="9217" width="14" style="120" customWidth="1"/>
    <col min="9218" max="9218" width="17.5" style="120" customWidth="1"/>
    <col min="9219" max="9219" width="4.875" style="120" bestFit="1" customWidth="1"/>
    <col min="9220" max="9220" width="4.75" style="120" bestFit="1" customWidth="1"/>
    <col min="9221" max="9221" width="6.875" style="120" customWidth="1"/>
    <col min="9222" max="9222" width="14.5" style="120" bestFit="1" customWidth="1"/>
    <col min="9223" max="9223" width="6.75" style="120" customWidth="1"/>
    <col min="9224" max="9224" width="12.875" style="120" bestFit="1" customWidth="1"/>
    <col min="9225" max="9225" width="6.875" style="120" customWidth="1"/>
    <col min="9226" max="9226" width="12.125" style="120" bestFit="1" customWidth="1"/>
    <col min="9227" max="9227" width="6.875" style="120" customWidth="1"/>
    <col min="9228" max="9228" width="14.5" style="120" bestFit="1" customWidth="1"/>
    <col min="9229" max="9229" width="8.375" style="120" customWidth="1"/>
    <col min="9230" max="9472" width="9" style="120"/>
    <col min="9473" max="9473" width="14" style="120" customWidth="1"/>
    <col min="9474" max="9474" width="17.5" style="120" customWidth="1"/>
    <col min="9475" max="9475" width="4.875" style="120" bestFit="1" customWidth="1"/>
    <col min="9476" max="9476" width="4.75" style="120" bestFit="1" customWidth="1"/>
    <col min="9477" max="9477" width="6.875" style="120" customWidth="1"/>
    <col min="9478" max="9478" width="14.5" style="120" bestFit="1" customWidth="1"/>
    <col min="9479" max="9479" width="6.75" style="120" customWidth="1"/>
    <col min="9480" max="9480" width="12.875" style="120" bestFit="1" customWidth="1"/>
    <col min="9481" max="9481" width="6.875" style="120" customWidth="1"/>
    <col min="9482" max="9482" width="12.125" style="120" bestFit="1" customWidth="1"/>
    <col min="9483" max="9483" width="6.875" style="120" customWidth="1"/>
    <col min="9484" max="9484" width="14.5" style="120" bestFit="1" customWidth="1"/>
    <col min="9485" max="9485" width="8.375" style="120" customWidth="1"/>
    <col min="9486" max="9728" width="9" style="120"/>
    <col min="9729" max="9729" width="14" style="120" customWidth="1"/>
    <col min="9730" max="9730" width="17.5" style="120" customWidth="1"/>
    <col min="9731" max="9731" width="4.875" style="120" bestFit="1" customWidth="1"/>
    <col min="9732" max="9732" width="4.75" style="120" bestFit="1" customWidth="1"/>
    <col min="9733" max="9733" width="6.875" style="120" customWidth="1"/>
    <col min="9734" max="9734" width="14.5" style="120" bestFit="1" customWidth="1"/>
    <col min="9735" max="9735" width="6.75" style="120" customWidth="1"/>
    <col min="9736" max="9736" width="12.875" style="120" bestFit="1" customWidth="1"/>
    <col min="9737" max="9737" width="6.875" style="120" customWidth="1"/>
    <col min="9738" max="9738" width="12.125" style="120" bestFit="1" customWidth="1"/>
    <col min="9739" max="9739" width="6.875" style="120" customWidth="1"/>
    <col min="9740" max="9740" width="14.5" style="120" bestFit="1" customWidth="1"/>
    <col min="9741" max="9741" width="8.375" style="120" customWidth="1"/>
    <col min="9742" max="9984" width="9" style="120"/>
    <col min="9985" max="9985" width="14" style="120" customWidth="1"/>
    <col min="9986" max="9986" width="17.5" style="120" customWidth="1"/>
    <col min="9987" max="9987" width="4.875" style="120" bestFit="1" customWidth="1"/>
    <col min="9988" max="9988" width="4.75" style="120" bestFit="1" customWidth="1"/>
    <col min="9989" max="9989" width="6.875" style="120" customWidth="1"/>
    <col min="9990" max="9990" width="14.5" style="120" bestFit="1" customWidth="1"/>
    <col min="9991" max="9991" width="6.75" style="120" customWidth="1"/>
    <col min="9992" max="9992" width="12.875" style="120" bestFit="1" customWidth="1"/>
    <col min="9993" max="9993" width="6.875" style="120" customWidth="1"/>
    <col min="9994" max="9994" width="12.125" style="120" bestFit="1" customWidth="1"/>
    <col min="9995" max="9995" width="6.875" style="120" customWidth="1"/>
    <col min="9996" max="9996" width="14.5" style="120" bestFit="1" customWidth="1"/>
    <col min="9997" max="9997" width="8.375" style="120" customWidth="1"/>
    <col min="9998" max="10240" width="9" style="120"/>
    <col min="10241" max="10241" width="14" style="120" customWidth="1"/>
    <col min="10242" max="10242" width="17.5" style="120" customWidth="1"/>
    <col min="10243" max="10243" width="4.875" style="120" bestFit="1" customWidth="1"/>
    <col min="10244" max="10244" width="4.75" style="120" bestFit="1" customWidth="1"/>
    <col min="10245" max="10245" width="6.875" style="120" customWidth="1"/>
    <col min="10246" max="10246" width="14.5" style="120" bestFit="1" customWidth="1"/>
    <col min="10247" max="10247" width="6.75" style="120" customWidth="1"/>
    <col min="10248" max="10248" width="12.875" style="120" bestFit="1" customWidth="1"/>
    <col min="10249" max="10249" width="6.875" style="120" customWidth="1"/>
    <col min="10250" max="10250" width="12.125" style="120" bestFit="1" customWidth="1"/>
    <col min="10251" max="10251" width="6.875" style="120" customWidth="1"/>
    <col min="10252" max="10252" width="14.5" style="120" bestFit="1" customWidth="1"/>
    <col min="10253" max="10253" width="8.375" style="120" customWidth="1"/>
    <col min="10254" max="10496" width="9" style="120"/>
    <col min="10497" max="10497" width="14" style="120" customWidth="1"/>
    <col min="10498" max="10498" width="17.5" style="120" customWidth="1"/>
    <col min="10499" max="10499" width="4.875" style="120" bestFit="1" customWidth="1"/>
    <col min="10500" max="10500" width="4.75" style="120" bestFit="1" customWidth="1"/>
    <col min="10501" max="10501" width="6.875" style="120" customWidth="1"/>
    <col min="10502" max="10502" width="14.5" style="120" bestFit="1" customWidth="1"/>
    <col min="10503" max="10503" width="6.75" style="120" customWidth="1"/>
    <col min="10504" max="10504" width="12.875" style="120" bestFit="1" customWidth="1"/>
    <col min="10505" max="10505" width="6.875" style="120" customWidth="1"/>
    <col min="10506" max="10506" width="12.125" style="120" bestFit="1" customWidth="1"/>
    <col min="10507" max="10507" width="6.875" style="120" customWidth="1"/>
    <col min="10508" max="10508" width="14.5" style="120" bestFit="1" customWidth="1"/>
    <col min="10509" max="10509" width="8.375" style="120" customWidth="1"/>
    <col min="10510" max="10752" width="9" style="120"/>
    <col min="10753" max="10753" width="14" style="120" customWidth="1"/>
    <col min="10754" max="10754" width="17.5" style="120" customWidth="1"/>
    <col min="10755" max="10755" width="4.875" style="120" bestFit="1" customWidth="1"/>
    <col min="10756" max="10756" width="4.75" style="120" bestFit="1" customWidth="1"/>
    <col min="10757" max="10757" width="6.875" style="120" customWidth="1"/>
    <col min="10758" max="10758" width="14.5" style="120" bestFit="1" customWidth="1"/>
    <col min="10759" max="10759" width="6.75" style="120" customWidth="1"/>
    <col min="10760" max="10760" width="12.875" style="120" bestFit="1" customWidth="1"/>
    <col min="10761" max="10761" width="6.875" style="120" customWidth="1"/>
    <col min="10762" max="10762" width="12.125" style="120" bestFit="1" customWidth="1"/>
    <col min="10763" max="10763" width="6.875" style="120" customWidth="1"/>
    <col min="10764" max="10764" width="14.5" style="120" bestFit="1" customWidth="1"/>
    <col min="10765" max="10765" width="8.375" style="120" customWidth="1"/>
    <col min="10766" max="11008" width="9" style="120"/>
    <col min="11009" max="11009" width="14" style="120" customWidth="1"/>
    <col min="11010" max="11010" width="17.5" style="120" customWidth="1"/>
    <col min="11011" max="11011" width="4.875" style="120" bestFit="1" customWidth="1"/>
    <col min="11012" max="11012" width="4.75" style="120" bestFit="1" customWidth="1"/>
    <col min="11013" max="11013" width="6.875" style="120" customWidth="1"/>
    <col min="11014" max="11014" width="14.5" style="120" bestFit="1" customWidth="1"/>
    <col min="11015" max="11015" width="6.75" style="120" customWidth="1"/>
    <col min="11016" max="11016" width="12.875" style="120" bestFit="1" customWidth="1"/>
    <col min="11017" max="11017" width="6.875" style="120" customWidth="1"/>
    <col min="11018" max="11018" width="12.125" style="120" bestFit="1" customWidth="1"/>
    <col min="11019" max="11019" width="6.875" style="120" customWidth="1"/>
    <col min="11020" max="11020" width="14.5" style="120" bestFit="1" customWidth="1"/>
    <col min="11021" max="11021" width="8.375" style="120" customWidth="1"/>
    <col min="11022" max="11264" width="9" style="120"/>
    <col min="11265" max="11265" width="14" style="120" customWidth="1"/>
    <col min="11266" max="11266" width="17.5" style="120" customWidth="1"/>
    <col min="11267" max="11267" width="4.875" style="120" bestFit="1" customWidth="1"/>
    <col min="11268" max="11268" width="4.75" style="120" bestFit="1" customWidth="1"/>
    <col min="11269" max="11269" width="6.875" style="120" customWidth="1"/>
    <col min="11270" max="11270" width="14.5" style="120" bestFit="1" customWidth="1"/>
    <col min="11271" max="11271" width="6.75" style="120" customWidth="1"/>
    <col min="11272" max="11272" width="12.875" style="120" bestFit="1" customWidth="1"/>
    <col min="11273" max="11273" width="6.875" style="120" customWidth="1"/>
    <col min="11274" max="11274" width="12.125" style="120" bestFit="1" customWidth="1"/>
    <col min="11275" max="11275" width="6.875" style="120" customWidth="1"/>
    <col min="11276" max="11276" width="14.5" style="120" bestFit="1" customWidth="1"/>
    <col min="11277" max="11277" width="8.375" style="120" customWidth="1"/>
    <col min="11278" max="11520" width="9" style="120"/>
    <col min="11521" max="11521" width="14" style="120" customWidth="1"/>
    <col min="11522" max="11522" width="17.5" style="120" customWidth="1"/>
    <col min="11523" max="11523" width="4.875" style="120" bestFit="1" customWidth="1"/>
    <col min="11524" max="11524" width="4.75" style="120" bestFit="1" customWidth="1"/>
    <col min="11525" max="11525" width="6.875" style="120" customWidth="1"/>
    <col min="11526" max="11526" width="14.5" style="120" bestFit="1" customWidth="1"/>
    <col min="11527" max="11527" width="6.75" style="120" customWidth="1"/>
    <col min="11528" max="11528" width="12.875" style="120" bestFit="1" customWidth="1"/>
    <col min="11529" max="11529" width="6.875" style="120" customWidth="1"/>
    <col min="11530" max="11530" width="12.125" style="120" bestFit="1" customWidth="1"/>
    <col min="11531" max="11531" width="6.875" style="120" customWidth="1"/>
    <col min="11532" max="11532" width="14.5" style="120" bestFit="1" customWidth="1"/>
    <col min="11533" max="11533" width="8.375" style="120" customWidth="1"/>
    <col min="11534" max="11776" width="9" style="120"/>
    <col min="11777" max="11777" width="14" style="120" customWidth="1"/>
    <col min="11778" max="11778" width="17.5" style="120" customWidth="1"/>
    <col min="11779" max="11779" width="4.875" style="120" bestFit="1" customWidth="1"/>
    <col min="11780" max="11780" width="4.75" style="120" bestFit="1" customWidth="1"/>
    <col min="11781" max="11781" width="6.875" style="120" customWidth="1"/>
    <col min="11782" max="11782" width="14.5" style="120" bestFit="1" customWidth="1"/>
    <col min="11783" max="11783" width="6.75" style="120" customWidth="1"/>
    <col min="11784" max="11784" width="12.875" style="120" bestFit="1" customWidth="1"/>
    <col min="11785" max="11785" width="6.875" style="120" customWidth="1"/>
    <col min="11786" max="11786" width="12.125" style="120" bestFit="1" customWidth="1"/>
    <col min="11787" max="11787" width="6.875" style="120" customWidth="1"/>
    <col min="11788" max="11788" width="14.5" style="120" bestFit="1" customWidth="1"/>
    <col min="11789" max="11789" width="8.375" style="120" customWidth="1"/>
    <col min="11790" max="12032" width="9" style="120"/>
    <col min="12033" max="12033" width="14" style="120" customWidth="1"/>
    <col min="12034" max="12034" width="17.5" style="120" customWidth="1"/>
    <col min="12035" max="12035" width="4.875" style="120" bestFit="1" customWidth="1"/>
    <col min="12036" max="12036" width="4.75" style="120" bestFit="1" customWidth="1"/>
    <col min="12037" max="12037" width="6.875" style="120" customWidth="1"/>
    <col min="12038" max="12038" width="14.5" style="120" bestFit="1" customWidth="1"/>
    <col min="12039" max="12039" width="6.75" style="120" customWidth="1"/>
    <col min="12040" max="12040" width="12.875" style="120" bestFit="1" customWidth="1"/>
    <col min="12041" max="12041" width="6.875" style="120" customWidth="1"/>
    <col min="12042" max="12042" width="12.125" style="120" bestFit="1" customWidth="1"/>
    <col min="12043" max="12043" width="6.875" style="120" customWidth="1"/>
    <col min="12044" max="12044" width="14.5" style="120" bestFit="1" customWidth="1"/>
    <col min="12045" max="12045" width="8.375" style="120" customWidth="1"/>
    <col min="12046" max="12288" width="9" style="120"/>
    <col min="12289" max="12289" width="14" style="120" customWidth="1"/>
    <col min="12290" max="12290" width="17.5" style="120" customWidth="1"/>
    <col min="12291" max="12291" width="4.875" style="120" bestFit="1" customWidth="1"/>
    <col min="12292" max="12292" width="4.75" style="120" bestFit="1" customWidth="1"/>
    <col min="12293" max="12293" width="6.875" style="120" customWidth="1"/>
    <col min="12294" max="12294" width="14.5" style="120" bestFit="1" customWidth="1"/>
    <col min="12295" max="12295" width="6.75" style="120" customWidth="1"/>
    <col min="12296" max="12296" width="12.875" style="120" bestFit="1" customWidth="1"/>
    <col min="12297" max="12297" width="6.875" style="120" customWidth="1"/>
    <col min="12298" max="12298" width="12.125" style="120" bestFit="1" customWidth="1"/>
    <col min="12299" max="12299" width="6.875" style="120" customWidth="1"/>
    <col min="12300" max="12300" width="14.5" style="120" bestFit="1" customWidth="1"/>
    <col min="12301" max="12301" width="8.375" style="120" customWidth="1"/>
    <col min="12302" max="12544" width="9" style="120"/>
    <col min="12545" max="12545" width="14" style="120" customWidth="1"/>
    <col min="12546" max="12546" width="17.5" style="120" customWidth="1"/>
    <col min="12547" max="12547" width="4.875" style="120" bestFit="1" customWidth="1"/>
    <col min="12548" max="12548" width="4.75" style="120" bestFit="1" customWidth="1"/>
    <col min="12549" max="12549" width="6.875" style="120" customWidth="1"/>
    <col min="12550" max="12550" width="14.5" style="120" bestFit="1" customWidth="1"/>
    <col min="12551" max="12551" width="6.75" style="120" customWidth="1"/>
    <col min="12552" max="12552" width="12.875" style="120" bestFit="1" customWidth="1"/>
    <col min="12553" max="12553" width="6.875" style="120" customWidth="1"/>
    <col min="12554" max="12554" width="12.125" style="120" bestFit="1" customWidth="1"/>
    <col min="12555" max="12555" width="6.875" style="120" customWidth="1"/>
    <col min="12556" max="12556" width="14.5" style="120" bestFit="1" customWidth="1"/>
    <col min="12557" max="12557" width="8.375" style="120" customWidth="1"/>
    <col min="12558" max="12800" width="9" style="120"/>
    <col min="12801" max="12801" width="14" style="120" customWidth="1"/>
    <col min="12802" max="12802" width="17.5" style="120" customWidth="1"/>
    <col min="12803" max="12803" width="4.875" style="120" bestFit="1" customWidth="1"/>
    <col min="12804" max="12804" width="4.75" style="120" bestFit="1" customWidth="1"/>
    <col min="12805" max="12805" width="6.875" style="120" customWidth="1"/>
    <col min="12806" max="12806" width="14.5" style="120" bestFit="1" customWidth="1"/>
    <col min="12807" max="12807" width="6.75" style="120" customWidth="1"/>
    <col min="12808" max="12808" width="12.875" style="120" bestFit="1" customWidth="1"/>
    <col min="12809" max="12809" width="6.875" style="120" customWidth="1"/>
    <col min="12810" max="12810" width="12.125" style="120" bestFit="1" customWidth="1"/>
    <col min="12811" max="12811" width="6.875" style="120" customWidth="1"/>
    <col min="12812" max="12812" width="14.5" style="120" bestFit="1" customWidth="1"/>
    <col min="12813" max="12813" width="8.375" style="120" customWidth="1"/>
    <col min="12814" max="13056" width="9" style="120"/>
    <col min="13057" max="13057" width="14" style="120" customWidth="1"/>
    <col min="13058" max="13058" width="17.5" style="120" customWidth="1"/>
    <col min="13059" max="13059" width="4.875" style="120" bestFit="1" customWidth="1"/>
    <col min="13060" max="13060" width="4.75" style="120" bestFit="1" customWidth="1"/>
    <col min="13061" max="13061" width="6.875" style="120" customWidth="1"/>
    <col min="13062" max="13062" width="14.5" style="120" bestFit="1" customWidth="1"/>
    <col min="13063" max="13063" width="6.75" style="120" customWidth="1"/>
    <col min="13064" max="13064" width="12.875" style="120" bestFit="1" customWidth="1"/>
    <col min="13065" max="13065" width="6.875" style="120" customWidth="1"/>
    <col min="13066" max="13066" width="12.125" style="120" bestFit="1" customWidth="1"/>
    <col min="13067" max="13067" width="6.875" style="120" customWidth="1"/>
    <col min="13068" max="13068" width="14.5" style="120" bestFit="1" customWidth="1"/>
    <col min="13069" max="13069" width="8.375" style="120" customWidth="1"/>
    <col min="13070" max="13312" width="9" style="120"/>
    <col min="13313" max="13313" width="14" style="120" customWidth="1"/>
    <col min="13314" max="13314" width="17.5" style="120" customWidth="1"/>
    <col min="13315" max="13315" width="4.875" style="120" bestFit="1" customWidth="1"/>
    <col min="13316" max="13316" width="4.75" style="120" bestFit="1" customWidth="1"/>
    <col min="13317" max="13317" width="6.875" style="120" customWidth="1"/>
    <col min="13318" max="13318" width="14.5" style="120" bestFit="1" customWidth="1"/>
    <col min="13319" max="13319" width="6.75" style="120" customWidth="1"/>
    <col min="13320" max="13320" width="12.875" style="120" bestFit="1" customWidth="1"/>
    <col min="13321" max="13321" width="6.875" style="120" customWidth="1"/>
    <col min="13322" max="13322" width="12.125" style="120" bestFit="1" customWidth="1"/>
    <col min="13323" max="13323" width="6.875" style="120" customWidth="1"/>
    <col min="13324" max="13324" width="14.5" style="120" bestFit="1" customWidth="1"/>
    <col min="13325" max="13325" width="8.375" style="120" customWidth="1"/>
    <col min="13326" max="13568" width="9" style="120"/>
    <col min="13569" max="13569" width="14" style="120" customWidth="1"/>
    <col min="13570" max="13570" width="17.5" style="120" customWidth="1"/>
    <col min="13571" max="13571" width="4.875" style="120" bestFit="1" customWidth="1"/>
    <col min="13572" max="13572" width="4.75" style="120" bestFit="1" customWidth="1"/>
    <col min="13573" max="13573" width="6.875" style="120" customWidth="1"/>
    <col min="13574" max="13574" width="14.5" style="120" bestFit="1" customWidth="1"/>
    <col min="13575" max="13575" width="6.75" style="120" customWidth="1"/>
    <col min="13576" max="13576" width="12.875" style="120" bestFit="1" customWidth="1"/>
    <col min="13577" max="13577" width="6.875" style="120" customWidth="1"/>
    <col min="13578" max="13578" width="12.125" style="120" bestFit="1" customWidth="1"/>
    <col min="13579" max="13579" width="6.875" style="120" customWidth="1"/>
    <col min="13580" max="13580" width="14.5" style="120" bestFit="1" customWidth="1"/>
    <col min="13581" max="13581" width="8.375" style="120" customWidth="1"/>
    <col min="13582" max="13824" width="9" style="120"/>
    <col min="13825" max="13825" width="14" style="120" customWidth="1"/>
    <col min="13826" max="13826" width="17.5" style="120" customWidth="1"/>
    <col min="13827" max="13827" width="4.875" style="120" bestFit="1" customWidth="1"/>
    <col min="13828" max="13828" width="4.75" style="120" bestFit="1" customWidth="1"/>
    <col min="13829" max="13829" width="6.875" style="120" customWidth="1"/>
    <col min="13830" max="13830" width="14.5" style="120" bestFit="1" customWidth="1"/>
    <col min="13831" max="13831" width="6.75" style="120" customWidth="1"/>
    <col min="13832" max="13832" width="12.875" style="120" bestFit="1" customWidth="1"/>
    <col min="13833" max="13833" width="6.875" style="120" customWidth="1"/>
    <col min="13834" max="13834" width="12.125" style="120" bestFit="1" customWidth="1"/>
    <col min="13835" max="13835" width="6.875" style="120" customWidth="1"/>
    <col min="13836" max="13836" width="14.5" style="120" bestFit="1" customWidth="1"/>
    <col min="13837" max="13837" width="8.375" style="120" customWidth="1"/>
    <col min="13838" max="14080" width="9" style="120"/>
    <col min="14081" max="14081" width="14" style="120" customWidth="1"/>
    <col min="14082" max="14082" width="17.5" style="120" customWidth="1"/>
    <col min="14083" max="14083" width="4.875" style="120" bestFit="1" customWidth="1"/>
    <col min="14084" max="14084" width="4.75" style="120" bestFit="1" customWidth="1"/>
    <col min="14085" max="14085" width="6.875" style="120" customWidth="1"/>
    <col min="14086" max="14086" width="14.5" style="120" bestFit="1" customWidth="1"/>
    <col min="14087" max="14087" width="6.75" style="120" customWidth="1"/>
    <col min="14088" max="14088" width="12.875" style="120" bestFit="1" customWidth="1"/>
    <col min="14089" max="14089" width="6.875" style="120" customWidth="1"/>
    <col min="14090" max="14090" width="12.125" style="120" bestFit="1" customWidth="1"/>
    <col min="14091" max="14091" width="6.875" style="120" customWidth="1"/>
    <col min="14092" max="14092" width="14.5" style="120" bestFit="1" customWidth="1"/>
    <col min="14093" max="14093" width="8.375" style="120" customWidth="1"/>
    <col min="14094" max="14336" width="9" style="120"/>
    <col min="14337" max="14337" width="14" style="120" customWidth="1"/>
    <col min="14338" max="14338" width="17.5" style="120" customWidth="1"/>
    <col min="14339" max="14339" width="4.875" style="120" bestFit="1" customWidth="1"/>
    <col min="14340" max="14340" width="4.75" style="120" bestFit="1" customWidth="1"/>
    <col min="14341" max="14341" width="6.875" style="120" customWidth="1"/>
    <col min="14342" max="14342" width="14.5" style="120" bestFit="1" customWidth="1"/>
    <col min="14343" max="14343" width="6.75" style="120" customWidth="1"/>
    <col min="14344" max="14344" width="12.875" style="120" bestFit="1" customWidth="1"/>
    <col min="14345" max="14345" width="6.875" style="120" customWidth="1"/>
    <col min="14346" max="14346" width="12.125" style="120" bestFit="1" customWidth="1"/>
    <col min="14347" max="14347" width="6.875" style="120" customWidth="1"/>
    <col min="14348" max="14348" width="14.5" style="120" bestFit="1" customWidth="1"/>
    <col min="14349" max="14349" width="8.375" style="120" customWidth="1"/>
    <col min="14350" max="14592" width="9" style="120"/>
    <col min="14593" max="14593" width="14" style="120" customWidth="1"/>
    <col min="14594" max="14594" width="17.5" style="120" customWidth="1"/>
    <col min="14595" max="14595" width="4.875" style="120" bestFit="1" customWidth="1"/>
    <col min="14596" max="14596" width="4.75" style="120" bestFit="1" customWidth="1"/>
    <col min="14597" max="14597" width="6.875" style="120" customWidth="1"/>
    <col min="14598" max="14598" width="14.5" style="120" bestFit="1" customWidth="1"/>
    <col min="14599" max="14599" width="6.75" style="120" customWidth="1"/>
    <col min="14600" max="14600" width="12.875" style="120" bestFit="1" customWidth="1"/>
    <col min="14601" max="14601" width="6.875" style="120" customWidth="1"/>
    <col min="14602" max="14602" width="12.125" style="120" bestFit="1" customWidth="1"/>
    <col min="14603" max="14603" width="6.875" style="120" customWidth="1"/>
    <col min="14604" max="14604" width="14.5" style="120" bestFit="1" customWidth="1"/>
    <col min="14605" max="14605" width="8.375" style="120" customWidth="1"/>
    <col min="14606" max="14848" width="9" style="120"/>
    <col min="14849" max="14849" width="14" style="120" customWidth="1"/>
    <col min="14850" max="14850" width="17.5" style="120" customWidth="1"/>
    <col min="14851" max="14851" width="4.875" style="120" bestFit="1" customWidth="1"/>
    <col min="14852" max="14852" width="4.75" style="120" bestFit="1" customWidth="1"/>
    <col min="14853" max="14853" width="6.875" style="120" customWidth="1"/>
    <col min="14854" max="14854" width="14.5" style="120" bestFit="1" customWidth="1"/>
    <col min="14855" max="14855" width="6.75" style="120" customWidth="1"/>
    <col min="14856" max="14856" width="12.875" style="120" bestFit="1" customWidth="1"/>
    <col min="14857" max="14857" width="6.875" style="120" customWidth="1"/>
    <col min="14858" max="14858" width="12.125" style="120" bestFit="1" customWidth="1"/>
    <col min="14859" max="14859" width="6.875" style="120" customWidth="1"/>
    <col min="14860" max="14860" width="14.5" style="120" bestFit="1" customWidth="1"/>
    <col min="14861" max="14861" width="8.375" style="120" customWidth="1"/>
    <col min="14862" max="15104" width="9" style="120"/>
    <col min="15105" max="15105" width="14" style="120" customWidth="1"/>
    <col min="15106" max="15106" width="17.5" style="120" customWidth="1"/>
    <col min="15107" max="15107" width="4.875" style="120" bestFit="1" customWidth="1"/>
    <col min="15108" max="15108" width="4.75" style="120" bestFit="1" customWidth="1"/>
    <col min="15109" max="15109" width="6.875" style="120" customWidth="1"/>
    <col min="15110" max="15110" width="14.5" style="120" bestFit="1" customWidth="1"/>
    <col min="15111" max="15111" width="6.75" style="120" customWidth="1"/>
    <col min="15112" max="15112" width="12.875" style="120" bestFit="1" customWidth="1"/>
    <col min="15113" max="15113" width="6.875" style="120" customWidth="1"/>
    <col min="15114" max="15114" width="12.125" style="120" bestFit="1" customWidth="1"/>
    <col min="15115" max="15115" width="6.875" style="120" customWidth="1"/>
    <col min="15116" max="15116" width="14.5" style="120" bestFit="1" customWidth="1"/>
    <col min="15117" max="15117" width="8.375" style="120" customWidth="1"/>
    <col min="15118" max="15360" width="9" style="120"/>
    <col min="15361" max="15361" width="14" style="120" customWidth="1"/>
    <col min="15362" max="15362" width="17.5" style="120" customWidth="1"/>
    <col min="15363" max="15363" width="4.875" style="120" bestFit="1" customWidth="1"/>
    <col min="15364" max="15364" width="4.75" style="120" bestFit="1" customWidth="1"/>
    <col min="15365" max="15365" width="6.875" style="120" customWidth="1"/>
    <col min="15366" max="15366" width="14.5" style="120" bestFit="1" customWidth="1"/>
    <col min="15367" max="15367" width="6.75" style="120" customWidth="1"/>
    <col min="15368" max="15368" width="12.875" style="120" bestFit="1" customWidth="1"/>
    <col min="15369" max="15369" width="6.875" style="120" customWidth="1"/>
    <col min="15370" max="15370" width="12.125" style="120" bestFit="1" customWidth="1"/>
    <col min="15371" max="15371" width="6.875" style="120" customWidth="1"/>
    <col min="15372" max="15372" width="14.5" style="120" bestFit="1" customWidth="1"/>
    <col min="15373" max="15373" width="8.375" style="120" customWidth="1"/>
    <col min="15374" max="15616" width="9" style="120"/>
    <col min="15617" max="15617" width="14" style="120" customWidth="1"/>
    <col min="15618" max="15618" width="17.5" style="120" customWidth="1"/>
    <col min="15619" max="15619" width="4.875" style="120" bestFit="1" customWidth="1"/>
    <col min="15620" max="15620" width="4.75" style="120" bestFit="1" customWidth="1"/>
    <col min="15621" max="15621" width="6.875" style="120" customWidth="1"/>
    <col min="15622" max="15622" width="14.5" style="120" bestFit="1" customWidth="1"/>
    <col min="15623" max="15623" width="6.75" style="120" customWidth="1"/>
    <col min="15624" max="15624" width="12.875" style="120" bestFit="1" customWidth="1"/>
    <col min="15625" max="15625" width="6.875" style="120" customWidth="1"/>
    <col min="15626" max="15626" width="12.125" style="120" bestFit="1" customWidth="1"/>
    <col min="15627" max="15627" width="6.875" style="120" customWidth="1"/>
    <col min="15628" max="15628" width="14.5" style="120" bestFit="1" customWidth="1"/>
    <col min="15629" max="15629" width="8.375" style="120" customWidth="1"/>
    <col min="15630" max="15872" width="9" style="120"/>
    <col min="15873" max="15873" width="14" style="120" customWidth="1"/>
    <col min="15874" max="15874" width="17.5" style="120" customWidth="1"/>
    <col min="15875" max="15875" width="4.875" style="120" bestFit="1" customWidth="1"/>
    <col min="15876" max="15876" width="4.75" style="120" bestFit="1" customWidth="1"/>
    <col min="15877" max="15877" width="6.875" style="120" customWidth="1"/>
    <col min="15878" max="15878" width="14.5" style="120" bestFit="1" customWidth="1"/>
    <col min="15879" max="15879" width="6.75" style="120" customWidth="1"/>
    <col min="15880" max="15880" width="12.875" style="120" bestFit="1" customWidth="1"/>
    <col min="15881" max="15881" width="6.875" style="120" customWidth="1"/>
    <col min="15882" max="15882" width="12.125" style="120" bestFit="1" customWidth="1"/>
    <col min="15883" max="15883" width="6.875" style="120" customWidth="1"/>
    <col min="15884" max="15884" width="14.5" style="120" bestFit="1" customWidth="1"/>
    <col min="15885" max="15885" width="8.375" style="120" customWidth="1"/>
    <col min="15886" max="16128" width="9" style="120"/>
    <col min="16129" max="16129" width="14" style="120" customWidth="1"/>
    <col min="16130" max="16130" width="17.5" style="120" customWidth="1"/>
    <col min="16131" max="16131" width="4.875" style="120" bestFit="1" customWidth="1"/>
    <col min="16132" max="16132" width="4.75" style="120" bestFit="1" customWidth="1"/>
    <col min="16133" max="16133" width="6.875" style="120" customWidth="1"/>
    <col min="16134" max="16134" width="14.5" style="120" bestFit="1" customWidth="1"/>
    <col min="16135" max="16135" width="6.75" style="120" customWidth="1"/>
    <col min="16136" max="16136" width="12.875" style="120" bestFit="1" customWidth="1"/>
    <col min="16137" max="16137" width="6.875" style="120" customWidth="1"/>
    <col min="16138" max="16138" width="12.125" style="120" bestFit="1" customWidth="1"/>
    <col min="16139" max="16139" width="6.875" style="120" customWidth="1"/>
    <col min="16140" max="16140" width="14.5" style="120" bestFit="1" customWidth="1"/>
    <col min="16141" max="16141" width="8.375" style="120" customWidth="1"/>
    <col min="16142" max="16384" width="9" style="120"/>
  </cols>
  <sheetData>
    <row r="1" spans="1:13" s="116" customFormat="1" ht="36.75" customHeight="1">
      <c r="A1" s="910" t="s">
        <v>128</v>
      </c>
      <c r="B1" s="911"/>
      <c r="C1" s="911"/>
      <c r="D1" s="911"/>
      <c r="E1" s="911"/>
      <c r="F1" s="911"/>
      <c r="G1" s="911"/>
      <c r="H1" s="911"/>
      <c r="I1" s="911"/>
      <c r="J1" s="911"/>
      <c r="K1" s="911"/>
      <c r="L1" s="911"/>
      <c r="M1" s="912"/>
    </row>
    <row r="2" spans="1:13" s="117" customFormat="1" ht="21" customHeight="1">
      <c r="A2" s="915" t="s">
        <v>129</v>
      </c>
      <c r="B2" s="915" t="s">
        <v>130</v>
      </c>
      <c r="C2" s="915" t="s">
        <v>131</v>
      </c>
      <c r="D2" s="915" t="s">
        <v>114</v>
      </c>
      <c r="E2" s="916" t="s">
        <v>132</v>
      </c>
      <c r="F2" s="916"/>
      <c r="G2" s="916" t="s">
        <v>133</v>
      </c>
      <c r="H2" s="916"/>
      <c r="I2" s="916" t="s">
        <v>134</v>
      </c>
      <c r="J2" s="916"/>
      <c r="K2" s="916" t="s">
        <v>135</v>
      </c>
      <c r="L2" s="916"/>
      <c r="M2" s="915" t="s">
        <v>136</v>
      </c>
    </row>
    <row r="3" spans="1:13" s="117" customFormat="1" ht="21" customHeight="1">
      <c r="A3" s="915"/>
      <c r="B3" s="915"/>
      <c r="C3" s="915"/>
      <c r="D3" s="915"/>
      <c r="E3" s="347" t="s">
        <v>137</v>
      </c>
      <c r="F3" s="348" t="s">
        <v>138</v>
      </c>
      <c r="G3" s="347" t="s">
        <v>137</v>
      </c>
      <c r="H3" s="348" t="s">
        <v>138</v>
      </c>
      <c r="I3" s="347" t="s">
        <v>137</v>
      </c>
      <c r="J3" s="348" t="s">
        <v>138</v>
      </c>
      <c r="K3" s="347" t="s">
        <v>137</v>
      </c>
      <c r="L3" s="348" t="s">
        <v>138</v>
      </c>
      <c r="M3" s="915"/>
    </row>
    <row r="4" spans="1:13" s="119" customFormat="1" ht="33" customHeight="1">
      <c r="A4" s="349" t="s">
        <v>1285</v>
      </c>
      <c r="B4" s="349"/>
      <c r="C4" s="350"/>
      <c r="D4" s="269"/>
      <c r="E4" s="310"/>
      <c r="F4" s="310"/>
      <c r="G4" s="310"/>
      <c r="H4" s="310"/>
      <c r="I4" s="310"/>
      <c r="J4" s="310"/>
      <c r="K4" s="310"/>
      <c r="L4" s="310"/>
      <c r="M4" s="269"/>
    </row>
    <row r="5" spans="1:13" s="119" customFormat="1" ht="26.25" customHeight="1">
      <c r="A5" s="349" t="s">
        <v>807</v>
      </c>
      <c r="B5" s="351"/>
      <c r="C5" s="352">
        <v>1</v>
      </c>
      <c r="D5" s="353" t="s">
        <v>139</v>
      </c>
      <c r="E5" s="351"/>
      <c r="F5" s="354">
        <f>내역!F4</f>
        <v>502349</v>
      </c>
      <c r="G5" s="351"/>
      <c r="H5" s="354">
        <f>내역!H4</f>
        <v>126828</v>
      </c>
      <c r="I5" s="351"/>
      <c r="J5" s="354">
        <f>내역!J4</f>
        <v>31419</v>
      </c>
      <c r="K5" s="351"/>
      <c r="L5" s="354">
        <f t="shared" ref="L5:L10" si="0">SUM(F5,H5,J5)</f>
        <v>660596</v>
      </c>
      <c r="M5" s="516"/>
    </row>
    <row r="6" spans="1:13" s="118" customFormat="1" ht="26.25" customHeight="1">
      <c r="A6" s="349" t="s">
        <v>803</v>
      </c>
      <c r="B6" s="351"/>
      <c r="C6" s="352">
        <v>1</v>
      </c>
      <c r="D6" s="353" t="s">
        <v>139</v>
      </c>
      <c r="E6" s="351"/>
      <c r="F6" s="354">
        <f>내역!F11</f>
        <v>3228606</v>
      </c>
      <c r="G6" s="351"/>
      <c r="H6" s="354">
        <f>내역!H11</f>
        <v>1025168</v>
      </c>
      <c r="I6" s="351"/>
      <c r="J6" s="354">
        <f>내역!J11</f>
        <v>9712</v>
      </c>
      <c r="K6" s="351"/>
      <c r="L6" s="354">
        <f t="shared" si="0"/>
        <v>4263486</v>
      </c>
      <c r="M6" s="351"/>
    </row>
    <row r="7" spans="1:13" s="118" customFormat="1" ht="26.25" customHeight="1">
      <c r="A7" s="349" t="s">
        <v>804</v>
      </c>
      <c r="B7" s="355"/>
      <c r="C7" s="352">
        <v>1</v>
      </c>
      <c r="D7" s="353" t="s">
        <v>139</v>
      </c>
      <c r="E7" s="351"/>
      <c r="F7" s="354">
        <f>내역!F46</f>
        <v>5834674</v>
      </c>
      <c r="G7" s="354"/>
      <c r="H7" s="354">
        <f>내역!H46</f>
        <v>1687373</v>
      </c>
      <c r="I7" s="354"/>
      <c r="J7" s="354">
        <f>내역!J46</f>
        <v>5489</v>
      </c>
      <c r="K7" s="351"/>
      <c r="L7" s="354">
        <f t="shared" si="0"/>
        <v>7527536</v>
      </c>
      <c r="M7" s="351"/>
    </row>
    <row r="8" spans="1:13" s="118" customFormat="1" ht="26.25" customHeight="1">
      <c r="A8" s="349" t="s">
        <v>805</v>
      </c>
      <c r="B8" s="355"/>
      <c r="C8" s="352">
        <v>1</v>
      </c>
      <c r="D8" s="353" t="s">
        <v>139</v>
      </c>
      <c r="E8" s="351"/>
      <c r="F8" s="354">
        <f>내역!F54</f>
        <v>2339290</v>
      </c>
      <c r="G8" s="354"/>
      <c r="H8" s="354">
        <f>내역!H54</f>
        <v>1808331</v>
      </c>
      <c r="I8" s="354"/>
      <c r="J8" s="354">
        <f>내역!J54</f>
        <v>109800</v>
      </c>
      <c r="K8" s="351"/>
      <c r="L8" s="354">
        <f t="shared" si="0"/>
        <v>4257421</v>
      </c>
      <c r="M8" s="351"/>
    </row>
    <row r="9" spans="1:13" s="118" customFormat="1" ht="26.25" customHeight="1">
      <c r="A9" s="349" t="s">
        <v>806</v>
      </c>
      <c r="B9" s="351"/>
      <c r="C9" s="352">
        <v>1</v>
      </c>
      <c r="D9" s="353" t="s">
        <v>139</v>
      </c>
      <c r="E9" s="351"/>
      <c r="F9" s="354">
        <f>내역!F63</f>
        <v>450000</v>
      </c>
      <c r="G9" s="351"/>
      <c r="H9" s="354">
        <f>내역!H63</f>
        <v>54609</v>
      </c>
      <c r="I9" s="351"/>
      <c r="J9" s="354">
        <f>내역!J63</f>
        <v>0</v>
      </c>
      <c r="K9" s="351"/>
      <c r="L9" s="354">
        <f t="shared" si="0"/>
        <v>504609</v>
      </c>
      <c r="M9" s="351"/>
    </row>
    <row r="10" spans="1:13" s="118" customFormat="1" ht="26.25" customHeight="1">
      <c r="A10" s="349" t="s">
        <v>1000</v>
      </c>
      <c r="B10" s="351"/>
      <c r="C10" s="352">
        <v>1</v>
      </c>
      <c r="D10" s="353" t="s">
        <v>139</v>
      </c>
      <c r="E10" s="351"/>
      <c r="F10" s="354">
        <f>내역!F71</f>
        <v>426262</v>
      </c>
      <c r="G10" s="351"/>
      <c r="H10" s="354">
        <f>내역!H71</f>
        <v>141422</v>
      </c>
      <c r="I10" s="351"/>
      <c r="J10" s="354">
        <f>내역!J71</f>
        <v>5358</v>
      </c>
      <c r="K10" s="351"/>
      <c r="L10" s="354">
        <f t="shared" si="0"/>
        <v>573042</v>
      </c>
      <c r="M10" s="351"/>
    </row>
    <row r="11" spans="1:13" s="118" customFormat="1" ht="26.25" customHeight="1">
      <c r="A11" s="879" t="s">
        <v>1339</v>
      </c>
      <c r="B11" s="880"/>
      <c r="C11" s="881" t="s">
        <v>1343</v>
      </c>
      <c r="D11" s="879" t="s">
        <v>1342</v>
      </c>
      <c r="E11" s="880"/>
      <c r="F11" s="357">
        <f>SUM(F5:F10)</f>
        <v>12781181</v>
      </c>
      <c r="G11" s="880"/>
      <c r="H11" s="357">
        <f>SUM(H5:H10)</f>
        <v>4843731</v>
      </c>
      <c r="I11" s="880"/>
      <c r="J11" s="357">
        <f>SUM(J5:J10)</f>
        <v>161778</v>
      </c>
      <c r="K11" s="880"/>
      <c r="L11" s="357">
        <f>SUM(L5:L10)</f>
        <v>17786690</v>
      </c>
      <c r="M11" s="880"/>
    </row>
    <row r="12" spans="1:13" s="118" customFormat="1" ht="26.25" customHeight="1">
      <c r="A12" s="349" t="s">
        <v>1340</v>
      </c>
      <c r="B12" s="351"/>
      <c r="C12" s="352" t="s">
        <v>1341</v>
      </c>
      <c r="D12" s="353" t="s">
        <v>1344</v>
      </c>
      <c r="E12" s="351"/>
      <c r="F12" s="354">
        <f>내역!F87</f>
        <v>4175426</v>
      </c>
      <c r="G12" s="351"/>
      <c r="H12" s="354">
        <f>내역!H87</f>
        <v>0</v>
      </c>
      <c r="I12" s="351"/>
      <c r="J12" s="354">
        <f>내역!J87</f>
        <v>0</v>
      </c>
      <c r="K12" s="351"/>
      <c r="L12" s="354">
        <f>SUM(F12,H12,J12)</f>
        <v>4175426</v>
      </c>
      <c r="M12" s="351"/>
    </row>
    <row r="13" spans="1:13" s="118" customFormat="1" ht="26.25" customHeight="1">
      <c r="A13" s="349"/>
      <c r="B13" s="351"/>
      <c r="C13" s="352"/>
      <c r="D13" s="353"/>
      <c r="E13" s="351"/>
      <c r="F13" s="354"/>
      <c r="G13" s="351"/>
      <c r="H13" s="354"/>
      <c r="I13" s="351"/>
      <c r="J13" s="354"/>
      <c r="K13" s="351"/>
      <c r="L13" s="354"/>
      <c r="M13" s="351"/>
    </row>
    <row r="14" spans="1:13" s="118" customFormat="1" ht="26.25" customHeight="1">
      <c r="A14" s="349"/>
      <c r="B14" s="351"/>
      <c r="C14" s="352"/>
      <c r="D14" s="353"/>
      <c r="E14" s="351"/>
      <c r="F14" s="354"/>
      <c r="G14" s="351"/>
      <c r="H14" s="354"/>
      <c r="I14" s="351"/>
      <c r="J14" s="354"/>
      <c r="K14" s="351"/>
      <c r="L14" s="354"/>
      <c r="M14" s="351"/>
    </row>
    <row r="15" spans="1:13" s="118" customFormat="1" ht="26.25" customHeight="1">
      <c r="A15" s="349"/>
      <c r="B15" s="351"/>
      <c r="C15" s="352"/>
      <c r="D15" s="353"/>
      <c r="E15" s="351"/>
      <c r="F15" s="354"/>
      <c r="G15" s="351"/>
      <c r="H15" s="354"/>
      <c r="I15" s="351"/>
      <c r="J15" s="354"/>
      <c r="K15" s="351"/>
      <c r="L15" s="354"/>
      <c r="M15" s="351"/>
    </row>
    <row r="16" spans="1:13" s="118" customFormat="1" ht="26.25" customHeight="1">
      <c r="A16" s="349"/>
      <c r="B16" s="356"/>
      <c r="C16" s="352"/>
      <c r="D16" s="353"/>
      <c r="E16" s="351"/>
      <c r="F16" s="354"/>
      <c r="G16" s="351"/>
      <c r="H16" s="354"/>
      <c r="I16" s="351"/>
      <c r="J16" s="354"/>
      <c r="K16" s="351"/>
      <c r="L16" s="354"/>
      <c r="M16" s="351"/>
    </row>
    <row r="17" spans="1:13" s="118" customFormat="1" ht="26.25" customHeight="1">
      <c r="A17" s="349"/>
      <c r="B17" s="351"/>
      <c r="C17" s="352"/>
      <c r="D17" s="353"/>
      <c r="E17" s="351"/>
      <c r="F17" s="354"/>
      <c r="G17" s="351"/>
      <c r="H17" s="354"/>
      <c r="I17" s="351"/>
      <c r="J17" s="354"/>
      <c r="K17" s="351"/>
      <c r="L17" s="354"/>
      <c r="M17" s="351"/>
    </row>
  </sheetData>
  <mergeCells count="10">
    <mergeCell ref="A1:M1"/>
    <mergeCell ref="A2:A3"/>
    <mergeCell ref="B2:B3"/>
    <mergeCell ref="C2:C3"/>
    <mergeCell ref="D2:D3"/>
    <mergeCell ref="E2:F2"/>
    <mergeCell ref="G2:H2"/>
    <mergeCell ref="I2:J2"/>
    <mergeCell ref="K2:L2"/>
    <mergeCell ref="M2:M3"/>
  </mergeCells>
  <phoneticPr fontId="4" type="noConversion"/>
  <printOptions horizontalCentered="1"/>
  <pageMargins left="0.59055118110236227" right="0.59055118110236227" top="0.78740157480314965" bottom="0.59055118110236227" header="0.59055118110236227" footer="0.39370078740157483"/>
  <pageSetup paperSize="9" scale="96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"/>
  <sheetViews>
    <sheetView view="pageBreakPreview" zoomScaleNormal="100" workbookViewId="0">
      <selection activeCell="G8" sqref="G8"/>
    </sheetView>
  </sheetViews>
  <sheetFormatPr defaultRowHeight="21.75" customHeight="1"/>
  <cols>
    <col min="1" max="1" width="6.5" style="329" customWidth="1"/>
    <col min="2" max="2" width="23.75" style="329" customWidth="1"/>
    <col min="3" max="3" width="8.375" style="329" customWidth="1"/>
    <col min="4" max="4" width="6.625" style="329" customWidth="1"/>
    <col min="5" max="8" width="14.25" style="343" customWidth="1"/>
    <col min="9" max="9" width="17.75" style="329" customWidth="1"/>
    <col min="10" max="255" width="9" style="120"/>
    <col min="256" max="256" width="6.5" style="120" customWidth="1"/>
    <col min="257" max="257" width="23.75" style="120" customWidth="1"/>
    <col min="258" max="258" width="8.375" style="120" customWidth="1"/>
    <col min="259" max="259" width="6.25" style="120" customWidth="1"/>
    <col min="260" max="260" width="6.625" style="120" customWidth="1"/>
    <col min="261" max="264" width="14.25" style="120" customWidth="1"/>
    <col min="265" max="265" width="17.75" style="120" customWidth="1"/>
    <col min="266" max="511" width="9" style="120"/>
    <col min="512" max="512" width="6.5" style="120" customWidth="1"/>
    <col min="513" max="513" width="23.75" style="120" customWidth="1"/>
    <col min="514" max="514" width="8.375" style="120" customWidth="1"/>
    <col min="515" max="515" width="6.25" style="120" customWidth="1"/>
    <col min="516" max="516" width="6.625" style="120" customWidth="1"/>
    <col min="517" max="520" width="14.25" style="120" customWidth="1"/>
    <col min="521" max="521" width="17.75" style="120" customWidth="1"/>
    <col min="522" max="767" width="9" style="120"/>
    <col min="768" max="768" width="6.5" style="120" customWidth="1"/>
    <col min="769" max="769" width="23.75" style="120" customWidth="1"/>
    <col min="770" max="770" width="8.375" style="120" customWidth="1"/>
    <col min="771" max="771" width="6.25" style="120" customWidth="1"/>
    <col min="772" max="772" width="6.625" style="120" customWidth="1"/>
    <col min="773" max="776" width="14.25" style="120" customWidth="1"/>
    <col min="777" max="777" width="17.75" style="120" customWidth="1"/>
    <col min="778" max="1023" width="9" style="120"/>
    <col min="1024" max="1024" width="6.5" style="120" customWidth="1"/>
    <col min="1025" max="1025" width="23.75" style="120" customWidth="1"/>
    <col min="1026" max="1026" width="8.375" style="120" customWidth="1"/>
    <col min="1027" max="1027" width="6.25" style="120" customWidth="1"/>
    <col min="1028" max="1028" width="6.625" style="120" customWidth="1"/>
    <col min="1029" max="1032" width="14.25" style="120" customWidth="1"/>
    <col min="1033" max="1033" width="17.75" style="120" customWidth="1"/>
    <col min="1034" max="1279" width="9" style="120"/>
    <col min="1280" max="1280" width="6.5" style="120" customWidth="1"/>
    <col min="1281" max="1281" width="23.75" style="120" customWidth="1"/>
    <col min="1282" max="1282" width="8.375" style="120" customWidth="1"/>
    <col min="1283" max="1283" width="6.25" style="120" customWidth="1"/>
    <col min="1284" max="1284" width="6.625" style="120" customWidth="1"/>
    <col min="1285" max="1288" width="14.25" style="120" customWidth="1"/>
    <col min="1289" max="1289" width="17.75" style="120" customWidth="1"/>
    <col min="1290" max="1535" width="9" style="120"/>
    <col min="1536" max="1536" width="6.5" style="120" customWidth="1"/>
    <col min="1537" max="1537" width="23.75" style="120" customWidth="1"/>
    <col min="1538" max="1538" width="8.375" style="120" customWidth="1"/>
    <col min="1539" max="1539" width="6.25" style="120" customWidth="1"/>
    <col min="1540" max="1540" width="6.625" style="120" customWidth="1"/>
    <col min="1541" max="1544" width="14.25" style="120" customWidth="1"/>
    <col min="1545" max="1545" width="17.75" style="120" customWidth="1"/>
    <col min="1546" max="1791" width="9" style="120"/>
    <col min="1792" max="1792" width="6.5" style="120" customWidth="1"/>
    <col min="1793" max="1793" width="23.75" style="120" customWidth="1"/>
    <col min="1794" max="1794" width="8.375" style="120" customWidth="1"/>
    <col min="1795" max="1795" width="6.25" style="120" customWidth="1"/>
    <col min="1796" max="1796" width="6.625" style="120" customWidth="1"/>
    <col min="1797" max="1800" width="14.25" style="120" customWidth="1"/>
    <col min="1801" max="1801" width="17.75" style="120" customWidth="1"/>
    <col min="1802" max="2047" width="9" style="120"/>
    <col min="2048" max="2048" width="6.5" style="120" customWidth="1"/>
    <col min="2049" max="2049" width="23.75" style="120" customWidth="1"/>
    <col min="2050" max="2050" width="8.375" style="120" customWidth="1"/>
    <col min="2051" max="2051" width="6.25" style="120" customWidth="1"/>
    <col min="2052" max="2052" width="6.625" style="120" customWidth="1"/>
    <col min="2053" max="2056" width="14.25" style="120" customWidth="1"/>
    <col min="2057" max="2057" width="17.75" style="120" customWidth="1"/>
    <col min="2058" max="2303" width="9" style="120"/>
    <col min="2304" max="2304" width="6.5" style="120" customWidth="1"/>
    <col min="2305" max="2305" width="23.75" style="120" customWidth="1"/>
    <col min="2306" max="2306" width="8.375" style="120" customWidth="1"/>
    <col min="2307" max="2307" width="6.25" style="120" customWidth="1"/>
    <col min="2308" max="2308" width="6.625" style="120" customWidth="1"/>
    <col min="2309" max="2312" width="14.25" style="120" customWidth="1"/>
    <col min="2313" max="2313" width="17.75" style="120" customWidth="1"/>
    <col min="2314" max="2559" width="9" style="120"/>
    <col min="2560" max="2560" width="6.5" style="120" customWidth="1"/>
    <col min="2561" max="2561" width="23.75" style="120" customWidth="1"/>
    <col min="2562" max="2562" width="8.375" style="120" customWidth="1"/>
    <col min="2563" max="2563" width="6.25" style="120" customWidth="1"/>
    <col min="2564" max="2564" width="6.625" style="120" customWidth="1"/>
    <col min="2565" max="2568" width="14.25" style="120" customWidth="1"/>
    <col min="2569" max="2569" width="17.75" style="120" customWidth="1"/>
    <col min="2570" max="2815" width="9" style="120"/>
    <col min="2816" max="2816" width="6.5" style="120" customWidth="1"/>
    <col min="2817" max="2817" width="23.75" style="120" customWidth="1"/>
    <col min="2818" max="2818" width="8.375" style="120" customWidth="1"/>
    <col min="2819" max="2819" width="6.25" style="120" customWidth="1"/>
    <col min="2820" max="2820" width="6.625" style="120" customWidth="1"/>
    <col min="2821" max="2824" width="14.25" style="120" customWidth="1"/>
    <col min="2825" max="2825" width="17.75" style="120" customWidth="1"/>
    <col min="2826" max="3071" width="9" style="120"/>
    <col min="3072" max="3072" width="6.5" style="120" customWidth="1"/>
    <col min="3073" max="3073" width="23.75" style="120" customWidth="1"/>
    <col min="3074" max="3074" width="8.375" style="120" customWidth="1"/>
    <col min="3075" max="3075" width="6.25" style="120" customWidth="1"/>
    <col min="3076" max="3076" width="6.625" style="120" customWidth="1"/>
    <col min="3077" max="3080" width="14.25" style="120" customWidth="1"/>
    <col min="3081" max="3081" width="17.75" style="120" customWidth="1"/>
    <col min="3082" max="3327" width="9" style="120"/>
    <col min="3328" max="3328" width="6.5" style="120" customWidth="1"/>
    <col min="3329" max="3329" width="23.75" style="120" customWidth="1"/>
    <col min="3330" max="3330" width="8.375" style="120" customWidth="1"/>
    <col min="3331" max="3331" width="6.25" style="120" customWidth="1"/>
    <col min="3332" max="3332" width="6.625" style="120" customWidth="1"/>
    <col min="3333" max="3336" width="14.25" style="120" customWidth="1"/>
    <col min="3337" max="3337" width="17.75" style="120" customWidth="1"/>
    <col min="3338" max="3583" width="9" style="120"/>
    <col min="3584" max="3584" width="6.5" style="120" customWidth="1"/>
    <col min="3585" max="3585" width="23.75" style="120" customWidth="1"/>
    <col min="3586" max="3586" width="8.375" style="120" customWidth="1"/>
    <col min="3587" max="3587" width="6.25" style="120" customWidth="1"/>
    <col min="3588" max="3588" width="6.625" style="120" customWidth="1"/>
    <col min="3589" max="3592" width="14.25" style="120" customWidth="1"/>
    <col min="3593" max="3593" width="17.75" style="120" customWidth="1"/>
    <col min="3594" max="3839" width="9" style="120"/>
    <col min="3840" max="3840" width="6.5" style="120" customWidth="1"/>
    <col min="3841" max="3841" width="23.75" style="120" customWidth="1"/>
    <col min="3842" max="3842" width="8.375" style="120" customWidth="1"/>
    <col min="3843" max="3843" width="6.25" style="120" customWidth="1"/>
    <col min="3844" max="3844" width="6.625" style="120" customWidth="1"/>
    <col min="3845" max="3848" width="14.25" style="120" customWidth="1"/>
    <col min="3849" max="3849" width="17.75" style="120" customWidth="1"/>
    <col min="3850" max="4095" width="9" style="120"/>
    <col min="4096" max="4096" width="6.5" style="120" customWidth="1"/>
    <col min="4097" max="4097" width="23.75" style="120" customWidth="1"/>
    <col min="4098" max="4098" width="8.375" style="120" customWidth="1"/>
    <col min="4099" max="4099" width="6.25" style="120" customWidth="1"/>
    <col min="4100" max="4100" width="6.625" style="120" customWidth="1"/>
    <col min="4101" max="4104" width="14.25" style="120" customWidth="1"/>
    <col min="4105" max="4105" width="17.75" style="120" customWidth="1"/>
    <col min="4106" max="4351" width="9" style="120"/>
    <col min="4352" max="4352" width="6.5" style="120" customWidth="1"/>
    <col min="4353" max="4353" width="23.75" style="120" customWidth="1"/>
    <col min="4354" max="4354" width="8.375" style="120" customWidth="1"/>
    <col min="4355" max="4355" width="6.25" style="120" customWidth="1"/>
    <col min="4356" max="4356" width="6.625" style="120" customWidth="1"/>
    <col min="4357" max="4360" width="14.25" style="120" customWidth="1"/>
    <col min="4361" max="4361" width="17.75" style="120" customWidth="1"/>
    <col min="4362" max="4607" width="9" style="120"/>
    <col min="4608" max="4608" width="6.5" style="120" customWidth="1"/>
    <col min="4609" max="4609" width="23.75" style="120" customWidth="1"/>
    <col min="4610" max="4610" width="8.375" style="120" customWidth="1"/>
    <col min="4611" max="4611" width="6.25" style="120" customWidth="1"/>
    <col min="4612" max="4612" width="6.625" style="120" customWidth="1"/>
    <col min="4613" max="4616" width="14.25" style="120" customWidth="1"/>
    <col min="4617" max="4617" width="17.75" style="120" customWidth="1"/>
    <col min="4618" max="4863" width="9" style="120"/>
    <col min="4864" max="4864" width="6.5" style="120" customWidth="1"/>
    <col min="4865" max="4865" width="23.75" style="120" customWidth="1"/>
    <col min="4866" max="4866" width="8.375" style="120" customWidth="1"/>
    <col min="4867" max="4867" width="6.25" style="120" customWidth="1"/>
    <col min="4868" max="4868" width="6.625" style="120" customWidth="1"/>
    <col min="4869" max="4872" width="14.25" style="120" customWidth="1"/>
    <col min="4873" max="4873" width="17.75" style="120" customWidth="1"/>
    <col min="4874" max="5119" width="9" style="120"/>
    <col min="5120" max="5120" width="6.5" style="120" customWidth="1"/>
    <col min="5121" max="5121" width="23.75" style="120" customWidth="1"/>
    <col min="5122" max="5122" width="8.375" style="120" customWidth="1"/>
    <col min="5123" max="5123" width="6.25" style="120" customWidth="1"/>
    <col min="5124" max="5124" width="6.625" style="120" customWidth="1"/>
    <col min="5125" max="5128" width="14.25" style="120" customWidth="1"/>
    <col min="5129" max="5129" width="17.75" style="120" customWidth="1"/>
    <col min="5130" max="5375" width="9" style="120"/>
    <col min="5376" max="5376" width="6.5" style="120" customWidth="1"/>
    <col min="5377" max="5377" width="23.75" style="120" customWidth="1"/>
    <col min="5378" max="5378" width="8.375" style="120" customWidth="1"/>
    <col min="5379" max="5379" width="6.25" style="120" customWidth="1"/>
    <col min="5380" max="5380" width="6.625" style="120" customWidth="1"/>
    <col min="5381" max="5384" width="14.25" style="120" customWidth="1"/>
    <col min="5385" max="5385" width="17.75" style="120" customWidth="1"/>
    <col min="5386" max="5631" width="9" style="120"/>
    <col min="5632" max="5632" width="6.5" style="120" customWidth="1"/>
    <col min="5633" max="5633" width="23.75" style="120" customWidth="1"/>
    <col min="5634" max="5634" width="8.375" style="120" customWidth="1"/>
    <col min="5635" max="5635" width="6.25" style="120" customWidth="1"/>
    <col min="5636" max="5636" width="6.625" style="120" customWidth="1"/>
    <col min="5637" max="5640" width="14.25" style="120" customWidth="1"/>
    <col min="5641" max="5641" width="17.75" style="120" customWidth="1"/>
    <col min="5642" max="5887" width="9" style="120"/>
    <col min="5888" max="5888" width="6.5" style="120" customWidth="1"/>
    <col min="5889" max="5889" width="23.75" style="120" customWidth="1"/>
    <col min="5890" max="5890" width="8.375" style="120" customWidth="1"/>
    <col min="5891" max="5891" width="6.25" style="120" customWidth="1"/>
    <col min="5892" max="5892" width="6.625" style="120" customWidth="1"/>
    <col min="5893" max="5896" width="14.25" style="120" customWidth="1"/>
    <col min="5897" max="5897" width="17.75" style="120" customWidth="1"/>
    <col min="5898" max="6143" width="9" style="120"/>
    <col min="6144" max="6144" width="6.5" style="120" customWidth="1"/>
    <col min="6145" max="6145" width="23.75" style="120" customWidth="1"/>
    <col min="6146" max="6146" width="8.375" style="120" customWidth="1"/>
    <col min="6147" max="6147" width="6.25" style="120" customWidth="1"/>
    <col min="6148" max="6148" width="6.625" style="120" customWidth="1"/>
    <col min="6149" max="6152" width="14.25" style="120" customWidth="1"/>
    <col min="6153" max="6153" width="17.75" style="120" customWidth="1"/>
    <col min="6154" max="6399" width="9" style="120"/>
    <col min="6400" max="6400" width="6.5" style="120" customWidth="1"/>
    <col min="6401" max="6401" width="23.75" style="120" customWidth="1"/>
    <col min="6402" max="6402" width="8.375" style="120" customWidth="1"/>
    <col min="6403" max="6403" width="6.25" style="120" customWidth="1"/>
    <col min="6404" max="6404" width="6.625" style="120" customWidth="1"/>
    <col min="6405" max="6408" width="14.25" style="120" customWidth="1"/>
    <col min="6409" max="6409" width="17.75" style="120" customWidth="1"/>
    <col min="6410" max="6655" width="9" style="120"/>
    <col min="6656" max="6656" width="6.5" style="120" customWidth="1"/>
    <col min="6657" max="6657" width="23.75" style="120" customWidth="1"/>
    <col min="6658" max="6658" width="8.375" style="120" customWidth="1"/>
    <col min="6659" max="6659" width="6.25" style="120" customWidth="1"/>
    <col min="6660" max="6660" width="6.625" style="120" customWidth="1"/>
    <col min="6661" max="6664" width="14.25" style="120" customWidth="1"/>
    <col min="6665" max="6665" width="17.75" style="120" customWidth="1"/>
    <col min="6666" max="6911" width="9" style="120"/>
    <col min="6912" max="6912" width="6.5" style="120" customWidth="1"/>
    <col min="6913" max="6913" width="23.75" style="120" customWidth="1"/>
    <col min="6914" max="6914" width="8.375" style="120" customWidth="1"/>
    <col min="6915" max="6915" width="6.25" style="120" customWidth="1"/>
    <col min="6916" max="6916" width="6.625" style="120" customWidth="1"/>
    <col min="6917" max="6920" width="14.25" style="120" customWidth="1"/>
    <col min="6921" max="6921" width="17.75" style="120" customWidth="1"/>
    <col min="6922" max="7167" width="9" style="120"/>
    <col min="7168" max="7168" width="6.5" style="120" customWidth="1"/>
    <col min="7169" max="7169" width="23.75" style="120" customWidth="1"/>
    <col min="7170" max="7170" width="8.375" style="120" customWidth="1"/>
    <col min="7171" max="7171" width="6.25" style="120" customWidth="1"/>
    <col min="7172" max="7172" width="6.625" style="120" customWidth="1"/>
    <col min="7173" max="7176" width="14.25" style="120" customWidth="1"/>
    <col min="7177" max="7177" width="17.75" style="120" customWidth="1"/>
    <col min="7178" max="7423" width="9" style="120"/>
    <col min="7424" max="7424" width="6.5" style="120" customWidth="1"/>
    <col min="7425" max="7425" width="23.75" style="120" customWidth="1"/>
    <col min="7426" max="7426" width="8.375" style="120" customWidth="1"/>
    <col min="7427" max="7427" width="6.25" style="120" customWidth="1"/>
    <col min="7428" max="7428" width="6.625" style="120" customWidth="1"/>
    <col min="7429" max="7432" width="14.25" style="120" customWidth="1"/>
    <col min="7433" max="7433" width="17.75" style="120" customWidth="1"/>
    <col min="7434" max="7679" width="9" style="120"/>
    <col min="7680" max="7680" width="6.5" style="120" customWidth="1"/>
    <col min="7681" max="7681" width="23.75" style="120" customWidth="1"/>
    <col min="7682" max="7682" width="8.375" style="120" customWidth="1"/>
    <col min="7683" max="7683" width="6.25" style="120" customWidth="1"/>
    <col min="7684" max="7684" width="6.625" style="120" customWidth="1"/>
    <col min="7685" max="7688" width="14.25" style="120" customWidth="1"/>
    <col min="7689" max="7689" width="17.75" style="120" customWidth="1"/>
    <col min="7690" max="7935" width="9" style="120"/>
    <col min="7936" max="7936" width="6.5" style="120" customWidth="1"/>
    <col min="7937" max="7937" width="23.75" style="120" customWidth="1"/>
    <col min="7938" max="7938" width="8.375" style="120" customWidth="1"/>
    <col min="7939" max="7939" width="6.25" style="120" customWidth="1"/>
    <col min="7940" max="7940" width="6.625" style="120" customWidth="1"/>
    <col min="7941" max="7944" width="14.25" style="120" customWidth="1"/>
    <col min="7945" max="7945" width="17.75" style="120" customWidth="1"/>
    <col min="7946" max="8191" width="9" style="120"/>
    <col min="8192" max="8192" width="6.5" style="120" customWidth="1"/>
    <col min="8193" max="8193" width="23.75" style="120" customWidth="1"/>
    <col min="8194" max="8194" width="8.375" style="120" customWidth="1"/>
    <col min="8195" max="8195" width="6.25" style="120" customWidth="1"/>
    <col min="8196" max="8196" width="6.625" style="120" customWidth="1"/>
    <col min="8197" max="8200" width="14.25" style="120" customWidth="1"/>
    <col min="8201" max="8201" width="17.75" style="120" customWidth="1"/>
    <col min="8202" max="8447" width="9" style="120"/>
    <col min="8448" max="8448" width="6.5" style="120" customWidth="1"/>
    <col min="8449" max="8449" width="23.75" style="120" customWidth="1"/>
    <col min="8450" max="8450" width="8.375" style="120" customWidth="1"/>
    <col min="8451" max="8451" width="6.25" style="120" customWidth="1"/>
    <col min="8452" max="8452" width="6.625" style="120" customWidth="1"/>
    <col min="8453" max="8456" width="14.25" style="120" customWidth="1"/>
    <col min="8457" max="8457" width="17.75" style="120" customWidth="1"/>
    <col min="8458" max="8703" width="9" style="120"/>
    <col min="8704" max="8704" width="6.5" style="120" customWidth="1"/>
    <col min="8705" max="8705" width="23.75" style="120" customWidth="1"/>
    <col min="8706" max="8706" width="8.375" style="120" customWidth="1"/>
    <col min="8707" max="8707" width="6.25" style="120" customWidth="1"/>
    <col min="8708" max="8708" width="6.625" style="120" customWidth="1"/>
    <col min="8709" max="8712" width="14.25" style="120" customWidth="1"/>
    <col min="8713" max="8713" width="17.75" style="120" customWidth="1"/>
    <col min="8714" max="8959" width="9" style="120"/>
    <col min="8960" max="8960" width="6.5" style="120" customWidth="1"/>
    <col min="8961" max="8961" width="23.75" style="120" customWidth="1"/>
    <col min="8962" max="8962" width="8.375" style="120" customWidth="1"/>
    <col min="8963" max="8963" width="6.25" style="120" customWidth="1"/>
    <col min="8964" max="8964" width="6.625" style="120" customWidth="1"/>
    <col min="8965" max="8968" width="14.25" style="120" customWidth="1"/>
    <col min="8969" max="8969" width="17.75" style="120" customWidth="1"/>
    <col min="8970" max="9215" width="9" style="120"/>
    <col min="9216" max="9216" width="6.5" style="120" customWidth="1"/>
    <col min="9217" max="9217" width="23.75" style="120" customWidth="1"/>
    <col min="9218" max="9218" width="8.375" style="120" customWidth="1"/>
    <col min="9219" max="9219" width="6.25" style="120" customWidth="1"/>
    <col min="9220" max="9220" width="6.625" style="120" customWidth="1"/>
    <col min="9221" max="9224" width="14.25" style="120" customWidth="1"/>
    <col min="9225" max="9225" width="17.75" style="120" customWidth="1"/>
    <col min="9226" max="9471" width="9" style="120"/>
    <col min="9472" max="9472" width="6.5" style="120" customWidth="1"/>
    <col min="9473" max="9473" width="23.75" style="120" customWidth="1"/>
    <col min="9474" max="9474" width="8.375" style="120" customWidth="1"/>
    <col min="9475" max="9475" width="6.25" style="120" customWidth="1"/>
    <col min="9476" max="9476" width="6.625" style="120" customWidth="1"/>
    <col min="9477" max="9480" width="14.25" style="120" customWidth="1"/>
    <col min="9481" max="9481" width="17.75" style="120" customWidth="1"/>
    <col min="9482" max="9727" width="9" style="120"/>
    <col min="9728" max="9728" width="6.5" style="120" customWidth="1"/>
    <col min="9729" max="9729" width="23.75" style="120" customWidth="1"/>
    <col min="9730" max="9730" width="8.375" style="120" customWidth="1"/>
    <col min="9731" max="9731" width="6.25" style="120" customWidth="1"/>
    <col min="9732" max="9732" width="6.625" style="120" customWidth="1"/>
    <col min="9733" max="9736" width="14.25" style="120" customWidth="1"/>
    <col min="9737" max="9737" width="17.75" style="120" customWidth="1"/>
    <col min="9738" max="9983" width="9" style="120"/>
    <col min="9984" max="9984" width="6.5" style="120" customWidth="1"/>
    <col min="9985" max="9985" width="23.75" style="120" customWidth="1"/>
    <col min="9986" max="9986" width="8.375" style="120" customWidth="1"/>
    <col min="9987" max="9987" width="6.25" style="120" customWidth="1"/>
    <col min="9988" max="9988" width="6.625" style="120" customWidth="1"/>
    <col min="9989" max="9992" width="14.25" style="120" customWidth="1"/>
    <col min="9993" max="9993" width="17.75" style="120" customWidth="1"/>
    <col min="9994" max="10239" width="9" style="120"/>
    <col min="10240" max="10240" width="6.5" style="120" customWidth="1"/>
    <col min="10241" max="10241" width="23.75" style="120" customWidth="1"/>
    <col min="10242" max="10242" width="8.375" style="120" customWidth="1"/>
    <col min="10243" max="10243" width="6.25" style="120" customWidth="1"/>
    <col min="10244" max="10244" width="6.625" style="120" customWidth="1"/>
    <col min="10245" max="10248" width="14.25" style="120" customWidth="1"/>
    <col min="10249" max="10249" width="17.75" style="120" customWidth="1"/>
    <col min="10250" max="10495" width="9" style="120"/>
    <col min="10496" max="10496" width="6.5" style="120" customWidth="1"/>
    <col min="10497" max="10497" width="23.75" style="120" customWidth="1"/>
    <col min="10498" max="10498" width="8.375" style="120" customWidth="1"/>
    <col min="10499" max="10499" width="6.25" style="120" customWidth="1"/>
    <col min="10500" max="10500" width="6.625" style="120" customWidth="1"/>
    <col min="10501" max="10504" width="14.25" style="120" customWidth="1"/>
    <col min="10505" max="10505" width="17.75" style="120" customWidth="1"/>
    <col min="10506" max="10751" width="9" style="120"/>
    <col min="10752" max="10752" width="6.5" style="120" customWidth="1"/>
    <col min="10753" max="10753" width="23.75" style="120" customWidth="1"/>
    <col min="10754" max="10754" width="8.375" style="120" customWidth="1"/>
    <col min="10755" max="10755" width="6.25" style="120" customWidth="1"/>
    <col min="10756" max="10756" width="6.625" style="120" customWidth="1"/>
    <col min="10757" max="10760" width="14.25" style="120" customWidth="1"/>
    <col min="10761" max="10761" width="17.75" style="120" customWidth="1"/>
    <col min="10762" max="11007" width="9" style="120"/>
    <col min="11008" max="11008" width="6.5" style="120" customWidth="1"/>
    <col min="11009" max="11009" width="23.75" style="120" customWidth="1"/>
    <col min="11010" max="11010" width="8.375" style="120" customWidth="1"/>
    <col min="11011" max="11011" width="6.25" style="120" customWidth="1"/>
    <col min="11012" max="11012" width="6.625" style="120" customWidth="1"/>
    <col min="11013" max="11016" width="14.25" style="120" customWidth="1"/>
    <col min="11017" max="11017" width="17.75" style="120" customWidth="1"/>
    <col min="11018" max="11263" width="9" style="120"/>
    <col min="11264" max="11264" width="6.5" style="120" customWidth="1"/>
    <col min="11265" max="11265" width="23.75" style="120" customWidth="1"/>
    <col min="11266" max="11266" width="8.375" style="120" customWidth="1"/>
    <col min="11267" max="11267" width="6.25" style="120" customWidth="1"/>
    <col min="11268" max="11268" width="6.625" style="120" customWidth="1"/>
    <col min="11269" max="11272" width="14.25" style="120" customWidth="1"/>
    <col min="11273" max="11273" width="17.75" style="120" customWidth="1"/>
    <col min="11274" max="11519" width="9" style="120"/>
    <col min="11520" max="11520" width="6.5" style="120" customWidth="1"/>
    <col min="11521" max="11521" width="23.75" style="120" customWidth="1"/>
    <col min="11522" max="11522" width="8.375" style="120" customWidth="1"/>
    <col min="11523" max="11523" width="6.25" style="120" customWidth="1"/>
    <col min="11524" max="11524" width="6.625" style="120" customWidth="1"/>
    <col min="11525" max="11528" width="14.25" style="120" customWidth="1"/>
    <col min="11529" max="11529" width="17.75" style="120" customWidth="1"/>
    <col min="11530" max="11775" width="9" style="120"/>
    <col min="11776" max="11776" width="6.5" style="120" customWidth="1"/>
    <col min="11777" max="11777" width="23.75" style="120" customWidth="1"/>
    <col min="11778" max="11778" width="8.375" style="120" customWidth="1"/>
    <col min="11779" max="11779" width="6.25" style="120" customWidth="1"/>
    <col min="11780" max="11780" width="6.625" style="120" customWidth="1"/>
    <col min="11781" max="11784" width="14.25" style="120" customWidth="1"/>
    <col min="11785" max="11785" width="17.75" style="120" customWidth="1"/>
    <col min="11786" max="12031" width="9" style="120"/>
    <col min="12032" max="12032" width="6.5" style="120" customWidth="1"/>
    <col min="12033" max="12033" width="23.75" style="120" customWidth="1"/>
    <col min="12034" max="12034" width="8.375" style="120" customWidth="1"/>
    <col min="12035" max="12035" width="6.25" style="120" customWidth="1"/>
    <col min="12036" max="12036" width="6.625" style="120" customWidth="1"/>
    <col min="12037" max="12040" width="14.25" style="120" customWidth="1"/>
    <col min="12041" max="12041" width="17.75" style="120" customWidth="1"/>
    <col min="12042" max="12287" width="9" style="120"/>
    <col min="12288" max="12288" width="6.5" style="120" customWidth="1"/>
    <col min="12289" max="12289" width="23.75" style="120" customWidth="1"/>
    <col min="12290" max="12290" width="8.375" style="120" customWidth="1"/>
    <col min="12291" max="12291" width="6.25" style="120" customWidth="1"/>
    <col min="12292" max="12292" width="6.625" style="120" customWidth="1"/>
    <col min="12293" max="12296" width="14.25" style="120" customWidth="1"/>
    <col min="12297" max="12297" width="17.75" style="120" customWidth="1"/>
    <col min="12298" max="12543" width="9" style="120"/>
    <col min="12544" max="12544" width="6.5" style="120" customWidth="1"/>
    <col min="12545" max="12545" width="23.75" style="120" customWidth="1"/>
    <col min="12546" max="12546" width="8.375" style="120" customWidth="1"/>
    <col min="12547" max="12547" width="6.25" style="120" customWidth="1"/>
    <col min="12548" max="12548" width="6.625" style="120" customWidth="1"/>
    <col min="12549" max="12552" width="14.25" style="120" customWidth="1"/>
    <col min="12553" max="12553" width="17.75" style="120" customWidth="1"/>
    <col min="12554" max="12799" width="9" style="120"/>
    <col min="12800" max="12800" width="6.5" style="120" customWidth="1"/>
    <col min="12801" max="12801" width="23.75" style="120" customWidth="1"/>
    <col min="12802" max="12802" width="8.375" style="120" customWidth="1"/>
    <col min="12803" max="12803" width="6.25" style="120" customWidth="1"/>
    <col min="12804" max="12804" width="6.625" style="120" customWidth="1"/>
    <col min="12805" max="12808" width="14.25" style="120" customWidth="1"/>
    <col min="12809" max="12809" width="17.75" style="120" customWidth="1"/>
    <col min="12810" max="13055" width="9" style="120"/>
    <col min="13056" max="13056" width="6.5" style="120" customWidth="1"/>
    <col min="13057" max="13057" width="23.75" style="120" customWidth="1"/>
    <col min="13058" max="13058" width="8.375" style="120" customWidth="1"/>
    <col min="13059" max="13059" width="6.25" style="120" customWidth="1"/>
    <col min="13060" max="13060" width="6.625" style="120" customWidth="1"/>
    <col min="13061" max="13064" width="14.25" style="120" customWidth="1"/>
    <col min="13065" max="13065" width="17.75" style="120" customWidth="1"/>
    <col min="13066" max="13311" width="9" style="120"/>
    <col min="13312" max="13312" width="6.5" style="120" customWidth="1"/>
    <col min="13313" max="13313" width="23.75" style="120" customWidth="1"/>
    <col min="13314" max="13314" width="8.375" style="120" customWidth="1"/>
    <col min="13315" max="13315" width="6.25" style="120" customWidth="1"/>
    <col min="13316" max="13316" width="6.625" style="120" customWidth="1"/>
    <col min="13317" max="13320" width="14.25" style="120" customWidth="1"/>
    <col min="13321" max="13321" width="17.75" style="120" customWidth="1"/>
    <col min="13322" max="13567" width="9" style="120"/>
    <col min="13568" max="13568" width="6.5" style="120" customWidth="1"/>
    <col min="13569" max="13569" width="23.75" style="120" customWidth="1"/>
    <col min="13570" max="13570" width="8.375" style="120" customWidth="1"/>
    <col min="13571" max="13571" width="6.25" style="120" customWidth="1"/>
    <col min="13572" max="13572" width="6.625" style="120" customWidth="1"/>
    <col min="13573" max="13576" width="14.25" style="120" customWidth="1"/>
    <col min="13577" max="13577" width="17.75" style="120" customWidth="1"/>
    <col min="13578" max="13823" width="9" style="120"/>
    <col min="13824" max="13824" width="6.5" style="120" customWidth="1"/>
    <col min="13825" max="13825" width="23.75" style="120" customWidth="1"/>
    <col min="13826" max="13826" width="8.375" style="120" customWidth="1"/>
    <col min="13827" max="13827" width="6.25" style="120" customWidth="1"/>
    <col min="13828" max="13828" width="6.625" style="120" customWidth="1"/>
    <col min="13829" max="13832" width="14.25" style="120" customWidth="1"/>
    <col min="13833" max="13833" width="17.75" style="120" customWidth="1"/>
    <col min="13834" max="14079" width="9" style="120"/>
    <col min="14080" max="14080" width="6.5" style="120" customWidth="1"/>
    <col min="14081" max="14081" width="23.75" style="120" customWidth="1"/>
    <col min="14082" max="14082" width="8.375" style="120" customWidth="1"/>
    <col min="14083" max="14083" width="6.25" style="120" customWidth="1"/>
    <col min="14084" max="14084" width="6.625" style="120" customWidth="1"/>
    <col min="14085" max="14088" width="14.25" style="120" customWidth="1"/>
    <col min="14089" max="14089" width="17.75" style="120" customWidth="1"/>
    <col min="14090" max="14335" width="9" style="120"/>
    <col min="14336" max="14336" width="6.5" style="120" customWidth="1"/>
    <col min="14337" max="14337" width="23.75" style="120" customWidth="1"/>
    <col min="14338" max="14338" width="8.375" style="120" customWidth="1"/>
    <col min="14339" max="14339" width="6.25" style="120" customWidth="1"/>
    <col min="14340" max="14340" width="6.625" style="120" customWidth="1"/>
    <col min="14341" max="14344" width="14.25" style="120" customWidth="1"/>
    <col min="14345" max="14345" width="17.75" style="120" customWidth="1"/>
    <col min="14346" max="14591" width="9" style="120"/>
    <col min="14592" max="14592" width="6.5" style="120" customWidth="1"/>
    <col min="14593" max="14593" width="23.75" style="120" customWidth="1"/>
    <col min="14594" max="14594" width="8.375" style="120" customWidth="1"/>
    <col min="14595" max="14595" width="6.25" style="120" customWidth="1"/>
    <col min="14596" max="14596" width="6.625" style="120" customWidth="1"/>
    <col min="14597" max="14600" width="14.25" style="120" customWidth="1"/>
    <col min="14601" max="14601" width="17.75" style="120" customWidth="1"/>
    <col min="14602" max="14847" width="9" style="120"/>
    <col min="14848" max="14848" width="6.5" style="120" customWidth="1"/>
    <col min="14849" max="14849" width="23.75" style="120" customWidth="1"/>
    <col min="14850" max="14850" width="8.375" style="120" customWidth="1"/>
    <col min="14851" max="14851" width="6.25" style="120" customWidth="1"/>
    <col min="14852" max="14852" width="6.625" style="120" customWidth="1"/>
    <col min="14853" max="14856" width="14.25" style="120" customWidth="1"/>
    <col min="14857" max="14857" width="17.75" style="120" customWidth="1"/>
    <col min="14858" max="15103" width="9" style="120"/>
    <col min="15104" max="15104" width="6.5" style="120" customWidth="1"/>
    <col min="15105" max="15105" width="23.75" style="120" customWidth="1"/>
    <col min="15106" max="15106" width="8.375" style="120" customWidth="1"/>
    <col min="15107" max="15107" width="6.25" style="120" customWidth="1"/>
    <col min="15108" max="15108" width="6.625" style="120" customWidth="1"/>
    <col min="15109" max="15112" width="14.25" style="120" customWidth="1"/>
    <col min="15113" max="15113" width="17.75" style="120" customWidth="1"/>
    <col min="15114" max="15359" width="9" style="120"/>
    <col min="15360" max="15360" width="6.5" style="120" customWidth="1"/>
    <col min="15361" max="15361" width="23.75" style="120" customWidth="1"/>
    <col min="15362" max="15362" width="8.375" style="120" customWidth="1"/>
    <col min="15363" max="15363" width="6.25" style="120" customWidth="1"/>
    <col min="15364" max="15364" width="6.625" style="120" customWidth="1"/>
    <col min="15365" max="15368" width="14.25" style="120" customWidth="1"/>
    <col min="15369" max="15369" width="17.75" style="120" customWidth="1"/>
    <col min="15370" max="15615" width="9" style="120"/>
    <col min="15616" max="15616" width="6.5" style="120" customWidth="1"/>
    <col min="15617" max="15617" width="23.75" style="120" customWidth="1"/>
    <col min="15618" max="15618" width="8.375" style="120" customWidth="1"/>
    <col min="15619" max="15619" width="6.25" style="120" customWidth="1"/>
    <col min="15620" max="15620" width="6.625" style="120" customWidth="1"/>
    <col min="15621" max="15624" width="14.25" style="120" customWidth="1"/>
    <col min="15625" max="15625" width="17.75" style="120" customWidth="1"/>
    <col min="15626" max="15871" width="9" style="120"/>
    <col min="15872" max="15872" width="6.5" style="120" customWidth="1"/>
    <col min="15873" max="15873" width="23.75" style="120" customWidth="1"/>
    <col min="15874" max="15874" width="8.375" style="120" customWidth="1"/>
    <col min="15875" max="15875" width="6.25" style="120" customWidth="1"/>
    <col min="15876" max="15876" width="6.625" style="120" customWidth="1"/>
    <col min="15877" max="15880" width="14.25" style="120" customWidth="1"/>
    <col min="15881" max="15881" width="17.75" style="120" customWidth="1"/>
    <col min="15882" max="16127" width="9" style="120"/>
    <col min="16128" max="16128" width="6.5" style="120" customWidth="1"/>
    <col min="16129" max="16129" width="23.75" style="120" customWidth="1"/>
    <col min="16130" max="16130" width="8.375" style="120" customWidth="1"/>
    <col min="16131" max="16131" width="6.25" style="120" customWidth="1"/>
    <col min="16132" max="16132" width="6.625" style="120" customWidth="1"/>
    <col min="16133" max="16136" width="14.25" style="120" customWidth="1"/>
    <col min="16137" max="16137" width="17.75" style="120" customWidth="1"/>
    <col min="16138" max="16384" width="9" style="120"/>
  </cols>
  <sheetData>
    <row r="1" spans="1:9" ht="31.5" customHeight="1">
      <c r="A1" s="313" t="s">
        <v>396</v>
      </c>
      <c r="B1" s="334"/>
      <c r="C1" s="335"/>
      <c r="D1" s="334"/>
      <c r="E1" s="336"/>
      <c r="F1" s="337"/>
      <c r="G1" s="337"/>
      <c r="H1" s="337"/>
      <c r="I1" s="338"/>
    </row>
    <row r="2" spans="1:9" s="147" customFormat="1" ht="16.5" customHeight="1">
      <c r="A2" s="1027" t="s">
        <v>181</v>
      </c>
      <c r="B2" s="1027" t="s">
        <v>191</v>
      </c>
      <c r="C2" s="1027" t="s">
        <v>192</v>
      </c>
      <c r="D2" s="1027" t="s">
        <v>114</v>
      </c>
      <c r="E2" s="1028" t="s">
        <v>194</v>
      </c>
      <c r="F2" s="1026" t="s">
        <v>166</v>
      </c>
      <c r="G2" s="1028" t="s">
        <v>195</v>
      </c>
      <c r="H2" s="1026" t="s">
        <v>135</v>
      </c>
      <c r="I2" s="1027" t="s">
        <v>196</v>
      </c>
    </row>
    <row r="3" spans="1:9" s="147" customFormat="1" ht="16.5" customHeight="1">
      <c r="A3" s="918"/>
      <c r="B3" s="918"/>
      <c r="C3" s="918"/>
      <c r="D3" s="918"/>
      <c r="E3" s="1029"/>
      <c r="F3" s="1025"/>
      <c r="G3" s="1029"/>
      <c r="H3" s="1025"/>
      <c r="I3" s="918"/>
    </row>
    <row r="4" spans="1:9" s="147" customFormat="1" ht="21.75" customHeight="1">
      <c r="A4" s="581">
        <v>1</v>
      </c>
      <c r="B4" s="212" t="s">
        <v>348</v>
      </c>
      <c r="C4" s="324" t="s">
        <v>1092</v>
      </c>
      <c r="D4" s="567" t="s">
        <v>212</v>
      </c>
      <c r="E4" s="828"/>
      <c r="F4" s="571"/>
      <c r="G4" s="828">
        <v>52000</v>
      </c>
      <c r="H4" s="571">
        <f t="shared" ref="H4:H23" si="0">ROUNDDOWN(SUM(E4,F4,G4),0)</f>
        <v>52000</v>
      </c>
      <c r="I4" s="813"/>
    </row>
    <row r="5" spans="1:9" s="140" customFormat="1" ht="21.75" customHeight="1">
      <c r="A5" s="581">
        <v>2</v>
      </c>
      <c r="B5" s="212" t="s">
        <v>397</v>
      </c>
      <c r="C5" s="324" t="s">
        <v>199</v>
      </c>
      <c r="D5" s="210" t="s">
        <v>395</v>
      </c>
      <c r="E5" s="233"/>
      <c r="F5" s="233"/>
      <c r="G5" s="233">
        <v>61106</v>
      </c>
      <c r="H5" s="233">
        <f t="shared" si="0"/>
        <v>61106</v>
      </c>
      <c r="I5" s="210"/>
    </row>
    <row r="6" spans="1:9" s="140" customFormat="1" ht="21.75" customHeight="1">
      <c r="A6" s="581">
        <v>3</v>
      </c>
      <c r="B6" s="212" t="s">
        <v>397</v>
      </c>
      <c r="C6" s="324" t="s">
        <v>393</v>
      </c>
      <c r="D6" s="210" t="s">
        <v>395</v>
      </c>
      <c r="E6" s="233"/>
      <c r="F6" s="233"/>
      <c r="G6" s="233">
        <v>89000</v>
      </c>
      <c r="H6" s="233">
        <f t="shared" si="0"/>
        <v>89000</v>
      </c>
      <c r="I6" s="210"/>
    </row>
    <row r="7" spans="1:9" s="140" customFormat="1" ht="21.75" customHeight="1">
      <c r="A7" s="581">
        <v>4</v>
      </c>
      <c r="B7" s="212" t="s">
        <v>348</v>
      </c>
      <c r="C7" s="324" t="s">
        <v>502</v>
      </c>
      <c r="D7" s="210" t="s">
        <v>395</v>
      </c>
      <c r="E7" s="233"/>
      <c r="F7" s="233"/>
      <c r="G7" s="233">
        <v>93042</v>
      </c>
      <c r="H7" s="233">
        <f>ROUNDDOWN(SUM(E7,F7,G7),0)</f>
        <v>93042</v>
      </c>
      <c r="I7" s="250"/>
    </row>
    <row r="8" spans="1:9" s="562" customFormat="1" ht="21.75" customHeight="1">
      <c r="A8" s="581">
        <v>5</v>
      </c>
      <c r="B8" s="212" t="s">
        <v>894</v>
      </c>
      <c r="C8" s="324" t="s">
        <v>393</v>
      </c>
      <c r="D8" s="567" t="s">
        <v>895</v>
      </c>
      <c r="E8" s="571"/>
      <c r="F8" s="571"/>
      <c r="G8" s="571">
        <v>99800</v>
      </c>
      <c r="H8" s="571">
        <f>ROUNDDOWN(SUM(E8,F8,G8),0)</f>
        <v>99800</v>
      </c>
      <c r="I8" s="575"/>
    </row>
    <row r="9" spans="1:9" s="562" customFormat="1" ht="21.75" customHeight="1">
      <c r="A9" s="581">
        <v>6</v>
      </c>
      <c r="B9" s="212" t="s">
        <v>896</v>
      </c>
      <c r="C9" s="212" t="s">
        <v>897</v>
      </c>
      <c r="D9" s="567" t="s">
        <v>895</v>
      </c>
      <c r="E9" s="571"/>
      <c r="F9" s="571"/>
      <c r="G9" s="571">
        <v>23922</v>
      </c>
      <c r="H9" s="571">
        <f>ROUNDDOWN(SUM(E9,F9,G9),0)</f>
        <v>23922</v>
      </c>
      <c r="I9" s="575"/>
    </row>
    <row r="10" spans="1:9" s="140" customFormat="1" ht="21.75" customHeight="1">
      <c r="A10" s="581">
        <v>7</v>
      </c>
      <c r="B10" s="212" t="str">
        <f>중기사용료!B100</f>
        <v>플레이트 콤팩터</v>
      </c>
      <c r="C10" s="212" t="str">
        <f>중기사용료!C100</f>
        <v>1.5TON</v>
      </c>
      <c r="D10" s="210" t="s">
        <v>398</v>
      </c>
      <c r="E10" s="233"/>
      <c r="F10" s="233"/>
      <c r="G10" s="233">
        <v>1318</v>
      </c>
      <c r="H10" s="233">
        <f t="shared" si="0"/>
        <v>1318</v>
      </c>
      <c r="I10" s="210"/>
    </row>
    <row r="11" spans="1:9" s="562" customFormat="1" ht="21.75" customHeight="1">
      <c r="A11" s="581">
        <v>8</v>
      </c>
      <c r="B11" s="212" t="s">
        <v>1102</v>
      </c>
      <c r="C11" s="212" t="s">
        <v>1103</v>
      </c>
      <c r="D11" s="567" t="s">
        <v>1096</v>
      </c>
      <c r="E11" s="571"/>
      <c r="F11" s="571"/>
      <c r="G11" s="571">
        <v>5670</v>
      </c>
      <c r="H11" s="571">
        <f t="shared" si="0"/>
        <v>5670</v>
      </c>
      <c r="I11" s="567"/>
    </row>
    <row r="12" spans="1:9" s="140" customFormat="1" ht="21.75" customHeight="1">
      <c r="A12" s="581">
        <v>9</v>
      </c>
      <c r="B12" s="212" t="s">
        <v>416</v>
      </c>
      <c r="C12" s="212" t="s">
        <v>417</v>
      </c>
      <c r="D12" s="210" t="s">
        <v>395</v>
      </c>
      <c r="E12" s="233"/>
      <c r="F12" s="233"/>
      <c r="G12" s="233">
        <v>17833</v>
      </c>
      <c r="H12" s="233">
        <f t="shared" si="0"/>
        <v>17833</v>
      </c>
      <c r="I12" s="250"/>
    </row>
    <row r="13" spans="1:9" s="140" customFormat="1" ht="21.75" customHeight="1">
      <c r="A13" s="581">
        <v>10</v>
      </c>
      <c r="B13" s="212" t="s">
        <v>524</v>
      </c>
      <c r="C13" s="212" t="s">
        <v>525</v>
      </c>
      <c r="D13" s="210" t="s">
        <v>395</v>
      </c>
      <c r="E13" s="233"/>
      <c r="F13" s="233"/>
      <c r="G13" s="233">
        <v>315</v>
      </c>
      <c r="H13" s="233">
        <f t="shared" si="0"/>
        <v>315</v>
      </c>
      <c r="I13" s="250"/>
    </row>
    <row r="14" spans="1:9" s="140" customFormat="1" ht="21.75" customHeight="1">
      <c r="A14" s="581">
        <v>11</v>
      </c>
      <c r="B14" s="212" t="s">
        <v>524</v>
      </c>
      <c r="C14" s="212" t="s">
        <v>523</v>
      </c>
      <c r="D14" s="210" t="s">
        <v>395</v>
      </c>
      <c r="E14" s="233"/>
      <c r="F14" s="233"/>
      <c r="G14" s="233">
        <v>544</v>
      </c>
      <c r="H14" s="233">
        <f>ROUNDDOWN(SUM(E14,F14,G14),0)</f>
        <v>544</v>
      </c>
      <c r="I14" s="250"/>
    </row>
    <row r="15" spans="1:9" s="140" customFormat="1" ht="21.75" customHeight="1">
      <c r="A15" s="581">
        <v>12</v>
      </c>
      <c r="B15" s="212" t="s">
        <v>711</v>
      </c>
      <c r="C15" s="212" t="s">
        <v>712</v>
      </c>
      <c r="D15" s="210" t="s">
        <v>395</v>
      </c>
      <c r="E15" s="233"/>
      <c r="F15" s="233"/>
      <c r="G15" s="233">
        <v>41399</v>
      </c>
      <c r="H15" s="233">
        <f>ROUNDDOWN(SUM(E15,F15,G15),0)</f>
        <v>41399</v>
      </c>
      <c r="I15" s="250"/>
    </row>
    <row r="16" spans="1:9" s="562" customFormat="1" ht="21.75" customHeight="1">
      <c r="A16" s="581">
        <v>13</v>
      </c>
      <c r="B16" s="212" t="s">
        <v>928</v>
      </c>
      <c r="C16" s="212" t="s">
        <v>929</v>
      </c>
      <c r="D16" s="567" t="s">
        <v>212</v>
      </c>
      <c r="E16" s="571"/>
      <c r="F16" s="571"/>
      <c r="G16" s="571">
        <v>64995</v>
      </c>
      <c r="H16" s="571">
        <f>ROUNDDOWN(SUM(E16,F16,G16),0)</f>
        <v>64995</v>
      </c>
      <c r="I16" s="575"/>
    </row>
    <row r="17" spans="1:9" s="562" customFormat="1" ht="21.75" customHeight="1">
      <c r="A17" s="581">
        <v>14</v>
      </c>
      <c r="B17" s="212" t="s">
        <v>930</v>
      </c>
      <c r="C17" s="212" t="s">
        <v>931</v>
      </c>
      <c r="D17" s="567" t="s">
        <v>932</v>
      </c>
      <c r="E17" s="571"/>
      <c r="F17" s="571"/>
      <c r="G17" s="571">
        <v>110246</v>
      </c>
      <c r="H17" s="571">
        <f>ROUNDDOWN(SUM(E17,F17,G17),0)</f>
        <v>110246</v>
      </c>
      <c r="I17" s="575"/>
    </row>
    <row r="18" spans="1:9" s="562" customFormat="1" ht="21.75" customHeight="1">
      <c r="A18" s="581">
        <v>15</v>
      </c>
      <c r="B18" s="212" t="s">
        <v>1094</v>
      </c>
      <c r="C18" s="212" t="s">
        <v>1095</v>
      </c>
      <c r="D18" s="567" t="s">
        <v>1096</v>
      </c>
      <c r="E18" s="571"/>
      <c r="F18" s="571"/>
      <c r="G18" s="571">
        <v>38287</v>
      </c>
      <c r="H18" s="571">
        <f>ROUNDDOWN(SUM(E18,F18,G18),0)</f>
        <v>38287</v>
      </c>
      <c r="I18" s="575"/>
    </row>
    <row r="19" spans="1:9" s="140" customFormat="1" ht="21.75" customHeight="1">
      <c r="A19" s="581">
        <v>16</v>
      </c>
      <c r="B19" s="212" t="s">
        <v>404</v>
      </c>
      <c r="C19" s="212"/>
      <c r="D19" s="210" t="s">
        <v>351</v>
      </c>
      <c r="E19" s="233"/>
      <c r="F19" s="233">
        <v>90654</v>
      </c>
      <c r="G19" s="233"/>
      <c r="H19" s="233">
        <f t="shared" si="0"/>
        <v>90654</v>
      </c>
      <c r="I19" s="210"/>
    </row>
    <row r="20" spans="1:9" s="140" customFormat="1" ht="21.75" customHeight="1">
      <c r="A20" s="581">
        <v>17</v>
      </c>
      <c r="B20" s="212" t="s">
        <v>402</v>
      </c>
      <c r="C20" s="212"/>
      <c r="D20" s="210" t="s">
        <v>351</v>
      </c>
      <c r="E20" s="233"/>
      <c r="F20" s="233">
        <v>121654</v>
      </c>
      <c r="G20" s="233"/>
      <c r="H20" s="233">
        <f t="shared" si="0"/>
        <v>121654</v>
      </c>
      <c r="I20" s="210"/>
    </row>
    <row r="21" spans="1:9" s="140" customFormat="1" ht="21.75" customHeight="1">
      <c r="A21" s="581">
        <v>18</v>
      </c>
      <c r="B21" s="212" t="s">
        <v>718</v>
      </c>
      <c r="C21" s="212"/>
      <c r="D21" s="210" t="s">
        <v>717</v>
      </c>
      <c r="E21" s="233"/>
      <c r="F21" s="233">
        <v>118861</v>
      </c>
      <c r="G21" s="233"/>
      <c r="H21" s="233">
        <f t="shared" si="0"/>
        <v>118861</v>
      </c>
      <c r="I21" s="210"/>
    </row>
    <row r="22" spans="1:9" s="140" customFormat="1" ht="21.75" customHeight="1">
      <c r="A22" s="581">
        <v>19</v>
      </c>
      <c r="B22" s="212" t="s">
        <v>399</v>
      </c>
      <c r="C22" s="210"/>
      <c r="D22" s="210" t="s">
        <v>401</v>
      </c>
      <c r="E22" s="233">
        <v>1626</v>
      </c>
      <c r="F22" s="233"/>
      <c r="G22" s="233"/>
      <c r="H22" s="233">
        <f t="shared" si="0"/>
        <v>1626</v>
      </c>
      <c r="I22" s="210"/>
    </row>
    <row r="23" spans="1:9" s="140" customFormat="1" ht="21.75" customHeight="1">
      <c r="A23" s="322">
        <v>20</v>
      </c>
      <c r="B23" s="212" t="s">
        <v>400</v>
      </c>
      <c r="C23" s="210"/>
      <c r="D23" s="210" t="s">
        <v>401</v>
      </c>
      <c r="E23" s="233">
        <v>1440</v>
      </c>
      <c r="F23" s="233"/>
      <c r="G23" s="233"/>
      <c r="H23" s="233">
        <f t="shared" si="0"/>
        <v>1440</v>
      </c>
      <c r="I23" s="210"/>
    </row>
    <row r="24" spans="1:9" s="140" customFormat="1" ht="21.75" customHeight="1">
      <c r="A24" s="322"/>
      <c r="B24" s="212"/>
      <c r="C24" s="210"/>
      <c r="D24" s="210"/>
      <c r="E24" s="233"/>
      <c r="F24" s="233"/>
      <c r="G24" s="233"/>
      <c r="H24" s="233"/>
      <c r="I24" s="210"/>
    </row>
    <row r="25" spans="1:9" s="140" customFormat="1" ht="21.75" customHeight="1">
      <c r="A25" s="322"/>
      <c r="B25" s="212"/>
      <c r="C25" s="210"/>
      <c r="D25" s="210"/>
      <c r="E25" s="233"/>
      <c r="F25" s="233"/>
      <c r="G25" s="233"/>
      <c r="H25" s="233"/>
      <c r="I25" s="210"/>
    </row>
    <row r="26" spans="1:9" s="140" customFormat="1" ht="21.75" customHeight="1">
      <c r="A26" s="322"/>
      <c r="B26" s="212"/>
      <c r="C26" s="210"/>
      <c r="D26" s="210"/>
      <c r="E26" s="233"/>
      <c r="F26" s="233"/>
      <c r="G26" s="233"/>
      <c r="H26" s="233"/>
      <c r="I26" s="210"/>
    </row>
    <row r="27" spans="1:9" s="147" customFormat="1" ht="21.75" customHeight="1">
      <c r="A27" s="328"/>
      <c r="B27" s="305"/>
      <c r="C27" s="269"/>
      <c r="D27" s="269"/>
      <c r="E27" s="310"/>
      <c r="F27" s="310"/>
      <c r="G27" s="310"/>
      <c r="H27" s="310"/>
      <c r="I27" s="269"/>
    </row>
    <row r="28" spans="1:9" s="147" customFormat="1" ht="21.75" customHeight="1">
      <c r="A28" s="328"/>
      <c r="B28" s="305"/>
      <c r="C28" s="269"/>
      <c r="D28" s="269"/>
      <c r="E28" s="310"/>
      <c r="F28" s="310"/>
      <c r="G28" s="310"/>
      <c r="H28" s="310"/>
      <c r="I28" s="269"/>
    </row>
    <row r="29" spans="1:9" s="147" customFormat="1" ht="21.75" customHeight="1">
      <c r="A29" s="328"/>
      <c r="B29" s="305"/>
      <c r="C29" s="269"/>
      <c r="D29" s="269"/>
      <c r="E29" s="310"/>
      <c r="F29" s="310"/>
      <c r="G29" s="310"/>
      <c r="H29" s="310"/>
      <c r="I29" s="269"/>
    </row>
    <row r="30" spans="1:9" s="147" customFormat="1" ht="21.75" customHeight="1">
      <c r="A30" s="328"/>
      <c r="B30" s="305"/>
      <c r="C30" s="269"/>
      <c r="D30" s="269"/>
      <c r="E30" s="310"/>
      <c r="F30" s="310"/>
      <c r="G30" s="310"/>
      <c r="H30" s="310"/>
      <c r="I30" s="269"/>
    </row>
    <row r="31" spans="1:9" s="147" customFormat="1" ht="21.75" customHeight="1">
      <c r="A31" s="328"/>
      <c r="B31" s="305"/>
      <c r="C31" s="269"/>
      <c r="D31" s="269"/>
      <c r="E31" s="310"/>
      <c r="F31" s="310"/>
      <c r="G31" s="310"/>
      <c r="H31" s="310"/>
      <c r="I31" s="269"/>
    </row>
    <row r="32" spans="1:9" s="147" customFormat="1" ht="21.75" customHeight="1">
      <c r="A32" s="328"/>
      <c r="B32" s="305"/>
      <c r="C32" s="269"/>
      <c r="D32" s="269"/>
      <c r="E32" s="310"/>
      <c r="F32" s="310"/>
      <c r="G32" s="310"/>
      <c r="H32" s="310"/>
      <c r="I32" s="269"/>
    </row>
    <row r="33" spans="1:9" ht="21.75" customHeight="1">
      <c r="A33" s="331"/>
      <c r="B33" s="341"/>
      <c r="C33" s="341"/>
      <c r="D33" s="341"/>
      <c r="E33" s="342"/>
      <c r="F33" s="342"/>
      <c r="G33" s="342"/>
      <c r="H33" s="342"/>
      <c r="I33" s="341"/>
    </row>
    <row r="34" spans="1:9" ht="21.75" customHeight="1">
      <c r="A34" s="331"/>
      <c r="B34" s="341"/>
      <c r="C34" s="341"/>
      <c r="D34" s="341"/>
      <c r="E34" s="342"/>
      <c r="F34" s="342"/>
      <c r="G34" s="342"/>
      <c r="H34" s="342"/>
      <c r="I34" s="341"/>
    </row>
    <row r="35" spans="1:9" ht="21.75" customHeight="1">
      <c r="A35" s="331"/>
      <c r="B35" s="341"/>
      <c r="C35" s="333"/>
      <c r="D35" s="341"/>
      <c r="E35" s="342"/>
      <c r="F35" s="342"/>
      <c r="G35" s="342"/>
      <c r="H35" s="342"/>
      <c r="I35" s="341"/>
    </row>
    <row r="36" spans="1:9" ht="21.75" customHeight="1">
      <c r="A36" s="331"/>
      <c r="B36" s="341"/>
      <c r="C36" s="341"/>
      <c r="D36" s="341"/>
      <c r="E36" s="342"/>
      <c r="F36" s="342"/>
      <c r="G36" s="342"/>
      <c r="H36" s="342"/>
      <c r="I36" s="341"/>
    </row>
    <row r="37" spans="1:9" ht="21.75" customHeight="1">
      <c r="A37" s="331"/>
      <c r="B37" s="341"/>
      <c r="C37" s="341"/>
      <c r="D37" s="341"/>
      <c r="E37" s="342"/>
      <c r="F37" s="342"/>
      <c r="G37" s="342"/>
      <c r="H37" s="342"/>
      <c r="I37" s="341"/>
    </row>
    <row r="38" spans="1:9" ht="21.75" customHeight="1">
      <c r="A38" s="331"/>
      <c r="D38" s="341"/>
      <c r="E38" s="342"/>
    </row>
    <row r="39" spans="1:9" ht="21.75" customHeight="1">
      <c r="A39" s="331"/>
      <c r="B39" s="341"/>
      <c r="C39" s="333"/>
      <c r="D39" s="341"/>
      <c r="E39" s="342"/>
    </row>
    <row r="40" spans="1:9" ht="21.75" customHeight="1">
      <c r="A40" s="331"/>
      <c r="B40" s="341"/>
      <c r="C40" s="333"/>
      <c r="D40" s="341"/>
      <c r="E40" s="342"/>
    </row>
    <row r="41" spans="1:9" ht="21.75" customHeight="1">
      <c r="A41" s="331"/>
      <c r="B41" s="341"/>
      <c r="C41" s="333"/>
      <c r="D41" s="341"/>
      <c r="E41" s="342"/>
    </row>
    <row r="42" spans="1:9" ht="21.75" customHeight="1">
      <c r="A42" s="331"/>
      <c r="B42" s="341"/>
      <c r="C42" s="333"/>
      <c r="D42" s="341"/>
      <c r="E42" s="342"/>
    </row>
    <row r="43" spans="1:9" ht="21.75" customHeight="1">
      <c r="A43" s="331"/>
      <c r="B43" s="341"/>
      <c r="C43" s="333"/>
      <c r="D43" s="341"/>
      <c r="E43" s="342"/>
    </row>
    <row r="44" spans="1:9" ht="21.75" customHeight="1">
      <c r="A44" s="331"/>
      <c r="B44" s="341"/>
      <c r="C44" s="333"/>
      <c r="D44" s="341"/>
      <c r="E44" s="342"/>
    </row>
    <row r="45" spans="1:9" ht="21.75" customHeight="1">
      <c r="A45" s="331"/>
      <c r="B45" s="341"/>
      <c r="C45" s="333"/>
      <c r="D45" s="341"/>
      <c r="E45" s="342"/>
    </row>
    <row r="46" spans="1:9" ht="21.75" customHeight="1">
      <c r="A46" s="331"/>
      <c r="B46" s="341"/>
      <c r="C46" s="333"/>
      <c r="D46" s="341"/>
      <c r="E46" s="342"/>
    </row>
    <row r="47" spans="1:9" ht="21.75" customHeight="1">
      <c r="A47" s="331"/>
      <c r="D47" s="341"/>
      <c r="E47" s="342"/>
    </row>
    <row r="48" spans="1:9" ht="21.75" customHeight="1">
      <c r="A48" s="331"/>
      <c r="D48" s="341"/>
      <c r="E48" s="342"/>
    </row>
    <row r="49" spans="1:5" ht="21.75" customHeight="1">
      <c r="A49" s="331"/>
      <c r="D49" s="341"/>
      <c r="E49" s="342"/>
    </row>
    <row r="50" spans="1:5" ht="21.75" customHeight="1">
      <c r="A50" s="331"/>
      <c r="D50" s="341"/>
      <c r="E50" s="342"/>
    </row>
    <row r="51" spans="1:5" ht="21.75" customHeight="1">
      <c r="A51" s="331"/>
      <c r="D51" s="341"/>
      <c r="E51" s="342"/>
    </row>
    <row r="52" spans="1:5" ht="21.75" customHeight="1">
      <c r="A52" s="331"/>
      <c r="D52" s="341"/>
      <c r="E52" s="342"/>
    </row>
    <row r="53" spans="1:5" ht="21.75" customHeight="1">
      <c r="A53" s="331"/>
      <c r="D53" s="341"/>
      <c r="E53" s="342"/>
    </row>
    <row r="54" spans="1:5" ht="21.75" customHeight="1">
      <c r="A54" s="331"/>
      <c r="D54" s="333"/>
      <c r="E54" s="342"/>
    </row>
    <row r="55" spans="1:5" ht="21.75" customHeight="1">
      <c r="A55" s="331"/>
      <c r="D55" s="341"/>
      <c r="E55" s="342"/>
    </row>
    <row r="56" spans="1:5" ht="21.75" customHeight="1">
      <c r="A56" s="331"/>
      <c r="D56" s="341"/>
      <c r="E56" s="342"/>
    </row>
    <row r="57" spans="1:5" ht="21.75" customHeight="1">
      <c r="A57" s="331"/>
      <c r="B57" s="341"/>
      <c r="C57" s="333"/>
      <c r="D57" s="341"/>
      <c r="E57" s="342"/>
    </row>
    <row r="58" spans="1:5" ht="21.75" customHeight="1">
      <c r="A58" s="331"/>
      <c r="B58" s="341"/>
      <c r="C58" s="333"/>
      <c r="D58" s="341"/>
      <c r="E58" s="342"/>
    </row>
    <row r="59" spans="1:5" ht="21.75" customHeight="1">
      <c r="A59" s="331"/>
      <c r="B59" s="341"/>
      <c r="C59" s="333"/>
      <c r="D59" s="341"/>
      <c r="E59" s="342"/>
    </row>
    <row r="60" spans="1:5" ht="21.75" customHeight="1">
      <c r="A60" s="331"/>
      <c r="D60" s="341"/>
      <c r="E60" s="342"/>
    </row>
    <row r="61" spans="1:5" ht="21.75" customHeight="1">
      <c r="A61" s="331"/>
      <c r="B61" s="341"/>
      <c r="C61" s="333"/>
      <c r="D61" s="341"/>
      <c r="E61" s="342"/>
    </row>
    <row r="62" spans="1:5" ht="21.75" customHeight="1">
      <c r="A62" s="331"/>
      <c r="B62" s="341"/>
      <c r="C62" s="344"/>
      <c r="D62" s="341"/>
      <c r="E62" s="342"/>
    </row>
    <row r="63" spans="1:5" ht="21.75" customHeight="1">
      <c r="A63" s="331"/>
      <c r="B63" s="341"/>
      <c r="C63" s="333"/>
      <c r="D63" s="341"/>
      <c r="E63" s="342"/>
    </row>
    <row r="64" spans="1:5" ht="21.75" customHeight="1">
      <c r="A64" s="331"/>
      <c r="B64" s="341"/>
      <c r="C64" s="333"/>
      <c r="D64" s="341"/>
      <c r="E64" s="342"/>
    </row>
    <row r="65" spans="1:5" ht="21.75" customHeight="1">
      <c r="A65" s="331"/>
      <c r="B65" s="341"/>
      <c r="C65" s="333"/>
      <c r="D65" s="341"/>
      <c r="E65" s="342"/>
    </row>
    <row r="66" spans="1:5" ht="21.75" customHeight="1">
      <c r="A66" s="331"/>
      <c r="B66" s="341"/>
      <c r="C66" s="333"/>
      <c r="D66" s="341"/>
      <c r="E66" s="342"/>
    </row>
    <row r="67" spans="1:5" ht="21.75" customHeight="1">
      <c r="A67" s="331"/>
      <c r="D67" s="341"/>
      <c r="E67" s="342"/>
    </row>
    <row r="68" spans="1:5" ht="21.75" customHeight="1">
      <c r="A68" s="331"/>
      <c r="D68" s="341"/>
      <c r="E68" s="342"/>
    </row>
    <row r="69" spans="1:5" ht="21.75" customHeight="1">
      <c r="A69" s="331"/>
      <c r="B69" s="341"/>
      <c r="C69" s="333"/>
      <c r="D69" s="341"/>
      <c r="E69" s="342"/>
    </row>
    <row r="70" spans="1:5" ht="21.75" customHeight="1">
      <c r="A70" s="331"/>
      <c r="B70" s="341"/>
      <c r="C70" s="333"/>
      <c r="D70" s="341"/>
      <c r="E70" s="342"/>
    </row>
  </sheetData>
  <mergeCells count="9">
    <mergeCell ref="H2:H3"/>
    <mergeCell ref="I2:I3"/>
    <mergeCell ref="E2:E3"/>
    <mergeCell ref="G2:G3"/>
    <mergeCell ref="A2:A3"/>
    <mergeCell ref="B2:B3"/>
    <mergeCell ref="C2:C3"/>
    <mergeCell ref="D2:D3"/>
    <mergeCell ref="F2:F3"/>
  </mergeCells>
  <phoneticPr fontId="4" type="noConversion"/>
  <printOptions horizontalCentered="1"/>
  <pageMargins left="0.73" right="0.78740157480314965" top="0.78740157480314965" bottom="0.59055118110236227" header="0.59055118110236227" footer="0.39370078740157483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view="pageBreakPreview" zoomScaleNormal="100" workbookViewId="0">
      <selection activeCell="F26" sqref="F26"/>
    </sheetView>
  </sheetViews>
  <sheetFormatPr defaultRowHeight="21.75" customHeight="1"/>
  <cols>
    <col min="1" max="1" width="6.5" style="329" customWidth="1"/>
    <col min="2" max="2" width="23.75" style="329" customWidth="1"/>
    <col min="3" max="3" width="8.375" style="329" customWidth="1"/>
    <col min="4" max="4" width="6.25" style="329" customWidth="1"/>
    <col min="5" max="5" width="6.625" style="329" customWidth="1"/>
    <col min="6" max="9" width="14.25" style="343" customWidth="1"/>
    <col min="10" max="10" width="17.75" style="329" customWidth="1"/>
    <col min="11" max="256" width="9" style="120"/>
    <col min="257" max="257" width="6.5" style="120" customWidth="1"/>
    <col min="258" max="258" width="23.75" style="120" customWidth="1"/>
    <col min="259" max="259" width="8.375" style="120" customWidth="1"/>
    <col min="260" max="260" width="6.25" style="120" customWidth="1"/>
    <col min="261" max="261" width="6.625" style="120" customWidth="1"/>
    <col min="262" max="265" width="14.25" style="120" customWidth="1"/>
    <col min="266" max="266" width="17.75" style="120" customWidth="1"/>
    <col min="267" max="512" width="9" style="120"/>
    <col min="513" max="513" width="6.5" style="120" customWidth="1"/>
    <col min="514" max="514" width="23.75" style="120" customWidth="1"/>
    <col min="515" max="515" width="8.375" style="120" customWidth="1"/>
    <col min="516" max="516" width="6.25" style="120" customWidth="1"/>
    <col min="517" max="517" width="6.625" style="120" customWidth="1"/>
    <col min="518" max="521" width="14.25" style="120" customWidth="1"/>
    <col min="522" max="522" width="17.75" style="120" customWidth="1"/>
    <col min="523" max="768" width="9" style="120"/>
    <col min="769" max="769" width="6.5" style="120" customWidth="1"/>
    <col min="770" max="770" width="23.75" style="120" customWidth="1"/>
    <col min="771" max="771" width="8.375" style="120" customWidth="1"/>
    <col min="772" max="772" width="6.25" style="120" customWidth="1"/>
    <col min="773" max="773" width="6.625" style="120" customWidth="1"/>
    <col min="774" max="777" width="14.25" style="120" customWidth="1"/>
    <col min="778" max="778" width="17.75" style="120" customWidth="1"/>
    <col min="779" max="1024" width="9" style="120"/>
    <col min="1025" max="1025" width="6.5" style="120" customWidth="1"/>
    <col min="1026" max="1026" width="23.75" style="120" customWidth="1"/>
    <col min="1027" max="1027" width="8.375" style="120" customWidth="1"/>
    <col min="1028" max="1028" width="6.25" style="120" customWidth="1"/>
    <col min="1029" max="1029" width="6.625" style="120" customWidth="1"/>
    <col min="1030" max="1033" width="14.25" style="120" customWidth="1"/>
    <col min="1034" max="1034" width="17.75" style="120" customWidth="1"/>
    <col min="1035" max="1280" width="9" style="120"/>
    <col min="1281" max="1281" width="6.5" style="120" customWidth="1"/>
    <col min="1282" max="1282" width="23.75" style="120" customWidth="1"/>
    <col min="1283" max="1283" width="8.375" style="120" customWidth="1"/>
    <col min="1284" max="1284" width="6.25" style="120" customWidth="1"/>
    <col min="1285" max="1285" width="6.625" style="120" customWidth="1"/>
    <col min="1286" max="1289" width="14.25" style="120" customWidth="1"/>
    <col min="1290" max="1290" width="17.75" style="120" customWidth="1"/>
    <col min="1291" max="1536" width="9" style="120"/>
    <col min="1537" max="1537" width="6.5" style="120" customWidth="1"/>
    <col min="1538" max="1538" width="23.75" style="120" customWidth="1"/>
    <col min="1539" max="1539" width="8.375" style="120" customWidth="1"/>
    <col min="1540" max="1540" width="6.25" style="120" customWidth="1"/>
    <col min="1541" max="1541" width="6.625" style="120" customWidth="1"/>
    <col min="1542" max="1545" width="14.25" style="120" customWidth="1"/>
    <col min="1546" max="1546" width="17.75" style="120" customWidth="1"/>
    <col min="1547" max="1792" width="9" style="120"/>
    <col min="1793" max="1793" width="6.5" style="120" customWidth="1"/>
    <col min="1794" max="1794" width="23.75" style="120" customWidth="1"/>
    <col min="1795" max="1795" width="8.375" style="120" customWidth="1"/>
    <col min="1796" max="1796" width="6.25" style="120" customWidth="1"/>
    <col min="1797" max="1797" width="6.625" style="120" customWidth="1"/>
    <col min="1798" max="1801" width="14.25" style="120" customWidth="1"/>
    <col min="1802" max="1802" width="17.75" style="120" customWidth="1"/>
    <col min="1803" max="2048" width="9" style="120"/>
    <col min="2049" max="2049" width="6.5" style="120" customWidth="1"/>
    <col min="2050" max="2050" width="23.75" style="120" customWidth="1"/>
    <col min="2051" max="2051" width="8.375" style="120" customWidth="1"/>
    <col min="2052" max="2052" width="6.25" style="120" customWidth="1"/>
    <col min="2053" max="2053" width="6.625" style="120" customWidth="1"/>
    <col min="2054" max="2057" width="14.25" style="120" customWidth="1"/>
    <col min="2058" max="2058" width="17.75" style="120" customWidth="1"/>
    <col min="2059" max="2304" width="9" style="120"/>
    <col min="2305" max="2305" width="6.5" style="120" customWidth="1"/>
    <col min="2306" max="2306" width="23.75" style="120" customWidth="1"/>
    <col min="2307" max="2307" width="8.375" style="120" customWidth="1"/>
    <col min="2308" max="2308" width="6.25" style="120" customWidth="1"/>
    <col min="2309" max="2309" width="6.625" style="120" customWidth="1"/>
    <col min="2310" max="2313" width="14.25" style="120" customWidth="1"/>
    <col min="2314" max="2314" width="17.75" style="120" customWidth="1"/>
    <col min="2315" max="2560" width="9" style="120"/>
    <col min="2561" max="2561" width="6.5" style="120" customWidth="1"/>
    <col min="2562" max="2562" width="23.75" style="120" customWidth="1"/>
    <col min="2563" max="2563" width="8.375" style="120" customWidth="1"/>
    <col min="2564" max="2564" width="6.25" style="120" customWidth="1"/>
    <col min="2565" max="2565" width="6.625" style="120" customWidth="1"/>
    <col min="2566" max="2569" width="14.25" style="120" customWidth="1"/>
    <col min="2570" max="2570" width="17.75" style="120" customWidth="1"/>
    <col min="2571" max="2816" width="9" style="120"/>
    <col min="2817" max="2817" width="6.5" style="120" customWidth="1"/>
    <col min="2818" max="2818" width="23.75" style="120" customWidth="1"/>
    <col min="2819" max="2819" width="8.375" style="120" customWidth="1"/>
    <col min="2820" max="2820" width="6.25" style="120" customWidth="1"/>
    <col min="2821" max="2821" width="6.625" style="120" customWidth="1"/>
    <col min="2822" max="2825" width="14.25" style="120" customWidth="1"/>
    <col min="2826" max="2826" width="17.75" style="120" customWidth="1"/>
    <col min="2827" max="3072" width="9" style="120"/>
    <col min="3073" max="3073" width="6.5" style="120" customWidth="1"/>
    <col min="3074" max="3074" width="23.75" style="120" customWidth="1"/>
    <col min="3075" max="3075" width="8.375" style="120" customWidth="1"/>
    <col min="3076" max="3076" width="6.25" style="120" customWidth="1"/>
    <col min="3077" max="3077" width="6.625" style="120" customWidth="1"/>
    <col min="3078" max="3081" width="14.25" style="120" customWidth="1"/>
    <col min="3082" max="3082" width="17.75" style="120" customWidth="1"/>
    <col min="3083" max="3328" width="9" style="120"/>
    <col min="3329" max="3329" width="6.5" style="120" customWidth="1"/>
    <col min="3330" max="3330" width="23.75" style="120" customWidth="1"/>
    <col min="3331" max="3331" width="8.375" style="120" customWidth="1"/>
    <col min="3332" max="3332" width="6.25" style="120" customWidth="1"/>
    <col min="3333" max="3333" width="6.625" style="120" customWidth="1"/>
    <col min="3334" max="3337" width="14.25" style="120" customWidth="1"/>
    <col min="3338" max="3338" width="17.75" style="120" customWidth="1"/>
    <col min="3339" max="3584" width="9" style="120"/>
    <col min="3585" max="3585" width="6.5" style="120" customWidth="1"/>
    <col min="3586" max="3586" width="23.75" style="120" customWidth="1"/>
    <col min="3587" max="3587" width="8.375" style="120" customWidth="1"/>
    <col min="3588" max="3588" width="6.25" style="120" customWidth="1"/>
    <col min="3589" max="3589" width="6.625" style="120" customWidth="1"/>
    <col min="3590" max="3593" width="14.25" style="120" customWidth="1"/>
    <col min="3594" max="3594" width="17.75" style="120" customWidth="1"/>
    <col min="3595" max="3840" width="9" style="120"/>
    <col min="3841" max="3841" width="6.5" style="120" customWidth="1"/>
    <col min="3842" max="3842" width="23.75" style="120" customWidth="1"/>
    <col min="3843" max="3843" width="8.375" style="120" customWidth="1"/>
    <col min="3844" max="3844" width="6.25" style="120" customWidth="1"/>
    <col min="3845" max="3845" width="6.625" style="120" customWidth="1"/>
    <col min="3846" max="3849" width="14.25" style="120" customWidth="1"/>
    <col min="3850" max="3850" width="17.75" style="120" customWidth="1"/>
    <col min="3851" max="4096" width="9" style="120"/>
    <col min="4097" max="4097" width="6.5" style="120" customWidth="1"/>
    <col min="4098" max="4098" width="23.75" style="120" customWidth="1"/>
    <col min="4099" max="4099" width="8.375" style="120" customWidth="1"/>
    <col min="4100" max="4100" width="6.25" style="120" customWidth="1"/>
    <col min="4101" max="4101" width="6.625" style="120" customWidth="1"/>
    <col min="4102" max="4105" width="14.25" style="120" customWidth="1"/>
    <col min="4106" max="4106" width="17.75" style="120" customWidth="1"/>
    <col min="4107" max="4352" width="9" style="120"/>
    <col min="4353" max="4353" width="6.5" style="120" customWidth="1"/>
    <col min="4354" max="4354" width="23.75" style="120" customWidth="1"/>
    <col min="4355" max="4355" width="8.375" style="120" customWidth="1"/>
    <col min="4356" max="4356" width="6.25" style="120" customWidth="1"/>
    <col min="4357" max="4357" width="6.625" style="120" customWidth="1"/>
    <col min="4358" max="4361" width="14.25" style="120" customWidth="1"/>
    <col min="4362" max="4362" width="17.75" style="120" customWidth="1"/>
    <col min="4363" max="4608" width="9" style="120"/>
    <col min="4609" max="4609" width="6.5" style="120" customWidth="1"/>
    <col min="4610" max="4610" width="23.75" style="120" customWidth="1"/>
    <col min="4611" max="4611" width="8.375" style="120" customWidth="1"/>
    <col min="4612" max="4612" width="6.25" style="120" customWidth="1"/>
    <col min="4613" max="4613" width="6.625" style="120" customWidth="1"/>
    <col min="4614" max="4617" width="14.25" style="120" customWidth="1"/>
    <col min="4618" max="4618" width="17.75" style="120" customWidth="1"/>
    <col min="4619" max="4864" width="9" style="120"/>
    <col min="4865" max="4865" width="6.5" style="120" customWidth="1"/>
    <col min="4866" max="4866" width="23.75" style="120" customWidth="1"/>
    <col min="4867" max="4867" width="8.375" style="120" customWidth="1"/>
    <col min="4868" max="4868" width="6.25" style="120" customWidth="1"/>
    <col min="4869" max="4869" width="6.625" style="120" customWidth="1"/>
    <col min="4870" max="4873" width="14.25" style="120" customWidth="1"/>
    <col min="4874" max="4874" width="17.75" style="120" customWidth="1"/>
    <col min="4875" max="5120" width="9" style="120"/>
    <col min="5121" max="5121" width="6.5" style="120" customWidth="1"/>
    <col min="5122" max="5122" width="23.75" style="120" customWidth="1"/>
    <col min="5123" max="5123" width="8.375" style="120" customWidth="1"/>
    <col min="5124" max="5124" width="6.25" style="120" customWidth="1"/>
    <col min="5125" max="5125" width="6.625" style="120" customWidth="1"/>
    <col min="5126" max="5129" width="14.25" style="120" customWidth="1"/>
    <col min="5130" max="5130" width="17.75" style="120" customWidth="1"/>
    <col min="5131" max="5376" width="9" style="120"/>
    <col min="5377" max="5377" width="6.5" style="120" customWidth="1"/>
    <col min="5378" max="5378" width="23.75" style="120" customWidth="1"/>
    <col min="5379" max="5379" width="8.375" style="120" customWidth="1"/>
    <col min="5380" max="5380" width="6.25" style="120" customWidth="1"/>
    <col min="5381" max="5381" width="6.625" style="120" customWidth="1"/>
    <col min="5382" max="5385" width="14.25" style="120" customWidth="1"/>
    <col min="5386" max="5386" width="17.75" style="120" customWidth="1"/>
    <col min="5387" max="5632" width="9" style="120"/>
    <col min="5633" max="5633" width="6.5" style="120" customWidth="1"/>
    <col min="5634" max="5634" width="23.75" style="120" customWidth="1"/>
    <col min="5635" max="5635" width="8.375" style="120" customWidth="1"/>
    <col min="5636" max="5636" width="6.25" style="120" customWidth="1"/>
    <col min="5637" max="5637" width="6.625" style="120" customWidth="1"/>
    <col min="5638" max="5641" width="14.25" style="120" customWidth="1"/>
    <col min="5642" max="5642" width="17.75" style="120" customWidth="1"/>
    <col min="5643" max="5888" width="9" style="120"/>
    <col min="5889" max="5889" width="6.5" style="120" customWidth="1"/>
    <col min="5890" max="5890" width="23.75" style="120" customWidth="1"/>
    <col min="5891" max="5891" width="8.375" style="120" customWidth="1"/>
    <col min="5892" max="5892" width="6.25" style="120" customWidth="1"/>
    <col min="5893" max="5893" width="6.625" style="120" customWidth="1"/>
    <col min="5894" max="5897" width="14.25" style="120" customWidth="1"/>
    <col min="5898" max="5898" width="17.75" style="120" customWidth="1"/>
    <col min="5899" max="6144" width="9" style="120"/>
    <col min="6145" max="6145" width="6.5" style="120" customWidth="1"/>
    <col min="6146" max="6146" width="23.75" style="120" customWidth="1"/>
    <col min="6147" max="6147" width="8.375" style="120" customWidth="1"/>
    <col min="6148" max="6148" width="6.25" style="120" customWidth="1"/>
    <col min="6149" max="6149" width="6.625" style="120" customWidth="1"/>
    <col min="6150" max="6153" width="14.25" style="120" customWidth="1"/>
    <col min="6154" max="6154" width="17.75" style="120" customWidth="1"/>
    <col min="6155" max="6400" width="9" style="120"/>
    <col min="6401" max="6401" width="6.5" style="120" customWidth="1"/>
    <col min="6402" max="6402" width="23.75" style="120" customWidth="1"/>
    <col min="6403" max="6403" width="8.375" style="120" customWidth="1"/>
    <col min="6404" max="6404" width="6.25" style="120" customWidth="1"/>
    <col min="6405" max="6405" width="6.625" style="120" customWidth="1"/>
    <col min="6406" max="6409" width="14.25" style="120" customWidth="1"/>
    <col min="6410" max="6410" width="17.75" style="120" customWidth="1"/>
    <col min="6411" max="6656" width="9" style="120"/>
    <col min="6657" max="6657" width="6.5" style="120" customWidth="1"/>
    <col min="6658" max="6658" width="23.75" style="120" customWidth="1"/>
    <col min="6659" max="6659" width="8.375" style="120" customWidth="1"/>
    <col min="6660" max="6660" width="6.25" style="120" customWidth="1"/>
    <col min="6661" max="6661" width="6.625" style="120" customWidth="1"/>
    <col min="6662" max="6665" width="14.25" style="120" customWidth="1"/>
    <col min="6666" max="6666" width="17.75" style="120" customWidth="1"/>
    <col min="6667" max="6912" width="9" style="120"/>
    <col min="6913" max="6913" width="6.5" style="120" customWidth="1"/>
    <col min="6914" max="6914" width="23.75" style="120" customWidth="1"/>
    <col min="6915" max="6915" width="8.375" style="120" customWidth="1"/>
    <col min="6916" max="6916" width="6.25" style="120" customWidth="1"/>
    <col min="6917" max="6917" width="6.625" style="120" customWidth="1"/>
    <col min="6918" max="6921" width="14.25" style="120" customWidth="1"/>
    <col min="6922" max="6922" width="17.75" style="120" customWidth="1"/>
    <col min="6923" max="7168" width="9" style="120"/>
    <col min="7169" max="7169" width="6.5" style="120" customWidth="1"/>
    <col min="7170" max="7170" width="23.75" style="120" customWidth="1"/>
    <col min="7171" max="7171" width="8.375" style="120" customWidth="1"/>
    <col min="7172" max="7172" width="6.25" style="120" customWidth="1"/>
    <col min="7173" max="7173" width="6.625" style="120" customWidth="1"/>
    <col min="7174" max="7177" width="14.25" style="120" customWidth="1"/>
    <col min="7178" max="7178" width="17.75" style="120" customWidth="1"/>
    <col min="7179" max="7424" width="9" style="120"/>
    <col min="7425" max="7425" width="6.5" style="120" customWidth="1"/>
    <col min="7426" max="7426" width="23.75" style="120" customWidth="1"/>
    <col min="7427" max="7427" width="8.375" style="120" customWidth="1"/>
    <col min="7428" max="7428" width="6.25" style="120" customWidth="1"/>
    <col min="7429" max="7429" width="6.625" style="120" customWidth="1"/>
    <col min="7430" max="7433" width="14.25" style="120" customWidth="1"/>
    <col min="7434" max="7434" width="17.75" style="120" customWidth="1"/>
    <col min="7435" max="7680" width="9" style="120"/>
    <col min="7681" max="7681" width="6.5" style="120" customWidth="1"/>
    <col min="7682" max="7682" width="23.75" style="120" customWidth="1"/>
    <col min="7683" max="7683" width="8.375" style="120" customWidth="1"/>
    <col min="7684" max="7684" width="6.25" style="120" customWidth="1"/>
    <col min="7685" max="7685" width="6.625" style="120" customWidth="1"/>
    <col min="7686" max="7689" width="14.25" style="120" customWidth="1"/>
    <col min="7690" max="7690" width="17.75" style="120" customWidth="1"/>
    <col min="7691" max="7936" width="9" style="120"/>
    <col min="7937" max="7937" width="6.5" style="120" customWidth="1"/>
    <col min="7938" max="7938" width="23.75" style="120" customWidth="1"/>
    <col min="7939" max="7939" width="8.375" style="120" customWidth="1"/>
    <col min="7940" max="7940" width="6.25" style="120" customWidth="1"/>
    <col min="7941" max="7941" width="6.625" style="120" customWidth="1"/>
    <col min="7942" max="7945" width="14.25" style="120" customWidth="1"/>
    <col min="7946" max="7946" width="17.75" style="120" customWidth="1"/>
    <col min="7947" max="8192" width="9" style="120"/>
    <col min="8193" max="8193" width="6.5" style="120" customWidth="1"/>
    <col min="8194" max="8194" width="23.75" style="120" customWidth="1"/>
    <col min="8195" max="8195" width="8.375" style="120" customWidth="1"/>
    <col min="8196" max="8196" width="6.25" style="120" customWidth="1"/>
    <col min="8197" max="8197" width="6.625" style="120" customWidth="1"/>
    <col min="8198" max="8201" width="14.25" style="120" customWidth="1"/>
    <col min="8202" max="8202" width="17.75" style="120" customWidth="1"/>
    <col min="8203" max="8448" width="9" style="120"/>
    <col min="8449" max="8449" width="6.5" style="120" customWidth="1"/>
    <col min="8450" max="8450" width="23.75" style="120" customWidth="1"/>
    <col min="8451" max="8451" width="8.375" style="120" customWidth="1"/>
    <col min="8452" max="8452" width="6.25" style="120" customWidth="1"/>
    <col min="8453" max="8453" width="6.625" style="120" customWidth="1"/>
    <col min="8454" max="8457" width="14.25" style="120" customWidth="1"/>
    <col min="8458" max="8458" width="17.75" style="120" customWidth="1"/>
    <col min="8459" max="8704" width="9" style="120"/>
    <col min="8705" max="8705" width="6.5" style="120" customWidth="1"/>
    <col min="8706" max="8706" width="23.75" style="120" customWidth="1"/>
    <col min="8707" max="8707" width="8.375" style="120" customWidth="1"/>
    <col min="8708" max="8708" width="6.25" style="120" customWidth="1"/>
    <col min="8709" max="8709" width="6.625" style="120" customWidth="1"/>
    <col min="8710" max="8713" width="14.25" style="120" customWidth="1"/>
    <col min="8714" max="8714" width="17.75" style="120" customWidth="1"/>
    <col min="8715" max="8960" width="9" style="120"/>
    <col min="8961" max="8961" width="6.5" style="120" customWidth="1"/>
    <col min="8962" max="8962" width="23.75" style="120" customWidth="1"/>
    <col min="8963" max="8963" width="8.375" style="120" customWidth="1"/>
    <col min="8964" max="8964" width="6.25" style="120" customWidth="1"/>
    <col min="8965" max="8965" width="6.625" style="120" customWidth="1"/>
    <col min="8966" max="8969" width="14.25" style="120" customWidth="1"/>
    <col min="8970" max="8970" width="17.75" style="120" customWidth="1"/>
    <col min="8971" max="9216" width="9" style="120"/>
    <col min="9217" max="9217" width="6.5" style="120" customWidth="1"/>
    <col min="9218" max="9218" width="23.75" style="120" customWidth="1"/>
    <col min="9219" max="9219" width="8.375" style="120" customWidth="1"/>
    <col min="9220" max="9220" width="6.25" style="120" customWidth="1"/>
    <col min="9221" max="9221" width="6.625" style="120" customWidth="1"/>
    <col min="9222" max="9225" width="14.25" style="120" customWidth="1"/>
    <col min="9226" max="9226" width="17.75" style="120" customWidth="1"/>
    <col min="9227" max="9472" width="9" style="120"/>
    <col min="9473" max="9473" width="6.5" style="120" customWidth="1"/>
    <col min="9474" max="9474" width="23.75" style="120" customWidth="1"/>
    <col min="9475" max="9475" width="8.375" style="120" customWidth="1"/>
    <col min="9476" max="9476" width="6.25" style="120" customWidth="1"/>
    <col min="9477" max="9477" width="6.625" style="120" customWidth="1"/>
    <col min="9478" max="9481" width="14.25" style="120" customWidth="1"/>
    <col min="9482" max="9482" width="17.75" style="120" customWidth="1"/>
    <col min="9483" max="9728" width="9" style="120"/>
    <col min="9729" max="9729" width="6.5" style="120" customWidth="1"/>
    <col min="9730" max="9730" width="23.75" style="120" customWidth="1"/>
    <col min="9731" max="9731" width="8.375" style="120" customWidth="1"/>
    <col min="9732" max="9732" width="6.25" style="120" customWidth="1"/>
    <col min="9733" max="9733" width="6.625" style="120" customWidth="1"/>
    <col min="9734" max="9737" width="14.25" style="120" customWidth="1"/>
    <col min="9738" max="9738" width="17.75" style="120" customWidth="1"/>
    <col min="9739" max="9984" width="9" style="120"/>
    <col min="9985" max="9985" width="6.5" style="120" customWidth="1"/>
    <col min="9986" max="9986" width="23.75" style="120" customWidth="1"/>
    <col min="9987" max="9987" width="8.375" style="120" customWidth="1"/>
    <col min="9988" max="9988" width="6.25" style="120" customWidth="1"/>
    <col min="9989" max="9989" width="6.625" style="120" customWidth="1"/>
    <col min="9990" max="9993" width="14.25" style="120" customWidth="1"/>
    <col min="9994" max="9994" width="17.75" style="120" customWidth="1"/>
    <col min="9995" max="10240" width="9" style="120"/>
    <col min="10241" max="10241" width="6.5" style="120" customWidth="1"/>
    <col min="10242" max="10242" width="23.75" style="120" customWidth="1"/>
    <col min="10243" max="10243" width="8.375" style="120" customWidth="1"/>
    <col min="10244" max="10244" width="6.25" style="120" customWidth="1"/>
    <col min="10245" max="10245" width="6.625" style="120" customWidth="1"/>
    <col min="10246" max="10249" width="14.25" style="120" customWidth="1"/>
    <col min="10250" max="10250" width="17.75" style="120" customWidth="1"/>
    <col min="10251" max="10496" width="9" style="120"/>
    <col min="10497" max="10497" width="6.5" style="120" customWidth="1"/>
    <col min="10498" max="10498" width="23.75" style="120" customWidth="1"/>
    <col min="10499" max="10499" width="8.375" style="120" customWidth="1"/>
    <col min="10500" max="10500" width="6.25" style="120" customWidth="1"/>
    <col min="10501" max="10501" width="6.625" style="120" customWidth="1"/>
    <col min="10502" max="10505" width="14.25" style="120" customWidth="1"/>
    <col min="10506" max="10506" width="17.75" style="120" customWidth="1"/>
    <col min="10507" max="10752" width="9" style="120"/>
    <col min="10753" max="10753" width="6.5" style="120" customWidth="1"/>
    <col min="10754" max="10754" width="23.75" style="120" customWidth="1"/>
    <col min="10755" max="10755" width="8.375" style="120" customWidth="1"/>
    <col min="10756" max="10756" width="6.25" style="120" customWidth="1"/>
    <col min="10757" max="10757" width="6.625" style="120" customWidth="1"/>
    <col min="10758" max="10761" width="14.25" style="120" customWidth="1"/>
    <col min="10762" max="10762" width="17.75" style="120" customWidth="1"/>
    <col min="10763" max="11008" width="9" style="120"/>
    <col min="11009" max="11009" width="6.5" style="120" customWidth="1"/>
    <col min="11010" max="11010" width="23.75" style="120" customWidth="1"/>
    <col min="11011" max="11011" width="8.375" style="120" customWidth="1"/>
    <col min="11012" max="11012" width="6.25" style="120" customWidth="1"/>
    <col min="11013" max="11013" width="6.625" style="120" customWidth="1"/>
    <col min="11014" max="11017" width="14.25" style="120" customWidth="1"/>
    <col min="11018" max="11018" width="17.75" style="120" customWidth="1"/>
    <col min="11019" max="11264" width="9" style="120"/>
    <col min="11265" max="11265" width="6.5" style="120" customWidth="1"/>
    <col min="11266" max="11266" width="23.75" style="120" customWidth="1"/>
    <col min="11267" max="11267" width="8.375" style="120" customWidth="1"/>
    <col min="11268" max="11268" width="6.25" style="120" customWidth="1"/>
    <col min="11269" max="11269" width="6.625" style="120" customWidth="1"/>
    <col min="11270" max="11273" width="14.25" style="120" customWidth="1"/>
    <col min="11274" max="11274" width="17.75" style="120" customWidth="1"/>
    <col min="11275" max="11520" width="9" style="120"/>
    <col min="11521" max="11521" width="6.5" style="120" customWidth="1"/>
    <col min="11522" max="11522" width="23.75" style="120" customWidth="1"/>
    <col min="11523" max="11523" width="8.375" style="120" customWidth="1"/>
    <col min="11524" max="11524" width="6.25" style="120" customWidth="1"/>
    <col min="11525" max="11525" width="6.625" style="120" customWidth="1"/>
    <col min="11526" max="11529" width="14.25" style="120" customWidth="1"/>
    <col min="11530" max="11530" width="17.75" style="120" customWidth="1"/>
    <col min="11531" max="11776" width="9" style="120"/>
    <col min="11777" max="11777" width="6.5" style="120" customWidth="1"/>
    <col min="11778" max="11778" width="23.75" style="120" customWidth="1"/>
    <col min="11779" max="11779" width="8.375" style="120" customWidth="1"/>
    <col min="11780" max="11780" width="6.25" style="120" customWidth="1"/>
    <col min="11781" max="11781" width="6.625" style="120" customWidth="1"/>
    <col min="11782" max="11785" width="14.25" style="120" customWidth="1"/>
    <col min="11786" max="11786" width="17.75" style="120" customWidth="1"/>
    <col min="11787" max="12032" width="9" style="120"/>
    <col min="12033" max="12033" width="6.5" style="120" customWidth="1"/>
    <col min="12034" max="12034" width="23.75" style="120" customWidth="1"/>
    <col min="12035" max="12035" width="8.375" style="120" customWidth="1"/>
    <col min="12036" max="12036" width="6.25" style="120" customWidth="1"/>
    <col min="12037" max="12037" width="6.625" style="120" customWidth="1"/>
    <col min="12038" max="12041" width="14.25" style="120" customWidth="1"/>
    <col min="12042" max="12042" width="17.75" style="120" customWidth="1"/>
    <col min="12043" max="12288" width="9" style="120"/>
    <col min="12289" max="12289" width="6.5" style="120" customWidth="1"/>
    <col min="12290" max="12290" width="23.75" style="120" customWidth="1"/>
    <col min="12291" max="12291" width="8.375" style="120" customWidth="1"/>
    <col min="12292" max="12292" width="6.25" style="120" customWidth="1"/>
    <col min="12293" max="12293" width="6.625" style="120" customWidth="1"/>
    <col min="12294" max="12297" width="14.25" style="120" customWidth="1"/>
    <col min="12298" max="12298" width="17.75" style="120" customWidth="1"/>
    <col min="12299" max="12544" width="9" style="120"/>
    <col min="12545" max="12545" width="6.5" style="120" customWidth="1"/>
    <col min="12546" max="12546" width="23.75" style="120" customWidth="1"/>
    <col min="12547" max="12547" width="8.375" style="120" customWidth="1"/>
    <col min="12548" max="12548" width="6.25" style="120" customWidth="1"/>
    <col min="12549" max="12549" width="6.625" style="120" customWidth="1"/>
    <col min="12550" max="12553" width="14.25" style="120" customWidth="1"/>
    <col min="12554" max="12554" width="17.75" style="120" customWidth="1"/>
    <col min="12555" max="12800" width="9" style="120"/>
    <col min="12801" max="12801" width="6.5" style="120" customWidth="1"/>
    <col min="12802" max="12802" width="23.75" style="120" customWidth="1"/>
    <col min="12803" max="12803" width="8.375" style="120" customWidth="1"/>
    <col min="12804" max="12804" width="6.25" style="120" customWidth="1"/>
    <col min="12805" max="12805" width="6.625" style="120" customWidth="1"/>
    <col min="12806" max="12809" width="14.25" style="120" customWidth="1"/>
    <col min="12810" max="12810" width="17.75" style="120" customWidth="1"/>
    <col min="12811" max="13056" width="9" style="120"/>
    <col min="13057" max="13057" width="6.5" style="120" customWidth="1"/>
    <col min="13058" max="13058" width="23.75" style="120" customWidth="1"/>
    <col min="13059" max="13059" width="8.375" style="120" customWidth="1"/>
    <col min="13060" max="13060" width="6.25" style="120" customWidth="1"/>
    <col min="13061" max="13061" width="6.625" style="120" customWidth="1"/>
    <col min="13062" max="13065" width="14.25" style="120" customWidth="1"/>
    <col min="13066" max="13066" width="17.75" style="120" customWidth="1"/>
    <col min="13067" max="13312" width="9" style="120"/>
    <col min="13313" max="13313" width="6.5" style="120" customWidth="1"/>
    <col min="13314" max="13314" width="23.75" style="120" customWidth="1"/>
    <col min="13315" max="13315" width="8.375" style="120" customWidth="1"/>
    <col min="13316" max="13316" width="6.25" style="120" customWidth="1"/>
    <col min="13317" max="13317" width="6.625" style="120" customWidth="1"/>
    <col min="13318" max="13321" width="14.25" style="120" customWidth="1"/>
    <col min="13322" max="13322" width="17.75" style="120" customWidth="1"/>
    <col min="13323" max="13568" width="9" style="120"/>
    <col min="13569" max="13569" width="6.5" style="120" customWidth="1"/>
    <col min="13570" max="13570" width="23.75" style="120" customWidth="1"/>
    <col min="13571" max="13571" width="8.375" style="120" customWidth="1"/>
    <col min="13572" max="13572" width="6.25" style="120" customWidth="1"/>
    <col min="13573" max="13573" width="6.625" style="120" customWidth="1"/>
    <col min="13574" max="13577" width="14.25" style="120" customWidth="1"/>
    <col min="13578" max="13578" width="17.75" style="120" customWidth="1"/>
    <col min="13579" max="13824" width="9" style="120"/>
    <col min="13825" max="13825" width="6.5" style="120" customWidth="1"/>
    <col min="13826" max="13826" width="23.75" style="120" customWidth="1"/>
    <col min="13827" max="13827" width="8.375" style="120" customWidth="1"/>
    <col min="13828" max="13828" width="6.25" style="120" customWidth="1"/>
    <col min="13829" max="13829" width="6.625" style="120" customWidth="1"/>
    <col min="13830" max="13833" width="14.25" style="120" customWidth="1"/>
    <col min="13834" max="13834" width="17.75" style="120" customWidth="1"/>
    <col min="13835" max="14080" width="9" style="120"/>
    <col min="14081" max="14081" width="6.5" style="120" customWidth="1"/>
    <col min="14082" max="14082" width="23.75" style="120" customWidth="1"/>
    <col min="14083" max="14083" width="8.375" style="120" customWidth="1"/>
    <col min="14084" max="14084" width="6.25" style="120" customWidth="1"/>
    <col min="14085" max="14085" width="6.625" style="120" customWidth="1"/>
    <col min="14086" max="14089" width="14.25" style="120" customWidth="1"/>
    <col min="14090" max="14090" width="17.75" style="120" customWidth="1"/>
    <col min="14091" max="14336" width="9" style="120"/>
    <col min="14337" max="14337" width="6.5" style="120" customWidth="1"/>
    <col min="14338" max="14338" width="23.75" style="120" customWidth="1"/>
    <col min="14339" max="14339" width="8.375" style="120" customWidth="1"/>
    <col min="14340" max="14340" width="6.25" style="120" customWidth="1"/>
    <col min="14341" max="14341" width="6.625" style="120" customWidth="1"/>
    <col min="14342" max="14345" width="14.25" style="120" customWidth="1"/>
    <col min="14346" max="14346" width="17.75" style="120" customWidth="1"/>
    <col min="14347" max="14592" width="9" style="120"/>
    <col min="14593" max="14593" width="6.5" style="120" customWidth="1"/>
    <col min="14594" max="14594" width="23.75" style="120" customWidth="1"/>
    <col min="14595" max="14595" width="8.375" style="120" customWidth="1"/>
    <col min="14596" max="14596" width="6.25" style="120" customWidth="1"/>
    <col min="14597" max="14597" width="6.625" style="120" customWidth="1"/>
    <col min="14598" max="14601" width="14.25" style="120" customWidth="1"/>
    <col min="14602" max="14602" width="17.75" style="120" customWidth="1"/>
    <col min="14603" max="14848" width="9" style="120"/>
    <col min="14849" max="14849" width="6.5" style="120" customWidth="1"/>
    <col min="14850" max="14850" width="23.75" style="120" customWidth="1"/>
    <col min="14851" max="14851" width="8.375" style="120" customWidth="1"/>
    <col min="14852" max="14852" width="6.25" style="120" customWidth="1"/>
    <col min="14853" max="14853" width="6.625" style="120" customWidth="1"/>
    <col min="14854" max="14857" width="14.25" style="120" customWidth="1"/>
    <col min="14858" max="14858" width="17.75" style="120" customWidth="1"/>
    <col min="14859" max="15104" width="9" style="120"/>
    <col min="15105" max="15105" width="6.5" style="120" customWidth="1"/>
    <col min="15106" max="15106" width="23.75" style="120" customWidth="1"/>
    <col min="15107" max="15107" width="8.375" style="120" customWidth="1"/>
    <col min="15108" max="15108" width="6.25" style="120" customWidth="1"/>
    <col min="15109" max="15109" width="6.625" style="120" customWidth="1"/>
    <col min="15110" max="15113" width="14.25" style="120" customWidth="1"/>
    <col min="15114" max="15114" width="17.75" style="120" customWidth="1"/>
    <col min="15115" max="15360" width="9" style="120"/>
    <col min="15361" max="15361" width="6.5" style="120" customWidth="1"/>
    <col min="15362" max="15362" width="23.75" style="120" customWidth="1"/>
    <col min="15363" max="15363" width="8.375" style="120" customWidth="1"/>
    <col min="15364" max="15364" width="6.25" style="120" customWidth="1"/>
    <col min="15365" max="15365" width="6.625" style="120" customWidth="1"/>
    <col min="15366" max="15369" width="14.25" style="120" customWidth="1"/>
    <col min="15370" max="15370" width="17.75" style="120" customWidth="1"/>
    <col min="15371" max="15616" width="9" style="120"/>
    <col min="15617" max="15617" width="6.5" style="120" customWidth="1"/>
    <col min="15618" max="15618" width="23.75" style="120" customWidth="1"/>
    <col min="15619" max="15619" width="8.375" style="120" customWidth="1"/>
    <col min="15620" max="15620" width="6.25" style="120" customWidth="1"/>
    <col min="15621" max="15621" width="6.625" style="120" customWidth="1"/>
    <col min="15622" max="15625" width="14.25" style="120" customWidth="1"/>
    <col min="15626" max="15626" width="17.75" style="120" customWidth="1"/>
    <col min="15627" max="15872" width="9" style="120"/>
    <col min="15873" max="15873" width="6.5" style="120" customWidth="1"/>
    <col min="15874" max="15874" width="23.75" style="120" customWidth="1"/>
    <col min="15875" max="15875" width="8.375" style="120" customWidth="1"/>
    <col min="15876" max="15876" width="6.25" style="120" customWidth="1"/>
    <col min="15877" max="15877" width="6.625" style="120" customWidth="1"/>
    <col min="15878" max="15881" width="14.25" style="120" customWidth="1"/>
    <col min="15882" max="15882" width="17.75" style="120" customWidth="1"/>
    <col min="15883" max="16128" width="9" style="120"/>
    <col min="16129" max="16129" width="6.5" style="120" customWidth="1"/>
    <col min="16130" max="16130" width="23.75" style="120" customWidth="1"/>
    <col min="16131" max="16131" width="8.375" style="120" customWidth="1"/>
    <col min="16132" max="16132" width="6.25" style="120" customWidth="1"/>
    <col min="16133" max="16133" width="6.625" style="120" customWidth="1"/>
    <col min="16134" max="16137" width="14.25" style="120" customWidth="1"/>
    <col min="16138" max="16138" width="17.75" style="120" customWidth="1"/>
    <col min="16139" max="16384" width="9" style="120"/>
  </cols>
  <sheetData>
    <row r="1" spans="1:10" ht="31.5" customHeight="1">
      <c r="A1" s="313" t="s">
        <v>906</v>
      </c>
      <c r="B1" s="334"/>
      <c r="C1" s="335"/>
      <c r="D1" s="334"/>
      <c r="E1" s="334"/>
      <c r="F1" s="336"/>
      <c r="G1" s="337"/>
      <c r="H1" s="337"/>
      <c r="I1" s="337"/>
      <c r="J1" s="338"/>
    </row>
    <row r="2" spans="1:10" s="147" customFormat="1" ht="16.5" customHeight="1">
      <c r="A2" s="1027" t="s">
        <v>181</v>
      </c>
      <c r="B2" s="1027" t="s">
        <v>191</v>
      </c>
      <c r="C2" s="1027" t="s">
        <v>192</v>
      </c>
      <c r="D2" s="1027" t="s">
        <v>193</v>
      </c>
      <c r="E2" s="1027" t="s">
        <v>114</v>
      </c>
      <c r="F2" s="339" t="s">
        <v>194</v>
      </c>
      <c r="G2" s="1026" t="s">
        <v>166</v>
      </c>
      <c r="H2" s="339" t="s">
        <v>195</v>
      </c>
      <c r="I2" s="1026" t="s">
        <v>135</v>
      </c>
      <c r="J2" s="1027" t="s">
        <v>196</v>
      </c>
    </row>
    <row r="3" spans="1:10" s="147" customFormat="1" ht="16.5" customHeight="1">
      <c r="A3" s="918"/>
      <c r="B3" s="918"/>
      <c r="C3" s="918"/>
      <c r="D3" s="918"/>
      <c r="E3" s="918"/>
      <c r="F3" s="340" t="s">
        <v>197</v>
      </c>
      <c r="G3" s="1025"/>
      <c r="H3" s="340" t="s">
        <v>198</v>
      </c>
      <c r="I3" s="1025"/>
      <c r="J3" s="918"/>
    </row>
    <row r="4" spans="1:10" s="147" customFormat="1" ht="21.75" customHeight="1">
      <c r="A4" s="581">
        <v>1</v>
      </c>
      <c r="B4" s="212" t="str">
        <f>중기사용료!B34</f>
        <v>굴삭기(무한궤도)</v>
      </c>
      <c r="C4" s="212" t="str">
        <f>중기사용료!C34</f>
        <v>0.2M3</v>
      </c>
      <c r="D4" s="581">
        <v>1</v>
      </c>
      <c r="E4" s="567" t="s">
        <v>168</v>
      </c>
      <c r="F4" s="828">
        <f>중기사용료!F42</f>
        <v>8784</v>
      </c>
      <c r="G4" s="571">
        <f>중기사용료!F45</f>
        <v>25344</v>
      </c>
      <c r="H4" s="828">
        <f>중기사용료!F38</f>
        <v>10597.6</v>
      </c>
      <c r="I4" s="571">
        <f t="shared" ref="I4:I19" si="0">ROUNDDOWN(SUM(F4,G4,H4),0)</f>
        <v>44725</v>
      </c>
      <c r="J4" s="813"/>
    </row>
    <row r="5" spans="1:10" s="140" customFormat="1" ht="21.75" customHeight="1">
      <c r="A5" s="581">
        <v>2</v>
      </c>
      <c r="B5" s="212" t="str">
        <f>중기사용료!B51</f>
        <v>굴삭기(무한궤도)</v>
      </c>
      <c r="C5" s="324" t="s">
        <v>199</v>
      </c>
      <c r="D5" s="322">
        <v>1</v>
      </c>
      <c r="E5" s="210" t="s">
        <v>168</v>
      </c>
      <c r="F5" s="233">
        <f>중기사용료!F59</f>
        <v>17392</v>
      </c>
      <c r="G5" s="233">
        <f>중기사용료!F62</f>
        <v>25344</v>
      </c>
      <c r="H5" s="233">
        <f>중기사용료!F55</f>
        <v>12453.4</v>
      </c>
      <c r="I5" s="233">
        <f t="shared" si="0"/>
        <v>55189</v>
      </c>
      <c r="J5" s="210"/>
    </row>
    <row r="6" spans="1:10" s="140" customFormat="1" ht="21.75" customHeight="1">
      <c r="A6" s="581">
        <v>3</v>
      </c>
      <c r="B6" s="212" t="str">
        <f>중기사용료!B68</f>
        <v>굴삭기(무한궤도)</v>
      </c>
      <c r="C6" s="212" t="str">
        <f>중기사용료!C68</f>
        <v>0.6M3</v>
      </c>
      <c r="D6" s="322">
        <v>1</v>
      </c>
      <c r="E6" s="210" t="s">
        <v>168</v>
      </c>
      <c r="F6" s="233">
        <f>중기사용료!F76</f>
        <v>17919</v>
      </c>
      <c r="G6" s="233">
        <f>중기사용료!F79</f>
        <v>25344</v>
      </c>
      <c r="H6" s="233">
        <f>중기사용료!F72</f>
        <v>18138.2</v>
      </c>
      <c r="I6" s="233">
        <f t="shared" ref="I6:I11" si="1">ROUNDDOWN(SUM(F6,G6,H6),0)</f>
        <v>61401</v>
      </c>
      <c r="J6" s="210"/>
    </row>
    <row r="7" spans="1:10" s="140" customFormat="1" ht="21.75" customHeight="1">
      <c r="A7" s="581">
        <v>4</v>
      </c>
      <c r="B7" s="212" t="str">
        <f>중기사용료!B84</f>
        <v>굴삭기(무한궤도)</v>
      </c>
      <c r="C7" s="212" t="str">
        <f>중기사용료!C84</f>
        <v>0.7M3</v>
      </c>
      <c r="D7" s="322">
        <v>1</v>
      </c>
      <c r="E7" s="210" t="s">
        <v>168</v>
      </c>
      <c r="F7" s="233">
        <f>중기사용료!F92</f>
        <v>20378</v>
      </c>
      <c r="G7" s="233">
        <f>중기사용료!F95</f>
        <v>25344</v>
      </c>
      <c r="H7" s="233">
        <f>중기사용료!F88</f>
        <v>18961.900000000001</v>
      </c>
      <c r="I7" s="233">
        <f t="shared" si="1"/>
        <v>64683</v>
      </c>
      <c r="J7" s="210"/>
    </row>
    <row r="8" spans="1:10" s="562" customFormat="1" ht="21.75" customHeight="1">
      <c r="A8" s="581">
        <v>5</v>
      </c>
      <c r="B8" s="212" t="str">
        <f>중기사용료!B218</f>
        <v>굴삭기(타이머)</v>
      </c>
      <c r="C8" s="212" t="str">
        <f>중기사용료!C218</f>
        <v>0.6M3</v>
      </c>
      <c r="D8" s="581">
        <v>1</v>
      </c>
      <c r="E8" s="567" t="s">
        <v>168</v>
      </c>
      <c r="F8" s="571">
        <f>중기사용료!F226</f>
        <v>20712</v>
      </c>
      <c r="G8" s="571">
        <f>중기사용료!F229</f>
        <v>25344</v>
      </c>
      <c r="H8" s="571">
        <f>중기사용료!F222</f>
        <v>22085</v>
      </c>
      <c r="I8" s="571">
        <f t="shared" si="1"/>
        <v>68141</v>
      </c>
      <c r="J8" s="567"/>
    </row>
    <row r="9" spans="1:10" s="562" customFormat="1" ht="21.75" customHeight="1">
      <c r="A9" s="581">
        <v>6</v>
      </c>
      <c r="B9" s="212" t="str">
        <f>중기사용료!B234</f>
        <v>리프트트럭(지게차)</v>
      </c>
      <c r="C9" s="212" t="str">
        <f>중기사용료!C234</f>
        <v>2TON</v>
      </c>
      <c r="D9" s="581">
        <v>1</v>
      </c>
      <c r="E9" s="567" t="s">
        <v>168</v>
      </c>
      <c r="F9" s="571">
        <f>중기사용료!F242</f>
        <v>7891</v>
      </c>
      <c r="G9" s="571">
        <f>중기사용료!F245</f>
        <v>25344</v>
      </c>
      <c r="H9" s="571">
        <f>중기사용료!F238</f>
        <v>3485</v>
      </c>
      <c r="I9" s="571">
        <f t="shared" si="1"/>
        <v>36720</v>
      </c>
      <c r="J9" s="567"/>
    </row>
    <row r="10" spans="1:10" s="140" customFormat="1" ht="21.75" customHeight="1">
      <c r="A10" s="581">
        <v>7</v>
      </c>
      <c r="B10" s="212" t="str">
        <f>중기사용료!B100</f>
        <v>플레이트 콤팩터</v>
      </c>
      <c r="C10" s="212" t="str">
        <f>중기사용료!C100</f>
        <v>1.5TON</v>
      </c>
      <c r="D10" s="322">
        <v>1</v>
      </c>
      <c r="E10" s="210" t="s">
        <v>168</v>
      </c>
      <c r="F10" s="233">
        <f>중기사용료!F108</f>
        <v>1951</v>
      </c>
      <c r="G10" s="233">
        <f>중기사용료!F111</f>
        <v>18886</v>
      </c>
      <c r="H10" s="233">
        <f>중기사용료!F104</f>
        <v>505</v>
      </c>
      <c r="I10" s="233">
        <f t="shared" si="1"/>
        <v>21342</v>
      </c>
      <c r="J10" s="210"/>
    </row>
    <row r="11" spans="1:10" s="562" customFormat="1" ht="21.75" customHeight="1">
      <c r="A11" s="581">
        <v>8</v>
      </c>
      <c r="B11" s="212" t="s">
        <v>1087</v>
      </c>
      <c r="C11" s="212" t="s">
        <v>1101</v>
      </c>
      <c r="D11" s="581">
        <v>1</v>
      </c>
      <c r="E11" s="567" t="s">
        <v>168</v>
      </c>
      <c r="F11" s="571">
        <f>중기사용료!F126</f>
        <v>3579</v>
      </c>
      <c r="G11" s="571">
        <f>중기사용료!F129</f>
        <v>25344</v>
      </c>
      <c r="H11" s="571">
        <f>중기사용료!F122</f>
        <v>1563</v>
      </c>
      <c r="I11" s="571">
        <f t="shared" si="1"/>
        <v>30486</v>
      </c>
      <c r="J11" s="567"/>
    </row>
    <row r="12" spans="1:10" s="140" customFormat="1" ht="21.75" customHeight="1">
      <c r="A12" s="581">
        <v>9</v>
      </c>
      <c r="B12" s="212" t="str">
        <f>중기사용료!B136</f>
        <v>진동롤러</v>
      </c>
      <c r="C12" s="212" t="str">
        <f>중기사용료!C136</f>
        <v>4.4ton</v>
      </c>
      <c r="D12" s="322">
        <v>1</v>
      </c>
      <c r="E12" s="210" t="s">
        <v>168</v>
      </c>
      <c r="F12" s="233">
        <f>중기사용료!F144</f>
        <v>5207</v>
      </c>
      <c r="G12" s="233">
        <f>중기사용료!F147</f>
        <v>25344</v>
      </c>
      <c r="H12" s="233">
        <f>중기사용료!F140</f>
        <v>4916</v>
      </c>
      <c r="I12" s="233">
        <f t="shared" si="0"/>
        <v>35467</v>
      </c>
      <c r="J12" s="250"/>
    </row>
    <row r="13" spans="1:10" s="140" customFormat="1" ht="21.75" customHeight="1">
      <c r="A13" s="581">
        <v>10</v>
      </c>
      <c r="B13" s="212" t="str">
        <f>중기사용료!B154</f>
        <v>습지 굴삭기(유압식배호우)</v>
      </c>
      <c r="C13" s="212" t="str">
        <f>중기사용료!C154</f>
        <v>0.4M3</v>
      </c>
      <c r="D13" s="322">
        <v>1</v>
      </c>
      <c r="E13" s="210" t="s">
        <v>168</v>
      </c>
      <c r="F13" s="233">
        <f>중기사용료!F162</f>
        <v>15732</v>
      </c>
      <c r="G13" s="233">
        <f>중기사용료!F167</f>
        <v>0</v>
      </c>
      <c r="H13" s="233">
        <f>중기사용료!F158</f>
        <v>15031</v>
      </c>
      <c r="I13" s="233">
        <f t="shared" si="0"/>
        <v>30763</v>
      </c>
      <c r="J13" s="210"/>
    </row>
    <row r="14" spans="1:10" s="140" customFormat="1" ht="21.75" customHeight="1">
      <c r="A14" s="581">
        <v>11</v>
      </c>
      <c r="B14" s="212" t="str">
        <f>중기사용료!B170</f>
        <v>용접기(교류)</v>
      </c>
      <c r="C14" s="212" t="str">
        <f>중기사용료!C170</f>
        <v>200AMP</v>
      </c>
      <c r="D14" s="322">
        <v>1</v>
      </c>
      <c r="E14" s="210" t="s">
        <v>168</v>
      </c>
      <c r="F14" s="233">
        <f>중기사용료!F178</f>
        <v>0</v>
      </c>
      <c r="G14" s="233">
        <f>중기사용료!F182</f>
        <v>0</v>
      </c>
      <c r="H14" s="233">
        <f>중기사용료!F174</f>
        <v>90</v>
      </c>
      <c r="I14" s="233">
        <f t="shared" si="0"/>
        <v>90</v>
      </c>
      <c r="J14" s="210"/>
    </row>
    <row r="15" spans="1:10" s="140" customFormat="1" ht="21.75" customHeight="1">
      <c r="A15" s="581">
        <v>12</v>
      </c>
      <c r="B15" s="212" t="str">
        <f>중기사용료!B185</f>
        <v>용접기(교류)</v>
      </c>
      <c r="C15" s="210" t="s">
        <v>523</v>
      </c>
      <c r="D15" s="322">
        <v>1</v>
      </c>
      <c r="E15" s="210" t="s">
        <v>168</v>
      </c>
      <c r="F15" s="233"/>
      <c r="G15" s="233"/>
      <c r="H15" s="233">
        <f>중기사용료!F199:F199</f>
        <v>124</v>
      </c>
      <c r="I15" s="233">
        <f t="shared" si="0"/>
        <v>124</v>
      </c>
      <c r="J15" s="210"/>
    </row>
    <row r="16" spans="1:10" s="140" customFormat="1" ht="21.75" customHeight="1">
      <c r="A16" s="581">
        <v>13</v>
      </c>
      <c r="B16" s="212" t="str">
        <f>중기사용료!B202</f>
        <v>트럭탑재형 크레인</v>
      </c>
      <c r="C16" s="212" t="str">
        <f>중기사용료!C202</f>
        <v>5TON</v>
      </c>
      <c r="D16" s="322">
        <v>1</v>
      </c>
      <c r="E16" s="210" t="s">
        <v>168</v>
      </c>
      <c r="F16" s="233">
        <f>중기사용료!F210</f>
        <v>8812</v>
      </c>
      <c r="G16" s="233">
        <f>중기사용료!F213</f>
        <v>24762</v>
      </c>
      <c r="H16" s="233">
        <f>중기사용료!F206</f>
        <v>10362</v>
      </c>
      <c r="I16" s="233">
        <f t="shared" si="0"/>
        <v>43936</v>
      </c>
      <c r="J16" s="210"/>
    </row>
    <row r="17" spans="1:10" s="140" customFormat="1" ht="21.75" customHeight="1">
      <c r="A17" s="581">
        <v>14</v>
      </c>
      <c r="B17" s="212" t="str">
        <f>중기사용료!B250</f>
        <v>덤프트럭</v>
      </c>
      <c r="C17" s="210" t="str">
        <f>중기사용료!C250</f>
        <v>15TON</v>
      </c>
      <c r="D17" s="581">
        <v>1</v>
      </c>
      <c r="E17" s="567" t="s">
        <v>168</v>
      </c>
      <c r="F17" s="233">
        <f>중기사용료!F258</f>
        <v>31596</v>
      </c>
      <c r="G17" s="233">
        <f>중기사용료!F261</f>
        <v>25344</v>
      </c>
      <c r="H17" s="233">
        <f>중기사용료!F254</f>
        <v>14383</v>
      </c>
      <c r="I17" s="571">
        <f t="shared" si="0"/>
        <v>71323</v>
      </c>
      <c r="J17" s="210"/>
    </row>
    <row r="18" spans="1:10" s="140" customFormat="1" ht="21.75" customHeight="1">
      <c r="A18" s="322">
        <v>15</v>
      </c>
      <c r="B18" s="212" t="str">
        <f>중기사용료!B266</f>
        <v>로우더(타이머)</v>
      </c>
      <c r="C18" s="210" t="str">
        <f>중기사용료!C266</f>
        <v>1.72M3</v>
      </c>
      <c r="D18" s="581">
        <v>1</v>
      </c>
      <c r="E18" s="567" t="s">
        <v>168</v>
      </c>
      <c r="F18" s="233">
        <f>중기사용료!F274</f>
        <v>20321</v>
      </c>
      <c r="G18" s="233">
        <f>중기사용료!F277</f>
        <v>25344</v>
      </c>
      <c r="H18" s="233">
        <f>중기사용료!F270</f>
        <v>22468</v>
      </c>
      <c r="I18" s="571">
        <f t="shared" si="0"/>
        <v>68133</v>
      </c>
      <c r="J18" s="210"/>
    </row>
    <row r="19" spans="1:10" s="140" customFormat="1" ht="21.75" customHeight="1">
      <c r="A19" s="322">
        <v>16</v>
      </c>
      <c r="B19" s="212" t="str">
        <f>중기사용료!B282</f>
        <v>물탱크(살수차)</v>
      </c>
      <c r="C19" s="212" t="str">
        <f>중기사용료!C282</f>
        <v>5500L</v>
      </c>
      <c r="D19" s="581">
        <v>1</v>
      </c>
      <c r="E19" s="567" t="s">
        <v>168</v>
      </c>
      <c r="F19" s="233">
        <f>중기사용료!F290</f>
        <v>19284</v>
      </c>
      <c r="G19" s="233">
        <f>중기사용료!F293</f>
        <v>118861</v>
      </c>
      <c r="H19" s="233">
        <f>중기사용료!F286</f>
        <v>7829</v>
      </c>
      <c r="I19" s="571">
        <f t="shared" si="0"/>
        <v>145974</v>
      </c>
      <c r="J19" s="210"/>
    </row>
    <row r="20" spans="1:10" s="147" customFormat="1" ht="21.75" customHeight="1">
      <c r="A20" s="328"/>
      <c r="B20" s="305"/>
      <c r="C20" s="269"/>
      <c r="D20" s="328"/>
      <c r="E20" s="269"/>
      <c r="F20" s="310"/>
      <c r="G20" s="310"/>
      <c r="H20" s="310"/>
      <c r="I20" s="310"/>
      <c r="J20" s="269"/>
    </row>
    <row r="21" spans="1:10" s="147" customFormat="1" ht="21.75" customHeight="1">
      <c r="A21" s="328"/>
      <c r="B21" s="305"/>
      <c r="C21" s="269"/>
      <c r="D21" s="328"/>
      <c r="E21" s="269"/>
      <c r="F21" s="310"/>
      <c r="G21" s="310"/>
      <c r="H21" s="310"/>
      <c r="I21" s="310"/>
      <c r="J21" s="269"/>
    </row>
    <row r="22" spans="1:10" s="147" customFormat="1" ht="21.75" customHeight="1">
      <c r="A22" s="328"/>
      <c r="B22" s="305"/>
      <c r="C22" s="269"/>
      <c r="D22" s="328"/>
      <c r="E22" s="269"/>
      <c r="F22" s="310"/>
      <c r="G22" s="310"/>
      <c r="H22" s="310"/>
      <c r="I22" s="310"/>
      <c r="J22" s="269"/>
    </row>
    <row r="23" spans="1:10" s="147" customFormat="1" ht="21.75" customHeight="1">
      <c r="A23" s="328"/>
      <c r="B23" s="305"/>
      <c r="C23" s="269"/>
      <c r="D23" s="328"/>
      <c r="E23" s="269"/>
      <c r="F23" s="310"/>
      <c r="G23" s="310"/>
      <c r="H23" s="310"/>
      <c r="I23" s="310"/>
      <c r="J23" s="269"/>
    </row>
    <row r="24" spans="1:10" s="147" customFormat="1" ht="21.75" customHeight="1">
      <c r="A24" s="328"/>
      <c r="B24" s="305"/>
      <c r="C24" s="269"/>
      <c r="D24" s="328"/>
      <c r="E24" s="269"/>
      <c r="F24" s="310"/>
      <c r="G24" s="310"/>
      <c r="H24" s="310"/>
      <c r="I24" s="310"/>
      <c r="J24" s="269"/>
    </row>
    <row r="25" spans="1:10" ht="21.75" customHeight="1">
      <c r="A25" s="331"/>
      <c r="B25" s="341"/>
      <c r="C25" s="341"/>
      <c r="D25" s="331"/>
      <c r="E25" s="341"/>
      <c r="F25" s="342"/>
      <c r="G25" s="342"/>
      <c r="H25" s="342"/>
      <c r="I25" s="342"/>
      <c r="J25" s="341"/>
    </row>
    <row r="26" spans="1:10" ht="21.75" customHeight="1">
      <c r="A26" s="331"/>
      <c r="B26" s="341"/>
      <c r="C26" s="341"/>
      <c r="D26" s="331"/>
      <c r="E26" s="341"/>
      <c r="F26" s="342"/>
      <c r="G26" s="342"/>
      <c r="H26" s="342"/>
      <c r="I26" s="342"/>
      <c r="J26" s="341"/>
    </row>
    <row r="27" spans="1:10" ht="21.75" customHeight="1">
      <c r="A27" s="331"/>
      <c r="B27" s="341"/>
      <c r="C27" s="333"/>
      <c r="D27" s="331"/>
      <c r="E27" s="341"/>
      <c r="F27" s="342"/>
      <c r="G27" s="342"/>
      <c r="H27" s="342"/>
      <c r="I27" s="342"/>
      <c r="J27" s="341"/>
    </row>
    <row r="28" spans="1:10" ht="21.75" customHeight="1">
      <c r="A28" s="331"/>
      <c r="B28" s="341"/>
      <c r="C28" s="341"/>
      <c r="D28" s="331"/>
      <c r="E28" s="341"/>
      <c r="F28" s="342"/>
      <c r="G28" s="342"/>
      <c r="H28" s="342"/>
      <c r="I28" s="342"/>
      <c r="J28" s="341"/>
    </row>
    <row r="29" spans="1:10" ht="21.75" customHeight="1">
      <c r="A29" s="331"/>
      <c r="B29" s="341"/>
      <c r="C29" s="341"/>
      <c r="D29" s="331"/>
      <c r="E29" s="341"/>
      <c r="F29" s="342"/>
      <c r="G29" s="342"/>
      <c r="H29" s="342"/>
      <c r="I29" s="342"/>
      <c r="J29" s="341"/>
    </row>
    <row r="30" spans="1:10" ht="21.75" customHeight="1">
      <c r="A30" s="331"/>
      <c r="D30" s="331"/>
      <c r="E30" s="341"/>
      <c r="F30" s="342"/>
    </row>
    <row r="31" spans="1:10" ht="21.75" customHeight="1">
      <c r="A31" s="331"/>
      <c r="B31" s="341"/>
      <c r="C31" s="333"/>
      <c r="D31" s="331"/>
      <c r="E31" s="341"/>
      <c r="F31" s="342"/>
    </row>
    <row r="32" spans="1:10" ht="21.75" customHeight="1">
      <c r="A32" s="331"/>
      <c r="B32" s="341"/>
      <c r="C32" s="333"/>
      <c r="D32" s="331"/>
      <c r="E32" s="341"/>
      <c r="F32" s="342"/>
    </row>
    <row r="33" spans="1:6" ht="21.75" customHeight="1">
      <c r="A33" s="331"/>
      <c r="B33" s="341"/>
      <c r="C33" s="333"/>
      <c r="D33" s="331"/>
      <c r="E33" s="341"/>
      <c r="F33" s="342"/>
    </row>
    <row r="34" spans="1:6" ht="21.75" customHeight="1">
      <c r="A34" s="331"/>
      <c r="B34" s="341"/>
      <c r="C34" s="333"/>
      <c r="D34" s="331"/>
      <c r="E34" s="341"/>
      <c r="F34" s="342"/>
    </row>
    <row r="35" spans="1:6" ht="21.75" customHeight="1">
      <c r="A35" s="331"/>
      <c r="B35" s="341"/>
      <c r="C35" s="333"/>
      <c r="D35" s="331"/>
      <c r="E35" s="341"/>
      <c r="F35" s="342"/>
    </row>
    <row r="36" spans="1:6" ht="21.75" customHeight="1">
      <c r="A36" s="331"/>
      <c r="B36" s="341"/>
      <c r="C36" s="333"/>
      <c r="D36" s="331"/>
      <c r="E36" s="341"/>
      <c r="F36" s="342"/>
    </row>
    <row r="37" spans="1:6" ht="21.75" customHeight="1">
      <c r="A37" s="331"/>
      <c r="B37" s="341"/>
      <c r="C37" s="333"/>
      <c r="D37" s="331"/>
      <c r="E37" s="341"/>
      <c r="F37" s="342"/>
    </row>
    <row r="38" spans="1:6" ht="21.75" customHeight="1">
      <c r="A38" s="331"/>
      <c r="B38" s="341"/>
      <c r="C38" s="333"/>
      <c r="D38" s="331"/>
      <c r="E38" s="341"/>
      <c r="F38" s="342"/>
    </row>
    <row r="39" spans="1:6" ht="21.75" customHeight="1">
      <c r="A39" s="331"/>
      <c r="D39" s="331"/>
      <c r="E39" s="341"/>
      <c r="F39" s="342"/>
    </row>
    <row r="40" spans="1:6" ht="21.75" customHeight="1">
      <c r="A40" s="331"/>
      <c r="D40" s="331"/>
      <c r="E40" s="341"/>
      <c r="F40" s="342"/>
    </row>
    <row r="41" spans="1:6" ht="21.75" customHeight="1">
      <c r="A41" s="331"/>
      <c r="D41" s="331"/>
      <c r="E41" s="341"/>
      <c r="F41" s="342"/>
    </row>
    <row r="42" spans="1:6" ht="21.75" customHeight="1">
      <c r="A42" s="331"/>
      <c r="D42" s="331"/>
      <c r="E42" s="341"/>
      <c r="F42" s="342"/>
    </row>
    <row r="43" spans="1:6" ht="21.75" customHeight="1">
      <c r="A43" s="331"/>
      <c r="D43" s="331"/>
      <c r="E43" s="341"/>
      <c r="F43" s="342"/>
    </row>
    <row r="44" spans="1:6" ht="21.75" customHeight="1">
      <c r="A44" s="331"/>
      <c r="D44" s="331"/>
      <c r="E44" s="341"/>
      <c r="F44" s="342"/>
    </row>
    <row r="45" spans="1:6" ht="21.75" customHeight="1">
      <c r="A45" s="331"/>
      <c r="D45" s="331"/>
      <c r="E45" s="341"/>
      <c r="F45" s="342"/>
    </row>
    <row r="46" spans="1:6" ht="21.75" customHeight="1">
      <c r="A46" s="331"/>
      <c r="D46" s="331"/>
      <c r="E46" s="333"/>
      <c r="F46" s="342"/>
    </row>
    <row r="47" spans="1:6" ht="21.75" customHeight="1">
      <c r="A47" s="331"/>
      <c r="D47" s="331"/>
      <c r="E47" s="341"/>
      <c r="F47" s="342"/>
    </row>
    <row r="48" spans="1:6" ht="21.75" customHeight="1">
      <c r="A48" s="331"/>
      <c r="D48" s="331"/>
      <c r="E48" s="341"/>
      <c r="F48" s="342"/>
    </row>
    <row r="49" spans="1:6" ht="21.75" customHeight="1">
      <c r="A49" s="331"/>
      <c r="B49" s="341"/>
      <c r="C49" s="333"/>
      <c r="D49" s="331"/>
      <c r="E49" s="341"/>
      <c r="F49" s="342"/>
    </row>
    <row r="50" spans="1:6" ht="21.75" customHeight="1">
      <c r="A50" s="331"/>
      <c r="B50" s="341"/>
      <c r="C50" s="333"/>
      <c r="D50" s="331"/>
      <c r="E50" s="341"/>
      <c r="F50" s="342"/>
    </row>
    <row r="51" spans="1:6" ht="21.75" customHeight="1">
      <c r="A51" s="331"/>
      <c r="B51" s="341"/>
      <c r="C51" s="333"/>
      <c r="D51" s="331"/>
      <c r="E51" s="341"/>
      <c r="F51" s="342"/>
    </row>
    <row r="52" spans="1:6" ht="21.75" customHeight="1">
      <c r="A52" s="331"/>
      <c r="D52" s="331"/>
      <c r="E52" s="341"/>
      <c r="F52" s="342"/>
    </row>
    <row r="53" spans="1:6" ht="21.75" customHeight="1">
      <c r="A53" s="331"/>
      <c r="B53" s="341"/>
      <c r="C53" s="333"/>
      <c r="D53" s="331"/>
      <c r="E53" s="341"/>
      <c r="F53" s="342"/>
    </row>
    <row r="54" spans="1:6" ht="21.75" customHeight="1">
      <c r="A54" s="331"/>
      <c r="B54" s="341"/>
      <c r="C54" s="344"/>
      <c r="D54" s="331"/>
      <c r="E54" s="341"/>
      <c r="F54" s="342"/>
    </row>
    <row r="55" spans="1:6" ht="21.75" customHeight="1">
      <c r="A55" s="331"/>
      <c r="B55" s="341"/>
      <c r="C55" s="333"/>
      <c r="D55" s="331"/>
      <c r="E55" s="341"/>
      <c r="F55" s="342"/>
    </row>
    <row r="56" spans="1:6" ht="21.75" customHeight="1">
      <c r="A56" s="331"/>
      <c r="B56" s="341"/>
      <c r="C56" s="333"/>
      <c r="D56" s="331"/>
      <c r="E56" s="341"/>
      <c r="F56" s="342"/>
    </row>
    <row r="57" spans="1:6" ht="21.75" customHeight="1">
      <c r="A57" s="331"/>
      <c r="B57" s="341"/>
      <c r="C57" s="333"/>
      <c r="D57" s="331"/>
      <c r="E57" s="341"/>
      <c r="F57" s="342"/>
    </row>
    <row r="58" spans="1:6" ht="21.75" customHeight="1">
      <c r="A58" s="331"/>
      <c r="B58" s="341"/>
      <c r="C58" s="333"/>
      <c r="D58" s="331"/>
      <c r="E58" s="341"/>
      <c r="F58" s="342"/>
    </row>
    <row r="59" spans="1:6" ht="21.75" customHeight="1">
      <c r="A59" s="331"/>
      <c r="D59" s="331"/>
      <c r="E59" s="341"/>
      <c r="F59" s="342"/>
    </row>
    <row r="60" spans="1:6" ht="21.75" customHeight="1">
      <c r="A60" s="331"/>
      <c r="D60" s="331"/>
      <c r="E60" s="341"/>
      <c r="F60" s="342"/>
    </row>
    <row r="61" spans="1:6" ht="21.75" customHeight="1">
      <c r="A61" s="331"/>
      <c r="B61" s="341"/>
      <c r="C61" s="333"/>
      <c r="D61" s="331"/>
      <c r="E61" s="341"/>
      <c r="F61" s="342"/>
    </row>
    <row r="62" spans="1:6" ht="21.75" customHeight="1">
      <c r="A62" s="331"/>
      <c r="B62" s="341"/>
      <c r="C62" s="333"/>
      <c r="D62" s="331"/>
      <c r="E62" s="341"/>
      <c r="F62" s="342"/>
    </row>
  </sheetData>
  <mergeCells count="8">
    <mergeCell ref="I2:I3"/>
    <mergeCell ref="J2:J3"/>
    <mergeCell ref="A2:A3"/>
    <mergeCell ref="B2:B3"/>
    <mergeCell ref="C2:C3"/>
    <mergeCell ref="D2:D3"/>
    <mergeCell ref="E2:E3"/>
    <mergeCell ref="G2:G3"/>
  </mergeCells>
  <phoneticPr fontId="4" type="noConversion"/>
  <printOptions horizontalCentered="1"/>
  <pageMargins left="0.73" right="0.78740157480314965" top="0.78740157480314965" bottom="0.59055118110236227" header="0.59055118110236227" footer="0.39370078740157483"/>
  <pageSetup paperSize="9" scale="96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69"/>
  <sheetViews>
    <sheetView view="pageBreakPreview" topLeftCell="A28" zoomScaleNormal="100" workbookViewId="0">
      <selection activeCell="D40" sqref="D40"/>
    </sheetView>
  </sheetViews>
  <sheetFormatPr defaultRowHeight="16.5"/>
  <cols>
    <col min="1" max="1" width="9" style="751"/>
    <col min="2" max="2" width="25.25" style="751" customWidth="1"/>
    <col min="3" max="3" width="7.25" style="751" customWidth="1"/>
    <col min="4" max="4" width="9.25" style="751" customWidth="1"/>
    <col min="5" max="5" width="10.875" style="751" customWidth="1"/>
    <col min="6" max="6" width="11.375" style="751" customWidth="1"/>
    <col min="7" max="7" width="9" style="751"/>
    <col min="8" max="257" width="9" style="153"/>
    <col min="258" max="258" width="25.25" style="153" customWidth="1"/>
    <col min="259" max="259" width="7.25" style="153" customWidth="1"/>
    <col min="260" max="260" width="9.25" style="153" customWidth="1"/>
    <col min="261" max="261" width="10.875" style="153" customWidth="1"/>
    <col min="262" max="262" width="11.375" style="153" customWidth="1"/>
    <col min="263" max="513" width="9" style="153"/>
    <col min="514" max="514" width="25.25" style="153" customWidth="1"/>
    <col min="515" max="515" width="7.25" style="153" customWidth="1"/>
    <col min="516" max="516" width="9.25" style="153" customWidth="1"/>
    <col min="517" max="517" width="10.875" style="153" customWidth="1"/>
    <col min="518" max="518" width="11.375" style="153" customWidth="1"/>
    <col min="519" max="769" width="9" style="153"/>
    <col min="770" max="770" width="25.25" style="153" customWidth="1"/>
    <col min="771" max="771" width="7.25" style="153" customWidth="1"/>
    <col min="772" max="772" width="9.25" style="153" customWidth="1"/>
    <col min="773" max="773" width="10.875" style="153" customWidth="1"/>
    <col min="774" max="774" width="11.375" style="153" customWidth="1"/>
    <col min="775" max="1025" width="9" style="153"/>
    <col min="1026" max="1026" width="25.25" style="153" customWidth="1"/>
    <col min="1027" max="1027" width="7.25" style="153" customWidth="1"/>
    <col min="1028" max="1028" width="9.25" style="153" customWidth="1"/>
    <col min="1029" max="1029" width="10.875" style="153" customWidth="1"/>
    <col min="1030" max="1030" width="11.375" style="153" customWidth="1"/>
    <col min="1031" max="1281" width="9" style="153"/>
    <col min="1282" max="1282" width="25.25" style="153" customWidth="1"/>
    <col min="1283" max="1283" width="7.25" style="153" customWidth="1"/>
    <col min="1284" max="1284" width="9.25" style="153" customWidth="1"/>
    <col min="1285" max="1285" width="10.875" style="153" customWidth="1"/>
    <col min="1286" max="1286" width="11.375" style="153" customWidth="1"/>
    <col min="1287" max="1537" width="9" style="153"/>
    <col min="1538" max="1538" width="25.25" style="153" customWidth="1"/>
    <col min="1539" max="1539" width="7.25" style="153" customWidth="1"/>
    <col min="1540" max="1540" width="9.25" style="153" customWidth="1"/>
    <col min="1541" max="1541" width="10.875" style="153" customWidth="1"/>
    <col min="1542" max="1542" width="11.375" style="153" customWidth="1"/>
    <col min="1543" max="1793" width="9" style="153"/>
    <col min="1794" max="1794" width="25.25" style="153" customWidth="1"/>
    <col min="1795" max="1795" width="7.25" style="153" customWidth="1"/>
    <col min="1796" max="1796" width="9.25" style="153" customWidth="1"/>
    <col min="1797" max="1797" width="10.875" style="153" customWidth="1"/>
    <col min="1798" max="1798" width="11.375" style="153" customWidth="1"/>
    <col min="1799" max="2049" width="9" style="153"/>
    <col min="2050" max="2050" width="25.25" style="153" customWidth="1"/>
    <col min="2051" max="2051" width="7.25" style="153" customWidth="1"/>
    <col min="2052" max="2052" width="9.25" style="153" customWidth="1"/>
    <col min="2053" max="2053" width="10.875" style="153" customWidth="1"/>
    <col min="2054" max="2054" width="11.375" style="153" customWidth="1"/>
    <col min="2055" max="2305" width="9" style="153"/>
    <col min="2306" max="2306" width="25.25" style="153" customWidth="1"/>
    <col min="2307" max="2307" width="7.25" style="153" customWidth="1"/>
    <col min="2308" max="2308" width="9.25" style="153" customWidth="1"/>
    <col min="2309" max="2309" width="10.875" style="153" customWidth="1"/>
    <col min="2310" max="2310" width="11.375" style="153" customWidth="1"/>
    <col min="2311" max="2561" width="9" style="153"/>
    <col min="2562" max="2562" width="25.25" style="153" customWidth="1"/>
    <col min="2563" max="2563" width="7.25" style="153" customWidth="1"/>
    <col min="2564" max="2564" width="9.25" style="153" customWidth="1"/>
    <col min="2565" max="2565" width="10.875" style="153" customWidth="1"/>
    <col min="2566" max="2566" width="11.375" style="153" customWidth="1"/>
    <col min="2567" max="2817" width="9" style="153"/>
    <col min="2818" max="2818" width="25.25" style="153" customWidth="1"/>
    <col min="2819" max="2819" width="7.25" style="153" customWidth="1"/>
    <col min="2820" max="2820" width="9.25" style="153" customWidth="1"/>
    <col min="2821" max="2821" width="10.875" style="153" customWidth="1"/>
    <col min="2822" max="2822" width="11.375" style="153" customWidth="1"/>
    <col min="2823" max="3073" width="9" style="153"/>
    <col min="3074" max="3074" width="25.25" style="153" customWidth="1"/>
    <col min="3075" max="3075" width="7.25" style="153" customWidth="1"/>
    <col min="3076" max="3076" width="9.25" style="153" customWidth="1"/>
    <col min="3077" max="3077" width="10.875" style="153" customWidth="1"/>
    <col min="3078" max="3078" width="11.375" style="153" customWidth="1"/>
    <col min="3079" max="3329" width="9" style="153"/>
    <col min="3330" max="3330" width="25.25" style="153" customWidth="1"/>
    <col min="3331" max="3331" width="7.25" style="153" customWidth="1"/>
    <col min="3332" max="3332" width="9.25" style="153" customWidth="1"/>
    <col min="3333" max="3333" width="10.875" style="153" customWidth="1"/>
    <col min="3334" max="3334" width="11.375" style="153" customWidth="1"/>
    <col min="3335" max="3585" width="9" style="153"/>
    <col min="3586" max="3586" width="25.25" style="153" customWidth="1"/>
    <col min="3587" max="3587" width="7.25" style="153" customWidth="1"/>
    <col min="3588" max="3588" width="9.25" style="153" customWidth="1"/>
    <col min="3589" max="3589" width="10.875" style="153" customWidth="1"/>
    <col min="3590" max="3590" width="11.375" style="153" customWidth="1"/>
    <col min="3591" max="3841" width="9" style="153"/>
    <col min="3842" max="3842" width="25.25" style="153" customWidth="1"/>
    <col min="3843" max="3843" width="7.25" style="153" customWidth="1"/>
    <col min="3844" max="3844" width="9.25" style="153" customWidth="1"/>
    <col min="3845" max="3845" width="10.875" style="153" customWidth="1"/>
    <col min="3846" max="3846" width="11.375" style="153" customWidth="1"/>
    <col min="3847" max="4097" width="9" style="153"/>
    <col min="4098" max="4098" width="25.25" style="153" customWidth="1"/>
    <col min="4099" max="4099" width="7.25" style="153" customWidth="1"/>
    <col min="4100" max="4100" width="9.25" style="153" customWidth="1"/>
    <col min="4101" max="4101" width="10.875" style="153" customWidth="1"/>
    <col min="4102" max="4102" width="11.375" style="153" customWidth="1"/>
    <col min="4103" max="4353" width="9" style="153"/>
    <col min="4354" max="4354" width="25.25" style="153" customWidth="1"/>
    <col min="4355" max="4355" width="7.25" style="153" customWidth="1"/>
    <col min="4356" max="4356" width="9.25" style="153" customWidth="1"/>
    <col min="4357" max="4357" width="10.875" style="153" customWidth="1"/>
    <col min="4358" max="4358" width="11.375" style="153" customWidth="1"/>
    <col min="4359" max="4609" width="9" style="153"/>
    <col min="4610" max="4610" width="25.25" style="153" customWidth="1"/>
    <col min="4611" max="4611" width="7.25" style="153" customWidth="1"/>
    <col min="4612" max="4612" width="9.25" style="153" customWidth="1"/>
    <col min="4613" max="4613" width="10.875" style="153" customWidth="1"/>
    <col min="4614" max="4614" width="11.375" style="153" customWidth="1"/>
    <col min="4615" max="4865" width="9" style="153"/>
    <col min="4866" max="4866" width="25.25" style="153" customWidth="1"/>
    <col min="4867" max="4867" width="7.25" style="153" customWidth="1"/>
    <col min="4868" max="4868" width="9.25" style="153" customWidth="1"/>
    <col min="4869" max="4869" width="10.875" style="153" customWidth="1"/>
    <col min="4870" max="4870" width="11.375" style="153" customWidth="1"/>
    <col min="4871" max="5121" width="9" style="153"/>
    <col min="5122" max="5122" width="25.25" style="153" customWidth="1"/>
    <col min="5123" max="5123" width="7.25" style="153" customWidth="1"/>
    <col min="5124" max="5124" width="9.25" style="153" customWidth="1"/>
    <col min="5125" max="5125" width="10.875" style="153" customWidth="1"/>
    <col min="5126" max="5126" width="11.375" style="153" customWidth="1"/>
    <col min="5127" max="5377" width="9" style="153"/>
    <col min="5378" max="5378" width="25.25" style="153" customWidth="1"/>
    <col min="5379" max="5379" width="7.25" style="153" customWidth="1"/>
    <col min="5380" max="5380" width="9.25" style="153" customWidth="1"/>
    <col min="5381" max="5381" width="10.875" style="153" customWidth="1"/>
    <col min="5382" max="5382" width="11.375" style="153" customWidth="1"/>
    <col min="5383" max="5633" width="9" style="153"/>
    <col min="5634" max="5634" width="25.25" style="153" customWidth="1"/>
    <col min="5635" max="5635" width="7.25" style="153" customWidth="1"/>
    <col min="5636" max="5636" width="9.25" style="153" customWidth="1"/>
    <col min="5637" max="5637" width="10.875" style="153" customWidth="1"/>
    <col min="5638" max="5638" width="11.375" style="153" customWidth="1"/>
    <col min="5639" max="5889" width="9" style="153"/>
    <col min="5890" max="5890" width="25.25" style="153" customWidth="1"/>
    <col min="5891" max="5891" width="7.25" style="153" customWidth="1"/>
    <col min="5892" max="5892" width="9.25" style="153" customWidth="1"/>
    <col min="5893" max="5893" width="10.875" style="153" customWidth="1"/>
    <col min="5894" max="5894" width="11.375" style="153" customWidth="1"/>
    <col min="5895" max="6145" width="9" style="153"/>
    <col min="6146" max="6146" width="25.25" style="153" customWidth="1"/>
    <col min="6147" max="6147" width="7.25" style="153" customWidth="1"/>
    <col min="6148" max="6148" width="9.25" style="153" customWidth="1"/>
    <col min="6149" max="6149" width="10.875" style="153" customWidth="1"/>
    <col min="6150" max="6150" width="11.375" style="153" customWidth="1"/>
    <col min="6151" max="6401" width="9" style="153"/>
    <col min="6402" max="6402" width="25.25" style="153" customWidth="1"/>
    <col min="6403" max="6403" width="7.25" style="153" customWidth="1"/>
    <col min="6404" max="6404" width="9.25" style="153" customWidth="1"/>
    <col min="6405" max="6405" width="10.875" style="153" customWidth="1"/>
    <col min="6406" max="6406" width="11.375" style="153" customWidth="1"/>
    <col min="6407" max="6657" width="9" style="153"/>
    <col min="6658" max="6658" width="25.25" style="153" customWidth="1"/>
    <col min="6659" max="6659" width="7.25" style="153" customWidth="1"/>
    <col min="6660" max="6660" width="9.25" style="153" customWidth="1"/>
    <col min="6661" max="6661" width="10.875" style="153" customWidth="1"/>
    <col min="6662" max="6662" width="11.375" style="153" customWidth="1"/>
    <col min="6663" max="6913" width="9" style="153"/>
    <col min="6914" max="6914" width="25.25" style="153" customWidth="1"/>
    <col min="6915" max="6915" width="7.25" style="153" customWidth="1"/>
    <col min="6916" max="6916" width="9.25" style="153" customWidth="1"/>
    <col min="6917" max="6917" width="10.875" style="153" customWidth="1"/>
    <col min="6918" max="6918" width="11.375" style="153" customWidth="1"/>
    <col min="6919" max="7169" width="9" style="153"/>
    <col min="7170" max="7170" width="25.25" style="153" customWidth="1"/>
    <col min="7171" max="7171" width="7.25" style="153" customWidth="1"/>
    <col min="7172" max="7172" width="9.25" style="153" customWidth="1"/>
    <col min="7173" max="7173" width="10.875" style="153" customWidth="1"/>
    <col min="7174" max="7174" width="11.375" style="153" customWidth="1"/>
    <col min="7175" max="7425" width="9" style="153"/>
    <col min="7426" max="7426" width="25.25" style="153" customWidth="1"/>
    <col min="7427" max="7427" width="7.25" style="153" customWidth="1"/>
    <col min="7428" max="7428" width="9.25" style="153" customWidth="1"/>
    <col min="7429" max="7429" width="10.875" style="153" customWidth="1"/>
    <col min="7430" max="7430" width="11.375" style="153" customWidth="1"/>
    <col min="7431" max="7681" width="9" style="153"/>
    <col min="7682" max="7682" width="25.25" style="153" customWidth="1"/>
    <col min="7683" max="7683" width="7.25" style="153" customWidth="1"/>
    <col min="7684" max="7684" width="9.25" style="153" customWidth="1"/>
    <col min="7685" max="7685" width="10.875" style="153" customWidth="1"/>
    <col min="7686" max="7686" width="11.375" style="153" customWidth="1"/>
    <col min="7687" max="7937" width="9" style="153"/>
    <col min="7938" max="7938" width="25.25" style="153" customWidth="1"/>
    <col min="7939" max="7939" width="7.25" style="153" customWidth="1"/>
    <col min="7940" max="7940" width="9.25" style="153" customWidth="1"/>
    <col min="7941" max="7941" width="10.875" style="153" customWidth="1"/>
    <col min="7942" max="7942" width="11.375" style="153" customWidth="1"/>
    <col min="7943" max="8193" width="9" style="153"/>
    <col min="8194" max="8194" width="25.25" style="153" customWidth="1"/>
    <col min="8195" max="8195" width="7.25" style="153" customWidth="1"/>
    <col min="8196" max="8196" width="9.25" style="153" customWidth="1"/>
    <col min="8197" max="8197" width="10.875" style="153" customWidth="1"/>
    <col min="8198" max="8198" width="11.375" style="153" customWidth="1"/>
    <col min="8199" max="8449" width="9" style="153"/>
    <col min="8450" max="8450" width="25.25" style="153" customWidth="1"/>
    <col min="8451" max="8451" width="7.25" style="153" customWidth="1"/>
    <col min="8452" max="8452" width="9.25" style="153" customWidth="1"/>
    <col min="8453" max="8453" width="10.875" style="153" customWidth="1"/>
    <col min="8454" max="8454" width="11.375" style="153" customWidth="1"/>
    <col min="8455" max="8705" width="9" style="153"/>
    <col min="8706" max="8706" width="25.25" style="153" customWidth="1"/>
    <col min="8707" max="8707" width="7.25" style="153" customWidth="1"/>
    <col min="8708" max="8708" width="9.25" style="153" customWidth="1"/>
    <col min="8709" max="8709" width="10.875" style="153" customWidth="1"/>
    <col min="8710" max="8710" width="11.375" style="153" customWidth="1"/>
    <col min="8711" max="8961" width="9" style="153"/>
    <col min="8962" max="8962" width="25.25" style="153" customWidth="1"/>
    <col min="8963" max="8963" width="7.25" style="153" customWidth="1"/>
    <col min="8964" max="8964" width="9.25" style="153" customWidth="1"/>
    <col min="8965" max="8965" width="10.875" style="153" customWidth="1"/>
    <col min="8966" max="8966" width="11.375" style="153" customWidth="1"/>
    <col min="8967" max="9217" width="9" style="153"/>
    <col min="9218" max="9218" width="25.25" style="153" customWidth="1"/>
    <col min="9219" max="9219" width="7.25" style="153" customWidth="1"/>
    <col min="9220" max="9220" width="9.25" style="153" customWidth="1"/>
    <col min="9221" max="9221" width="10.875" style="153" customWidth="1"/>
    <col min="9222" max="9222" width="11.375" style="153" customWidth="1"/>
    <col min="9223" max="9473" width="9" style="153"/>
    <col min="9474" max="9474" width="25.25" style="153" customWidth="1"/>
    <col min="9475" max="9475" width="7.25" style="153" customWidth="1"/>
    <col min="9476" max="9476" width="9.25" style="153" customWidth="1"/>
    <col min="9477" max="9477" width="10.875" style="153" customWidth="1"/>
    <col min="9478" max="9478" width="11.375" style="153" customWidth="1"/>
    <col min="9479" max="9729" width="9" style="153"/>
    <col min="9730" max="9730" width="25.25" style="153" customWidth="1"/>
    <col min="9731" max="9731" width="7.25" style="153" customWidth="1"/>
    <col min="9732" max="9732" width="9.25" style="153" customWidth="1"/>
    <col min="9733" max="9733" width="10.875" style="153" customWidth="1"/>
    <col min="9734" max="9734" width="11.375" style="153" customWidth="1"/>
    <col min="9735" max="9985" width="9" style="153"/>
    <col min="9986" max="9986" width="25.25" style="153" customWidth="1"/>
    <col min="9987" max="9987" width="7.25" style="153" customWidth="1"/>
    <col min="9988" max="9988" width="9.25" style="153" customWidth="1"/>
    <col min="9989" max="9989" width="10.875" style="153" customWidth="1"/>
    <col min="9990" max="9990" width="11.375" style="153" customWidth="1"/>
    <col min="9991" max="10241" width="9" style="153"/>
    <col min="10242" max="10242" width="25.25" style="153" customWidth="1"/>
    <col min="10243" max="10243" width="7.25" style="153" customWidth="1"/>
    <col min="10244" max="10244" width="9.25" style="153" customWidth="1"/>
    <col min="10245" max="10245" width="10.875" style="153" customWidth="1"/>
    <col min="10246" max="10246" width="11.375" style="153" customWidth="1"/>
    <col min="10247" max="10497" width="9" style="153"/>
    <col min="10498" max="10498" width="25.25" style="153" customWidth="1"/>
    <col min="10499" max="10499" width="7.25" style="153" customWidth="1"/>
    <col min="10500" max="10500" width="9.25" style="153" customWidth="1"/>
    <col min="10501" max="10501" width="10.875" style="153" customWidth="1"/>
    <col min="10502" max="10502" width="11.375" style="153" customWidth="1"/>
    <col min="10503" max="10753" width="9" style="153"/>
    <col min="10754" max="10754" width="25.25" style="153" customWidth="1"/>
    <col min="10755" max="10755" width="7.25" style="153" customWidth="1"/>
    <col min="10756" max="10756" width="9.25" style="153" customWidth="1"/>
    <col min="10757" max="10757" width="10.875" style="153" customWidth="1"/>
    <col min="10758" max="10758" width="11.375" style="153" customWidth="1"/>
    <col min="10759" max="11009" width="9" style="153"/>
    <col min="11010" max="11010" width="25.25" style="153" customWidth="1"/>
    <col min="11011" max="11011" width="7.25" style="153" customWidth="1"/>
    <col min="11012" max="11012" width="9.25" style="153" customWidth="1"/>
    <col min="11013" max="11013" width="10.875" style="153" customWidth="1"/>
    <col min="11014" max="11014" width="11.375" style="153" customWidth="1"/>
    <col min="11015" max="11265" width="9" style="153"/>
    <col min="11266" max="11266" width="25.25" style="153" customWidth="1"/>
    <col min="11267" max="11267" width="7.25" style="153" customWidth="1"/>
    <col min="11268" max="11268" width="9.25" style="153" customWidth="1"/>
    <col min="11269" max="11269" width="10.875" style="153" customWidth="1"/>
    <col min="11270" max="11270" width="11.375" style="153" customWidth="1"/>
    <col min="11271" max="11521" width="9" style="153"/>
    <col min="11522" max="11522" width="25.25" style="153" customWidth="1"/>
    <col min="11523" max="11523" width="7.25" style="153" customWidth="1"/>
    <col min="11524" max="11524" width="9.25" style="153" customWidth="1"/>
    <col min="11525" max="11525" width="10.875" style="153" customWidth="1"/>
    <col min="11526" max="11526" width="11.375" style="153" customWidth="1"/>
    <col min="11527" max="11777" width="9" style="153"/>
    <col min="11778" max="11778" width="25.25" style="153" customWidth="1"/>
    <col min="11779" max="11779" width="7.25" style="153" customWidth="1"/>
    <col min="11780" max="11780" width="9.25" style="153" customWidth="1"/>
    <col min="11781" max="11781" width="10.875" style="153" customWidth="1"/>
    <col min="11782" max="11782" width="11.375" style="153" customWidth="1"/>
    <col min="11783" max="12033" width="9" style="153"/>
    <col min="12034" max="12034" width="25.25" style="153" customWidth="1"/>
    <col min="12035" max="12035" width="7.25" style="153" customWidth="1"/>
    <col min="12036" max="12036" width="9.25" style="153" customWidth="1"/>
    <col min="12037" max="12037" width="10.875" style="153" customWidth="1"/>
    <col min="12038" max="12038" width="11.375" style="153" customWidth="1"/>
    <col min="12039" max="12289" width="9" style="153"/>
    <col min="12290" max="12290" width="25.25" style="153" customWidth="1"/>
    <col min="12291" max="12291" width="7.25" style="153" customWidth="1"/>
    <col min="12292" max="12292" width="9.25" style="153" customWidth="1"/>
    <col min="12293" max="12293" width="10.875" style="153" customWidth="1"/>
    <col min="12294" max="12294" width="11.375" style="153" customWidth="1"/>
    <col min="12295" max="12545" width="9" style="153"/>
    <col min="12546" max="12546" width="25.25" style="153" customWidth="1"/>
    <col min="12547" max="12547" width="7.25" style="153" customWidth="1"/>
    <col min="12548" max="12548" width="9.25" style="153" customWidth="1"/>
    <col min="12549" max="12549" width="10.875" style="153" customWidth="1"/>
    <col min="12550" max="12550" width="11.375" style="153" customWidth="1"/>
    <col min="12551" max="12801" width="9" style="153"/>
    <col min="12802" max="12802" width="25.25" style="153" customWidth="1"/>
    <col min="12803" max="12803" width="7.25" style="153" customWidth="1"/>
    <col min="12804" max="12804" width="9.25" style="153" customWidth="1"/>
    <col min="12805" max="12805" width="10.875" style="153" customWidth="1"/>
    <col min="12806" max="12806" width="11.375" style="153" customWidth="1"/>
    <col min="12807" max="13057" width="9" style="153"/>
    <col min="13058" max="13058" width="25.25" style="153" customWidth="1"/>
    <col min="13059" max="13059" width="7.25" style="153" customWidth="1"/>
    <col min="13060" max="13060" width="9.25" style="153" customWidth="1"/>
    <col min="13061" max="13061" width="10.875" style="153" customWidth="1"/>
    <col min="13062" max="13062" width="11.375" style="153" customWidth="1"/>
    <col min="13063" max="13313" width="9" style="153"/>
    <col min="13314" max="13314" width="25.25" style="153" customWidth="1"/>
    <col min="13315" max="13315" width="7.25" style="153" customWidth="1"/>
    <col min="13316" max="13316" width="9.25" style="153" customWidth="1"/>
    <col min="13317" max="13317" width="10.875" style="153" customWidth="1"/>
    <col min="13318" max="13318" width="11.375" style="153" customWidth="1"/>
    <col min="13319" max="13569" width="9" style="153"/>
    <col min="13570" max="13570" width="25.25" style="153" customWidth="1"/>
    <col min="13571" max="13571" width="7.25" style="153" customWidth="1"/>
    <col min="13572" max="13572" width="9.25" style="153" customWidth="1"/>
    <col min="13573" max="13573" width="10.875" style="153" customWidth="1"/>
    <col min="13574" max="13574" width="11.375" style="153" customWidth="1"/>
    <col min="13575" max="13825" width="9" style="153"/>
    <col min="13826" max="13826" width="25.25" style="153" customWidth="1"/>
    <col min="13827" max="13827" width="7.25" style="153" customWidth="1"/>
    <col min="13828" max="13828" width="9.25" style="153" customWidth="1"/>
    <col min="13829" max="13829" width="10.875" style="153" customWidth="1"/>
    <col min="13830" max="13830" width="11.375" style="153" customWidth="1"/>
    <col min="13831" max="14081" width="9" style="153"/>
    <col min="14082" max="14082" width="25.25" style="153" customWidth="1"/>
    <col min="14083" max="14083" width="7.25" style="153" customWidth="1"/>
    <col min="14084" max="14084" width="9.25" style="153" customWidth="1"/>
    <col min="14085" max="14085" width="10.875" style="153" customWidth="1"/>
    <col min="14086" max="14086" width="11.375" style="153" customWidth="1"/>
    <col min="14087" max="14337" width="9" style="153"/>
    <col min="14338" max="14338" width="25.25" style="153" customWidth="1"/>
    <col min="14339" max="14339" width="7.25" style="153" customWidth="1"/>
    <col min="14340" max="14340" width="9.25" style="153" customWidth="1"/>
    <col min="14341" max="14341" width="10.875" style="153" customWidth="1"/>
    <col min="14342" max="14342" width="11.375" style="153" customWidth="1"/>
    <col min="14343" max="14593" width="9" style="153"/>
    <col min="14594" max="14594" width="25.25" style="153" customWidth="1"/>
    <col min="14595" max="14595" width="7.25" style="153" customWidth="1"/>
    <col min="14596" max="14596" width="9.25" style="153" customWidth="1"/>
    <col min="14597" max="14597" width="10.875" style="153" customWidth="1"/>
    <col min="14598" max="14598" width="11.375" style="153" customWidth="1"/>
    <col min="14599" max="14849" width="9" style="153"/>
    <col min="14850" max="14850" width="25.25" style="153" customWidth="1"/>
    <col min="14851" max="14851" width="7.25" style="153" customWidth="1"/>
    <col min="14852" max="14852" width="9.25" style="153" customWidth="1"/>
    <col min="14853" max="14853" width="10.875" style="153" customWidth="1"/>
    <col min="14854" max="14854" width="11.375" style="153" customWidth="1"/>
    <col min="14855" max="15105" width="9" style="153"/>
    <col min="15106" max="15106" width="25.25" style="153" customWidth="1"/>
    <col min="15107" max="15107" width="7.25" style="153" customWidth="1"/>
    <col min="15108" max="15108" width="9.25" style="153" customWidth="1"/>
    <col min="15109" max="15109" width="10.875" style="153" customWidth="1"/>
    <col min="15110" max="15110" width="11.375" style="153" customWidth="1"/>
    <col min="15111" max="15361" width="9" style="153"/>
    <col min="15362" max="15362" width="25.25" style="153" customWidth="1"/>
    <col min="15363" max="15363" width="7.25" style="153" customWidth="1"/>
    <col min="15364" max="15364" width="9.25" style="153" customWidth="1"/>
    <col min="15365" max="15365" width="10.875" style="153" customWidth="1"/>
    <col min="15366" max="15366" width="11.375" style="153" customWidth="1"/>
    <col min="15367" max="15617" width="9" style="153"/>
    <col min="15618" max="15618" width="25.25" style="153" customWidth="1"/>
    <col min="15619" max="15619" width="7.25" style="153" customWidth="1"/>
    <col min="15620" max="15620" width="9.25" style="153" customWidth="1"/>
    <col min="15621" max="15621" width="10.875" style="153" customWidth="1"/>
    <col min="15622" max="15622" width="11.375" style="153" customWidth="1"/>
    <col min="15623" max="15873" width="9" style="153"/>
    <col min="15874" max="15874" width="25.25" style="153" customWidth="1"/>
    <col min="15875" max="15875" width="7.25" style="153" customWidth="1"/>
    <col min="15876" max="15876" width="9.25" style="153" customWidth="1"/>
    <col min="15877" max="15877" width="10.875" style="153" customWidth="1"/>
    <col min="15878" max="15878" width="11.375" style="153" customWidth="1"/>
    <col min="15879" max="16129" width="9" style="153"/>
    <col min="16130" max="16130" width="25.25" style="153" customWidth="1"/>
    <col min="16131" max="16131" width="7.25" style="153" customWidth="1"/>
    <col min="16132" max="16132" width="9.25" style="153" customWidth="1"/>
    <col min="16133" max="16133" width="10.875" style="153" customWidth="1"/>
    <col min="16134" max="16134" width="11.375" style="153" customWidth="1"/>
    <col min="16135" max="16384" width="9" style="153"/>
  </cols>
  <sheetData>
    <row r="1" spans="1:13" s="148" customFormat="1" ht="24.95" customHeight="1">
      <c r="A1" s="723"/>
      <c r="B1" s="723"/>
      <c r="C1" s="723"/>
      <c r="D1" s="723"/>
      <c r="E1" s="723"/>
      <c r="F1" s="723"/>
      <c r="G1" s="723"/>
      <c r="H1" s="149"/>
      <c r="I1" s="149"/>
      <c r="J1" s="149"/>
      <c r="K1" s="149"/>
      <c r="L1" s="149"/>
      <c r="M1" s="149"/>
    </row>
    <row r="2" spans="1:13" s="148" customFormat="1" ht="24.95" customHeight="1">
      <c r="A2" s="1030" t="s">
        <v>200</v>
      </c>
      <c r="B2" s="1031"/>
      <c r="C2" s="1031"/>
      <c r="D2" s="1031"/>
      <c r="E2" s="1031"/>
      <c r="F2" s="1031"/>
      <c r="G2" s="1031"/>
      <c r="H2" s="149"/>
      <c r="I2" s="149"/>
      <c r="J2" s="149"/>
      <c r="K2" s="149"/>
      <c r="L2" s="149"/>
      <c r="M2" s="149"/>
    </row>
    <row r="3" spans="1:13" s="148" customFormat="1" ht="24.95" customHeight="1">
      <c r="A3" s="723"/>
      <c r="B3" s="723"/>
      <c r="C3" s="723"/>
      <c r="D3" s="723"/>
      <c r="E3" s="723"/>
      <c r="F3" s="723"/>
      <c r="G3" s="723"/>
      <c r="H3" s="149"/>
      <c r="I3" s="149"/>
      <c r="J3" s="149"/>
      <c r="K3" s="149"/>
      <c r="L3" s="149"/>
      <c r="M3" s="149"/>
    </row>
    <row r="4" spans="1:13" s="148" customFormat="1" ht="20.100000000000001" customHeight="1">
      <c r="A4" s="723"/>
      <c r="B4" s="723"/>
      <c r="C4" s="723"/>
      <c r="D4" s="723"/>
      <c r="E4" s="723"/>
      <c r="F4" s="723"/>
      <c r="G4" s="723"/>
      <c r="H4" s="149"/>
      <c r="I4" s="149"/>
      <c r="J4" s="149"/>
      <c r="K4" s="149"/>
      <c r="L4" s="149"/>
      <c r="M4" s="149"/>
    </row>
    <row r="5" spans="1:13" s="148" customFormat="1" ht="20.100000000000001" customHeight="1">
      <c r="A5" s="724" t="s">
        <v>201</v>
      </c>
      <c r="B5" s="725" t="s">
        <v>202</v>
      </c>
      <c r="C5" s="725"/>
      <c r="D5" s="725"/>
      <c r="E5" s="725"/>
      <c r="F5" s="725"/>
      <c r="G5" s="723"/>
      <c r="H5" s="149"/>
      <c r="I5" s="149"/>
      <c r="J5" s="149"/>
      <c r="K5" s="149"/>
      <c r="L5" s="149"/>
      <c r="M5" s="149"/>
    </row>
    <row r="6" spans="1:13" s="148" customFormat="1" ht="20.100000000000001" customHeight="1">
      <c r="A6" s="724"/>
      <c r="B6" s="725"/>
      <c r="C6" s="725"/>
      <c r="D6" s="725"/>
      <c r="E6" s="725"/>
      <c r="F6" s="725"/>
      <c r="G6" s="723"/>
      <c r="H6" s="149"/>
      <c r="I6" s="149"/>
      <c r="J6" s="149"/>
      <c r="K6" s="149"/>
      <c r="L6" s="149"/>
      <c r="M6" s="149"/>
    </row>
    <row r="7" spans="1:13" s="148" customFormat="1" ht="20.100000000000001" customHeight="1">
      <c r="A7" s="724" t="s">
        <v>203</v>
      </c>
      <c r="B7" s="725" t="s">
        <v>204</v>
      </c>
      <c r="C7" s="725"/>
      <c r="D7" s="725"/>
      <c r="E7" s="725"/>
      <c r="F7" s="725"/>
      <c r="G7" s="723"/>
      <c r="H7" s="149"/>
      <c r="I7" s="149"/>
      <c r="J7" s="149"/>
      <c r="K7" s="149"/>
      <c r="L7" s="149"/>
      <c r="M7" s="149"/>
    </row>
    <row r="8" spans="1:13" s="148" customFormat="1" ht="20.100000000000001" customHeight="1">
      <c r="A8" s="725"/>
      <c r="B8" s="725"/>
      <c r="C8" s="725"/>
      <c r="D8" s="725"/>
      <c r="E8" s="725"/>
      <c r="F8" s="725"/>
      <c r="G8" s="723"/>
      <c r="H8" s="149"/>
      <c r="I8" s="149"/>
      <c r="J8" s="149"/>
      <c r="K8" s="149"/>
      <c r="L8" s="149"/>
      <c r="M8" s="149"/>
    </row>
    <row r="9" spans="1:13" s="148" customFormat="1" ht="20.100000000000001" customHeight="1">
      <c r="A9" s="725"/>
      <c r="B9" s="725" t="s">
        <v>359</v>
      </c>
      <c r="C9" s="725"/>
      <c r="D9" s="725"/>
      <c r="E9" s="723"/>
      <c r="F9" s="726">
        <f>ROUNDDOWN(112268 * 1/8 * 16/12 * 25/20,0)</f>
        <v>23389</v>
      </c>
      <c r="G9" s="725" t="s">
        <v>205</v>
      </c>
      <c r="H9" s="149"/>
      <c r="I9" s="149"/>
      <c r="J9" s="149"/>
      <c r="K9" s="149"/>
      <c r="L9" s="149"/>
      <c r="M9" s="149"/>
    </row>
    <row r="10" spans="1:13" s="148" customFormat="1" ht="20.100000000000001" customHeight="1">
      <c r="A10" s="725"/>
      <c r="B10" s="725"/>
      <c r="C10" s="725"/>
      <c r="D10" s="725"/>
      <c r="E10" s="723"/>
      <c r="F10" s="726"/>
      <c r="G10" s="725" t="s">
        <v>205</v>
      </c>
      <c r="H10" s="149"/>
      <c r="I10" s="149"/>
      <c r="J10" s="149"/>
      <c r="K10" s="149"/>
      <c r="L10" s="149"/>
      <c r="M10" s="149"/>
    </row>
    <row r="11" spans="1:13" s="148" customFormat="1" ht="20.100000000000001" customHeight="1">
      <c r="A11" s="725"/>
      <c r="B11" s="725"/>
      <c r="C11" s="725"/>
      <c r="D11" s="725"/>
      <c r="E11" s="723"/>
      <c r="F11" s="726"/>
      <c r="G11" s="725" t="s">
        <v>205</v>
      </c>
      <c r="H11" s="149"/>
      <c r="I11" s="149"/>
      <c r="J11" s="149"/>
      <c r="K11" s="149"/>
      <c r="L11" s="149"/>
      <c r="M11" s="149"/>
    </row>
    <row r="12" spans="1:13" s="148" customFormat="1" ht="20.100000000000001" customHeight="1">
      <c r="A12" s="725"/>
      <c r="B12" s="725"/>
      <c r="C12" s="725"/>
      <c r="D12" s="725"/>
      <c r="E12" s="723"/>
      <c r="F12" s="726"/>
      <c r="G12" s="725" t="s">
        <v>205</v>
      </c>
      <c r="H12" s="149"/>
      <c r="I12" s="149"/>
      <c r="J12" s="149"/>
      <c r="K12" s="149"/>
      <c r="L12" s="149"/>
      <c r="M12" s="149"/>
    </row>
    <row r="13" spans="1:13" s="148" customFormat="1" ht="20.100000000000001" customHeight="1">
      <c r="A13" s="725"/>
      <c r="B13" s="725"/>
      <c r="C13" s="725"/>
      <c r="D13" s="725"/>
      <c r="E13" s="723"/>
      <c r="F13" s="726"/>
      <c r="G13" s="725" t="s">
        <v>205</v>
      </c>
      <c r="H13" s="149"/>
      <c r="I13" s="149"/>
      <c r="J13" s="149"/>
      <c r="K13" s="149"/>
      <c r="L13" s="149"/>
      <c r="M13" s="149"/>
    </row>
    <row r="14" spans="1:13" s="148" customFormat="1" ht="20.100000000000001" customHeight="1">
      <c r="A14" s="725"/>
      <c r="B14" s="725"/>
      <c r="C14" s="725"/>
      <c r="D14" s="725"/>
      <c r="E14" s="725"/>
      <c r="F14" s="725"/>
      <c r="G14" s="725"/>
      <c r="H14" s="149"/>
      <c r="I14" s="149"/>
      <c r="J14" s="149"/>
      <c r="K14" s="149"/>
      <c r="L14" s="149"/>
      <c r="M14" s="149"/>
    </row>
    <row r="15" spans="1:13" s="148" customFormat="1" ht="20.100000000000001" customHeight="1">
      <c r="A15" s="724" t="s">
        <v>206</v>
      </c>
      <c r="B15" s="725" t="s">
        <v>207</v>
      </c>
      <c r="C15" s="725"/>
      <c r="D15" s="725"/>
      <c r="E15" s="725"/>
      <c r="F15" s="725"/>
      <c r="G15" s="723"/>
      <c r="H15" s="149"/>
      <c r="I15" s="149"/>
      <c r="J15" s="149"/>
      <c r="K15" s="149"/>
      <c r="L15" s="149"/>
      <c r="M15" s="149"/>
    </row>
    <row r="16" spans="1:13" s="148" customFormat="1" ht="20.100000000000001" customHeight="1">
      <c r="A16" s="725"/>
      <c r="B16" s="725"/>
      <c r="C16" s="725"/>
      <c r="D16" s="725"/>
      <c r="E16" s="725"/>
      <c r="F16" s="725"/>
      <c r="G16" s="723"/>
      <c r="H16" s="149"/>
      <c r="I16" s="149"/>
      <c r="J16" s="149"/>
      <c r="K16" s="149"/>
      <c r="L16" s="149"/>
      <c r="M16" s="149"/>
    </row>
    <row r="17" spans="1:13" s="148" customFormat="1" ht="20.100000000000001" customHeight="1">
      <c r="A17" s="725"/>
      <c r="B17" s="725" t="s">
        <v>1006</v>
      </c>
      <c r="C17" s="725"/>
      <c r="D17" s="725"/>
      <c r="E17" s="725"/>
      <c r="F17" s="725"/>
      <c r="G17" s="723"/>
      <c r="H17" s="149"/>
      <c r="I17" s="149"/>
      <c r="J17" s="149"/>
      <c r="K17" s="149"/>
      <c r="L17" s="149"/>
      <c r="M17" s="149"/>
    </row>
    <row r="18" spans="1:13" s="148" customFormat="1" ht="20.100000000000001" customHeight="1">
      <c r="A18" s="725"/>
      <c r="B18" s="725" t="s">
        <v>1007</v>
      </c>
      <c r="C18" s="725"/>
      <c r="D18" s="725"/>
      <c r="E18" s="725"/>
      <c r="F18" s="725"/>
      <c r="G18" s="725"/>
      <c r="H18" s="149"/>
      <c r="I18" s="149"/>
      <c r="J18" s="149"/>
      <c r="K18" s="149"/>
      <c r="L18" s="149"/>
      <c r="M18" s="149"/>
    </row>
    <row r="19" spans="1:13" s="148" customFormat="1" ht="20.100000000000001" customHeight="1">
      <c r="A19" s="725"/>
      <c r="B19" s="725"/>
      <c r="C19" s="725"/>
      <c r="D19" s="725"/>
      <c r="E19" s="725"/>
      <c r="F19" s="725"/>
      <c r="G19" s="725"/>
      <c r="H19" s="149"/>
      <c r="I19" s="149"/>
      <c r="J19" s="149"/>
      <c r="K19" s="149"/>
      <c r="L19" s="149"/>
      <c r="M19" s="149"/>
    </row>
    <row r="20" spans="1:13" s="148" customFormat="1" ht="20.100000000000001" customHeight="1">
      <c r="A20" s="725"/>
      <c r="B20" s="725"/>
      <c r="C20" s="725"/>
      <c r="D20" s="725"/>
      <c r="E20" s="725"/>
      <c r="F20" s="725"/>
      <c r="G20" s="725"/>
      <c r="H20" s="149"/>
      <c r="I20" s="149"/>
      <c r="J20" s="149"/>
      <c r="K20" s="149"/>
      <c r="L20" s="149"/>
      <c r="M20" s="149"/>
    </row>
    <row r="21" spans="1:13" s="148" customFormat="1" ht="20.100000000000001" customHeight="1">
      <c r="A21" s="725"/>
      <c r="B21" s="725"/>
      <c r="C21" s="725"/>
      <c r="D21" s="725"/>
      <c r="E21" s="725"/>
      <c r="F21" s="725"/>
      <c r="G21" s="725"/>
      <c r="H21" s="149"/>
      <c r="I21" s="149"/>
      <c r="J21" s="149"/>
      <c r="K21" s="149"/>
      <c r="L21" s="149"/>
      <c r="M21" s="149"/>
    </row>
    <row r="22" spans="1:13" s="148" customFormat="1" ht="20.100000000000001" customHeight="1">
      <c r="A22" s="725"/>
      <c r="B22" s="725"/>
      <c r="C22" s="725"/>
      <c r="D22" s="725"/>
      <c r="E22" s="725"/>
      <c r="F22" s="725"/>
      <c r="G22" s="725"/>
      <c r="H22" s="149"/>
      <c r="I22" s="149"/>
      <c r="J22" s="149"/>
      <c r="K22" s="149"/>
      <c r="L22" s="149"/>
      <c r="M22" s="149"/>
    </row>
    <row r="23" spans="1:13" s="148" customFormat="1" ht="20.100000000000001" customHeight="1">
      <c r="A23" s="725"/>
      <c r="B23" s="725"/>
      <c r="C23" s="725"/>
      <c r="D23" s="725"/>
      <c r="E23" s="725"/>
      <c r="F23" s="725"/>
      <c r="G23" s="725"/>
      <c r="H23" s="149"/>
      <c r="I23" s="149"/>
      <c r="J23" s="149"/>
      <c r="K23" s="149"/>
      <c r="L23" s="149"/>
      <c r="M23" s="149"/>
    </row>
    <row r="24" spans="1:13" s="148" customFormat="1" ht="20.100000000000001" customHeight="1">
      <c r="A24" s="725"/>
      <c r="B24" s="725"/>
      <c r="C24" s="725"/>
      <c r="D24" s="725"/>
      <c r="E24" s="725"/>
      <c r="F24" s="725"/>
      <c r="G24" s="725"/>
      <c r="H24" s="149"/>
      <c r="I24" s="149"/>
      <c r="J24" s="149"/>
      <c r="K24" s="149"/>
      <c r="L24" s="149"/>
      <c r="M24" s="149"/>
    </row>
    <row r="25" spans="1:13" s="148" customFormat="1" ht="20.100000000000001" customHeight="1">
      <c r="A25" s="725"/>
      <c r="B25" s="725"/>
      <c r="C25" s="725"/>
      <c r="D25" s="725"/>
      <c r="E25" s="725"/>
      <c r="F25" s="725"/>
      <c r="G25" s="725"/>
      <c r="H25" s="149"/>
      <c r="I25" s="149"/>
      <c r="J25" s="149"/>
      <c r="K25" s="149"/>
      <c r="L25" s="149"/>
      <c r="M25" s="149"/>
    </row>
    <row r="26" spans="1:13" s="148" customFormat="1" ht="20.100000000000001" customHeight="1">
      <c r="A26" s="725"/>
      <c r="B26" s="725"/>
      <c r="C26" s="725"/>
      <c r="D26" s="725"/>
      <c r="E26" s="725"/>
      <c r="F26" s="725"/>
      <c r="G26" s="725"/>
      <c r="H26" s="149"/>
      <c r="I26" s="149"/>
      <c r="J26" s="149"/>
      <c r="K26" s="149"/>
      <c r="L26" s="149"/>
      <c r="M26" s="149"/>
    </row>
    <row r="27" spans="1:13" s="148" customFormat="1" ht="20.100000000000001" customHeight="1">
      <c r="A27" s="725"/>
      <c r="B27" s="725"/>
      <c r="C27" s="725"/>
      <c r="D27" s="725"/>
      <c r="E27" s="725"/>
      <c r="F27" s="725"/>
      <c r="G27" s="725"/>
      <c r="H27" s="149"/>
      <c r="I27" s="149"/>
      <c r="J27" s="149"/>
      <c r="K27" s="149"/>
      <c r="L27" s="149"/>
      <c r="M27" s="149"/>
    </row>
    <row r="28" spans="1:13" s="148" customFormat="1" ht="20.100000000000001" customHeight="1">
      <c r="A28" s="725"/>
      <c r="B28" s="725"/>
      <c r="C28" s="725"/>
      <c r="D28" s="725"/>
      <c r="E28" s="725"/>
      <c r="F28" s="725"/>
      <c r="G28" s="725"/>
      <c r="H28" s="149"/>
      <c r="I28" s="149"/>
      <c r="J28" s="149"/>
      <c r="K28" s="149"/>
      <c r="L28" s="149"/>
      <c r="M28" s="149"/>
    </row>
    <row r="29" spans="1:13" s="148" customFormat="1" ht="20.100000000000001" customHeight="1">
      <c r="A29" s="725"/>
      <c r="B29" s="725"/>
      <c r="C29" s="725"/>
      <c r="D29" s="725"/>
      <c r="E29" s="725"/>
      <c r="F29" s="725"/>
      <c r="G29" s="725"/>
      <c r="H29" s="149"/>
      <c r="I29" s="149"/>
      <c r="J29" s="149"/>
      <c r="K29" s="149"/>
      <c r="L29" s="149"/>
      <c r="M29" s="149"/>
    </row>
    <row r="30" spans="1:13" s="148" customFormat="1" ht="20.100000000000001" customHeight="1">
      <c r="A30" s="725"/>
      <c r="B30" s="725"/>
      <c r="C30" s="725"/>
      <c r="D30" s="725"/>
      <c r="E30" s="725"/>
      <c r="F30" s="725"/>
      <c r="G30" s="725"/>
      <c r="H30" s="149"/>
      <c r="I30" s="149"/>
      <c r="J30" s="149"/>
      <c r="K30" s="149"/>
      <c r="L30" s="149"/>
      <c r="M30" s="149"/>
    </row>
    <row r="31" spans="1:13" s="148" customFormat="1" ht="20.100000000000001" customHeight="1">
      <c r="A31" s="725"/>
      <c r="B31" s="725"/>
      <c r="C31" s="725"/>
      <c r="D31" s="725"/>
      <c r="E31" s="725"/>
      <c r="F31" s="725"/>
      <c r="G31" s="725"/>
      <c r="H31" s="149"/>
      <c r="I31" s="149"/>
      <c r="J31" s="149"/>
      <c r="K31" s="149"/>
      <c r="L31" s="149"/>
      <c r="M31" s="149"/>
    </row>
    <row r="32" spans="1:13" s="148" customFormat="1" ht="20.100000000000001" customHeight="1">
      <c r="A32" s="725"/>
      <c r="B32" s="725"/>
      <c r="C32" s="725"/>
      <c r="D32" s="725"/>
      <c r="E32" s="725"/>
      <c r="F32" s="725"/>
      <c r="G32" s="725"/>
      <c r="H32" s="149"/>
      <c r="I32" s="149"/>
      <c r="J32" s="149"/>
      <c r="K32" s="149"/>
      <c r="L32" s="149"/>
      <c r="M32" s="149"/>
    </row>
    <row r="33" spans="1:13" s="148" customFormat="1" ht="20.100000000000001" customHeight="1">
      <c r="A33" s="725"/>
      <c r="B33" s="725"/>
      <c r="C33" s="725"/>
      <c r="D33" s="725"/>
      <c r="E33" s="725"/>
      <c r="F33" s="725"/>
      <c r="G33" s="725"/>
      <c r="H33" s="149"/>
      <c r="I33" s="149"/>
      <c r="J33" s="149"/>
      <c r="K33" s="149"/>
      <c r="L33" s="149"/>
      <c r="M33" s="149"/>
    </row>
    <row r="34" spans="1:13" s="376" customFormat="1" ht="20.100000000000001" customHeight="1">
      <c r="A34" s="727" t="s">
        <v>208</v>
      </c>
      <c r="B34" s="727" t="s">
        <v>355</v>
      </c>
      <c r="C34" s="727" t="s">
        <v>1092</v>
      </c>
      <c r="D34" s="727"/>
      <c r="E34" s="727"/>
      <c r="F34" s="727"/>
      <c r="G34" s="727"/>
      <c r="H34" s="375"/>
      <c r="I34" s="375"/>
      <c r="J34" s="375"/>
      <c r="K34" s="375"/>
      <c r="L34" s="375"/>
      <c r="M34" s="375"/>
    </row>
    <row r="35" spans="1:13" s="148" customFormat="1" ht="20.100000000000001" customHeight="1">
      <c r="A35" s="728" t="s">
        <v>356</v>
      </c>
      <c r="B35" s="728"/>
      <c r="C35" s="728"/>
      <c r="D35" s="728"/>
      <c r="E35" s="728"/>
      <c r="F35" s="728"/>
      <c r="G35" s="728"/>
      <c r="H35" s="149"/>
      <c r="I35" s="149"/>
      <c r="J35" s="149"/>
      <c r="K35" s="149"/>
      <c r="L35" s="149"/>
      <c r="M35" s="149"/>
    </row>
    <row r="36" spans="1:13" s="148" customFormat="1" ht="20.100000000000001" customHeight="1">
      <c r="A36" s="729" t="s">
        <v>209</v>
      </c>
      <c r="B36" s="729"/>
      <c r="C36" s="729" t="s">
        <v>2</v>
      </c>
      <c r="D36" s="729" t="s">
        <v>5</v>
      </c>
      <c r="E36" s="729" t="s">
        <v>210</v>
      </c>
      <c r="F36" s="729" t="s">
        <v>211</v>
      </c>
      <c r="G36" s="729" t="s">
        <v>32</v>
      </c>
      <c r="H36" s="149"/>
      <c r="I36" s="149"/>
      <c r="J36" s="149"/>
      <c r="K36" s="149"/>
      <c r="L36" s="149"/>
      <c r="M36" s="149"/>
    </row>
    <row r="37" spans="1:13" s="148" customFormat="1" ht="20.100000000000001" customHeight="1">
      <c r="A37" s="730" t="s">
        <v>195</v>
      </c>
      <c r="B37" s="730" t="s">
        <v>355</v>
      </c>
      <c r="C37" s="730" t="s">
        <v>212</v>
      </c>
      <c r="D37" s="731">
        <v>0.20380000000000001</v>
      </c>
      <c r="E37" s="732">
        <f>중기기초자료!H4</f>
        <v>52000</v>
      </c>
      <c r="F37" s="733">
        <f>ROUNDDOWN(D37*E37,1)</f>
        <v>10597.6</v>
      </c>
      <c r="G37" s="728"/>
      <c r="H37" s="149"/>
      <c r="I37" s="149"/>
      <c r="J37" s="149"/>
      <c r="K37" s="149"/>
      <c r="L37" s="149"/>
      <c r="M37" s="149"/>
    </row>
    <row r="38" spans="1:13" s="148" customFormat="1" ht="20.100000000000001" customHeight="1">
      <c r="A38" s="734"/>
      <c r="B38" s="734" t="s">
        <v>213</v>
      </c>
      <c r="C38" s="734"/>
      <c r="D38" s="725"/>
      <c r="E38" s="725"/>
      <c r="F38" s="735">
        <f>+F37</f>
        <v>10597.6</v>
      </c>
      <c r="G38" s="725"/>
      <c r="H38" s="149"/>
      <c r="I38" s="149"/>
      <c r="J38" s="149"/>
      <c r="K38" s="149"/>
      <c r="L38" s="149"/>
      <c r="M38" s="149"/>
    </row>
    <row r="39" spans="1:13" s="148" customFormat="1" ht="20.100000000000001" customHeight="1">
      <c r="A39" s="734"/>
      <c r="B39" s="734"/>
      <c r="C39" s="734"/>
      <c r="D39" s="731"/>
      <c r="E39" s="725"/>
      <c r="F39" s="725"/>
      <c r="G39" s="725"/>
      <c r="H39" s="149"/>
      <c r="I39" s="149"/>
      <c r="J39" s="149"/>
      <c r="K39" s="149"/>
      <c r="L39" s="149"/>
      <c r="M39" s="149"/>
    </row>
    <row r="40" spans="1:13" s="148" customFormat="1" ht="20.100000000000001" customHeight="1">
      <c r="A40" s="734" t="s">
        <v>165</v>
      </c>
      <c r="B40" s="734" t="s">
        <v>214</v>
      </c>
      <c r="C40" s="734" t="s">
        <v>215</v>
      </c>
      <c r="D40" s="736">
        <v>5</v>
      </c>
      <c r="E40" s="732">
        <f>중기기초자료!H23</f>
        <v>1440</v>
      </c>
      <c r="F40" s="733">
        <f>ROUNDDOWN(D40*E40,0)</f>
        <v>7200</v>
      </c>
      <c r="G40" s="725"/>
      <c r="H40" s="149"/>
      <c r="I40" s="149"/>
      <c r="J40" s="149"/>
      <c r="K40" s="149"/>
      <c r="L40" s="149"/>
      <c r="M40" s="149"/>
    </row>
    <row r="41" spans="1:13" s="148" customFormat="1" ht="20.100000000000001" customHeight="1">
      <c r="A41" s="734"/>
      <c r="B41" s="734" t="s">
        <v>216</v>
      </c>
      <c r="C41" s="734" t="s">
        <v>217</v>
      </c>
      <c r="D41" s="733">
        <v>21</v>
      </c>
      <c r="E41" s="725"/>
      <c r="F41" s="726">
        <f>ROUNDDOWN(F40*0.22,0)</f>
        <v>1584</v>
      </c>
      <c r="G41" s="725"/>
      <c r="H41" s="149"/>
      <c r="I41" s="149"/>
      <c r="J41" s="149"/>
      <c r="K41" s="149"/>
      <c r="L41" s="149"/>
      <c r="M41" s="149"/>
    </row>
    <row r="42" spans="1:13" s="148" customFormat="1" ht="20.100000000000001" customHeight="1">
      <c r="A42" s="734"/>
      <c r="B42" s="734" t="s">
        <v>213</v>
      </c>
      <c r="C42" s="734"/>
      <c r="D42" s="733"/>
      <c r="E42" s="725"/>
      <c r="F42" s="735">
        <f>+F40+F41</f>
        <v>8784</v>
      </c>
      <c r="G42" s="725"/>
      <c r="H42" s="149"/>
      <c r="I42" s="149"/>
      <c r="J42" s="149"/>
      <c r="K42" s="149"/>
      <c r="L42" s="149"/>
      <c r="M42" s="149"/>
    </row>
    <row r="43" spans="1:13" s="148" customFormat="1" ht="20.100000000000001" customHeight="1">
      <c r="A43" s="734"/>
      <c r="B43" s="734"/>
      <c r="C43" s="734"/>
      <c r="D43" s="733"/>
      <c r="E43" s="725"/>
      <c r="F43" s="725"/>
      <c r="G43" s="725"/>
      <c r="H43" s="149"/>
      <c r="I43" s="149"/>
      <c r="J43" s="149"/>
      <c r="K43" s="149"/>
      <c r="L43" s="149"/>
      <c r="M43" s="149"/>
    </row>
    <row r="44" spans="1:13" s="148" customFormat="1" ht="20.100000000000001" customHeight="1">
      <c r="A44" s="734" t="s">
        <v>166</v>
      </c>
      <c r="B44" s="734" t="s">
        <v>357</v>
      </c>
      <c r="C44" s="734" t="s">
        <v>160</v>
      </c>
      <c r="D44" s="733">
        <v>1</v>
      </c>
      <c r="E44" s="737">
        <f>중기기초자료!H20*1/8*16/12*25/20</f>
        <v>25344.583333333336</v>
      </c>
      <c r="F44" s="726">
        <f>ROUNDDOWN(D44*E44,0)</f>
        <v>25344</v>
      </c>
      <c r="G44" s="725"/>
      <c r="H44" s="149"/>
      <c r="I44" s="149"/>
      <c r="J44" s="149"/>
      <c r="K44" s="149"/>
      <c r="L44" s="149"/>
      <c r="M44" s="149"/>
    </row>
    <row r="45" spans="1:13" s="148" customFormat="1" ht="20.100000000000001" customHeight="1">
      <c r="A45" s="734"/>
      <c r="B45" s="734" t="s">
        <v>213</v>
      </c>
      <c r="C45" s="734"/>
      <c r="D45" s="725"/>
      <c r="E45" s="725"/>
      <c r="F45" s="735">
        <f>SUM(F44)</f>
        <v>25344</v>
      </c>
      <c r="G45" s="725"/>
      <c r="H45" s="149"/>
      <c r="I45" s="149"/>
      <c r="J45" s="149"/>
      <c r="K45" s="149"/>
      <c r="L45" s="149"/>
      <c r="M45" s="149"/>
    </row>
    <row r="46" spans="1:13" s="148" customFormat="1" ht="20.100000000000001" customHeight="1">
      <c r="A46" s="734"/>
      <c r="B46" s="734"/>
      <c r="C46" s="734"/>
      <c r="D46" s="725"/>
      <c r="E46" s="725"/>
      <c r="F46" s="725"/>
      <c r="G46" s="725"/>
      <c r="H46" s="149"/>
      <c r="I46" s="149"/>
      <c r="J46" s="149"/>
      <c r="K46" s="149"/>
      <c r="L46" s="149"/>
      <c r="M46" s="149"/>
    </row>
    <row r="47" spans="1:13" s="148" customFormat="1" ht="20.100000000000001" customHeight="1">
      <c r="A47" s="738"/>
      <c r="B47" s="738" t="s">
        <v>218</v>
      </c>
      <c r="C47" s="738"/>
      <c r="D47" s="739"/>
      <c r="E47" s="740"/>
      <c r="F47" s="741">
        <f>+F38+F42+F45</f>
        <v>44725.599999999999</v>
      </c>
      <c r="G47" s="739"/>
      <c r="H47" s="149"/>
      <c r="I47" s="149"/>
      <c r="J47" s="149"/>
      <c r="K47" s="149"/>
      <c r="L47" s="149"/>
      <c r="M47" s="149"/>
    </row>
    <row r="48" spans="1:13" s="148" customFormat="1" ht="20.100000000000001" customHeight="1">
      <c r="A48" s="730"/>
      <c r="B48" s="730"/>
      <c r="C48" s="730"/>
      <c r="D48" s="728"/>
      <c r="E48" s="732"/>
      <c r="F48" s="747"/>
      <c r="G48" s="728"/>
      <c r="H48" s="149"/>
      <c r="I48" s="149"/>
      <c r="J48" s="149"/>
      <c r="K48" s="149"/>
      <c r="L48" s="149"/>
      <c r="M48" s="149"/>
    </row>
    <row r="49" spans="1:13" s="148" customFormat="1" ht="20.100000000000001" customHeight="1">
      <c r="A49" s="730"/>
      <c r="B49" s="730"/>
      <c r="C49" s="730"/>
      <c r="D49" s="728"/>
      <c r="E49" s="732"/>
      <c r="F49" s="747"/>
      <c r="G49" s="728"/>
      <c r="H49" s="149"/>
      <c r="I49" s="149"/>
      <c r="J49" s="149"/>
      <c r="K49" s="149"/>
      <c r="L49" s="149"/>
      <c r="M49" s="149"/>
    </row>
    <row r="50" spans="1:13" s="148" customFormat="1" ht="20.100000000000001" customHeight="1">
      <c r="A50" s="730"/>
      <c r="B50" s="730"/>
      <c r="C50" s="730"/>
      <c r="D50" s="728"/>
      <c r="E50" s="732"/>
      <c r="F50" s="747"/>
      <c r="G50" s="728"/>
      <c r="H50" s="149"/>
      <c r="I50" s="149"/>
      <c r="J50" s="149"/>
      <c r="K50" s="149"/>
      <c r="L50" s="149"/>
      <c r="M50" s="149"/>
    </row>
    <row r="51" spans="1:13" s="376" customFormat="1" ht="20.100000000000001" customHeight="1">
      <c r="A51" s="727" t="s">
        <v>208</v>
      </c>
      <c r="B51" s="727" t="s">
        <v>355</v>
      </c>
      <c r="C51" s="727" t="s">
        <v>199</v>
      </c>
      <c r="D51" s="727"/>
      <c r="E51" s="727"/>
      <c r="F51" s="727"/>
      <c r="G51" s="727"/>
      <c r="H51" s="375"/>
      <c r="I51" s="375"/>
      <c r="J51" s="375"/>
      <c r="K51" s="375"/>
      <c r="L51" s="375"/>
      <c r="M51" s="375"/>
    </row>
    <row r="52" spans="1:13" s="148" customFormat="1" ht="20.100000000000001" customHeight="1">
      <c r="A52" s="728" t="s">
        <v>1093</v>
      </c>
      <c r="B52" s="728"/>
      <c r="C52" s="728"/>
      <c r="D52" s="728"/>
      <c r="E52" s="728"/>
      <c r="F52" s="728"/>
      <c r="G52" s="728"/>
      <c r="H52" s="149"/>
      <c r="I52" s="149"/>
      <c r="J52" s="149"/>
      <c r="K52" s="149"/>
      <c r="L52" s="149"/>
      <c r="M52" s="149"/>
    </row>
    <row r="53" spans="1:13" s="148" customFormat="1" ht="20.100000000000001" customHeight="1">
      <c r="A53" s="729" t="s">
        <v>209</v>
      </c>
      <c r="B53" s="729"/>
      <c r="C53" s="729" t="s">
        <v>114</v>
      </c>
      <c r="D53" s="729" t="s">
        <v>131</v>
      </c>
      <c r="E53" s="729" t="s">
        <v>210</v>
      </c>
      <c r="F53" s="729" t="s">
        <v>211</v>
      </c>
      <c r="G53" s="729" t="s">
        <v>196</v>
      </c>
      <c r="H53" s="149"/>
      <c r="I53" s="149"/>
      <c r="J53" s="149"/>
      <c r="K53" s="149"/>
      <c r="L53" s="149"/>
      <c r="M53" s="149"/>
    </row>
    <row r="54" spans="1:13" s="148" customFormat="1" ht="20.100000000000001" customHeight="1">
      <c r="A54" s="730" t="s">
        <v>195</v>
      </c>
      <c r="B54" s="730" t="s">
        <v>355</v>
      </c>
      <c r="C54" s="730" t="s">
        <v>212</v>
      </c>
      <c r="D54" s="731">
        <v>0.20380000000000001</v>
      </c>
      <c r="E54" s="732">
        <v>61106</v>
      </c>
      <c r="F54" s="733">
        <f>ROUNDDOWN(D54*E54,1)</f>
        <v>12453.4</v>
      </c>
      <c r="G54" s="728"/>
      <c r="H54" s="149"/>
      <c r="I54" s="149"/>
      <c r="J54" s="149"/>
      <c r="K54" s="149"/>
      <c r="L54" s="149"/>
      <c r="M54" s="149"/>
    </row>
    <row r="55" spans="1:13" s="148" customFormat="1" ht="20.100000000000001" customHeight="1">
      <c r="A55" s="734"/>
      <c r="B55" s="734" t="s">
        <v>213</v>
      </c>
      <c r="C55" s="734"/>
      <c r="D55" s="725"/>
      <c r="E55" s="725"/>
      <c r="F55" s="735">
        <f>+F54</f>
        <v>12453.4</v>
      </c>
      <c r="G55" s="725"/>
      <c r="H55" s="149"/>
      <c r="I55" s="149"/>
      <c r="J55" s="149"/>
      <c r="K55" s="149"/>
      <c r="L55" s="149"/>
      <c r="M55" s="149"/>
    </row>
    <row r="56" spans="1:13" s="148" customFormat="1" ht="20.100000000000001" customHeight="1">
      <c r="A56" s="734"/>
      <c r="B56" s="734"/>
      <c r="C56" s="734"/>
      <c r="D56" s="731"/>
      <c r="E56" s="725"/>
      <c r="F56" s="725"/>
      <c r="G56" s="725"/>
      <c r="H56" s="149"/>
      <c r="I56" s="149"/>
      <c r="J56" s="149"/>
      <c r="K56" s="149"/>
      <c r="L56" s="149"/>
      <c r="M56" s="149"/>
    </row>
    <row r="57" spans="1:13" s="148" customFormat="1" ht="20.100000000000001" customHeight="1">
      <c r="A57" s="734" t="s">
        <v>165</v>
      </c>
      <c r="B57" s="734" t="s">
        <v>214</v>
      </c>
      <c r="C57" s="734" t="s">
        <v>215</v>
      </c>
      <c r="D57" s="736">
        <v>9.9</v>
      </c>
      <c r="E57" s="732">
        <f>중기기초자료!H23</f>
        <v>1440</v>
      </c>
      <c r="F57" s="733">
        <f>ROUNDDOWN(D57*E57,0)</f>
        <v>14256</v>
      </c>
      <c r="G57" s="725"/>
      <c r="H57" s="149"/>
      <c r="I57" s="149"/>
      <c r="J57" s="149"/>
      <c r="K57" s="149"/>
      <c r="L57" s="149"/>
      <c r="M57" s="149"/>
    </row>
    <row r="58" spans="1:13" s="148" customFormat="1" ht="20.100000000000001" customHeight="1">
      <c r="A58" s="734"/>
      <c r="B58" s="734" t="s">
        <v>216</v>
      </c>
      <c r="C58" s="734" t="s">
        <v>217</v>
      </c>
      <c r="D58" s="733">
        <v>22</v>
      </c>
      <c r="E58" s="725"/>
      <c r="F58" s="726">
        <f>ROUNDDOWN(F57*0.22,0)</f>
        <v>3136</v>
      </c>
      <c r="G58" s="725"/>
      <c r="H58" s="149"/>
      <c r="I58" s="149"/>
      <c r="J58" s="149"/>
      <c r="K58" s="149"/>
      <c r="L58" s="149"/>
      <c r="M58" s="149"/>
    </row>
    <row r="59" spans="1:13" s="148" customFormat="1" ht="20.100000000000001" customHeight="1">
      <c r="A59" s="734"/>
      <c r="B59" s="734" t="s">
        <v>213</v>
      </c>
      <c r="C59" s="734"/>
      <c r="D59" s="733"/>
      <c r="E59" s="725"/>
      <c r="F59" s="735">
        <f>+F57+F58</f>
        <v>17392</v>
      </c>
      <c r="G59" s="725"/>
      <c r="H59" s="149"/>
      <c r="I59" s="149"/>
      <c r="J59" s="149"/>
      <c r="K59" s="149"/>
      <c r="L59" s="149"/>
      <c r="M59" s="149"/>
    </row>
    <row r="60" spans="1:13" s="148" customFormat="1" ht="20.100000000000001" customHeight="1">
      <c r="A60" s="734"/>
      <c r="B60" s="734"/>
      <c r="C60" s="734"/>
      <c r="D60" s="733"/>
      <c r="E60" s="725"/>
      <c r="F60" s="725"/>
      <c r="G60" s="725"/>
      <c r="H60" s="149"/>
      <c r="I60" s="149"/>
      <c r="J60" s="149"/>
      <c r="K60" s="149"/>
      <c r="L60" s="149"/>
      <c r="M60" s="149"/>
    </row>
    <row r="61" spans="1:13" s="148" customFormat="1" ht="20.100000000000001" customHeight="1">
      <c r="A61" s="734" t="s">
        <v>166</v>
      </c>
      <c r="B61" s="734" t="s">
        <v>358</v>
      </c>
      <c r="C61" s="734" t="s">
        <v>160</v>
      </c>
      <c r="D61" s="733">
        <v>1</v>
      </c>
      <c r="E61" s="737">
        <f>중기기초자료!H20*1/8*16/12*25/20</f>
        <v>25344.583333333336</v>
      </c>
      <c r="F61" s="726">
        <f>ROUNDDOWN(D61*E61,0)</f>
        <v>25344</v>
      </c>
      <c r="G61" s="725"/>
      <c r="H61" s="149"/>
      <c r="I61" s="149"/>
      <c r="J61" s="149"/>
      <c r="K61" s="149"/>
      <c r="L61" s="149"/>
      <c r="M61" s="149"/>
    </row>
    <row r="62" spans="1:13" s="148" customFormat="1" ht="20.100000000000001" customHeight="1">
      <c r="A62" s="734"/>
      <c r="B62" s="734" t="s">
        <v>213</v>
      </c>
      <c r="C62" s="734"/>
      <c r="D62" s="725"/>
      <c r="E62" s="725"/>
      <c r="F62" s="735">
        <f>SUM(F61)</f>
        <v>25344</v>
      </c>
      <c r="G62" s="725"/>
      <c r="H62" s="149"/>
      <c r="I62" s="149"/>
      <c r="J62" s="149"/>
      <c r="K62" s="149"/>
      <c r="L62" s="149"/>
      <c r="M62" s="149"/>
    </row>
    <row r="63" spans="1:13" s="148" customFormat="1" ht="20.100000000000001" customHeight="1">
      <c r="A63" s="734"/>
      <c r="B63" s="734"/>
      <c r="C63" s="734"/>
      <c r="D63" s="725"/>
      <c r="E63" s="725"/>
      <c r="F63" s="725"/>
      <c r="G63" s="725"/>
      <c r="H63" s="149"/>
      <c r="I63" s="149"/>
      <c r="J63" s="149"/>
      <c r="K63" s="149"/>
      <c r="L63" s="149"/>
      <c r="M63" s="149"/>
    </row>
    <row r="64" spans="1:13" s="148" customFormat="1" ht="20.100000000000001" customHeight="1">
      <c r="A64" s="738"/>
      <c r="B64" s="738" t="s">
        <v>218</v>
      </c>
      <c r="C64" s="738"/>
      <c r="D64" s="739"/>
      <c r="E64" s="740"/>
      <c r="F64" s="741">
        <f>+F55+F59+F62</f>
        <v>55189.4</v>
      </c>
      <c r="G64" s="739"/>
      <c r="H64" s="149"/>
      <c r="I64" s="149"/>
      <c r="J64" s="149"/>
      <c r="K64" s="149"/>
      <c r="L64" s="149"/>
      <c r="M64" s="149"/>
    </row>
    <row r="65" spans="1:13" s="148" customFormat="1" ht="20.100000000000001" customHeight="1">
      <c r="A65" s="734"/>
      <c r="B65" s="734"/>
      <c r="C65" s="734"/>
      <c r="D65" s="725"/>
      <c r="E65" s="742"/>
      <c r="F65" s="725"/>
      <c r="G65" s="725"/>
      <c r="H65" s="149"/>
      <c r="I65" s="149"/>
      <c r="J65" s="149"/>
      <c r="K65" s="149"/>
      <c r="L65" s="149"/>
      <c r="M65" s="149"/>
    </row>
    <row r="66" spans="1:13" s="148" customFormat="1" ht="17.25" customHeight="1">
      <c r="A66" s="725"/>
      <c r="B66" s="725"/>
      <c r="C66" s="725"/>
      <c r="D66" s="725"/>
      <c r="E66" s="725"/>
      <c r="F66" s="725"/>
      <c r="G66" s="725"/>
      <c r="H66" s="149"/>
      <c r="I66" s="149"/>
      <c r="J66" s="149"/>
      <c r="K66" s="149"/>
      <c r="L66" s="149"/>
      <c r="M66" s="149"/>
    </row>
    <row r="67" spans="1:13" s="148" customFormat="1" ht="20.100000000000001" customHeight="1">
      <c r="A67" s="734"/>
      <c r="B67" s="734"/>
      <c r="C67" s="734"/>
      <c r="D67" s="725"/>
      <c r="E67" s="725"/>
      <c r="F67" s="725"/>
      <c r="G67" s="725"/>
      <c r="H67" s="149"/>
      <c r="I67" s="149"/>
      <c r="J67" s="149"/>
      <c r="K67" s="149"/>
      <c r="L67" s="149"/>
      <c r="M67" s="149"/>
    </row>
    <row r="68" spans="1:13" s="376" customFormat="1" ht="20.100000000000001" customHeight="1">
      <c r="A68" s="727" t="s">
        <v>208</v>
      </c>
      <c r="B68" s="727" t="s">
        <v>355</v>
      </c>
      <c r="C68" s="727" t="s">
        <v>393</v>
      </c>
      <c r="D68" s="727"/>
      <c r="E68" s="727"/>
      <c r="F68" s="727"/>
      <c r="G68" s="727"/>
      <c r="H68" s="375"/>
      <c r="I68" s="375"/>
      <c r="J68" s="375"/>
      <c r="K68" s="375"/>
      <c r="L68" s="375"/>
      <c r="M68" s="375"/>
    </row>
    <row r="69" spans="1:13" s="148" customFormat="1" ht="20.100000000000001" customHeight="1">
      <c r="A69" s="728" t="s">
        <v>394</v>
      </c>
      <c r="B69" s="728"/>
      <c r="C69" s="728"/>
      <c r="D69" s="728"/>
      <c r="E69" s="728"/>
      <c r="F69" s="728"/>
      <c r="G69" s="728"/>
      <c r="H69" s="149"/>
      <c r="I69" s="149"/>
      <c r="J69" s="149"/>
      <c r="K69" s="149"/>
      <c r="L69" s="149"/>
      <c r="M69" s="149"/>
    </row>
    <row r="70" spans="1:13" s="148" customFormat="1" ht="20.100000000000001" customHeight="1">
      <c r="A70" s="729" t="s">
        <v>209</v>
      </c>
      <c r="B70" s="729"/>
      <c r="C70" s="729" t="s">
        <v>114</v>
      </c>
      <c r="D70" s="729" t="s">
        <v>131</v>
      </c>
      <c r="E70" s="729" t="s">
        <v>210</v>
      </c>
      <c r="F70" s="729" t="s">
        <v>211</v>
      </c>
      <c r="G70" s="729" t="s">
        <v>196</v>
      </c>
      <c r="H70" s="149"/>
      <c r="I70" s="149"/>
      <c r="J70" s="149"/>
      <c r="K70" s="149"/>
      <c r="L70" s="149"/>
      <c r="M70" s="149"/>
    </row>
    <row r="71" spans="1:13" s="148" customFormat="1" ht="20.100000000000001" customHeight="1">
      <c r="A71" s="730" t="s">
        <v>195</v>
      </c>
      <c r="B71" s="730" t="s">
        <v>355</v>
      </c>
      <c r="C71" s="730" t="s">
        <v>212</v>
      </c>
      <c r="D71" s="731">
        <v>0.20380000000000001</v>
      </c>
      <c r="E71" s="732">
        <f>중기기초자료!H6</f>
        <v>89000</v>
      </c>
      <c r="F71" s="733">
        <f>ROUNDDOWN(D71*E71,1)</f>
        <v>18138.2</v>
      </c>
      <c r="G71" s="728"/>
      <c r="H71" s="149"/>
      <c r="I71" s="149"/>
      <c r="J71" s="149"/>
      <c r="K71" s="149"/>
      <c r="L71" s="149"/>
      <c r="M71" s="149"/>
    </row>
    <row r="72" spans="1:13" s="148" customFormat="1" ht="20.100000000000001" customHeight="1">
      <c r="A72" s="734"/>
      <c r="B72" s="734" t="s">
        <v>213</v>
      </c>
      <c r="C72" s="734"/>
      <c r="D72" s="725"/>
      <c r="E72" s="725"/>
      <c r="F72" s="735">
        <f>+F71</f>
        <v>18138.2</v>
      </c>
      <c r="G72" s="725"/>
      <c r="H72" s="149"/>
      <c r="I72" s="149"/>
      <c r="J72" s="149"/>
      <c r="K72" s="149"/>
      <c r="L72" s="149"/>
      <c r="M72" s="149"/>
    </row>
    <row r="73" spans="1:13" s="148" customFormat="1" ht="20.100000000000001" customHeight="1">
      <c r="A73" s="734"/>
      <c r="B73" s="734"/>
      <c r="C73" s="734"/>
      <c r="D73" s="731"/>
      <c r="E73" s="725"/>
      <c r="F73" s="725"/>
      <c r="G73" s="725"/>
      <c r="H73" s="149"/>
      <c r="I73" s="149"/>
      <c r="J73" s="149"/>
      <c r="K73" s="149"/>
      <c r="L73" s="149"/>
      <c r="M73" s="149"/>
    </row>
    <row r="74" spans="1:13" s="148" customFormat="1" ht="20.100000000000001" customHeight="1">
      <c r="A74" s="734" t="s">
        <v>165</v>
      </c>
      <c r="B74" s="734" t="s">
        <v>214</v>
      </c>
      <c r="C74" s="734" t="s">
        <v>215</v>
      </c>
      <c r="D74" s="736">
        <v>10.199999999999999</v>
      </c>
      <c r="E74" s="732">
        <f>중기기초자료!H23</f>
        <v>1440</v>
      </c>
      <c r="F74" s="733">
        <f>ROUNDDOWN(D74*E74,0)</f>
        <v>14688</v>
      </c>
      <c r="G74" s="725"/>
      <c r="H74" s="149"/>
      <c r="I74" s="149"/>
      <c r="J74" s="149"/>
      <c r="K74" s="149"/>
      <c r="L74" s="149"/>
      <c r="M74" s="149"/>
    </row>
    <row r="75" spans="1:13" s="148" customFormat="1" ht="20.100000000000001" customHeight="1">
      <c r="A75" s="734"/>
      <c r="B75" s="734" t="s">
        <v>216</v>
      </c>
      <c r="C75" s="734" t="s">
        <v>217</v>
      </c>
      <c r="D75" s="733">
        <v>22</v>
      </c>
      <c r="E75" s="725"/>
      <c r="F75" s="726">
        <f>ROUNDDOWN(F74*0.22,0)</f>
        <v>3231</v>
      </c>
      <c r="G75" s="725"/>
      <c r="H75" s="149"/>
      <c r="I75" s="149"/>
      <c r="J75" s="149"/>
      <c r="K75" s="149"/>
      <c r="L75" s="149"/>
      <c r="M75" s="149"/>
    </row>
    <row r="76" spans="1:13" s="148" customFormat="1" ht="20.100000000000001" customHeight="1">
      <c r="A76" s="734"/>
      <c r="B76" s="734" t="s">
        <v>213</v>
      </c>
      <c r="C76" s="734"/>
      <c r="D76" s="733"/>
      <c r="E76" s="725"/>
      <c r="F76" s="735">
        <f>+F74+F75</f>
        <v>17919</v>
      </c>
      <c r="G76" s="725"/>
      <c r="H76" s="149"/>
      <c r="I76" s="149"/>
      <c r="J76" s="149"/>
      <c r="K76" s="149"/>
      <c r="L76" s="149"/>
      <c r="M76" s="149"/>
    </row>
    <row r="77" spans="1:13" s="148" customFormat="1" ht="20.100000000000001" customHeight="1">
      <c r="A77" s="734"/>
      <c r="B77" s="734"/>
      <c r="C77" s="734"/>
      <c r="D77" s="733"/>
      <c r="E77" s="725"/>
      <c r="F77" s="725"/>
      <c r="G77" s="725"/>
      <c r="H77" s="149"/>
      <c r="I77" s="149"/>
      <c r="J77" s="149"/>
      <c r="K77" s="149"/>
      <c r="L77" s="149"/>
      <c r="M77" s="149"/>
    </row>
    <row r="78" spans="1:13" s="148" customFormat="1" ht="20.100000000000001" customHeight="1">
      <c r="A78" s="734" t="s">
        <v>166</v>
      </c>
      <c r="B78" s="734" t="s">
        <v>358</v>
      </c>
      <c r="C78" s="734" t="s">
        <v>160</v>
      </c>
      <c r="D78" s="733">
        <v>1</v>
      </c>
      <c r="E78" s="737">
        <f>중기기초자료!H20*1/8*16/12*25/20</f>
        <v>25344.583333333336</v>
      </c>
      <c r="F78" s="726">
        <f>ROUNDDOWN(D78*E78,0)</f>
        <v>25344</v>
      </c>
      <c r="G78" s="725"/>
      <c r="H78" s="149"/>
      <c r="I78" s="149"/>
      <c r="J78" s="149"/>
      <c r="K78" s="149"/>
      <c r="L78" s="149"/>
      <c r="M78" s="149"/>
    </row>
    <row r="79" spans="1:13" s="148" customFormat="1" ht="20.100000000000001" customHeight="1">
      <c r="A79" s="734"/>
      <c r="B79" s="734" t="s">
        <v>213</v>
      </c>
      <c r="C79" s="734"/>
      <c r="D79" s="725"/>
      <c r="E79" s="725"/>
      <c r="F79" s="735">
        <f>SUM(F78)</f>
        <v>25344</v>
      </c>
      <c r="G79" s="725"/>
      <c r="H79" s="149"/>
      <c r="I79" s="149"/>
      <c r="J79" s="149"/>
      <c r="K79" s="149"/>
      <c r="L79" s="149"/>
      <c r="M79" s="149"/>
    </row>
    <row r="80" spans="1:13" s="148" customFormat="1" ht="20.100000000000001" customHeight="1">
      <c r="A80" s="734"/>
      <c r="B80" s="734"/>
      <c r="C80" s="734"/>
      <c r="D80" s="725"/>
      <c r="E80" s="725"/>
      <c r="F80" s="725"/>
      <c r="G80" s="725"/>
      <c r="H80" s="149"/>
      <c r="I80" s="149"/>
      <c r="J80" s="149"/>
      <c r="K80" s="149"/>
      <c r="L80" s="149"/>
      <c r="M80" s="149"/>
    </row>
    <row r="81" spans="1:13" s="148" customFormat="1" ht="20.100000000000001" customHeight="1">
      <c r="A81" s="738"/>
      <c r="B81" s="738" t="s">
        <v>218</v>
      </c>
      <c r="C81" s="738"/>
      <c r="D81" s="739"/>
      <c r="E81" s="740"/>
      <c r="F81" s="741">
        <f>+F72+F76+F79</f>
        <v>61401.2</v>
      </c>
      <c r="G81" s="739"/>
      <c r="H81" s="149"/>
      <c r="I81" s="149"/>
      <c r="J81" s="149"/>
      <c r="K81" s="149"/>
      <c r="L81" s="149"/>
      <c r="M81" s="149"/>
    </row>
    <row r="82" spans="1:13" s="148" customFormat="1" ht="20.100000000000001" customHeight="1">
      <c r="A82" s="743"/>
      <c r="B82" s="743"/>
      <c r="C82" s="743"/>
      <c r="D82" s="727"/>
      <c r="E82" s="744"/>
      <c r="F82" s="745"/>
      <c r="G82" s="727"/>
      <c r="H82" s="149"/>
      <c r="I82" s="149"/>
      <c r="J82" s="149"/>
      <c r="K82" s="149"/>
      <c r="L82" s="149"/>
      <c r="M82" s="149"/>
    </row>
    <row r="83" spans="1:13" s="148" customFormat="1" ht="13.5" customHeight="1">
      <c r="A83" s="728"/>
      <c r="B83" s="728"/>
      <c r="C83" s="728"/>
      <c r="D83" s="728"/>
      <c r="E83" s="728"/>
      <c r="F83" s="728"/>
      <c r="G83" s="728"/>
      <c r="H83" s="149"/>
      <c r="I83" s="149"/>
      <c r="J83" s="149"/>
      <c r="K83" s="149"/>
      <c r="L83" s="149"/>
      <c r="M83" s="149"/>
    </row>
    <row r="84" spans="1:13" s="376" customFormat="1" ht="20.100000000000001" customHeight="1">
      <c r="A84" s="727" t="s">
        <v>208</v>
      </c>
      <c r="B84" s="727" t="s">
        <v>355</v>
      </c>
      <c r="C84" s="727" t="s">
        <v>502</v>
      </c>
      <c r="D84" s="727"/>
      <c r="E84" s="727"/>
      <c r="F84" s="727"/>
      <c r="G84" s="727"/>
      <c r="H84" s="375"/>
      <c r="I84" s="375"/>
      <c r="J84" s="375"/>
      <c r="K84" s="375"/>
      <c r="L84" s="375"/>
      <c r="M84" s="375"/>
    </row>
    <row r="85" spans="1:13" s="148" customFormat="1" ht="20.100000000000001" customHeight="1">
      <c r="A85" s="728" t="s">
        <v>503</v>
      </c>
      <c r="B85" s="728"/>
      <c r="C85" s="728"/>
      <c r="D85" s="728"/>
      <c r="E85" s="728"/>
      <c r="F85" s="728"/>
      <c r="G85" s="728"/>
      <c r="H85" s="149"/>
      <c r="I85" s="149"/>
      <c r="J85" s="149"/>
      <c r="K85" s="149"/>
      <c r="L85" s="149"/>
      <c r="M85" s="149"/>
    </row>
    <row r="86" spans="1:13" s="148" customFormat="1" ht="20.100000000000001" customHeight="1">
      <c r="A86" s="729" t="s">
        <v>209</v>
      </c>
      <c r="B86" s="729"/>
      <c r="C86" s="729" t="s">
        <v>114</v>
      </c>
      <c r="D86" s="729" t="s">
        <v>131</v>
      </c>
      <c r="E86" s="729" t="s">
        <v>210</v>
      </c>
      <c r="F86" s="729" t="s">
        <v>211</v>
      </c>
      <c r="G86" s="729" t="s">
        <v>196</v>
      </c>
      <c r="H86" s="149"/>
      <c r="I86" s="149"/>
      <c r="J86" s="149"/>
      <c r="K86" s="149"/>
      <c r="L86" s="149"/>
      <c r="M86" s="149"/>
    </row>
    <row r="87" spans="1:13" s="148" customFormat="1" ht="20.100000000000001" customHeight="1">
      <c r="A87" s="730" t="s">
        <v>195</v>
      </c>
      <c r="B87" s="730" t="s">
        <v>355</v>
      </c>
      <c r="C87" s="730" t="s">
        <v>212</v>
      </c>
      <c r="D87" s="731">
        <v>0.20380000000000001</v>
      </c>
      <c r="E87" s="732">
        <f>중기기초자료!H7</f>
        <v>93042</v>
      </c>
      <c r="F87" s="733">
        <f>ROUNDDOWN(D87*E87,1)</f>
        <v>18961.900000000001</v>
      </c>
      <c r="G87" s="728"/>
      <c r="H87" s="149"/>
      <c r="I87" s="149"/>
      <c r="J87" s="149"/>
      <c r="K87" s="149"/>
      <c r="L87" s="149"/>
      <c r="M87" s="149"/>
    </row>
    <row r="88" spans="1:13" s="148" customFormat="1" ht="20.100000000000001" customHeight="1">
      <c r="A88" s="734"/>
      <c r="B88" s="734" t="s">
        <v>213</v>
      </c>
      <c r="C88" s="734"/>
      <c r="D88" s="725"/>
      <c r="E88" s="725"/>
      <c r="F88" s="735">
        <f>+F87</f>
        <v>18961.900000000001</v>
      </c>
      <c r="G88" s="725"/>
      <c r="H88" s="149"/>
      <c r="I88" s="149"/>
      <c r="J88" s="149"/>
      <c r="K88" s="149"/>
      <c r="L88" s="149"/>
      <c r="M88" s="149"/>
    </row>
    <row r="89" spans="1:13" s="148" customFormat="1" ht="20.100000000000001" customHeight="1">
      <c r="A89" s="734"/>
      <c r="B89" s="734"/>
      <c r="C89" s="734"/>
      <c r="D89" s="731"/>
      <c r="E89" s="725"/>
      <c r="F89" s="725"/>
      <c r="G89" s="725"/>
      <c r="H89" s="149"/>
      <c r="I89" s="149"/>
      <c r="J89" s="149"/>
      <c r="K89" s="149"/>
      <c r="L89" s="149"/>
      <c r="M89" s="149"/>
    </row>
    <row r="90" spans="1:13" s="148" customFormat="1" ht="20.100000000000001" customHeight="1">
      <c r="A90" s="734" t="s">
        <v>165</v>
      </c>
      <c r="B90" s="734" t="s">
        <v>214</v>
      </c>
      <c r="C90" s="734" t="s">
        <v>215</v>
      </c>
      <c r="D90" s="736">
        <v>11.6</v>
      </c>
      <c r="E90" s="732">
        <f>중기기초자료!H23</f>
        <v>1440</v>
      </c>
      <c r="F90" s="733">
        <f>ROUNDDOWN(D90*E90,0)</f>
        <v>16704</v>
      </c>
      <c r="G90" s="725"/>
      <c r="H90" s="149"/>
      <c r="I90" s="149"/>
      <c r="J90" s="149"/>
      <c r="K90" s="149"/>
      <c r="L90" s="149"/>
      <c r="M90" s="149"/>
    </row>
    <row r="91" spans="1:13" s="148" customFormat="1" ht="20.100000000000001" customHeight="1">
      <c r="A91" s="734"/>
      <c r="B91" s="734" t="s">
        <v>216</v>
      </c>
      <c r="C91" s="734" t="s">
        <v>217</v>
      </c>
      <c r="D91" s="733">
        <v>22</v>
      </c>
      <c r="E91" s="725"/>
      <c r="F91" s="726">
        <f>ROUNDDOWN(F90*0.22,0)</f>
        <v>3674</v>
      </c>
      <c r="G91" s="725"/>
      <c r="H91" s="149"/>
      <c r="I91" s="149"/>
      <c r="J91" s="149"/>
      <c r="K91" s="149"/>
      <c r="L91" s="149"/>
      <c r="M91" s="149"/>
    </row>
    <row r="92" spans="1:13" s="148" customFormat="1" ht="20.100000000000001" customHeight="1">
      <c r="A92" s="734"/>
      <c r="B92" s="734" t="s">
        <v>213</v>
      </c>
      <c r="C92" s="734"/>
      <c r="D92" s="733"/>
      <c r="E92" s="725"/>
      <c r="F92" s="735">
        <f>+F90+F91</f>
        <v>20378</v>
      </c>
      <c r="G92" s="725"/>
      <c r="H92" s="149"/>
      <c r="I92" s="149"/>
      <c r="J92" s="149"/>
      <c r="K92" s="149"/>
      <c r="L92" s="149"/>
      <c r="M92" s="149"/>
    </row>
    <row r="93" spans="1:13" s="148" customFormat="1" ht="20.100000000000001" customHeight="1">
      <c r="A93" s="734"/>
      <c r="B93" s="734"/>
      <c r="C93" s="734"/>
      <c r="D93" s="733"/>
      <c r="E93" s="725"/>
      <c r="F93" s="725"/>
      <c r="G93" s="725"/>
      <c r="H93" s="149"/>
      <c r="I93" s="149"/>
      <c r="J93" s="149"/>
      <c r="K93" s="149"/>
      <c r="L93" s="149"/>
      <c r="M93" s="149"/>
    </row>
    <row r="94" spans="1:13" s="148" customFormat="1" ht="20.100000000000001" customHeight="1">
      <c r="A94" s="734" t="s">
        <v>166</v>
      </c>
      <c r="B94" s="734" t="s">
        <v>357</v>
      </c>
      <c r="C94" s="734" t="s">
        <v>160</v>
      </c>
      <c r="D94" s="733">
        <v>1</v>
      </c>
      <c r="E94" s="737">
        <f>중기기초자료!H20*1/8*16/12*25/20</f>
        <v>25344.583333333336</v>
      </c>
      <c r="F94" s="726">
        <f>ROUNDDOWN(D94*E94,0)</f>
        <v>25344</v>
      </c>
      <c r="G94" s="725"/>
      <c r="H94" s="149"/>
      <c r="I94" s="149"/>
      <c r="J94" s="149"/>
      <c r="K94" s="149"/>
      <c r="L94" s="149"/>
      <c r="M94" s="149"/>
    </row>
    <row r="95" spans="1:13" s="148" customFormat="1" ht="20.100000000000001" customHeight="1">
      <c r="A95" s="734"/>
      <c r="B95" s="734" t="s">
        <v>213</v>
      </c>
      <c r="C95" s="734"/>
      <c r="D95" s="725"/>
      <c r="E95" s="725"/>
      <c r="F95" s="735">
        <f>SUM(F94)</f>
        <v>25344</v>
      </c>
      <c r="G95" s="725"/>
      <c r="H95" s="149"/>
      <c r="I95" s="149"/>
      <c r="J95" s="149"/>
      <c r="K95" s="149"/>
      <c r="L95" s="149"/>
      <c r="M95" s="149"/>
    </row>
    <row r="96" spans="1:13" s="148" customFormat="1" ht="20.100000000000001" customHeight="1">
      <c r="A96" s="734"/>
      <c r="B96" s="734"/>
      <c r="C96" s="734"/>
      <c r="D96" s="725"/>
      <c r="E96" s="725"/>
      <c r="F96" s="725"/>
      <c r="G96" s="725"/>
      <c r="H96" s="149"/>
      <c r="I96" s="149"/>
      <c r="J96" s="149"/>
      <c r="K96" s="149"/>
      <c r="L96" s="149"/>
      <c r="M96" s="149"/>
    </row>
    <row r="97" spans="1:13" s="148" customFormat="1" ht="20.100000000000001" customHeight="1">
      <c r="A97" s="738"/>
      <c r="B97" s="738" t="s">
        <v>218</v>
      </c>
      <c r="C97" s="738"/>
      <c r="D97" s="739"/>
      <c r="E97" s="740"/>
      <c r="F97" s="741">
        <f>+F88+F92+F95</f>
        <v>64683.9</v>
      </c>
      <c r="G97" s="739"/>
      <c r="H97" s="149"/>
      <c r="I97" s="149"/>
      <c r="J97" s="149"/>
      <c r="K97" s="149"/>
      <c r="L97" s="149"/>
      <c r="M97" s="149"/>
    </row>
    <row r="98" spans="1:13" s="148" customFormat="1" ht="20.100000000000001" customHeight="1">
      <c r="A98" s="743"/>
      <c r="B98" s="743"/>
      <c r="C98" s="743"/>
      <c r="D98" s="727"/>
      <c r="E98" s="744"/>
      <c r="F98" s="745"/>
      <c r="G98" s="727"/>
      <c r="H98" s="149"/>
      <c r="I98" s="149"/>
      <c r="J98" s="149"/>
      <c r="K98" s="149"/>
      <c r="L98" s="149"/>
      <c r="M98" s="149"/>
    </row>
    <row r="99" spans="1:13" s="148" customFormat="1" ht="13.5" customHeight="1">
      <c r="A99" s="728"/>
      <c r="B99" s="728"/>
      <c r="C99" s="728"/>
      <c r="D99" s="728"/>
      <c r="E99" s="728"/>
      <c r="F99" s="728"/>
      <c r="G99" s="728"/>
      <c r="H99" s="149"/>
      <c r="I99" s="149"/>
      <c r="J99" s="149"/>
      <c r="K99" s="149"/>
      <c r="L99" s="149"/>
      <c r="M99" s="149"/>
    </row>
    <row r="100" spans="1:13" s="148" customFormat="1" ht="20.100000000000001" customHeight="1">
      <c r="A100" s="727" t="s">
        <v>208</v>
      </c>
      <c r="B100" s="727" t="s">
        <v>220</v>
      </c>
      <c r="C100" s="727" t="s">
        <v>222</v>
      </c>
      <c r="D100" s="727"/>
      <c r="E100" s="727"/>
      <c r="F100" s="727"/>
      <c r="G100" s="727"/>
      <c r="H100" s="149"/>
      <c r="I100" s="149"/>
      <c r="J100" s="149"/>
      <c r="K100" s="149"/>
      <c r="L100" s="149"/>
      <c r="M100" s="149"/>
    </row>
    <row r="101" spans="1:13" s="148" customFormat="1" ht="20.100000000000001" customHeight="1">
      <c r="A101" s="728" t="s">
        <v>454</v>
      </c>
      <c r="B101" s="728"/>
      <c r="C101" s="728"/>
      <c r="D101" s="728"/>
      <c r="E101" s="728"/>
      <c r="F101" s="728"/>
      <c r="G101" s="739"/>
      <c r="H101" s="149"/>
      <c r="I101" s="149"/>
      <c r="J101" s="149"/>
      <c r="K101" s="149"/>
      <c r="L101" s="149"/>
      <c r="M101" s="149"/>
    </row>
    <row r="102" spans="1:13" s="148" customFormat="1" ht="20.100000000000001" customHeight="1">
      <c r="A102" s="729" t="s">
        <v>209</v>
      </c>
      <c r="B102" s="729"/>
      <c r="C102" s="729" t="s">
        <v>114</v>
      </c>
      <c r="D102" s="729" t="s">
        <v>131</v>
      </c>
      <c r="E102" s="729" t="s">
        <v>210</v>
      </c>
      <c r="F102" s="729" t="s">
        <v>211</v>
      </c>
      <c r="G102" s="729" t="s">
        <v>196</v>
      </c>
      <c r="H102" s="149"/>
      <c r="I102" s="149"/>
      <c r="J102" s="149"/>
      <c r="K102" s="149"/>
      <c r="L102" s="149"/>
      <c r="M102" s="149"/>
    </row>
    <row r="103" spans="1:13" s="148" customFormat="1" ht="20.100000000000001" customHeight="1">
      <c r="A103" s="730" t="s">
        <v>195</v>
      </c>
      <c r="B103" s="730" t="s">
        <v>220</v>
      </c>
      <c r="C103" s="730" t="s">
        <v>455</v>
      </c>
      <c r="D103" s="731">
        <v>0.36399999999999999</v>
      </c>
      <c r="E103" s="732">
        <v>1390</v>
      </c>
      <c r="F103" s="733">
        <f>ROUNDDOWN(D103*E103,0)</f>
        <v>505</v>
      </c>
      <c r="G103" s="727"/>
      <c r="H103" s="149"/>
      <c r="I103" s="149"/>
      <c r="J103" s="149"/>
      <c r="K103" s="149"/>
      <c r="L103" s="149"/>
      <c r="M103" s="149"/>
    </row>
    <row r="104" spans="1:13" s="148" customFormat="1" ht="20.100000000000001" customHeight="1">
      <c r="A104" s="734"/>
      <c r="B104" s="734" t="s">
        <v>213</v>
      </c>
      <c r="C104" s="734"/>
      <c r="D104" s="731"/>
      <c r="E104" s="725"/>
      <c r="F104" s="735">
        <f>+F103</f>
        <v>505</v>
      </c>
      <c r="G104" s="728"/>
      <c r="H104" s="149"/>
      <c r="I104" s="149"/>
      <c r="J104" s="149"/>
      <c r="K104" s="149"/>
      <c r="L104" s="149"/>
      <c r="M104" s="149"/>
    </row>
    <row r="105" spans="1:13" s="148" customFormat="1" ht="20.100000000000001" customHeight="1">
      <c r="A105" s="734"/>
      <c r="B105" s="734"/>
      <c r="C105" s="734"/>
      <c r="D105" s="731"/>
      <c r="E105" s="725"/>
      <c r="F105" s="725"/>
      <c r="G105" s="728"/>
      <c r="H105" s="149"/>
      <c r="I105" s="149"/>
      <c r="J105" s="149"/>
      <c r="K105" s="149"/>
      <c r="L105" s="149"/>
      <c r="M105" s="149"/>
    </row>
    <row r="106" spans="1:13" s="148" customFormat="1" ht="20.100000000000001" customHeight="1">
      <c r="A106" s="734" t="s">
        <v>165</v>
      </c>
      <c r="B106" s="734" t="s">
        <v>403</v>
      </c>
      <c r="C106" s="734" t="s">
        <v>215</v>
      </c>
      <c r="D106" s="733">
        <v>1</v>
      </c>
      <c r="E106" s="732">
        <f>중기기초자료!H22</f>
        <v>1626</v>
      </c>
      <c r="F106" s="726">
        <f>ROUNDDOWN(D106*E106,0)</f>
        <v>1626</v>
      </c>
      <c r="G106" s="728"/>
      <c r="H106" s="149"/>
      <c r="I106" s="149"/>
      <c r="J106" s="149"/>
      <c r="K106" s="149"/>
      <c r="L106" s="149"/>
      <c r="M106" s="149"/>
    </row>
    <row r="107" spans="1:13" s="148" customFormat="1" ht="20.100000000000001" customHeight="1">
      <c r="A107" s="734"/>
      <c r="B107" s="734" t="s">
        <v>216</v>
      </c>
      <c r="C107" s="734" t="s">
        <v>217</v>
      </c>
      <c r="D107" s="733">
        <v>20</v>
      </c>
      <c r="E107" s="725"/>
      <c r="F107" s="726">
        <f>ROUNDDOWN(F106*0.2,0)</f>
        <v>325</v>
      </c>
      <c r="G107" s="728"/>
      <c r="H107" s="149"/>
      <c r="I107" s="149"/>
      <c r="J107" s="149"/>
      <c r="K107" s="149"/>
      <c r="L107" s="149"/>
      <c r="M107" s="149"/>
    </row>
    <row r="108" spans="1:13" s="148" customFormat="1" ht="20.100000000000001" customHeight="1">
      <c r="A108" s="734"/>
      <c r="B108" s="734" t="s">
        <v>213</v>
      </c>
      <c r="C108" s="734"/>
      <c r="D108" s="733"/>
      <c r="E108" s="725"/>
      <c r="F108" s="735">
        <f>+F106+F107</f>
        <v>1951</v>
      </c>
      <c r="G108" s="728"/>
      <c r="H108" s="149"/>
      <c r="I108" s="149"/>
      <c r="J108" s="149"/>
      <c r="K108" s="149"/>
      <c r="L108" s="149"/>
      <c r="M108" s="149"/>
    </row>
    <row r="109" spans="1:13" s="148" customFormat="1" ht="20.100000000000001" customHeight="1">
      <c r="A109" s="734"/>
      <c r="B109" s="734"/>
      <c r="C109" s="734"/>
      <c r="D109" s="733"/>
      <c r="E109" s="725"/>
      <c r="F109" s="725"/>
      <c r="G109" s="728"/>
      <c r="H109" s="149"/>
      <c r="I109" s="149"/>
      <c r="J109" s="149"/>
      <c r="K109" s="149"/>
      <c r="L109" s="149"/>
      <c r="M109" s="149"/>
    </row>
    <row r="110" spans="1:13" s="148" customFormat="1" ht="20.100000000000001" customHeight="1">
      <c r="A110" s="734" t="s">
        <v>166</v>
      </c>
      <c r="B110" s="734" t="s">
        <v>188</v>
      </c>
      <c r="C110" s="734" t="s">
        <v>160</v>
      </c>
      <c r="D110" s="733">
        <v>1</v>
      </c>
      <c r="E110" s="746">
        <f>중기기초자료!F19*1/8*16/12*25/20</f>
        <v>18886.25</v>
      </c>
      <c r="F110" s="726">
        <f>ROUNDDOWN(D110*E110,0)</f>
        <v>18886</v>
      </c>
      <c r="G110" s="728"/>
      <c r="H110" s="149"/>
      <c r="I110" s="149"/>
      <c r="J110" s="149"/>
      <c r="K110" s="149"/>
      <c r="L110" s="149"/>
      <c r="M110" s="149"/>
    </row>
    <row r="111" spans="1:13" s="148" customFormat="1" ht="20.100000000000001" customHeight="1">
      <c r="A111" s="734"/>
      <c r="B111" s="734" t="s">
        <v>213</v>
      </c>
      <c r="C111" s="734"/>
      <c r="D111" s="725"/>
      <c r="E111" s="725"/>
      <c r="F111" s="735">
        <f>F110</f>
        <v>18886</v>
      </c>
      <c r="G111" s="728"/>
      <c r="H111" s="149"/>
      <c r="I111" s="149"/>
      <c r="J111" s="149"/>
      <c r="K111" s="149"/>
      <c r="L111" s="149"/>
      <c r="M111" s="149"/>
    </row>
    <row r="112" spans="1:13" s="148" customFormat="1" ht="20.100000000000001" customHeight="1">
      <c r="A112" s="734"/>
      <c r="B112" s="734"/>
      <c r="C112" s="734"/>
      <c r="D112" s="725"/>
      <c r="E112" s="742"/>
      <c r="F112" s="726"/>
      <c r="G112" s="728"/>
      <c r="H112" s="149"/>
      <c r="I112" s="149"/>
      <c r="J112" s="149"/>
      <c r="K112" s="149"/>
      <c r="L112" s="149"/>
      <c r="M112" s="149"/>
    </row>
    <row r="113" spans="1:13" s="148" customFormat="1" ht="20.100000000000001" customHeight="1">
      <c r="A113" s="734"/>
      <c r="B113" s="723"/>
      <c r="C113" s="723"/>
      <c r="D113" s="723"/>
      <c r="E113" s="723"/>
      <c r="F113" s="723"/>
      <c r="G113" s="728"/>
      <c r="H113" s="149"/>
      <c r="I113" s="149"/>
      <c r="J113" s="149"/>
      <c r="K113" s="149"/>
      <c r="L113" s="149"/>
      <c r="M113" s="149"/>
    </row>
    <row r="114" spans="1:13" s="148" customFormat="1" ht="20.100000000000001" customHeight="1">
      <c r="A114" s="734"/>
      <c r="B114" s="734"/>
      <c r="C114" s="734"/>
      <c r="D114" s="725"/>
      <c r="E114" s="725"/>
      <c r="F114" s="725"/>
      <c r="G114" s="739"/>
      <c r="H114" s="149"/>
      <c r="I114" s="149"/>
      <c r="J114" s="149"/>
      <c r="K114" s="149"/>
      <c r="L114" s="149"/>
      <c r="M114" s="149"/>
    </row>
    <row r="115" spans="1:13" s="148" customFormat="1" ht="20.100000000000001" customHeight="1">
      <c r="A115" s="738"/>
      <c r="B115" s="738" t="s">
        <v>218</v>
      </c>
      <c r="C115" s="738"/>
      <c r="D115" s="739"/>
      <c r="E115" s="740"/>
      <c r="F115" s="741">
        <f>+F104+F108+F111</f>
        <v>21342</v>
      </c>
      <c r="G115" s="725"/>
      <c r="H115" s="149"/>
      <c r="I115" s="149"/>
      <c r="J115" s="149"/>
      <c r="K115" s="149"/>
      <c r="L115" s="149"/>
      <c r="M115" s="149"/>
    </row>
    <row r="116" spans="1:13" s="148" customFormat="1" ht="20.100000000000001" customHeight="1">
      <c r="A116" s="730"/>
      <c r="B116" s="730"/>
      <c r="C116" s="730"/>
      <c r="D116" s="728"/>
      <c r="E116" s="732"/>
      <c r="F116" s="747"/>
      <c r="G116" s="725"/>
      <c r="H116" s="149"/>
      <c r="I116" s="149"/>
      <c r="J116" s="149"/>
      <c r="K116" s="149"/>
      <c r="L116" s="149"/>
      <c r="M116" s="149"/>
    </row>
    <row r="117" spans="1:13" s="148" customFormat="1" ht="20.100000000000001" customHeight="1">
      <c r="A117" s="730"/>
      <c r="B117" s="730"/>
      <c r="C117" s="730"/>
      <c r="D117" s="728"/>
      <c r="E117" s="732"/>
      <c r="F117" s="747"/>
      <c r="G117" s="725"/>
      <c r="H117" s="149"/>
      <c r="I117" s="149"/>
      <c r="J117" s="149"/>
      <c r="K117" s="149"/>
      <c r="L117" s="149"/>
      <c r="M117" s="149"/>
    </row>
    <row r="118" spans="1:13" s="376" customFormat="1" ht="20.100000000000001" customHeight="1">
      <c r="A118" s="727" t="s">
        <v>208</v>
      </c>
      <c r="B118" s="727" t="s">
        <v>1105</v>
      </c>
      <c r="C118" s="727" t="s">
        <v>1104</v>
      </c>
      <c r="D118" s="727"/>
      <c r="E118" s="727"/>
      <c r="F118" s="727"/>
      <c r="G118" s="727"/>
      <c r="H118" s="375"/>
      <c r="I118" s="375"/>
      <c r="J118" s="375"/>
      <c r="K118" s="375"/>
      <c r="L118" s="375"/>
      <c r="M118" s="375"/>
    </row>
    <row r="119" spans="1:13" s="148" customFormat="1" ht="20.100000000000001" customHeight="1">
      <c r="A119" s="728" t="s">
        <v>414</v>
      </c>
      <c r="B119" s="728"/>
      <c r="C119" s="728"/>
      <c r="D119" s="728"/>
      <c r="E119" s="728"/>
      <c r="F119" s="728"/>
      <c r="G119" s="728"/>
      <c r="H119" s="149"/>
      <c r="I119" s="149"/>
      <c r="J119" s="149"/>
      <c r="K119" s="149"/>
      <c r="L119" s="149"/>
      <c r="M119" s="149"/>
    </row>
    <row r="120" spans="1:13" s="148" customFormat="1" ht="20.100000000000001" customHeight="1">
      <c r="A120" s="729" t="s">
        <v>209</v>
      </c>
      <c r="B120" s="729"/>
      <c r="C120" s="729" t="s">
        <v>2</v>
      </c>
      <c r="D120" s="729" t="s">
        <v>5</v>
      </c>
      <c r="E120" s="729" t="s">
        <v>210</v>
      </c>
      <c r="F120" s="729" t="s">
        <v>211</v>
      </c>
      <c r="G120" s="729" t="s">
        <v>32</v>
      </c>
      <c r="H120" s="149"/>
      <c r="I120" s="149"/>
      <c r="J120" s="149"/>
      <c r="K120" s="149"/>
      <c r="L120" s="149"/>
      <c r="M120" s="149"/>
    </row>
    <row r="121" spans="1:13" s="148" customFormat="1" ht="20.100000000000001" customHeight="1">
      <c r="A121" s="730" t="s">
        <v>195</v>
      </c>
      <c r="B121" s="734" t="s">
        <v>1105</v>
      </c>
      <c r="C121" s="730" t="s">
        <v>212</v>
      </c>
      <c r="D121" s="731">
        <v>0.2757</v>
      </c>
      <c r="E121" s="732">
        <f>중기기초자료!H11</f>
        <v>5670</v>
      </c>
      <c r="F121" s="733">
        <f>ROUNDDOWN(D121*E121,0)</f>
        <v>1563</v>
      </c>
      <c r="G121" s="728"/>
      <c r="H121" s="149"/>
      <c r="I121" s="149"/>
      <c r="J121" s="149"/>
      <c r="K121" s="149"/>
      <c r="L121" s="149"/>
      <c r="M121" s="149"/>
    </row>
    <row r="122" spans="1:13" s="148" customFormat="1" ht="20.100000000000001" customHeight="1">
      <c r="A122" s="734"/>
      <c r="B122" s="734" t="s">
        <v>213</v>
      </c>
      <c r="C122" s="734"/>
      <c r="D122" s="731"/>
      <c r="E122" s="725"/>
      <c r="F122" s="735">
        <f>+F121</f>
        <v>1563</v>
      </c>
      <c r="G122" s="725"/>
      <c r="H122" s="149"/>
      <c r="I122" s="149"/>
      <c r="J122" s="149"/>
      <c r="K122" s="149"/>
      <c r="L122" s="149"/>
      <c r="M122" s="149"/>
    </row>
    <row r="123" spans="1:13" s="148" customFormat="1" ht="20.100000000000001" customHeight="1">
      <c r="A123" s="734"/>
      <c r="B123" s="734"/>
      <c r="C123" s="734"/>
      <c r="D123" s="731"/>
      <c r="E123" s="725"/>
      <c r="F123" s="725"/>
      <c r="G123" s="725"/>
      <c r="H123" s="149"/>
      <c r="I123" s="149"/>
      <c r="J123" s="149"/>
      <c r="K123" s="149"/>
      <c r="L123" s="149"/>
      <c r="M123" s="149"/>
    </row>
    <row r="124" spans="1:13" s="148" customFormat="1" ht="20.100000000000001" customHeight="1">
      <c r="A124" s="734" t="s">
        <v>165</v>
      </c>
      <c r="B124" s="734" t="s">
        <v>214</v>
      </c>
      <c r="C124" s="734" t="s">
        <v>215</v>
      </c>
      <c r="D124" s="736">
        <v>2.2000000000000002</v>
      </c>
      <c r="E124" s="732">
        <f>중기기초자료!H23</f>
        <v>1440</v>
      </c>
      <c r="F124" s="726">
        <f>ROUNDDOWN(D124*E124,0)</f>
        <v>3168</v>
      </c>
      <c r="G124" s="725"/>
      <c r="H124" s="149"/>
      <c r="I124" s="149"/>
      <c r="J124" s="149"/>
      <c r="K124" s="149"/>
      <c r="L124" s="149"/>
      <c r="M124" s="149"/>
    </row>
    <row r="125" spans="1:13" s="148" customFormat="1" ht="20.100000000000001" customHeight="1">
      <c r="A125" s="734"/>
      <c r="B125" s="734" t="s">
        <v>216</v>
      </c>
      <c r="C125" s="734" t="s">
        <v>217</v>
      </c>
      <c r="D125" s="733">
        <v>13</v>
      </c>
      <c r="E125" s="725"/>
      <c r="F125" s="726">
        <f>ROUNDDOWN(F124*0.13,0)</f>
        <v>411</v>
      </c>
      <c r="G125" s="725"/>
      <c r="H125" s="149"/>
      <c r="I125" s="149"/>
      <c r="J125" s="149"/>
      <c r="K125" s="149"/>
      <c r="L125" s="149"/>
      <c r="M125" s="149"/>
    </row>
    <row r="126" spans="1:13" s="148" customFormat="1" ht="20.100000000000001" customHeight="1">
      <c r="A126" s="734"/>
      <c r="B126" s="734" t="s">
        <v>213</v>
      </c>
      <c r="C126" s="734"/>
      <c r="D126" s="733"/>
      <c r="E126" s="725"/>
      <c r="F126" s="735">
        <f>+F124+F125</f>
        <v>3579</v>
      </c>
      <c r="G126" s="725"/>
      <c r="H126" s="149"/>
      <c r="I126" s="149"/>
      <c r="J126" s="149"/>
      <c r="K126" s="149"/>
      <c r="L126" s="149"/>
      <c r="M126" s="149"/>
    </row>
    <row r="127" spans="1:13" s="148" customFormat="1" ht="20.100000000000001" customHeight="1">
      <c r="A127" s="734"/>
      <c r="B127" s="734"/>
      <c r="C127" s="734"/>
      <c r="D127" s="733"/>
      <c r="E127" s="725"/>
      <c r="F127" s="725"/>
      <c r="G127" s="725"/>
      <c r="H127" s="149"/>
      <c r="I127" s="149"/>
      <c r="J127" s="149"/>
      <c r="K127" s="149"/>
      <c r="L127" s="149"/>
      <c r="M127" s="149"/>
    </row>
    <row r="128" spans="1:13" s="148" customFormat="1" ht="20.100000000000001" customHeight="1">
      <c r="A128" s="734" t="s">
        <v>166</v>
      </c>
      <c r="B128" s="734" t="s">
        <v>357</v>
      </c>
      <c r="C128" s="734" t="s">
        <v>160</v>
      </c>
      <c r="D128" s="733">
        <v>1</v>
      </c>
      <c r="E128" s="746">
        <f>중기기초자료!H20*1/8*16/12*25/20</f>
        <v>25344.583333333336</v>
      </c>
      <c r="F128" s="726">
        <f>ROUNDDOWN(D128*E128,0)</f>
        <v>25344</v>
      </c>
      <c r="G128" s="725"/>
      <c r="H128" s="149"/>
      <c r="I128" s="149"/>
      <c r="J128" s="149"/>
      <c r="K128" s="149"/>
      <c r="L128" s="149"/>
      <c r="M128" s="149"/>
    </row>
    <row r="129" spans="1:13" s="148" customFormat="1" ht="20.100000000000001" customHeight="1">
      <c r="A129" s="734"/>
      <c r="B129" s="734" t="s">
        <v>213</v>
      </c>
      <c r="C129" s="734"/>
      <c r="D129" s="725"/>
      <c r="E129" s="725"/>
      <c r="F129" s="735">
        <f>+F128</f>
        <v>25344</v>
      </c>
      <c r="G129" s="725"/>
      <c r="H129" s="149"/>
      <c r="I129" s="149"/>
      <c r="J129" s="149"/>
      <c r="K129" s="149"/>
      <c r="L129" s="149"/>
      <c r="M129" s="149"/>
    </row>
    <row r="130" spans="1:13" s="148" customFormat="1" ht="20.100000000000001" customHeight="1">
      <c r="A130" s="734"/>
      <c r="B130" s="734"/>
      <c r="C130" s="734"/>
      <c r="D130" s="725"/>
      <c r="E130" s="725"/>
      <c r="F130" s="735"/>
      <c r="G130" s="725"/>
      <c r="H130" s="149"/>
      <c r="I130" s="149"/>
      <c r="J130" s="149"/>
      <c r="K130" s="149"/>
      <c r="L130" s="149"/>
      <c r="M130" s="149"/>
    </row>
    <row r="131" spans="1:13" s="148" customFormat="1" ht="20.100000000000001" customHeight="1">
      <c r="A131" s="734"/>
      <c r="B131" s="723"/>
      <c r="C131" s="723"/>
      <c r="D131" s="723"/>
      <c r="E131" s="723"/>
      <c r="F131" s="723"/>
      <c r="G131" s="725"/>
      <c r="H131" s="149"/>
      <c r="I131" s="149"/>
      <c r="J131" s="149"/>
      <c r="K131" s="149"/>
      <c r="L131" s="149"/>
      <c r="M131" s="149"/>
    </row>
    <row r="132" spans="1:13" s="148" customFormat="1" ht="20.100000000000001" customHeight="1">
      <c r="A132" s="734"/>
      <c r="B132" s="734"/>
      <c r="C132" s="734"/>
      <c r="D132" s="725"/>
      <c r="E132" s="725"/>
      <c r="F132" s="725"/>
      <c r="G132" s="725"/>
      <c r="H132" s="149"/>
      <c r="I132" s="149"/>
      <c r="J132" s="149"/>
      <c r="K132" s="149"/>
      <c r="L132" s="149"/>
      <c r="M132" s="149"/>
    </row>
    <row r="133" spans="1:13" s="148" customFormat="1" ht="20.100000000000001" customHeight="1">
      <c r="A133" s="738"/>
      <c r="B133" s="738" t="s">
        <v>218</v>
      </c>
      <c r="C133" s="738"/>
      <c r="D133" s="739"/>
      <c r="E133" s="740"/>
      <c r="F133" s="741">
        <f>+F122+F126+F129</f>
        <v>30486</v>
      </c>
      <c r="G133" s="739"/>
      <c r="H133" s="149"/>
      <c r="I133" s="149"/>
      <c r="J133" s="149"/>
      <c r="K133" s="149"/>
      <c r="L133" s="149"/>
      <c r="M133" s="149"/>
    </row>
    <row r="134" spans="1:13" s="148" customFormat="1" ht="20.100000000000001" customHeight="1">
      <c r="A134" s="730"/>
      <c r="B134" s="730"/>
      <c r="C134" s="730"/>
      <c r="D134" s="728"/>
      <c r="E134" s="732"/>
      <c r="F134" s="747"/>
      <c r="G134" s="725"/>
      <c r="H134" s="149"/>
      <c r="I134" s="149"/>
      <c r="J134" s="149"/>
      <c r="K134" s="149"/>
      <c r="L134" s="149"/>
      <c r="M134" s="149"/>
    </row>
    <row r="135" spans="1:13" s="148" customFormat="1" ht="20.100000000000001" customHeight="1">
      <c r="A135" s="730"/>
      <c r="B135" s="730"/>
      <c r="C135" s="730"/>
      <c r="D135" s="728"/>
      <c r="E135" s="732"/>
      <c r="F135" s="747"/>
      <c r="G135" s="725"/>
      <c r="H135" s="149"/>
      <c r="I135" s="149"/>
      <c r="J135" s="149"/>
      <c r="K135" s="149"/>
      <c r="L135" s="149"/>
      <c r="M135" s="149"/>
    </row>
    <row r="136" spans="1:13" s="376" customFormat="1" ht="20.100000000000001" customHeight="1">
      <c r="A136" s="727" t="s">
        <v>208</v>
      </c>
      <c r="B136" s="727" t="s">
        <v>219</v>
      </c>
      <c r="C136" s="727" t="s">
        <v>413</v>
      </c>
      <c r="D136" s="727"/>
      <c r="E136" s="727"/>
      <c r="F136" s="727"/>
      <c r="G136" s="727"/>
      <c r="H136" s="375"/>
      <c r="I136" s="375"/>
      <c r="J136" s="375"/>
      <c r="K136" s="375"/>
      <c r="L136" s="375"/>
      <c r="M136" s="375"/>
    </row>
    <row r="137" spans="1:13" s="148" customFormat="1" ht="20.100000000000001" customHeight="1">
      <c r="A137" s="728" t="s">
        <v>414</v>
      </c>
      <c r="B137" s="728"/>
      <c r="C137" s="728"/>
      <c r="D137" s="728"/>
      <c r="E137" s="728"/>
      <c r="F137" s="728"/>
      <c r="G137" s="728"/>
      <c r="H137" s="149"/>
      <c r="I137" s="149"/>
      <c r="J137" s="149"/>
      <c r="K137" s="149"/>
      <c r="L137" s="149"/>
      <c r="M137" s="149"/>
    </row>
    <row r="138" spans="1:13" s="148" customFormat="1" ht="20.100000000000001" customHeight="1">
      <c r="A138" s="729" t="s">
        <v>209</v>
      </c>
      <c r="B138" s="729"/>
      <c r="C138" s="729" t="s">
        <v>114</v>
      </c>
      <c r="D138" s="729" t="s">
        <v>131</v>
      </c>
      <c r="E138" s="729" t="s">
        <v>210</v>
      </c>
      <c r="F138" s="729" t="s">
        <v>211</v>
      </c>
      <c r="G138" s="729" t="s">
        <v>196</v>
      </c>
      <c r="H138" s="149"/>
      <c r="I138" s="149"/>
      <c r="J138" s="149"/>
      <c r="K138" s="149"/>
      <c r="L138" s="149"/>
      <c r="M138" s="149"/>
    </row>
    <row r="139" spans="1:13" s="148" customFormat="1" ht="20.100000000000001" customHeight="1">
      <c r="A139" s="730" t="s">
        <v>195</v>
      </c>
      <c r="B139" s="734" t="s">
        <v>219</v>
      </c>
      <c r="C139" s="730" t="s">
        <v>715</v>
      </c>
      <c r="D139" s="731">
        <v>0.2757</v>
      </c>
      <c r="E139" s="732">
        <f>중기기초자료!G12</f>
        <v>17833</v>
      </c>
      <c r="F139" s="733">
        <f>ROUNDDOWN(D139*E139,0)</f>
        <v>4916</v>
      </c>
      <c r="G139" s="728"/>
      <c r="H139" s="149"/>
      <c r="I139" s="149"/>
      <c r="J139" s="149"/>
      <c r="K139" s="149"/>
      <c r="L139" s="149"/>
      <c r="M139" s="149"/>
    </row>
    <row r="140" spans="1:13" s="148" customFormat="1" ht="20.100000000000001" customHeight="1">
      <c r="A140" s="734"/>
      <c r="B140" s="734" t="s">
        <v>213</v>
      </c>
      <c r="C140" s="734"/>
      <c r="D140" s="731"/>
      <c r="E140" s="725"/>
      <c r="F140" s="735">
        <f>+F139</f>
        <v>4916</v>
      </c>
      <c r="G140" s="725"/>
      <c r="H140" s="149"/>
      <c r="I140" s="149"/>
      <c r="J140" s="149"/>
      <c r="K140" s="149"/>
      <c r="L140" s="149"/>
      <c r="M140" s="149"/>
    </row>
    <row r="141" spans="1:13" s="148" customFormat="1" ht="20.100000000000001" customHeight="1">
      <c r="A141" s="734"/>
      <c r="B141" s="734"/>
      <c r="C141" s="734"/>
      <c r="D141" s="731"/>
      <c r="E141" s="725"/>
      <c r="F141" s="725"/>
      <c r="G141" s="725"/>
      <c r="H141" s="149"/>
      <c r="I141" s="149"/>
      <c r="J141" s="149"/>
      <c r="K141" s="149"/>
      <c r="L141" s="149"/>
      <c r="M141" s="149"/>
    </row>
    <row r="142" spans="1:13" s="148" customFormat="1" ht="20.100000000000001" customHeight="1">
      <c r="A142" s="734" t="s">
        <v>165</v>
      </c>
      <c r="B142" s="734" t="s">
        <v>214</v>
      </c>
      <c r="C142" s="734" t="s">
        <v>215</v>
      </c>
      <c r="D142" s="736">
        <v>3.2</v>
      </c>
      <c r="E142" s="732">
        <f>중기기초자료!H23</f>
        <v>1440</v>
      </c>
      <c r="F142" s="726">
        <f>ROUNDDOWN(D142*E142,0)</f>
        <v>4608</v>
      </c>
      <c r="G142" s="725"/>
      <c r="H142" s="149"/>
      <c r="I142" s="149"/>
      <c r="J142" s="149"/>
      <c r="K142" s="149"/>
      <c r="L142" s="149"/>
      <c r="M142" s="149"/>
    </row>
    <row r="143" spans="1:13" s="148" customFormat="1" ht="20.100000000000001" customHeight="1">
      <c r="A143" s="734"/>
      <c r="B143" s="734" t="s">
        <v>216</v>
      </c>
      <c r="C143" s="734" t="s">
        <v>217</v>
      </c>
      <c r="D143" s="733">
        <v>13</v>
      </c>
      <c r="E143" s="725"/>
      <c r="F143" s="726">
        <f>ROUNDDOWN(F142*0.13,0)</f>
        <v>599</v>
      </c>
      <c r="G143" s="725"/>
      <c r="H143" s="149"/>
      <c r="I143" s="149"/>
      <c r="J143" s="149"/>
      <c r="K143" s="149"/>
      <c r="L143" s="149"/>
      <c r="M143" s="149"/>
    </row>
    <row r="144" spans="1:13" s="148" customFormat="1" ht="20.100000000000001" customHeight="1">
      <c r="A144" s="734"/>
      <c r="B144" s="734" t="s">
        <v>213</v>
      </c>
      <c r="C144" s="734"/>
      <c r="D144" s="733"/>
      <c r="E144" s="725"/>
      <c r="F144" s="735">
        <f>+F142+F143</f>
        <v>5207</v>
      </c>
      <c r="G144" s="725"/>
      <c r="H144" s="149"/>
      <c r="I144" s="149"/>
      <c r="J144" s="149"/>
      <c r="K144" s="149"/>
      <c r="L144" s="149"/>
      <c r="M144" s="149"/>
    </row>
    <row r="145" spans="1:13" s="148" customFormat="1" ht="20.100000000000001" customHeight="1">
      <c r="A145" s="734"/>
      <c r="B145" s="734"/>
      <c r="C145" s="734"/>
      <c r="D145" s="733"/>
      <c r="E145" s="725"/>
      <c r="F145" s="725"/>
      <c r="G145" s="725"/>
      <c r="H145" s="149"/>
      <c r="I145" s="149"/>
      <c r="J145" s="149"/>
      <c r="K145" s="149"/>
      <c r="L145" s="149"/>
      <c r="M145" s="149"/>
    </row>
    <row r="146" spans="1:13" s="148" customFormat="1" ht="20.100000000000001" customHeight="1">
      <c r="A146" s="734" t="s">
        <v>166</v>
      </c>
      <c r="B146" s="734" t="s">
        <v>415</v>
      </c>
      <c r="C146" s="734" t="s">
        <v>160</v>
      </c>
      <c r="D146" s="733">
        <v>1</v>
      </c>
      <c r="E146" s="746">
        <f>중기기초자료!H20*1/8*16/12*25/20</f>
        <v>25344.583333333336</v>
      </c>
      <c r="F146" s="726">
        <f>ROUNDDOWN(D146*E146,0)</f>
        <v>25344</v>
      </c>
      <c r="G146" s="725"/>
      <c r="H146" s="149"/>
      <c r="I146" s="149"/>
      <c r="J146" s="149"/>
      <c r="K146" s="149"/>
      <c r="L146" s="149"/>
      <c r="M146" s="149"/>
    </row>
    <row r="147" spans="1:13" s="148" customFormat="1" ht="20.100000000000001" customHeight="1">
      <c r="A147" s="734"/>
      <c r="B147" s="734" t="s">
        <v>213</v>
      </c>
      <c r="C147" s="734"/>
      <c r="D147" s="725"/>
      <c r="E147" s="725"/>
      <c r="F147" s="735">
        <f>+F146</f>
        <v>25344</v>
      </c>
      <c r="G147" s="725"/>
      <c r="H147" s="149"/>
      <c r="I147" s="149"/>
      <c r="J147" s="149"/>
      <c r="K147" s="149"/>
      <c r="L147" s="149"/>
      <c r="M147" s="149"/>
    </row>
    <row r="148" spans="1:13" s="148" customFormat="1" ht="20.100000000000001" customHeight="1">
      <c r="A148" s="734"/>
      <c r="B148" s="734"/>
      <c r="C148" s="734"/>
      <c r="D148" s="725"/>
      <c r="E148" s="725"/>
      <c r="F148" s="735"/>
      <c r="G148" s="725"/>
      <c r="H148" s="149"/>
      <c r="I148" s="149"/>
      <c r="J148" s="149"/>
      <c r="K148" s="149"/>
      <c r="L148" s="149"/>
      <c r="M148" s="149"/>
    </row>
    <row r="149" spans="1:13" s="148" customFormat="1" ht="20.100000000000001" customHeight="1">
      <c r="A149" s="734"/>
      <c r="B149" s="723"/>
      <c r="C149" s="723"/>
      <c r="D149" s="723"/>
      <c r="E149" s="723"/>
      <c r="F149" s="723"/>
      <c r="G149" s="725"/>
      <c r="H149" s="149"/>
      <c r="I149" s="149"/>
      <c r="J149" s="149"/>
      <c r="K149" s="149"/>
      <c r="L149" s="149"/>
      <c r="M149" s="149"/>
    </row>
    <row r="150" spans="1:13" s="148" customFormat="1" ht="20.100000000000001" customHeight="1">
      <c r="A150" s="734"/>
      <c r="B150" s="734"/>
      <c r="C150" s="734"/>
      <c r="D150" s="725"/>
      <c r="E150" s="725"/>
      <c r="F150" s="725"/>
      <c r="G150" s="725"/>
      <c r="H150" s="149"/>
      <c r="I150" s="149"/>
      <c r="J150" s="149"/>
      <c r="K150" s="149"/>
      <c r="L150" s="149"/>
      <c r="M150" s="149"/>
    </row>
    <row r="151" spans="1:13" s="148" customFormat="1" ht="20.100000000000001" customHeight="1">
      <c r="A151" s="738"/>
      <c r="B151" s="738" t="s">
        <v>218</v>
      </c>
      <c r="C151" s="738"/>
      <c r="D151" s="739"/>
      <c r="E151" s="740"/>
      <c r="F151" s="741">
        <f>+F140+F144+F147</f>
        <v>35467</v>
      </c>
      <c r="G151" s="739"/>
      <c r="H151" s="149"/>
      <c r="I151" s="149"/>
      <c r="J151" s="149"/>
      <c r="K151" s="149"/>
      <c r="L151" s="149"/>
      <c r="M151" s="149"/>
    </row>
    <row r="152" spans="1:13" s="148" customFormat="1" ht="20.100000000000001" customHeight="1">
      <c r="A152" s="730"/>
      <c r="B152" s="730"/>
      <c r="C152" s="730"/>
      <c r="D152" s="728"/>
      <c r="E152" s="728"/>
      <c r="F152" s="747"/>
      <c r="G152" s="728"/>
      <c r="H152" s="149"/>
      <c r="I152" s="149"/>
      <c r="J152" s="149"/>
      <c r="K152" s="149"/>
      <c r="L152" s="149"/>
      <c r="M152" s="149"/>
    </row>
    <row r="153" spans="1:13" s="148" customFormat="1" ht="13.5" customHeight="1">
      <c r="A153" s="728"/>
      <c r="B153" s="728"/>
      <c r="C153" s="728"/>
      <c r="D153" s="728"/>
      <c r="E153" s="728"/>
      <c r="F153" s="728"/>
      <c r="G153" s="728"/>
      <c r="H153" s="149"/>
      <c r="I153" s="149"/>
      <c r="J153" s="149"/>
      <c r="K153" s="149"/>
      <c r="L153" s="149"/>
      <c r="M153" s="149"/>
    </row>
    <row r="154" spans="1:13" s="148" customFormat="1" ht="20.100000000000001" customHeight="1">
      <c r="A154" s="727" t="s">
        <v>223</v>
      </c>
      <c r="B154" s="727" t="s">
        <v>459</v>
      </c>
      <c r="C154" s="727" t="s">
        <v>457</v>
      </c>
      <c r="D154" s="727"/>
      <c r="E154" s="727"/>
      <c r="F154" s="727"/>
      <c r="G154" s="727"/>
      <c r="H154" s="149"/>
      <c r="I154" s="149"/>
      <c r="J154" s="149"/>
      <c r="K154" s="149"/>
      <c r="L154" s="149"/>
      <c r="M154" s="149"/>
    </row>
    <row r="155" spans="1:13" s="148" customFormat="1" ht="20.100000000000001" customHeight="1">
      <c r="A155" s="739" t="s">
        <v>458</v>
      </c>
      <c r="B155" s="739"/>
      <c r="C155" s="739"/>
      <c r="D155" s="739"/>
      <c r="E155" s="739"/>
      <c r="F155" s="739"/>
      <c r="G155" s="739"/>
      <c r="H155" s="149"/>
      <c r="I155" s="149"/>
      <c r="J155" s="149"/>
      <c r="K155" s="149"/>
      <c r="L155" s="149"/>
      <c r="M155" s="149"/>
    </row>
    <row r="156" spans="1:13" s="148" customFormat="1" ht="20.100000000000001" customHeight="1">
      <c r="A156" s="729" t="s">
        <v>209</v>
      </c>
      <c r="B156" s="729"/>
      <c r="C156" s="729" t="s">
        <v>114</v>
      </c>
      <c r="D156" s="729" t="s">
        <v>131</v>
      </c>
      <c r="E156" s="729" t="s">
        <v>210</v>
      </c>
      <c r="F156" s="729" t="s">
        <v>211</v>
      </c>
      <c r="G156" s="729" t="s">
        <v>196</v>
      </c>
      <c r="H156" s="149"/>
      <c r="I156" s="149"/>
      <c r="J156" s="149"/>
      <c r="K156" s="149"/>
      <c r="L156" s="149"/>
      <c r="M156" s="149"/>
    </row>
    <row r="157" spans="1:13" s="148" customFormat="1" ht="20.100000000000001" customHeight="1">
      <c r="A157" s="730" t="s">
        <v>195</v>
      </c>
      <c r="B157" s="734" t="s">
        <v>456</v>
      </c>
      <c r="C157" s="730" t="s">
        <v>715</v>
      </c>
      <c r="D157" s="731">
        <v>0.20380000000000001</v>
      </c>
      <c r="E157" s="732">
        <v>73754</v>
      </c>
      <c r="F157" s="733">
        <f>ROUNDDOWN(D157*E157,0)</f>
        <v>15031</v>
      </c>
      <c r="G157" s="727"/>
      <c r="H157" s="149"/>
      <c r="I157" s="149"/>
      <c r="J157" s="149"/>
      <c r="K157" s="149"/>
      <c r="L157" s="149"/>
      <c r="M157" s="149"/>
    </row>
    <row r="158" spans="1:13" s="148" customFormat="1" ht="20.100000000000001" customHeight="1">
      <c r="A158" s="734"/>
      <c r="B158" s="734" t="s">
        <v>213</v>
      </c>
      <c r="C158" s="734"/>
      <c r="D158" s="731"/>
      <c r="E158" s="725"/>
      <c r="F158" s="735">
        <f>+F157</f>
        <v>15031</v>
      </c>
      <c r="G158" s="728"/>
      <c r="H158" s="149"/>
      <c r="I158" s="149"/>
      <c r="J158" s="149"/>
      <c r="K158" s="149"/>
      <c r="L158" s="149"/>
      <c r="M158" s="149"/>
    </row>
    <row r="159" spans="1:13" s="148" customFormat="1" ht="20.100000000000001" customHeight="1">
      <c r="A159" s="734"/>
      <c r="B159" s="734"/>
      <c r="C159" s="734"/>
      <c r="D159" s="731"/>
      <c r="E159" s="725"/>
      <c r="F159" s="725"/>
      <c r="G159" s="728"/>
      <c r="H159" s="149"/>
      <c r="I159" s="149"/>
      <c r="J159" s="149"/>
      <c r="K159" s="149"/>
      <c r="L159" s="149"/>
      <c r="M159" s="149"/>
    </row>
    <row r="160" spans="1:13" s="148" customFormat="1" ht="20.100000000000001" customHeight="1">
      <c r="A160" s="734" t="s">
        <v>165</v>
      </c>
      <c r="B160" s="734" t="s">
        <v>214</v>
      </c>
      <c r="C160" s="734" t="s">
        <v>215</v>
      </c>
      <c r="D160" s="736">
        <v>9.5</v>
      </c>
      <c r="E160" s="732">
        <f>중기기초자료!H23</f>
        <v>1440</v>
      </c>
      <c r="F160" s="726">
        <f>ROUNDDOWN(D160*E160,0)</f>
        <v>13680</v>
      </c>
      <c r="G160" s="728"/>
      <c r="H160" s="149"/>
      <c r="I160" s="149"/>
      <c r="J160" s="149"/>
      <c r="K160" s="149"/>
      <c r="L160" s="149"/>
      <c r="M160" s="149"/>
    </row>
    <row r="161" spans="1:13" s="148" customFormat="1" ht="20.100000000000001" customHeight="1">
      <c r="A161" s="734"/>
      <c r="B161" s="734" t="s">
        <v>216</v>
      </c>
      <c r="C161" s="734" t="s">
        <v>217</v>
      </c>
      <c r="D161" s="733">
        <v>15</v>
      </c>
      <c r="E161" s="725"/>
      <c r="F161" s="726">
        <f>ROUNDDOWN(F160*0.15,0)</f>
        <v>2052</v>
      </c>
      <c r="G161" s="728"/>
      <c r="H161" s="149"/>
      <c r="I161" s="149"/>
      <c r="J161" s="149"/>
      <c r="K161" s="149"/>
      <c r="L161" s="149"/>
      <c r="M161" s="149"/>
    </row>
    <row r="162" spans="1:13" s="148" customFormat="1" ht="20.100000000000001" customHeight="1">
      <c r="A162" s="734"/>
      <c r="B162" s="734" t="s">
        <v>213</v>
      </c>
      <c r="C162" s="734"/>
      <c r="D162" s="733"/>
      <c r="E162" s="725"/>
      <c r="F162" s="735">
        <f>+F160+F161</f>
        <v>15732</v>
      </c>
      <c r="G162" s="728"/>
      <c r="H162" s="149"/>
      <c r="I162" s="149"/>
      <c r="J162" s="149"/>
      <c r="K162" s="149"/>
      <c r="L162" s="149"/>
      <c r="M162" s="149"/>
    </row>
    <row r="163" spans="1:13" s="148" customFormat="1" ht="20.100000000000001" customHeight="1">
      <c r="A163" s="734"/>
      <c r="B163" s="734"/>
      <c r="C163" s="734"/>
      <c r="D163" s="733"/>
      <c r="E163" s="725"/>
      <c r="F163" s="725"/>
      <c r="G163" s="728"/>
      <c r="H163" s="149"/>
      <c r="I163" s="149"/>
      <c r="J163" s="149"/>
      <c r="K163" s="149"/>
      <c r="L163" s="149"/>
      <c r="M163" s="149"/>
    </row>
    <row r="164" spans="1:13" s="148" customFormat="1" ht="20.100000000000001" customHeight="1">
      <c r="A164" s="734" t="s">
        <v>166</v>
      </c>
      <c r="B164" s="734" t="s">
        <v>415</v>
      </c>
      <c r="C164" s="734" t="s">
        <v>160</v>
      </c>
      <c r="D164" s="733">
        <v>1</v>
      </c>
      <c r="E164" s="746">
        <f>중기기초자료!H20*1/8*16/12*25/20</f>
        <v>25344.583333333336</v>
      </c>
      <c r="F164" s="726">
        <f>ROUNDDOWN(D164*E164,0)</f>
        <v>25344</v>
      </c>
      <c r="G164" s="728"/>
      <c r="H164" s="149"/>
      <c r="I164" s="149"/>
      <c r="J164" s="149"/>
      <c r="K164" s="149"/>
      <c r="L164" s="149"/>
      <c r="M164" s="149"/>
    </row>
    <row r="165" spans="1:13" s="148" customFormat="1" ht="20.100000000000001" customHeight="1">
      <c r="A165" s="734"/>
      <c r="B165" s="734" t="s">
        <v>213</v>
      </c>
      <c r="C165" s="734"/>
      <c r="D165" s="725"/>
      <c r="E165" s="725"/>
      <c r="F165" s="735">
        <f>+F164</f>
        <v>25344</v>
      </c>
      <c r="G165" s="728"/>
      <c r="H165" s="149"/>
      <c r="I165" s="149"/>
      <c r="J165" s="149"/>
      <c r="K165" s="149"/>
      <c r="L165" s="149"/>
      <c r="M165" s="149"/>
    </row>
    <row r="166" spans="1:13" s="148" customFormat="1" ht="20.100000000000001" customHeight="1">
      <c r="A166" s="734"/>
      <c r="B166" s="734"/>
      <c r="C166" s="734"/>
      <c r="D166" s="736"/>
      <c r="E166" s="742"/>
      <c r="F166" s="726"/>
      <c r="G166" s="728"/>
      <c r="H166" s="149"/>
      <c r="I166" s="149"/>
      <c r="J166" s="149"/>
      <c r="K166" s="149"/>
      <c r="L166" s="149"/>
      <c r="M166" s="149"/>
    </row>
    <row r="167" spans="1:13" s="148" customFormat="1" ht="20.100000000000001" customHeight="1">
      <c r="A167" s="734"/>
      <c r="B167" s="734"/>
      <c r="C167" s="734"/>
      <c r="D167" s="725"/>
      <c r="E167" s="725"/>
      <c r="F167" s="735"/>
      <c r="G167" s="728"/>
      <c r="H167" s="149"/>
      <c r="I167" s="149"/>
      <c r="J167" s="149"/>
      <c r="K167" s="149"/>
      <c r="L167" s="149"/>
      <c r="M167" s="149"/>
    </row>
    <row r="168" spans="1:13" s="148" customFormat="1" ht="20.100000000000001" customHeight="1">
      <c r="A168" s="734"/>
      <c r="B168" s="734"/>
      <c r="C168" s="734"/>
      <c r="D168" s="725"/>
      <c r="E168" s="725"/>
      <c r="F168" s="725"/>
      <c r="G168" s="728"/>
      <c r="H168" s="149"/>
      <c r="I168" s="149"/>
      <c r="J168" s="149"/>
      <c r="K168" s="149"/>
      <c r="L168" s="149"/>
      <c r="M168" s="149"/>
    </row>
    <row r="169" spans="1:13" s="148" customFormat="1" ht="20.100000000000001" customHeight="1">
      <c r="A169" s="738"/>
      <c r="B169" s="738" t="s">
        <v>218</v>
      </c>
      <c r="C169" s="738"/>
      <c r="D169" s="739"/>
      <c r="E169" s="740"/>
      <c r="F169" s="741">
        <f>SUM(F158,F162,F165)</f>
        <v>56107</v>
      </c>
      <c r="G169" s="739"/>
      <c r="H169" s="149"/>
      <c r="I169" s="149"/>
      <c r="J169" s="149"/>
      <c r="K169" s="149"/>
      <c r="L169" s="149"/>
      <c r="M169" s="149"/>
    </row>
    <row r="170" spans="1:13" s="376" customFormat="1" ht="20.100000000000001" customHeight="1">
      <c r="A170" s="727" t="s">
        <v>223</v>
      </c>
      <c r="B170" s="727" t="s">
        <v>224</v>
      </c>
      <c r="C170" s="727" t="s">
        <v>225</v>
      </c>
      <c r="D170" s="727"/>
      <c r="E170" s="727"/>
      <c r="F170" s="727"/>
      <c r="G170" s="727"/>
      <c r="H170" s="375"/>
      <c r="I170" s="375"/>
      <c r="J170" s="375"/>
      <c r="K170" s="375"/>
      <c r="L170" s="375"/>
      <c r="M170" s="375"/>
    </row>
    <row r="171" spans="1:13" s="148" customFormat="1" ht="20.100000000000001" customHeight="1">
      <c r="A171" s="739" t="s">
        <v>526</v>
      </c>
      <c r="B171" s="739"/>
      <c r="C171" s="739"/>
      <c r="D171" s="739"/>
      <c r="E171" s="739"/>
      <c r="F171" s="739"/>
      <c r="G171" s="739"/>
      <c r="H171" s="149"/>
      <c r="I171" s="149"/>
      <c r="J171" s="149"/>
      <c r="K171" s="149"/>
      <c r="L171" s="149"/>
      <c r="M171" s="149"/>
    </row>
    <row r="172" spans="1:13" s="148" customFormat="1" ht="20.100000000000001" customHeight="1">
      <c r="A172" s="729" t="s">
        <v>209</v>
      </c>
      <c r="B172" s="729"/>
      <c r="C172" s="729" t="s">
        <v>114</v>
      </c>
      <c r="D172" s="729" t="s">
        <v>131</v>
      </c>
      <c r="E172" s="729" t="s">
        <v>210</v>
      </c>
      <c r="F172" s="729" t="s">
        <v>211</v>
      </c>
      <c r="G172" s="729" t="s">
        <v>196</v>
      </c>
      <c r="H172" s="149"/>
      <c r="I172" s="149"/>
      <c r="J172" s="149"/>
      <c r="K172" s="149"/>
      <c r="L172" s="149"/>
      <c r="M172" s="149"/>
    </row>
    <row r="173" spans="1:13" s="148" customFormat="1" ht="20.100000000000001" customHeight="1">
      <c r="A173" s="743" t="s">
        <v>195</v>
      </c>
      <c r="B173" s="743" t="s">
        <v>226</v>
      </c>
      <c r="C173" s="743" t="s">
        <v>715</v>
      </c>
      <c r="D173" s="748">
        <v>0.28599999999999998</v>
      </c>
      <c r="E173" s="744">
        <v>315</v>
      </c>
      <c r="F173" s="749">
        <f>ROUNDDOWN(D173*E173,0)</f>
        <v>90</v>
      </c>
      <c r="G173" s="727"/>
      <c r="H173" s="149"/>
      <c r="I173" s="149"/>
      <c r="J173" s="149"/>
      <c r="K173" s="149"/>
      <c r="L173" s="149"/>
      <c r="M173" s="149"/>
    </row>
    <row r="174" spans="1:13" s="148" customFormat="1" ht="20.100000000000001" customHeight="1">
      <c r="A174" s="730"/>
      <c r="B174" s="730" t="s">
        <v>213</v>
      </c>
      <c r="C174" s="730"/>
      <c r="D174" s="728"/>
      <c r="E174" s="728"/>
      <c r="F174" s="747">
        <f>+F173</f>
        <v>90</v>
      </c>
      <c r="G174" s="728"/>
      <c r="H174" s="149"/>
      <c r="I174" s="149"/>
      <c r="J174" s="149"/>
      <c r="K174" s="149"/>
      <c r="L174" s="149"/>
      <c r="M174" s="149"/>
    </row>
    <row r="175" spans="1:13" s="148" customFormat="1" ht="20.100000000000001" customHeight="1">
      <c r="A175" s="730"/>
      <c r="B175" s="730"/>
      <c r="C175" s="730"/>
      <c r="D175" s="728"/>
      <c r="E175" s="728"/>
      <c r="F175" s="728"/>
      <c r="G175" s="728"/>
      <c r="H175" s="149"/>
      <c r="I175" s="149"/>
      <c r="J175" s="149"/>
      <c r="K175" s="149"/>
      <c r="L175" s="149"/>
      <c r="M175" s="149"/>
    </row>
    <row r="176" spans="1:13" s="148" customFormat="1" ht="20.100000000000001" customHeight="1">
      <c r="A176" s="730" t="s">
        <v>165</v>
      </c>
      <c r="B176" s="730"/>
      <c r="C176" s="730"/>
      <c r="D176" s="728"/>
      <c r="E176" s="728"/>
      <c r="F176" s="733"/>
      <c r="G176" s="728"/>
      <c r="H176" s="149"/>
      <c r="I176" s="149"/>
      <c r="J176" s="149"/>
      <c r="K176" s="149"/>
      <c r="L176" s="149"/>
      <c r="M176" s="149"/>
    </row>
    <row r="177" spans="1:13" s="148" customFormat="1" ht="20.100000000000001" customHeight="1">
      <c r="A177" s="730"/>
      <c r="B177" s="730"/>
      <c r="C177" s="730"/>
      <c r="D177" s="728"/>
      <c r="E177" s="728"/>
      <c r="F177" s="733"/>
      <c r="G177" s="728"/>
      <c r="H177" s="149"/>
      <c r="I177" s="149"/>
      <c r="J177" s="149"/>
      <c r="K177" s="149"/>
      <c r="L177" s="149"/>
      <c r="M177" s="149"/>
    </row>
    <row r="178" spans="1:13" s="148" customFormat="1" ht="20.100000000000001" customHeight="1">
      <c r="A178" s="730"/>
      <c r="B178" s="730" t="s">
        <v>213</v>
      </c>
      <c r="C178" s="730"/>
      <c r="D178" s="728"/>
      <c r="E178" s="728"/>
      <c r="F178" s="747"/>
      <c r="G178" s="728"/>
      <c r="H178" s="149"/>
      <c r="I178" s="149"/>
      <c r="J178" s="149"/>
      <c r="K178" s="149"/>
      <c r="L178" s="149"/>
      <c r="M178" s="149"/>
    </row>
    <row r="179" spans="1:13" s="148" customFormat="1" ht="20.100000000000001" customHeight="1">
      <c r="A179" s="730"/>
      <c r="B179" s="730"/>
      <c r="C179" s="730"/>
      <c r="D179" s="728"/>
      <c r="E179" s="728"/>
      <c r="F179" s="728"/>
      <c r="G179" s="728"/>
      <c r="H179" s="149"/>
      <c r="I179" s="149"/>
      <c r="J179" s="149"/>
      <c r="K179" s="149"/>
      <c r="L179" s="149"/>
      <c r="M179" s="149"/>
    </row>
    <row r="180" spans="1:13" s="148" customFormat="1" ht="20.100000000000001" customHeight="1">
      <c r="A180" s="730" t="s">
        <v>166</v>
      </c>
      <c r="B180" s="730"/>
      <c r="C180" s="730"/>
      <c r="D180" s="728"/>
      <c r="E180" s="732"/>
      <c r="F180" s="733"/>
      <c r="G180" s="728"/>
      <c r="H180" s="149"/>
      <c r="I180" s="149"/>
      <c r="J180" s="149"/>
      <c r="K180" s="149"/>
      <c r="L180" s="149"/>
      <c r="M180" s="149"/>
    </row>
    <row r="181" spans="1:13" s="148" customFormat="1" ht="20.100000000000001" customHeight="1">
      <c r="A181" s="730"/>
      <c r="B181" s="730"/>
      <c r="C181" s="730"/>
      <c r="D181" s="728"/>
      <c r="E181" s="732"/>
      <c r="F181" s="733"/>
      <c r="G181" s="728"/>
      <c r="H181" s="149"/>
      <c r="I181" s="149"/>
      <c r="J181" s="149"/>
      <c r="K181" s="149"/>
      <c r="L181" s="149"/>
      <c r="M181" s="149"/>
    </row>
    <row r="182" spans="1:13" s="148" customFormat="1" ht="20.100000000000001" customHeight="1">
      <c r="A182" s="730"/>
      <c r="B182" s="730" t="s">
        <v>213</v>
      </c>
      <c r="C182" s="730"/>
      <c r="D182" s="728"/>
      <c r="E182" s="728"/>
      <c r="F182" s="747"/>
      <c r="G182" s="728"/>
      <c r="H182" s="149"/>
      <c r="I182" s="149"/>
      <c r="J182" s="149"/>
      <c r="K182" s="149"/>
      <c r="L182" s="149"/>
      <c r="M182" s="149"/>
    </row>
    <row r="183" spans="1:13" s="148" customFormat="1" ht="20.100000000000001" customHeight="1">
      <c r="A183" s="730"/>
      <c r="B183" s="730"/>
      <c r="C183" s="730"/>
      <c r="D183" s="728"/>
      <c r="E183" s="728"/>
      <c r="F183" s="728"/>
      <c r="G183" s="728"/>
      <c r="H183" s="149"/>
      <c r="I183" s="149"/>
      <c r="J183" s="149"/>
      <c r="K183" s="149"/>
      <c r="L183" s="149"/>
      <c r="M183" s="149"/>
    </row>
    <row r="184" spans="1:13" s="148" customFormat="1" ht="20.100000000000001" customHeight="1">
      <c r="A184" s="738"/>
      <c r="B184" s="738" t="s">
        <v>218</v>
      </c>
      <c r="C184" s="738"/>
      <c r="D184" s="739"/>
      <c r="E184" s="740"/>
      <c r="F184" s="741">
        <f>+F174+F178+F182</f>
        <v>90</v>
      </c>
      <c r="G184" s="739"/>
      <c r="H184" s="149"/>
      <c r="I184" s="149"/>
      <c r="J184" s="149"/>
      <c r="K184" s="149"/>
      <c r="L184" s="149"/>
      <c r="M184" s="149"/>
    </row>
    <row r="185" spans="1:13" s="376" customFormat="1" ht="20.100000000000001" customHeight="1">
      <c r="A185" s="727" t="s">
        <v>223</v>
      </c>
      <c r="B185" s="727" t="s">
        <v>224</v>
      </c>
      <c r="C185" s="727" t="s">
        <v>539</v>
      </c>
      <c r="D185" s="727"/>
      <c r="E185" s="727"/>
      <c r="F185" s="727"/>
      <c r="G185" s="727"/>
      <c r="H185" s="375"/>
      <c r="I185" s="375"/>
      <c r="J185" s="375"/>
      <c r="K185" s="375"/>
      <c r="L185" s="375"/>
      <c r="M185" s="375"/>
    </row>
    <row r="186" spans="1:13" s="148" customFormat="1" ht="20.100000000000001" customHeight="1">
      <c r="A186" s="739" t="s">
        <v>541</v>
      </c>
      <c r="B186" s="739"/>
      <c r="C186" s="739"/>
      <c r="D186" s="739"/>
      <c r="E186" s="739"/>
      <c r="F186" s="739"/>
      <c r="G186" s="739"/>
      <c r="H186" s="149"/>
      <c r="I186" s="149"/>
      <c r="J186" s="149"/>
      <c r="K186" s="149"/>
      <c r="L186" s="149"/>
      <c r="M186" s="149"/>
    </row>
    <row r="187" spans="1:13" s="148" customFormat="1" ht="20.100000000000001" customHeight="1">
      <c r="A187" s="729" t="s">
        <v>209</v>
      </c>
      <c r="B187" s="729"/>
      <c r="C187" s="729" t="s">
        <v>114</v>
      </c>
      <c r="D187" s="729" t="s">
        <v>131</v>
      </c>
      <c r="E187" s="729" t="s">
        <v>210</v>
      </c>
      <c r="F187" s="729" t="s">
        <v>211</v>
      </c>
      <c r="G187" s="729" t="s">
        <v>196</v>
      </c>
      <c r="H187" s="149"/>
      <c r="I187" s="149"/>
      <c r="J187" s="149"/>
      <c r="K187" s="149"/>
      <c r="L187" s="149"/>
      <c r="M187" s="149"/>
    </row>
    <row r="188" spans="1:13" s="148" customFormat="1" ht="20.100000000000001" customHeight="1">
      <c r="A188" s="743" t="s">
        <v>195</v>
      </c>
      <c r="B188" s="743" t="s">
        <v>540</v>
      </c>
      <c r="C188" s="743" t="s">
        <v>221</v>
      </c>
      <c r="D188" s="748">
        <v>0.22939999999999999</v>
      </c>
      <c r="E188" s="744">
        <f>중기기초자료!H14</f>
        <v>544</v>
      </c>
      <c r="F188" s="749">
        <f>ROUNDDOWN(D188*E188,0)</f>
        <v>124</v>
      </c>
      <c r="G188" s="727"/>
      <c r="H188" s="149"/>
      <c r="I188" s="149"/>
      <c r="J188" s="149"/>
      <c r="K188" s="149"/>
      <c r="L188" s="149"/>
      <c r="M188" s="149"/>
    </row>
    <row r="189" spans="1:13" s="148" customFormat="1" ht="20.100000000000001" customHeight="1">
      <c r="A189" s="730"/>
      <c r="B189" s="730" t="s">
        <v>213</v>
      </c>
      <c r="C189" s="730"/>
      <c r="D189" s="728"/>
      <c r="E189" s="728"/>
      <c r="F189" s="747">
        <f>+F188</f>
        <v>124</v>
      </c>
      <c r="G189" s="728"/>
      <c r="H189" s="149"/>
      <c r="I189" s="149"/>
      <c r="J189" s="149"/>
      <c r="K189" s="149"/>
      <c r="L189" s="149"/>
      <c r="M189" s="149"/>
    </row>
    <row r="190" spans="1:13" s="148" customFormat="1" ht="20.100000000000001" customHeight="1">
      <c r="A190" s="730"/>
      <c r="B190" s="730"/>
      <c r="C190" s="730"/>
      <c r="D190" s="728"/>
      <c r="E190" s="728"/>
      <c r="F190" s="728"/>
      <c r="G190" s="728"/>
      <c r="H190" s="149"/>
      <c r="I190" s="149"/>
      <c r="J190" s="149"/>
      <c r="K190" s="149"/>
      <c r="L190" s="149"/>
      <c r="M190" s="149"/>
    </row>
    <row r="191" spans="1:13" s="148" customFormat="1" ht="20.100000000000001" customHeight="1">
      <c r="A191" s="730" t="s">
        <v>165</v>
      </c>
      <c r="B191" s="730"/>
      <c r="C191" s="730"/>
      <c r="D191" s="728"/>
      <c r="E191" s="728"/>
      <c r="F191" s="733"/>
      <c r="G191" s="728"/>
      <c r="H191" s="149"/>
      <c r="I191" s="149"/>
      <c r="J191" s="149"/>
      <c r="K191" s="149"/>
      <c r="L191" s="149"/>
      <c r="M191" s="149"/>
    </row>
    <row r="192" spans="1:13" s="148" customFormat="1" ht="20.100000000000001" customHeight="1">
      <c r="A192" s="730"/>
      <c r="B192" s="730"/>
      <c r="C192" s="730"/>
      <c r="D192" s="728"/>
      <c r="E192" s="728"/>
      <c r="F192" s="733"/>
      <c r="G192" s="728"/>
      <c r="H192" s="149"/>
      <c r="I192" s="149"/>
      <c r="J192" s="149"/>
      <c r="K192" s="149"/>
      <c r="L192" s="149"/>
      <c r="M192" s="149"/>
    </row>
    <row r="193" spans="1:13" s="148" customFormat="1" ht="20.100000000000001" customHeight="1">
      <c r="A193" s="730"/>
      <c r="B193" s="730" t="s">
        <v>213</v>
      </c>
      <c r="C193" s="730"/>
      <c r="D193" s="728"/>
      <c r="E193" s="728"/>
      <c r="F193" s="747"/>
      <c r="G193" s="728"/>
      <c r="H193" s="149"/>
      <c r="I193" s="149"/>
      <c r="J193" s="149"/>
      <c r="K193" s="149"/>
      <c r="L193" s="149"/>
      <c r="M193" s="149"/>
    </row>
    <row r="194" spans="1:13" s="148" customFormat="1" ht="20.100000000000001" customHeight="1">
      <c r="A194" s="730"/>
      <c r="B194" s="730"/>
      <c r="C194" s="730"/>
      <c r="D194" s="728"/>
      <c r="E194" s="728"/>
      <c r="F194" s="728"/>
      <c r="G194" s="728"/>
      <c r="H194" s="149"/>
      <c r="I194" s="149"/>
      <c r="J194" s="149"/>
      <c r="K194" s="149"/>
      <c r="L194" s="149"/>
      <c r="M194" s="149"/>
    </row>
    <row r="195" spans="1:13" s="148" customFormat="1" ht="20.100000000000001" customHeight="1">
      <c r="A195" s="730" t="s">
        <v>166</v>
      </c>
      <c r="B195" s="730"/>
      <c r="C195" s="730"/>
      <c r="D195" s="728"/>
      <c r="E195" s="732"/>
      <c r="F195" s="733"/>
      <c r="G195" s="728"/>
      <c r="H195" s="149"/>
      <c r="I195" s="149"/>
      <c r="J195" s="149"/>
      <c r="K195" s="149"/>
      <c r="L195" s="149"/>
      <c r="M195" s="149"/>
    </row>
    <row r="196" spans="1:13" s="148" customFormat="1" ht="20.100000000000001" customHeight="1">
      <c r="A196" s="730"/>
      <c r="B196" s="730"/>
      <c r="C196" s="730"/>
      <c r="D196" s="728"/>
      <c r="E196" s="732"/>
      <c r="F196" s="733"/>
      <c r="G196" s="728"/>
      <c r="H196" s="149"/>
      <c r="I196" s="149"/>
      <c r="J196" s="149"/>
      <c r="K196" s="149"/>
      <c r="L196" s="149"/>
      <c r="M196" s="149"/>
    </row>
    <row r="197" spans="1:13" s="148" customFormat="1" ht="20.100000000000001" customHeight="1">
      <c r="A197" s="730"/>
      <c r="B197" s="730" t="s">
        <v>213</v>
      </c>
      <c r="C197" s="730"/>
      <c r="D197" s="728"/>
      <c r="E197" s="728"/>
      <c r="F197" s="747"/>
      <c r="G197" s="728"/>
      <c r="H197" s="149"/>
      <c r="I197" s="149"/>
      <c r="J197" s="149"/>
      <c r="K197" s="149"/>
      <c r="L197" s="149"/>
      <c r="M197" s="149"/>
    </row>
    <row r="198" spans="1:13" s="148" customFormat="1" ht="20.100000000000001" customHeight="1">
      <c r="A198" s="730"/>
      <c r="B198" s="730"/>
      <c r="C198" s="730"/>
      <c r="D198" s="728"/>
      <c r="E198" s="728"/>
      <c r="F198" s="728"/>
      <c r="G198" s="728"/>
      <c r="H198" s="149"/>
      <c r="I198" s="149"/>
      <c r="J198" s="149"/>
      <c r="K198" s="149"/>
      <c r="L198" s="149"/>
      <c r="M198" s="149"/>
    </row>
    <row r="199" spans="1:13" s="148" customFormat="1" ht="20.100000000000001" customHeight="1">
      <c r="A199" s="738"/>
      <c r="B199" s="738" t="s">
        <v>218</v>
      </c>
      <c r="C199" s="738"/>
      <c r="D199" s="739"/>
      <c r="E199" s="740"/>
      <c r="F199" s="741">
        <f>+F189+F193+F197</f>
        <v>124</v>
      </c>
      <c r="G199" s="739"/>
      <c r="H199" s="149"/>
      <c r="I199" s="149"/>
      <c r="J199" s="149"/>
      <c r="K199" s="149"/>
      <c r="L199" s="149"/>
      <c r="M199" s="149"/>
    </row>
    <row r="200" spans="1:13" s="151" customFormat="1" ht="20.100000000000001" customHeight="1">
      <c r="A200" s="730"/>
      <c r="B200" s="730"/>
      <c r="C200" s="730"/>
      <c r="D200" s="728"/>
      <c r="E200" s="728"/>
      <c r="F200" s="728"/>
      <c r="G200" s="728"/>
      <c r="H200" s="150"/>
      <c r="I200" s="150"/>
      <c r="J200" s="150"/>
      <c r="K200" s="150"/>
      <c r="L200" s="150"/>
      <c r="M200" s="150"/>
    </row>
    <row r="201" spans="1:13" s="151" customFormat="1" ht="20.100000000000001" customHeight="1">
      <c r="A201" s="730"/>
      <c r="B201" s="730"/>
      <c r="C201" s="730"/>
      <c r="D201" s="728"/>
      <c r="E201" s="732"/>
      <c r="F201" s="747"/>
      <c r="G201" s="728"/>
      <c r="H201" s="150"/>
      <c r="I201" s="150"/>
      <c r="J201" s="150"/>
      <c r="K201" s="150"/>
      <c r="L201" s="150"/>
      <c r="M201" s="150"/>
    </row>
    <row r="202" spans="1:13" s="376" customFormat="1" ht="20.100000000000001" customHeight="1">
      <c r="A202" s="727" t="s">
        <v>223</v>
      </c>
      <c r="B202" s="727" t="s">
        <v>709</v>
      </c>
      <c r="C202" s="727" t="s">
        <v>710</v>
      </c>
      <c r="D202" s="727"/>
      <c r="E202" s="727"/>
      <c r="F202" s="727"/>
      <c r="G202" s="727"/>
      <c r="H202" s="375"/>
      <c r="I202" s="375"/>
      <c r="J202" s="375"/>
      <c r="K202" s="375"/>
      <c r="L202" s="375"/>
      <c r="M202" s="375"/>
    </row>
    <row r="203" spans="1:13" s="148" customFormat="1" ht="20.100000000000001" customHeight="1">
      <c r="A203" s="739" t="s">
        <v>713</v>
      </c>
      <c r="B203" s="739"/>
      <c r="C203" s="739"/>
      <c r="D203" s="739"/>
      <c r="E203" s="739"/>
      <c r="F203" s="739"/>
      <c r="G203" s="739"/>
      <c r="H203" s="149"/>
      <c r="I203" s="149"/>
      <c r="J203" s="149"/>
      <c r="K203" s="149"/>
      <c r="L203" s="149"/>
      <c r="M203" s="149"/>
    </row>
    <row r="204" spans="1:13" s="148" customFormat="1" ht="20.100000000000001" customHeight="1">
      <c r="A204" s="729" t="s">
        <v>209</v>
      </c>
      <c r="B204" s="729"/>
      <c r="C204" s="729" t="s">
        <v>2</v>
      </c>
      <c r="D204" s="729" t="s">
        <v>5</v>
      </c>
      <c r="E204" s="729" t="s">
        <v>210</v>
      </c>
      <c r="F204" s="729" t="s">
        <v>211</v>
      </c>
      <c r="G204" s="729" t="s">
        <v>196</v>
      </c>
      <c r="H204" s="149"/>
      <c r="I204" s="149"/>
      <c r="J204" s="149"/>
      <c r="K204" s="149"/>
      <c r="L204" s="149"/>
      <c r="M204" s="149"/>
    </row>
    <row r="205" spans="1:13" s="148" customFormat="1" ht="20.100000000000001" customHeight="1">
      <c r="A205" s="743" t="s">
        <v>195</v>
      </c>
      <c r="B205" s="743" t="s">
        <v>709</v>
      </c>
      <c r="C205" s="743" t="s">
        <v>714</v>
      </c>
      <c r="D205" s="748">
        <v>0.25030000000000002</v>
      </c>
      <c r="E205" s="744">
        <f>중기기초자료!H15</f>
        <v>41399</v>
      </c>
      <c r="F205" s="749">
        <f>ROUNDDOWN(D205*E205,0)</f>
        <v>10362</v>
      </c>
      <c r="G205" s="727"/>
      <c r="H205" s="149"/>
      <c r="I205" s="149"/>
      <c r="J205" s="149"/>
      <c r="K205" s="149"/>
      <c r="L205" s="149"/>
      <c r="M205" s="149"/>
    </row>
    <row r="206" spans="1:13" s="148" customFormat="1" ht="20.100000000000001" customHeight="1">
      <c r="A206" s="730"/>
      <c r="B206" s="730" t="s">
        <v>213</v>
      </c>
      <c r="C206" s="730"/>
      <c r="D206" s="728"/>
      <c r="E206" s="728"/>
      <c r="F206" s="747">
        <f>+F205</f>
        <v>10362</v>
      </c>
      <c r="G206" s="728"/>
      <c r="H206" s="149"/>
      <c r="I206" s="149"/>
      <c r="J206" s="149"/>
      <c r="K206" s="149"/>
      <c r="L206" s="149"/>
      <c r="M206" s="149"/>
    </row>
    <row r="207" spans="1:13" s="148" customFormat="1" ht="20.100000000000001" customHeight="1">
      <c r="A207" s="730"/>
      <c r="B207" s="730"/>
      <c r="C207" s="730"/>
      <c r="D207" s="728"/>
      <c r="E207" s="728"/>
      <c r="F207" s="728"/>
      <c r="G207" s="728"/>
      <c r="H207" s="149"/>
      <c r="I207" s="149"/>
      <c r="J207" s="149"/>
      <c r="K207" s="149"/>
      <c r="L207" s="149"/>
      <c r="M207" s="149"/>
    </row>
    <row r="208" spans="1:13" s="148" customFormat="1" ht="20.100000000000001" customHeight="1">
      <c r="A208" s="730" t="s">
        <v>165</v>
      </c>
      <c r="B208" s="734" t="s">
        <v>214</v>
      </c>
      <c r="C208" s="734" t="s">
        <v>215</v>
      </c>
      <c r="D208" s="736">
        <v>5.0999999999999996</v>
      </c>
      <c r="E208" s="747">
        <f>중기기초자료!H23</f>
        <v>1440</v>
      </c>
      <c r="F208" s="749">
        <f>ROUNDDOWN(D208*E208,0)</f>
        <v>7344</v>
      </c>
      <c r="G208" s="728"/>
      <c r="H208" s="149"/>
      <c r="I208" s="149"/>
      <c r="J208" s="149"/>
      <c r="K208" s="149"/>
      <c r="L208" s="149"/>
      <c r="M208" s="149"/>
    </row>
    <row r="209" spans="1:13" s="148" customFormat="1" ht="20.100000000000001" customHeight="1">
      <c r="A209" s="730"/>
      <c r="B209" s="734" t="s">
        <v>216</v>
      </c>
      <c r="C209" s="734" t="s">
        <v>217</v>
      </c>
      <c r="D209" s="733">
        <v>20</v>
      </c>
      <c r="E209" s="728"/>
      <c r="F209" s="726">
        <f>ROUNDDOWN(F208*0.2,0)</f>
        <v>1468</v>
      </c>
      <c r="G209" s="728"/>
      <c r="H209" s="149"/>
      <c r="I209" s="149"/>
      <c r="J209" s="149"/>
      <c r="K209" s="149"/>
      <c r="L209" s="149"/>
      <c r="M209" s="149"/>
    </row>
    <row r="210" spans="1:13" s="148" customFormat="1" ht="20.100000000000001" customHeight="1">
      <c r="A210" s="730"/>
      <c r="B210" s="730" t="s">
        <v>213</v>
      </c>
      <c r="C210" s="730"/>
      <c r="D210" s="728"/>
      <c r="E210" s="728"/>
      <c r="F210" s="747">
        <f>+F208+F209</f>
        <v>8812</v>
      </c>
      <c r="G210" s="728"/>
      <c r="H210" s="149"/>
      <c r="I210" s="149"/>
      <c r="J210" s="149"/>
      <c r="K210" s="149"/>
      <c r="L210" s="149"/>
      <c r="M210" s="149"/>
    </row>
    <row r="211" spans="1:13" s="148" customFormat="1" ht="20.100000000000001" customHeight="1">
      <c r="A211" s="730"/>
      <c r="B211" s="730"/>
      <c r="C211" s="730"/>
      <c r="D211" s="728"/>
      <c r="E211" s="728"/>
      <c r="F211" s="728"/>
      <c r="G211" s="728"/>
      <c r="H211" s="149"/>
      <c r="I211" s="149"/>
      <c r="J211" s="149"/>
      <c r="K211" s="149"/>
      <c r="L211" s="149"/>
      <c r="M211" s="149"/>
    </row>
    <row r="212" spans="1:13" s="148" customFormat="1" ht="20.100000000000001" customHeight="1">
      <c r="A212" s="730" t="s">
        <v>166</v>
      </c>
      <c r="B212" s="730" t="s">
        <v>716</v>
      </c>
      <c r="C212" s="730" t="s">
        <v>717</v>
      </c>
      <c r="D212" s="728">
        <v>1</v>
      </c>
      <c r="E212" s="746">
        <f>중기기초자료!H21*1/8*16/12*25/20</f>
        <v>24762.708333333336</v>
      </c>
      <c r="F212" s="749">
        <f>ROUNDDOWN(D212*E212,0)</f>
        <v>24762</v>
      </c>
      <c r="G212" s="728"/>
      <c r="H212" s="149"/>
      <c r="I212" s="149"/>
      <c r="J212" s="149"/>
      <c r="K212" s="149"/>
      <c r="L212" s="149"/>
      <c r="M212" s="149"/>
    </row>
    <row r="213" spans="1:13" s="148" customFormat="1" ht="20.100000000000001" customHeight="1">
      <c r="A213" s="730"/>
      <c r="B213" s="730" t="s">
        <v>213</v>
      </c>
      <c r="C213" s="730"/>
      <c r="D213" s="728"/>
      <c r="E213" s="728"/>
      <c r="F213" s="747">
        <f>+F212</f>
        <v>24762</v>
      </c>
      <c r="G213" s="728"/>
      <c r="H213" s="149"/>
      <c r="I213" s="149"/>
      <c r="J213" s="149"/>
      <c r="K213" s="149"/>
      <c r="L213" s="149"/>
      <c r="M213" s="149"/>
    </row>
    <row r="214" spans="1:13" s="148" customFormat="1" ht="20.100000000000001" customHeight="1">
      <c r="A214" s="730"/>
      <c r="B214" s="730"/>
      <c r="C214" s="730"/>
      <c r="D214" s="728"/>
      <c r="E214" s="728"/>
      <c r="F214" s="728"/>
      <c r="G214" s="728"/>
      <c r="H214" s="149"/>
      <c r="I214" s="149"/>
      <c r="J214" s="149"/>
      <c r="K214" s="149"/>
      <c r="L214" s="149"/>
      <c r="M214" s="149"/>
    </row>
    <row r="215" spans="1:13" s="148" customFormat="1" ht="20.100000000000001" customHeight="1">
      <c r="A215" s="738"/>
      <c r="B215" s="738" t="s">
        <v>218</v>
      </c>
      <c r="C215" s="738"/>
      <c r="D215" s="739"/>
      <c r="E215" s="740"/>
      <c r="F215" s="741">
        <f>+F206+F210+F213</f>
        <v>43936</v>
      </c>
      <c r="G215" s="739"/>
      <c r="H215" s="149"/>
      <c r="I215" s="149"/>
      <c r="J215" s="149"/>
      <c r="K215" s="149"/>
      <c r="L215" s="149"/>
      <c r="M215" s="149"/>
    </row>
    <row r="216" spans="1:13" s="151" customFormat="1" ht="20.100000000000001" customHeight="1">
      <c r="A216" s="730"/>
      <c r="B216" s="730"/>
      <c r="C216" s="730"/>
      <c r="D216" s="728"/>
      <c r="E216" s="728"/>
      <c r="F216" s="728"/>
      <c r="G216" s="728"/>
      <c r="H216" s="150"/>
      <c r="I216" s="150"/>
      <c r="J216" s="150"/>
      <c r="K216" s="150"/>
      <c r="L216" s="150"/>
      <c r="M216" s="150"/>
    </row>
    <row r="217" spans="1:13" s="151" customFormat="1" ht="20.100000000000001" customHeight="1">
      <c r="A217" s="730"/>
      <c r="B217" s="730"/>
      <c r="C217" s="730"/>
      <c r="D217" s="728"/>
      <c r="E217" s="732"/>
      <c r="F217" s="747"/>
      <c r="G217" s="728"/>
      <c r="H217" s="150"/>
      <c r="I217" s="150"/>
      <c r="J217" s="150"/>
      <c r="K217" s="150"/>
      <c r="L217" s="150"/>
      <c r="M217" s="150"/>
    </row>
    <row r="218" spans="1:13" s="376" customFormat="1" ht="20.100000000000001" customHeight="1">
      <c r="A218" s="727" t="s">
        <v>223</v>
      </c>
      <c r="B218" s="727" t="s">
        <v>898</v>
      </c>
      <c r="C218" s="727" t="s">
        <v>899</v>
      </c>
      <c r="D218" s="727"/>
      <c r="E218" s="727"/>
      <c r="F218" s="727"/>
      <c r="G218" s="727"/>
      <c r="H218" s="375"/>
      <c r="I218" s="375"/>
      <c r="J218" s="375"/>
      <c r="K218" s="375"/>
      <c r="L218" s="375"/>
      <c r="M218" s="375"/>
    </row>
    <row r="219" spans="1:13" s="148" customFormat="1" ht="20.100000000000001" customHeight="1">
      <c r="A219" s="739" t="s">
        <v>900</v>
      </c>
      <c r="B219" s="739"/>
      <c r="C219" s="739"/>
      <c r="D219" s="739"/>
      <c r="E219" s="739"/>
      <c r="F219" s="739"/>
      <c r="G219" s="739"/>
      <c r="H219" s="149"/>
      <c r="I219" s="149"/>
      <c r="J219" s="149"/>
      <c r="K219" s="149"/>
      <c r="L219" s="149"/>
      <c r="M219" s="149"/>
    </row>
    <row r="220" spans="1:13" s="148" customFormat="1" ht="20.100000000000001" customHeight="1">
      <c r="A220" s="729" t="s">
        <v>209</v>
      </c>
      <c r="B220" s="729"/>
      <c r="C220" s="729" t="s">
        <v>2</v>
      </c>
      <c r="D220" s="729" t="s">
        <v>5</v>
      </c>
      <c r="E220" s="729" t="s">
        <v>210</v>
      </c>
      <c r="F220" s="729" t="s">
        <v>211</v>
      </c>
      <c r="G220" s="729" t="s">
        <v>32</v>
      </c>
      <c r="H220" s="149"/>
      <c r="I220" s="149"/>
      <c r="J220" s="149"/>
      <c r="K220" s="149"/>
      <c r="L220" s="149"/>
      <c r="M220" s="149"/>
    </row>
    <row r="221" spans="1:13" s="148" customFormat="1" ht="20.100000000000001" customHeight="1">
      <c r="A221" s="743" t="s">
        <v>195</v>
      </c>
      <c r="B221" s="743" t="s">
        <v>898</v>
      </c>
      <c r="C221" s="743" t="s">
        <v>212</v>
      </c>
      <c r="D221" s="748">
        <v>0.2213</v>
      </c>
      <c r="E221" s="744">
        <f>중기기초자료!H8</f>
        <v>99800</v>
      </c>
      <c r="F221" s="749">
        <f>ROUNDDOWN(D221*E221,0)</f>
        <v>22085</v>
      </c>
      <c r="G221" s="727"/>
      <c r="H221" s="149"/>
      <c r="I221" s="149"/>
      <c r="J221" s="149"/>
      <c r="K221" s="149"/>
      <c r="L221" s="149"/>
      <c r="M221" s="149"/>
    </row>
    <row r="222" spans="1:13" s="148" customFormat="1" ht="20.100000000000001" customHeight="1">
      <c r="A222" s="730"/>
      <c r="B222" s="730" t="s">
        <v>213</v>
      </c>
      <c r="C222" s="730"/>
      <c r="D222" s="728"/>
      <c r="E222" s="728"/>
      <c r="F222" s="747">
        <f>+F221</f>
        <v>22085</v>
      </c>
      <c r="G222" s="728"/>
      <c r="H222" s="149"/>
      <c r="I222" s="149"/>
      <c r="J222" s="149"/>
      <c r="K222" s="149"/>
      <c r="L222" s="149"/>
      <c r="M222" s="149"/>
    </row>
    <row r="223" spans="1:13" s="148" customFormat="1" ht="20.100000000000001" customHeight="1">
      <c r="A223" s="730"/>
      <c r="B223" s="730"/>
      <c r="C223" s="730"/>
      <c r="D223" s="728"/>
      <c r="E223" s="728"/>
      <c r="F223" s="728"/>
      <c r="G223" s="728"/>
      <c r="H223" s="149"/>
      <c r="I223" s="149"/>
      <c r="J223" s="149"/>
      <c r="K223" s="149"/>
      <c r="L223" s="149"/>
      <c r="M223" s="149"/>
    </row>
    <row r="224" spans="1:13" s="148" customFormat="1" ht="20.100000000000001" customHeight="1">
      <c r="A224" s="730" t="s">
        <v>165</v>
      </c>
      <c r="B224" s="734" t="s">
        <v>214</v>
      </c>
      <c r="C224" s="734" t="s">
        <v>215</v>
      </c>
      <c r="D224" s="736">
        <v>11.6</v>
      </c>
      <c r="E224" s="747">
        <f>중기기초자료!H23</f>
        <v>1440</v>
      </c>
      <c r="F224" s="749">
        <f>ROUNDDOWN(D224*E224,0)</f>
        <v>16704</v>
      </c>
      <c r="G224" s="728"/>
      <c r="H224" s="149"/>
      <c r="I224" s="149"/>
      <c r="J224" s="149"/>
      <c r="K224" s="149"/>
      <c r="L224" s="149"/>
      <c r="M224" s="149"/>
    </row>
    <row r="225" spans="1:13" s="148" customFormat="1" ht="20.100000000000001" customHeight="1">
      <c r="A225" s="730"/>
      <c r="B225" s="734" t="s">
        <v>216</v>
      </c>
      <c r="C225" s="734" t="s">
        <v>217</v>
      </c>
      <c r="D225" s="733">
        <v>24</v>
      </c>
      <c r="E225" s="728"/>
      <c r="F225" s="726">
        <f>ROUNDDOWN(F224*0.24,0)</f>
        <v>4008</v>
      </c>
      <c r="G225" s="728"/>
      <c r="H225" s="149"/>
      <c r="I225" s="149"/>
      <c r="J225" s="149"/>
      <c r="K225" s="149"/>
      <c r="L225" s="149"/>
      <c r="M225" s="149"/>
    </row>
    <row r="226" spans="1:13" s="148" customFormat="1" ht="20.100000000000001" customHeight="1">
      <c r="A226" s="730"/>
      <c r="B226" s="730" t="s">
        <v>213</v>
      </c>
      <c r="C226" s="730"/>
      <c r="D226" s="728"/>
      <c r="E226" s="728"/>
      <c r="F226" s="747">
        <f>+F224+F225</f>
        <v>20712</v>
      </c>
      <c r="G226" s="728"/>
      <c r="H226" s="149"/>
      <c r="I226" s="149"/>
      <c r="J226" s="149"/>
      <c r="K226" s="149"/>
      <c r="L226" s="149"/>
      <c r="M226" s="149"/>
    </row>
    <row r="227" spans="1:13" s="148" customFormat="1" ht="20.100000000000001" customHeight="1">
      <c r="A227" s="730"/>
      <c r="B227" s="730"/>
      <c r="C227" s="730"/>
      <c r="D227" s="728"/>
      <c r="E227" s="728"/>
      <c r="F227" s="728"/>
      <c r="G227" s="728"/>
      <c r="H227" s="149"/>
      <c r="I227" s="149"/>
      <c r="J227" s="149"/>
      <c r="K227" s="149"/>
      <c r="L227" s="149"/>
      <c r="M227" s="149"/>
    </row>
    <row r="228" spans="1:13" s="148" customFormat="1" ht="20.100000000000001" customHeight="1">
      <c r="A228" s="730" t="s">
        <v>166</v>
      </c>
      <c r="B228" s="730" t="s">
        <v>901</v>
      </c>
      <c r="C228" s="730" t="s">
        <v>70</v>
      </c>
      <c r="D228" s="728">
        <v>1</v>
      </c>
      <c r="E228" s="746">
        <f>중기기초자료!H20*1/8*16/12*25/20</f>
        <v>25344.583333333336</v>
      </c>
      <c r="F228" s="749">
        <f>ROUNDDOWN(D228*E228,0)</f>
        <v>25344</v>
      </c>
      <c r="G228" s="728"/>
      <c r="H228" s="149"/>
      <c r="I228" s="149"/>
      <c r="J228" s="149"/>
      <c r="K228" s="149"/>
      <c r="L228" s="149"/>
      <c r="M228" s="149"/>
    </row>
    <row r="229" spans="1:13" s="148" customFormat="1" ht="20.100000000000001" customHeight="1">
      <c r="A229" s="730"/>
      <c r="B229" s="730" t="s">
        <v>213</v>
      </c>
      <c r="C229" s="730"/>
      <c r="D229" s="728"/>
      <c r="E229" s="728"/>
      <c r="F229" s="747">
        <f>+F228</f>
        <v>25344</v>
      </c>
      <c r="G229" s="728"/>
      <c r="H229" s="149"/>
      <c r="I229" s="149"/>
      <c r="J229" s="149"/>
      <c r="K229" s="149"/>
      <c r="L229" s="149"/>
      <c r="M229" s="149"/>
    </row>
    <row r="230" spans="1:13" s="148" customFormat="1" ht="20.100000000000001" customHeight="1">
      <c r="A230" s="730"/>
      <c r="B230" s="730"/>
      <c r="C230" s="730"/>
      <c r="D230" s="728"/>
      <c r="E230" s="728"/>
      <c r="F230" s="728"/>
      <c r="G230" s="728"/>
      <c r="H230" s="149"/>
      <c r="I230" s="149"/>
      <c r="J230" s="149"/>
      <c r="K230" s="149"/>
      <c r="L230" s="149"/>
      <c r="M230" s="149"/>
    </row>
    <row r="231" spans="1:13" s="148" customFormat="1" ht="20.100000000000001" customHeight="1">
      <c r="A231" s="738"/>
      <c r="B231" s="738" t="s">
        <v>218</v>
      </c>
      <c r="C231" s="738"/>
      <c r="D231" s="739"/>
      <c r="E231" s="740"/>
      <c r="F231" s="741">
        <f>+F222+F226+F229</f>
        <v>68141</v>
      </c>
      <c r="G231" s="739"/>
      <c r="H231" s="149"/>
      <c r="I231" s="149"/>
      <c r="J231" s="149"/>
      <c r="K231" s="149"/>
      <c r="L231" s="149"/>
      <c r="M231" s="149"/>
    </row>
    <row r="232" spans="1:13" s="151" customFormat="1" ht="20.100000000000001" customHeight="1">
      <c r="A232" s="730"/>
      <c r="B232" s="730"/>
      <c r="C232" s="730"/>
      <c r="D232" s="728"/>
      <c r="E232" s="728"/>
      <c r="F232" s="728"/>
      <c r="G232" s="728"/>
      <c r="H232" s="150"/>
      <c r="I232" s="150"/>
      <c r="J232" s="150"/>
      <c r="K232" s="150"/>
      <c r="L232" s="150"/>
      <c r="M232" s="150"/>
    </row>
    <row r="233" spans="1:13" s="151" customFormat="1" ht="20.100000000000001" customHeight="1">
      <c r="A233" s="730"/>
      <c r="B233" s="730"/>
      <c r="C233" s="730"/>
      <c r="D233" s="728"/>
      <c r="E233" s="732"/>
      <c r="F233" s="747"/>
      <c r="G233" s="728"/>
      <c r="H233" s="150"/>
      <c r="I233" s="150"/>
      <c r="J233" s="150"/>
      <c r="K233" s="150"/>
      <c r="L233" s="150"/>
      <c r="M233" s="150"/>
    </row>
    <row r="234" spans="1:13" s="376" customFormat="1" ht="20.100000000000001" customHeight="1">
      <c r="A234" s="727" t="s">
        <v>223</v>
      </c>
      <c r="B234" s="727" t="s">
        <v>902</v>
      </c>
      <c r="C234" s="727" t="s">
        <v>903</v>
      </c>
      <c r="D234" s="727"/>
      <c r="E234" s="727"/>
      <c r="F234" s="727"/>
      <c r="G234" s="727"/>
      <c r="H234" s="375"/>
      <c r="I234" s="375"/>
      <c r="J234" s="375"/>
      <c r="K234" s="375"/>
      <c r="L234" s="375"/>
      <c r="M234" s="375"/>
    </row>
    <row r="235" spans="1:13" s="148" customFormat="1" ht="20.100000000000001" customHeight="1">
      <c r="A235" s="739" t="s">
        <v>904</v>
      </c>
      <c r="B235" s="739"/>
      <c r="C235" s="739"/>
      <c r="D235" s="739"/>
      <c r="E235" s="739"/>
      <c r="F235" s="739"/>
      <c r="G235" s="739"/>
      <c r="H235" s="149"/>
      <c r="I235" s="149"/>
      <c r="J235" s="149"/>
      <c r="K235" s="149"/>
      <c r="L235" s="149"/>
      <c r="M235" s="149"/>
    </row>
    <row r="236" spans="1:13" s="148" customFormat="1" ht="20.100000000000001" customHeight="1">
      <c r="A236" s="729" t="s">
        <v>209</v>
      </c>
      <c r="B236" s="729"/>
      <c r="C236" s="729" t="s">
        <v>2</v>
      </c>
      <c r="D236" s="729" t="s">
        <v>5</v>
      </c>
      <c r="E236" s="729" t="s">
        <v>210</v>
      </c>
      <c r="F236" s="729" t="s">
        <v>211</v>
      </c>
      <c r="G236" s="729" t="s">
        <v>32</v>
      </c>
      <c r="H236" s="149"/>
      <c r="I236" s="149"/>
      <c r="J236" s="149"/>
      <c r="K236" s="149"/>
      <c r="L236" s="149"/>
      <c r="M236" s="149"/>
    </row>
    <row r="237" spans="1:13" s="148" customFormat="1" ht="20.100000000000001" customHeight="1">
      <c r="A237" s="743" t="s">
        <v>195</v>
      </c>
      <c r="B237" s="743" t="s">
        <v>905</v>
      </c>
      <c r="C237" s="743" t="s">
        <v>212</v>
      </c>
      <c r="D237" s="748">
        <v>0.1457</v>
      </c>
      <c r="E237" s="744">
        <f>중기기초자료!H9</f>
        <v>23922</v>
      </c>
      <c r="F237" s="749">
        <f>ROUNDDOWN(D237*E237,0)</f>
        <v>3485</v>
      </c>
      <c r="G237" s="727"/>
      <c r="H237" s="149"/>
      <c r="I237" s="149"/>
      <c r="J237" s="149"/>
      <c r="K237" s="149"/>
      <c r="L237" s="149"/>
      <c r="M237" s="149"/>
    </row>
    <row r="238" spans="1:13" s="148" customFormat="1" ht="20.100000000000001" customHeight="1">
      <c r="A238" s="730"/>
      <c r="B238" s="730" t="s">
        <v>213</v>
      </c>
      <c r="C238" s="730"/>
      <c r="D238" s="728"/>
      <c r="E238" s="728"/>
      <c r="F238" s="747">
        <f>+F237</f>
        <v>3485</v>
      </c>
      <c r="G238" s="728"/>
      <c r="H238" s="149"/>
      <c r="I238" s="149"/>
      <c r="J238" s="149"/>
      <c r="K238" s="149"/>
      <c r="L238" s="149"/>
      <c r="M238" s="149"/>
    </row>
    <row r="239" spans="1:13" s="148" customFormat="1" ht="20.100000000000001" customHeight="1">
      <c r="A239" s="730"/>
      <c r="B239" s="730"/>
      <c r="C239" s="730"/>
      <c r="D239" s="728"/>
      <c r="E239" s="728"/>
      <c r="F239" s="728"/>
      <c r="G239" s="728"/>
      <c r="H239" s="149"/>
      <c r="I239" s="149"/>
      <c r="J239" s="149"/>
      <c r="K239" s="149"/>
      <c r="L239" s="149"/>
      <c r="M239" s="149"/>
    </row>
    <row r="240" spans="1:13" s="148" customFormat="1" ht="20.100000000000001" customHeight="1">
      <c r="A240" s="730" t="s">
        <v>165</v>
      </c>
      <c r="B240" s="734" t="s">
        <v>214</v>
      </c>
      <c r="C240" s="734" t="s">
        <v>215</v>
      </c>
      <c r="D240" s="736">
        <v>4</v>
      </c>
      <c r="E240" s="747">
        <f>중기기초자료!H23</f>
        <v>1440</v>
      </c>
      <c r="F240" s="749">
        <f>ROUNDDOWN(D240*E240,0)</f>
        <v>5760</v>
      </c>
      <c r="G240" s="728"/>
      <c r="H240" s="149"/>
      <c r="I240" s="149"/>
      <c r="J240" s="149"/>
      <c r="K240" s="149"/>
      <c r="L240" s="149"/>
      <c r="M240" s="149"/>
    </row>
    <row r="241" spans="1:13" s="148" customFormat="1" ht="20.100000000000001" customHeight="1">
      <c r="A241" s="730"/>
      <c r="B241" s="734" t="s">
        <v>216</v>
      </c>
      <c r="C241" s="734" t="s">
        <v>217</v>
      </c>
      <c r="D241" s="733">
        <v>37</v>
      </c>
      <c r="E241" s="728"/>
      <c r="F241" s="726">
        <f>ROUNDDOWN(F240*0.37,0)</f>
        <v>2131</v>
      </c>
      <c r="G241" s="728"/>
      <c r="H241" s="149"/>
      <c r="I241" s="149"/>
      <c r="J241" s="149"/>
      <c r="K241" s="149"/>
      <c r="L241" s="149"/>
      <c r="M241" s="149"/>
    </row>
    <row r="242" spans="1:13" s="148" customFormat="1" ht="20.100000000000001" customHeight="1">
      <c r="A242" s="730"/>
      <c r="B242" s="730" t="s">
        <v>213</v>
      </c>
      <c r="C242" s="730"/>
      <c r="D242" s="728"/>
      <c r="E242" s="728"/>
      <c r="F242" s="747">
        <f>+F240+F241</f>
        <v>7891</v>
      </c>
      <c r="G242" s="728"/>
      <c r="H242" s="149"/>
      <c r="I242" s="149"/>
      <c r="J242" s="149"/>
      <c r="K242" s="149"/>
      <c r="L242" s="149"/>
      <c r="M242" s="149"/>
    </row>
    <row r="243" spans="1:13" s="148" customFormat="1" ht="20.100000000000001" customHeight="1">
      <c r="A243" s="730"/>
      <c r="B243" s="730"/>
      <c r="C243" s="730"/>
      <c r="D243" s="728"/>
      <c r="E243" s="728"/>
      <c r="F243" s="728"/>
      <c r="G243" s="728"/>
      <c r="H243" s="149"/>
      <c r="I243" s="149"/>
      <c r="J243" s="149"/>
      <c r="K243" s="149"/>
      <c r="L243" s="149"/>
      <c r="M243" s="149"/>
    </row>
    <row r="244" spans="1:13" s="148" customFormat="1" ht="20.100000000000001" customHeight="1">
      <c r="A244" s="730" t="s">
        <v>166</v>
      </c>
      <c r="B244" s="730" t="s">
        <v>901</v>
      </c>
      <c r="C244" s="730" t="s">
        <v>70</v>
      </c>
      <c r="D244" s="728">
        <v>1</v>
      </c>
      <c r="E244" s="746">
        <f>중기기초자료!H20*1/8*16/12*25/20</f>
        <v>25344.583333333336</v>
      </c>
      <c r="F244" s="749">
        <f>ROUNDDOWN(D244*E244,0)</f>
        <v>25344</v>
      </c>
      <c r="G244" s="728"/>
      <c r="H244" s="149"/>
      <c r="I244" s="149"/>
      <c r="J244" s="149"/>
      <c r="K244" s="149"/>
      <c r="L244" s="149"/>
      <c r="M244" s="149"/>
    </row>
    <row r="245" spans="1:13" s="148" customFormat="1" ht="20.100000000000001" customHeight="1">
      <c r="A245" s="730"/>
      <c r="B245" s="730" t="s">
        <v>213</v>
      </c>
      <c r="C245" s="730"/>
      <c r="D245" s="728"/>
      <c r="E245" s="728"/>
      <c r="F245" s="747">
        <f>+F244</f>
        <v>25344</v>
      </c>
      <c r="G245" s="728"/>
      <c r="H245" s="149"/>
      <c r="I245" s="149"/>
      <c r="J245" s="149"/>
      <c r="K245" s="149"/>
      <c r="L245" s="149"/>
      <c r="M245" s="149"/>
    </row>
    <row r="246" spans="1:13" s="148" customFormat="1" ht="20.100000000000001" customHeight="1">
      <c r="A246" s="730"/>
      <c r="B246" s="730"/>
      <c r="C246" s="730"/>
      <c r="D246" s="728"/>
      <c r="E246" s="728"/>
      <c r="F246" s="728"/>
      <c r="G246" s="728"/>
      <c r="H246" s="149"/>
      <c r="I246" s="149"/>
      <c r="J246" s="149"/>
      <c r="K246" s="149"/>
      <c r="L246" s="149"/>
      <c r="M246" s="149"/>
    </row>
    <row r="247" spans="1:13" s="148" customFormat="1" ht="20.100000000000001" customHeight="1">
      <c r="A247" s="738"/>
      <c r="B247" s="738" t="s">
        <v>218</v>
      </c>
      <c r="C247" s="738"/>
      <c r="D247" s="739"/>
      <c r="E247" s="740"/>
      <c r="F247" s="741">
        <f>+F238+F242+F245</f>
        <v>36720</v>
      </c>
      <c r="G247" s="739"/>
      <c r="H247" s="149"/>
      <c r="I247" s="149"/>
      <c r="J247" s="149"/>
      <c r="K247" s="149"/>
      <c r="L247" s="149"/>
      <c r="M247" s="149"/>
    </row>
    <row r="248" spans="1:13" s="151" customFormat="1" ht="20.100000000000001" customHeight="1">
      <c r="A248" s="730"/>
      <c r="B248" s="730"/>
      <c r="C248" s="730"/>
      <c r="D248" s="728"/>
      <c r="E248" s="728"/>
      <c r="F248" s="728"/>
      <c r="G248" s="728"/>
      <c r="H248" s="150"/>
      <c r="I248" s="150"/>
      <c r="J248" s="150"/>
      <c r="K248" s="150"/>
      <c r="L248" s="150"/>
      <c r="M248" s="150"/>
    </row>
    <row r="249" spans="1:13" s="151" customFormat="1" ht="20.100000000000001" customHeight="1">
      <c r="A249" s="730"/>
      <c r="B249" s="730"/>
      <c r="C249" s="730"/>
      <c r="D249" s="728"/>
      <c r="E249" s="732"/>
      <c r="F249" s="747"/>
      <c r="G249" s="728"/>
      <c r="H249" s="150"/>
      <c r="I249" s="150"/>
      <c r="J249" s="150"/>
      <c r="K249" s="150"/>
      <c r="L249" s="150"/>
      <c r="M249" s="150"/>
    </row>
    <row r="250" spans="1:13" s="376" customFormat="1" ht="20.100000000000001" customHeight="1">
      <c r="A250" s="727" t="s">
        <v>223</v>
      </c>
      <c r="B250" s="727" t="s">
        <v>926</v>
      </c>
      <c r="C250" s="727" t="s">
        <v>927</v>
      </c>
      <c r="D250" s="727"/>
      <c r="E250" s="727"/>
      <c r="F250" s="727"/>
      <c r="G250" s="727"/>
      <c r="H250" s="375"/>
      <c r="I250" s="375"/>
      <c r="J250" s="375"/>
      <c r="K250" s="375"/>
      <c r="L250" s="375"/>
      <c r="M250" s="375"/>
    </row>
    <row r="251" spans="1:13" s="148" customFormat="1" ht="20.100000000000001" customHeight="1">
      <c r="A251" s="739" t="s">
        <v>936</v>
      </c>
      <c r="B251" s="739"/>
      <c r="C251" s="739"/>
      <c r="D251" s="739"/>
      <c r="E251" s="739"/>
      <c r="F251" s="739"/>
      <c r="G251" s="739"/>
      <c r="H251" s="149"/>
      <c r="I251" s="149"/>
      <c r="J251" s="149"/>
      <c r="K251" s="149"/>
      <c r="L251" s="149"/>
      <c r="M251" s="149"/>
    </row>
    <row r="252" spans="1:13" s="148" customFormat="1" ht="20.100000000000001" customHeight="1">
      <c r="A252" s="729" t="s">
        <v>209</v>
      </c>
      <c r="B252" s="729"/>
      <c r="C252" s="729" t="s">
        <v>2</v>
      </c>
      <c r="D252" s="729" t="s">
        <v>5</v>
      </c>
      <c r="E252" s="729" t="s">
        <v>210</v>
      </c>
      <c r="F252" s="729" t="s">
        <v>211</v>
      </c>
      <c r="G252" s="729" t="s">
        <v>32</v>
      </c>
      <c r="H252" s="149"/>
      <c r="I252" s="149"/>
      <c r="J252" s="149"/>
      <c r="K252" s="149"/>
      <c r="L252" s="149"/>
      <c r="M252" s="149"/>
    </row>
    <row r="253" spans="1:13" s="148" customFormat="1" ht="20.100000000000001" customHeight="1">
      <c r="A253" s="743" t="s">
        <v>195</v>
      </c>
      <c r="B253" s="743" t="s">
        <v>933</v>
      </c>
      <c r="C253" s="743" t="s">
        <v>212</v>
      </c>
      <c r="D253" s="748">
        <v>0.2213</v>
      </c>
      <c r="E253" s="744">
        <f>중기기초자료!H16</f>
        <v>64995</v>
      </c>
      <c r="F253" s="749">
        <f>ROUNDDOWN(D253*E253,0)</f>
        <v>14383</v>
      </c>
      <c r="G253" s="727"/>
      <c r="H253" s="149"/>
      <c r="I253" s="149"/>
      <c r="J253" s="149"/>
      <c r="K253" s="149"/>
      <c r="L253" s="149"/>
      <c r="M253" s="149"/>
    </row>
    <row r="254" spans="1:13" s="148" customFormat="1" ht="20.100000000000001" customHeight="1">
      <c r="A254" s="730"/>
      <c r="B254" s="730" t="s">
        <v>213</v>
      </c>
      <c r="C254" s="730"/>
      <c r="D254" s="728"/>
      <c r="E254" s="728"/>
      <c r="F254" s="747">
        <f>+F253</f>
        <v>14383</v>
      </c>
      <c r="G254" s="728"/>
      <c r="H254" s="149"/>
      <c r="I254" s="149"/>
      <c r="J254" s="149"/>
      <c r="K254" s="149"/>
      <c r="L254" s="149"/>
      <c r="M254" s="149"/>
    </row>
    <row r="255" spans="1:13" s="148" customFormat="1" ht="20.100000000000001" customHeight="1">
      <c r="A255" s="730"/>
      <c r="B255" s="730"/>
      <c r="C255" s="730"/>
      <c r="D255" s="728"/>
      <c r="E255" s="728"/>
      <c r="F255" s="728"/>
      <c r="G255" s="728"/>
      <c r="H255" s="149"/>
      <c r="I255" s="149"/>
      <c r="J255" s="149"/>
      <c r="K255" s="149"/>
      <c r="L255" s="149"/>
      <c r="M255" s="149"/>
    </row>
    <row r="256" spans="1:13" s="148" customFormat="1" ht="20.100000000000001" customHeight="1">
      <c r="A256" s="730" t="s">
        <v>165</v>
      </c>
      <c r="B256" s="734" t="s">
        <v>214</v>
      </c>
      <c r="C256" s="734" t="s">
        <v>215</v>
      </c>
      <c r="D256" s="736">
        <v>15.9</v>
      </c>
      <c r="E256" s="747">
        <f>중기기초자료!H23</f>
        <v>1440</v>
      </c>
      <c r="F256" s="749">
        <f>ROUNDDOWN(D256*E256,0)</f>
        <v>22896</v>
      </c>
      <c r="G256" s="728"/>
      <c r="H256" s="149"/>
      <c r="I256" s="149"/>
      <c r="J256" s="149"/>
      <c r="K256" s="149"/>
      <c r="L256" s="149"/>
      <c r="M256" s="149"/>
    </row>
    <row r="257" spans="1:13" s="148" customFormat="1" ht="20.100000000000001" customHeight="1">
      <c r="A257" s="730"/>
      <c r="B257" s="734" t="s">
        <v>216</v>
      </c>
      <c r="C257" s="734" t="s">
        <v>217</v>
      </c>
      <c r="D257" s="733">
        <v>38</v>
      </c>
      <c r="E257" s="728"/>
      <c r="F257" s="726">
        <f>ROUNDDOWN(F256*0.38,0)</f>
        <v>8700</v>
      </c>
      <c r="G257" s="728"/>
      <c r="H257" s="149"/>
      <c r="I257" s="149"/>
      <c r="J257" s="149"/>
      <c r="K257" s="149"/>
      <c r="L257" s="149"/>
      <c r="M257" s="149"/>
    </row>
    <row r="258" spans="1:13" s="148" customFormat="1" ht="20.100000000000001" customHeight="1">
      <c r="A258" s="730"/>
      <c r="B258" s="730" t="s">
        <v>213</v>
      </c>
      <c r="C258" s="730"/>
      <c r="D258" s="728"/>
      <c r="E258" s="728"/>
      <c r="F258" s="747">
        <f>+F256+F257</f>
        <v>31596</v>
      </c>
      <c r="G258" s="728"/>
      <c r="H258" s="149"/>
      <c r="I258" s="149"/>
      <c r="J258" s="149"/>
      <c r="K258" s="149"/>
      <c r="L258" s="149"/>
      <c r="M258" s="149"/>
    </row>
    <row r="259" spans="1:13" s="148" customFormat="1" ht="20.100000000000001" customHeight="1">
      <c r="A259" s="730"/>
      <c r="B259" s="730"/>
      <c r="C259" s="730"/>
      <c r="D259" s="728"/>
      <c r="E259" s="728"/>
      <c r="F259" s="728"/>
      <c r="G259" s="728"/>
      <c r="H259" s="149"/>
      <c r="I259" s="149"/>
      <c r="J259" s="149"/>
      <c r="K259" s="149"/>
      <c r="L259" s="149"/>
      <c r="M259" s="149"/>
    </row>
    <row r="260" spans="1:13" s="148" customFormat="1" ht="20.100000000000001" customHeight="1">
      <c r="A260" s="730" t="s">
        <v>166</v>
      </c>
      <c r="B260" s="730" t="s">
        <v>402</v>
      </c>
      <c r="C260" s="730" t="s">
        <v>70</v>
      </c>
      <c r="D260" s="728">
        <v>1</v>
      </c>
      <c r="E260" s="746">
        <f>중기기초자료!H20*1/8*16/12*25/20</f>
        <v>25344.583333333336</v>
      </c>
      <c r="F260" s="749">
        <f>ROUNDDOWN(D260*E260,0)</f>
        <v>25344</v>
      </c>
      <c r="G260" s="728"/>
      <c r="H260" s="149"/>
      <c r="I260" s="149"/>
      <c r="J260" s="149"/>
      <c r="K260" s="149"/>
      <c r="L260" s="149"/>
      <c r="M260" s="149"/>
    </row>
    <row r="261" spans="1:13" s="148" customFormat="1" ht="20.100000000000001" customHeight="1">
      <c r="A261" s="730"/>
      <c r="B261" s="730" t="s">
        <v>213</v>
      </c>
      <c r="C261" s="730"/>
      <c r="D261" s="728"/>
      <c r="E261" s="728"/>
      <c r="F261" s="747">
        <f>+F260</f>
        <v>25344</v>
      </c>
      <c r="G261" s="728"/>
      <c r="H261" s="149"/>
      <c r="I261" s="149"/>
      <c r="J261" s="149"/>
      <c r="K261" s="149"/>
      <c r="L261" s="149"/>
      <c r="M261" s="149"/>
    </row>
    <row r="262" spans="1:13" s="148" customFormat="1" ht="20.100000000000001" customHeight="1">
      <c r="A262" s="730"/>
      <c r="B262" s="730"/>
      <c r="C262" s="730"/>
      <c r="D262" s="728"/>
      <c r="E262" s="728"/>
      <c r="F262" s="728"/>
      <c r="G262" s="728"/>
      <c r="H262" s="149"/>
      <c r="I262" s="149"/>
      <c r="J262" s="149"/>
      <c r="K262" s="149"/>
      <c r="L262" s="149"/>
      <c r="M262" s="149"/>
    </row>
    <row r="263" spans="1:13" s="148" customFormat="1" ht="20.100000000000001" customHeight="1">
      <c r="A263" s="738"/>
      <c r="B263" s="738" t="s">
        <v>218</v>
      </c>
      <c r="C263" s="738"/>
      <c r="D263" s="739"/>
      <c r="E263" s="740"/>
      <c r="F263" s="741">
        <f>+F254+F258+F261</f>
        <v>71323</v>
      </c>
      <c r="G263" s="739"/>
      <c r="H263" s="149"/>
      <c r="I263" s="149"/>
      <c r="J263" s="149"/>
      <c r="K263" s="149"/>
      <c r="L263" s="149"/>
      <c r="M263" s="149"/>
    </row>
    <row r="264" spans="1:13" s="148" customFormat="1" ht="20.100000000000001" customHeight="1">
      <c r="A264" s="725"/>
      <c r="B264" s="725"/>
      <c r="C264" s="725"/>
      <c r="D264" s="725"/>
      <c r="E264" s="725"/>
      <c r="F264" s="725"/>
      <c r="G264" s="725"/>
      <c r="H264" s="149"/>
      <c r="I264" s="149"/>
      <c r="J264" s="149"/>
      <c r="K264" s="149"/>
      <c r="L264" s="149"/>
      <c r="M264" s="149"/>
    </row>
    <row r="265" spans="1:13" s="148" customFormat="1" ht="20.100000000000001" customHeight="1">
      <c r="A265" s="725"/>
      <c r="B265" s="725"/>
      <c r="C265" s="725"/>
      <c r="D265" s="725"/>
      <c r="E265" s="725"/>
      <c r="F265" s="725"/>
      <c r="G265" s="725"/>
      <c r="H265" s="149"/>
      <c r="I265" s="149"/>
      <c r="J265" s="149"/>
      <c r="K265" s="149"/>
      <c r="L265" s="149"/>
      <c r="M265" s="149"/>
    </row>
    <row r="266" spans="1:13" s="376" customFormat="1" ht="20.100000000000001" customHeight="1">
      <c r="A266" s="727" t="s">
        <v>223</v>
      </c>
      <c r="B266" s="727" t="s">
        <v>937</v>
      </c>
      <c r="C266" s="727" t="s">
        <v>935</v>
      </c>
      <c r="D266" s="727"/>
      <c r="E266" s="727"/>
      <c r="F266" s="727"/>
      <c r="G266" s="727"/>
      <c r="H266" s="375"/>
      <c r="I266" s="375"/>
      <c r="J266" s="375"/>
      <c r="K266" s="375"/>
      <c r="L266" s="375"/>
      <c r="M266" s="375"/>
    </row>
    <row r="267" spans="1:13" s="148" customFormat="1" ht="20.100000000000001" customHeight="1">
      <c r="A267" s="739" t="s">
        <v>904</v>
      </c>
      <c r="B267" s="739"/>
      <c r="C267" s="739"/>
      <c r="D267" s="739"/>
      <c r="E267" s="739"/>
      <c r="F267" s="739"/>
      <c r="G267" s="739"/>
      <c r="H267" s="149"/>
      <c r="I267" s="149"/>
      <c r="J267" s="149"/>
      <c r="K267" s="149"/>
      <c r="L267" s="149"/>
      <c r="M267" s="149"/>
    </row>
    <row r="268" spans="1:13" s="148" customFormat="1" ht="20.100000000000001" customHeight="1">
      <c r="A268" s="729" t="s">
        <v>209</v>
      </c>
      <c r="B268" s="729"/>
      <c r="C268" s="729" t="s">
        <v>2</v>
      </c>
      <c r="D268" s="729" t="s">
        <v>5</v>
      </c>
      <c r="E268" s="729" t="s">
        <v>210</v>
      </c>
      <c r="F268" s="729" t="s">
        <v>211</v>
      </c>
      <c r="G268" s="729" t="s">
        <v>32</v>
      </c>
      <c r="H268" s="149"/>
      <c r="I268" s="149"/>
      <c r="J268" s="149"/>
      <c r="K268" s="149"/>
      <c r="L268" s="149"/>
      <c r="M268" s="149"/>
    </row>
    <row r="269" spans="1:13" s="148" customFormat="1" ht="20.100000000000001" customHeight="1">
      <c r="A269" s="743" t="s">
        <v>195</v>
      </c>
      <c r="B269" s="743" t="s">
        <v>934</v>
      </c>
      <c r="C269" s="743" t="s">
        <v>212</v>
      </c>
      <c r="D269" s="748">
        <v>0.20380000000000001</v>
      </c>
      <c r="E269" s="744">
        <f>중기기초자료!H17</f>
        <v>110246</v>
      </c>
      <c r="F269" s="749">
        <f>ROUNDDOWN(D269*E269,0)</f>
        <v>22468</v>
      </c>
      <c r="G269" s="727"/>
      <c r="H269" s="149"/>
      <c r="I269" s="149"/>
      <c r="J269" s="149"/>
      <c r="K269" s="149"/>
      <c r="L269" s="149"/>
      <c r="M269" s="149"/>
    </row>
    <row r="270" spans="1:13" s="148" customFormat="1" ht="20.100000000000001" customHeight="1">
      <c r="A270" s="730"/>
      <c r="B270" s="730" t="s">
        <v>213</v>
      </c>
      <c r="C270" s="730"/>
      <c r="D270" s="728"/>
      <c r="E270" s="728"/>
      <c r="F270" s="747">
        <f>+F269</f>
        <v>22468</v>
      </c>
      <c r="G270" s="728"/>
      <c r="H270" s="149"/>
      <c r="I270" s="149"/>
      <c r="J270" s="149"/>
      <c r="K270" s="149"/>
      <c r="L270" s="149"/>
      <c r="M270" s="149"/>
    </row>
    <row r="271" spans="1:13" s="148" customFormat="1" ht="20.100000000000001" customHeight="1">
      <c r="A271" s="730"/>
      <c r="B271" s="730"/>
      <c r="C271" s="730"/>
      <c r="D271" s="728"/>
      <c r="E271" s="728"/>
      <c r="F271" s="728"/>
      <c r="G271" s="728"/>
      <c r="H271" s="149"/>
      <c r="I271" s="149"/>
      <c r="J271" s="149"/>
      <c r="K271" s="149"/>
      <c r="L271" s="149"/>
      <c r="M271" s="149"/>
    </row>
    <row r="272" spans="1:13" s="148" customFormat="1" ht="20.100000000000001" customHeight="1">
      <c r="A272" s="730" t="s">
        <v>165</v>
      </c>
      <c r="B272" s="734" t="s">
        <v>214</v>
      </c>
      <c r="C272" s="734" t="s">
        <v>215</v>
      </c>
      <c r="D272" s="736">
        <v>9.8000000000000007</v>
      </c>
      <c r="E272" s="747">
        <f>중기기초자료!H23</f>
        <v>1440</v>
      </c>
      <c r="F272" s="749">
        <f>ROUNDDOWN(D272*E272,0)</f>
        <v>14112</v>
      </c>
      <c r="G272" s="728"/>
      <c r="H272" s="149"/>
      <c r="I272" s="149"/>
      <c r="J272" s="149"/>
      <c r="K272" s="149"/>
      <c r="L272" s="149"/>
      <c r="M272" s="149"/>
    </row>
    <row r="273" spans="1:13" s="148" customFormat="1" ht="20.100000000000001" customHeight="1">
      <c r="A273" s="730"/>
      <c r="B273" s="734" t="s">
        <v>216</v>
      </c>
      <c r="C273" s="734" t="s">
        <v>217</v>
      </c>
      <c r="D273" s="733">
        <v>44</v>
      </c>
      <c r="E273" s="728"/>
      <c r="F273" s="726">
        <f>ROUNDDOWN(F272*0.44,0)</f>
        <v>6209</v>
      </c>
      <c r="G273" s="728"/>
      <c r="H273" s="149"/>
      <c r="I273" s="149"/>
      <c r="J273" s="149"/>
      <c r="K273" s="149"/>
      <c r="L273" s="149"/>
      <c r="M273" s="149"/>
    </row>
    <row r="274" spans="1:13" s="148" customFormat="1" ht="20.100000000000001" customHeight="1">
      <c r="A274" s="730"/>
      <c r="B274" s="730" t="s">
        <v>213</v>
      </c>
      <c r="C274" s="730"/>
      <c r="D274" s="728"/>
      <c r="E274" s="728"/>
      <c r="F274" s="747">
        <f>+F272+F273</f>
        <v>20321</v>
      </c>
      <c r="G274" s="728"/>
      <c r="H274" s="149"/>
      <c r="I274" s="149"/>
      <c r="J274" s="149"/>
      <c r="K274" s="149"/>
      <c r="L274" s="149"/>
      <c r="M274" s="149"/>
    </row>
    <row r="275" spans="1:13" s="148" customFormat="1" ht="20.100000000000001" customHeight="1">
      <c r="A275" s="730"/>
      <c r="B275" s="730"/>
      <c r="C275" s="730"/>
      <c r="D275" s="728"/>
      <c r="E275" s="728"/>
      <c r="F275" s="728"/>
      <c r="G275" s="728"/>
      <c r="H275" s="149"/>
      <c r="I275" s="149"/>
      <c r="J275" s="149"/>
      <c r="K275" s="149"/>
      <c r="L275" s="149"/>
      <c r="M275" s="149"/>
    </row>
    <row r="276" spans="1:13" s="148" customFormat="1" ht="20.100000000000001" customHeight="1">
      <c r="A276" s="730" t="s">
        <v>166</v>
      </c>
      <c r="B276" s="730" t="s">
        <v>402</v>
      </c>
      <c r="C276" s="730" t="s">
        <v>70</v>
      </c>
      <c r="D276" s="728">
        <v>1</v>
      </c>
      <c r="E276" s="746">
        <f>중기기초자료!H20*1/8*16/12*25/20</f>
        <v>25344.583333333336</v>
      </c>
      <c r="F276" s="749">
        <f>ROUNDDOWN(D276*E276,0)</f>
        <v>25344</v>
      </c>
      <c r="G276" s="728"/>
      <c r="H276" s="149"/>
      <c r="I276" s="149"/>
      <c r="J276" s="149"/>
      <c r="K276" s="149"/>
      <c r="L276" s="149"/>
      <c r="M276" s="149"/>
    </row>
    <row r="277" spans="1:13" s="148" customFormat="1" ht="20.100000000000001" customHeight="1">
      <c r="A277" s="730"/>
      <c r="B277" s="730" t="s">
        <v>213</v>
      </c>
      <c r="C277" s="730"/>
      <c r="D277" s="728"/>
      <c r="E277" s="728"/>
      <c r="F277" s="747">
        <f>+F276</f>
        <v>25344</v>
      </c>
      <c r="G277" s="728"/>
      <c r="H277" s="149"/>
      <c r="I277" s="149"/>
      <c r="J277" s="149"/>
      <c r="K277" s="149"/>
      <c r="L277" s="149"/>
      <c r="M277" s="149"/>
    </row>
    <row r="278" spans="1:13" s="148" customFormat="1" ht="20.100000000000001" customHeight="1">
      <c r="A278" s="730"/>
      <c r="B278" s="730"/>
      <c r="C278" s="730"/>
      <c r="D278" s="728"/>
      <c r="E278" s="728"/>
      <c r="F278" s="728"/>
      <c r="G278" s="728"/>
      <c r="H278" s="149"/>
      <c r="I278" s="149"/>
      <c r="J278" s="149"/>
      <c r="K278" s="149"/>
      <c r="L278" s="149"/>
      <c r="M278" s="149"/>
    </row>
    <row r="279" spans="1:13" s="148" customFormat="1" ht="20.100000000000001" customHeight="1">
      <c r="A279" s="738"/>
      <c r="B279" s="738" t="s">
        <v>218</v>
      </c>
      <c r="C279" s="738"/>
      <c r="D279" s="739"/>
      <c r="E279" s="740"/>
      <c r="F279" s="741">
        <f>+F270+F274+F277</f>
        <v>68133</v>
      </c>
      <c r="G279" s="739"/>
      <c r="H279" s="149"/>
      <c r="I279" s="149"/>
      <c r="J279" s="149"/>
      <c r="K279" s="149"/>
      <c r="L279" s="149"/>
      <c r="M279" s="149"/>
    </row>
    <row r="280" spans="1:13" s="148" customFormat="1" ht="20.100000000000001" customHeight="1">
      <c r="A280" s="725"/>
      <c r="B280" s="725"/>
      <c r="C280" s="725"/>
      <c r="D280" s="725"/>
      <c r="E280" s="725"/>
      <c r="F280" s="725"/>
      <c r="G280" s="725"/>
      <c r="H280" s="149"/>
      <c r="I280" s="149"/>
      <c r="J280" s="149"/>
      <c r="K280" s="149"/>
      <c r="L280" s="149"/>
      <c r="M280" s="149"/>
    </row>
    <row r="281" spans="1:13" s="148" customFormat="1" ht="20.100000000000001" customHeight="1">
      <c r="A281" s="725"/>
      <c r="B281" s="725"/>
      <c r="C281" s="725"/>
      <c r="D281" s="725"/>
      <c r="E281" s="725"/>
      <c r="F281" s="725"/>
      <c r="G281" s="725"/>
      <c r="H281" s="149"/>
      <c r="I281" s="149"/>
      <c r="J281" s="149"/>
      <c r="K281" s="149"/>
      <c r="L281" s="149"/>
      <c r="M281" s="149"/>
    </row>
    <row r="282" spans="1:13" s="376" customFormat="1" ht="20.100000000000001" customHeight="1">
      <c r="A282" s="727" t="s">
        <v>223</v>
      </c>
      <c r="B282" s="727" t="s">
        <v>1097</v>
      </c>
      <c r="C282" s="727" t="s">
        <v>1098</v>
      </c>
      <c r="D282" s="727"/>
      <c r="E282" s="727"/>
      <c r="F282" s="727"/>
      <c r="G282" s="727"/>
      <c r="H282" s="375"/>
      <c r="I282" s="375"/>
      <c r="J282" s="375"/>
      <c r="K282" s="375"/>
      <c r="L282" s="375"/>
      <c r="M282" s="375"/>
    </row>
    <row r="283" spans="1:13" s="148" customFormat="1" ht="20.100000000000001" customHeight="1">
      <c r="A283" s="739" t="s">
        <v>1099</v>
      </c>
      <c r="B283" s="739"/>
      <c r="C283" s="739"/>
      <c r="D283" s="739"/>
      <c r="E283" s="739"/>
      <c r="F283" s="739"/>
      <c r="G283" s="739"/>
      <c r="H283" s="149"/>
      <c r="I283" s="149"/>
      <c r="J283" s="149"/>
      <c r="K283" s="149"/>
      <c r="L283" s="149"/>
      <c r="M283" s="149"/>
    </row>
    <row r="284" spans="1:13" s="148" customFormat="1" ht="20.100000000000001" customHeight="1">
      <c r="A284" s="729" t="s">
        <v>209</v>
      </c>
      <c r="B284" s="729"/>
      <c r="C284" s="729" t="s">
        <v>2</v>
      </c>
      <c r="D284" s="729" t="s">
        <v>5</v>
      </c>
      <c r="E284" s="729" t="s">
        <v>210</v>
      </c>
      <c r="F284" s="729" t="s">
        <v>211</v>
      </c>
      <c r="G284" s="729" t="s">
        <v>32</v>
      </c>
      <c r="H284" s="149"/>
      <c r="I284" s="149"/>
      <c r="J284" s="149"/>
      <c r="K284" s="149"/>
      <c r="L284" s="149"/>
      <c r="M284" s="149"/>
    </row>
    <row r="285" spans="1:13" s="148" customFormat="1" ht="20.100000000000001" customHeight="1">
      <c r="A285" s="743" t="s">
        <v>195</v>
      </c>
      <c r="B285" s="743" t="s">
        <v>1097</v>
      </c>
      <c r="C285" s="743" t="s">
        <v>212</v>
      </c>
      <c r="D285" s="748">
        <v>0.20449999999999999</v>
      </c>
      <c r="E285" s="744">
        <f>중기기초자료!H18</f>
        <v>38287</v>
      </c>
      <c r="F285" s="749">
        <f>ROUNDDOWN(D285*E285,0)</f>
        <v>7829</v>
      </c>
      <c r="G285" s="727"/>
      <c r="H285" s="149"/>
      <c r="I285" s="149"/>
      <c r="J285" s="149"/>
      <c r="K285" s="149"/>
      <c r="L285" s="149"/>
      <c r="M285" s="149"/>
    </row>
    <row r="286" spans="1:13" s="148" customFormat="1" ht="20.100000000000001" customHeight="1">
      <c r="A286" s="730"/>
      <c r="B286" s="730" t="s">
        <v>213</v>
      </c>
      <c r="C286" s="730"/>
      <c r="D286" s="728"/>
      <c r="E286" s="728"/>
      <c r="F286" s="747">
        <f>+F285</f>
        <v>7829</v>
      </c>
      <c r="G286" s="728"/>
      <c r="H286" s="149"/>
      <c r="I286" s="149"/>
      <c r="J286" s="149"/>
      <c r="K286" s="149"/>
      <c r="L286" s="149"/>
      <c r="M286" s="149"/>
    </row>
    <row r="287" spans="1:13" s="148" customFormat="1" ht="20.100000000000001" customHeight="1">
      <c r="A287" s="730"/>
      <c r="B287" s="730"/>
      <c r="C287" s="730"/>
      <c r="D287" s="728"/>
      <c r="E287" s="728"/>
      <c r="F287" s="728"/>
      <c r="G287" s="728"/>
      <c r="H287" s="149"/>
      <c r="I287" s="149"/>
      <c r="J287" s="149"/>
      <c r="K287" s="149"/>
      <c r="L287" s="149"/>
      <c r="M287" s="149"/>
    </row>
    <row r="288" spans="1:13" s="148" customFormat="1" ht="20.100000000000001" customHeight="1">
      <c r="A288" s="730" t="s">
        <v>165</v>
      </c>
      <c r="B288" s="734" t="s">
        <v>214</v>
      </c>
      <c r="C288" s="734" t="s">
        <v>215</v>
      </c>
      <c r="D288" s="736">
        <v>9.3000000000000007</v>
      </c>
      <c r="E288" s="747">
        <f>중기기초자료!H23</f>
        <v>1440</v>
      </c>
      <c r="F288" s="749">
        <f>ROUNDDOWN(D288*E288,0)</f>
        <v>13392</v>
      </c>
      <c r="G288" s="728"/>
      <c r="H288" s="149"/>
      <c r="I288" s="149"/>
      <c r="J288" s="149"/>
      <c r="K288" s="149"/>
      <c r="L288" s="149"/>
      <c r="M288" s="149"/>
    </row>
    <row r="289" spans="1:13" s="148" customFormat="1" ht="20.100000000000001" customHeight="1">
      <c r="A289" s="730"/>
      <c r="B289" s="734" t="s">
        <v>216</v>
      </c>
      <c r="C289" s="734" t="s">
        <v>217</v>
      </c>
      <c r="D289" s="733">
        <v>30</v>
      </c>
      <c r="E289" s="728"/>
      <c r="F289" s="726">
        <f>ROUNDDOWN(F288*0.44,0)</f>
        <v>5892</v>
      </c>
      <c r="G289" s="728"/>
      <c r="H289" s="149"/>
      <c r="I289" s="149"/>
      <c r="J289" s="149"/>
      <c r="K289" s="149"/>
      <c r="L289" s="149"/>
      <c r="M289" s="149"/>
    </row>
    <row r="290" spans="1:13" s="148" customFormat="1" ht="20.100000000000001" customHeight="1">
      <c r="A290" s="730"/>
      <c r="B290" s="730" t="s">
        <v>213</v>
      </c>
      <c r="C290" s="730"/>
      <c r="D290" s="728"/>
      <c r="E290" s="728"/>
      <c r="F290" s="747">
        <f>+F288+F289</f>
        <v>19284</v>
      </c>
      <c r="G290" s="728"/>
      <c r="H290" s="149"/>
      <c r="I290" s="149"/>
      <c r="J290" s="149"/>
      <c r="K290" s="149"/>
      <c r="L290" s="149"/>
      <c r="M290" s="149"/>
    </row>
    <row r="291" spans="1:13" s="148" customFormat="1" ht="20.100000000000001" customHeight="1">
      <c r="A291" s="730"/>
      <c r="B291" s="730"/>
      <c r="C291" s="730"/>
      <c r="D291" s="728"/>
      <c r="E291" s="728"/>
      <c r="F291" s="728"/>
      <c r="G291" s="728"/>
      <c r="H291" s="149"/>
      <c r="I291" s="149"/>
      <c r="J291" s="149"/>
      <c r="K291" s="149"/>
      <c r="L291" s="149"/>
      <c r="M291" s="149"/>
    </row>
    <row r="292" spans="1:13" s="148" customFormat="1" ht="20.100000000000001" customHeight="1">
      <c r="A292" s="730" t="s">
        <v>166</v>
      </c>
      <c r="B292" s="730" t="s">
        <v>1100</v>
      </c>
      <c r="C292" s="730" t="s">
        <v>70</v>
      </c>
      <c r="D292" s="728">
        <v>1</v>
      </c>
      <c r="E292" s="746">
        <f>중기기초자료!H21</f>
        <v>118861</v>
      </c>
      <c r="F292" s="749">
        <f>ROUNDDOWN(D292*E292,0)</f>
        <v>118861</v>
      </c>
      <c r="G292" s="728"/>
      <c r="H292" s="149"/>
      <c r="I292" s="149"/>
      <c r="J292" s="149"/>
      <c r="K292" s="149"/>
      <c r="L292" s="149"/>
      <c r="M292" s="149"/>
    </row>
    <row r="293" spans="1:13" s="148" customFormat="1" ht="20.100000000000001" customHeight="1">
      <c r="A293" s="730"/>
      <c r="B293" s="730" t="s">
        <v>213</v>
      </c>
      <c r="C293" s="730"/>
      <c r="D293" s="728"/>
      <c r="E293" s="728"/>
      <c r="F293" s="747">
        <f>+F292</f>
        <v>118861</v>
      </c>
      <c r="G293" s="728"/>
      <c r="H293" s="149"/>
      <c r="I293" s="149"/>
      <c r="J293" s="149"/>
      <c r="K293" s="149"/>
      <c r="L293" s="149"/>
      <c r="M293" s="149"/>
    </row>
    <row r="294" spans="1:13" s="148" customFormat="1" ht="20.100000000000001" customHeight="1">
      <c r="A294" s="730"/>
      <c r="B294" s="730"/>
      <c r="C294" s="730"/>
      <c r="D294" s="728"/>
      <c r="E294" s="728"/>
      <c r="F294" s="728"/>
      <c r="G294" s="728"/>
      <c r="H294" s="149"/>
      <c r="I294" s="149"/>
      <c r="J294" s="149"/>
      <c r="K294" s="149"/>
      <c r="L294" s="149"/>
      <c r="M294" s="149"/>
    </row>
    <row r="295" spans="1:13" s="148" customFormat="1" ht="20.100000000000001" customHeight="1">
      <c r="A295" s="738"/>
      <c r="B295" s="738" t="s">
        <v>218</v>
      </c>
      <c r="C295" s="738"/>
      <c r="D295" s="739"/>
      <c r="E295" s="740"/>
      <c r="F295" s="741">
        <f>+F286+F290+F293</f>
        <v>145974</v>
      </c>
      <c r="G295" s="739"/>
      <c r="H295" s="149"/>
      <c r="I295" s="149"/>
      <c r="J295" s="149"/>
      <c r="K295" s="149"/>
      <c r="L295" s="149"/>
      <c r="M295" s="149"/>
    </row>
    <row r="296" spans="1:13" s="148" customFormat="1" ht="20.100000000000001" customHeight="1">
      <c r="A296" s="725"/>
      <c r="B296" s="725"/>
      <c r="C296" s="725"/>
      <c r="D296" s="725"/>
      <c r="E296" s="725"/>
      <c r="F296" s="725"/>
      <c r="G296" s="725"/>
      <c r="H296" s="149"/>
      <c r="I296" s="149"/>
      <c r="J296" s="149"/>
      <c r="K296" s="149"/>
      <c r="L296" s="149"/>
      <c r="M296" s="149"/>
    </row>
    <row r="297" spans="1:13" s="148" customFormat="1" ht="20.100000000000001" customHeight="1">
      <c r="A297" s="725"/>
      <c r="B297" s="725"/>
      <c r="C297" s="725"/>
      <c r="D297" s="725"/>
      <c r="E297" s="725"/>
      <c r="F297" s="725"/>
      <c r="G297" s="725"/>
      <c r="H297" s="149"/>
      <c r="I297" s="149"/>
      <c r="J297" s="149"/>
      <c r="K297" s="149"/>
      <c r="L297" s="149"/>
      <c r="M297" s="149"/>
    </row>
    <row r="298" spans="1:13" s="148" customFormat="1" ht="20.100000000000001" customHeight="1">
      <c r="A298" s="725"/>
      <c r="B298" s="725"/>
      <c r="C298" s="725"/>
      <c r="D298" s="725"/>
      <c r="E298" s="725"/>
      <c r="F298" s="725"/>
      <c r="G298" s="725"/>
      <c r="H298" s="149"/>
      <c r="I298" s="149"/>
      <c r="J298" s="149"/>
      <c r="K298" s="149"/>
      <c r="L298" s="149"/>
      <c r="M298" s="149"/>
    </row>
    <row r="299" spans="1:13" s="148" customFormat="1" ht="20.100000000000001" customHeight="1">
      <c r="A299" s="725"/>
      <c r="B299" s="725"/>
      <c r="C299" s="725"/>
      <c r="D299" s="725"/>
      <c r="E299" s="725"/>
      <c r="F299" s="725"/>
      <c r="G299" s="725"/>
      <c r="H299" s="149"/>
      <c r="I299" s="149"/>
      <c r="J299" s="149"/>
      <c r="K299" s="149"/>
      <c r="L299" s="149"/>
      <c r="M299" s="149"/>
    </row>
    <row r="300" spans="1:13" s="148" customFormat="1" ht="20.100000000000001" customHeight="1">
      <c r="A300" s="725"/>
      <c r="B300" s="725"/>
      <c r="C300" s="725"/>
      <c r="D300" s="725"/>
      <c r="E300" s="725"/>
      <c r="F300" s="725"/>
      <c r="G300" s="725"/>
      <c r="H300" s="149"/>
      <c r="I300" s="149"/>
      <c r="J300" s="149"/>
      <c r="K300" s="149"/>
      <c r="L300" s="149"/>
      <c r="M300" s="149"/>
    </row>
    <row r="301" spans="1:13" s="148" customFormat="1" ht="20.100000000000001" customHeight="1">
      <c r="A301" s="725"/>
      <c r="B301" s="725"/>
      <c r="C301" s="725"/>
      <c r="D301" s="725"/>
      <c r="E301" s="725"/>
      <c r="F301" s="725"/>
      <c r="G301" s="725"/>
      <c r="H301" s="149"/>
      <c r="I301" s="149"/>
      <c r="J301" s="149"/>
      <c r="K301" s="149"/>
      <c r="L301" s="149"/>
      <c r="M301" s="149"/>
    </row>
    <row r="302" spans="1:13" s="148" customFormat="1" ht="20.100000000000001" customHeight="1">
      <c r="A302" s="725"/>
      <c r="B302" s="725"/>
      <c r="C302" s="725"/>
      <c r="D302" s="725"/>
      <c r="E302" s="725"/>
      <c r="F302" s="725"/>
      <c r="G302" s="725"/>
      <c r="H302" s="149"/>
      <c r="I302" s="149"/>
      <c r="J302" s="149"/>
      <c r="K302" s="149"/>
      <c r="L302" s="149"/>
      <c r="M302" s="149"/>
    </row>
    <row r="303" spans="1:13" s="148" customFormat="1" ht="20.100000000000001" customHeight="1">
      <c r="A303" s="725"/>
      <c r="B303" s="725"/>
      <c r="C303" s="725"/>
      <c r="D303" s="725"/>
      <c r="E303" s="725"/>
      <c r="F303" s="725"/>
      <c r="G303" s="725"/>
      <c r="H303" s="149"/>
      <c r="I303" s="149"/>
      <c r="J303" s="149"/>
      <c r="K303" s="149"/>
      <c r="L303" s="149"/>
      <c r="M303" s="149"/>
    </row>
    <row r="304" spans="1:13" s="148" customFormat="1" ht="20.100000000000001" customHeight="1">
      <c r="A304" s="725"/>
      <c r="B304" s="725"/>
      <c r="C304" s="725"/>
      <c r="D304" s="725"/>
      <c r="E304" s="725"/>
      <c r="F304" s="725"/>
      <c r="G304" s="725"/>
      <c r="H304" s="149"/>
      <c r="I304" s="149"/>
      <c r="J304" s="149"/>
      <c r="K304" s="149"/>
      <c r="L304" s="149"/>
      <c r="M304" s="149"/>
    </row>
    <row r="305" spans="1:13" s="148" customFormat="1" ht="20.100000000000001" customHeight="1">
      <c r="A305" s="725"/>
      <c r="B305" s="725"/>
      <c r="C305" s="725"/>
      <c r="D305" s="725"/>
      <c r="E305" s="725"/>
      <c r="F305" s="725"/>
      <c r="G305" s="725"/>
      <c r="H305" s="149"/>
      <c r="I305" s="149"/>
      <c r="J305" s="149"/>
      <c r="K305" s="149"/>
      <c r="L305" s="149"/>
      <c r="M305" s="149"/>
    </row>
    <row r="306" spans="1:13" s="148" customFormat="1" ht="20.100000000000001" customHeight="1">
      <c r="A306" s="725"/>
      <c r="B306" s="725"/>
      <c r="C306" s="725"/>
      <c r="D306" s="725"/>
      <c r="E306" s="725"/>
      <c r="F306" s="725"/>
      <c r="G306" s="725"/>
      <c r="H306" s="149"/>
      <c r="I306" s="149"/>
      <c r="J306" s="149"/>
      <c r="K306" s="149"/>
      <c r="L306" s="149"/>
      <c r="M306" s="149"/>
    </row>
    <row r="307" spans="1:13" s="148" customFormat="1" ht="20.100000000000001" customHeight="1">
      <c r="A307" s="725"/>
      <c r="B307" s="725"/>
      <c r="C307" s="725"/>
      <c r="D307" s="725"/>
      <c r="E307" s="725"/>
      <c r="F307" s="725"/>
      <c r="G307" s="725"/>
      <c r="H307" s="149"/>
      <c r="I307" s="149"/>
      <c r="J307" s="149"/>
      <c r="K307" s="149"/>
      <c r="L307" s="149"/>
      <c r="M307" s="149"/>
    </row>
    <row r="308" spans="1:13" s="148" customFormat="1" ht="20.100000000000001" customHeight="1">
      <c r="A308" s="725"/>
      <c r="B308" s="725"/>
      <c r="C308" s="725"/>
      <c r="D308" s="725"/>
      <c r="E308" s="725"/>
      <c r="F308" s="725"/>
      <c r="G308" s="725"/>
      <c r="H308" s="149"/>
      <c r="I308" s="149"/>
      <c r="J308" s="149"/>
      <c r="K308" s="149"/>
      <c r="L308" s="149"/>
      <c r="M308" s="149"/>
    </row>
    <row r="309" spans="1:13" s="148" customFormat="1" ht="20.100000000000001" customHeight="1">
      <c r="A309" s="725"/>
      <c r="B309" s="725"/>
      <c r="C309" s="725"/>
      <c r="D309" s="725"/>
      <c r="E309" s="725"/>
      <c r="F309" s="725"/>
      <c r="G309" s="725"/>
      <c r="H309" s="149"/>
      <c r="I309" s="149"/>
      <c r="J309" s="149"/>
      <c r="K309" s="149"/>
      <c r="L309" s="149"/>
      <c r="M309" s="149"/>
    </row>
    <row r="310" spans="1:13" s="148" customFormat="1" ht="20.100000000000001" customHeight="1">
      <c r="A310" s="725"/>
      <c r="B310" s="725"/>
      <c r="C310" s="725"/>
      <c r="D310" s="725"/>
      <c r="E310" s="725"/>
      <c r="F310" s="725"/>
      <c r="G310" s="725"/>
      <c r="H310" s="149"/>
      <c r="I310" s="149"/>
      <c r="J310" s="149"/>
      <c r="K310" s="149"/>
      <c r="L310" s="149"/>
      <c r="M310" s="149"/>
    </row>
    <row r="311" spans="1:13" s="148" customFormat="1" ht="20.100000000000001" customHeight="1">
      <c r="A311" s="725"/>
      <c r="B311" s="725"/>
      <c r="C311" s="725"/>
      <c r="D311" s="725"/>
      <c r="E311" s="725"/>
      <c r="F311" s="725"/>
      <c r="G311" s="725"/>
      <c r="H311" s="149"/>
      <c r="I311" s="149"/>
      <c r="J311" s="149"/>
      <c r="K311" s="149"/>
      <c r="L311" s="149"/>
      <c r="M311" s="149"/>
    </row>
    <row r="312" spans="1:13" s="148" customFormat="1" ht="20.100000000000001" customHeight="1">
      <c r="A312" s="725"/>
      <c r="B312" s="725"/>
      <c r="C312" s="725"/>
      <c r="D312" s="725"/>
      <c r="E312" s="725"/>
      <c r="F312" s="725"/>
      <c r="G312" s="725"/>
      <c r="H312" s="149"/>
      <c r="I312" s="149"/>
      <c r="J312" s="149"/>
      <c r="K312" s="149"/>
      <c r="L312" s="149"/>
      <c r="M312" s="149"/>
    </row>
    <row r="313" spans="1:13" s="148" customFormat="1" ht="20.100000000000001" customHeight="1">
      <c r="A313" s="725"/>
      <c r="B313" s="725"/>
      <c r="C313" s="725"/>
      <c r="D313" s="725"/>
      <c r="E313" s="725"/>
      <c r="F313" s="725"/>
      <c r="G313" s="725"/>
      <c r="H313" s="149"/>
      <c r="I313" s="149"/>
      <c r="J313" s="149"/>
      <c r="K313" s="149"/>
      <c r="L313" s="149"/>
      <c r="M313" s="149"/>
    </row>
    <row r="314" spans="1:13" s="148" customFormat="1" ht="20.100000000000001" customHeight="1">
      <c r="A314" s="725"/>
      <c r="B314" s="725"/>
      <c r="C314" s="725"/>
      <c r="D314" s="725"/>
      <c r="E314" s="725"/>
      <c r="F314" s="725"/>
      <c r="G314" s="725"/>
      <c r="H314" s="149"/>
      <c r="I314" s="149"/>
      <c r="J314" s="149"/>
      <c r="K314" s="149"/>
      <c r="L314" s="149"/>
      <c r="M314" s="149"/>
    </row>
    <row r="315" spans="1:13" s="148" customFormat="1" ht="20.100000000000001" customHeight="1">
      <c r="A315" s="725"/>
      <c r="B315" s="725"/>
      <c r="C315" s="725"/>
      <c r="D315" s="725"/>
      <c r="E315" s="725"/>
      <c r="F315" s="725"/>
      <c r="G315" s="725"/>
      <c r="H315" s="149"/>
      <c r="I315" s="149"/>
      <c r="J315" s="149"/>
      <c r="K315" s="149"/>
      <c r="L315" s="149"/>
      <c r="M315" s="149"/>
    </row>
    <row r="316" spans="1:13" s="148" customFormat="1" ht="20.100000000000001" customHeight="1">
      <c r="A316" s="725"/>
      <c r="B316" s="725"/>
      <c r="C316" s="725"/>
      <c r="D316" s="725"/>
      <c r="E316" s="725"/>
      <c r="F316" s="725"/>
      <c r="G316" s="725"/>
      <c r="H316" s="149"/>
      <c r="I316" s="149"/>
      <c r="J316" s="149"/>
      <c r="K316" s="149"/>
      <c r="L316" s="149"/>
      <c r="M316" s="149"/>
    </row>
    <row r="317" spans="1:13" s="148" customFormat="1" ht="20.100000000000001" customHeight="1">
      <c r="A317" s="725"/>
      <c r="B317" s="725"/>
      <c r="C317" s="725"/>
      <c r="D317" s="725"/>
      <c r="E317" s="725"/>
      <c r="F317" s="725"/>
      <c r="G317" s="725"/>
      <c r="H317" s="149"/>
      <c r="I317" s="149"/>
      <c r="J317" s="149"/>
      <c r="K317" s="149"/>
      <c r="L317" s="149"/>
      <c r="M317" s="149"/>
    </row>
    <row r="318" spans="1:13" s="148" customFormat="1" ht="20.100000000000001" customHeight="1">
      <c r="A318" s="725"/>
      <c r="B318" s="725"/>
      <c r="C318" s="725"/>
      <c r="D318" s="725"/>
      <c r="E318" s="725"/>
      <c r="F318" s="725"/>
      <c r="G318" s="725"/>
      <c r="H318" s="149"/>
      <c r="I318" s="149"/>
      <c r="J318" s="149"/>
      <c r="K318" s="149"/>
      <c r="L318" s="149"/>
      <c r="M318" s="149"/>
    </row>
    <row r="319" spans="1:13" s="148" customFormat="1" ht="20.100000000000001" customHeight="1">
      <c r="A319" s="725"/>
      <c r="B319" s="725"/>
      <c r="C319" s="725"/>
      <c r="D319" s="725"/>
      <c r="E319" s="725"/>
      <c r="F319" s="725"/>
      <c r="G319" s="725"/>
      <c r="H319" s="149"/>
      <c r="I319" s="149"/>
      <c r="J319" s="149"/>
      <c r="K319" s="149"/>
      <c r="L319" s="149"/>
      <c r="M319" s="149"/>
    </row>
    <row r="320" spans="1:13" s="148" customFormat="1" ht="20.100000000000001" customHeight="1">
      <c r="A320" s="725"/>
      <c r="B320" s="725"/>
      <c r="C320" s="725"/>
      <c r="D320" s="725"/>
      <c r="E320" s="725"/>
      <c r="F320" s="725"/>
      <c r="G320" s="725"/>
      <c r="H320" s="149"/>
      <c r="I320" s="149"/>
      <c r="J320" s="149"/>
      <c r="K320" s="149"/>
      <c r="L320" s="149"/>
      <c r="M320" s="149"/>
    </row>
    <row r="321" spans="1:13" s="148" customFormat="1" ht="20.100000000000001" customHeight="1">
      <c r="A321" s="725"/>
      <c r="B321" s="725"/>
      <c r="C321" s="725"/>
      <c r="D321" s="725"/>
      <c r="E321" s="725"/>
      <c r="F321" s="725"/>
      <c r="G321" s="725"/>
      <c r="H321" s="149"/>
      <c r="I321" s="149"/>
      <c r="J321" s="149"/>
      <c r="K321" s="149"/>
      <c r="L321" s="149"/>
      <c r="M321" s="149"/>
    </row>
    <row r="322" spans="1:13" s="148" customFormat="1" ht="20.100000000000001" customHeight="1">
      <c r="A322" s="725"/>
      <c r="B322" s="725"/>
      <c r="C322" s="725"/>
      <c r="D322" s="725"/>
      <c r="E322" s="725"/>
      <c r="F322" s="725"/>
      <c r="G322" s="725"/>
      <c r="H322" s="149"/>
      <c r="I322" s="149"/>
      <c r="J322" s="149"/>
      <c r="K322" s="149"/>
      <c r="L322" s="149"/>
      <c r="M322" s="149"/>
    </row>
    <row r="323" spans="1:13" s="148" customFormat="1" ht="20.100000000000001" customHeight="1">
      <c r="A323" s="725"/>
      <c r="B323" s="725"/>
      <c r="C323" s="725"/>
      <c r="D323" s="725"/>
      <c r="E323" s="725"/>
      <c r="F323" s="725"/>
      <c r="G323" s="725"/>
      <c r="H323" s="149"/>
      <c r="I323" s="149"/>
      <c r="J323" s="149"/>
      <c r="K323" s="149"/>
      <c r="L323" s="149"/>
      <c r="M323" s="149"/>
    </row>
    <row r="324" spans="1:13" s="148" customFormat="1" ht="20.100000000000001" customHeight="1">
      <c r="A324" s="725"/>
      <c r="B324" s="725"/>
      <c r="C324" s="725"/>
      <c r="D324" s="725"/>
      <c r="E324" s="725"/>
      <c r="F324" s="725"/>
      <c r="G324" s="725"/>
      <c r="H324" s="149"/>
      <c r="I324" s="149"/>
      <c r="J324" s="149"/>
      <c r="K324" s="149"/>
      <c r="L324" s="149"/>
      <c r="M324" s="149"/>
    </row>
    <row r="325" spans="1:13" s="148" customFormat="1" ht="20.100000000000001" customHeight="1">
      <c r="A325" s="725"/>
      <c r="B325" s="725"/>
      <c r="C325" s="725"/>
      <c r="D325" s="725"/>
      <c r="E325" s="725"/>
      <c r="F325" s="725"/>
      <c r="G325" s="725"/>
      <c r="H325" s="149"/>
      <c r="I325" s="149"/>
      <c r="J325" s="149"/>
      <c r="K325" s="149"/>
      <c r="L325" s="149"/>
      <c r="M325" s="149"/>
    </row>
    <row r="326" spans="1:13" s="148" customFormat="1" ht="20.100000000000001" customHeight="1">
      <c r="A326" s="725"/>
      <c r="B326" s="725"/>
      <c r="C326" s="725"/>
      <c r="D326" s="725"/>
      <c r="E326" s="725"/>
      <c r="F326" s="725"/>
      <c r="G326" s="725"/>
      <c r="H326" s="149"/>
      <c r="I326" s="149"/>
      <c r="J326" s="149"/>
      <c r="K326" s="149"/>
      <c r="L326" s="149"/>
      <c r="M326" s="149"/>
    </row>
    <row r="327" spans="1:13" s="148" customFormat="1" ht="20.100000000000001" customHeight="1">
      <c r="A327" s="725"/>
      <c r="B327" s="725"/>
      <c r="C327" s="725"/>
      <c r="D327" s="725"/>
      <c r="E327" s="725"/>
      <c r="F327" s="725"/>
      <c r="G327" s="725"/>
      <c r="H327" s="149"/>
      <c r="I327" s="149"/>
      <c r="J327" s="149"/>
      <c r="K327" s="149"/>
      <c r="L327" s="149"/>
      <c r="M327" s="149"/>
    </row>
    <row r="328" spans="1:13" s="148" customFormat="1" ht="20.100000000000001" customHeight="1">
      <c r="A328" s="725"/>
      <c r="B328" s="725"/>
      <c r="C328" s="725"/>
      <c r="D328" s="725"/>
      <c r="E328" s="725"/>
      <c r="F328" s="725"/>
      <c r="G328" s="725"/>
      <c r="H328" s="149"/>
      <c r="I328" s="149"/>
      <c r="J328" s="149"/>
      <c r="K328" s="149"/>
      <c r="L328" s="149"/>
      <c r="M328" s="149"/>
    </row>
    <row r="329" spans="1:13" s="148" customFormat="1" ht="20.100000000000001" customHeight="1">
      <c r="A329" s="725"/>
      <c r="B329" s="725"/>
      <c r="C329" s="725"/>
      <c r="D329" s="725"/>
      <c r="E329" s="725"/>
      <c r="F329" s="725"/>
      <c r="G329" s="725"/>
      <c r="H329" s="149"/>
      <c r="I329" s="149"/>
      <c r="J329" s="149"/>
      <c r="K329" s="149"/>
      <c r="L329" s="149"/>
      <c r="M329" s="149"/>
    </row>
    <row r="330" spans="1:13" s="148" customFormat="1" ht="20.100000000000001" customHeight="1">
      <c r="A330" s="725"/>
      <c r="B330" s="725"/>
      <c r="C330" s="725"/>
      <c r="D330" s="725"/>
      <c r="E330" s="725"/>
      <c r="F330" s="725"/>
      <c r="G330" s="725"/>
      <c r="H330" s="149"/>
      <c r="I330" s="149"/>
      <c r="J330" s="149"/>
      <c r="K330" s="149"/>
      <c r="L330" s="149"/>
      <c r="M330" s="149"/>
    </row>
    <row r="331" spans="1:13" s="148" customFormat="1" ht="20.100000000000001" customHeight="1">
      <c r="A331" s="725"/>
      <c r="B331" s="725"/>
      <c r="C331" s="725"/>
      <c r="D331" s="725"/>
      <c r="E331" s="725"/>
      <c r="F331" s="725"/>
      <c r="G331" s="725"/>
      <c r="H331" s="149"/>
      <c r="I331" s="149"/>
      <c r="J331" s="149"/>
      <c r="K331" s="149"/>
      <c r="L331" s="149"/>
      <c r="M331" s="149"/>
    </row>
    <row r="332" spans="1:13" s="148" customFormat="1" ht="20.100000000000001" customHeight="1">
      <c r="A332" s="725"/>
      <c r="B332" s="725"/>
      <c r="C332" s="725"/>
      <c r="D332" s="725"/>
      <c r="E332" s="725"/>
      <c r="F332" s="725"/>
      <c r="G332" s="725"/>
      <c r="H332" s="149"/>
      <c r="I332" s="149"/>
      <c r="J332" s="149"/>
      <c r="K332" s="149"/>
      <c r="L332" s="149"/>
      <c r="M332" s="149"/>
    </row>
    <row r="333" spans="1:13" s="148" customFormat="1" ht="20.100000000000001" customHeight="1">
      <c r="A333" s="725"/>
      <c r="B333" s="725"/>
      <c r="C333" s="725"/>
      <c r="D333" s="725"/>
      <c r="E333" s="725"/>
      <c r="F333" s="725"/>
      <c r="G333" s="725"/>
      <c r="H333" s="149"/>
      <c r="I333" s="149"/>
      <c r="J333" s="149"/>
      <c r="K333" s="149"/>
      <c r="L333" s="149"/>
      <c r="M333" s="149"/>
    </row>
    <row r="334" spans="1:13" s="148" customFormat="1" ht="20.100000000000001" customHeight="1">
      <c r="A334" s="725"/>
      <c r="B334" s="725"/>
      <c r="C334" s="725"/>
      <c r="D334" s="725"/>
      <c r="E334" s="725"/>
      <c r="F334" s="725"/>
      <c r="G334" s="725"/>
      <c r="H334" s="149"/>
      <c r="I334" s="149"/>
      <c r="J334" s="149"/>
      <c r="K334" s="149"/>
      <c r="L334" s="149"/>
      <c r="M334" s="149"/>
    </row>
    <row r="335" spans="1:13" s="148" customFormat="1" ht="20.100000000000001" customHeight="1">
      <c r="A335" s="725"/>
      <c r="B335" s="725"/>
      <c r="C335" s="725"/>
      <c r="D335" s="725"/>
      <c r="E335" s="725"/>
      <c r="F335" s="725"/>
      <c r="G335" s="725"/>
      <c r="H335" s="149"/>
      <c r="I335" s="149"/>
      <c r="J335" s="149"/>
      <c r="K335" s="149"/>
      <c r="L335" s="149"/>
      <c r="M335" s="149"/>
    </row>
    <row r="336" spans="1:13" s="148" customFormat="1" ht="20.100000000000001" customHeight="1">
      <c r="A336" s="725"/>
      <c r="B336" s="725"/>
      <c r="C336" s="725"/>
      <c r="D336" s="725"/>
      <c r="E336" s="725"/>
      <c r="F336" s="725"/>
      <c r="G336" s="725"/>
      <c r="H336" s="149"/>
      <c r="I336" s="149"/>
      <c r="J336" s="149"/>
      <c r="K336" s="149"/>
      <c r="L336" s="149"/>
      <c r="M336" s="149"/>
    </row>
    <row r="337" spans="1:13" s="148" customFormat="1" ht="20.100000000000001" customHeight="1">
      <c r="A337" s="725"/>
      <c r="B337" s="725"/>
      <c r="C337" s="725"/>
      <c r="D337" s="725"/>
      <c r="E337" s="725"/>
      <c r="F337" s="725"/>
      <c r="G337" s="725"/>
      <c r="H337" s="149"/>
      <c r="I337" s="149"/>
      <c r="J337" s="149"/>
      <c r="K337" s="149"/>
      <c r="L337" s="149"/>
      <c r="M337" s="149"/>
    </row>
    <row r="338" spans="1:13" s="148" customFormat="1" ht="20.100000000000001" customHeight="1">
      <c r="A338" s="725"/>
      <c r="B338" s="725"/>
      <c r="C338" s="725"/>
      <c r="D338" s="725"/>
      <c r="E338" s="725"/>
      <c r="F338" s="725"/>
      <c r="G338" s="725"/>
      <c r="H338" s="149"/>
      <c r="I338" s="149"/>
      <c r="J338" s="149"/>
      <c r="K338" s="149"/>
      <c r="L338" s="149"/>
      <c r="M338" s="149"/>
    </row>
    <row r="339" spans="1:13" s="148" customFormat="1" ht="20.100000000000001" customHeight="1">
      <c r="A339" s="725"/>
      <c r="B339" s="725"/>
      <c r="C339" s="725"/>
      <c r="D339" s="725"/>
      <c r="E339" s="725"/>
      <c r="F339" s="725"/>
      <c r="G339" s="725"/>
      <c r="H339" s="149"/>
      <c r="I339" s="149"/>
      <c r="J339" s="149"/>
      <c r="K339" s="149"/>
      <c r="L339" s="149"/>
      <c r="M339" s="149"/>
    </row>
    <row r="340" spans="1:13" s="148" customFormat="1" ht="20.100000000000001" customHeight="1">
      <c r="A340" s="725"/>
      <c r="B340" s="725"/>
      <c r="C340" s="725"/>
      <c r="D340" s="725"/>
      <c r="E340" s="725"/>
      <c r="F340" s="725"/>
      <c r="G340" s="725"/>
      <c r="H340" s="149"/>
      <c r="I340" s="149"/>
      <c r="J340" s="149"/>
      <c r="K340" s="149"/>
      <c r="L340" s="149"/>
      <c r="M340" s="149"/>
    </row>
    <row r="341" spans="1:13" s="148" customFormat="1" ht="20.100000000000001" customHeight="1">
      <c r="A341" s="725"/>
      <c r="B341" s="725"/>
      <c r="C341" s="725"/>
      <c r="D341" s="725"/>
      <c r="E341" s="725"/>
      <c r="F341" s="725"/>
      <c r="G341" s="725"/>
      <c r="H341" s="149"/>
      <c r="I341" s="149"/>
      <c r="J341" s="149"/>
      <c r="K341" s="149"/>
      <c r="L341" s="149"/>
      <c r="M341" s="149"/>
    </row>
    <row r="342" spans="1:13" s="148" customFormat="1" ht="20.100000000000001" customHeight="1">
      <c r="A342" s="725"/>
      <c r="B342" s="725"/>
      <c r="C342" s="725"/>
      <c r="D342" s="725"/>
      <c r="E342" s="725"/>
      <c r="F342" s="725"/>
      <c r="G342" s="725"/>
      <c r="H342" s="149"/>
      <c r="I342" s="149"/>
      <c r="J342" s="149"/>
      <c r="K342" s="149"/>
      <c r="L342" s="149"/>
      <c r="M342" s="149"/>
    </row>
    <row r="343" spans="1:13" s="148" customFormat="1" ht="20.100000000000001" customHeight="1">
      <c r="A343" s="725"/>
      <c r="B343" s="725"/>
      <c r="C343" s="725"/>
      <c r="D343" s="725"/>
      <c r="E343" s="725"/>
      <c r="F343" s="725"/>
      <c r="G343" s="725"/>
      <c r="H343" s="149"/>
      <c r="I343" s="149"/>
      <c r="J343" s="149"/>
      <c r="K343" s="149"/>
      <c r="L343" s="149"/>
      <c r="M343" s="149"/>
    </row>
    <row r="344" spans="1:13" s="148" customFormat="1" ht="20.100000000000001" customHeight="1">
      <c r="A344" s="725"/>
      <c r="B344" s="725"/>
      <c r="C344" s="725"/>
      <c r="D344" s="725"/>
      <c r="E344" s="725"/>
      <c r="F344" s="725"/>
      <c r="G344" s="725"/>
      <c r="H344" s="149"/>
      <c r="I344" s="149"/>
      <c r="J344" s="149"/>
      <c r="K344" s="149"/>
      <c r="L344" s="149"/>
      <c r="M344" s="149"/>
    </row>
    <row r="345" spans="1:13" s="148" customFormat="1" ht="20.100000000000001" customHeight="1">
      <c r="A345" s="725"/>
      <c r="B345" s="725"/>
      <c r="C345" s="725"/>
      <c r="D345" s="725"/>
      <c r="E345" s="725"/>
      <c r="F345" s="725"/>
      <c r="G345" s="725"/>
      <c r="H345" s="149"/>
      <c r="I345" s="149"/>
      <c r="J345" s="149"/>
      <c r="K345" s="149"/>
      <c r="L345" s="149"/>
      <c r="M345" s="149"/>
    </row>
    <row r="346" spans="1:13" s="148" customFormat="1" ht="20.100000000000001" customHeight="1">
      <c r="A346" s="725"/>
      <c r="B346" s="725"/>
      <c r="C346" s="725"/>
      <c r="D346" s="725"/>
      <c r="E346" s="725"/>
      <c r="F346" s="725"/>
      <c r="G346" s="725"/>
      <c r="H346" s="149"/>
      <c r="I346" s="149"/>
      <c r="J346" s="149"/>
      <c r="K346" s="149"/>
      <c r="L346" s="149"/>
      <c r="M346" s="149"/>
    </row>
    <row r="347" spans="1:13" s="148" customFormat="1" ht="20.100000000000001" customHeight="1">
      <c r="A347" s="725"/>
      <c r="B347" s="725"/>
      <c r="C347" s="725"/>
      <c r="D347" s="725"/>
      <c r="E347" s="725"/>
      <c r="F347" s="725"/>
      <c r="G347" s="725"/>
      <c r="H347" s="149"/>
      <c r="I347" s="149"/>
      <c r="J347" s="149"/>
      <c r="K347" s="149"/>
      <c r="L347" s="149"/>
      <c r="M347" s="149"/>
    </row>
    <row r="348" spans="1:13" s="148" customFormat="1" ht="20.100000000000001" customHeight="1">
      <c r="A348" s="725"/>
      <c r="B348" s="725"/>
      <c r="C348" s="725"/>
      <c r="D348" s="725"/>
      <c r="E348" s="725"/>
      <c r="F348" s="725"/>
      <c r="G348" s="725"/>
      <c r="H348" s="149"/>
      <c r="I348" s="149"/>
      <c r="J348" s="149"/>
      <c r="K348" s="149"/>
      <c r="L348" s="149"/>
      <c r="M348" s="149"/>
    </row>
    <row r="349" spans="1:13" s="148" customFormat="1" ht="20.100000000000001" customHeight="1">
      <c r="A349" s="725"/>
      <c r="B349" s="725"/>
      <c r="C349" s="725"/>
      <c r="D349" s="725"/>
      <c r="E349" s="725"/>
      <c r="F349" s="725"/>
      <c r="G349" s="725"/>
      <c r="H349" s="149"/>
      <c r="I349" s="149"/>
      <c r="J349" s="149"/>
      <c r="K349" s="149"/>
      <c r="L349" s="149"/>
      <c r="M349" s="149"/>
    </row>
    <row r="350" spans="1:13" s="148" customFormat="1" ht="20.100000000000001" customHeight="1">
      <c r="A350" s="725"/>
      <c r="B350" s="725"/>
      <c r="C350" s="725"/>
      <c r="D350" s="725"/>
      <c r="E350" s="725"/>
      <c r="F350" s="725"/>
      <c r="G350" s="725"/>
      <c r="H350" s="149"/>
      <c r="I350" s="149"/>
      <c r="J350" s="149"/>
      <c r="K350" s="149"/>
      <c r="L350" s="149"/>
      <c r="M350" s="149"/>
    </row>
    <row r="351" spans="1:13" s="148" customFormat="1" ht="20.100000000000001" customHeight="1">
      <c r="A351" s="725"/>
      <c r="B351" s="725"/>
      <c r="C351" s="725"/>
      <c r="D351" s="725"/>
      <c r="E351" s="725"/>
      <c r="F351" s="725"/>
      <c r="G351" s="725"/>
      <c r="H351" s="149"/>
      <c r="I351" s="149"/>
      <c r="J351" s="149"/>
      <c r="K351" s="149"/>
      <c r="L351" s="149"/>
      <c r="M351" s="149"/>
    </row>
    <row r="352" spans="1:13" s="148" customFormat="1" ht="20.100000000000001" customHeight="1">
      <c r="A352" s="725"/>
      <c r="B352" s="725"/>
      <c r="C352" s="725"/>
      <c r="D352" s="725"/>
      <c r="E352" s="725"/>
      <c r="F352" s="725"/>
      <c r="G352" s="725"/>
      <c r="H352" s="149"/>
      <c r="I352" s="149"/>
      <c r="J352" s="149"/>
      <c r="K352" s="149"/>
      <c r="L352" s="149"/>
      <c r="M352" s="149"/>
    </row>
    <row r="353" spans="1:13" s="148" customFormat="1" ht="20.100000000000001" customHeight="1">
      <c r="A353" s="725"/>
      <c r="B353" s="725"/>
      <c r="C353" s="725"/>
      <c r="D353" s="725"/>
      <c r="E353" s="725"/>
      <c r="F353" s="725"/>
      <c r="G353" s="725"/>
      <c r="H353" s="149"/>
      <c r="I353" s="149"/>
      <c r="J353" s="149"/>
      <c r="K353" s="149"/>
      <c r="L353" s="149"/>
      <c r="M353" s="149"/>
    </row>
    <row r="354" spans="1:13" s="148" customFormat="1" ht="20.100000000000001" customHeight="1">
      <c r="A354" s="725"/>
      <c r="B354" s="725"/>
      <c r="C354" s="725"/>
      <c r="D354" s="725"/>
      <c r="E354" s="725"/>
      <c r="F354" s="725"/>
      <c r="G354" s="725"/>
      <c r="H354" s="149"/>
      <c r="I354" s="149"/>
      <c r="J354" s="149"/>
      <c r="K354" s="149"/>
      <c r="L354" s="149"/>
      <c r="M354" s="149"/>
    </row>
    <row r="355" spans="1:13" s="148" customFormat="1" ht="20.100000000000001" customHeight="1">
      <c r="A355" s="725"/>
      <c r="B355" s="725"/>
      <c r="C355" s="725"/>
      <c r="D355" s="725"/>
      <c r="E355" s="725"/>
      <c r="F355" s="725"/>
      <c r="G355" s="725"/>
      <c r="H355" s="149"/>
      <c r="I355" s="149"/>
      <c r="J355" s="149"/>
      <c r="K355" s="149"/>
      <c r="L355" s="149"/>
      <c r="M355" s="149"/>
    </row>
    <row r="356" spans="1:13" s="148" customFormat="1" ht="20.100000000000001" customHeight="1">
      <c r="A356" s="725"/>
      <c r="B356" s="725"/>
      <c r="C356" s="725"/>
      <c r="D356" s="725"/>
      <c r="E356" s="725"/>
      <c r="F356" s="725"/>
      <c r="G356" s="725"/>
      <c r="H356" s="149"/>
      <c r="I356" s="149"/>
      <c r="J356" s="149"/>
      <c r="K356" s="149"/>
      <c r="L356" s="149"/>
      <c r="M356" s="149"/>
    </row>
    <row r="357" spans="1:13" s="148" customFormat="1" ht="20.100000000000001" customHeight="1">
      <c r="A357" s="725"/>
      <c r="B357" s="725"/>
      <c r="C357" s="725"/>
      <c r="D357" s="725"/>
      <c r="E357" s="725"/>
      <c r="F357" s="725"/>
      <c r="G357" s="725"/>
      <c r="H357" s="149"/>
      <c r="I357" s="149"/>
      <c r="J357" s="149"/>
      <c r="K357" s="149"/>
      <c r="L357" s="149"/>
      <c r="M357" s="149"/>
    </row>
    <row r="358" spans="1:13" s="148" customFormat="1" ht="20.100000000000001" customHeight="1">
      <c r="A358" s="725"/>
      <c r="B358" s="725"/>
      <c r="C358" s="725"/>
      <c r="D358" s="725"/>
      <c r="E358" s="725"/>
      <c r="F358" s="725"/>
      <c r="G358" s="725"/>
      <c r="H358" s="149"/>
      <c r="I358" s="149"/>
      <c r="J358" s="149"/>
      <c r="K358" s="149"/>
      <c r="L358" s="149"/>
      <c r="M358" s="149"/>
    </row>
    <row r="359" spans="1:13" s="148" customFormat="1" ht="20.100000000000001" customHeight="1">
      <c r="A359" s="725"/>
      <c r="B359" s="725"/>
      <c r="C359" s="725"/>
      <c r="D359" s="725"/>
      <c r="E359" s="725"/>
      <c r="F359" s="725"/>
      <c r="G359" s="725"/>
      <c r="H359" s="149"/>
      <c r="I359" s="149"/>
      <c r="J359" s="149"/>
      <c r="K359" s="149"/>
      <c r="L359" s="149"/>
      <c r="M359" s="149"/>
    </row>
    <row r="360" spans="1:13" s="148" customFormat="1" ht="20.100000000000001" customHeight="1">
      <c r="A360" s="725"/>
      <c r="B360" s="725"/>
      <c r="C360" s="725"/>
      <c r="D360" s="725"/>
      <c r="E360" s="725"/>
      <c r="F360" s="725"/>
      <c r="G360" s="725"/>
      <c r="H360" s="149"/>
      <c r="I360" s="149"/>
      <c r="J360" s="149"/>
      <c r="K360" s="149"/>
      <c r="L360" s="149"/>
      <c r="M360" s="149"/>
    </row>
    <row r="361" spans="1:13" s="148" customFormat="1" ht="20.100000000000001" customHeight="1">
      <c r="A361" s="725"/>
      <c r="B361" s="725"/>
      <c r="C361" s="725"/>
      <c r="D361" s="725"/>
      <c r="E361" s="725"/>
      <c r="F361" s="725"/>
      <c r="G361" s="725"/>
      <c r="H361" s="149"/>
      <c r="I361" s="149"/>
      <c r="J361" s="149"/>
      <c r="K361" s="149"/>
      <c r="L361" s="149"/>
      <c r="M361" s="149"/>
    </row>
    <row r="362" spans="1:13" s="148" customFormat="1" ht="20.100000000000001" customHeight="1">
      <c r="A362" s="725"/>
      <c r="B362" s="725"/>
      <c r="C362" s="725"/>
      <c r="D362" s="725"/>
      <c r="E362" s="725"/>
      <c r="F362" s="725"/>
      <c r="G362" s="725"/>
      <c r="H362" s="149"/>
      <c r="I362" s="149"/>
      <c r="J362" s="149"/>
      <c r="K362" s="149"/>
      <c r="L362" s="149"/>
      <c r="M362" s="149"/>
    </row>
    <row r="363" spans="1:13" s="148" customFormat="1" ht="20.100000000000001" customHeight="1">
      <c r="A363" s="725"/>
      <c r="B363" s="725"/>
      <c r="C363" s="725"/>
      <c r="D363" s="725"/>
      <c r="E363" s="725"/>
      <c r="F363" s="725"/>
      <c r="G363" s="725"/>
      <c r="H363" s="149"/>
      <c r="I363" s="149"/>
      <c r="J363" s="149"/>
      <c r="K363" s="149"/>
      <c r="L363" s="149"/>
      <c r="M363" s="149"/>
    </row>
    <row r="364" spans="1:13" s="148" customFormat="1" ht="20.100000000000001" customHeight="1">
      <c r="A364" s="725"/>
      <c r="B364" s="725"/>
      <c r="C364" s="725"/>
      <c r="D364" s="725"/>
      <c r="E364" s="725"/>
      <c r="F364" s="725"/>
      <c r="G364" s="725"/>
      <c r="H364" s="149"/>
      <c r="I364" s="149"/>
      <c r="J364" s="149"/>
      <c r="K364" s="149"/>
      <c r="L364" s="149"/>
      <c r="M364" s="149"/>
    </row>
    <row r="365" spans="1:13" s="148" customFormat="1" ht="20.100000000000001" customHeight="1">
      <c r="A365" s="725"/>
      <c r="B365" s="725"/>
      <c r="C365" s="725"/>
      <c r="D365" s="725"/>
      <c r="E365" s="725"/>
      <c r="F365" s="725"/>
      <c r="G365" s="725"/>
      <c r="H365" s="149"/>
      <c r="I365" s="149"/>
      <c r="J365" s="149"/>
      <c r="K365" s="149"/>
      <c r="L365" s="149"/>
      <c r="M365" s="149"/>
    </row>
    <row r="366" spans="1:13" s="148" customFormat="1" ht="20.100000000000001" customHeight="1">
      <c r="A366" s="725"/>
      <c r="B366" s="725"/>
      <c r="C366" s="725"/>
      <c r="D366" s="725"/>
      <c r="E366" s="725"/>
      <c r="F366" s="725"/>
      <c r="G366" s="725"/>
      <c r="H366" s="149"/>
      <c r="I366" s="149"/>
      <c r="J366" s="149"/>
      <c r="K366" s="149"/>
      <c r="L366" s="149"/>
      <c r="M366" s="149"/>
    </row>
    <row r="367" spans="1:13" s="148" customFormat="1" ht="20.100000000000001" customHeight="1">
      <c r="A367" s="725"/>
      <c r="B367" s="725"/>
      <c r="C367" s="725"/>
      <c r="D367" s="725"/>
      <c r="E367" s="725"/>
      <c r="F367" s="725"/>
      <c r="G367" s="725"/>
      <c r="H367" s="149"/>
      <c r="I367" s="149"/>
      <c r="J367" s="149"/>
      <c r="K367" s="149"/>
      <c r="L367" s="149"/>
      <c r="M367" s="149"/>
    </row>
    <row r="368" spans="1:13" s="148" customFormat="1" ht="20.100000000000001" customHeight="1">
      <c r="A368" s="725"/>
      <c r="B368" s="725"/>
      <c r="C368" s="725"/>
      <c r="D368" s="725"/>
      <c r="E368" s="725"/>
      <c r="F368" s="725"/>
      <c r="G368" s="725"/>
      <c r="H368" s="149"/>
      <c r="I368" s="149"/>
      <c r="J368" s="149"/>
      <c r="K368" s="149"/>
      <c r="L368" s="149"/>
      <c r="M368" s="149"/>
    </row>
    <row r="369" spans="1:13" s="148" customFormat="1" ht="20.100000000000001" customHeight="1">
      <c r="A369" s="725"/>
      <c r="B369" s="725"/>
      <c r="C369" s="725"/>
      <c r="D369" s="725"/>
      <c r="E369" s="725"/>
      <c r="F369" s="725"/>
      <c r="G369" s="725"/>
      <c r="H369" s="149"/>
      <c r="I369" s="149"/>
      <c r="J369" s="149"/>
      <c r="K369" s="149"/>
      <c r="L369" s="149"/>
      <c r="M369" s="149"/>
    </row>
    <row r="370" spans="1:13" s="148" customFormat="1" ht="20.100000000000001" customHeight="1">
      <c r="A370" s="725"/>
      <c r="B370" s="725"/>
      <c r="C370" s="725"/>
      <c r="D370" s="725"/>
      <c r="E370" s="725"/>
      <c r="F370" s="725"/>
      <c r="G370" s="725"/>
      <c r="H370" s="149"/>
      <c r="I370" s="149"/>
      <c r="J370" s="149"/>
      <c r="K370" s="149"/>
      <c r="L370" s="149"/>
      <c r="M370" s="149"/>
    </row>
    <row r="371" spans="1:13" s="148" customFormat="1" ht="20.100000000000001" customHeight="1">
      <c r="A371" s="725"/>
      <c r="B371" s="725"/>
      <c r="C371" s="725"/>
      <c r="D371" s="725"/>
      <c r="E371" s="725"/>
      <c r="F371" s="725"/>
      <c r="G371" s="725"/>
      <c r="H371" s="149"/>
      <c r="I371" s="149"/>
      <c r="J371" s="149"/>
      <c r="K371" s="149"/>
      <c r="L371" s="149"/>
      <c r="M371" s="149"/>
    </row>
    <row r="372" spans="1:13" s="148" customFormat="1" ht="20.100000000000001" customHeight="1">
      <c r="A372" s="725"/>
      <c r="B372" s="725"/>
      <c r="C372" s="725"/>
      <c r="D372" s="725"/>
      <c r="E372" s="725"/>
      <c r="F372" s="725"/>
      <c r="G372" s="725"/>
      <c r="H372" s="149"/>
      <c r="I372" s="149"/>
      <c r="J372" s="149"/>
      <c r="K372" s="149"/>
      <c r="L372" s="149"/>
      <c r="M372" s="149"/>
    </row>
    <row r="373" spans="1:13" s="148" customFormat="1" ht="20.100000000000001" customHeight="1">
      <c r="A373" s="725"/>
      <c r="B373" s="725"/>
      <c r="C373" s="725"/>
      <c r="D373" s="725"/>
      <c r="E373" s="725"/>
      <c r="F373" s="725"/>
      <c r="G373" s="725"/>
      <c r="H373" s="149"/>
      <c r="I373" s="149"/>
      <c r="J373" s="149"/>
      <c r="K373" s="149"/>
      <c r="L373" s="149"/>
      <c r="M373" s="149"/>
    </row>
    <row r="374" spans="1:13" s="148" customFormat="1" ht="20.100000000000001" customHeight="1">
      <c r="A374" s="725"/>
      <c r="B374" s="725"/>
      <c r="C374" s="725"/>
      <c r="D374" s="725"/>
      <c r="E374" s="725"/>
      <c r="F374" s="725"/>
      <c r="G374" s="725"/>
      <c r="H374" s="149"/>
      <c r="I374" s="149"/>
      <c r="J374" s="149"/>
      <c r="K374" s="149"/>
      <c r="L374" s="149"/>
      <c r="M374" s="149"/>
    </row>
    <row r="375" spans="1:13" s="148" customFormat="1" ht="20.100000000000001" customHeight="1">
      <c r="A375" s="725"/>
      <c r="B375" s="725"/>
      <c r="C375" s="725"/>
      <c r="D375" s="725"/>
      <c r="E375" s="725"/>
      <c r="F375" s="725"/>
      <c r="G375" s="725"/>
      <c r="H375" s="149"/>
      <c r="I375" s="149"/>
      <c r="J375" s="149"/>
      <c r="K375" s="149"/>
      <c r="L375" s="149"/>
      <c r="M375" s="149"/>
    </row>
    <row r="376" spans="1:13" s="148" customFormat="1" ht="20.100000000000001" customHeight="1">
      <c r="A376" s="725"/>
      <c r="B376" s="725"/>
      <c r="C376" s="725"/>
      <c r="D376" s="725"/>
      <c r="E376" s="725"/>
      <c r="F376" s="725"/>
      <c r="G376" s="725"/>
      <c r="H376" s="149"/>
      <c r="I376" s="149"/>
      <c r="J376" s="149"/>
      <c r="K376" s="149"/>
      <c r="L376" s="149"/>
      <c r="M376" s="149"/>
    </row>
    <row r="377" spans="1:13" s="148" customFormat="1" ht="20.100000000000001" customHeight="1">
      <c r="A377" s="725"/>
      <c r="B377" s="725"/>
      <c r="C377" s="725"/>
      <c r="D377" s="725"/>
      <c r="E377" s="725"/>
      <c r="F377" s="725"/>
      <c r="G377" s="725"/>
      <c r="H377" s="149"/>
      <c r="I377" s="149"/>
      <c r="J377" s="149"/>
      <c r="K377" s="149"/>
      <c r="L377" s="149"/>
      <c r="M377" s="149"/>
    </row>
    <row r="378" spans="1:13" s="148" customFormat="1" ht="20.100000000000001" customHeight="1">
      <c r="A378" s="725"/>
      <c r="B378" s="725"/>
      <c r="C378" s="725"/>
      <c r="D378" s="725"/>
      <c r="E378" s="725"/>
      <c r="F378" s="725"/>
      <c r="G378" s="725"/>
      <c r="H378" s="149"/>
      <c r="I378" s="149"/>
      <c r="J378" s="149"/>
      <c r="K378" s="149"/>
      <c r="L378" s="149"/>
      <c r="M378" s="149"/>
    </row>
    <row r="379" spans="1:13" s="148" customFormat="1" ht="20.100000000000001" customHeight="1">
      <c r="A379" s="725"/>
      <c r="B379" s="725"/>
      <c r="C379" s="725"/>
      <c r="D379" s="725"/>
      <c r="E379" s="725"/>
      <c r="F379" s="725"/>
      <c r="G379" s="725"/>
      <c r="H379" s="149"/>
      <c r="I379" s="149"/>
      <c r="J379" s="149"/>
      <c r="K379" s="149"/>
      <c r="L379" s="149"/>
      <c r="M379" s="149"/>
    </row>
    <row r="380" spans="1:13" s="148" customFormat="1" ht="20.100000000000001" customHeight="1">
      <c r="A380" s="725"/>
      <c r="B380" s="725"/>
      <c r="C380" s="725"/>
      <c r="D380" s="725"/>
      <c r="E380" s="725"/>
      <c r="F380" s="725"/>
      <c r="G380" s="725"/>
      <c r="H380" s="149"/>
      <c r="I380" s="149"/>
      <c r="J380" s="149"/>
      <c r="K380" s="149"/>
      <c r="L380" s="149"/>
      <c r="M380" s="149"/>
    </row>
    <row r="381" spans="1:13" s="148" customFormat="1" ht="20.100000000000001" customHeight="1">
      <c r="A381" s="725"/>
      <c r="B381" s="725"/>
      <c r="C381" s="725"/>
      <c r="D381" s="725"/>
      <c r="E381" s="725"/>
      <c r="F381" s="725"/>
      <c r="G381" s="725"/>
      <c r="H381" s="149"/>
      <c r="I381" s="149"/>
      <c r="J381" s="149"/>
      <c r="K381" s="149"/>
      <c r="L381" s="149"/>
      <c r="M381" s="149"/>
    </row>
    <row r="382" spans="1:13" s="148" customFormat="1" ht="20.100000000000001" customHeight="1">
      <c r="A382" s="725"/>
      <c r="B382" s="725"/>
      <c r="C382" s="725"/>
      <c r="D382" s="725"/>
      <c r="E382" s="725"/>
      <c r="F382" s="725"/>
      <c r="G382" s="725"/>
      <c r="H382" s="149"/>
      <c r="I382" s="149"/>
      <c r="J382" s="149"/>
      <c r="K382" s="149"/>
      <c r="L382" s="149"/>
      <c r="M382" s="149"/>
    </row>
    <row r="383" spans="1:13" s="148" customFormat="1" ht="20.100000000000001" customHeight="1">
      <c r="A383" s="725"/>
      <c r="B383" s="725"/>
      <c r="C383" s="725"/>
      <c r="D383" s="725"/>
      <c r="E383" s="725"/>
      <c r="F383" s="725"/>
      <c r="G383" s="725"/>
      <c r="H383" s="149"/>
      <c r="I383" s="149"/>
      <c r="J383" s="149"/>
      <c r="K383" s="149"/>
      <c r="L383" s="149"/>
      <c r="M383" s="149"/>
    </row>
    <row r="384" spans="1:13" s="148" customFormat="1" ht="20.100000000000001" customHeight="1">
      <c r="A384" s="725"/>
      <c r="B384" s="725"/>
      <c r="C384" s="725"/>
      <c r="D384" s="725"/>
      <c r="E384" s="725"/>
      <c r="F384" s="725"/>
      <c r="G384" s="725"/>
      <c r="H384" s="149"/>
      <c r="I384" s="149"/>
      <c r="J384" s="149"/>
      <c r="K384" s="149"/>
      <c r="L384" s="149"/>
      <c r="M384" s="149"/>
    </row>
    <row r="385" spans="1:13" s="148" customFormat="1" ht="20.100000000000001" customHeight="1">
      <c r="A385" s="725"/>
      <c r="B385" s="725"/>
      <c r="C385" s="725"/>
      <c r="D385" s="725"/>
      <c r="E385" s="725"/>
      <c r="F385" s="725"/>
      <c r="G385" s="725"/>
      <c r="H385" s="149"/>
      <c r="I385" s="149"/>
      <c r="J385" s="149"/>
      <c r="K385" s="149"/>
      <c r="L385" s="149"/>
      <c r="M385" s="149"/>
    </row>
    <row r="386" spans="1:13" s="148" customFormat="1" ht="20.100000000000001" customHeight="1">
      <c r="A386" s="725"/>
      <c r="B386" s="725"/>
      <c r="C386" s="725"/>
      <c r="D386" s="725"/>
      <c r="E386" s="725"/>
      <c r="F386" s="725"/>
      <c r="G386" s="725"/>
      <c r="H386" s="149"/>
      <c r="I386" s="149"/>
      <c r="J386" s="149"/>
      <c r="K386" s="149"/>
      <c r="L386" s="149"/>
      <c r="M386" s="149"/>
    </row>
    <row r="387" spans="1:13" s="148" customFormat="1" ht="20.100000000000001" customHeight="1">
      <c r="A387" s="725"/>
      <c r="B387" s="725"/>
      <c r="C387" s="725"/>
      <c r="D387" s="725"/>
      <c r="E387" s="725"/>
      <c r="F387" s="725"/>
      <c r="G387" s="725"/>
      <c r="H387" s="149"/>
      <c r="I387" s="149"/>
      <c r="J387" s="149"/>
      <c r="K387" s="149"/>
      <c r="L387" s="149"/>
      <c r="M387" s="149"/>
    </row>
    <row r="388" spans="1:13" s="148" customFormat="1" ht="20.100000000000001" customHeight="1">
      <c r="A388" s="725"/>
      <c r="B388" s="725"/>
      <c r="C388" s="725"/>
      <c r="D388" s="725"/>
      <c r="E388" s="725"/>
      <c r="F388" s="725"/>
      <c r="G388" s="725"/>
      <c r="H388" s="149"/>
      <c r="I388" s="149"/>
      <c r="J388" s="149"/>
      <c r="K388" s="149"/>
      <c r="L388" s="149"/>
      <c r="M388" s="149"/>
    </row>
    <row r="389" spans="1:13" s="148" customFormat="1" ht="20.100000000000001" customHeight="1">
      <c r="A389" s="725"/>
      <c r="B389" s="725"/>
      <c r="C389" s="725"/>
      <c r="D389" s="725"/>
      <c r="E389" s="725"/>
      <c r="F389" s="725"/>
      <c r="G389" s="725"/>
      <c r="H389" s="149"/>
      <c r="I389" s="149"/>
      <c r="J389" s="149"/>
      <c r="K389" s="149"/>
      <c r="L389" s="149"/>
      <c r="M389" s="149"/>
    </row>
    <row r="390" spans="1:13" s="148" customFormat="1" ht="20.100000000000001" customHeight="1">
      <c r="A390" s="725"/>
      <c r="B390" s="725"/>
      <c r="C390" s="725"/>
      <c r="D390" s="725"/>
      <c r="E390" s="725"/>
      <c r="F390" s="725"/>
      <c r="G390" s="725"/>
      <c r="H390" s="149"/>
      <c r="I390" s="149"/>
      <c r="J390" s="149"/>
      <c r="K390" s="149"/>
      <c r="L390" s="149"/>
      <c r="M390" s="149"/>
    </row>
    <row r="391" spans="1:13" s="148" customFormat="1" ht="20.100000000000001" customHeight="1">
      <c r="A391" s="725"/>
      <c r="B391" s="725"/>
      <c r="C391" s="725"/>
      <c r="D391" s="725"/>
      <c r="E391" s="725"/>
      <c r="F391" s="725"/>
      <c r="G391" s="725"/>
      <c r="H391" s="149"/>
      <c r="I391" s="149"/>
      <c r="J391" s="149"/>
      <c r="K391" s="149"/>
      <c r="L391" s="149"/>
      <c r="M391" s="149"/>
    </row>
    <row r="392" spans="1:13" s="148" customFormat="1" ht="20.100000000000001" customHeight="1">
      <c r="A392" s="725"/>
      <c r="B392" s="725"/>
      <c r="C392" s="725"/>
      <c r="D392" s="725"/>
      <c r="E392" s="725"/>
      <c r="F392" s="725"/>
      <c r="G392" s="725"/>
      <c r="H392" s="149"/>
      <c r="I392" s="149"/>
      <c r="J392" s="149"/>
      <c r="K392" s="149"/>
      <c r="L392" s="149"/>
      <c r="M392" s="149"/>
    </row>
    <row r="393" spans="1:13" s="148" customFormat="1" ht="20.100000000000001" customHeight="1">
      <c r="A393" s="725"/>
      <c r="B393" s="725"/>
      <c r="C393" s="725"/>
      <c r="D393" s="725"/>
      <c r="E393" s="725"/>
      <c r="F393" s="725"/>
      <c r="G393" s="725"/>
      <c r="H393" s="149"/>
      <c r="I393" s="149"/>
      <c r="J393" s="149"/>
      <c r="K393" s="149"/>
      <c r="L393" s="149"/>
      <c r="M393" s="149"/>
    </row>
    <row r="394" spans="1:13" s="148" customFormat="1" ht="20.100000000000001" customHeight="1">
      <c r="A394" s="725"/>
      <c r="B394" s="725"/>
      <c r="C394" s="725"/>
      <c r="D394" s="725"/>
      <c r="E394" s="725"/>
      <c r="F394" s="725"/>
      <c r="G394" s="725"/>
      <c r="H394" s="149"/>
      <c r="I394" s="149"/>
      <c r="J394" s="149"/>
      <c r="K394" s="149"/>
      <c r="L394" s="149"/>
      <c r="M394" s="149"/>
    </row>
    <row r="395" spans="1:13" s="148" customFormat="1" ht="20.100000000000001" customHeight="1">
      <c r="A395" s="725"/>
      <c r="B395" s="725"/>
      <c r="C395" s="725"/>
      <c r="D395" s="725"/>
      <c r="E395" s="725"/>
      <c r="F395" s="725"/>
      <c r="G395" s="725"/>
      <c r="H395" s="149"/>
      <c r="I395" s="149"/>
      <c r="J395" s="149"/>
      <c r="K395" s="149"/>
      <c r="L395" s="149"/>
      <c r="M395" s="149"/>
    </row>
    <row r="396" spans="1:13" s="148" customFormat="1" ht="20.100000000000001" customHeight="1">
      <c r="A396" s="725"/>
      <c r="B396" s="725"/>
      <c r="C396" s="725"/>
      <c r="D396" s="725"/>
      <c r="E396" s="725"/>
      <c r="F396" s="725"/>
      <c r="G396" s="725"/>
      <c r="H396" s="149"/>
      <c r="I396" s="149"/>
      <c r="J396" s="149"/>
      <c r="K396" s="149"/>
      <c r="L396" s="149"/>
      <c r="M396" s="149"/>
    </row>
    <row r="397" spans="1:13" s="148" customFormat="1" ht="20.100000000000001" customHeight="1">
      <c r="A397" s="725"/>
      <c r="B397" s="725"/>
      <c r="C397" s="725"/>
      <c r="D397" s="725"/>
      <c r="E397" s="725"/>
      <c r="F397" s="725"/>
      <c r="G397" s="725"/>
      <c r="H397" s="149"/>
      <c r="I397" s="149"/>
      <c r="J397" s="149"/>
      <c r="K397" s="149"/>
      <c r="L397" s="149"/>
      <c r="M397" s="149"/>
    </row>
    <row r="398" spans="1:13" s="148" customFormat="1" ht="20.100000000000001" customHeight="1">
      <c r="A398" s="725"/>
      <c r="B398" s="725"/>
      <c r="C398" s="725"/>
      <c r="D398" s="725"/>
      <c r="E398" s="725"/>
      <c r="F398" s="725"/>
      <c r="G398" s="725"/>
      <c r="H398" s="149"/>
      <c r="I398" s="149"/>
      <c r="J398" s="149"/>
      <c r="K398" s="149"/>
      <c r="L398" s="149"/>
      <c r="M398" s="149"/>
    </row>
    <row r="399" spans="1:13" s="148" customFormat="1" ht="20.100000000000001" customHeight="1">
      <c r="A399" s="725"/>
      <c r="B399" s="725"/>
      <c r="C399" s="725"/>
      <c r="D399" s="725"/>
      <c r="E399" s="725"/>
      <c r="F399" s="725"/>
      <c r="G399" s="725"/>
      <c r="H399" s="149"/>
      <c r="I399" s="149"/>
      <c r="J399" s="149"/>
      <c r="K399" s="149"/>
      <c r="L399" s="149"/>
      <c r="M399" s="149"/>
    </row>
    <row r="400" spans="1:13" s="148" customFormat="1" ht="20.100000000000001" customHeight="1">
      <c r="A400" s="725"/>
      <c r="B400" s="725"/>
      <c r="C400" s="725"/>
      <c r="D400" s="725"/>
      <c r="E400" s="725"/>
      <c r="F400" s="725"/>
      <c r="G400" s="725"/>
      <c r="H400" s="149"/>
      <c r="I400" s="149"/>
      <c r="J400" s="149"/>
      <c r="K400" s="149"/>
      <c r="L400" s="149"/>
      <c r="M400" s="149"/>
    </row>
    <row r="401" spans="1:13" s="148" customFormat="1" ht="20.100000000000001" customHeight="1">
      <c r="A401" s="725"/>
      <c r="B401" s="725"/>
      <c r="C401" s="725"/>
      <c r="D401" s="725"/>
      <c r="E401" s="725"/>
      <c r="F401" s="725"/>
      <c r="G401" s="725"/>
      <c r="H401" s="149"/>
      <c r="I401" s="149"/>
      <c r="J401" s="149"/>
      <c r="K401" s="149"/>
      <c r="L401" s="149"/>
      <c r="M401" s="149"/>
    </row>
    <row r="402" spans="1:13" s="148" customFormat="1" ht="20.100000000000001" customHeight="1">
      <c r="A402" s="725"/>
      <c r="B402" s="725"/>
      <c r="C402" s="725"/>
      <c r="D402" s="725"/>
      <c r="E402" s="725"/>
      <c r="F402" s="725"/>
      <c r="G402" s="725"/>
      <c r="H402" s="149"/>
      <c r="I402" s="149"/>
      <c r="J402" s="149"/>
      <c r="K402" s="149"/>
      <c r="L402" s="149"/>
      <c r="M402" s="149"/>
    </row>
    <row r="403" spans="1:13" s="148" customFormat="1" ht="20.100000000000001" customHeight="1">
      <c r="A403" s="725"/>
      <c r="B403" s="725"/>
      <c r="C403" s="725"/>
      <c r="D403" s="725"/>
      <c r="E403" s="725"/>
      <c r="F403" s="725"/>
      <c r="G403" s="725"/>
      <c r="H403" s="149"/>
      <c r="I403" s="149"/>
      <c r="J403" s="149"/>
      <c r="K403" s="149"/>
      <c r="L403" s="149"/>
      <c r="M403" s="149"/>
    </row>
    <row r="404" spans="1:13" s="148" customFormat="1" ht="20.100000000000001" customHeight="1">
      <c r="A404" s="725"/>
      <c r="B404" s="725"/>
      <c r="C404" s="725"/>
      <c r="D404" s="725"/>
      <c r="E404" s="725"/>
      <c r="F404" s="725"/>
      <c r="G404" s="725"/>
      <c r="H404" s="149"/>
      <c r="I404" s="149"/>
      <c r="J404" s="149"/>
      <c r="K404" s="149"/>
      <c r="L404" s="149"/>
      <c r="M404" s="149"/>
    </row>
    <row r="405" spans="1:13" s="148" customFormat="1" ht="20.100000000000001" customHeight="1">
      <c r="A405" s="725"/>
      <c r="B405" s="725"/>
      <c r="C405" s="725"/>
      <c r="D405" s="725"/>
      <c r="E405" s="725"/>
      <c r="F405" s="725"/>
      <c r="G405" s="725"/>
      <c r="H405" s="149"/>
      <c r="I405" s="149"/>
      <c r="J405" s="149"/>
      <c r="K405" s="149"/>
      <c r="L405" s="149"/>
      <c r="M405" s="149"/>
    </row>
    <row r="406" spans="1:13" s="148" customFormat="1" ht="20.100000000000001" customHeight="1">
      <c r="A406" s="725"/>
      <c r="B406" s="725"/>
      <c r="C406" s="725"/>
      <c r="D406" s="725"/>
      <c r="E406" s="725"/>
      <c r="F406" s="725"/>
      <c r="G406" s="725"/>
      <c r="H406" s="149"/>
      <c r="I406" s="149"/>
      <c r="J406" s="149"/>
      <c r="K406" s="149"/>
      <c r="L406" s="149"/>
      <c r="M406" s="149"/>
    </row>
    <row r="407" spans="1:13" s="148" customFormat="1" ht="20.100000000000001" customHeight="1">
      <c r="A407" s="725"/>
      <c r="B407" s="725"/>
      <c r="C407" s="725"/>
      <c r="D407" s="725"/>
      <c r="E407" s="725"/>
      <c r="F407" s="725"/>
      <c r="G407" s="725"/>
      <c r="H407" s="149"/>
      <c r="I407" s="149"/>
      <c r="J407" s="149"/>
      <c r="K407" s="149"/>
      <c r="L407" s="149"/>
      <c r="M407" s="149"/>
    </row>
    <row r="408" spans="1:13" s="148" customFormat="1" ht="20.100000000000001" customHeight="1">
      <c r="A408" s="725"/>
      <c r="B408" s="725"/>
      <c r="C408" s="725"/>
      <c r="D408" s="725"/>
      <c r="E408" s="725"/>
      <c r="F408" s="725"/>
      <c r="G408" s="725"/>
      <c r="H408" s="149"/>
      <c r="I408" s="149"/>
      <c r="J408" s="149"/>
      <c r="K408" s="149"/>
      <c r="L408" s="149"/>
      <c r="M408" s="149"/>
    </row>
    <row r="409" spans="1:13" s="148" customFormat="1" ht="20.100000000000001" customHeight="1">
      <c r="A409" s="725"/>
      <c r="B409" s="725"/>
      <c r="C409" s="725"/>
      <c r="D409" s="725"/>
      <c r="E409" s="725"/>
      <c r="F409" s="725"/>
      <c r="G409" s="725"/>
      <c r="H409" s="149"/>
      <c r="I409" s="149"/>
      <c r="J409" s="149"/>
      <c r="K409" s="149"/>
      <c r="L409" s="149"/>
      <c r="M409" s="149"/>
    </row>
    <row r="410" spans="1:13" s="148" customFormat="1" ht="20.100000000000001" customHeight="1">
      <c r="A410" s="725"/>
      <c r="B410" s="725"/>
      <c r="C410" s="725"/>
      <c r="D410" s="725"/>
      <c r="E410" s="725"/>
      <c r="F410" s="725"/>
      <c r="G410" s="725"/>
      <c r="H410" s="149"/>
      <c r="I410" s="149"/>
      <c r="J410" s="149"/>
      <c r="K410" s="149"/>
      <c r="L410" s="149"/>
      <c r="M410" s="149"/>
    </row>
    <row r="411" spans="1:13" s="148" customFormat="1" ht="20.100000000000001" customHeight="1">
      <c r="A411" s="725"/>
      <c r="B411" s="725"/>
      <c r="C411" s="725"/>
      <c r="D411" s="725"/>
      <c r="E411" s="725"/>
      <c r="F411" s="725"/>
      <c r="G411" s="725"/>
      <c r="H411" s="149"/>
      <c r="I411" s="149"/>
      <c r="J411" s="149"/>
      <c r="K411" s="149"/>
      <c r="L411" s="149"/>
      <c r="M411" s="149"/>
    </row>
    <row r="412" spans="1:13" s="148" customFormat="1" ht="20.100000000000001" customHeight="1">
      <c r="A412" s="725"/>
      <c r="B412" s="725"/>
      <c r="C412" s="725"/>
      <c r="D412" s="725"/>
      <c r="E412" s="725"/>
      <c r="F412" s="725"/>
      <c r="G412" s="725"/>
      <c r="H412" s="149"/>
      <c r="I412" s="149"/>
      <c r="J412" s="149"/>
      <c r="K412" s="149"/>
      <c r="L412" s="149"/>
      <c r="M412" s="149"/>
    </row>
    <row r="413" spans="1:13" s="148" customFormat="1" ht="20.100000000000001" customHeight="1">
      <c r="A413" s="725"/>
      <c r="B413" s="725"/>
      <c r="C413" s="725"/>
      <c r="D413" s="725"/>
      <c r="E413" s="725"/>
      <c r="F413" s="725"/>
      <c r="G413" s="725"/>
      <c r="H413" s="149"/>
      <c r="I413" s="149"/>
      <c r="J413" s="149"/>
      <c r="K413" s="149"/>
      <c r="L413" s="149"/>
      <c r="M413" s="149"/>
    </row>
    <row r="414" spans="1:13" s="148" customFormat="1" ht="20.100000000000001" customHeight="1">
      <c r="A414" s="725"/>
      <c r="B414" s="725"/>
      <c r="C414" s="725"/>
      <c r="D414" s="725"/>
      <c r="E414" s="725"/>
      <c r="F414" s="725"/>
      <c r="G414" s="725"/>
      <c r="H414" s="149"/>
      <c r="I414" s="149"/>
      <c r="J414" s="149"/>
      <c r="K414" s="149"/>
      <c r="L414" s="149"/>
      <c r="M414" s="149"/>
    </row>
    <row r="415" spans="1:13" s="148" customFormat="1" ht="20.100000000000001" customHeight="1">
      <c r="A415" s="725"/>
      <c r="B415" s="725"/>
      <c r="C415" s="725"/>
      <c r="D415" s="725"/>
      <c r="E415" s="725"/>
      <c r="F415" s="725"/>
      <c r="G415" s="725"/>
      <c r="H415" s="149"/>
      <c r="I415" s="149"/>
      <c r="J415" s="149"/>
      <c r="K415" s="149"/>
      <c r="L415" s="149"/>
      <c r="M415" s="149"/>
    </row>
    <row r="416" spans="1:13" s="148" customFormat="1" ht="20.100000000000001" customHeight="1">
      <c r="A416" s="725"/>
      <c r="B416" s="725"/>
      <c r="C416" s="725"/>
      <c r="D416" s="725"/>
      <c r="E416" s="725"/>
      <c r="F416" s="725"/>
      <c r="G416" s="725"/>
      <c r="H416" s="149"/>
      <c r="I416" s="149"/>
      <c r="J416" s="149"/>
      <c r="K416" s="149"/>
      <c r="L416" s="149"/>
      <c r="M416" s="149"/>
    </row>
    <row r="417" spans="1:13" s="148" customFormat="1" ht="20.100000000000001" customHeight="1">
      <c r="A417" s="725"/>
      <c r="B417" s="725"/>
      <c r="C417" s="725"/>
      <c r="D417" s="725"/>
      <c r="E417" s="725"/>
      <c r="F417" s="725"/>
      <c r="G417" s="725"/>
      <c r="H417" s="149"/>
      <c r="I417" s="149"/>
      <c r="J417" s="149"/>
      <c r="K417" s="149"/>
      <c r="L417" s="149"/>
      <c r="M417" s="149"/>
    </row>
    <row r="418" spans="1:13" s="148" customFormat="1" ht="20.100000000000001" customHeight="1">
      <c r="A418" s="725"/>
      <c r="B418" s="725"/>
      <c r="C418" s="725"/>
      <c r="D418" s="725"/>
      <c r="E418" s="725"/>
      <c r="F418" s="725"/>
      <c r="G418" s="725"/>
      <c r="H418" s="149"/>
      <c r="I418" s="149"/>
      <c r="J418" s="149"/>
      <c r="K418" s="149"/>
      <c r="L418" s="149"/>
      <c r="M418" s="149"/>
    </row>
    <row r="419" spans="1:13" s="148" customFormat="1" ht="20.100000000000001" customHeight="1">
      <c r="A419" s="725"/>
      <c r="B419" s="725"/>
      <c r="C419" s="725"/>
      <c r="D419" s="725"/>
      <c r="E419" s="725"/>
      <c r="F419" s="725"/>
      <c r="G419" s="725"/>
      <c r="H419" s="149"/>
      <c r="I419" s="149"/>
      <c r="J419" s="149"/>
      <c r="K419" s="149"/>
      <c r="L419" s="149"/>
      <c r="M419" s="149"/>
    </row>
    <row r="420" spans="1:13" s="148" customFormat="1" ht="20.100000000000001" customHeight="1">
      <c r="A420" s="725"/>
      <c r="B420" s="725"/>
      <c r="C420" s="725"/>
      <c r="D420" s="725"/>
      <c r="E420" s="725"/>
      <c r="F420" s="725"/>
      <c r="G420" s="725"/>
      <c r="H420" s="149"/>
      <c r="I420" s="149"/>
      <c r="J420" s="149"/>
      <c r="K420" s="149"/>
      <c r="L420" s="149"/>
      <c r="M420" s="149"/>
    </row>
    <row r="421" spans="1:13" s="148" customFormat="1" ht="20.100000000000001" customHeight="1">
      <c r="A421" s="725"/>
      <c r="B421" s="725"/>
      <c r="C421" s="725"/>
      <c r="D421" s="725"/>
      <c r="E421" s="725"/>
      <c r="F421" s="725"/>
      <c r="G421" s="725"/>
      <c r="H421" s="149"/>
      <c r="I421" s="149"/>
      <c r="J421" s="149"/>
      <c r="K421" s="149"/>
      <c r="L421" s="149"/>
      <c r="M421" s="149"/>
    </row>
    <row r="422" spans="1:13" s="148" customFormat="1" ht="20.100000000000001" customHeight="1">
      <c r="A422" s="725"/>
      <c r="B422" s="725"/>
      <c r="C422" s="725"/>
      <c r="D422" s="725"/>
      <c r="E422" s="725"/>
      <c r="F422" s="725"/>
      <c r="G422" s="725"/>
      <c r="H422" s="149"/>
      <c r="I422" s="149"/>
      <c r="J422" s="149"/>
      <c r="K422" s="149"/>
      <c r="L422" s="149"/>
      <c r="M422" s="149"/>
    </row>
    <row r="423" spans="1:13" s="148" customFormat="1" ht="20.100000000000001" customHeight="1">
      <c r="A423" s="725"/>
      <c r="B423" s="725"/>
      <c r="C423" s="725"/>
      <c r="D423" s="725"/>
      <c r="E423" s="725"/>
      <c r="F423" s="725"/>
      <c r="G423" s="725"/>
      <c r="H423" s="149"/>
      <c r="I423" s="149"/>
      <c r="J423" s="149"/>
      <c r="K423" s="149"/>
      <c r="L423" s="149"/>
      <c r="M423" s="149"/>
    </row>
    <row r="424" spans="1:13" s="148" customFormat="1" ht="20.100000000000001" customHeight="1">
      <c r="A424" s="725"/>
      <c r="B424" s="725"/>
      <c r="C424" s="725"/>
      <c r="D424" s="725"/>
      <c r="E424" s="725"/>
      <c r="F424" s="725"/>
      <c r="G424" s="725"/>
      <c r="H424" s="149"/>
      <c r="I424" s="149"/>
      <c r="J424" s="149"/>
      <c r="K424" s="149"/>
      <c r="L424" s="149"/>
      <c r="M424" s="149"/>
    </row>
    <row r="425" spans="1:13" s="148" customFormat="1" ht="20.100000000000001" customHeight="1">
      <c r="A425" s="725"/>
      <c r="B425" s="725"/>
      <c r="C425" s="725"/>
      <c r="D425" s="725"/>
      <c r="E425" s="725"/>
      <c r="F425" s="725"/>
      <c r="G425" s="725"/>
      <c r="H425" s="149"/>
      <c r="I425" s="149"/>
      <c r="J425" s="149"/>
      <c r="K425" s="149"/>
      <c r="L425" s="149"/>
      <c r="M425" s="149"/>
    </row>
    <row r="426" spans="1:13" s="148" customFormat="1" ht="20.100000000000001" customHeight="1">
      <c r="A426" s="725"/>
      <c r="B426" s="725"/>
      <c r="C426" s="725"/>
      <c r="D426" s="725"/>
      <c r="E426" s="725"/>
      <c r="F426" s="725"/>
      <c r="G426" s="725"/>
      <c r="H426" s="149"/>
      <c r="I426" s="149"/>
      <c r="J426" s="149"/>
      <c r="K426" s="149"/>
      <c r="L426" s="149"/>
      <c r="M426" s="149"/>
    </row>
    <row r="427" spans="1:13" s="148" customFormat="1" ht="20.100000000000001" customHeight="1">
      <c r="A427" s="725"/>
      <c r="B427" s="725"/>
      <c r="C427" s="725"/>
      <c r="D427" s="725"/>
      <c r="E427" s="725"/>
      <c r="F427" s="725"/>
      <c r="G427" s="725"/>
      <c r="H427" s="149"/>
      <c r="I427" s="149"/>
      <c r="J427" s="149"/>
      <c r="K427" s="149"/>
      <c r="L427" s="149"/>
      <c r="M427" s="149"/>
    </row>
    <row r="428" spans="1:13" s="148" customFormat="1" ht="20.100000000000001" customHeight="1">
      <c r="A428" s="725"/>
      <c r="B428" s="725"/>
      <c r="C428" s="725"/>
      <c r="D428" s="725"/>
      <c r="E428" s="725"/>
      <c r="F428" s="725"/>
      <c r="G428" s="725"/>
      <c r="H428" s="149"/>
      <c r="I428" s="149"/>
      <c r="J428" s="149"/>
      <c r="K428" s="149"/>
      <c r="L428" s="149"/>
      <c r="M428" s="149"/>
    </row>
    <row r="429" spans="1:13" s="148" customFormat="1" ht="20.100000000000001" customHeight="1">
      <c r="A429" s="725"/>
      <c r="B429" s="725"/>
      <c r="C429" s="725"/>
      <c r="D429" s="725"/>
      <c r="E429" s="725"/>
      <c r="F429" s="725"/>
      <c r="G429" s="725"/>
      <c r="H429" s="149"/>
      <c r="I429" s="149"/>
      <c r="J429" s="149"/>
      <c r="K429" s="149"/>
      <c r="L429" s="149"/>
      <c r="M429" s="149"/>
    </row>
    <row r="430" spans="1:13" s="148" customFormat="1" ht="20.100000000000001" customHeight="1">
      <c r="A430" s="725"/>
      <c r="B430" s="725"/>
      <c r="C430" s="725"/>
      <c r="D430" s="725"/>
      <c r="E430" s="725"/>
      <c r="F430" s="725"/>
      <c r="G430" s="725"/>
      <c r="H430" s="149"/>
      <c r="I430" s="149"/>
      <c r="J430" s="149"/>
      <c r="K430" s="149"/>
      <c r="L430" s="149"/>
      <c r="M430" s="149"/>
    </row>
    <row r="431" spans="1:13" s="148" customFormat="1" ht="20.100000000000001" customHeight="1">
      <c r="A431" s="725"/>
      <c r="B431" s="725"/>
      <c r="C431" s="725"/>
      <c r="D431" s="725"/>
      <c r="E431" s="725"/>
      <c r="F431" s="725"/>
      <c r="G431" s="725"/>
      <c r="H431" s="149"/>
      <c r="I431" s="149"/>
      <c r="J431" s="149"/>
      <c r="K431" s="149"/>
      <c r="L431" s="149"/>
      <c r="M431" s="149"/>
    </row>
    <row r="432" spans="1:13" s="148" customFormat="1" ht="20.100000000000001" customHeight="1">
      <c r="A432" s="725"/>
      <c r="B432" s="725"/>
      <c r="C432" s="725"/>
      <c r="D432" s="725"/>
      <c r="E432" s="725"/>
      <c r="F432" s="725"/>
      <c r="G432" s="725"/>
      <c r="H432" s="149"/>
      <c r="I432" s="149"/>
      <c r="J432" s="149"/>
      <c r="K432" s="149"/>
      <c r="L432" s="149"/>
      <c r="M432" s="149"/>
    </row>
    <row r="433" spans="1:13" s="148" customFormat="1" ht="20.100000000000001" customHeight="1">
      <c r="A433" s="725"/>
      <c r="B433" s="725"/>
      <c r="C433" s="725"/>
      <c r="D433" s="725"/>
      <c r="E433" s="725"/>
      <c r="F433" s="725"/>
      <c r="G433" s="725"/>
      <c r="H433" s="149"/>
      <c r="I433" s="149"/>
      <c r="J433" s="149"/>
      <c r="K433" s="149"/>
      <c r="L433" s="149"/>
      <c r="M433" s="149"/>
    </row>
    <row r="434" spans="1:13" s="148" customFormat="1" ht="20.100000000000001" customHeight="1">
      <c r="A434" s="725"/>
      <c r="B434" s="725"/>
      <c r="C434" s="725"/>
      <c r="D434" s="725"/>
      <c r="E434" s="725"/>
      <c r="F434" s="725"/>
      <c r="G434" s="725"/>
      <c r="H434" s="149"/>
      <c r="I434" s="149"/>
      <c r="J434" s="149"/>
      <c r="K434" s="149"/>
      <c r="L434" s="149"/>
      <c r="M434" s="149"/>
    </row>
    <row r="435" spans="1:13" s="148" customFormat="1" ht="20.100000000000001" customHeight="1">
      <c r="A435" s="725"/>
      <c r="B435" s="725"/>
      <c r="C435" s="725"/>
      <c r="D435" s="725"/>
      <c r="E435" s="725"/>
      <c r="F435" s="725"/>
      <c r="G435" s="725"/>
      <c r="H435" s="149"/>
      <c r="I435" s="149"/>
      <c r="J435" s="149"/>
      <c r="K435" s="149"/>
      <c r="L435" s="149"/>
      <c r="M435" s="149"/>
    </row>
    <row r="436" spans="1:13" s="148" customFormat="1" ht="20.100000000000001" customHeight="1">
      <c r="A436" s="725"/>
      <c r="B436" s="725"/>
      <c r="C436" s="725"/>
      <c r="D436" s="725"/>
      <c r="E436" s="725"/>
      <c r="F436" s="725"/>
      <c r="G436" s="725"/>
      <c r="H436" s="149"/>
      <c r="I436" s="149"/>
      <c r="J436" s="149"/>
      <c r="K436" s="149"/>
      <c r="L436" s="149"/>
      <c r="M436" s="149"/>
    </row>
    <row r="437" spans="1:13" s="148" customFormat="1" ht="20.100000000000001" customHeight="1">
      <c r="A437" s="725"/>
      <c r="B437" s="725"/>
      <c r="C437" s="725"/>
      <c r="D437" s="725"/>
      <c r="E437" s="725"/>
      <c r="F437" s="725"/>
      <c r="G437" s="725"/>
      <c r="H437" s="149"/>
      <c r="I437" s="149"/>
      <c r="J437" s="149"/>
      <c r="K437" s="149"/>
      <c r="L437" s="149"/>
      <c r="M437" s="149"/>
    </row>
    <row r="438" spans="1:13" s="148" customFormat="1" ht="20.100000000000001" customHeight="1">
      <c r="A438" s="725"/>
      <c r="B438" s="725"/>
      <c r="C438" s="725"/>
      <c r="D438" s="725"/>
      <c r="E438" s="725"/>
      <c r="F438" s="725"/>
      <c r="G438" s="725"/>
      <c r="H438" s="149"/>
      <c r="I438" s="149"/>
      <c r="J438" s="149"/>
      <c r="K438" s="149"/>
      <c r="L438" s="149"/>
      <c r="M438" s="149"/>
    </row>
    <row r="439" spans="1:13" s="148" customFormat="1" ht="20.100000000000001" customHeight="1">
      <c r="A439" s="725"/>
      <c r="B439" s="725"/>
      <c r="C439" s="725"/>
      <c r="D439" s="725"/>
      <c r="E439" s="725"/>
      <c r="F439" s="725"/>
      <c r="G439" s="725"/>
      <c r="H439" s="149"/>
      <c r="I439" s="149"/>
      <c r="J439" s="149"/>
      <c r="K439" s="149"/>
      <c r="L439" s="149"/>
      <c r="M439" s="149"/>
    </row>
    <row r="440" spans="1:13" s="148" customFormat="1" ht="20.100000000000001" customHeight="1">
      <c r="A440" s="725"/>
      <c r="B440" s="725"/>
      <c r="C440" s="725"/>
      <c r="D440" s="725"/>
      <c r="E440" s="725"/>
      <c r="F440" s="725"/>
      <c r="G440" s="725"/>
      <c r="H440" s="149"/>
      <c r="I440" s="149"/>
      <c r="J440" s="149"/>
      <c r="K440" s="149"/>
      <c r="L440" s="149"/>
      <c r="M440" s="149"/>
    </row>
    <row r="441" spans="1:13" s="148" customFormat="1" ht="20.100000000000001" customHeight="1">
      <c r="A441" s="725"/>
      <c r="B441" s="725"/>
      <c r="C441" s="725"/>
      <c r="D441" s="725"/>
      <c r="E441" s="725"/>
      <c r="F441" s="725"/>
      <c r="G441" s="725"/>
      <c r="H441" s="149"/>
      <c r="I441" s="149"/>
      <c r="J441" s="149"/>
      <c r="K441" s="149"/>
      <c r="L441" s="149"/>
      <c r="M441" s="149"/>
    </row>
    <row r="442" spans="1:13" s="148" customFormat="1" ht="20.100000000000001" customHeight="1">
      <c r="A442" s="725"/>
      <c r="B442" s="725"/>
      <c r="C442" s="725"/>
      <c r="D442" s="725"/>
      <c r="E442" s="725"/>
      <c r="F442" s="725"/>
      <c r="G442" s="725"/>
      <c r="H442" s="149"/>
      <c r="I442" s="149"/>
      <c r="J442" s="149"/>
      <c r="K442" s="149"/>
      <c r="L442" s="149"/>
      <c r="M442" s="149"/>
    </row>
    <row r="443" spans="1:13" s="148" customFormat="1" ht="20.100000000000001" customHeight="1">
      <c r="A443" s="725"/>
      <c r="B443" s="725"/>
      <c r="C443" s="725"/>
      <c r="D443" s="725"/>
      <c r="E443" s="725"/>
      <c r="F443" s="725"/>
      <c r="G443" s="725"/>
      <c r="H443" s="149"/>
      <c r="I443" s="149"/>
      <c r="J443" s="149"/>
      <c r="K443" s="149"/>
      <c r="L443" s="149"/>
      <c r="M443" s="149"/>
    </row>
    <row r="444" spans="1:13" s="148" customFormat="1" ht="20.100000000000001" customHeight="1">
      <c r="A444" s="725"/>
      <c r="B444" s="725"/>
      <c r="C444" s="725"/>
      <c r="D444" s="725"/>
      <c r="E444" s="725"/>
      <c r="F444" s="725"/>
      <c r="G444" s="725"/>
      <c r="H444" s="149"/>
      <c r="I444" s="149"/>
      <c r="J444" s="149"/>
      <c r="K444" s="149"/>
      <c r="L444" s="149"/>
      <c r="M444" s="149"/>
    </row>
    <row r="445" spans="1:13" s="148" customFormat="1" ht="20.100000000000001" customHeight="1">
      <c r="A445" s="725"/>
      <c r="B445" s="725"/>
      <c r="C445" s="725"/>
      <c r="D445" s="725"/>
      <c r="E445" s="725"/>
      <c r="F445" s="725"/>
      <c r="G445" s="725"/>
      <c r="H445" s="149"/>
      <c r="I445" s="149"/>
      <c r="J445" s="149"/>
      <c r="K445" s="149"/>
      <c r="L445" s="149"/>
      <c r="M445" s="149"/>
    </row>
    <row r="446" spans="1:13" s="148" customFormat="1" ht="20.100000000000001" customHeight="1">
      <c r="A446" s="725"/>
      <c r="B446" s="725"/>
      <c r="C446" s="725"/>
      <c r="D446" s="725"/>
      <c r="E446" s="725"/>
      <c r="F446" s="725"/>
      <c r="G446" s="725"/>
      <c r="H446" s="149"/>
      <c r="I446" s="149"/>
      <c r="J446" s="149"/>
      <c r="K446" s="149"/>
      <c r="L446" s="149"/>
      <c r="M446" s="149"/>
    </row>
    <row r="447" spans="1:13" s="148" customFormat="1" ht="20.100000000000001" customHeight="1">
      <c r="A447" s="725"/>
      <c r="B447" s="725"/>
      <c r="C447" s="725"/>
      <c r="D447" s="725"/>
      <c r="E447" s="725"/>
      <c r="F447" s="725"/>
      <c r="G447" s="725"/>
      <c r="H447" s="149"/>
      <c r="I447" s="149"/>
      <c r="J447" s="149"/>
      <c r="K447" s="149"/>
      <c r="L447" s="149"/>
      <c r="M447" s="149"/>
    </row>
    <row r="448" spans="1:13" s="148" customFormat="1" ht="20.100000000000001" customHeight="1">
      <c r="A448" s="725"/>
      <c r="B448" s="725"/>
      <c r="C448" s="725"/>
      <c r="D448" s="725"/>
      <c r="E448" s="725"/>
      <c r="F448" s="725"/>
      <c r="G448" s="725"/>
      <c r="H448" s="149"/>
      <c r="I448" s="149"/>
      <c r="J448" s="149"/>
      <c r="K448" s="149"/>
      <c r="L448" s="149"/>
      <c r="M448" s="149"/>
    </row>
    <row r="449" spans="1:13" s="148" customFormat="1" ht="20.100000000000001" customHeight="1">
      <c r="A449" s="725"/>
      <c r="B449" s="725"/>
      <c r="C449" s="725"/>
      <c r="D449" s="725"/>
      <c r="E449" s="725"/>
      <c r="F449" s="725"/>
      <c r="G449" s="725"/>
      <c r="H449" s="149"/>
      <c r="I449" s="149"/>
      <c r="J449" s="149"/>
      <c r="K449" s="149"/>
      <c r="L449" s="149"/>
      <c r="M449" s="149"/>
    </row>
    <row r="450" spans="1:13" s="148" customFormat="1" ht="20.100000000000001" customHeight="1">
      <c r="A450" s="725"/>
      <c r="B450" s="725"/>
      <c r="C450" s="725"/>
      <c r="D450" s="725"/>
      <c r="E450" s="725"/>
      <c r="F450" s="725"/>
      <c r="G450" s="725"/>
      <c r="H450" s="149"/>
      <c r="I450" s="149"/>
      <c r="J450" s="149"/>
      <c r="K450" s="149"/>
      <c r="L450" s="149"/>
      <c r="M450" s="149"/>
    </row>
    <row r="451" spans="1:13" s="148" customFormat="1" ht="20.100000000000001" customHeight="1">
      <c r="A451" s="725"/>
      <c r="B451" s="725"/>
      <c r="C451" s="725"/>
      <c r="D451" s="725"/>
      <c r="E451" s="725"/>
      <c r="F451" s="725"/>
      <c r="G451" s="725"/>
      <c r="H451" s="149"/>
      <c r="I451" s="149"/>
      <c r="J451" s="149"/>
      <c r="K451" s="149"/>
      <c r="L451" s="149"/>
      <c r="M451" s="149"/>
    </row>
    <row r="452" spans="1:13" s="148" customFormat="1" ht="20.100000000000001" customHeight="1">
      <c r="A452" s="725"/>
      <c r="B452" s="725"/>
      <c r="C452" s="725"/>
      <c r="D452" s="725"/>
      <c r="E452" s="725"/>
      <c r="F452" s="725"/>
      <c r="G452" s="725"/>
      <c r="H452" s="149"/>
      <c r="I452" s="149"/>
      <c r="J452" s="149"/>
      <c r="K452" s="149"/>
      <c r="L452" s="149"/>
      <c r="M452" s="149"/>
    </row>
    <row r="453" spans="1:13" s="148" customFormat="1" ht="20.100000000000001" customHeight="1">
      <c r="A453" s="725"/>
      <c r="B453" s="725"/>
      <c r="C453" s="725"/>
      <c r="D453" s="725"/>
      <c r="E453" s="725"/>
      <c r="F453" s="725"/>
      <c r="G453" s="725"/>
      <c r="H453" s="149"/>
      <c r="I453" s="149"/>
      <c r="J453" s="149"/>
      <c r="K453" s="149"/>
      <c r="L453" s="149"/>
      <c r="M453" s="149"/>
    </row>
    <row r="454" spans="1:13" s="148" customFormat="1" ht="20.100000000000001" customHeight="1">
      <c r="A454" s="725"/>
      <c r="B454" s="725"/>
      <c r="C454" s="725"/>
      <c r="D454" s="725"/>
      <c r="E454" s="725"/>
      <c r="F454" s="725"/>
      <c r="G454" s="725"/>
      <c r="H454" s="149"/>
      <c r="I454" s="149"/>
      <c r="J454" s="149"/>
      <c r="K454" s="149"/>
      <c r="L454" s="149"/>
      <c r="M454" s="149"/>
    </row>
    <row r="455" spans="1:13" s="148" customFormat="1" ht="20.100000000000001" customHeight="1">
      <c r="A455" s="725"/>
      <c r="B455" s="725"/>
      <c r="C455" s="725"/>
      <c r="D455" s="725"/>
      <c r="E455" s="725"/>
      <c r="F455" s="725"/>
      <c r="G455" s="725"/>
      <c r="H455" s="149"/>
      <c r="I455" s="149"/>
      <c r="J455" s="149"/>
      <c r="K455" s="149"/>
      <c r="L455" s="149"/>
      <c r="M455" s="149"/>
    </row>
    <row r="456" spans="1:13" s="148" customFormat="1" ht="20.100000000000001" customHeight="1">
      <c r="A456" s="725"/>
      <c r="B456" s="725"/>
      <c r="C456" s="725"/>
      <c r="D456" s="725"/>
      <c r="E456" s="725"/>
      <c r="F456" s="725"/>
      <c r="G456" s="725"/>
      <c r="H456" s="149"/>
      <c r="I456" s="149"/>
      <c r="J456" s="149"/>
      <c r="K456" s="149"/>
      <c r="L456" s="149"/>
      <c r="M456" s="149"/>
    </row>
    <row r="457" spans="1:13" s="148" customFormat="1" ht="20.100000000000001" customHeight="1">
      <c r="A457" s="725"/>
      <c r="B457" s="725"/>
      <c r="C457" s="725"/>
      <c r="D457" s="725"/>
      <c r="E457" s="725"/>
      <c r="F457" s="725"/>
      <c r="G457" s="725"/>
      <c r="H457" s="149"/>
      <c r="I457" s="149"/>
      <c r="J457" s="149"/>
      <c r="K457" s="149"/>
      <c r="L457" s="149"/>
      <c r="M457" s="149"/>
    </row>
    <row r="458" spans="1:13" s="148" customFormat="1" ht="20.100000000000001" customHeight="1">
      <c r="A458" s="725"/>
      <c r="B458" s="725"/>
      <c r="C458" s="725"/>
      <c r="D458" s="725"/>
      <c r="E458" s="725"/>
      <c r="F458" s="725"/>
      <c r="G458" s="725"/>
      <c r="H458" s="149"/>
      <c r="I458" s="149"/>
      <c r="J458" s="149"/>
      <c r="K458" s="149"/>
      <c r="L458" s="149"/>
      <c r="M458" s="149"/>
    </row>
    <row r="459" spans="1:13" s="148" customFormat="1" ht="20.100000000000001" customHeight="1">
      <c r="A459" s="725"/>
      <c r="B459" s="725"/>
      <c r="C459" s="725"/>
      <c r="D459" s="725"/>
      <c r="E459" s="725"/>
      <c r="F459" s="725"/>
      <c r="G459" s="725"/>
      <c r="H459" s="149"/>
      <c r="I459" s="149"/>
      <c r="J459" s="149"/>
      <c r="K459" s="149"/>
      <c r="L459" s="149"/>
      <c r="M459" s="149"/>
    </row>
    <row r="460" spans="1:13" s="148" customFormat="1" ht="20.100000000000001" customHeight="1">
      <c r="A460" s="725"/>
      <c r="B460" s="725"/>
      <c r="C460" s="725"/>
      <c r="D460" s="725"/>
      <c r="E460" s="725"/>
      <c r="F460" s="725"/>
      <c r="G460" s="725"/>
      <c r="H460" s="149"/>
      <c r="I460" s="149"/>
      <c r="J460" s="149"/>
      <c r="K460" s="149"/>
      <c r="L460" s="149"/>
      <c r="M460" s="149"/>
    </row>
    <row r="461" spans="1:13" s="148" customFormat="1" ht="20.100000000000001" customHeight="1">
      <c r="A461" s="725"/>
      <c r="B461" s="725"/>
      <c r="C461" s="725"/>
      <c r="D461" s="725"/>
      <c r="E461" s="725"/>
      <c r="F461" s="725"/>
      <c r="G461" s="725"/>
      <c r="H461" s="149"/>
      <c r="I461" s="149"/>
      <c r="J461" s="149"/>
      <c r="K461" s="149"/>
      <c r="L461" s="149"/>
      <c r="M461" s="149"/>
    </row>
    <row r="462" spans="1:13" s="148" customFormat="1" ht="20.100000000000001" customHeight="1">
      <c r="A462" s="725"/>
      <c r="B462" s="725"/>
      <c r="C462" s="725"/>
      <c r="D462" s="725"/>
      <c r="E462" s="725"/>
      <c r="F462" s="725"/>
      <c r="G462" s="725"/>
      <c r="H462" s="149"/>
      <c r="I462" s="149"/>
      <c r="J462" s="149"/>
      <c r="K462" s="149"/>
      <c r="L462" s="149"/>
      <c r="M462" s="149"/>
    </row>
    <row r="463" spans="1:13" s="148" customFormat="1" ht="20.100000000000001" customHeight="1">
      <c r="A463" s="725"/>
      <c r="B463" s="725"/>
      <c r="C463" s="725"/>
      <c r="D463" s="725"/>
      <c r="E463" s="725"/>
      <c r="F463" s="725"/>
      <c r="G463" s="725"/>
      <c r="H463" s="149"/>
      <c r="I463" s="149"/>
      <c r="J463" s="149"/>
      <c r="K463" s="149"/>
      <c r="L463" s="149"/>
      <c r="M463" s="149"/>
    </row>
    <row r="464" spans="1:13" s="148" customFormat="1" ht="20.100000000000001" customHeight="1">
      <c r="A464" s="725"/>
      <c r="B464" s="725"/>
      <c r="C464" s="725"/>
      <c r="D464" s="725"/>
      <c r="E464" s="725"/>
      <c r="F464" s="725"/>
      <c r="G464" s="725"/>
      <c r="H464" s="149"/>
      <c r="I464" s="149"/>
      <c r="J464" s="149"/>
      <c r="K464" s="149"/>
      <c r="L464" s="149"/>
      <c r="M464" s="149"/>
    </row>
    <row r="465" spans="1:13" s="148" customFormat="1" ht="20.100000000000001" customHeight="1">
      <c r="A465" s="725"/>
      <c r="B465" s="725"/>
      <c r="C465" s="725"/>
      <c r="D465" s="725"/>
      <c r="E465" s="725"/>
      <c r="F465" s="725"/>
      <c r="G465" s="725"/>
      <c r="H465" s="149"/>
      <c r="I465" s="149"/>
      <c r="J465" s="149"/>
      <c r="K465" s="149"/>
      <c r="L465" s="149"/>
      <c r="M465" s="149"/>
    </row>
    <row r="466" spans="1:13" s="148" customFormat="1" ht="20.100000000000001" customHeight="1">
      <c r="A466" s="725"/>
      <c r="B466" s="725"/>
      <c r="C466" s="725"/>
      <c r="D466" s="725"/>
      <c r="E466" s="725"/>
      <c r="F466" s="725"/>
      <c r="G466" s="725"/>
      <c r="H466" s="149"/>
      <c r="I466" s="149"/>
      <c r="J466" s="149"/>
      <c r="K466" s="149"/>
      <c r="L466" s="149"/>
      <c r="M466" s="149"/>
    </row>
    <row r="467" spans="1:13" s="148" customFormat="1" ht="20.100000000000001" customHeight="1">
      <c r="A467" s="725"/>
      <c r="B467" s="725"/>
      <c r="C467" s="725"/>
      <c r="D467" s="725"/>
      <c r="E467" s="725"/>
      <c r="F467" s="725"/>
      <c r="G467" s="725"/>
      <c r="H467" s="149"/>
      <c r="I467" s="149"/>
      <c r="J467" s="149"/>
      <c r="K467" s="149"/>
      <c r="L467" s="149"/>
      <c r="M467" s="149"/>
    </row>
    <row r="468" spans="1:13" s="148" customFormat="1" ht="20.100000000000001" customHeight="1">
      <c r="A468" s="725"/>
      <c r="B468" s="725"/>
      <c r="C468" s="725"/>
      <c r="D468" s="725"/>
      <c r="E468" s="725"/>
      <c r="F468" s="725"/>
      <c r="G468" s="725"/>
      <c r="H468" s="149"/>
      <c r="I468" s="149"/>
      <c r="J468" s="149"/>
      <c r="K468" s="149"/>
      <c r="L468" s="149"/>
      <c r="M468" s="149"/>
    </row>
    <row r="469" spans="1:13" s="148" customFormat="1" ht="20.100000000000001" customHeight="1">
      <c r="A469" s="725"/>
      <c r="B469" s="725"/>
      <c r="C469" s="725"/>
      <c r="D469" s="725"/>
      <c r="E469" s="725"/>
      <c r="F469" s="725"/>
      <c r="G469" s="725"/>
      <c r="H469" s="149"/>
      <c r="I469" s="149"/>
      <c r="J469" s="149"/>
      <c r="K469" s="149"/>
      <c r="L469" s="149"/>
      <c r="M469" s="149"/>
    </row>
    <row r="470" spans="1:13" s="148" customFormat="1" ht="20.100000000000001" customHeight="1">
      <c r="A470" s="725"/>
      <c r="B470" s="725"/>
      <c r="C470" s="725"/>
      <c r="D470" s="725"/>
      <c r="E470" s="725"/>
      <c r="F470" s="725"/>
      <c r="G470" s="725"/>
      <c r="H470" s="149"/>
      <c r="I470" s="149"/>
      <c r="J470" s="149"/>
      <c r="K470" s="149"/>
      <c r="L470" s="149"/>
      <c r="M470" s="149"/>
    </row>
    <row r="471" spans="1:13" s="148" customFormat="1" ht="20.100000000000001" customHeight="1">
      <c r="A471" s="725"/>
      <c r="B471" s="725"/>
      <c r="C471" s="725"/>
      <c r="D471" s="725"/>
      <c r="E471" s="725"/>
      <c r="F471" s="725"/>
      <c r="G471" s="725"/>
      <c r="H471" s="149"/>
      <c r="I471" s="149"/>
      <c r="J471" s="149"/>
      <c r="K471" s="149"/>
      <c r="L471" s="149"/>
      <c r="M471" s="149"/>
    </row>
    <row r="472" spans="1:13" s="148" customFormat="1" ht="20.100000000000001" customHeight="1">
      <c r="A472" s="725"/>
      <c r="B472" s="725"/>
      <c r="C472" s="725"/>
      <c r="D472" s="725"/>
      <c r="E472" s="725"/>
      <c r="F472" s="725"/>
      <c r="G472" s="725"/>
      <c r="H472" s="149"/>
      <c r="I472" s="149"/>
      <c r="J472" s="149"/>
      <c r="K472" s="149"/>
      <c r="L472" s="149"/>
      <c r="M472" s="149"/>
    </row>
    <row r="473" spans="1:13" s="148" customFormat="1" ht="20.100000000000001" customHeight="1">
      <c r="A473" s="725"/>
      <c r="B473" s="725"/>
      <c r="C473" s="725"/>
      <c r="D473" s="725"/>
      <c r="E473" s="725"/>
      <c r="F473" s="725"/>
      <c r="G473" s="725"/>
      <c r="H473" s="149"/>
      <c r="I473" s="149"/>
      <c r="J473" s="149"/>
      <c r="K473" s="149"/>
      <c r="L473" s="149"/>
      <c r="M473" s="149"/>
    </row>
    <row r="474" spans="1:13" s="148" customFormat="1" ht="20.100000000000001" customHeight="1">
      <c r="A474" s="725"/>
      <c r="B474" s="725"/>
      <c r="C474" s="725"/>
      <c r="D474" s="725"/>
      <c r="E474" s="725"/>
      <c r="F474" s="725"/>
      <c r="G474" s="725"/>
      <c r="H474" s="149"/>
      <c r="I474" s="149"/>
      <c r="J474" s="149"/>
      <c r="K474" s="149"/>
      <c r="L474" s="149"/>
      <c r="M474" s="149"/>
    </row>
    <row r="475" spans="1:13" s="148" customFormat="1" ht="20.100000000000001" customHeight="1">
      <c r="A475" s="725"/>
      <c r="B475" s="725"/>
      <c r="C475" s="725"/>
      <c r="D475" s="725"/>
      <c r="E475" s="725"/>
      <c r="F475" s="725"/>
      <c r="G475" s="725"/>
      <c r="H475" s="149"/>
      <c r="I475" s="149"/>
      <c r="J475" s="149"/>
      <c r="K475" s="149"/>
      <c r="L475" s="149"/>
      <c r="M475" s="149"/>
    </row>
    <row r="476" spans="1:13" s="148" customFormat="1" ht="20.100000000000001" customHeight="1">
      <c r="A476" s="725"/>
      <c r="B476" s="725"/>
      <c r="C476" s="725"/>
      <c r="D476" s="725"/>
      <c r="E476" s="725"/>
      <c r="F476" s="725"/>
      <c r="G476" s="725"/>
      <c r="H476" s="149"/>
      <c r="I476" s="149"/>
      <c r="J476" s="149"/>
      <c r="K476" s="149"/>
      <c r="L476" s="149"/>
      <c r="M476" s="149"/>
    </row>
    <row r="477" spans="1:13" s="148" customFormat="1" ht="20.100000000000001" customHeight="1">
      <c r="A477" s="725"/>
      <c r="B477" s="725"/>
      <c r="C477" s="725"/>
      <c r="D477" s="725"/>
      <c r="E477" s="725"/>
      <c r="F477" s="725"/>
      <c r="G477" s="725"/>
      <c r="H477" s="149"/>
      <c r="I477" s="149"/>
      <c r="J477" s="149"/>
      <c r="K477" s="149"/>
      <c r="L477" s="149"/>
      <c r="M477" s="149"/>
    </row>
    <row r="478" spans="1:13" s="148" customFormat="1" ht="20.100000000000001" customHeight="1">
      <c r="A478" s="725"/>
      <c r="B478" s="725"/>
      <c r="C478" s="725"/>
      <c r="D478" s="725"/>
      <c r="E478" s="725"/>
      <c r="F478" s="725"/>
      <c r="G478" s="725"/>
      <c r="H478" s="149"/>
      <c r="I478" s="149"/>
      <c r="J478" s="149"/>
      <c r="K478" s="149"/>
      <c r="L478" s="149"/>
      <c r="M478" s="149"/>
    </row>
    <row r="479" spans="1:13" s="148" customFormat="1" ht="20.100000000000001" customHeight="1">
      <c r="A479" s="725"/>
      <c r="B479" s="725"/>
      <c r="C479" s="725"/>
      <c r="D479" s="725"/>
      <c r="E479" s="725"/>
      <c r="F479" s="725"/>
      <c r="G479" s="725"/>
      <c r="H479" s="149"/>
      <c r="I479" s="149"/>
      <c r="J479" s="149"/>
      <c r="K479" s="149"/>
      <c r="L479" s="149"/>
      <c r="M479" s="149"/>
    </row>
    <row r="480" spans="1:13" s="148" customFormat="1" ht="20.100000000000001" customHeight="1">
      <c r="A480" s="725"/>
      <c r="B480" s="725"/>
      <c r="C480" s="725"/>
      <c r="D480" s="725"/>
      <c r="E480" s="725"/>
      <c r="F480" s="725"/>
      <c r="G480" s="725"/>
      <c r="H480" s="149"/>
      <c r="I480" s="149"/>
      <c r="J480" s="149"/>
      <c r="K480" s="149"/>
      <c r="L480" s="149"/>
      <c r="M480" s="149"/>
    </row>
    <row r="481" spans="1:13" s="148" customFormat="1" ht="20.100000000000001" customHeight="1">
      <c r="A481" s="725"/>
      <c r="B481" s="725"/>
      <c r="C481" s="725"/>
      <c r="D481" s="725"/>
      <c r="E481" s="725"/>
      <c r="F481" s="725"/>
      <c r="G481" s="725"/>
      <c r="H481" s="149"/>
      <c r="I481" s="149"/>
      <c r="J481" s="149"/>
      <c r="K481" s="149"/>
      <c r="L481" s="149"/>
      <c r="M481" s="149"/>
    </row>
    <row r="482" spans="1:13" s="148" customFormat="1" ht="20.100000000000001" customHeight="1">
      <c r="A482" s="725"/>
      <c r="B482" s="725"/>
      <c r="C482" s="725"/>
      <c r="D482" s="725"/>
      <c r="E482" s="725"/>
      <c r="F482" s="725"/>
      <c r="G482" s="725"/>
      <c r="H482" s="149"/>
      <c r="I482" s="149"/>
      <c r="J482" s="149"/>
      <c r="K482" s="149"/>
      <c r="L482" s="149"/>
      <c r="M482" s="149"/>
    </row>
    <row r="483" spans="1:13" s="148" customFormat="1" ht="20.100000000000001" customHeight="1">
      <c r="A483" s="725"/>
      <c r="B483" s="725"/>
      <c r="C483" s="725"/>
      <c r="D483" s="725"/>
      <c r="E483" s="725"/>
      <c r="F483" s="725"/>
      <c r="G483" s="725"/>
      <c r="H483" s="149"/>
      <c r="I483" s="149"/>
      <c r="J483" s="149"/>
      <c r="K483" s="149"/>
      <c r="L483" s="149"/>
      <c r="M483" s="149"/>
    </row>
    <row r="484" spans="1:13" s="148" customFormat="1" ht="20.100000000000001" customHeight="1">
      <c r="A484" s="725"/>
      <c r="B484" s="725"/>
      <c r="C484" s="725"/>
      <c r="D484" s="725"/>
      <c r="E484" s="725"/>
      <c r="F484" s="725"/>
      <c r="G484" s="725"/>
      <c r="H484" s="149"/>
      <c r="I484" s="149"/>
      <c r="J484" s="149"/>
      <c r="K484" s="149"/>
      <c r="L484" s="149"/>
      <c r="M484" s="149"/>
    </row>
    <row r="485" spans="1:13" s="148" customFormat="1" ht="20.100000000000001" customHeight="1">
      <c r="A485" s="725"/>
      <c r="B485" s="725"/>
      <c r="C485" s="725"/>
      <c r="D485" s="725"/>
      <c r="E485" s="725"/>
      <c r="F485" s="725"/>
      <c r="G485" s="725"/>
      <c r="H485" s="149"/>
      <c r="I485" s="149"/>
      <c r="J485" s="149"/>
      <c r="K485" s="149"/>
      <c r="L485" s="149"/>
      <c r="M485" s="149"/>
    </row>
    <row r="486" spans="1:13" s="148" customFormat="1" ht="20.100000000000001" customHeight="1">
      <c r="A486" s="725"/>
      <c r="B486" s="725"/>
      <c r="C486" s="725"/>
      <c r="D486" s="725"/>
      <c r="E486" s="725"/>
      <c r="F486" s="725"/>
      <c r="G486" s="725"/>
      <c r="H486" s="149"/>
      <c r="I486" s="149"/>
      <c r="J486" s="149"/>
      <c r="K486" s="149"/>
      <c r="L486" s="149"/>
      <c r="M486" s="149"/>
    </row>
    <row r="487" spans="1:13" s="148" customFormat="1" ht="20.100000000000001" customHeight="1">
      <c r="A487" s="725"/>
      <c r="B487" s="725"/>
      <c r="C487" s="725"/>
      <c r="D487" s="725"/>
      <c r="E487" s="725"/>
      <c r="F487" s="725"/>
      <c r="G487" s="725"/>
      <c r="H487" s="149"/>
      <c r="I487" s="149"/>
      <c r="J487" s="149"/>
      <c r="K487" s="149"/>
      <c r="L487" s="149"/>
      <c r="M487" s="149"/>
    </row>
    <row r="488" spans="1:13" s="148" customFormat="1" ht="20.100000000000001" customHeight="1">
      <c r="A488" s="725"/>
      <c r="B488" s="725"/>
      <c r="C488" s="725"/>
      <c r="D488" s="725"/>
      <c r="E488" s="725"/>
      <c r="F488" s="725"/>
      <c r="G488" s="725"/>
      <c r="H488" s="149"/>
      <c r="I488" s="149"/>
      <c r="J488" s="149"/>
      <c r="K488" s="149"/>
      <c r="L488" s="149"/>
      <c r="M488" s="149"/>
    </row>
    <row r="489" spans="1:13" s="148" customFormat="1" ht="20.100000000000001" customHeight="1">
      <c r="A489" s="725"/>
      <c r="B489" s="725"/>
      <c r="C489" s="725"/>
      <c r="D489" s="725"/>
      <c r="E489" s="725"/>
      <c r="F489" s="725"/>
      <c r="G489" s="725"/>
      <c r="H489" s="149"/>
      <c r="I489" s="149"/>
      <c r="J489" s="149"/>
      <c r="K489" s="149"/>
      <c r="L489" s="149"/>
      <c r="M489" s="149"/>
    </row>
    <row r="490" spans="1:13" s="148" customFormat="1" ht="20.100000000000001" customHeight="1">
      <c r="A490" s="725"/>
      <c r="B490" s="725"/>
      <c r="C490" s="725"/>
      <c r="D490" s="725"/>
      <c r="E490" s="725"/>
      <c r="F490" s="725"/>
      <c r="G490" s="725"/>
      <c r="H490" s="149"/>
      <c r="I490" s="149"/>
      <c r="J490" s="149"/>
      <c r="K490" s="149"/>
      <c r="L490" s="149"/>
      <c r="M490" s="149"/>
    </row>
    <row r="491" spans="1:13" s="148" customFormat="1" ht="20.100000000000001" customHeight="1">
      <c r="A491" s="725"/>
      <c r="B491" s="725"/>
      <c r="C491" s="725"/>
      <c r="D491" s="725"/>
      <c r="E491" s="725"/>
      <c r="F491" s="725"/>
      <c r="G491" s="725"/>
      <c r="H491" s="149"/>
      <c r="I491" s="149"/>
      <c r="J491" s="149"/>
      <c r="K491" s="149"/>
      <c r="L491" s="149"/>
      <c r="M491" s="149"/>
    </row>
    <row r="492" spans="1:13" s="148" customFormat="1" ht="20.100000000000001" customHeight="1">
      <c r="A492" s="725"/>
      <c r="B492" s="725"/>
      <c r="C492" s="725"/>
      <c r="D492" s="725"/>
      <c r="E492" s="725"/>
      <c r="F492" s="725"/>
      <c r="G492" s="725"/>
      <c r="H492" s="149"/>
      <c r="I492" s="149"/>
      <c r="J492" s="149"/>
      <c r="K492" s="149"/>
      <c r="L492" s="149"/>
      <c r="M492" s="149"/>
    </row>
    <row r="493" spans="1:13" s="148" customFormat="1" ht="20.100000000000001" customHeight="1">
      <c r="A493" s="725"/>
      <c r="B493" s="725"/>
      <c r="C493" s="725"/>
      <c r="D493" s="725"/>
      <c r="E493" s="725"/>
      <c r="F493" s="725"/>
      <c r="G493" s="725"/>
      <c r="H493" s="149"/>
      <c r="I493" s="149"/>
      <c r="J493" s="149"/>
      <c r="K493" s="149"/>
      <c r="L493" s="149"/>
      <c r="M493" s="149"/>
    </row>
    <row r="494" spans="1:13" s="148" customFormat="1" ht="20.100000000000001" customHeight="1">
      <c r="A494" s="725"/>
      <c r="B494" s="725"/>
      <c r="C494" s="725"/>
      <c r="D494" s="725"/>
      <c r="E494" s="725"/>
      <c r="F494" s="725"/>
      <c r="G494" s="725"/>
      <c r="H494" s="149"/>
      <c r="I494" s="149"/>
      <c r="J494" s="149"/>
      <c r="K494" s="149"/>
      <c r="L494" s="149"/>
      <c r="M494" s="149"/>
    </row>
    <row r="495" spans="1:13" s="148" customFormat="1" ht="20.100000000000001" customHeight="1">
      <c r="A495" s="725"/>
      <c r="B495" s="725"/>
      <c r="C495" s="725"/>
      <c r="D495" s="725"/>
      <c r="E495" s="725"/>
      <c r="F495" s="725"/>
      <c r="G495" s="725"/>
      <c r="H495" s="149"/>
      <c r="I495" s="149"/>
      <c r="J495" s="149"/>
      <c r="K495" s="149"/>
      <c r="L495" s="149"/>
      <c r="M495" s="149"/>
    </row>
    <row r="496" spans="1:13" s="148" customFormat="1" ht="20.100000000000001" customHeight="1">
      <c r="A496" s="725"/>
      <c r="B496" s="725"/>
      <c r="C496" s="725"/>
      <c r="D496" s="725"/>
      <c r="E496" s="725"/>
      <c r="F496" s="725"/>
      <c r="G496" s="725"/>
      <c r="H496" s="149"/>
      <c r="I496" s="149"/>
      <c r="J496" s="149"/>
      <c r="K496" s="149"/>
      <c r="L496" s="149"/>
      <c r="M496" s="149"/>
    </row>
    <row r="497" spans="1:13" s="148" customFormat="1" ht="20.100000000000001" customHeight="1">
      <c r="A497" s="725"/>
      <c r="B497" s="725"/>
      <c r="C497" s="725"/>
      <c r="D497" s="725"/>
      <c r="E497" s="725"/>
      <c r="F497" s="725"/>
      <c r="G497" s="725"/>
      <c r="H497" s="149"/>
      <c r="I497" s="149"/>
      <c r="J497" s="149"/>
      <c r="K497" s="149"/>
      <c r="L497" s="149"/>
      <c r="M497" s="149"/>
    </row>
    <row r="498" spans="1:13" s="148" customFormat="1" ht="20.100000000000001" customHeight="1">
      <c r="A498" s="725"/>
      <c r="B498" s="725"/>
      <c r="C498" s="725"/>
      <c r="D498" s="725"/>
      <c r="E498" s="725"/>
      <c r="F498" s="725"/>
      <c r="G498" s="725"/>
      <c r="H498" s="149"/>
      <c r="I498" s="149"/>
      <c r="J498" s="149"/>
      <c r="K498" s="149"/>
      <c r="L498" s="149"/>
      <c r="M498" s="149"/>
    </row>
    <row r="499" spans="1:13" s="148" customFormat="1" ht="20.100000000000001" customHeight="1">
      <c r="A499" s="725"/>
      <c r="B499" s="725"/>
      <c r="C499" s="725"/>
      <c r="D499" s="725"/>
      <c r="E499" s="725"/>
      <c r="F499" s="725"/>
      <c r="G499" s="725"/>
      <c r="H499" s="149"/>
      <c r="I499" s="149"/>
      <c r="J499" s="149"/>
      <c r="K499" s="149"/>
      <c r="L499" s="149"/>
      <c r="M499" s="149"/>
    </row>
    <row r="500" spans="1:13" s="148" customFormat="1" ht="20.100000000000001" customHeight="1">
      <c r="A500" s="725"/>
      <c r="B500" s="725"/>
      <c r="C500" s="725"/>
      <c r="D500" s="725"/>
      <c r="E500" s="725"/>
      <c r="F500" s="725"/>
      <c r="G500" s="725"/>
      <c r="H500" s="149"/>
      <c r="I500" s="149"/>
      <c r="J500" s="149"/>
      <c r="K500" s="149"/>
      <c r="L500" s="149"/>
      <c r="M500" s="149"/>
    </row>
    <row r="501" spans="1:13" s="148" customFormat="1" ht="20.100000000000001" customHeight="1">
      <c r="A501" s="725"/>
      <c r="B501" s="725"/>
      <c r="C501" s="725"/>
      <c r="D501" s="725"/>
      <c r="E501" s="725"/>
      <c r="F501" s="725"/>
      <c r="G501" s="725"/>
      <c r="H501" s="149"/>
      <c r="I501" s="149"/>
      <c r="J501" s="149"/>
      <c r="K501" s="149"/>
      <c r="L501" s="149"/>
      <c r="M501" s="149"/>
    </row>
    <row r="502" spans="1:13" s="148" customFormat="1" ht="20.100000000000001" customHeight="1">
      <c r="A502" s="725"/>
      <c r="B502" s="725"/>
      <c r="C502" s="725"/>
      <c r="D502" s="725"/>
      <c r="E502" s="725"/>
      <c r="F502" s="725"/>
      <c r="G502" s="725"/>
      <c r="H502" s="149"/>
      <c r="I502" s="149"/>
      <c r="J502" s="149"/>
      <c r="K502" s="149"/>
      <c r="L502" s="149"/>
      <c r="M502" s="149"/>
    </row>
    <row r="503" spans="1:13" s="148" customFormat="1" ht="20.100000000000001" customHeight="1">
      <c r="A503" s="725"/>
      <c r="B503" s="725"/>
      <c r="C503" s="725"/>
      <c r="D503" s="725"/>
      <c r="E503" s="725"/>
      <c r="F503" s="725"/>
      <c r="G503" s="725"/>
      <c r="H503" s="149"/>
      <c r="I503" s="149"/>
      <c r="J503" s="149"/>
      <c r="K503" s="149"/>
      <c r="L503" s="149"/>
      <c r="M503" s="149"/>
    </row>
    <row r="504" spans="1:13" s="148" customFormat="1" ht="20.100000000000001" customHeight="1">
      <c r="A504" s="725"/>
      <c r="B504" s="725"/>
      <c r="C504" s="725"/>
      <c r="D504" s="725"/>
      <c r="E504" s="725"/>
      <c r="F504" s="725"/>
      <c r="G504" s="725"/>
      <c r="H504" s="149"/>
      <c r="I504" s="149"/>
      <c r="J504" s="149"/>
      <c r="K504" s="149"/>
      <c r="L504" s="149"/>
      <c r="M504" s="149"/>
    </row>
    <row r="505" spans="1:13" s="148" customFormat="1" ht="20.100000000000001" customHeight="1">
      <c r="A505" s="725"/>
      <c r="B505" s="725"/>
      <c r="C505" s="725"/>
      <c r="D505" s="725"/>
      <c r="E505" s="725"/>
      <c r="F505" s="725"/>
      <c r="G505" s="725"/>
      <c r="H505" s="149"/>
      <c r="I505" s="149"/>
      <c r="J505" s="149"/>
      <c r="K505" s="149"/>
      <c r="L505" s="149"/>
      <c r="M505" s="149"/>
    </row>
    <row r="506" spans="1:13" s="148" customFormat="1" ht="20.100000000000001" customHeight="1">
      <c r="A506" s="725"/>
      <c r="B506" s="725"/>
      <c r="C506" s="725"/>
      <c r="D506" s="725"/>
      <c r="E506" s="725"/>
      <c r="F506" s="725"/>
      <c r="G506" s="725"/>
      <c r="H506" s="149"/>
      <c r="I506" s="149"/>
      <c r="J506" s="149"/>
      <c r="K506" s="149"/>
      <c r="L506" s="149"/>
      <c r="M506" s="149"/>
    </row>
    <row r="507" spans="1:13" s="148" customFormat="1" ht="20.100000000000001" customHeight="1">
      <c r="A507" s="725"/>
      <c r="B507" s="725"/>
      <c r="C507" s="725"/>
      <c r="D507" s="725"/>
      <c r="E507" s="725"/>
      <c r="F507" s="725"/>
      <c r="G507" s="725"/>
      <c r="H507" s="149"/>
      <c r="I507" s="149"/>
      <c r="J507" s="149"/>
      <c r="K507" s="149"/>
      <c r="L507" s="149"/>
      <c r="M507" s="149"/>
    </row>
    <row r="508" spans="1:13" s="148" customFormat="1" ht="20.100000000000001" customHeight="1">
      <c r="A508" s="725"/>
      <c r="B508" s="725"/>
      <c r="C508" s="725"/>
      <c r="D508" s="725"/>
      <c r="E508" s="725"/>
      <c r="F508" s="725"/>
      <c r="G508" s="725"/>
      <c r="H508" s="149"/>
      <c r="I508" s="149"/>
      <c r="J508" s="149"/>
      <c r="K508" s="149"/>
      <c r="L508" s="149"/>
      <c r="M508" s="149"/>
    </row>
    <row r="509" spans="1:13" s="148" customFormat="1" ht="20.100000000000001" customHeight="1">
      <c r="A509" s="725"/>
      <c r="B509" s="725"/>
      <c r="C509" s="725"/>
      <c r="D509" s="725"/>
      <c r="E509" s="725"/>
      <c r="F509" s="725"/>
      <c r="G509" s="725"/>
      <c r="H509" s="149"/>
      <c r="I509" s="149"/>
      <c r="J509" s="149"/>
      <c r="K509" s="149"/>
      <c r="L509" s="149"/>
      <c r="M509" s="149"/>
    </row>
    <row r="510" spans="1:13" s="148" customFormat="1" ht="20.100000000000001" customHeight="1">
      <c r="A510" s="725"/>
      <c r="B510" s="725"/>
      <c r="C510" s="725"/>
      <c r="D510" s="725"/>
      <c r="E510" s="725"/>
      <c r="F510" s="725"/>
      <c r="G510" s="725"/>
      <c r="H510" s="149"/>
      <c r="I510" s="149"/>
      <c r="J510" s="149"/>
      <c r="K510" s="149"/>
      <c r="L510" s="149"/>
      <c r="M510" s="149"/>
    </row>
    <row r="511" spans="1:13" s="148" customFormat="1" ht="20.100000000000001" customHeight="1">
      <c r="A511" s="725"/>
      <c r="B511" s="725"/>
      <c r="C511" s="725"/>
      <c r="D511" s="725"/>
      <c r="E511" s="725"/>
      <c r="F511" s="725"/>
      <c r="G511" s="725"/>
      <c r="H511" s="149"/>
      <c r="I511" s="149"/>
      <c r="J511" s="149"/>
      <c r="K511" s="149"/>
      <c r="L511" s="149"/>
      <c r="M511" s="149"/>
    </row>
    <row r="512" spans="1:13" s="148" customFormat="1" ht="20.100000000000001" customHeight="1">
      <c r="A512" s="725"/>
      <c r="B512" s="725"/>
      <c r="C512" s="725"/>
      <c r="D512" s="725"/>
      <c r="E512" s="725"/>
      <c r="F512" s="725"/>
      <c r="G512" s="725"/>
      <c r="H512" s="149"/>
      <c r="I512" s="149"/>
      <c r="J512" s="149"/>
      <c r="K512" s="149"/>
      <c r="L512" s="149"/>
      <c r="M512" s="149"/>
    </row>
    <row r="513" spans="1:13" s="148" customFormat="1" ht="20.100000000000001" customHeight="1">
      <c r="A513" s="725"/>
      <c r="B513" s="725"/>
      <c r="C513" s="725"/>
      <c r="D513" s="725"/>
      <c r="E513" s="725"/>
      <c r="F513" s="725"/>
      <c r="G513" s="725"/>
      <c r="H513" s="149"/>
      <c r="I513" s="149"/>
      <c r="J513" s="149"/>
      <c r="K513" s="149"/>
      <c r="L513" s="149"/>
      <c r="M513" s="149"/>
    </row>
    <row r="514" spans="1:13" s="148" customFormat="1" ht="20.100000000000001" customHeight="1">
      <c r="A514" s="725"/>
      <c r="B514" s="725"/>
      <c r="C514" s="725"/>
      <c r="D514" s="725"/>
      <c r="E514" s="725"/>
      <c r="F514" s="725"/>
      <c r="G514" s="725"/>
      <c r="H514" s="149"/>
      <c r="I514" s="149"/>
      <c r="J514" s="149"/>
      <c r="K514" s="149"/>
      <c r="L514" s="149"/>
      <c r="M514" s="149"/>
    </row>
    <row r="515" spans="1:13" s="148" customFormat="1" ht="20.100000000000001" customHeight="1">
      <c r="A515" s="725"/>
      <c r="B515" s="725"/>
      <c r="C515" s="725"/>
      <c r="D515" s="725"/>
      <c r="E515" s="725"/>
      <c r="F515" s="725"/>
      <c r="G515" s="725"/>
      <c r="H515" s="149"/>
      <c r="I515" s="149"/>
      <c r="J515" s="149"/>
      <c r="K515" s="149"/>
      <c r="L515" s="149"/>
      <c r="M515" s="149"/>
    </row>
    <row r="516" spans="1:13" s="148" customFormat="1" ht="20.100000000000001" customHeight="1">
      <c r="A516" s="725"/>
      <c r="B516" s="725"/>
      <c r="C516" s="725"/>
      <c r="D516" s="725"/>
      <c r="E516" s="725"/>
      <c r="F516" s="725"/>
      <c r="G516" s="725"/>
      <c r="H516" s="149"/>
      <c r="I516" s="149"/>
      <c r="J516" s="149"/>
      <c r="K516" s="149"/>
      <c r="L516" s="149"/>
      <c r="M516" s="149"/>
    </row>
    <row r="517" spans="1:13" s="148" customFormat="1" ht="20.100000000000001" customHeight="1">
      <c r="A517" s="725"/>
      <c r="B517" s="725"/>
      <c r="C517" s="725"/>
      <c r="D517" s="725"/>
      <c r="E517" s="725"/>
      <c r="F517" s="725"/>
      <c r="G517" s="725"/>
      <c r="H517" s="149"/>
      <c r="I517" s="149"/>
      <c r="J517" s="149"/>
      <c r="K517" s="149"/>
      <c r="L517" s="149"/>
      <c r="M517" s="149"/>
    </row>
    <row r="518" spans="1:13" s="148" customFormat="1" ht="20.100000000000001" customHeight="1">
      <c r="A518" s="725"/>
      <c r="B518" s="725"/>
      <c r="C518" s="725"/>
      <c r="D518" s="725"/>
      <c r="E518" s="725"/>
      <c r="F518" s="725"/>
      <c r="G518" s="725"/>
      <c r="H518" s="149"/>
      <c r="I518" s="149"/>
      <c r="J518" s="149"/>
      <c r="K518" s="149"/>
      <c r="L518" s="149"/>
      <c r="M518" s="149"/>
    </row>
    <row r="519" spans="1:13" s="148" customFormat="1" ht="20.100000000000001" customHeight="1">
      <c r="A519" s="725"/>
      <c r="B519" s="725"/>
      <c r="C519" s="725"/>
      <c r="D519" s="725"/>
      <c r="E519" s="725"/>
      <c r="F519" s="725"/>
      <c r="G519" s="725"/>
      <c r="H519" s="149"/>
      <c r="I519" s="149"/>
      <c r="J519" s="149"/>
      <c r="K519" s="149"/>
      <c r="L519" s="149"/>
      <c r="M519" s="149"/>
    </row>
    <row r="520" spans="1:13" s="148" customFormat="1" ht="20.100000000000001" customHeight="1">
      <c r="A520" s="725"/>
      <c r="B520" s="725"/>
      <c r="C520" s="725"/>
      <c r="D520" s="725"/>
      <c r="E520" s="725"/>
      <c r="F520" s="725"/>
      <c r="G520" s="725"/>
      <c r="H520" s="149"/>
      <c r="I520" s="149"/>
      <c r="J520" s="149"/>
      <c r="K520" s="149"/>
      <c r="L520" s="149"/>
      <c r="M520" s="149"/>
    </row>
    <row r="521" spans="1:13" s="148" customFormat="1" ht="20.100000000000001" customHeight="1">
      <c r="A521" s="725"/>
      <c r="B521" s="725"/>
      <c r="C521" s="725"/>
      <c r="D521" s="725"/>
      <c r="E521" s="725"/>
      <c r="F521" s="725"/>
      <c r="G521" s="725"/>
      <c r="H521" s="149"/>
      <c r="I521" s="149"/>
      <c r="J521" s="149"/>
      <c r="K521" s="149"/>
      <c r="L521" s="149"/>
      <c r="M521" s="149"/>
    </row>
    <row r="522" spans="1:13" s="148" customFormat="1" ht="20.100000000000001" customHeight="1">
      <c r="A522" s="725"/>
      <c r="B522" s="725"/>
      <c r="C522" s="725"/>
      <c r="D522" s="725"/>
      <c r="E522" s="725"/>
      <c r="F522" s="725"/>
      <c r="G522" s="725"/>
      <c r="H522" s="149"/>
      <c r="I522" s="149"/>
      <c r="J522" s="149"/>
      <c r="K522" s="149"/>
      <c r="L522" s="149"/>
      <c r="M522" s="149"/>
    </row>
    <row r="523" spans="1:13" s="148" customFormat="1" ht="20.100000000000001" customHeight="1">
      <c r="A523" s="725"/>
      <c r="B523" s="725"/>
      <c r="C523" s="725"/>
      <c r="D523" s="725"/>
      <c r="E523" s="725"/>
      <c r="F523" s="725"/>
      <c r="G523" s="725"/>
      <c r="H523" s="149"/>
      <c r="I523" s="149"/>
      <c r="J523" s="149"/>
      <c r="K523" s="149"/>
      <c r="L523" s="149"/>
      <c r="M523" s="149"/>
    </row>
    <row r="524" spans="1:13" s="148" customFormat="1" ht="20.100000000000001" customHeight="1">
      <c r="A524" s="725"/>
      <c r="B524" s="725"/>
      <c r="C524" s="725"/>
      <c r="D524" s="725"/>
      <c r="E524" s="725"/>
      <c r="F524" s="725"/>
      <c r="G524" s="725"/>
      <c r="H524" s="149"/>
      <c r="I524" s="149"/>
      <c r="J524" s="149"/>
      <c r="K524" s="149"/>
      <c r="L524" s="149"/>
      <c r="M524" s="149"/>
    </row>
    <row r="525" spans="1:13" s="148" customFormat="1" ht="20.100000000000001" customHeight="1">
      <c r="A525" s="725"/>
      <c r="B525" s="725"/>
      <c r="C525" s="725"/>
      <c r="D525" s="725"/>
      <c r="E525" s="725"/>
      <c r="F525" s="725"/>
      <c r="G525" s="725"/>
      <c r="H525" s="149"/>
      <c r="I525" s="149"/>
      <c r="J525" s="149"/>
      <c r="K525" s="149"/>
      <c r="L525" s="149"/>
      <c r="M525" s="149"/>
    </row>
    <row r="526" spans="1:13" s="148" customFormat="1" ht="20.100000000000001" customHeight="1">
      <c r="A526" s="725"/>
      <c r="B526" s="725"/>
      <c r="C526" s="725"/>
      <c r="D526" s="725"/>
      <c r="E526" s="725"/>
      <c r="F526" s="725"/>
      <c r="G526" s="725"/>
      <c r="H526" s="149"/>
      <c r="I526" s="149"/>
      <c r="J526" s="149"/>
      <c r="K526" s="149"/>
      <c r="L526" s="149"/>
      <c r="M526" s="149"/>
    </row>
    <row r="527" spans="1:13" s="148" customFormat="1" ht="20.100000000000001" customHeight="1">
      <c r="A527" s="725"/>
      <c r="B527" s="725"/>
      <c r="C527" s="725"/>
      <c r="D527" s="725"/>
      <c r="E527" s="725"/>
      <c r="F527" s="725"/>
      <c r="G527" s="725"/>
      <c r="H527" s="149"/>
      <c r="I527" s="149"/>
      <c r="J527" s="149"/>
      <c r="K527" s="149"/>
      <c r="L527" s="149"/>
      <c r="M527" s="149"/>
    </row>
    <row r="528" spans="1:13" s="148" customFormat="1" ht="20.100000000000001" customHeight="1">
      <c r="A528" s="725"/>
      <c r="B528" s="725"/>
      <c r="C528" s="725"/>
      <c r="D528" s="725"/>
      <c r="E528" s="725"/>
      <c r="F528" s="725"/>
      <c r="G528" s="725"/>
      <c r="H528" s="149"/>
      <c r="I528" s="149"/>
      <c r="J528" s="149"/>
      <c r="K528" s="149"/>
      <c r="L528" s="149"/>
      <c r="M528" s="149"/>
    </row>
    <row r="529" spans="1:13" s="148" customFormat="1" ht="20.100000000000001" customHeight="1">
      <c r="A529" s="725"/>
      <c r="B529" s="725"/>
      <c r="C529" s="725"/>
      <c r="D529" s="725"/>
      <c r="E529" s="725"/>
      <c r="F529" s="725"/>
      <c r="G529" s="725"/>
      <c r="H529" s="149"/>
      <c r="I529" s="149"/>
      <c r="J529" s="149"/>
      <c r="K529" s="149"/>
      <c r="L529" s="149"/>
      <c r="M529" s="149"/>
    </row>
    <row r="530" spans="1:13" s="148" customFormat="1" ht="20.100000000000001" customHeight="1">
      <c r="A530" s="725"/>
      <c r="B530" s="725"/>
      <c r="C530" s="725"/>
      <c r="D530" s="725"/>
      <c r="E530" s="725"/>
      <c r="F530" s="725"/>
      <c r="G530" s="725"/>
      <c r="H530" s="149"/>
      <c r="I530" s="149"/>
      <c r="J530" s="149"/>
      <c r="K530" s="149"/>
      <c r="L530" s="149"/>
      <c r="M530" s="149"/>
    </row>
    <row r="531" spans="1:13" s="148" customFormat="1" ht="20.100000000000001" customHeight="1">
      <c r="A531" s="725"/>
      <c r="B531" s="725"/>
      <c r="C531" s="725"/>
      <c r="D531" s="725"/>
      <c r="E531" s="725"/>
      <c r="F531" s="725"/>
      <c r="G531" s="725"/>
      <c r="H531" s="149"/>
      <c r="I531" s="149"/>
      <c r="J531" s="149"/>
      <c r="K531" s="149"/>
      <c r="L531" s="149"/>
      <c r="M531" s="149"/>
    </row>
    <row r="532" spans="1:13" s="148" customFormat="1" ht="20.100000000000001" customHeight="1">
      <c r="A532" s="725"/>
      <c r="B532" s="725"/>
      <c r="C532" s="725"/>
      <c r="D532" s="725"/>
      <c r="E532" s="725"/>
      <c r="F532" s="725"/>
      <c r="G532" s="725"/>
      <c r="H532" s="149"/>
      <c r="I532" s="149"/>
      <c r="J532" s="149"/>
      <c r="K532" s="149"/>
      <c r="L532" s="149"/>
      <c r="M532" s="149"/>
    </row>
    <row r="533" spans="1:13" s="148" customFormat="1" ht="20.100000000000001" customHeight="1">
      <c r="A533" s="725"/>
      <c r="B533" s="725"/>
      <c r="C533" s="725"/>
      <c r="D533" s="725"/>
      <c r="E533" s="725"/>
      <c r="F533" s="725"/>
      <c r="G533" s="725"/>
      <c r="H533" s="149"/>
      <c r="I533" s="149"/>
      <c r="J533" s="149"/>
      <c r="K533" s="149"/>
      <c r="L533" s="149"/>
      <c r="M533" s="149"/>
    </row>
    <row r="534" spans="1:13" s="148" customFormat="1" ht="20.100000000000001" customHeight="1">
      <c r="A534" s="725"/>
      <c r="B534" s="725"/>
      <c r="C534" s="725"/>
      <c r="D534" s="725"/>
      <c r="E534" s="725"/>
      <c r="F534" s="725"/>
      <c r="G534" s="725"/>
      <c r="H534" s="149"/>
      <c r="I534" s="149"/>
      <c r="J534" s="149"/>
      <c r="K534" s="149"/>
      <c r="L534" s="149"/>
      <c r="M534" s="149"/>
    </row>
    <row r="535" spans="1:13" s="148" customFormat="1" ht="20.100000000000001" customHeight="1">
      <c r="A535" s="725"/>
      <c r="B535" s="725"/>
      <c r="C535" s="725"/>
      <c r="D535" s="725"/>
      <c r="E535" s="725"/>
      <c r="F535" s="725"/>
      <c r="G535" s="725"/>
      <c r="H535" s="149"/>
      <c r="I535" s="149"/>
      <c r="J535" s="149"/>
      <c r="K535" s="149"/>
      <c r="L535" s="149"/>
      <c r="M535" s="149"/>
    </row>
    <row r="536" spans="1:13" s="148" customFormat="1" ht="20.100000000000001" customHeight="1">
      <c r="A536" s="725"/>
      <c r="B536" s="725"/>
      <c r="C536" s="725"/>
      <c r="D536" s="725"/>
      <c r="E536" s="725"/>
      <c r="F536" s="725"/>
      <c r="G536" s="725"/>
      <c r="H536" s="149"/>
      <c r="I536" s="149"/>
      <c r="J536" s="149"/>
      <c r="K536" s="149"/>
      <c r="L536" s="149"/>
      <c r="M536" s="149"/>
    </row>
    <row r="537" spans="1:13" s="148" customFormat="1" ht="20.100000000000001" customHeight="1">
      <c r="A537" s="725"/>
      <c r="B537" s="725"/>
      <c r="C537" s="725"/>
      <c r="D537" s="725"/>
      <c r="E537" s="725"/>
      <c r="F537" s="725"/>
      <c r="G537" s="725"/>
      <c r="H537" s="149"/>
      <c r="I537" s="149"/>
      <c r="J537" s="149"/>
      <c r="K537" s="149"/>
      <c r="L537" s="149"/>
      <c r="M537" s="149"/>
    </row>
    <row r="538" spans="1:13" s="148" customFormat="1" ht="20.100000000000001" customHeight="1">
      <c r="A538" s="725"/>
      <c r="B538" s="725"/>
      <c r="C538" s="725"/>
      <c r="D538" s="725"/>
      <c r="E538" s="725"/>
      <c r="F538" s="725"/>
      <c r="G538" s="725"/>
      <c r="H538" s="149"/>
      <c r="I538" s="149"/>
      <c r="J538" s="149"/>
      <c r="K538" s="149"/>
      <c r="L538" s="149"/>
      <c r="M538" s="149"/>
    </row>
    <row r="539" spans="1:13" s="148" customFormat="1" ht="20.100000000000001" customHeight="1">
      <c r="A539" s="725"/>
      <c r="B539" s="725"/>
      <c r="C539" s="725"/>
      <c r="D539" s="725"/>
      <c r="E539" s="725"/>
      <c r="F539" s="725"/>
      <c r="G539" s="725"/>
      <c r="H539" s="149"/>
      <c r="I539" s="149"/>
      <c r="J539" s="149"/>
      <c r="K539" s="149"/>
      <c r="L539" s="149"/>
      <c r="M539" s="149"/>
    </row>
    <row r="540" spans="1:13" s="148" customFormat="1" ht="20.100000000000001" customHeight="1">
      <c r="A540" s="725"/>
      <c r="B540" s="725"/>
      <c r="C540" s="725"/>
      <c r="D540" s="725"/>
      <c r="E540" s="725"/>
      <c r="F540" s="725"/>
      <c r="G540" s="725"/>
      <c r="H540" s="149"/>
      <c r="I540" s="149"/>
      <c r="J540" s="149"/>
      <c r="K540" s="149"/>
      <c r="L540" s="149"/>
      <c r="M540" s="149"/>
    </row>
    <row r="541" spans="1:13" s="148" customFormat="1" ht="20.100000000000001" customHeight="1">
      <c r="A541" s="725"/>
      <c r="B541" s="725"/>
      <c r="C541" s="725"/>
      <c r="D541" s="725"/>
      <c r="E541" s="725"/>
      <c r="F541" s="725"/>
      <c r="G541" s="725"/>
      <c r="H541" s="149"/>
      <c r="I541" s="149"/>
      <c r="J541" s="149"/>
      <c r="K541" s="149"/>
      <c r="L541" s="149"/>
      <c r="M541" s="149"/>
    </row>
    <row r="542" spans="1:13" s="148" customFormat="1" ht="20.100000000000001" customHeight="1">
      <c r="A542" s="725"/>
      <c r="B542" s="725"/>
      <c r="C542" s="725"/>
      <c r="D542" s="725"/>
      <c r="E542" s="725"/>
      <c r="F542" s="725"/>
      <c r="G542" s="725"/>
      <c r="H542" s="149"/>
      <c r="I542" s="149"/>
      <c r="J542" s="149"/>
      <c r="K542" s="149"/>
      <c r="L542" s="149"/>
      <c r="M542" s="149"/>
    </row>
    <row r="543" spans="1:13" s="148" customFormat="1" ht="20.100000000000001" customHeight="1">
      <c r="A543" s="725"/>
      <c r="B543" s="725"/>
      <c r="C543" s="725"/>
      <c r="D543" s="725"/>
      <c r="E543" s="725"/>
      <c r="F543" s="725"/>
      <c r="G543" s="725"/>
      <c r="H543" s="149"/>
      <c r="I543" s="149"/>
      <c r="J543" s="149"/>
      <c r="K543" s="149"/>
      <c r="L543" s="149"/>
      <c r="M543" s="149"/>
    </row>
    <row r="544" spans="1:13" s="148" customFormat="1" ht="20.100000000000001" customHeight="1">
      <c r="A544" s="725"/>
      <c r="B544" s="725"/>
      <c r="C544" s="725"/>
      <c r="D544" s="725"/>
      <c r="E544" s="725"/>
      <c r="F544" s="725"/>
      <c r="G544" s="725"/>
      <c r="H544" s="149"/>
      <c r="I544" s="149"/>
      <c r="J544" s="149"/>
      <c r="K544" s="149"/>
      <c r="L544" s="149"/>
      <c r="M544" s="149"/>
    </row>
    <row r="545" spans="1:13" s="148" customFormat="1" ht="20.100000000000001" customHeight="1">
      <c r="A545" s="725"/>
      <c r="B545" s="725"/>
      <c r="C545" s="725"/>
      <c r="D545" s="725"/>
      <c r="E545" s="725"/>
      <c r="F545" s="725"/>
      <c r="G545" s="725"/>
      <c r="H545" s="149"/>
      <c r="I545" s="149"/>
      <c r="J545" s="149"/>
      <c r="K545" s="149"/>
      <c r="L545" s="149"/>
      <c r="M545" s="149"/>
    </row>
    <row r="546" spans="1:13" s="148" customFormat="1" ht="20.100000000000001" customHeight="1">
      <c r="A546" s="725"/>
      <c r="B546" s="725"/>
      <c r="C546" s="725"/>
      <c r="D546" s="725"/>
      <c r="E546" s="725"/>
      <c r="F546" s="725"/>
      <c r="G546" s="725"/>
      <c r="H546" s="149"/>
      <c r="I546" s="149"/>
      <c r="J546" s="149"/>
      <c r="K546" s="149"/>
      <c r="L546" s="149"/>
      <c r="M546" s="149"/>
    </row>
    <row r="547" spans="1:13" s="148" customFormat="1" ht="20.100000000000001" customHeight="1">
      <c r="A547" s="725"/>
      <c r="B547" s="725"/>
      <c r="C547" s="725"/>
      <c r="D547" s="725"/>
      <c r="E547" s="725"/>
      <c r="F547" s="725"/>
      <c r="G547" s="725"/>
      <c r="H547" s="149"/>
      <c r="I547" s="149"/>
      <c r="J547" s="149"/>
      <c r="K547" s="149"/>
      <c r="L547" s="149"/>
      <c r="M547" s="149"/>
    </row>
    <row r="548" spans="1:13" s="148" customFormat="1" ht="20.100000000000001" customHeight="1">
      <c r="A548" s="725"/>
      <c r="B548" s="725"/>
      <c r="C548" s="725"/>
      <c r="D548" s="725"/>
      <c r="E548" s="725"/>
      <c r="F548" s="725"/>
      <c r="G548" s="725"/>
      <c r="H548" s="149"/>
      <c r="I548" s="149"/>
      <c r="J548" s="149"/>
      <c r="K548" s="149"/>
      <c r="L548" s="149"/>
      <c r="M548" s="149"/>
    </row>
    <row r="549" spans="1:13" s="148" customFormat="1" ht="20.100000000000001" customHeight="1">
      <c r="A549" s="725"/>
      <c r="B549" s="725"/>
      <c r="C549" s="725"/>
      <c r="D549" s="725"/>
      <c r="E549" s="725"/>
      <c r="F549" s="725"/>
      <c r="G549" s="725"/>
      <c r="H549" s="149"/>
      <c r="I549" s="149"/>
      <c r="J549" s="149"/>
      <c r="K549" s="149"/>
      <c r="L549" s="149"/>
      <c r="M549" s="149"/>
    </row>
    <row r="550" spans="1:13" s="148" customFormat="1" ht="20.100000000000001" customHeight="1">
      <c r="A550" s="725"/>
      <c r="B550" s="725"/>
      <c r="C550" s="725"/>
      <c r="D550" s="725"/>
      <c r="E550" s="725"/>
      <c r="F550" s="725"/>
      <c r="G550" s="725"/>
      <c r="H550" s="149"/>
      <c r="I550" s="149"/>
      <c r="J550" s="149"/>
      <c r="K550" s="149"/>
      <c r="L550" s="149"/>
      <c r="M550" s="149"/>
    </row>
    <row r="551" spans="1:13" s="148" customFormat="1" ht="20.100000000000001" customHeight="1">
      <c r="A551" s="725"/>
      <c r="B551" s="725"/>
      <c r="C551" s="725"/>
      <c r="D551" s="725"/>
      <c r="E551" s="725"/>
      <c r="F551" s="725"/>
      <c r="G551" s="725"/>
      <c r="H551" s="149"/>
      <c r="I551" s="149"/>
      <c r="J551" s="149"/>
      <c r="K551" s="149"/>
      <c r="L551" s="149"/>
      <c r="M551" s="149"/>
    </row>
    <row r="552" spans="1:13" s="148" customFormat="1" ht="20.100000000000001" customHeight="1">
      <c r="A552" s="725"/>
      <c r="B552" s="725"/>
      <c r="C552" s="725"/>
      <c r="D552" s="725"/>
      <c r="E552" s="725"/>
      <c r="F552" s="725"/>
      <c r="G552" s="725"/>
      <c r="H552" s="149"/>
      <c r="I552" s="149"/>
      <c r="J552" s="149"/>
      <c r="K552" s="149"/>
      <c r="L552" s="149"/>
      <c r="M552" s="149"/>
    </row>
    <row r="553" spans="1:13" s="148" customFormat="1" ht="20.100000000000001" customHeight="1">
      <c r="A553" s="725"/>
      <c r="B553" s="725"/>
      <c r="C553" s="725"/>
      <c r="D553" s="725"/>
      <c r="E553" s="725"/>
      <c r="F553" s="725"/>
      <c r="G553" s="725"/>
      <c r="H553" s="149"/>
      <c r="I553" s="149"/>
      <c r="J553" s="149"/>
      <c r="K553" s="149"/>
      <c r="L553" s="149"/>
      <c r="M553" s="149"/>
    </row>
    <row r="554" spans="1:13" s="148" customFormat="1" ht="20.100000000000001" customHeight="1">
      <c r="A554" s="725"/>
      <c r="B554" s="725"/>
      <c r="C554" s="725"/>
      <c r="D554" s="725"/>
      <c r="E554" s="725"/>
      <c r="F554" s="725"/>
      <c r="G554" s="725"/>
      <c r="H554" s="149"/>
      <c r="I554" s="149"/>
      <c r="J554" s="149"/>
      <c r="K554" s="149"/>
      <c r="L554" s="149"/>
      <c r="M554" s="149"/>
    </row>
    <row r="555" spans="1:13" s="148" customFormat="1" ht="20.100000000000001" customHeight="1">
      <c r="A555" s="725"/>
      <c r="B555" s="725"/>
      <c r="C555" s="725"/>
      <c r="D555" s="725"/>
      <c r="E555" s="725"/>
      <c r="F555" s="725"/>
      <c r="G555" s="725"/>
      <c r="H555" s="149"/>
      <c r="I555" s="149"/>
      <c r="J555" s="149"/>
      <c r="K555" s="149"/>
      <c r="L555" s="149"/>
      <c r="M555" s="149"/>
    </row>
    <row r="556" spans="1:13" s="148" customFormat="1" ht="20.100000000000001" customHeight="1">
      <c r="A556" s="725"/>
      <c r="B556" s="725"/>
      <c r="C556" s="725"/>
      <c r="D556" s="725"/>
      <c r="E556" s="725"/>
      <c r="F556" s="725"/>
      <c r="G556" s="725"/>
      <c r="H556" s="149"/>
      <c r="I556" s="149"/>
      <c r="J556" s="149"/>
      <c r="K556" s="149"/>
      <c r="L556" s="149"/>
      <c r="M556" s="149"/>
    </row>
    <row r="557" spans="1:13" s="148" customFormat="1" ht="20.100000000000001" customHeight="1">
      <c r="A557" s="725"/>
      <c r="B557" s="725"/>
      <c r="C557" s="725"/>
      <c r="D557" s="725"/>
      <c r="E557" s="725"/>
      <c r="F557" s="725"/>
      <c r="G557" s="725"/>
      <c r="H557" s="149"/>
      <c r="I557" s="149"/>
      <c r="J557" s="149"/>
      <c r="K557" s="149"/>
      <c r="L557" s="149"/>
      <c r="M557" s="149"/>
    </row>
    <row r="558" spans="1:13" s="148" customFormat="1" ht="20.100000000000001" customHeight="1">
      <c r="A558" s="725"/>
      <c r="B558" s="725"/>
      <c r="C558" s="725"/>
      <c r="D558" s="725"/>
      <c r="E558" s="725"/>
      <c r="F558" s="725"/>
      <c r="G558" s="725"/>
      <c r="H558" s="149"/>
      <c r="I558" s="149"/>
      <c r="J558" s="149"/>
      <c r="K558" s="149"/>
      <c r="L558" s="149"/>
      <c r="M558" s="149"/>
    </row>
    <row r="559" spans="1:13" s="148" customFormat="1" ht="20.100000000000001" customHeight="1">
      <c r="A559" s="725"/>
      <c r="B559" s="725"/>
      <c r="C559" s="725"/>
      <c r="D559" s="725"/>
      <c r="E559" s="725"/>
      <c r="F559" s="725"/>
      <c r="G559" s="725"/>
      <c r="H559" s="149"/>
      <c r="I559" s="149"/>
      <c r="J559" s="149"/>
      <c r="K559" s="149"/>
      <c r="L559" s="149"/>
      <c r="M559" s="149"/>
    </row>
    <row r="560" spans="1:13" s="148" customFormat="1" ht="20.100000000000001" customHeight="1">
      <c r="A560" s="725"/>
      <c r="B560" s="725"/>
      <c r="C560" s="725"/>
      <c r="D560" s="725"/>
      <c r="E560" s="725"/>
      <c r="F560" s="725"/>
      <c r="G560" s="725"/>
      <c r="H560" s="149"/>
      <c r="I560" s="149"/>
      <c r="J560" s="149"/>
      <c r="K560" s="149"/>
      <c r="L560" s="149"/>
      <c r="M560" s="149"/>
    </row>
    <row r="561" spans="1:13" s="148" customFormat="1" ht="20.100000000000001" customHeight="1">
      <c r="A561" s="725"/>
      <c r="B561" s="725"/>
      <c r="C561" s="725"/>
      <c r="D561" s="725"/>
      <c r="E561" s="725"/>
      <c r="F561" s="725"/>
      <c r="G561" s="725"/>
      <c r="H561" s="149"/>
      <c r="I561" s="149"/>
      <c r="J561" s="149"/>
      <c r="K561" s="149"/>
      <c r="L561" s="149"/>
      <c r="M561" s="149"/>
    </row>
    <row r="562" spans="1:13" s="148" customFormat="1" ht="20.100000000000001" customHeight="1">
      <c r="A562" s="725"/>
      <c r="B562" s="725"/>
      <c r="C562" s="725"/>
      <c r="D562" s="725"/>
      <c r="E562" s="725"/>
      <c r="F562" s="725"/>
      <c r="G562" s="725"/>
      <c r="H562" s="149"/>
      <c r="I562" s="149"/>
      <c r="J562" s="149"/>
      <c r="K562" s="149"/>
      <c r="L562" s="149"/>
      <c r="M562" s="149"/>
    </row>
    <row r="563" spans="1:13" s="148" customFormat="1" ht="20.100000000000001" customHeight="1">
      <c r="A563" s="725"/>
      <c r="B563" s="725"/>
      <c r="C563" s="725"/>
      <c r="D563" s="725"/>
      <c r="E563" s="725"/>
      <c r="F563" s="725"/>
      <c r="G563" s="725"/>
      <c r="H563" s="149"/>
      <c r="I563" s="149"/>
      <c r="J563" s="149"/>
      <c r="K563" s="149"/>
      <c r="L563" s="149"/>
      <c r="M563" s="149"/>
    </row>
    <row r="564" spans="1:13" s="148" customFormat="1" ht="20.100000000000001" customHeight="1">
      <c r="A564" s="725"/>
      <c r="B564" s="725"/>
      <c r="C564" s="725"/>
      <c r="D564" s="725"/>
      <c r="E564" s="725"/>
      <c r="F564" s="725"/>
      <c r="G564" s="725"/>
      <c r="H564" s="149"/>
      <c r="I564" s="149"/>
      <c r="J564" s="149"/>
      <c r="K564" s="149"/>
      <c r="L564" s="149"/>
      <c r="M564" s="149"/>
    </row>
    <row r="565" spans="1:13" s="148" customFormat="1" ht="20.100000000000001" customHeight="1">
      <c r="A565" s="725"/>
      <c r="B565" s="725"/>
      <c r="C565" s="725"/>
      <c r="D565" s="725"/>
      <c r="E565" s="725"/>
      <c r="F565" s="725"/>
      <c r="G565" s="725"/>
      <c r="H565" s="149"/>
      <c r="I565" s="149"/>
      <c r="J565" s="149"/>
      <c r="K565" s="149"/>
      <c r="L565" s="149"/>
      <c r="M565" s="149"/>
    </row>
    <row r="566" spans="1:13" s="148" customFormat="1" ht="20.100000000000001" customHeight="1">
      <c r="A566" s="725"/>
      <c r="B566" s="725"/>
      <c r="C566" s="725"/>
      <c r="D566" s="725"/>
      <c r="E566" s="725"/>
      <c r="F566" s="725"/>
      <c r="G566" s="725"/>
      <c r="H566" s="149"/>
      <c r="I566" s="149"/>
      <c r="J566" s="149"/>
      <c r="K566" s="149"/>
      <c r="L566" s="149"/>
      <c r="M566" s="149"/>
    </row>
    <row r="567" spans="1:13" s="148" customFormat="1" ht="20.100000000000001" customHeight="1">
      <c r="A567" s="725"/>
      <c r="B567" s="725"/>
      <c r="C567" s="725"/>
      <c r="D567" s="725"/>
      <c r="E567" s="725"/>
      <c r="F567" s="725"/>
      <c r="G567" s="725"/>
      <c r="H567" s="149"/>
      <c r="I567" s="149"/>
      <c r="J567" s="149"/>
      <c r="K567" s="149"/>
      <c r="L567" s="149"/>
      <c r="M567" s="149"/>
    </row>
    <row r="568" spans="1:13" s="148" customFormat="1" ht="20.100000000000001" customHeight="1">
      <c r="A568" s="725"/>
      <c r="B568" s="725"/>
      <c r="C568" s="725"/>
      <c r="D568" s="725"/>
      <c r="E568" s="725"/>
      <c r="F568" s="725"/>
      <c r="G568" s="725"/>
      <c r="H568" s="149"/>
      <c r="I568" s="149"/>
      <c r="J568" s="149"/>
      <c r="K568" s="149"/>
      <c r="L568" s="149"/>
      <c r="M568" s="149"/>
    </row>
    <row r="569" spans="1:13" s="148" customFormat="1" ht="20.100000000000001" customHeight="1">
      <c r="A569" s="725"/>
      <c r="B569" s="725"/>
      <c r="C569" s="725"/>
      <c r="D569" s="725"/>
      <c r="E569" s="725"/>
      <c r="F569" s="725"/>
      <c r="G569" s="725"/>
      <c r="H569" s="149"/>
      <c r="I569" s="149"/>
      <c r="J569" s="149"/>
      <c r="K569" s="149"/>
      <c r="L569" s="149"/>
      <c r="M569" s="149"/>
    </row>
    <row r="570" spans="1:13" s="148" customFormat="1" ht="20.100000000000001" customHeight="1">
      <c r="A570" s="725"/>
      <c r="B570" s="725"/>
      <c r="C570" s="725"/>
      <c r="D570" s="725"/>
      <c r="E570" s="725"/>
      <c r="F570" s="725"/>
      <c r="G570" s="725"/>
      <c r="H570" s="149"/>
      <c r="I570" s="149"/>
      <c r="J570" s="149"/>
      <c r="K570" s="149"/>
      <c r="L570" s="149"/>
      <c r="M570" s="149"/>
    </row>
    <row r="571" spans="1:13" s="148" customFormat="1" ht="20.100000000000001" customHeight="1">
      <c r="A571" s="725"/>
      <c r="B571" s="725"/>
      <c r="C571" s="725"/>
      <c r="D571" s="725"/>
      <c r="E571" s="725"/>
      <c r="F571" s="725"/>
      <c r="G571" s="725"/>
      <c r="H571" s="149"/>
      <c r="I571" s="149"/>
      <c r="J571" s="149"/>
      <c r="K571" s="149"/>
      <c r="L571" s="149"/>
      <c r="M571" s="149"/>
    </row>
    <row r="572" spans="1:13" s="148" customFormat="1" ht="20.100000000000001" customHeight="1">
      <c r="A572" s="725"/>
      <c r="B572" s="725"/>
      <c r="C572" s="725"/>
      <c r="D572" s="725"/>
      <c r="E572" s="725"/>
      <c r="F572" s="725"/>
      <c r="G572" s="725"/>
      <c r="H572" s="149"/>
      <c r="I572" s="149"/>
      <c r="J572" s="149"/>
      <c r="K572" s="149"/>
      <c r="L572" s="149"/>
      <c r="M572" s="149"/>
    </row>
    <row r="573" spans="1:13" s="148" customFormat="1" ht="20.100000000000001" customHeight="1">
      <c r="A573" s="725"/>
      <c r="B573" s="725"/>
      <c r="C573" s="725"/>
      <c r="D573" s="725"/>
      <c r="E573" s="725"/>
      <c r="F573" s="725"/>
      <c r="G573" s="725"/>
      <c r="H573" s="149"/>
      <c r="I573" s="149"/>
      <c r="J573" s="149"/>
      <c r="K573" s="149"/>
      <c r="L573" s="149"/>
      <c r="M573" s="149"/>
    </row>
    <row r="574" spans="1:13" s="148" customFormat="1" ht="20.100000000000001" customHeight="1">
      <c r="A574" s="725"/>
      <c r="B574" s="725"/>
      <c r="C574" s="725"/>
      <c r="D574" s="725"/>
      <c r="E574" s="725"/>
      <c r="F574" s="725"/>
      <c r="G574" s="725"/>
      <c r="H574" s="149"/>
      <c r="I574" s="149"/>
      <c r="J574" s="149"/>
      <c r="K574" s="149"/>
      <c r="L574" s="149"/>
      <c r="M574" s="149"/>
    </row>
    <row r="575" spans="1:13" s="148" customFormat="1" ht="20.100000000000001" customHeight="1">
      <c r="A575" s="725"/>
      <c r="B575" s="725"/>
      <c r="C575" s="725"/>
      <c r="D575" s="725"/>
      <c r="E575" s="725"/>
      <c r="F575" s="725"/>
      <c r="G575" s="725"/>
      <c r="H575" s="149"/>
      <c r="I575" s="149"/>
      <c r="J575" s="149"/>
      <c r="K575" s="149"/>
      <c r="L575" s="149"/>
      <c r="M575" s="149"/>
    </row>
    <row r="576" spans="1:13" s="148" customFormat="1" ht="20.100000000000001" customHeight="1">
      <c r="A576" s="725"/>
      <c r="B576" s="725"/>
      <c r="C576" s="725"/>
      <c r="D576" s="725"/>
      <c r="E576" s="725"/>
      <c r="F576" s="725"/>
      <c r="G576" s="725"/>
      <c r="H576" s="149"/>
      <c r="I576" s="149"/>
      <c r="J576" s="149"/>
      <c r="K576" s="149"/>
      <c r="L576" s="149"/>
      <c r="M576" s="149"/>
    </row>
    <row r="577" spans="1:13" s="148" customFormat="1" ht="20.100000000000001" customHeight="1">
      <c r="A577" s="725"/>
      <c r="B577" s="725"/>
      <c r="C577" s="725"/>
      <c r="D577" s="725"/>
      <c r="E577" s="725"/>
      <c r="F577" s="725"/>
      <c r="G577" s="725"/>
      <c r="H577" s="149"/>
      <c r="I577" s="149"/>
      <c r="J577" s="149"/>
      <c r="K577" s="149"/>
      <c r="L577" s="149"/>
      <c r="M577" s="149"/>
    </row>
    <row r="578" spans="1:13" s="148" customFormat="1" ht="20.100000000000001" customHeight="1">
      <c r="A578" s="725"/>
      <c r="B578" s="725"/>
      <c r="C578" s="725"/>
      <c r="D578" s="725"/>
      <c r="E578" s="725"/>
      <c r="F578" s="725"/>
      <c r="G578" s="725"/>
      <c r="H578" s="149"/>
      <c r="I578" s="149"/>
      <c r="J578" s="149"/>
      <c r="K578" s="149"/>
      <c r="L578" s="149"/>
      <c r="M578" s="149"/>
    </row>
    <row r="579" spans="1:13" s="148" customFormat="1" ht="20.100000000000001" customHeight="1">
      <c r="A579" s="725"/>
      <c r="B579" s="725"/>
      <c r="C579" s="725"/>
      <c r="D579" s="725"/>
      <c r="E579" s="725"/>
      <c r="F579" s="725"/>
      <c r="G579" s="725"/>
      <c r="H579" s="149"/>
      <c r="I579" s="149"/>
      <c r="J579" s="149"/>
      <c r="K579" s="149"/>
      <c r="L579" s="149"/>
      <c r="M579" s="149"/>
    </row>
    <row r="580" spans="1:13" s="148" customFormat="1" ht="20.100000000000001" customHeight="1">
      <c r="A580" s="725"/>
      <c r="B580" s="725"/>
      <c r="C580" s="725"/>
      <c r="D580" s="725"/>
      <c r="E580" s="725"/>
      <c r="F580" s="725"/>
      <c r="G580" s="725"/>
      <c r="H580" s="149"/>
      <c r="I580" s="149"/>
      <c r="J580" s="149"/>
      <c r="K580" s="149"/>
      <c r="L580" s="149"/>
      <c r="M580" s="149"/>
    </row>
    <row r="581" spans="1:13" s="148" customFormat="1" ht="20.100000000000001" customHeight="1">
      <c r="A581" s="725"/>
      <c r="B581" s="725"/>
      <c r="C581" s="725"/>
      <c r="D581" s="725"/>
      <c r="E581" s="725"/>
      <c r="F581" s="725"/>
      <c r="G581" s="725"/>
      <c r="H581" s="149"/>
      <c r="I581" s="149"/>
      <c r="J581" s="149"/>
      <c r="K581" s="149"/>
      <c r="L581" s="149"/>
      <c r="M581" s="149"/>
    </row>
    <row r="582" spans="1:13" s="148" customFormat="1" ht="20.100000000000001" customHeight="1">
      <c r="A582" s="725"/>
      <c r="B582" s="725"/>
      <c r="C582" s="725"/>
      <c r="D582" s="725"/>
      <c r="E582" s="725"/>
      <c r="F582" s="725"/>
      <c r="G582" s="725"/>
      <c r="H582" s="149"/>
      <c r="I582" s="149"/>
      <c r="J582" s="149"/>
      <c r="K582" s="149"/>
      <c r="L582" s="149"/>
      <c r="M582" s="149"/>
    </row>
    <row r="583" spans="1:13" ht="20.100000000000001" customHeight="1">
      <c r="A583" s="750"/>
      <c r="B583" s="750"/>
      <c r="C583" s="750"/>
      <c r="D583" s="750"/>
      <c r="E583" s="750"/>
      <c r="F583" s="750"/>
      <c r="G583" s="750"/>
      <c r="H583" s="152"/>
      <c r="I583" s="152"/>
      <c r="J583" s="152"/>
      <c r="K583" s="152"/>
      <c r="L583" s="152"/>
      <c r="M583" s="152"/>
    </row>
    <row r="584" spans="1:13" ht="20.100000000000001" customHeight="1">
      <c r="A584" s="750"/>
      <c r="B584" s="750"/>
      <c r="C584" s="750"/>
      <c r="D584" s="750"/>
      <c r="E584" s="750"/>
      <c r="F584" s="750"/>
      <c r="G584" s="750"/>
      <c r="H584" s="152"/>
      <c r="I584" s="152"/>
      <c r="J584" s="152"/>
      <c r="K584" s="152"/>
      <c r="L584" s="152"/>
      <c r="M584" s="152"/>
    </row>
    <row r="585" spans="1:13" ht="20.100000000000001" customHeight="1">
      <c r="A585" s="750"/>
      <c r="B585" s="750"/>
      <c r="C585" s="750"/>
      <c r="D585" s="750"/>
      <c r="E585" s="750"/>
      <c r="F585" s="750"/>
      <c r="G585" s="750"/>
      <c r="H585" s="152"/>
      <c r="I585" s="152"/>
      <c r="J585" s="152"/>
      <c r="K585" s="152"/>
      <c r="L585" s="152"/>
      <c r="M585" s="152"/>
    </row>
    <row r="586" spans="1:13" ht="20.100000000000001" customHeight="1">
      <c r="A586" s="750"/>
      <c r="B586" s="750"/>
      <c r="C586" s="750"/>
      <c r="D586" s="750"/>
      <c r="E586" s="750"/>
      <c r="F586" s="750"/>
      <c r="G586" s="750"/>
      <c r="H586" s="152"/>
      <c r="I586" s="152"/>
      <c r="J586" s="152"/>
      <c r="K586" s="152"/>
      <c r="L586" s="152"/>
      <c r="M586" s="152"/>
    </row>
    <row r="587" spans="1:13" ht="20.100000000000001" customHeight="1">
      <c r="A587" s="750"/>
      <c r="B587" s="750"/>
      <c r="C587" s="750"/>
      <c r="D587" s="750"/>
      <c r="E587" s="750"/>
      <c r="F587" s="750"/>
      <c r="G587" s="750"/>
      <c r="H587" s="152"/>
      <c r="I587" s="152"/>
      <c r="J587" s="152"/>
      <c r="K587" s="152"/>
      <c r="L587" s="152"/>
      <c r="M587" s="152"/>
    </row>
    <row r="588" spans="1:13" ht="20.100000000000001" customHeight="1">
      <c r="A588" s="750"/>
      <c r="B588" s="750"/>
      <c r="C588" s="750"/>
      <c r="D588" s="750"/>
      <c r="E588" s="750"/>
      <c r="F588" s="750"/>
      <c r="G588" s="750"/>
      <c r="H588" s="152"/>
      <c r="I588" s="152"/>
      <c r="J588" s="152"/>
      <c r="K588" s="152"/>
      <c r="L588" s="152"/>
      <c r="M588" s="152"/>
    </row>
    <row r="589" spans="1:13" ht="20.100000000000001" customHeight="1">
      <c r="A589" s="750"/>
      <c r="B589" s="750"/>
      <c r="C589" s="750"/>
      <c r="D589" s="750"/>
      <c r="E589" s="750"/>
      <c r="F589" s="750"/>
      <c r="G589" s="750"/>
      <c r="H589" s="152"/>
      <c r="I589" s="152"/>
      <c r="J589" s="152"/>
      <c r="K589" s="152"/>
      <c r="L589" s="152"/>
      <c r="M589" s="152"/>
    </row>
    <row r="590" spans="1:13" ht="20.100000000000001" customHeight="1">
      <c r="A590" s="750"/>
      <c r="B590" s="750"/>
      <c r="C590" s="750"/>
      <c r="D590" s="750"/>
      <c r="E590" s="750"/>
      <c r="F590" s="750"/>
      <c r="G590" s="750"/>
      <c r="H590" s="152"/>
      <c r="I590" s="152"/>
      <c r="J590" s="152"/>
      <c r="K590" s="152"/>
      <c r="L590" s="152"/>
      <c r="M590" s="152"/>
    </row>
    <row r="591" spans="1:13" ht="20.100000000000001" customHeight="1">
      <c r="A591" s="750"/>
      <c r="B591" s="750"/>
      <c r="C591" s="750"/>
      <c r="D591" s="750"/>
      <c r="E591" s="750"/>
      <c r="F591" s="750"/>
      <c r="G591" s="750"/>
      <c r="H591" s="152"/>
      <c r="I591" s="152"/>
      <c r="J591" s="152"/>
      <c r="K591" s="152"/>
      <c r="L591" s="152"/>
      <c r="M591" s="152"/>
    </row>
    <row r="592" spans="1:13" ht="20.100000000000001" customHeight="1">
      <c r="A592" s="750"/>
      <c r="B592" s="750"/>
      <c r="C592" s="750"/>
      <c r="D592" s="750"/>
      <c r="E592" s="750"/>
      <c r="F592" s="750"/>
      <c r="G592" s="750"/>
      <c r="H592" s="152"/>
      <c r="I592" s="152"/>
      <c r="J592" s="152"/>
      <c r="K592" s="152"/>
      <c r="L592" s="152"/>
      <c r="M592" s="152"/>
    </row>
    <row r="593" spans="1:13" ht="20.100000000000001" customHeight="1">
      <c r="A593" s="750"/>
      <c r="B593" s="750"/>
      <c r="C593" s="750"/>
      <c r="D593" s="750"/>
      <c r="E593" s="750"/>
      <c r="F593" s="750"/>
      <c r="G593" s="750"/>
      <c r="H593" s="152"/>
      <c r="I593" s="152"/>
      <c r="J593" s="152"/>
      <c r="K593" s="152"/>
      <c r="L593" s="152"/>
      <c r="M593" s="152"/>
    </row>
    <row r="594" spans="1:13" ht="20.100000000000001" customHeight="1">
      <c r="A594" s="750"/>
      <c r="B594" s="750"/>
      <c r="C594" s="750"/>
      <c r="D594" s="750"/>
      <c r="E594" s="750"/>
      <c r="F594" s="750"/>
      <c r="G594" s="750"/>
      <c r="H594" s="152"/>
      <c r="I594" s="152"/>
      <c r="J594" s="152"/>
      <c r="K594" s="152"/>
      <c r="L594" s="152"/>
      <c r="M594" s="152"/>
    </row>
    <row r="595" spans="1:13" ht="20.100000000000001" customHeight="1">
      <c r="A595" s="750"/>
      <c r="B595" s="750"/>
      <c r="C595" s="750"/>
      <c r="D595" s="750"/>
      <c r="E595" s="750"/>
      <c r="F595" s="750"/>
      <c r="G595" s="750"/>
      <c r="H595" s="152"/>
      <c r="I595" s="152"/>
      <c r="J595" s="152"/>
      <c r="K595" s="152"/>
      <c r="L595" s="152"/>
      <c r="M595" s="152"/>
    </row>
    <row r="596" spans="1:13" ht="20.100000000000001" customHeight="1">
      <c r="A596" s="750"/>
      <c r="B596" s="750"/>
      <c r="C596" s="750"/>
      <c r="D596" s="750"/>
      <c r="E596" s="750"/>
      <c r="F596" s="750"/>
      <c r="G596" s="750"/>
      <c r="H596" s="152"/>
      <c r="I596" s="152"/>
      <c r="J596" s="152"/>
      <c r="K596" s="152"/>
      <c r="L596" s="152"/>
      <c r="M596" s="152"/>
    </row>
    <row r="597" spans="1:13" ht="20.100000000000001" customHeight="1">
      <c r="A597" s="750"/>
      <c r="B597" s="750"/>
      <c r="C597" s="750"/>
      <c r="D597" s="750"/>
      <c r="E597" s="750"/>
      <c r="F597" s="750"/>
      <c r="G597" s="750"/>
      <c r="H597" s="152"/>
      <c r="I597" s="152"/>
      <c r="J597" s="152"/>
      <c r="K597" s="152"/>
      <c r="L597" s="152"/>
      <c r="M597" s="152"/>
    </row>
    <row r="598" spans="1:13" ht="20.100000000000001" customHeight="1">
      <c r="A598" s="750"/>
      <c r="B598" s="750"/>
      <c r="C598" s="750"/>
      <c r="D598" s="750"/>
      <c r="E598" s="750"/>
      <c r="F598" s="750"/>
      <c r="G598" s="750"/>
      <c r="H598" s="152"/>
      <c r="I598" s="152"/>
      <c r="J598" s="152"/>
      <c r="K598" s="152"/>
      <c r="L598" s="152"/>
      <c r="M598" s="152"/>
    </row>
    <row r="599" spans="1:13" ht="20.100000000000001" customHeight="1">
      <c r="A599" s="750"/>
      <c r="B599" s="750"/>
      <c r="C599" s="750"/>
      <c r="D599" s="750"/>
      <c r="E599" s="750"/>
      <c r="F599" s="750"/>
      <c r="G599" s="750"/>
      <c r="H599" s="152"/>
      <c r="I599" s="152"/>
      <c r="J599" s="152"/>
      <c r="K599" s="152"/>
      <c r="L599" s="152"/>
      <c r="M599" s="152"/>
    </row>
    <row r="600" spans="1:13" ht="20.100000000000001" customHeight="1">
      <c r="A600" s="750"/>
      <c r="B600" s="750"/>
      <c r="C600" s="750"/>
      <c r="D600" s="750"/>
      <c r="E600" s="750"/>
      <c r="F600" s="750"/>
      <c r="G600" s="750"/>
      <c r="H600" s="152"/>
      <c r="I600" s="152"/>
      <c r="J600" s="152"/>
      <c r="K600" s="152"/>
      <c r="L600" s="152"/>
      <c r="M600" s="152"/>
    </row>
    <row r="601" spans="1:13" ht="20.100000000000001" customHeight="1">
      <c r="A601" s="750"/>
      <c r="B601" s="750"/>
      <c r="C601" s="750"/>
      <c r="D601" s="750"/>
      <c r="E601" s="750"/>
      <c r="F601" s="750"/>
      <c r="G601" s="750"/>
      <c r="H601" s="152"/>
      <c r="I601" s="152"/>
      <c r="J601" s="152"/>
      <c r="K601" s="152"/>
      <c r="L601" s="152"/>
      <c r="M601" s="152"/>
    </row>
    <row r="602" spans="1:13" ht="20.100000000000001" customHeight="1">
      <c r="A602" s="750"/>
      <c r="B602" s="750"/>
      <c r="C602" s="750"/>
      <c r="D602" s="750"/>
      <c r="E602" s="750"/>
      <c r="F602" s="750"/>
      <c r="G602" s="750"/>
      <c r="H602" s="152"/>
      <c r="I602" s="152"/>
      <c r="J602" s="152"/>
      <c r="K602" s="152"/>
      <c r="L602" s="152"/>
      <c r="M602" s="152"/>
    </row>
    <row r="603" spans="1:13" ht="20.100000000000001" customHeight="1">
      <c r="A603" s="750"/>
      <c r="B603" s="750"/>
      <c r="C603" s="750"/>
      <c r="D603" s="750"/>
      <c r="E603" s="750"/>
      <c r="F603" s="750"/>
      <c r="G603" s="750"/>
      <c r="H603" s="152"/>
      <c r="I603" s="152"/>
      <c r="J603" s="152"/>
      <c r="K603" s="152"/>
      <c r="L603" s="152"/>
      <c r="M603" s="152"/>
    </row>
    <row r="604" spans="1:13" ht="20.100000000000001" customHeight="1">
      <c r="A604" s="750"/>
      <c r="B604" s="750"/>
      <c r="C604" s="750"/>
      <c r="D604" s="750"/>
      <c r="E604" s="750"/>
      <c r="F604" s="750"/>
      <c r="G604" s="750"/>
      <c r="H604" s="152"/>
      <c r="I604" s="152"/>
      <c r="J604" s="152"/>
      <c r="K604" s="152"/>
      <c r="L604" s="152"/>
      <c r="M604" s="152"/>
    </row>
    <row r="605" spans="1:13" ht="20.100000000000001" customHeight="1">
      <c r="A605" s="750"/>
      <c r="B605" s="750"/>
      <c r="C605" s="750"/>
      <c r="D605" s="750"/>
      <c r="E605" s="750"/>
      <c r="F605" s="750"/>
      <c r="G605" s="750"/>
      <c r="H605" s="152"/>
      <c r="I605" s="152"/>
      <c r="J605" s="152"/>
      <c r="K605" s="152"/>
      <c r="L605" s="152"/>
      <c r="M605" s="152"/>
    </row>
    <row r="606" spans="1:13" ht="20.100000000000001" customHeight="1">
      <c r="A606" s="750"/>
      <c r="B606" s="750"/>
      <c r="C606" s="750"/>
      <c r="D606" s="750"/>
      <c r="E606" s="750"/>
      <c r="F606" s="750"/>
      <c r="G606" s="750"/>
      <c r="H606" s="152"/>
      <c r="I606" s="152"/>
      <c r="J606" s="152"/>
      <c r="K606" s="152"/>
      <c r="L606" s="152"/>
      <c r="M606" s="152"/>
    </row>
    <row r="607" spans="1:13" ht="20.100000000000001" customHeight="1">
      <c r="A607" s="750"/>
      <c r="B607" s="750"/>
      <c r="C607" s="750"/>
      <c r="D607" s="750"/>
      <c r="E607" s="750"/>
      <c r="F607" s="750"/>
      <c r="G607" s="750"/>
      <c r="H607" s="152"/>
      <c r="I607" s="152"/>
      <c r="J607" s="152"/>
      <c r="K607" s="152"/>
      <c r="L607" s="152"/>
      <c r="M607" s="152"/>
    </row>
    <row r="608" spans="1:13" ht="20.100000000000001" customHeight="1">
      <c r="A608" s="750"/>
      <c r="B608" s="750"/>
      <c r="C608" s="750"/>
      <c r="D608" s="750"/>
      <c r="E608" s="750"/>
      <c r="F608" s="750"/>
      <c r="G608" s="750"/>
      <c r="H608" s="152"/>
      <c r="I608" s="152"/>
      <c r="J608" s="152"/>
      <c r="K608" s="152"/>
      <c r="L608" s="152"/>
      <c r="M608" s="152"/>
    </row>
    <row r="609" spans="1:13" ht="20.100000000000001" customHeight="1">
      <c r="A609" s="750"/>
      <c r="B609" s="750"/>
      <c r="C609" s="750"/>
      <c r="D609" s="750"/>
      <c r="E609" s="750"/>
      <c r="F609" s="750"/>
      <c r="G609" s="750"/>
      <c r="H609" s="152"/>
      <c r="I609" s="152"/>
      <c r="J609" s="152"/>
      <c r="K609" s="152"/>
      <c r="L609" s="152"/>
      <c r="M609" s="152"/>
    </row>
    <row r="610" spans="1:13" ht="20.100000000000001" customHeight="1">
      <c r="A610" s="750"/>
      <c r="B610" s="750"/>
      <c r="C610" s="750"/>
      <c r="D610" s="750"/>
      <c r="E610" s="750"/>
      <c r="F610" s="750"/>
      <c r="G610" s="750"/>
      <c r="H610" s="152"/>
      <c r="I610" s="152"/>
      <c r="J610" s="152"/>
      <c r="K610" s="152"/>
      <c r="L610" s="152"/>
      <c r="M610" s="152"/>
    </row>
    <row r="611" spans="1:13" ht="20.100000000000001" customHeight="1">
      <c r="A611" s="750"/>
      <c r="B611" s="750"/>
      <c r="C611" s="750"/>
      <c r="D611" s="750"/>
      <c r="E611" s="750"/>
      <c r="F611" s="750"/>
      <c r="G611" s="750"/>
      <c r="H611" s="152"/>
      <c r="I611" s="152"/>
      <c r="J611" s="152"/>
      <c r="K611" s="152"/>
      <c r="L611" s="152"/>
      <c r="M611" s="152"/>
    </row>
    <row r="612" spans="1:13" ht="20.100000000000001" customHeight="1">
      <c r="A612" s="750"/>
      <c r="B612" s="750"/>
      <c r="C612" s="750"/>
      <c r="D612" s="750"/>
      <c r="E612" s="750"/>
      <c r="F612" s="750"/>
      <c r="G612" s="750"/>
      <c r="H612" s="152"/>
      <c r="I612" s="152"/>
      <c r="J612" s="152"/>
      <c r="K612" s="152"/>
      <c r="L612" s="152"/>
      <c r="M612" s="152"/>
    </row>
    <row r="613" spans="1:13" ht="20.100000000000001" customHeight="1">
      <c r="A613" s="750"/>
      <c r="B613" s="750"/>
      <c r="C613" s="750"/>
      <c r="D613" s="750"/>
      <c r="E613" s="750"/>
      <c r="F613" s="750"/>
      <c r="G613" s="750"/>
      <c r="H613" s="152"/>
      <c r="I613" s="152"/>
      <c r="J613" s="152"/>
      <c r="K613" s="152"/>
      <c r="L613" s="152"/>
      <c r="M613" s="152"/>
    </row>
    <row r="614" spans="1:13" ht="20.100000000000001" customHeight="1">
      <c r="A614" s="750"/>
      <c r="B614" s="750"/>
      <c r="C614" s="750"/>
      <c r="D614" s="750"/>
      <c r="E614" s="750"/>
      <c r="F614" s="750"/>
      <c r="G614" s="750"/>
      <c r="H614" s="152"/>
      <c r="I614" s="152"/>
      <c r="J614" s="152"/>
      <c r="K614" s="152"/>
      <c r="L614" s="152"/>
      <c r="M614" s="152"/>
    </row>
    <row r="615" spans="1:13" ht="20.100000000000001" customHeight="1">
      <c r="A615" s="750"/>
      <c r="B615" s="750"/>
      <c r="C615" s="750"/>
      <c r="D615" s="750"/>
      <c r="E615" s="750"/>
      <c r="F615" s="750"/>
      <c r="G615" s="750"/>
      <c r="H615" s="152"/>
      <c r="I615" s="152"/>
      <c r="J615" s="152"/>
      <c r="K615" s="152"/>
      <c r="L615" s="152"/>
      <c r="M615" s="152"/>
    </row>
    <row r="616" spans="1:13" ht="20.100000000000001" customHeight="1">
      <c r="A616" s="750"/>
      <c r="B616" s="750"/>
      <c r="C616" s="750"/>
      <c r="D616" s="750"/>
      <c r="E616" s="750"/>
      <c r="F616" s="750"/>
      <c r="G616" s="750"/>
      <c r="H616" s="152"/>
      <c r="I616" s="152"/>
      <c r="J616" s="152"/>
      <c r="K616" s="152"/>
      <c r="L616" s="152"/>
      <c r="M616" s="152"/>
    </row>
    <row r="617" spans="1:13" ht="20.100000000000001" customHeight="1">
      <c r="A617" s="750"/>
      <c r="B617" s="750"/>
      <c r="C617" s="750"/>
      <c r="D617" s="750"/>
      <c r="E617" s="750"/>
      <c r="F617" s="750"/>
      <c r="G617" s="750"/>
      <c r="H617" s="152"/>
      <c r="I617" s="152"/>
      <c r="J617" s="152"/>
      <c r="K617" s="152"/>
      <c r="L617" s="152"/>
      <c r="M617" s="152"/>
    </row>
    <row r="618" spans="1:13" ht="20.100000000000001" customHeight="1">
      <c r="A618" s="750"/>
      <c r="B618" s="750"/>
      <c r="C618" s="750"/>
      <c r="D618" s="750"/>
      <c r="E618" s="750"/>
      <c r="F618" s="750"/>
      <c r="G618" s="750"/>
      <c r="H618" s="152"/>
      <c r="I618" s="152"/>
      <c r="J618" s="152"/>
      <c r="K618" s="152"/>
      <c r="L618" s="152"/>
      <c r="M618" s="152"/>
    </row>
    <row r="619" spans="1:13" ht="20.100000000000001" customHeight="1">
      <c r="A619" s="750"/>
      <c r="B619" s="750"/>
      <c r="C619" s="750"/>
      <c r="D619" s="750"/>
      <c r="E619" s="750"/>
      <c r="F619" s="750"/>
      <c r="G619" s="750"/>
      <c r="H619" s="152"/>
      <c r="I619" s="152"/>
      <c r="J619" s="152"/>
      <c r="K619" s="152"/>
      <c r="L619" s="152"/>
      <c r="M619" s="152"/>
    </row>
    <row r="620" spans="1:13" ht="20.100000000000001" customHeight="1">
      <c r="A620" s="750"/>
      <c r="B620" s="750"/>
      <c r="C620" s="750"/>
      <c r="D620" s="750"/>
      <c r="E620" s="750"/>
      <c r="F620" s="750"/>
      <c r="G620" s="750"/>
      <c r="H620" s="152"/>
      <c r="I620" s="152"/>
      <c r="J620" s="152"/>
      <c r="K620" s="152"/>
      <c r="L620" s="152"/>
      <c r="M620" s="152"/>
    </row>
    <row r="621" spans="1:13" ht="20.100000000000001" customHeight="1">
      <c r="A621" s="750"/>
      <c r="B621" s="750"/>
      <c r="C621" s="750"/>
      <c r="D621" s="750"/>
      <c r="E621" s="750"/>
      <c r="F621" s="750"/>
      <c r="G621" s="750"/>
      <c r="H621" s="152"/>
      <c r="I621" s="152"/>
      <c r="J621" s="152"/>
      <c r="K621" s="152"/>
      <c r="L621" s="152"/>
      <c r="M621" s="152"/>
    </row>
    <row r="622" spans="1:13" ht="20.100000000000001" customHeight="1">
      <c r="A622" s="750"/>
      <c r="B622" s="750"/>
      <c r="C622" s="750"/>
      <c r="D622" s="750"/>
      <c r="E622" s="750"/>
      <c r="F622" s="750"/>
      <c r="G622" s="750"/>
      <c r="H622" s="152"/>
      <c r="I622" s="152"/>
      <c r="J622" s="152"/>
      <c r="K622" s="152"/>
      <c r="L622" s="152"/>
      <c r="M622" s="152"/>
    </row>
    <row r="623" spans="1:13" ht="20.100000000000001" customHeight="1">
      <c r="A623" s="750"/>
      <c r="B623" s="750"/>
      <c r="C623" s="750"/>
      <c r="D623" s="750"/>
      <c r="E623" s="750"/>
      <c r="F623" s="750"/>
      <c r="G623" s="750"/>
      <c r="H623" s="152"/>
      <c r="I623" s="152"/>
      <c r="J623" s="152"/>
      <c r="K623" s="152"/>
      <c r="L623" s="152"/>
      <c r="M623" s="152"/>
    </row>
    <row r="624" spans="1:13" ht="20.100000000000001" customHeight="1">
      <c r="A624" s="750"/>
      <c r="B624" s="750"/>
      <c r="C624" s="750"/>
      <c r="D624" s="750"/>
      <c r="E624" s="750"/>
      <c r="F624" s="750"/>
      <c r="G624" s="750"/>
      <c r="H624" s="152"/>
      <c r="I624" s="152"/>
      <c r="J624" s="152"/>
      <c r="K624" s="152"/>
      <c r="L624" s="152"/>
      <c r="M624" s="152"/>
    </row>
    <row r="625" spans="1:13" ht="20.100000000000001" customHeight="1">
      <c r="A625" s="750"/>
      <c r="B625" s="750"/>
      <c r="C625" s="750"/>
      <c r="D625" s="750"/>
      <c r="E625" s="750"/>
      <c r="F625" s="750"/>
      <c r="G625" s="750"/>
      <c r="H625" s="152"/>
      <c r="I625" s="152"/>
      <c r="J625" s="152"/>
      <c r="K625" s="152"/>
      <c r="L625" s="152"/>
      <c r="M625" s="152"/>
    </row>
    <row r="626" spans="1:13" ht="20.100000000000001" customHeight="1">
      <c r="A626" s="750"/>
      <c r="B626" s="750"/>
      <c r="C626" s="750"/>
      <c r="D626" s="750"/>
      <c r="E626" s="750"/>
      <c r="F626" s="750"/>
      <c r="G626" s="750"/>
      <c r="H626" s="152"/>
      <c r="I626" s="152"/>
      <c r="J626" s="152"/>
      <c r="K626" s="152"/>
      <c r="L626" s="152"/>
      <c r="M626" s="152"/>
    </row>
    <row r="627" spans="1:13" ht="20.100000000000001" customHeight="1">
      <c r="A627" s="750"/>
      <c r="B627" s="750"/>
      <c r="C627" s="750"/>
      <c r="D627" s="750"/>
      <c r="E627" s="750"/>
      <c r="F627" s="750"/>
      <c r="G627" s="750"/>
      <c r="H627" s="152"/>
      <c r="I627" s="152"/>
      <c r="J627" s="152"/>
      <c r="K627" s="152"/>
      <c r="L627" s="152"/>
      <c r="M627" s="152"/>
    </row>
    <row r="628" spans="1:13" ht="20.100000000000001" customHeight="1">
      <c r="A628" s="750"/>
      <c r="B628" s="750"/>
      <c r="C628" s="750"/>
      <c r="D628" s="750"/>
      <c r="E628" s="750"/>
      <c r="F628" s="750"/>
      <c r="G628" s="750"/>
      <c r="H628" s="152"/>
      <c r="I628" s="152"/>
      <c r="J628" s="152"/>
      <c r="K628" s="152"/>
      <c r="L628" s="152"/>
      <c r="M628" s="152"/>
    </row>
    <row r="629" spans="1:13" ht="20.100000000000001" customHeight="1">
      <c r="A629" s="750"/>
      <c r="B629" s="750"/>
      <c r="C629" s="750"/>
      <c r="D629" s="750"/>
      <c r="E629" s="750"/>
      <c r="F629" s="750"/>
      <c r="G629" s="750"/>
      <c r="H629" s="152"/>
      <c r="I629" s="152"/>
      <c r="J629" s="152"/>
      <c r="K629" s="152"/>
      <c r="L629" s="152"/>
      <c r="M629" s="152"/>
    </row>
    <row r="630" spans="1:13" ht="20.100000000000001" customHeight="1">
      <c r="A630" s="750"/>
      <c r="B630" s="750"/>
      <c r="C630" s="750"/>
      <c r="D630" s="750"/>
      <c r="E630" s="750"/>
      <c r="F630" s="750"/>
      <c r="G630" s="750"/>
      <c r="H630" s="152"/>
      <c r="I630" s="152"/>
      <c r="J630" s="152"/>
      <c r="K630" s="152"/>
      <c r="L630" s="152"/>
      <c r="M630" s="152"/>
    </row>
    <row r="631" spans="1:13" ht="20.100000000000001" customHeight="1">
      <c r="A631" s="750"/>
      <c r="B631" s="750"/>
      <c r="C631" s="750"/>
      <c r="D631" s="750"/>
      <c r="E631" s="750"/>
      <c r="F631" s="750"/>
      <c r="G631" s="750"/>
      <c r="H631" s="152"/>
      <c r="I631" s="152"/>
      <c r="J631" s="152"/>
      <c r="K631" s="152"/>
      <c r="L631" s="152"/>
      <c r="M631" s="152"/>
    </row>
    <row r="632" spans="1:13" ht="20.100000000000001" customHeight="1">
      <c r="A632" s="750"/>
      <c r="B632" s="750"/>
      <c r="C632" s="750"/>
      <c r="D632" s="750"/>
      <c r="E632" s="750"/>
      <c r="F632" s="750"/>
      <c r="G632" s="750"/>
      <c r="H632" s="152"/>
      <c r="I632" s="152"/>
      <c r="J632" s="152"/>
      <c r="K632" s="152"/>
      <c r="L632" s="152"/>
      <c r="M632" s="152"/>
    </row>
    <row r="633" spans="1:13" ht="20.100000000000001" customHeight="1">
      <c r="A633" s="750"/>
      <c r="B633" s="750"/>
      <c r="C633" s="750"/>
      <c r="D633" s="750"/>
      <c r="E633" s="750"/>
      <c r="F633" s="750"/>
      <c r="G633" s="750"/>
      <c r="H633" s="152"/>
      <c r="I633" s="152"/>
      <c r="J633" s="152"/>
      <c r="K633" s="152"/>
      <c r="L633" s="152"/>
      <c r="M633" s="152"/>
    </row>
    <row r="634" spans="1:13" ht="20.100000000000001" customHeight="1">
      <c r="A634" s="750"/>
      <c r="B634" s="750"/>
      <c r="C634" s="750"/>
      <c r="D634" s="750"/>
      <c r="E634" s="750"/>
      <c r="F634" s="750"/>
      <c r="G634" s="750"/>
      <c r="H634" s="152"/>
      <c r="I634" s="152"/>
      <c r="J634" s="152"/>
      <c r="K634" s="152"/>
      <c r="L634" s="152"/>
      <c r="M634" s="152"/>
    </row>
    <row r="635" spans="1:13" ht="20.100000000000001" customHeight="1">
      <c r="A635" s="750"/>
      <c r="B635" s="750"/>
      <c r="C635" s="750"/>
      <c r="D635" s="750"/>
      <c r="E635" s="750"/>
      <c r="F635" s="750"/>
      <c r="G635" s="750"/>
      <c r="H635" s="152"/>
      <c r="I635" s="152"/>
      <c r="J635" s="152"/>
      <c r="K635" s="152"/>
      <c r="L635" s="152"/>
      <c r="M635" s="152"/>
    </row>
    <row r="636" spans="1:13" ht="20.100000000000001" customHeight="1">
      <c r="A636" s="750"/>
      <c r="B636" s="750"/>
      <c r="C636" s="750"/>
      <c r="D636" s="750"/>
      <c r="E636" s="750"/>
      <c r="F636" s="750"/>
      <c r="G636" s="750"/>
      <c r="H636" s="152"/>
      <c r="I636" s="152"/>
      <c r="J636" s="152"/>
      <c r="K636" s="152"/>
      <c r="L636" s="152"/>
      <c r="M636" s="152"/>
    </row>
    <row r="637" spans="1:13" ht="20.100000000000001" customHeight="1">
      <c r="A637" s="750"/>
      <c r="B637" s="750"/>
      <c r="C637" s="750"/>
      <c r="D637" s="750"/>
      <c r="E637" s="750"/>
      <c r="F637" s="750"/>
      <c r="G637" s="750"/>
      <c r="H637" s="152"/>
      <c r="I637" s="152"/>
      <c r="J637" s="152"/>
      <c r="K637" s="152"/>
      <c r="L637" s="152"/>
      <c r="M637" s="152"/>
    </row>
    <row r="638" spans="1:13" ht="20.100000000000001" customHeight="1">
      <c r="A638" s="750"/>
      <c r="B638" s="750"/>
      <c r="C638" s="750"/>
      <c r="D638" s="750"/>
      <c r="E638" s="750"/>
      <c r="F638" s="750"/>
      <c r="G638" s="750"/>
      <c r="H638" s="152"/>
      <c r="I638" s="152"/>
      <c r="J638" s="152"/>
      <c r="K638" s="152"/>
      <c r="L638" s="152"/>
      <c r="M638" s="152"/>
    </row>
    <row r="639" spans="1:13" ht="20.100000000000001" customHeight="1">
      <c r="A639" s="750"/>
      <c r="B639" s="750"/>
      <c r="C639" s="750"/>
      <c r="D639" s="750"/>
      <c r="E639" s="750"/>
      <c r="F639" s="750"/>
      <c r="G639" s="750"/>
      <c r="H639" s="152"/>
      <c r="I639" s="152"/>
      <c r="J639" s="152"/>
      <c r="K639" s="152"/>
      <c r="L639" s="152"/>
      <c r="M639" s="152"/>
    </row>
    <row r="640" spans="1:13" ht="20.100000000000001" customHeight="1">
      <c r="A640" s="750"/>
      <c r="B640" s="750"/>
      <c r="C640" s="750"/>
      <c r="D640" s="750"/>
      <c r="E640" s="750"/>
      <c r="F640" s="750"/>
      <c r="G640" s="750"/>
      <c r="H640" s="152"/>
      <c r="I640" s="152"/>
      <c r="J640" s="152"/>
      <c r="K640" s="152"/>
      <c r="L640" s="152"/>
      <c r="M640" s="152"/>
    </row>
    <row r="641" spans="1:13" ht="20.100000000000001" customHeight="1">
      <c r="A641" s="750"/>
      <c r="B641" s="750"/>
      <c r="C641" s="750"/>
      <c r="D641" s="750"/>
      <c r="E641" s="750"/>
      <c r="F641" s="750"/>
      <c r="G641" s="750"/>
      <c r="H641" s="152"/>
      <c r="I641" s="152"/>
      <c r="J641" s="152"/>
      <c r="K641" s="152"/>
      <c r="L641" s="152"/>
      <c r="M641" s="152"/>
    </row>
    <row r="642" spans="1:13" ht="20.100000000000001" customHeight="1">
      <c r="A642" s="750"/>
      <c r="B642" s="750"/>
      <c r="C642" s="750"/>
      <c r="D642" s="750"/>
      <c r="E642" s="750"/>
      <c r="F642" s="750"/>
      <c r="G642" s="750"/>
      <c r="H642" s="152"/>
      <c r="I642" s="152"/>
      <c r="J642" s="152"/>
      <c r="K642" s="152"/>
      <c r="L642" s="152"/>
      <c r="M642" s="152"/>
    </row>
    <row r="643" spans="1:13" ht="20.100000000000001" customHeight="1">
      <c r="A643" s="750"/>
      <c r="B643" s="750"/>
      <c r="C643" s="750"/>
      <c r="D643" s="750"/>
      <c r="E643" s="750"/>
      <c r="F643" s="750"/>
      <c r="G643" s="750"/>
      <c r="H643" s="152"/>
      <c r="I643" s="152"/>
      <c r="J643" s="152"/>
      <c r="K643" s="152"/>
      <c r="L643" s="152"/>
      <c r="M643" s="152"/>
    </row>
    <row r="644" spans="1:13" ht="20.100000000000001" customHeight="1">
      <c r="A644" s="750"/>
      <c r="B644" s="750"/>
      <c r="C644" s="750"/>
      <c r="D644" s="750"/>
      <c r="E644" s="750"/>
      <c r="F644" s="750"/>
      <c r="G644" s="750"/>
      <c r="H644" s="152"/>
      <c r="I644" s="152"/>
      <c r="J644" s="152"/>
      <c r="K644" s="152"/>
      <c r="L644" s="152"/>
      <c r="M644" s="152"/>
    </row>
    <row r="645" spans="1:13" ht="20.100000000000001" customHeight="1">
      <c r="A645" s="750"/>
      <c r="B645" s="750"/>
      <c r="C645" s="750"/>
      <c r="D645" s="750"/>
      <c r="E645" s="750"/>
      <c r="F645" s="750"/>
      <c r="G645" s="750"/>
      <c r="H645" s="152"/>
      <c r="I645" s="152"/>
      <c r="J645" s="152"/>
      <c r="K645" s="152"/>
      <c r="L645" s="152"/>
      <c r="M645" s="152"/>
    </row>
    <row r="646" spans="1:13" ht="20.100000000000001" customHeight="1">
      <c r="A646" s="750"/>
      <c r="B646" s="750"/>
      <c r="C646" s="750"/>
      <c r="D646" s="750"/>
      <c r="E646" s="750"/>
      <c r="F646" s="750"/>
      <c r="G646" s="750"/>
      <c r="H646" s="152"/>
      <c r="I646" s="152"/>
      <c r="J646" s="152"/>
      <c r="K646" s="152"/>
      <c r="L646" s="152"/>
      <c r="M646" s="152"/>
    </row>
    <row r="647" spans="1:13" ht="20.100000000000001" customHeight="1">
      <c r="A647" s="750"/>
      <c r="B647" s="750"/>
      <c r="C647" s="750"/>
      <c r="D647" s="750"/>
      <c r="E647" s="750"/>
      <c r="F647" s="750"/>
      <c r="G647" s="750"/>
      <c r="H647" s="152"/>
      <c r="I647" s="152"/>
      <c r="J647" s="152"/>
      <c r="K647" s="152"/>
      <c r="L647" s="152"/>
      <c r="M647" s="152"/>
    </row>
    <row r="648" spans="1:13" ht="20.100000000000001" customHeight="1">
      <c r="A648" s="750"/>
      <c r="B648" s="750"/>
      <c r="C648" s="750"/>
      <c r="D648" s="750"/>
      <c r="E648" s="750"/>
      <c r="F648" s="750"/>
      <c r="G648" s="750"/>
      <c r="H648" s="152"/>
      <c r="I648" s="152"/>
      <c r="J648" s="152"/>
      <c r="K648" s="152"/>
      <c r="L648" s="152"/>
      <c r="M648" s="152"/>
    </row>
    <row r="649" spans="1:13" ht="20.100000000000001" customHeight="1">
      <c r="A649" s="750"/>
      <c r="B649" s="750"/>
      <c r="C649" s="750"/>
      <c r="D649" s="750"/>
      <c r="E649" s="750"/>
      <c r="F649" s="750"/>
      <c r="G649" s="750"/>
      <c r="H649" s="152"/>
      <c r="I649" s="152"/>
      <c r="J649" s="152"/>
      <c r="K649" s="152"/>
      <c r="L649" s="152"/>
      <c r="M649" s="152"/>
    </row>
    <row r="650" spans="1:13" ht="20.100000000000001" customHeight="1">
      <c r="A650" s="750"/>
      <c r="B650" s="750"/>
      <c r="C650" s="750"/>
      <c r="D650" s="750"/>
      <c r="E650" s="750"/>
      <c r="F650" s="750"/>
      <c r="G650" s="750"/>
      <c r="H650" s="152"/>
      <c r="I650" s="152"/>
      <c r="J650" s="152"/>
      <c r="K650" s="152"/>
      <c r="L650" s="152"/>
      <c r="M650" s="152"/>
    </row>
    <row r="651" spans="1:13" ht="20.100000000000001" customHeight="1">
      <c r="A651" s="750"/>
      <c r="B651" s="750"/>
      <c r="C651" s="750"/>
      <c r="D651" s="750"/>
      <c r="E651" s="750"/>
      <c r="F651" s="750"/>
      <c r="G651" s="750"/>
      <c r="H651" s="152"/>
      <c r="I651" s="152"/>
      <c r="J651" s="152"/>
      <c r="K651" s="152"/>
      <c r="L651" s="152"/>
      <c r="M651" s="152"/>
    </row>
    <row r="652" spans="1:13" ht="20.100000000000001" customHeight="1">
      <c r="A652" s="750"/>
      <c r="B652" s="750"/>
      <c r="C652" s="750"/>
      <c r="D652" s="750"/>
      <c r="E652" s="750"/>
      <c r="F652" s="750"/>
      <c r="G652" s="750"/>
      <c r="H652" s="152"/>
      <c r="I652" s="152"/>
      <c r="J652" s="152"/>
      <c r="K652" s="152"/>
      <c r="L652" s="152"/>
      <c r="M652" s="152"/>
    </row>
    <row r="653" spans="1:13" ht="20.100000000000001" customHeight="1">
      <c r="A653" s="750"/>
      <c r="B653" s="750"/>
      <c r="C653" s="750"/>
      <c r="D653" s="750"/>
      <c r="E653" s="750"/>
      <c r="F653" s="750"/>
      <c r="G653" s="750"/>
      <c r="H653" s="152"/>
      <c r="I653" s="152"/>
      <c r="J653" s="152"/>
      <c r="K653" s="152"/>
      <c r="L653" s="152"/>
      <c r="M653" s="152"/>
    </row>
    <row r="654" spans="1:13" ht="20.100000000000001" customHeight="1">
      <c r="A654" s="750"/>
      <c r="B654" s="750"/>
      <c r="C654" s="750"/>
      <c r="D654" s="750"/>
      <c r="E654" s="750"/>
      <c r="F654" s="750"/>
      <c r="G654" s="750"/>
      <c r="H654" s="152"/>
      <c r="I654" s="152"/>
      <c r="J654" s="152"/>
      <c r="K654" s="152"/>
      <c r="L654" s="152"/>
      <c r="M654" s="152"/>
    </row>
    <row r="655" spans="1:13" ht="20.100000000000001" customHeight="1">
      <c r="A655" s="750"/>
      <c r="B655" s="750"/>
      <c r="C655" s="750"/>
      <c r="D655" s="750"/>
      <c r="E655" s="750"/>
      <c r="F655" s="750"/>
      <c r="G655" s="750"/>
      <c r="H655" s="152"/>
      <c r="I655" s="152"/>
      <c r="J655" s="152"/>
      <c r="K655" s="152"/>
      <c r="L655" s="152"/>
      <c r="M655" s="152"/>
    </row>
    <row r="656" spans="1:13" ht="20.100000000000001" customHeight="1">
      <c r="A656" s="750"/>
      <c r="B656" s="750"/>
      <c r="C656" s="750"/>
      <c r="D656" s="750"/>
      <c r="E656" s="750"/>
      <c r="F656" s="750"/>
      <c r="G656" s="750"/>
      <c r="H656" s="152"/>
      <c r="I656" s="152"/>
      <c r="J656" s="152"/>
      <c r="K656" s="152"/>
      <c r="L656" s="152"/>
      <c r="M656" s="152"/>
    </row>
    <row r="657" spans="1:13" ht="20.100000000000001" customHeight="1">
      <c r="A657" s="750"/>
      <c r="B657" s="750"/>
      <c r="C657" s="750"/>
      <c r="D657" s="750"/>
      <c r="E657" s="750"/>
      <c r="F657" s="750"/>
      <c r="G657" s="750"/>
      <c r="H657" s="152"/>
      <c r="I657" s="152"/>
      <c r="J657" s="152"/>
      <c r="K657" s="152"/>
      <c r="L657" s="152"/>
      <c r="M657" s="152"/>
    </row>
    <row r="658" spans="1:13" ht="20.100000000000001" customHeight="1">
      <c r="A658" s="750"/>
      <c r="B658" s="750"/>
      <c r="C658" s="750"/>
      <c r="D658" s="750"/>
      <c r="E658" s="750"/>
      <c r="F658" s="750"/>
      <c r="G658" s="750"/>
      <c r="H658" s="152"/>
      <c r="I658" s="152"/>
      <c r="J658" s="152"/>
      <c r="K658" s="152"/>
      <c r="L658" s="152"/>
      <c r="M658" s="152"/>
    </row>
    <row r="659" spans="1:13" ht="20.100000000000001" customHeight="1">
      <c r="A659" s="750"/>
      <c r="B659" s="750"/>
      <c r="C659" s="750"/>
      <c r="D659" s="750"/>
      <c r="E659" s="750"/>
      <c r="F659" s="750"/>
      <c r="G659" s="750"/>
      <c r="H659" s="152"/>
      <c r="I659" s="152"/>
      <c r="J659" s="152"/>
      <c r="K659" s="152"/>
      <c r="L659" s="152"/>
      <c r="M659" s="152"/>
    </row>
    <row r="660" spans="1:13" ht="20.100000000000001" customHeight="1">
      <c r="A660" s="750"/>
      <c r="B660" s="750"/>
      <c r="C660" s="750"/>
      <c r="D660" s="750"/>
      <c r="E660" s="750"/>
      <c r="F660" s="750"/>
      <c r="G660" s="750"/>
      <c r="H660" s="152"/>
      <c r="I660" s="152"/>
      <c r="J660" s="152"/>
      <c r="K660" s="152"/>
      <c r="L660" s="152"/>
      <c r="M660" s="152"/>
    </row>
    <row r="661" spans="1:13" ht="20.100000000000001" customHeight="1">
      <c r="A661" s="750"/>
      <c r="B661" s="750"/>
      <c r="C661" s="750"/>
      <c r="D661" s="750"/>
      <c r="E661" s="750"/>
      <c r="F661" s="750"/>
      <c r="G661" s="750"/>
      <c r="H661" s="152"/>
      <c r="I661" s="152"/>
      <c r="J661" s="152"/>
      <c r="K661" s="152"/>
      <c r="L661" s="152"/>
      <c r="M661" s="152"/>
    </row>
    <row r="662" spans="1:13" ht="20.100000000000001" customHeight="1">
      <c r="A662" s="750"/>
      <c r="B662" s="750"/>
      <c r="C662" s="750"/>
      <c r="D662" s="750"/>
      <c r="E662" s="750"/>
      <c r="F662" s="750"/>
      <c r="G662" s="750"/>
      <c r="H662" s="152"/>
      <c r="I662" s="152"/>
      <c r="J662" s="152"/>
      <c r="K662" s="152"/>
      <c r="L662" s="152"/>
      <c r="M662" s="152"/>
    </row>
    <row r="663" spans="1:13" ht="20.100000000000001" customHeight="1">
      <c r="A663" s="750"/>
      <c r="B663" s="750"/>
      <c r="C663" s="750"/>
      <c r="D663" s="750"/>
      <c r="E663" s="750"/>
      <c r="F663" s="750"/>
      <c r="G663" s="750"/>
      <c r="H663" s="152"/>
      <c r="I663" s="152"/>
      <c r="J663" s="152"/>
      <c r="K663" s="152"/>
      <c r="L663" s="152"/>
      <c r="M663" s="152"/>
    </row>
    <row r="664" spans="1:13" ht="20.100000000000001" customHeight="1">
      <c r="A664" s="750"/>
      <c r="B664" s="750"/>
      <c r="C664" s="750"/>
      <c r="D664" s="750"/>
      <c r="E664" s="750"/>
      <c r="F664" s="750"/>
      <c r="G664" s="750"/>
      <c r="H664" s="152"/>
      <c r="I664" s="152"/>
      <c r="J664" s="152"/>
      <c r="K664" s="152"/>
      <c r="L664" s="152"/>
      <c r="M664" s="152"/>
    </row>
    <row r="665" spans="1:13" ht="20.100000000000001" customHeight="1">
      <c r="A665" s="750"/>
      <c r="B665" s="750"/>
      <c r="C665" s="750"/>
      <c r="D665" s="750"/>
      <c r="E665" s="750"/>
      <c r="F665" s="750"/>
      <c r="G665" s="750"/>
      <c r="H665" s="152"/>
      <c r="I665" s="152"/>
      <c r="J665" s="152"/>
      <c r="K665" s="152"/>
      <c r="L665" s="152"/>
      <c r="M665" s="152"/>
    </row>
    <row r="666" spans="1:13" ht="20.100000000000001" customHeight="1">
      <c r="A666" s="750"/>
      <c r="B666" s="750"/>
      <c r="C666" s="750"/>
      <c r="D666" s="750"/>
      <c r="E666" s="750"/>
      <c r="F666" s="750"/>
      <c r="G666" s="750"/>
      <c r="H666" s="152"/>
      <c r="I666" s="152"/>
      <c r="J666" s="152"/>
      <c r="K666" s="152"/>
      <c r="L666" s="152"/>
      <c r="M666" s="152"/>
    </row>
    <row r="667" spans="1:13" ht="20.100000000000001" customHeight="1">
      <c r="A667" s="750"/>
      <c r="B667" s="750"/>
      <c r="C667" s="750"/>
      <c r="D667" s="750"/>
      <c r="E667" s="750"/>
      <c r="F667" s="750"/>
      <c r="G667" s="750"/>
      <c r="H667" s="152"/>
      <c r="I667" s="152"/>
      <c r="J667" s="152"/>
      <c r="K667" s="152"/>
      <c r="L667" s="152"/>
      <c r="M667" s="152"/>
    </row>
    <row r="668" spans="1:13" ht="20.100000000000001" customHeight="1">
      <c r="A668" s="750"/>
      <c r="B668" s="750"/>
      <c r="C668" s="750"/>
      <c r="D668" s="750"/>
      <c r="E668" s="750"/>
      <c r="F668" s="750"/>
      <c r="G668" s="750"/>
      <c r="H668" s="152"/>
      <c r="I668" s="152"/>
      <c r="J668" s="152"/>
      <c r="K668" s="152"/>
      <c r="L668" s="152"/>
      <c r="M668" s="152"/>
    </row>
    <row r="669" spans="1:13" ht="20.100000000000001" customHeight="1">
      <c r="A669" s="750"/>
      <c r="B669" s="750"/>
      <c r="C669" s="750"/>
      <c r="D669" s="750"/>
      <c r="E669" s="750"/>
      <c r="F669" s="750"/>
      <c r="G669" s="750"/>
      <c r="H669" s="152"/>
      <c r="I669" s="152"/>
      <c r="J669" s="152"/>
      <c r="K669" s="152"/>
      <c r="L669" s="152"/>
      <c r="M669" s="152"/>
    </row>
    <row r="670" spans="1:13" ht="20.100000000000001" customHeight="1">
      <c r="A670" s="750"/>
      <c r="B670" s="750"/>
      <c r="C670" s="750"/>
      <c r="D670" s="750"/>
      <c r="E670" s="750"/>
      <c r="F670" s="750"/>
      <c r="G670" s="750"/>
      <c r="H670" s="152"/>
      <c r="I670" s="152"/>
      <c r="J670" s="152"/>
      <c r="K670" s="152"/>
      <c r="L670" s="152"/>
      <c r="M670" s="152"/>
    </row>
    <row r="671" spans="1:13" ht="20.100000000000001" customHeight="1">
      <c r="A671" s="750"/>
      <c r="B671" s="750"/>
      <c r="C671" s="750"/>
      <c r="D671" s="750"/>
      <c r="E671" s="750"/>
      <c r="F671" s="750"/>
      <c r="G671" s="750"/>
      <c r="H671" s="152"/>
      <c r="I671" s="152"/>
      <c r="J671" s="152"/>
      <c r="K671" s="152"/>
      <c r="L671" s="152"/>
      <c r="M671" s="152"/>
    </row>
    <row r="672" spans="1:13" ht="20.100000000000001" customHeight="1">
      <c r="A672" s="750"/>
      <c r="B672" s="750"/>
      <c r="C672" s="750"/>
      <c r="D672" s="750"/>
      <c r="E672" s="750"/>
      <c r="F672" s="750"/>
      <c r="G672" s="750"/>
      <c r="H672" s="152"/>
      <c r="I672" s="152"/>
      <c r="J672" s="152"/>
      <c r="K672" s="152"/>
      <c r="L672" s="152"/>
      <c r="M672" s="152"/>
    </row>
    <row r="673" spans="1:13" ht="20.100000000000001" customHeight="1">
      <c r="A673" s="750"/>
      <c r="B673" s="750"/>
      <c r="C673" s="750"/>
      <c r="D673" s="750"/>
      <c r="E673" s="750"/>
      <c r="F673" s="750"/>
      <c r="G673" s="750"/>
      <c r="H673" s="152"/>
      <c r="I673" s="152"/>
      <c r="J673" s="152"/>
      <c r="K673" s="152"/>
      <c r="L673" s="152"/>
      <c r="M673" s="152"/>
    </row>
    <row r="674" spans="1:13" ht="20.100000000000001" customHeight="1">
      <c r="A674" s="750"/>
      <c r="B674" s="750"/>
      <c r="C674" s="750"/>
      <c r="D674" s="750"/>
      <c r="E674" s="750"/>
      <c r="F674" s="750"/>
      <c r="G674" s="750"/>
      <c r="H674" s="152"/>
      <c r="I674" s="152"/>
      <c r="J674" s="152"/>
      <c r="K674" s="152"/>
      <c r="L674" s="152"/>
      <c r="M674" s="152"/>
    </row>
    <row r="675" spans="1:13" ht="20.100000000000001" customHeight="1">
      <c r="A675" s="750"/>
      <c r="B675" s="750"/>
      <c r="C675" s="750"/>
      <c r="D675" s="750"/>
      <c r="E675" s="750"/>
      <c r="F675" s="750"/>
      <c r="G675" s="750"/>
      <c r="H675" s="152"/>
      <c r="I675" s="152"/>
      <c r="J675" s="152"/>
      <c r="K675" s="152"/>
      <c r="L675" s="152"/>
      <c r="M675" s="152"/>
    </row>
    <row r="676" spans="1:13" ht="20.100000000000001" customHeight="1">
      <c r="A676" s="750"/>
      <c r="B676" s="750"/>
      <c r="C676" s="750"/>
      <c r="D676" s="750"/>
      <c r="E676" s="750"/>
      <c r="F676" s="750"/>
      <c r="G676" s="750"/>
      <c r="H676" s="152"/>
      <c r="I676" s="152"/>
      <c r="J676" s="152"/>
      <c r="K676" s="152"/>
      <c r="L676" s="152"/>
      <c r="M676" s="152"/>
    </row>
    <row r="677" spans="1:13" ht="20.100000000000001" customHeight="1">
      <c r="A677" s="750"/>
      <c r="B677" s="750"/>
      <c r="C677" s="750"/>
      <c r="D677" s="750"/>
      <c r="E677" s="750"/>
      <c r="F677" s="750"/>
      <c r="G677" s="750"/>
      <c r="H677" s="152"/>
      <c r="I677" s="152"/>
      <c r="J677" s="152"/>
      <c r="K677" s="152"/>
      <c r="L677" s="152"/>
      <c r="M677" s="152"/>
    </row>
    <row r="678" spans="1:13" ht="20.100000000000001" customHeight="1">
      <c r="A678" s="750"/>
      <c r="B678" s="750"/>
      <c r="C678" s="750"/>
      <c r="D678" s="750"/>
      <c r="E678" s="750"/>
      <c r="F678" s="750"/>
      <c r="G678" s="750"/>
      <c r="H678" s="152"/>
      <c r="I678" s="152"/>
      <c r="J678" s="152"/>
      <c r="K678" s="152"/>
      <c r="L678" s="152"/>
      <c r="M678" s="152"/>
    </row>
    <row r="679" spans="1:13" ht="20.100000000000001" customHeight="1">
      <c r="A679" s="750"/>
      <c r="B679" s="750"/>
      <c r="C679" s="750"/>
      <c r="D679" s="750"/>
      <c r="E679" s="750"/>
      <c r="F679" s="750"/>
      <c r="G679" s="750"/>
      <c r="H679" s="152"/>
      <c r="I679" s="152"/>
      <c r="J679" s="152"/>
      <c r="K679" s="152"/>
      <c r="L679" s="152"/>
      <c r="M679" s="152"/>
    </row>
    <row r="680" spans="1:13" ht="20.100000000000001" customHeight="1">
      <c r="A680" s="750"/>
      <c r="B680" s="750"/>
      <c r="C680" s="750"/>
      <c r="D680" s="750"/>
      <c r="E680" s="750"/>
      <c r="F680" s="750"/>
      <c r="G680" s="750"/>
      <c r="H680" s="152"/>
      <c r="I680" s="152"/>
      <c r="J680" s="152"/>
      <c r="K680" s="152"/>
      <c r="L680" s="152"/>
      <c r="M680" s="152"/>
    </row>
    <row r="681" spans="1:13" ht="20.100000000000001" customHeight="1">
      <c r="A681" s="750"/>
      <c r="B681" s="750"/>
      <c r="C681" s="750"/>
      <c r="D681" s="750"/>
      <c r="E681" s="750"/>
      <c r="F681" s="750"/>
      <c r="G681" s="750"/>
      <c r="H681" s="152"/>
      <c r="I681" s="152"/>
      <c r="J681" s="152"/>
      <c r="K681" s="152"/>
      <c r="L681" s="152"/>
      <c r="M681" s="152"/>
    </row>
    <row r="682" spans="1:13" ht="20.100000000000001" customHeight="1">
      <c r="A682" s="750"/>
      <c r="B682" s="750"/>
      <c r="C682" s="750"/>
      <c r="D682" s="750"/>
      <c r="E682" s="750"/>
      <c r="F682" s="750"/>
      <c r="G682" s="750"/>
      <c r="H682" s="152"/>
      <c r="I682" s="152"/>
      <c r="J682" s="152"/>
      <c r="K682" s="152"/>
      <c r="L682" s="152"/>
      <c r="M682" s="152"/>
    </row>
    <row r="683" spans="1:13" ht="20.100000000000001" customHeight="1">
      <c r="A683" s="750"/>
      <c r="B683" s="750"/>
      <c r="C683" s="750"/>
      <c r="D683" s="750"/>
      <c r="E683" s="750"/>
      <c r="F683" s="750"/>
      <c r="G683" s="750"/>
      <c r="H683" s="152"/>
      <c r="I683" s="152"/>
      <c r="J683" s="152"/>
      <c r="K683" s="152"/>
      <c r="L683" s="152"/>
      <c r="M683" s="152"/>
    </row>
    <row r="684" spans="1:13" ht="20.100000000000001" customHeight="1">
      <c r="A684" s="750"/>
      <c r="B684" s="750"/>
      <c r="C684" s="750"/>
      <c r="D684" s="750"/>
      <c r="E684" s="750"/>
      <c r="F684" s="750"/>
      <c r="G684" s="750"/>
      <c r="H684" s="152"/>
      <c r="I684" s="152"/>
      <c r="J684" s="152"/>
      <c r="K684" s="152"/>
      <c r="L684" s="152"/>
      <c r="M684" s="152"/>
    </row>
    <row r="685" spans="1:13" ht="20.100000000000001" customHeight="1">
      <c r="A685" s="750"/>
      <c r="B685" s="750"/>
      <c r="C685" s="750"/>
      <c r="D685" s="750"/>
      <c r="E685" s="750"/>
      <c r="F685" s="750"/>
      <c r="G685" s="750"/>
      <c r="H685" s="152"/>
      <c r="I685" s="152"/>
      <c r="J685" s="152"/>
      <c r="K685" s="152"/>
      <c r="L685" s="152"/>
      <c r="M685" s="152"/>
    </row>
    <row r="686" spans="1:13" ht="20.100000000000001" customHeight="1">
      <c r="A686" s="750"/>
      <c r="B686" s="750"/>
      <c r="C686" s="750"/>
      <c r="D686" s="750"/>
      <c r="E686" s="750"/>
      <c r="F686" s="750"/>
      <c r="G686" s="750"/>
      <c r="H686" s="152"/>
      <c r="I686" s="152"/>
      <c r="J686" s="152"/>
      <c r="K686" s="152"/>
      <c r="L686" s="152"/>
      <c r="M686" s="152"/>
    </row>
    <row r="687" spans="1:13" ht="20.100000000000001" customHeight="1">
      <c r="A687" s="750"/>
      <c r="B687" s="750"/>
      <c r="C687" s="750"/>
      <c r="D687" s="750"/>
      <c r="E687" s="750"/>
      <c r="F687" s="750"/>
      <c r="G687" s="750"/>
      <c r="H687" s="152"/>
      <c r="I687" s="152"/>
      <c r="J687" s="152"/>
      <c r="K687" s="152"/>
      <c r="L687" s="152"/>
      <c r="M687" s="152"/>
    </row>
    <row r="688" spans="1:13" ht="20.100000000000001" customHeight="1">
      <c r="A688" s="750"/>
      <c r="B688" s="750"/>
      <c r="C688" s="750"/>
      <c r="D688" s="750"/>
      <c r="E688" s="750"/>
      <c r="F688" s="750"/>
      <c r="G688" s="750"/>
      <c r="H688" s="152"/>
      <c r="I688" s="152"/>
      <c r="J688" s="152"/>
      <c r="K688" s="152"/>
      <c r="L688" s="152"/>
      <c r="M688" s="152"/>
    </row>
    <row r="689" spans="1:13" ht="20.100000000000001" customHeight="1">
      <c r="A689" s="750"/>
      <c r="B689" s="750"/>
      <c r="C689" s="750"/>
      <c r="D689" s="750"/>
      <c r="E689" s="750"/>
      <c r="F689" s="750"/>
      <c r="G689" s="750"/>
      <c r="H689" s="152"/>
      <c r="I689" s="152"/>
      <c r="J689" s="152"/>
      <c r="K689" s="152"/>
      <c r="L689" s="152"/>
      <c r="M689" s="152"/>
    </row>
    <row r="690" spans="1:13" ht="20.100000000000001" customHeight="1">
      <c r="A690" s="750"/>
      <c r="B690" s="750"/>
      <c r="C690" s="750"/>
      <c r="D690" s="750"/>
      <c r="E690" s="750"/>
      <c r="F690" s="750"/>
      <c r="G690" s="750"/>
      <c r="H690" s="152"/>
      <c r="I690" s="152"/>
      <c r="J690" s="152"/>
      <c r="K690" s="152"/>
      <c r="L690" s="152"/>
      <c r="M690" s="152"/>
    </row>
    <row r="691" spans="1:13" ht="20.100000000000001" customHeight="1">
      <c r="A691" s="750"/>
      <c r="B691" s="750"/>
      <c r="C691" s="750"/>
      <c r="D691" s="750"/>
      <c r="E691" s="750"/>
      <c r="F691" s="750"/>
      <c r="G691" s="750"/>
      <c r="H691" s="152"/>
      <c r="I691" s="152"/>
      <c r="J691" s="152"/>
      <c r="K691" s="152"/>
      <c r="L691" s="152"/>
      <c r="M691" s="152"/>
    </row>
    <row r="692" spans="1:13" ht="20.100000000000001" customHeight="1">
      <c r="A692" s="750"/>
      <c r="B692" s="750"/>
      <c r="C692" s="750"/>
      <c r="D692" s="750"/>
      <c r="E692" s="750"/>
      <c r="F692" s="750"/>
      <c r="G692" s="750"/>
      <c r="H692" s="152"/>
      <c r="I692" s="152"/>
      <c r="J692" s="152"/>
      <c r="K692" s="152"/>
      <c r="L692" s="152"/>
      <c r="M692" s="152"/>
    </row>
    <row r="693" spans="1:13" ht="20.100000000000001" customHeight="1">
      <c r="A693" s="750"/>
      <c r="B693" s="750"/>
      <c r="C693" s="750"/>
      <c r="D693" s="750"/>
      <c r="E693" s="750"/>
      <c r="F693" s="750"/>
      <c r="G693" s="750"/>
      <c r="H693" s="152"/>
      <c r="I693" s="152"/>
      <c r="J693" s="152"/>
      <c r="K693" s="152"/>
      <c r="L693" s="152"/>
      <c r="M693" s="152"/>
    </row>
    <row r="694" spans="1:13" ht="20.100000000000001" customHeight="1">
      <c r="A694" s="750"/>
      <c r="B694" s="750"/>
      <c r="C694" s="750"/>
      <c r="D694" s="750"/>
      <c r="E694" s="750"/>
      <c r="F694" s="750"/>
      <c r="G694" s="750"/>
      <c r="H694" s="152"/>
      <c r="I694" s="152"/>
      <c r="J694" s="152"/>
      <c r="K694" s="152"/>
      <c r="L694" s="152"/>
      <c r="M694" s="152"/>
    </row>
    <row r="695" spans="1:13" ht="20.100000000000001" customHeight="1">
      <c r="A695" s="750"/>
      <c r="B695" s="750"/>
      <c r="C695" s="750"/>
      <c r="D695" s="750"/>
      <c r="E695" s="750"/>
      <c r="F695" s="750"/>
      <c r="G695" s="750"/>
      <c r="H695" s="152"/>
      <c r="I695" s="152"/>
      <c r="J695" s="152"/>
      <c r="K695" s="152"/>
      <c r="L695" s="152"/>
      <c r="M695" s="152"/>
    </row>
    <row r="696" spans="1:13" ht="20.100000000000001" customHeight="1">
      <c r="A696" s="750"/>
      <c r="B696" s="750"/>
      <c r="C696" s="750"/>
      <c r="D696" s="750"/>
      <c r="E696" s="750"/>
      <c r="F696" s="750"/>
      <c r="G696" s="750"/>
      <c r="H696" s="152"/>
      <c r="I696" s="152"/>
      <c r="J696" s="152"/>
      <c r="K696" s="152"/>
      <c r="L696" s="152"/>
      <c r="M696" s="152"/>
    </row>
    <row r="697" spans="1:13" ht="20.100000000000001" customHeight="1">
      <c r="A697" s="750"/>
      <c r="B697" s="750"/>
      <c r="C697" s="750"/>
      <c r="D697" s="750"/>
      <c r="E697" s="750"/>
      <c r="F697" s="750"/>
      <c r="G697" s="750"/>
      <c r="H697" s="152"/>
      <c r="I697" s="152"/>
      <c r="J697" s="152"/>
      <c r="K697" s="152"/>
      <c r="L697" s="152"/>
      <c r="M697" s="152"/>
    </row>
    <row r="698" spans="1:13" ht="20.100000000000001" customHeight="1">
      <c r="A698" s="750"/>
      <c r="B698" s="750"/>
      <c r="C698" s="750"/>
      <c r="D698" s="750"/>
      <c r="E698" s="750"/>
      <c r="F698" s="750"/>
      <c r="G698" s="750"/>
      <c r="H698" s="152"/>
      <c r="I698" s="152"/>
      <c r="J698" s="152"/>
      <c r="K698" s="152"/>
      <c r="L698" s="152"/>
      <c r="M698" s="152"/>
    </row>
    <row r="699" spans="1:13" ht="20.100000000000001" customHeight="1">
      <c r="A699" s="750"/>
      <c r="B699" s="750"/>
      <c r="C699" s="750"/>
      <c r="D699" s="750"/>
      <c r="E699" s="750"/>
      <c r="F699" s="750"/>
      <c r="G699" s="750"/>
      <c r="H699" s="152"/>
      <c r="I699" s="152"/>
      <c r="J699" s="152"/>
      <c r="K699" s="152"/>
      <c r="L699" s="152"/>
      <c r="M699" s="152"/>
    </row>
    <row r="700" spans="1:13" ht="20.100000000000001" customHeight="1">
      <c r="A700" s="750"/>
      <c r="B700" s="750"/>
      <c r="C700" s="750"/>
      <c r="D700" s="750"/>
      <c r="E700" s="750"/>
      <c r="F700" s="750"/>
      <c r="G700" s="750"/>
      <c r="H700" s="152"/>
      <c r="I700" s="152"/>
      <c r="J700" s="152"/>
      <c r="K700" s="152"/>
      <c r="L700" s="152"/>
      <c r="M700" s="152"/>
    </row>
    <row r="701" spans="1:13" ht="20.100000000000001" customHeight="1">
      <c r="A701" s="750"/>
      <c r="B701" s="750"/>
      <c r="C701" s="750"/>
      <c r="D701" s="750"/>
      <c r="E701" s="750"/>
      <c r="F701" s="750"/>
      <c r="G701" s="750"/>
      <c r="H701" s="152"/>
      <c r="I701" s="152"/>
      <c r="J701" s="152"/>
      <c r="K701" s="152"/>
      <c r="L701" s="152"/>
      <c r="M701" s="152"/>
    </row>
    <row r="702" spans="1:13" ht="20.100000000000001" customHeight="1">
      <c r="A702" s="750"/>
      <c r="B702" s="750"/>
      <c r="C702" s="750"/>
      <c r="D702" s="750"/>
      <c r="E702" s="750"/>
      <c r="F702" s="750"/>
      <c r="G702" s="750"/>
      <c r="H702" s="152"/>
      <c r="I702" s="152"/>
      <c r="J702" s="152"/>
      <c r="K702" s="152"/>
      <c r="L702" s="152"/>
      <c r="M702" s="152"/>
    </row>
    <row r="703" spans="1:13" ht="20.100000000000001" customHeight="1">
      <c r="A703" s="750"/>
      <c r="B703" s="750"/>
      <c r="C703" s="750"/>
      <c r="D703" s="750"/>
      <c r="E703" s="750"/>
      <c r="F703" s="750"/>
      <c r="G703" s="750"/>
      <c r="H703" s="152"/>
      <c r="I703" s="152"/>
      <c r="J703" s="152"/>
      <c r="K703" s="152"/>
      <c r="L703" s="152"/>
      <c r="M703" s="152"/>
    </row>
    <row r="704" spans="1:13" ht="20.100000000000001" customHeight="1">
      <c r="A704" s="750"/>
      <c r="B704" s="750"/>
      <c r="C704" s="750"/>
      <c r="D704" s="750"/>
      <c r="E704" s="750"/>
      <c r="F704" s="750"/>
      <c r="G704" s="750"/>
      <c r="H704" s="152"/>
      <c r="I704" s="152"/>
      <c r="J704" s="152"/>
      <c r="K704" s="152"/>
      <c r="L704" s="152"/>
      <c r="M704" s="152"/>
    </row>
    <row r="705" spans="1:13" ht="20.100000000000001" customHeight="1">
      <c r="A705" s="750"/>
      <c r="B705" s="750"/>
      <c r="C705" s="750"/>
      <c r="D705" s="750"/>
      <c r="E705" s="750"/>
      <c r="F705" s="750"/>
      <c r="G705" s="750"/>
      <c r="H705" s="152"/>
      <c r="I705" s="152"/>
      <c r="J705" s="152"/>
      <c r="K705" s="152"/>
      <c r="L705" s="152"/>
      <c r="M705" s="152"/>
    </row>
    <row r="706" spans="1:13" ht="20.100000000000001" customHeight="1">
      <c r="A706" s="750"/>
      <c r="B706" s="750"/>
      <c r="C706" s="750"/>
      <c r="D706" s="750"/>
      <c r="E706" s="750"/>
      <c r="F706" s="750"/>
      <c r="G706" s="750"/>
      <c r="H706" s="152"/>
      <c r="I706" s="152"/>
      <c r="J706" s="152"/>
      <c r="K706" s="152"/>
      <c r="L706" s="152"/>
      <c r="M706" s="152"/>
    </row>
    <row r="707" spans="1:13" ht="20.100000000000001" customHeight="1">
      <c r="A707" s="750"/>
      <c r="B707" s="750"/>
      <c r="C707" s="750"/>
      <c r="D707" s="750"/>
      <c r="E707" s="750"/>
      <c r="F707" s="750"/>
      <c r="G707" s="750"/>
      <c r="H707" s="152"/>
      <c r="I707" s="152"/>
      <c r="J707" s="152"/>
      <c r="K707" s="152"/>
      <c r="L707" s="152"/>
      <c r="M707" s="152"/>
    </row>
    <row r="708" spans="1:13" ht="20.100000000000001" customHeight="1">
      <c r="A708" s="750"/>
      <c r="B708" s="750"/>
      <c r="C708" s="750"/>
      <c r="D708" s="750"/>
      <c r="E708" s="750"/>
      <c r="F708" s="750"/>
      <c r="G708" s="750"/>
      <c r="H708" s="152"/>
      <c r="I708" s="152"/>
      <c r="J708" s="152"/>
      <c r="K708" s="152"/>
      <c r="L708" s="152"/>
      <c r="M708" s="152"/>
    </row>
    <row r="709" spans="1:13" ht="20.100000000000001" customHeight="1">
      <c r="A709" s="750"/>
      <c r="B709" s="750"/>
      <c r="C709" s="750"/>
      <c r="D709" s="750"/>
      <c r="E709" s="750"/>
      <c r="F709" s="750"/>
      <c r="G709" s="750"/>
      <c r="H709" s="152"/>
      <c r="I709" s="152"/>
      <c r="J709" s="152"/>
      <c r="K709" s="152"/>
      <c r="L709" s="152"/>
      <c r="M709" s="152"/>
    </row>
    <row r="710" spans="1:13" ht="20.100000000000001" customHeight="1">
      <c r="A710" s="750"/>
      <c r="B710" s="750"/>
      <c r="C710" s="750"/>
      <c r="D710" s="750"/>
      <c r="E710" s="750"/>
      <c r="F710" s="750"/>
      <c r="G710" s="750"/>
      <c r="H710" s="152"/>
      <c r="I710" s="152"/>
      <c r="J710" s="152"/>
      <c r="K710" s="152"/>
      <c r="L710" s="152"/>
      <c r="M710" s="152"/>
    </row>
    <row r="711" spans="1:13" ht="20.100000000000001" customHeight="1">
      <c r="A711" s="750"/>
      <c r="B711" s="750"/>
      <c r="C711" s="750"/>
      <c r="D711" s="750"/>
      <c r="E711" s="750"/>
      <c r="F711" s="750"/>
      <c r="G711" s="750"/>
      <c r="H711" s="152"/>
      <c r="I711" s="152"/>
      <c r="J711" s="152"/>
      <c r="K711" s="152"/>
      <c r="L711" s="152"/>
      <c r="M711" s="152"/>
    </row>
    <row r="712" spans="1:13" ht="20.100000000000001" customHeight="1">
      <c r="A712" s="750"/>
      <c r="B712" s="750"/>
      <c r="C712" s="750"/>
      <c r="D712" s="750"/>
      <c r="E712" s="750"/>
      <c r="F712" s="750"/>
      <c r="G712" s="750"/>
      <c r="H712" s="152"/>
      <c r="I712" s="152"/>
      <c r="J712" s="152"/>
      <c r="K712" s="152"/>
      <c r="L712" s="152"/>
      <c r="M712" s="152"/>
    </row>
    <row r="713" spans="1:13" ht="20.100000000000001" customHeight="1">
      <c r="A713" s="750"/>
      <c r="B713" s="750"/>
      <c r="C713" s="750"/>
      <c r="D713" s="750"/>
      <c r="E713" s="750"/>
      <c r="F713" s="750"/>
      <c r="G713" s="750"/>
      <c r="H713" s="152"/>
      <c r="I713" s="152"/>
      <c r="J713" s="152"/>
      <c r="K713" s="152"/>
      <c r="L713" s="152"/>
      <c r="M713" s="152"/>
    </row>
    <row r="714" spans="1:13" ht="20.100000000000001" customHeight="1">
      <c r="A714" s="750"/>
      <c r="B714" s="750"/>
      <c r="C714" s="750"/>
      <c r="D714" s="750"/>
      <c r="E714" s="750"/>
      <c r="F714" s="750"/>
      <c r="G714" s="750"/>
      <c r="H714" s="152"/>
      <c r="I714" s="152"/>
      <c r="J714" s="152"/>
      <c r="K714" s="152"/>
      <c r="L714" s="152"/>
      <c r="M714" s="152"/>
    </row>
    <row r="715" spans="1:13" ht="20.100000000000001" customHeight="1">
      <c r="A715" s="750"/>
      <c r="B715" s="750"/>
      <c r="C715" s="750"/>
      <c r="D715" s="750"/>
      <c r="E715" s="750"/>
      <c r="F715" s="750"/>
      <c r="G715" s="750"/>
      <c r="H715" s="152"/>
      <c r="I715" s="152"/>
      <c r="J715" s="152"/>
      <c r="K715" s="152"/>
      <c r="L715" s="152"/>
      <c r="M715" s="152"/>
    </row>
    <row r="716" spans="1:13" ht="20.100000000000001" customHeight="1">
      <c r="A716" s="750"/>
      <c r="B716" s="750"/>
      <c r="C716" s="750"/>
      <c r="D716" s="750"/>
      <c r="E716" s="750"/>
      <c r="F716" s="750"/>
      <c r="G716" s="750"/>
      <c r="H716" s="152"/>
      <c r="I716" s="152"/>
      <c r="J716" s="152"/>
      <c r="K716" s="152"/>
      <c r="L716" s="152"/>
      <c r="M716" s="152"/>
    </row>
    <row r="717" spans="1:13" ht="20.100000000000001" customHeight="1">
      <c r="A717" s="750"/>
      <c r="B717" s="750"/>
      <c r="C717" s="750"/>
      <c r="D717" s="750"/>
      <c r="E717" s="750"/>
      <c r="F717" s="750"/>
      <c r="G717" s="750"/>
      <c r="H717" s="152"/>
      <c r="I717" s="152"/>
      <c r="J717" s="152"/>
      <c r="K717" s="152"/>
      <c r="L717" s="152"/>
      <c r="M717" s="152"/>
    </row>
    <row r="718" spans="1:13" ht="20.100000000000001" customHeight="1">
      <c r="A718" s="750"/>
      <c r="B718" s="750"/>
      <c r="C718" s="750"/>
      <c r="D718" s="750"/>
      <c r="E718" s="750"/>
      <c r="F718" s="750"/>
      <c r="G718" s="750"/>
      <c r="H718" s="152"/>
      <c r="I718" s="152"/>
      <c r="J718" s="152"/>
      <c r="K718" s="152"/>
      <c r="L718" s="152"/>
      <c r="M718" s="152"/>
    </row>
    <row r="719" spans="1:13" ht="20.100000000000001" customHeight="1">
      <c r="A719" s="750"/>
      <c r="B719" s="750"/>
      <c r="C719" s="750"/>
      <c r="D719" s="750"/>
      <c r="E719" s="750"/>
      <c r="F719" s="750"/>
      <c r="G719" s="750"/>
      <c r="H719" s="152"/>
      <c r="I719" s="152"/>
      <c r="J719" s="152"/>
      <c r="K719" s="152"/>
      <c r="L719" s="152"/>
      <c r="M719" s="152"/>
    </row>
    <row r="720" spans="1:13" ht="20.100000000000001" customHeight="1">
      <c r="A720" s="750"/>
      <c r="B720" s="750"/>
      <c r="C720" s="750"/>
      <c r="D720" s="750"/>
      <c r="E720" s="750"/>
      <c r="F720" s="750"/>
      <c r="G720" s="750"/>
      <c r="H720" s="152"/>
      <c r="I720" s="152"/>
      <c r="J720" s="152"/>
      <c r="K720" s="152"/>
      <c r="L720" s="152"/>
      <c r="M720" s="152"/>
    </row>
    <row r="721" spans="1:13" ht="20.100000000000001" customHeight="1">
      <c r="A721" s="750"/>
      <c r="B721" s="750"/>
      <c r="C721" s="750"/>
      <c r="D721" s="750"/>
      <c r="E721" s="750"/>
      <c r="F721" s="750"/>
      <c r="G721" s="750"/>
      <c r="H721" s="152"/>
      <c r="I721" s="152"/>
      <c r="J721" s="152"/>
      <c r="K721" s="152"/>
      <c r="L721" s="152"/>
      <c r="M721" s="152"/>
    </row>
    <row r="722" spans="1:13" ht="20.100000000000001" customHeight="1">
      <c r="A722" s="750"/>
      <c r="B722" s="750"/>
      <c r="C722" s="750"/>
      <c r="D722" s="750"/>
      <c r="E722" s="750"/>
      <c r="F722" s="750"/>
      <c r="G722" s="750"/>
      <c r="H722" s="152"/>
      <c r="I722" s="152"/>
      <c r="J722" s="152"/>
      <c r="K722" s="152"/>
      <c r="L722" s="152"/>
      <c r="M722" s="152"/>
    </row>
    <row r="723" spans="1:13" ht="20.100000000000001" customHeight="1">
      <c r="A723" s="750"/>
      <c r="B723" s="750"/>
      <c r="C723" s="750"/>
      <c r="D723" s="750"/>
      <c r="E723" s="750"/>
      <c r="F723" s="750"/>
      <c r="G723" s="750"/>
      <c r="H723" s="152"/>
      <c r="I723" s="152"/>
      <c r="J723" s="152"/>
      <c r="K723" s="152"/>
      <c r="L723" s="152"/>
      <c r="M723" s="152"/>
    </row>
    <row r="724" spans="1:13" ht="20.100000000000001" customHeight="1">
      <c r="A724" s="750"/>
      <c r="B724" s="750"/>
      <c r="C724" s="750"/>
      <c r="D724" s="750"/>
      <c r="E724" s="750"/>
      <c r="F724" s="750"/>
      <c r="G724" s="750"/>
      <c r="H724" s="152"/>
      <c r="I724" s="152"/>
      <c r="J724" s="152"/>
      <c r="K724" s="152"/>
      <c r="L724" s="152"/>
      <c r="M724" s="152"/>
    </row>
    <row r="725" spans="1:13" ht="20.100000000000001" customHeight="1">
      <c r="A725" s="750"/>
      <c r="B725" s="750"/>
      <c r="C725" s="750"/>
      <c r="D725" s="750"/>
      <c r="E725" s="750"/>
      <c r="F725" s="750"/>
      <c r="G725" s="750"/>
      <c r="H725" s="152"/>
      <c r="I725" s="152"/>
      <c r="J725" s="152"/>
      <c r="K725" s="152"/>
      <c r="L725" s="152"/>
      <c r="M725" s="152"/>
    </row>
    <row r="726" spans="1:13" ht="20.100000000000001" customHeight="1">
      <c r="A726" s="750"/>
      <c r="B726" s="750"/>
      <c r="C726" s="750"/>
      <c r="D726" s="750"/>
      <c r="E726" s="750"/>
      <c r="F726" s="750"/>
      <c r="G726" s="750"/>
      <c r="H726" s="152"/>
      <c r="I726" s="152"/>
      <c r="J726" s="152"/>
      <c r="K726" s="152"/>
      <c r="L726" s="152"/>
      <c r="M726" s="152"/>
    </row>
    <row r="727" spans="1:13" ht="20.100000000000001" customHeight="1">
      <c r="A727" s="750"/>
      <c r="B727" s="750"/>
      <c r="C727" s="750"/>
      <c r="D727" s="750"/>
      <c r="E727" s="750"/>
      <c r="F727" s="750"/>
      <c r="G727" s="750"/>
      <c r="H727" s="152"/>
      <c r="I727" s="152"/>
      <c r="J727" s="152"/>
      <c r="K727" s="152"/>
      <c r="L727" s="152"/>
      <c r="M727" s="152"/>
    </row>
    <row r="728" spans="1:13" ht="20.100000000000001" customHeight="1">
      <c r="A728" s="750"/>
      <c r="B728" s="750"/>
      <c r="C728" s="750"/>
      <c r="D728" s="750"/>
      <c r="E728" s="750"/>
      <c r="F728" s="750"/>
      <c r="G728" s="750"/>
      <c r="H728" s="152"/>
      <c r="I728" s="152"/>
      <c r="J728" s="152"/>
      <c r="K728" s="152"/>
      <c r="L728" s="152"/>
      <c r="M728" s="152"/>
    </row>
    <row r="729" spans="1:13" ht="20.100000000000001" customHeight="1">
      <c r="A729" s="750"/>
      <c r="B729" s="750"/>
      <c r="C729" s="750"/>
      <c r="D729" s="750"/>
      <c r="E729" s="750"/>
      <c r="F729" s="750"/>
      <c r="G729" s="750"/>
      <c r="H729" s="152"/>
      <c r="I729" s="152"/>
      <c r="J729" s="152"/>
      <c r="K729" s="152"/>
      <c r="L729" s="152"/>
      <c r="M729" s="152"/>
    </row>
    <row r="730" spans="1:13" ht="20.100000000000001" customHeight="1">
      <c r="A730" s="750"/>
      <c r="B730" s="750"/>
      <c r="C730" s="750"/>
      <c r="D730" s="750"/>
      <c r="E730" s="750"/>
      <c r="F730" s="750"/>
      <c r="G730" s="750"/>
      <c r="H730" s="152"/>
      <c r="I730" s="152"/>
      <c r="J730" s="152"/>
      <c r="K730" s="152"/>
      <c r="L730" s="152"/>
      <c r="M730" s="152"/>
    </row>
    <row r="731" spans="1:13" ht="20.100000000000001" customHeight="1">
      <c r="A731" s="750"/>
      <c r="B731" s="750"/>
      <c r="C731" s="750"/>
      <c r="D731" s="750"/>
      <c r="E731" s="750"/>
      <c r="F731" s="750"/>
      <c r="G731" s="750"/>
      <c r="H731" s="152"/>
      <c r="I731" s="152"/>
      <c r="J731" s="152"/>
      <c r="K731" s="152"/>
      <c r="L731" s="152"/>
      <c r="M731" s="152"/>
    </row>
    <row r="732" spans="1:13" ht="20.100000000000001" customHeight="1">
      <c r="A732" s="750"/>
      <c r="B732" s="750"/>
      <c r="C732" s="750"/>
      <c r="D732" s="750"/>
      <c r="E732" s="750"/>
      <c r="F732" s="750"/>
      <c r="G732" s="750"/>
      <c r="H732" s="152"/>
      <c r="I732" s="152"/>
      <c r="J732" s="152"/>
      <c r="K732" s="152"/>
      <c r="L732" s="152"/>
      <c r="M732" s="152"/>
    </row>
    <row r="733" spans="1:13" ht="20.100000000000001" customHeight="1">
      <c r="A733" s="750"/>
      <c r="B733" s="750"/>
      <c r="C733" s="750"/>
      <c r="D733" s="750"/>
      <c r="E733" s="750"/>
      <c r="F733" s="750"/>
      <c r="G733" s="750"/>
      <c r="H733" s="152"/>
      <c r="I733" s="152"/>
      <c r="J733" s="152"/>
      <c r="K733" s="152"/>
      <c r="L733" s="152"/>
      <c r="M733" s="152"/>
    </row>
    <row r="734" spans="1:13" ht="20.100000000000001" customHeight="1">
      <c r="A734" s="750"/>
      <c r="B734" s="750"/>
      <c r="C734" s="750"/>
      <c r="D734" s="750"/>
      <c r="E734" s="750"/>
      <c r="F734" s="750"/>
      <c r="G734" s="750"/>
      <c r="H734" s="152"/>
      <c r="I734" s="152"/>
      <c r="J734" s="152"/>
      <c r="K734" s="152"/>
      <c r="L734" s="152"/>
      <c r="M734" s="152"/>
    </row>
    <row r="735" spans="1:13" ht="20.100000000000001" customHeight="1">
      <c r="A735" s="750"/>
      <c r="B735" s="750"/>
      <c r="C735" s="750"/>
      <c r="D735" s="750"/>
      <c r="E735" s="750"/>
      <c r="F735" s="750"/>
      <c r="G735" s="750"/>
      <c r="H735" s="152"/>
      <c r="I735" s="152"/>
      <c r="J735" s="152"/>
      <c r="K735" s="152"/>
      <c r="L735" s="152"/>
      <c r="M735" s="152"/>
    </row>
    <row r="736" spans="1:13" ht="20.100000000000001" customHeight="1">
      <c r="A736" s="750"/>
      <c r="B736" s="750"/>
      <c r="C736" s="750"/>
      <c r="D736" s="750"/>
      <c r="E736" s="750"/>
      <c r="F736" s="750"/>
      <c r="G736" s="750"/>
      <c r="H736" s="152"/>
      <c r="I736" s="152"/>
      <c r="J736" s="152"/>
      <c r="K736" s="152"/>
      <c r="L736" s="152"/>
      <c r="M736" s="152"/>
    </row>
    <row r="737" spans="1:13" ht="20.100000000000001" customHeight="1">
      <c r="A737" s="750"/>
      <c r="B737" s="750"/>
      <c r="C737" s="750"/>
      <c r="D737" s="750"/>
      <c r="E737" s="750"/>
      <c r="F737" s="750"/>
      <c r="G737" s="750"/>
      <c r="H737" s="152"/>
      <c r="I737" s="152"/>
      <c r="J737" s="152"/>
      <c r="K737" s="152"/>
      <c r="L737" s="152"/>
      <c r="M737" s="152"/>
    </row>
    <row r="738" spans="1:13" ht="20.100000000000001" customHeight="1">
      <c r="A738" s="750"/>
      <c r="B738" s="750"/>
      <c r="C738" s="750"/>
      <c r="D738" s="750"/>
      <c r="E738" s="750"/>
      <c r="F738" s="750"/>
      <c r="G738" s="750"/>
      <c r="H738" s="152"/>
      <c r="I738" s="152"/>
      <c r="J738" s="152"/>
      <c r="K738" s="152"/>
      <c r="L738" s="152"/>
      <c r="M738" s="152"/>
    </row>
    <row r="739" spans="1:13" ht="20.100000000000001" customHeight="1">
      <c r="A739" s="750"/>
      <c r="B739" s="750"/>
      <c r="C739" s="750"/>
      <c r="D739" s="750"/>
      <c r="E739" s="750"/>
      <c r="F739" s="750"/>
      <c r="G739" s="750"/>
      <c r="H739" s="152"/>
      <c r="I739" s="152"/>
      <c r="J739" s="152"/>
      <c r="K739" s="152"/>
      <c r="L739" s="152"/>
      <c r="M739" s="152"/>
    </row>
    <row r="740" spans="1:13" ht="20.100000000000001" customHeight="1">
      <c r="A740" s="750"/>
      <c r="B740" s="750"/>
      <c r="C740" s="750"/>
      <c r="D740" s="750"/>
      <c r="E740" s="750"/>
      <c r="F740" s="750"/>
      <c r="G740" s="750"/>
      <c r="H740" s="152"/>
      <c r="I740" s="152"/>
      <c r="J740" s="152"/>
      <c r="K740" s="152"/>
      <c r="L740" s="152"/>
      <c r="M740" s="152"/>
    </row>
    <row r="741" spans="1:13" ht="20.100000000000001" customHeight="1">
      <c r="A741" s="750"/>
      <c r="B741" s="750"/>
      <c r="C741" s="750"/>
      <c r="D741" s="750"/>
      <c r="E741" s="750"/>
      <c r="F741" s="750"/>
      <c r="G741" s="750"/>
      <c r="H741" s="152"/>
      <c r="I741" s="152"/>
      <c r="J741" s="152"/>
      <c r="K741" s="152"/>
      <c r="L741" s="152"/>
      <c r="M741" s="152"/>
    </row>
    <row r="742" spans="1:13" ht="20.100000000000001" customHeight="1">
      <c r="A742" s="750"/>
      <c r="B742" s="750"/>
      <c r="C742" s="750"/>
      <c r="D742" s="750"/>
      <c r="E742" s="750"/>
      <c r="F742" s="750"/>
      <c r="G742" s="750"/>
      <c r="H742" s="152"/>
      <c r="I742" s="152"/>
      <c r="J742" s="152"/>
      <c r="K742" s="152"/>
      <c r="L742" s="152"/>
      <c r="M742" s="152"/>
    </row>
    <row r="743" spans="1:13" ht="20.100000000000001" customHeight="1">
      <c r="A743" s="750"/>
      <c r="B743" s="750"/>
      <c r="C743" s="750"/>
      <c r="D743" s="750"/>
      <c r="E743" s="750"/>
      <c r="F743" s="750"/>
      <c r="G743" s="750"/>
      <c r="H743" s="152"/>
      <c r="I743" s="152"/>
      <c r="J743" s="152"/>
      <c r="K743" s="152"/>
      <c r="L743" s="152"/>
      <c r="M743" s="152"/>
    </row>
    <row r="744" spans="1:13" ht="20.100000000000001" customHeight="1">
      <c r="A744" s="750"/>
      <c r="B744" s="750"/>
      <c r="C744" s="750"/>
      <c r="D744" s="750"/>
      <c r="E744" s="750"/>
      <c r="F744" s="750"/>
      <c r="G744" s="750"/>
      <c r="H744" s="152"/>
      <c r="I744" s="152"/>
      <c r="J744" s="152"/>
      <c r="K744" s="152"/>
      <c r="L744" s="152"/>
      <c r="M744" s="152"/>
    </row>
    <row r="745" spans="1:13" ht="20.100000000000001" customHeight="1">
      <c r="A745" s="750"/>
      <c r="B745" s="750"/>
      <c r="C745" s="750"/>
      <c r="D745" s="750"/>
      <c r="E745" s="750"/>
      <c r="F745" s="750"/>
      <c r="G745" s="750"/>
      <c r="H745" s="152"/>
      <c r="I745" s="152"/>
      <c r="J745" s="152"/>
      <c r="K745" s="152"/>
      <c r="L745" s="152"/>
      <c r="M745" s="152"/>
    </row>
    <row r="746" spans="1:13" ht="20.100000000000001" customHeight="1">
      <c r="A746" s="750"/>
      <c r="B746" s="750"/>
      <c r="C746" s="750"/>
      <c r="D746" s="750"/>
      <c r="E746" s="750"/>
      <c r="F746" s="750"/>
      <c r="G746" s="750"/>
      <c r="H746" s="152"/>
      <c r="I746" s="152"/>
      <c r="J746" s="152"/>
      <c r="K746" s="152"/>
      <c r="L746" s="152"/>
      <c r="M746" s="152"/>
    </row>
    <row r="747" spans="1:13" ht="20.100000000000001" customHeight="1">
      <c r="A747" s="750"/>
      <c r="B747" s="750"/>
      <c r="C747" s="750"/>
      <c r="D747" s="750"/>
      <c r="E747" s="750"/>
      <c r="F747" s="750"/>
      <c r="G747" s="750"/>
      <c r="H747" s="152"/>
      <c r="I747" s="152"/>
      <c r="J747" s="152"/>
      <c r="K747" s="152"/>
      <c r="L747" s="152"/>
      <c r="M747" s="152"/>
    </row>
    <row r="748" spans="1:13" ht="20.100000000000001" customHeight="1">
      <c r="A748" s="750"/>
      <c r="B748" s="750"/>
      <c r="C748" s="750"/>
      <c r="D748" s="750"/>
      <c r="E748" s="750"/>
      <c r="F748" s="750"/>
      <c r="G748" s="750"/>
      <c r="H748" s="152"/>
      <c r="I748" s="152"/>
      <c r="J748" s="152"/>
      <c r="K748" s="152"/>
      <c r="L748" s="152"/>
      <c r="M748" s="152"/>
    </row>
    <row r="749" spans="1:13" ht="20.100000000000001" customHeight="1">
      <c r="A749" s="750"/>
      <c r="B749" s="750"/>
      <c r="C749" s="750"/>
      <c r="D749" s="750"/>
      <c r="E749" s="750"/>
      <c r="F749" s="750"/>
      <c r="G749" s="750"/>
      <c r="H749" s="152"/>
      <c r="I749" s="152"/>
      <c r="J749" s="152"/>
      <c r="K749" s="152"/>
      <c r="L749" s="152"/>
      <c r="M749" s="152"/>
    </row>
    <row r="750" spans="1:13" ht="20.100000000000001" customHeight="1">
      <c r="A750" s="750"/>
      <c r="B750" s="750"/>
      <c r="C750" s="750"/>
      <c r="D750" s="750"/>
      <c r="E750" s="750"/>
      <c r="F750" s="750"/>
      <c r="G750" s="750"/>
      <c r="H750" s="152"/>
      <c r="I750" s="152"/>
      <c r="J750" s="152"/>
      <c r="K750" s="152"/>
      <c r="L750" s="152"/>
      <c r="M750" s="152"/>
    </row>
    <row r="751" spans="1:13" ht="20.100000000000001" customHeight="1">
      <c r="A751" s="750"/>
      <c r="B751" s="750"/>
      <c r="C751" s="750"/>
      <c r="D751" s="750"/>
      <c r="E751" s="750"/>
      <c r="F751" s="750"/>
      <c r="G751" s="750"/>
      <c r="H751" s="152"/>
      <c r="I751" s="152"/>
      <c r="J751" s="152"/>
      <c r="K751" s="152"/>
      <c r="L751" s="152"/>
      <c r="M751" s="152"/>
    </row>
    <row r="752" spans="1:13" ht="20.100000000000001" customHeight="1">
      <c r="A752" s="750"/>
      <c r="B752" s="750"/>
      <c r="C752" s="750"/>
      <c r="D752" s="750"/>
      <c r="E752" s="750"/>
      <c r="F752" s="750"/>
      <c r="G752" s="750"/>
      <c r="H752" s="152"/>
      <c r="I752" s="152"/>
      <c r="J752" s="152"/>
      <c r="K752" s="152"/>
      <c r="L752" s="152"/>
      <c r="M752" s="152"/>
    </row>
    <row r="753" spans="1:13" ht="20.100000000000001" customHeight="1">
      <c r="A753" s="750"/>
      <c r="B753" s="750"/>
      <c r="C753" s="750"/>
      <c r="D753" s="750"/>
      <c r="E753" s="750"/>
      <c r="F753" s="750"/>
      <c r="G753" s="750"/>
      <c r="H753" s="152"/>
      <c r="I753" s="152"/>
      <c r="J753" s="152"/>
      <c r="K753" s="152"/>
      <c r="L753" s="152"/>
      <c r="M753" s="152"/>
    </row>
    <row r="754" spans="1:13" ht="20.100000000000001" customHeight="1">
      <c r="A754" s="750"/>
      <c r="B754" s="750"/>
      <c r="C754" s="750"/>
      <c r="D754" s="750"/>
      <c r="E754" s="750"/>
      <c r="F754" s="750"/>
      <c r="G754" s="750"/>
      <c r="H754" s="152"/>
      <c r="I754" s="152"/>
      <c r="J754" s="152"/>
      <c r="K754" s="152"/>
      <c r="L754" s="152"/>
      <c r="M754" s="152"/>
    </row>
    <row r="755" spans="1:13" ht="20.100000000000001" customHeight="1">
      <c r="A755" s="750"/>
      <c r="B755" s="750"/>
      <c r="C755" s="750"/>
      <c r="D755" s="750"/>
      <c r="E755" s="750"/>
      <c r="F755" s="750"/>
      <c r="G755" s="750"/>
      <c r="H755" s="152"/>
      <c r="I755" s="152"/>
      <c r="J755" s="152"/>
      <c r="K755" s="152"/>
      <c r="L755" s="152"/>
      <c r="M755" s="152"/>
    </row>
    <row r="756" spans="1:13" ht="20.100000000000001" customHeight="1">
      <c r="A756" s="750"/>
      <c r="B756" s="750"/>
      <c r="C756" s="750"/>
      <c r="D756" s="750"/>
      <c r="E756" s="750"/>
      <c r="F756" s="750"/>
      <c r="G756" s="750"/>
      <c r="H756" s="152"/>
      <c r="I756" s="152"/>
      <c r="J756" s="152"/>
      <c r="K756" s="152"/>
      <c r="L756" s="152"/>
      <c r="M756" s="152"/>
    </row>
    <row r="757" spans="1:13" ht="20.100000000000001" customHeight="1">
      <c r="A757" s="750"/>
      <c r="B757" s="750"/>
      <c r="C757" s="750"/>
      <c r="D757" s="750"/>
      <c r="E757" s="750"/>
      <c r="F757" s="750"/>
      <c r="G757" s="750"/>
      <c r="H757" s="152"/>
      <c r="I757" s="152"/>
      <c r="J757" s="152"/>
      <c r="K757" s="152"/>
      <c r="L757" s="152"/>
      <c r="M757" s="152"/>
    </row>
    <row r="758" spans="1:13" ht="20.100000000000001" customHeight="1">
      <c r="A758" s="750"/>
      <c r="B758" s="750"/>
      <c r="C758" s="750"/>
      <c r="D758" s="750"/>
      <c r="E758" s="750"/>
      <c r="F758" s="750"/>
      <c r="G758" s="750"/>
      <c r="H758" s="152"/>
      <c r="I758" s="152"/>
      <c r="J758" s="152"/>
      <c r="K758" s="152"/>
      <c r="L758" s="152"/>
      <c r="M758" s="152"/>
    </row>
    <row r="759" spans="1:13" ht="20.100000000000001" customHeight="1">
      <c r="A759" s="750"/>
      <c r="B759" s="750"/>
      <c r="C759" s="750"/>
      <c r="D759" s="750"/>
      <c r="E759" s="750"/>
      <c r="F759" s="750"/>
      <c r="G759" s="750"/>
      <c r="H759" s="152"/>
      <c r="I759" s="152"/>
      <c r="J759" s="152"/>
      <c r="K759" s="152"/>
      <c r="L759" s="152"/>
      <c r="M759" s="152"/>
    </row>
    <row r="760" spans="1:13" ht="20.100000000000001" customHeight="1">
      <c r="A760" s="750"/>
      <c r="B760" s="750"/>
      <c r="C760" s="750"/>
      <c r="D760" s="750"/>
      <c r="E760" s="750"/>
      <c r="F760" s="750"/>
      <c r="G760" s="750"/>
      <c r="H760" s="152"/>
      <c r="I760" s="152"/>
      <c r="J760" s="152"/>
      <c r="K760" s="152"/>
      <c r="L760" s="152"/>
      <c r="M760" s="152"/>
    </row>
    <row r="761" spans="1:13" ht="20.100000000000001" customHeight="1">
      <c r="A761" s="750"/>
      <c r="B761" s="750"/>
      <c r="C761" s="750"/>
      <c r="D761" s="750"/>
      <c r="E761" s="750"/>
      <c r="F761" s="750"/>
      <c r="G761" s="750"/>
      <c r="H761" s="152"/>
      <c r="I761" s="152"/>
      <c r="J761" s="152"/>
      <c r="K761" s="152"/>
      <c r="L761" s="152"/>
      <c r="M761" s="152"/>
    </row>
    <row r="762" spans="1:13" ht="20.100000000000001" customHeight="1">
      <c r="A762" s="750"/>
      <c r="B762" s="750"/>
      <c r="C762" s="750"/>
      <c r="D762" s="750"/>
      <c r="E762" s="750"/>
      <c r="F762" s="750"/>
      <c r="G762" s="750"/>
      <c r="H762" s="152"/>
      <c r="I762" s="152"/>
      <c r="J762" s="152"/>
      <c r="K762" s="152"/>
      <c r="L762" s="152"/>
      <c r="M762" s="152"/>
    </row>
    <row r="763" spans="1:13" ht="20.100000000000001" customHeight="1">
      <c r="A763" s="750"/>
      <c r="B763" s="750"/>
      <c r="C763" s="750"/>
      <c r="D763" s="750"/>
      <c r="E763" s="750"/>
      <c r="F763" s="750"/>
      <c r="G763" s="750"/>
      <c r="H763" s="152"/>
      <c r="I763" s="152"/>
      <c r="J763" s="152"/>
      <c r="K763" s="152"/>
      <c r="L763" s="152"/>
      <c r="M763" s="152"/>
    </row>
    <row r="764" spans="1:13" ht="20.100000000000001" customHeight="1">
      <c r="A764" s="750"/>
      <c r="B764" s="750"/>
      <c r="C764" s="750"/>
      <c r="D764" s="750"/>
      <c r="E764" s="750"/>
      <c r="F764" s="750"/>
      <c r="G764" s="750"/>
      <c r="H764" s="152"/>
      <c r="I764" s="152"/>
      <c r="J764" s="152"/>
      <c r="K764" s="152"/>
      <c r="L764" s="152"/>
      <c r="M764" s="152"/>
    </row>
    <row r="765" spans="1:13" ht="20.100000000000001" customHeight="1">
      <c r="A765" s="750"/>
      <c r="B765" s="750"/>
      <c r="C765" s="750"/>
      <c r="D765" s="750"/>
      <c r="E765" s="750"/>
      <c r="F765" s="750"/>
      <c r="G765" s="750"/>
      <c r="H765" s="152"/>
      <c r="I765" s="152"/>
      <c r="J765" s="152"/>
      <c r="K765" s="152"/>
      <c r="L765" s="152"/>
      <c r="M765" s="152"/>
    </row>
    <row r="766" spans="1:13" ht="20.100000000000001" customHeight="1">
      <c r="A766" s="750"/>
      <c r="B766" s="750"/>
      <c r="C766" s="750"/>
      <c r="D766" s="750"/>
      <c r="E766" s="750"/>
      <c r="F766" s="750"/>
      <c r="G766" s="750"/>
      <c r="H766" s="152"/>
      <c r="I766" s="152"/>
      <c r="J766" s="152"/>
      <c r="K766" s="152"/>
      <c r="L766" s="152"/>
      <c r="M766" s="152"/>
    </row>
    <row r="767" spans="1:13" ht="20.100000000000001" customHeight="1">
      <c r="A767" s="750"/>
      <c r="B767" s="750"/>
      <c r="C767" s="750"/>
      <c r="D767" s="750"/>
      <c r="E767" s="750"/>
      <c r="F767" s="750"/>
      <c r="G767" s="750"/>
      <c r="H767" s="152"/>
      <c r="I767" s="152"/>
      <c r="J767" s="152"/>
      <c r="K767" s="152"/>
      <c r="L767" s="152"/>
      <c r="M767" s="152"/>
    </row>
    <row r="768" spans="1:13" ht="20.100000000000001" customHeight="1">
      <c r="A768" s="750"/>
      <c r="B768" s="750"/>
      <c r="C768" s="750"/>
      <c r="D768" s="750"/>
      <c r="E768" s="750"/>
      <c r="F768" s="750"/>
      <c r="G768" s="750"/>
      <c r="H768" s="152"/>
      <c r="I768" s="152"/>
      <c r="J768" s="152"/>
      <c r="K768" s="152"/>
      <c r="L768" s="152"/>
      <c r="M768" s="152"/>
    </row>
    <row r="769" spans="1:13" ht="20.100000000000001" customHeight="1">
      <c r="A769" s="750"/>
      <c r="B769" s="750"/>
      <c r="C769" s="750"/>
      <c r="D769" s="750"/>
      <c r="E769" s="750"/>
      <c r="F769" s="750"/>
      <c r="G769" s="750"/>
      <c r="H769" s="152"/>
      <c r="I769" s="152"/>
      <c r="J769" s="152"/>
      <c r="K769" s="152"/>
      <c r="L769" s="152"/>
      <c r="M769" s="152"/>
    </row>
    <row r="770" spans="1:13" ht="20.100000000000001" customHeight="1">
      <c r="A770" s="750"/>
      <c r="B770" s="750"/>
      <c r="C770" s="750"/>
      <c r="D770" s="750"/>
      <c r="E770" s="750"/>
      <c r="F770" s="750"/>
      <c r="G770" s="750"/>
      <c r="H770" s="152"/>
      <c r="I770" s="152"/>
      <c r="J770" s="152"/>
      <c r="K770" s="152"/>
      <c r="L770" s="152"/>
      <c r="M770" s="152"/>
    </row>
    <row r="771" spans="1:13" ht="20.100000000000001" customHeight="1">
      <c r="A771" s="750"/>
      <c r="B771" s="750"/>
      <c r="C771" s="750"/>
      <c r="D771" s="750"/>
      <c r="E771" s="750"/>
      <c r="F771" s="750"/>
      <c r="G771" s="750"/>
      <c r="H771" s="152"/>
      <c r="I771" s="152"/>
      <c r="J771" s="152"/>
      <c r="K771" s="152"/>
      <c r="L771" s="152"/>
      <c r="M771" s="152"/>
    </row>
    <row r="772" spans="1:13" ht="20.100000000000001" customHeight="1">
      <c r="A772" s="750"/>
      <c r="B772" s="750"/>
      <c r="C772" s="750"/>
      <c r="D772" s="750"/>
      <c r="E772" s="750"/>
      <c r="F772" s="750"/>
      <c r="G772" s="750"/>
      <c r="H772" s="152"/>
      <c r="I772" s="152"/>
      <c r="J772" s="152"/>
      <c r="K772" s="152"/>
      <c r="L772" s="152"/>
      <c r="M772" s="152"/>
    </row>
    <row r="773" spans="1:13" ht="20.100000000000001" customHeight="1">
      <c r="A773" s="750"/>
      <c r="B773" s="750"/>
      <c r="C773" s="750"/>
      <c r="D773" s="750"/>
      <c r="E773" s="750"/>
      <c r="F773" s="750"/>
      <c r="G773" s="750"/>
      <c r="H773" s="152"/>
      <c r="I773" s="152"/>
      <c r="J773" s="152"/>
      <c r="K773" s="152"/>
      <c r="L773" s="152"/>
      <c r="M773" s="152"/>
    </row>
    <row r="774" spans="1:13" ht="20.100000000000001" customHeight="1">
      <c r="A774" s="750"/>
      <c r="B774" s="750"/>
      <c r="C774" s="750"/>
      <c r="D774" s="750"/>
      <c r="E774" s="750"/>
      <c r="F774" s="750"/>
      <c r="G774" s="750"/>
      <c r="H774" s="152"/>
      <c r="I774" s="152"/>
      <c r="J774" s="152"/>
      <c r="K774" s="152"/>
      <c r="L774" s="152"/>
      <c r="M774" s="152"/>
    </row>
    <row r="775" spans="1:13" ht="20.100000000000001" customHeight="1">
      <c r="A775" s="750"/>
      <c r="B775" s="750"/>
      <c r="C775" s="750"/>
      <c r="D775" s="750"/>
      <c r="E775" s="750"/>
      <c r="F775" s="750"/>
      <c r="G775" s="750"/>
      <c r="H775" s="152"/>
      <c r="I775" s="152"/>
      <c r="J775" s="152"/>
      <c r="K775" s="152"/>
      <c r="L775" s="152"/>
      <c r="M775" s="152"/>
    </row>
    <row r="776" spans="1:13" ht="20.100000000000001" customHeight="1">
      <c r="A776" s="750"/>
      <c r="B776" s="750"/>
      <c r="C776" s="750"/>
      <c r="D776" s="750"/>
      <c r="E776" s="750"/>
      <c r="F776" s="750"/>
      <c r="G776" s="750"/>
      <c r="H776" s="152"/>
      <c r="I776" s="152"/>
      <c r="J776" s="152"/>
      <c r="K776" s="152"/>
      <c r="L776" s="152"/>
      <c r="M776" s="152"/>
    </row>
    <row r="777" spans="1:13" ht="20.100000000000001" customHeight="1">
      <c r="A777" s="750"/>
      <c r="B777" s="750"/>
      <c r="C777" s="750"/>
      <c r="D777" s="750"/>
      <c r="E777" s="750"/>
      <c r="F777" s="750"/>
      <c r="G777" s="750"/>
      <c r="H777" s="152"/>
      <c r="I777" s="152"/>
      <c r="J777" s="152"/>
      <c r="K777" s="152"/>
      <c r="L777" s="152"/>
      <c r="M777" s="152"/>
    </row>
    <row r="778" spans="1:13" ht="20.100000000000001" customHeight="1">
      <c r="A778" s="750"/>
      <c r="B778" s="750"/>
      <c r="C778" s="750"/>
      <c r="D778" s="750"/>
      <c r="E778" s="750"/>
      <c r="F778" s="750"/>
      <c r="G778" s="750"/>
      <c r="H778" s="152"/>
      <c r="I778" s="152"/>
      <c r="J778" s="152"/>
      <c r="K778" s="152"/>
      <c r="L778" s="152"/>
      <c r="M778" s="152"/>
    </row>
    <row r="779" spans="1:13" ht="20.100000000000001" customHeight="1">
      <c r="A779" s="750"/>
      <c r="B779" s="750"/>
      <c r="C779" s="750"/>
      <c r="D779" s="750"/>
      <c r="E779" s="750"/>
      <c r="F779" s="750"/>
      <c r="G779" s="750"/>
      <c r="H779" s="152"/>
      <c r="I779" s="152"/>
      <c r="J779" s="152"/>
      <c r="K779" s="152"/>
      <c r="L779" s="152"/>
      <c r="M779" s="152"/>
    </row>
    <row r="780" spans="1:13" ht="20.100000000000001" customHeight="1">
      <c r="A780" s="750"/>
      <c r="B780" s="750"/>
      <c r="C780" s="750"/>
      <c r="D780" s="750"/>
      <c r="E780" s="750"/>
      <c r="F780" s="750"/>
      <c r="G780" s="750"/>
      <c r="H780" s="152"/>
      <c r="I780" s="152"/>
      <c r="J780" s="152"/>
      <c r="K780" s="152"/>
      <c r="L780" s="152"/>
      <c r="M780" s="152"/>
    </row>
    <row r="781" spans="1:13" ht="20.100000000000001" customHeight="1">
      <c r="A781" s="750"/>
      <c r="B781" s="750"/>
      <c r="C781" s="750"/>
      <c r="D781" s="750"/>
      <c r="E781" s="750"/>
      <c r="F781" s="750"/>
      <c r="G781" s="750"/>
      <c r="H781" s="152"/>
      <c r="I781" s="152"/>
      <c r="J781" s="152"/>
      <c r="K781" s="152"/>
      <c r="L781" s="152"/>
      <c r="M781" s="152"/>
    </row>
    <row r="782" spans="1:13" ht="20.100000000000001" customHeight="1">
      <c r="A782" s="750"/>
      <c r="B782" s="750"/>
      <c r="C782" s="750"/>
      <c r="D782" s="750"/>
      <c r="E782" s="750"/>
      <c r="F782" s="750"/>
      <c r="G782" s="750"/>
      <c r="H782" s="152"/>
      <c r="I782" s="152"/>
      <c r="J782" s="152"/>
      <c r="K782" s="152"/>
      <c r="L782" s="152"/>
      <c r="M782" s="152"/>
    </row>
    <row r="783" spans="1:13" ht="20.100000000000001" customHeight="1">
      <c r="A783" s="750"/>
      <c r="B783" s="750"/>
      <c r="C783" s="750"/>
      <c r="D783" s="750"/>
      <c r="E783" s="750"/>
      <c r="F783" s="750"/>
      <c r="G783" s="750"/>
      <c r="H783" s="152"/>
      <c r="I783" s="152"/>
      <c r="J783" s="152"/>
      <c r="K783" s="152"/>
      <c r="L783" s="152"/>
      <c r="M783" s="152"/>
    </row>
    <row r="784" spans="1:13" ht="20.100000000000001" customHeight="1">
      <c r="A784" s="750"/>
      <c r="B784" s="750"/>
      <c r="C784" s="750"/>
      <c r="D784" s="750"/>
      <c r="E784" s="750"/>
      <c r="F784" s="750"/>
      <c r="G784" s="750"/>
      <c r="H784" s="152"/>
      <c r="I784" s="152"/>
      <c r="J784" s="152"/>
      <c r="K784" s="152"/>
      <c r="L784" s="152"/>
      <c r="M784" s="152"/>
    </row>
    <row r="785" spans="1:13" ht="20.100000000000001" customHeight="1">
      <c r="A785" s="750"/>
      <c r="B785" s="750"/>
      <c r="C785" s="750"/>
      <c r="D785" s="750"/>
      <c r="E785" s="750"/>
      <c r="F785" s="750"/>
      <c r="G785" s="750"/>
      <c r="H785" s="152"/>
      <c r="I785" s="152"/>
      <c r="J785" s="152"/>
      <c r="K785" s="152"/>
      <c r="L785" s="152"/>
      <c r="M785" s="152"/>
    </row>
    <row r="786" spans="1:13" ht="20.100000000000001" customHeight="1">
      <c r="A786" s="750"/>
      <c r="B786" s="750"/>
      <c r="C786" s="750"/>
      <c r="D786" s="750"/>
      <c r="E786" s="750"/>
      <c r="F786" s="750"/>
      <c r="G786" s="750"/>
      <c r="H786" s="152"/>
      <c r="I786" s="152"/>
      <c r="J786" s="152"/>
      <c r="K786" s="152"/>
      <c r="L786" s="152"/>
      <c r="M786" s="152"/>
    </row>
    <row r="787" spans="1:13" ht="20.100000000000001" customHeight="1">
      <c r="A787" s="750"/>
      <c r="B787" s="750"/>
      <c r="C787" s="750"/>
      <c r="D787" s="750"/>
      <c r="E787" s="750"/>
      <c r="F787" s="750"/>
      <c r="G787" s="750"/>
      <c r="H787" s="152"/>
      <c r="I787" s="152"/>
      <c r="J787" s="152"/>
      <c r="K787" s="152"/>
      <c r="L787" s="152"/>
      <c r="M787" s="152"/>
    </row>
    <row r="788" spans="1:13" ht="20.100000000000001" customHeight="1">
      <c r="A788" s="750"/>
      <c r="B788" s="750"/>
      <c r="C788" s="750"/>
      <c r="D788" s="750"/>
      <c r="E788" s="750"/>
      <c r="F788" s="750"/>
      <c r="G788" s="750"/>
      <c r="H788" s="152"/>
      <c r="I788" s="152"/>
      <c r="J788" s="152"/>
      <c r="K788" s="152"/>
      <c r="L788" s="152"/>
      <c r="M788" s="152"/>
    </row>
    <row r="789" spans="1:13" ht="20.100000000000001" customHeight="1">
      <c r="A789" s="750"/>
      <c r="B789" s="750"/>
      <c r="C789" s="750"/>
      <c r="D789" s="750"/>
      <c r="E789" s="750"/>
      <c r="F789" s="750"/>
      <c r="G789" s="750"/>
      <c r="H789" s="152"/>
      <c r="I789" s="152"/>
      <c r="J789" s="152"/>
      <c r="K789" s="152"/>
      <c r="L789" s="152"/>
      <c r="M789" s="152"/>
    </row>
    <row r="790" spans="1:13" ht="20.100000000000001" customHeight="1">
      <c r="A790" s="750"/>
      <c r="B790" s="750"/>
      <c r="C790" s="750"/>
      <c r="D790" s="750"/>
      <c r="E790" s="750"/>
      <c r="F790" s="750"/>
      <c r="G790" s="750"/>
      <c r="H790" s="152"/>
      <c r="I790" s="152"/>
      <c r="J790" s="152"/>
      <c r="K790" s="152"/>
      <c r="L790" s="152"/>
      <c r="M790" s="152"/>
    </row>
    <row r="791" spans="1:13" ht="20.100000000000001" customHeight="1">
      <c r="A791" s="750"/>
      <c r="B791" s="750"/>
      <c r="C791" s="750"/>
      <c r="D791" s="750"/>
      <c r="E791" s="750"/>
      <c r="F791" s="750"/>
      <c r="G791" s="750"/>
      <c r="H791" s="152"/>
      <c r="I791" s="152"/>
      <c r="J791" s="152"/>
      <c r="K791" s="152"/>
      <c r="L791" s="152"/>
      <c r="M791" s="152"/>
    </row>
    <row r="792" spans="1:13" ht="20.100000000000001" customHeight="1">
      <c r="A792" s="750"/>
      <c r="B792" s="750"/>
      <c r="C792" s="750"/>
      <c r="D792" s="750"/>
      <c r="E792" s="750"/>
      <c r="F792" s="750"/>
      <c r="G792" s="750"/>
      <c r="H792" s="152"/>
      <c r="I792" s="152"/>
      <c r="J792" s="152"/>
      <c r="K792" s="152"/>
      <c r="L792" s="152"/>
      <c r="M792" s="152"/>
    </row>
    <row r="793" spans="1:13" ht="20.100000000000001" customHeight="1">
      <c r="A793" s="750"/>
      <c r="B793" s="750"/>
      <c r="C793" s="750"/>
      <c r="D793" s="750"/>
      <c r="E793" s="750"/>
      <c r="F793" s="750"/>
      <c r="G793" s="750"/>
      <c r="H793" s="152"/>
      <c r="I793" s="152"/>
      <c r="J793" s="152"/>
      <c r="K793" s="152"/>
      <c r="L793" s="152"/>
      <c r="M793" s="152"/>
    </row>
    <row r="794" spans="1:13" ht="20.100000000000001" customHeight="1">
      <c r="A794" s="750"/>
      <c r="B794" s="750"/>
      <c r="C794" s="750"/>
      <c r="D794" s="750"/>
      <c r="E794" s="750"/>
      <c r="F794" s="750"/>
      <c r="G794" s="750"/>
      <c r="H794" s="152"/>
      <c r="I794" s="152"/>
      <c r="J794" s="152"/>
      <c r="K794" s="152"/>
      <c r="L794" s="152"/>
      <c r="M794" s="152"/>
    </row>
    <row r="795" spans="1:13" ht="20.100000000000001" customHeight="1">
      <c r="A795" s="750"/>
      <c r="B795" s="750"/>
      <c r="C795" s="750"/>
      <c r="D795" s="750"/>
      <c r="E795" s="750"/>
      <c r="F795" s="750"/>
      <c r="G795" s="750"/>
      <c r="H795" s="152"/>
      <c r="I795" s="152"/>
      <c r="J795" s="152"/>
      <c r="K795" s="152"/>
      <c r="L795" s="152"/>
      <c r="M795" s="152"/>
    </row>
    <row r="796" spans="1:13">
      <c r="A796" s="750"/>
      <c r="B796" s="750"/>
      <c r="C796" s="750"/>
      <c r="D796" s="750"/>
      <c r="E796" s="750"/>
      <c r="F796" s="750"/>
      <c r="G796" s="750"/>
      <c r="H796" s="152"/>
      <c r="I796" s="152"/>
      <c r="J796" s="152"/>
      <c r="K796" s="152"/>
      <c r="L796" s="152"/>
      <c r="M796" s="152"/>
    </row>
    <row r="797" spans="1:13">
      <c r="A797" s="750"/>
      <c r="B797" s="750"/>
      <c r="C797" s="750"/>
      <c r="D797" s="750"/>
      <c r="E797" s="750"/>
      <c r="F797" s="750"/>
      <c r="G797" s="750"/>
      <c r="H797" s="152"/>
      <c r="I797" s="152"/>
      <c r="J797" s="152"/>
      <c r="K797" s="152"/>
      <c r="L797" s="152"/>
      <c r="M797" s="152"/>
    </row>
    <row r="798" spans="1:13">
      <c r="A798" s="750"/>
      <c r="B798" s="750"/>
      <c r="C798" s="750"/>
      <c r="D798" s="750"/>
      <c r="E798" s="750"/>
      <c r="F798" s="750"/>
      <c r="G798" s="750"/>
      <c r="H798" s="152"/>
      <c r="I798" s="152"/>
      <c r="J798" s="152"/>
      <c r="K798" s="152"/>
      <c r="L798" s="152"/>
      <c r="M798" s="152"/>
    </row>
    <row r="799" spans="1:13">
      <c r="A799" s="750"/>
      <c r="B799" s="750"/>
      <c r="C799" s="750"/>
      <c r="D799" s="750"/>
      <c r="E799" s="750"/>
      <c r="F799" s="750"/>
      <c r="G799" s="750"/>
      <c r="H799" s="152"/>
      <c r="I799" s="152"/>
      <c r="J799" s="152"/>
      <c r="K799" s="152"/>
      <c r="L799" s="152"/>
      <c r="M799" s="152"/>
    </row>
    <row r="800" spans="1:13">
      <c r="A800" s="750"/>
      <c r="B800" s="750"/>
      <c r="C800" s="750"/>
      <c r="D800" s="750"/>
      <c r="E800" s="750"/>
      <c r="F800" s="750"/>
      <c r="G800" s="750"/>
      <c r="H800" s="152"/>
      <c r="I800" s="152"/>
      <c r="J800" s="152"/>
      <c r="K800" s="152"/>
      <c r="L800" s="152"/>
      <c r="M800" s="152"/>
    </row>
    <row r="801" spans="1:13">
      <c r="A801" s="750"/>
      <c r="B801" s="750"/>
      <c r="C801" s="750"/>
      <c r="D801" s="750"/>
      <c r="E801" s="750"/>
      <c r="F801" s="750"/>
      <c r="G801" s="750"/>
      <c r="H801" s="152"/>
      <c r="I801" s="152"/>
      <c r="J801" s="152"/>
      <c r="K801" s="152"/>
      <c r="L801" s="152"/>
      <c r="M801" s="152"/>
    </row>
    <row r="802" spans="1:13">
      <c r="A802" s="750"/>
      <c r="B802" s="750"/>
      <c r="C802" s="750"/>
      <c r="D802" s="750"/>
      <c r="E802" s="750"/>
      <c r="F802" s="750"/>
      <c r="G802" s="750"/>
      <c r="H802" s="152"/>
      <c r="I802" s="152"/>
      <c r="J802" s="152"/>
      <c r="K802" s="152"/>
      <c r="L802" s="152"/>
      <c r="M802" s="152"/>
    </row>
    <row r="803" spans="1:13">
      <c r="A803" s="750"/>
      <c r="B803" s="750"/>
      <c r="C803" s="750"/>
      <c r="D803" s="750"/>
      <c r="E803" s="750"/>
      <c r="F803" s="750"/>
      <c r="G803" s="750"/>
      <c r="H803" s="152"/>
      <c r="I803" s="152"/>
      <c r="J803" s="152"/>
      <c r="K803" s="152"/>
      <c r="L803" s="152"/>
      <c r="M803" s="152"/>
    </row>
    <row r="804" spans="1:13">
      <c r="A804" s="750"/>
      <c r="B804" s="750"/>
      <c r="C804" s="750"/>
      <c r="D804" s="750"/>
      <c r="E804" s="750"/>
      <c r="F804" s="750"/>
      <c r="G804" s="750"/>
      <c r="H804" s="152"/>
      <c r="I804" s="152"/>
      <c r="J804" s="152"/>
      <c r="K804" s="152"/>
      <c r="L804" s="152"/>
      <c r="M804" s="152"/>
    </row>
    <row r="805" spans="1:13">
      <c r="A805" s="750"/>
      <c r="B805" s="750"/>
      <c r="C805" s="750"/>
      <c r="D805" s="750"/>
      <c r="E805" s="750"/>
      <c r="F805" s="750"/>
      <c r="G805" s="750"/>
      <c r="H805" s="152"/>
      <c r="I805" s="152"/>
      <c r="J805" s="152"/>
      <c r="K805" s="152"/>
      <c r="L805" s="152"/>
      <c r="M805" s="152"/>
    </row>
    <row r="806" spans="1:13">
      <c r="A806" s="750"/>
      <c r="B806" s="750"/>
      <c r="C806" s="750"/>
      <c r="D806" s="750"/>
      <c r="E806" s="750"/>
      <c r="F806" s="750"/>
      <c r="G806" s="750"/>
      <c r="H806" s="152"/>
      <c r="I806" s="152"/>
      <c r="J806" s="152"/>
      <c r="K806" s="152"/>
      <c r="L806" s="152"/>
      <c r="M806" s="152"/>
    </row>
    <row r="807" spans="1:13">
      <c r="A807" s="750"/>
      <c r="B807" s="750"/>
      <c r="C807" s="750"/>
      <c r="D807" s="750"/>
      <c r="E807" s="750"/>
      <c r="F807" s="750"/>
      <c r="G807" s="750"/>
      <c r="H807" s="152"/>
      <c r="I807" s="152"/>
      <c r="J807" s="152"/>
      <c r="K807" s="152"/>
      <c r="L807" s="152"/>
      <c r="M807" s="152"/>
    </row>
    <row r="808" spans="1:13">
      <c r="A808" s="750"/>
      <c r="B808" s="750"/>
      <c r="C808" s="750"/>
      <c r="D808" s="750"/>
      <c r="E808" s="750"/>
      <c r="F808" s="750"/>
      <c r="G808" s="750"/>
      <c r="H808" s="152"/>
      <c r="I808" s="152"/>
      <c r="J808" s="152"/>
      <c r="K808" s="152"/>
      <c r="L808" s="152"/>
      <c r="M808" s="152"/>
    </row>
    <row r="809" spans="1:13">
      <c r="A809" s="750"/>
      <c r="B809" s="750"/>
      <c r="C809" s="750"/>
      <c r="D809" s="750"/>
      <c r="E809" s="750"/>
      <c r="F809" s="750"/>
      <c r="G809" s="750"/>
      <c r="H809" s="152"/>
      <c r="I809" s="152"/>
      <c r="J809" s="152"/>
      <c r="K809" s="152"/>
      <c r="L809" s="152"/>
      <c r="M809" s="152"/>
    </row>
    <row r="810" spans="1:13">
      <c r="A810" s="750"/>
      <c r="B810" s="750"/>
      <c r="C810" s="750"/>
      <c r="D810" s="750"/>
      <c r="E810" s="750"/>
      <c r="F810" s="750"/>
      <c r="G810" s="750"/>
      <c r="H810" s="152"/>
      <c r="I810" s="152"/>
      <c r="J810" s="152"/>
      <c r="K810" s="152"/>
      <c r="L810" s="152"/>
      <c r="M810" s="152"/>
    </row>
    <row r="811" spans="1:13">
      <c r="A811" s="750"/>
      <c r="B811" s="750"/>
      <c r="C811" s="750"/>
      <c r="D811" s="750"/>
      <c r="E811" s="750"/>
      <c r="F811" s="750"/>
      <c r="G811" s="750"/>
      <c r="H811" s="152"/>
      <c r="I811" s="152"/>
      <c r="J811" s="152"/>
      <c r="K811" s="152"/>
      <c r="L811" s="152"/>
      <c r="M811" s="152"/>
    </row>
    <row r="812" spans="1:13">
      <c r="A812" s="750"/>
      <c r="B812" s="750"/>
      <c r="C812" s="750"/>
      <c r="D812" s="750"/>
      <c r="E812" s="750"/>
      <c r="F812" s="750"/>
      <c r="G812" s="750"/>
      <c r="H812" s="152"/>
      <c r="I812" s="152"/>
      <c r="J812" s="152"/>
      <c r="K812" s="152"/>
      <c r="L812" s="152"/>
      <c r="M812" s="152"/>
    </row>
    <row r="813" spans="1:13">
      <c r="A813" s="750"/>
      <c r="B813" s="750"/>
      <c r="C813" s="750"/>
      <c r="D813" s="750"/>
      <c r="E813" s="750"/>
      <c r="F813" s="750"/>
      <c r="G813" s="750"/>
      <c r="H813" s="152"/>
      <c r="I813" s="152"/>
      <c r="J813" s="152"/>
      <c r="K813" s="152"/>
      <c r="L813" s="152"/>
      <c r="M813" s="152"/>
    </row>
    <row r="814" spans="1:13">
      <c r="A814" s="750"/>
      <c r="B814" s="750"/>
      <c r="C814" s="750"/>
      <c r="D814" s="750"/>
      <c r="E814" s="750"/>
      <c r="F814" s="750"/>
      <c r="G814" s="750"/>
      <c r="H814" s="152"/>
      <c r="I814" s="152"/>
      <c r="J814" s="152"/>
      <c r="K814" s="152"/>
      <c r="L814" s="152"/>
      <c r="M814" s="152"/>
    </row>
    <row r="815" spans="1:13">
      <c r="A815" s="750"/>
      <c r="B815" s="750"/>
      <c r="C815" s="750"/>
      <c r="D815" s="750"/>
      <c r="E815" s="750"/>
      <c r="F815" s="750"/>
      <c r="G815" s="750"/>
      <c r="H815" s="152"/>
      <c r="I815" s="152"/>
      <c r="J815" s="152"/>
      <c r="K815" s="152"/>
      <c r="L815" s="152"/>
      <c r="M815" s="152"/>
    </row>
    <row r="816" spans="1:13">
      <c r="A816" s="750"/>
      <c r="B816" s="750"/>
      <c r="C816" s="750"/>
      <c r="D816" s="750"/>
      <c r="E816" s="750"/>
      <c r="F816" s="750"/>
      <c r="G816" s="750"/>
      <c r="H816" s="152"/>
      <c r="I816" s="152"/>
      <c r="J816" s="152"/>
      <c r="K816" s="152"/>
      <c r="L816" s="152"/>
      <c r="M816" s="152"/>
    </row>
    <row r="817" spans="1:13">
      <c r="A817" s="750"/>
      <c r="B817" s="750"/>
      <c r="C817" s="750"/>
      <c r="D817" s="750"/>
      <c r="E817" s="750"/>
      <c r="F817" s="750"/>
      <c r="G817" s="750"/>
      <c r="H817" s="152"/>
      <c r="I817" s="152"/>
      <c r="J817" s="152"/>
      <c r="K817" s="152"/>
      <c r="L817" s="152"/>
      <c r="M817" s="152"/>
    </row>
    <row r="818" spans="1:13">
      <c r="A818" s="750"/>
      <c r="B818" s="750"/>
      <c r="C818" s="750"/>
      <c r="D818" s="750"/>
      <c r="E818" s="750"/>
      <c r="F818" s="750"/>
      <c r="G818" s="750"/>
      <c r="H818" s="152"/>
      <c r="I818" s="152"/>
      <c r="J818" s="152"/>
      <c r="K818" s="152"/>
      <c r="L818" s="152"/>
      <c r="M818" s="152"/>
    </row>
    <row r="819" spans="1:13">
      <c r="A819" s="750"/>
      <c r="B819" s="750"/>
      <c r="C819" s="750"/>
      <c r="D819" s="750"/>
      <c r="E819" s="750"/>
      <c r="F819" s="750"/>
      <c r="G819" s="750"/>
      <c r="H819" s="152"/>
      <c r="I819" s="152"/>
      <c r="J819" s="152"/>
      <c r="K819" s="152"/>
      <c r="L819" s="152"/>
      <c r="M819" s="152"/>
    </row>
    <row r="820" spans="1:13">
      <c r="A820" s="750"/>
      <c r="B820" s="750"/>
      <c r="C820" s="750"/>
      <c r="D820" s="750"/>
      <c r="E820" s="750"/>
      <c r="F820" s="750"/>
      <c r="G820" s="750"/>
      <c r="H820" s="152"/>
      <c r="I820" s="152"/>
      <c r="J820" s="152"/>
      <c r="K820" s="152"/>
      <c r="L820" s="152"/>
      <c r="M820" s="152"/>
    </row>
    <row r="821" spans="1:13">
      <c r="A821" s="750"/>
      <c r="B821" s="750"/>
      <c r="C821" s="750"/>
      <c r="D821" s="750"/>
      <c r="E821" s="750"/>
      <c r="F821" s="750"/>
      <c r="G821" s="750"/>
      <c r="H821" s="152"/>
      <c r="I821" s="152"/>
      <c r="J821" s="152"/>
      <c r="K821" s="152"/>
      <c r="L821" s="152"/>
      <c r="M821" s="152"/>
    </row>
    <row r="822" spans="1:13">
      <c r="A822" s="750"/>
      <c r="B822" s="750"/>
      <c r="C822" s="750"/>
      <c r="D822" s="750"/>
      <c r="E822" s="750"/>
      <c r="F822" s="750"/>
      <c r="G822" s="750"/>
      <c r="H822" s="152"/>
      <c r="I822" s="152"/>
      <c r="J822" s="152"/>
      <c r="K822" s="152"/>
      <c r="L822" s="152"/>
      <c r="M822" s="152"/>
    </row>
    <row r="823" spans="1:13">
      <c r="A823" s="750"/>
      <c r="B823" s="750"/>
      <c r="C823" s="750"/>
      <c r="D823" s="750"/>
      <c r="E823" s="750"/>
      <c r="F823" s="750"/>
      <c r="G823" s="750"/>
      <c r="H823" s="152"/>
      <c r="I823" s="152"/>
      <c r="J823" s="152"/>
      <c r="K823" s="152"/>
      <c r="L823" s="152"/>
      <c r="M823" s="152"/>
    </row>
    <row r="824" spans="1:13">
      <c r="A824" s="750"/>
      <c r="B824" s="750"/>
      <c r="C824" s="750"/>
      <c r="D824" s="750"/>
      <c r="E824" s="750"/>
      <c r="F824" s="750"/>
      <c r="G824" s="750"/>
      <c r="H824" s="152"/>
      <c r="I824" s="152"/>
      <c r="J824" s="152"/>
      <c r="K824" s="152"/>
      <c r="L824" s="152"/>
      <c r="M824" s="152"/>
    </row>
    <row r="825" spans="1:13">
      <c r="A825" s="750"/>
      <c r="B825" s="750"/>
      <c r="C825" s="750"/>
      <c r="D825" s="750"/>
      <c r="E825" s="750"/>
      <c r="F825" s="750"/>
      <c r="G825" s="750"/>
      <c r="H825" s="152"/>
      <c r="I825" s="152"/>
      <c r="J825" s="152"/>
      <c r="K825" s="152"/>
      <c r="L825" s="152"/>
      <c r="M825" s="152"/>
    </row>
    <row r="826" spans="1:13">
      <c r="A826" s="750"/>
      <c r="B826" s="750"/>
      <c r="C826" s="750"/>
      <c r="D826" s="750"/>
      <c r="E826" s="750"/>
      <c r="F826" s="750"/>
      <c r="G826" s="750"/>
      <c r="H826" s="152"/>
      <c r="I826" s="152"/>
      <c r="J826" s="152"/>
      <c r="K826" s="152"/>
      <c r="L826" s="152"/>
      <c r="M826" s="152"/>
    </row>
    <row r="827" spans="1:13">
      <c r="A827" s="750"/>
      <c r="B827" s="750"/>
      <c r="C827" s="750"/>
      <c r="D827" s="750"/>
      <c r="E827" s="750"/>
      <c r="F827" s="750"/>
      <c r="G827" s="750"/>
      <c r="H827" s="152"/>
      <c r="I827" s="152"/>
      <c r="J827" s="152"/>
      <c r="K827" s="152"/>
      <c r="L827" s="152"/>
      <c r="M827" s="152"/>
    </row>
    <row r="828" spans="1:13">
      <c r="A828" s="750"/>
      <c r="B828" s="750"/>
      <c r="C828" s="750"/>
      <c r="D828" s="750"/>
      <c r="E828" s="750"/>
      <c r="F828" s="750"/>
      <c r="G828" s="750"/>
      <c r="H828" s="152"/>
      <c r="I828" s="152"/>
      <c r="J828" s="152"/>
      <c r="K828" s="152"/>
      <c r="L828" s="152"/>
      <c r="M828" s="152"/>
    </row>
    <row r="829" spans="1:13">
      <c r="A829" s="750"/>
      <c r="B829" s="750"/>
      <c r="C829" s="750"/>
      <c r="D829" s="750"/>
      <c r="E829" s="750"/>
      <c r="F829" s="750"/>
      <c r="G829" s="750"/>
      <c r="H829" s="152"/>
      <c r="I829" s="152"/>
      <c r="J829" s="152"/>
      <c r="K829" s="152"/>
      <c r="L829" s="152"/>
      <c r="M829" s="152"/>
    </row>
    <row r="830" spans="1:13">
      <c r="A830" s="750"/>
      <c r="B830" s="750"/>
      <c r="C830" s="750"/>
      <c r="D830" s="750"/>
      <c r="E830" s="750"/>
      <c r="F830" s="750"/>
      <c r="G830" s="750"/>
      <c r="H830" s="152"/>
      <c r="I830" s="152"/>
      <c r="J830" s="152"/>
      <c r="K830" s="152"/>
      <c r="L830" s="152"/>
      <c r="M830" s="152"/>
    </row>
    <row r="831" spans="1:13">
      <c r="A831" s="750"/>
      <c r="B831" s="750"/>
      <c r="C831" s="750"/>
      <c r="D831" s="750"/>
      <c r="E831" s="750"/>
      <c r="F831" s="750"/>
      <c r="G831" s="750"/>
      <c r="H831" s="152"/>
      <c r="I831" s="152"/>
      <c r="J831" s="152"/>
      <c r="K831" s="152"/>
      <c r="L831" s="152"/>
      <c r="M831" s="152"/>
    </row>
    <row r="832" spans="1:13">
      <c r="A832" s="750"/>
      <c r="B832" s="750"/>
      <c r="C832" s="750"/>
      <c r="D832" s="750"/>
      <c r="E832" s="750"/>
      <c r="F832" s="750"/>
      <c r="G832" s="750"/>
      <c r="H832" s="152"/>
      <c r="I832" s="152"/>
      <c r="J832" s="152"/>
      <c r="K832" s="152"/>
      <c r="L832" s="152"/>
      <c r="M832" s="152"/>
    </row>
    <row r="833" spans="1:13">
      <c r="A833" s="750"/>
      <c r="B833" s="750"/>
      <c r="C833" s="750"/>
      <c r="D833" s="750"/>
      <c r="E833" s="750"/>
      <c r="F833" s="750"/>
      <c r="G833" s="750"/>
      <c r="H833" s="152"/>
      <c r="I833" s="152"/>
      <c r="J833" s="152"/>
      <c r="K833" s="152"/>
      <c r="L833" s="152"/>
      <c r="M833" s="152"/>
    </row>
    <row r="834" spans="1:13">
      <c r="A834" s="750"/>
      <c r="B834" s="750"/>
      <c r="C834" s="750"/>
      <c r="D834" s="750"/>
      <c r="E834" s="750"/>
      <c r="F834" s="750"/>
      <c r="G834" s="750"/>
      <c r="H834" s="152"/>
      <c r="I834" s="152"/>
      <c r="J834" s="152"/>
      <c r="K834" s="152"/>
      <c r="L834" s="152"/>
      <c r="M834" s="152"/>
    </row>
    <row r="835" spans="1:13">
      <c r="A835" s="750"/>
      <c r="B835" s="750"/>
      <c r="C835" s="750"/>
      <c r="D835" s="750"/>
      <c r="E835" s="750"/>
      <c r="F835" s="750"/>
      <c r="G835" s="750"/>
      <c r="H835" s="152"/>
      <c r="I835" s="152"/>
      <c r="J835" s="152"/>
      <c r="K835" s="152"/>
      <c r="L835" s="152"/>
      <c r="M835" s="152"/>
    </row>
    <row r="836" spans="1:13">
      <c r="A836" s="750"/>
      <c r="B836" s="750"/>
      <c r="C836" s="750"/>
      <c r="D836" s="750"/>
      <c r="E836" s="750"/>
      <c r="F836" s="750"/>
      <c r="G836" s="750"/>
      <c r="H836" s="152"/>
      <c r="I836" s="152"/>
      <c r="J836" s="152"/>
      <c r="K836" s="152"/>
      <c r="L836" s="152"/>
      <c r="M836" s="152"/>
    </row>
    <row r="837" spans="1:13">
      <c r="A837" s="750"/>
      <c r="B837" s="750"/>
      <c r="C837" s="750"/>
      <c r="D837" s="750"/>
      <c r="E837" s="750"/>
      <c r="F837" s="750"/>
      <c r="G837" s="750"/>
      <c r="H837" s="152"/>
      <c r="I837" s="152"/>
      <c r="J837" s="152"/>
      <c r="K837" s="152"/>
      <c r="L837" s="152"/>
      <c r="M837" s="152"/>
    </row>
    <row r="838" spans="1:13">
      <c r="A838" s="750"/>
      <c r="B838" s="750"/>
      <c r="C838" s="750"/>
      <c r="D838" s="750"/>
      <c r="E838" s="750"/>
      <c r="F838" s="750"/>
      <c r="G838" s="750"/>
      <c r="H838" s="152"/>
      <c r="I838" s="152"/>
      <c r="J838" s="152"/>
      <c r="K838" s="152"/>
      <c r="L838" s="152"/>
      <c r="M838" s="152"/>
    </row>
    <row r="839" spans="1:13">
      <c r="A839" s="750"/>
      <c r="B839" s="750"/>
      <c r="C839" s="750"/>
      <c r="D839" s="750"/>
      <c r="E839" s="750"/>
      <c r="F839" s="750"/>
      <c r="G839" s="750"/>
      <c r="H839" s="152"/>
      <c r="I839" s="152"/>
      <c r="J839" s="152"/>
      <c r="K839" s="152"/>
      <c r="L839" s="152"/>
      <c r="M839" s="152"/>
    </row>
    <row r="840" spans="1:13">
      <c r="A840" s="750"/>
      <c r="B840" s="750"/>
      <c r="C840" s="750"/>
      <c r="D840" s="750"/>
      <c r="E840" s="750"/>
      <c r="F840" s="750"/>
      <c r="G840" s="750"/>
      <c r="H840" s="152"/>
      <c r="I840" s="152"/>
      <c r="J840" s="152"/>
      <c r="K840" s="152"/>
      <c r="L840" s="152"/>
      <c r="M840" s="152"/>
    </row>
    <row r="841" spans="1:13">
      <c r="A841" s="750"/>
      <c r="B841" s="750"/>
      <c r="C841" s="750"/>
      <c r="D841" s="750"/>
      <c r="E841" s="750"/>
      <c r="F841" s="750"/>
      <c r="G841" s="750"/>
      <c r="H841" s="152"/>
      <c r="I841" s="152"/>
      <c r="J841" s="152"/>
      <c r="K841" s="152"/>
      <c r="L841" s="152"/>
      <c r="M841" s="152"/>
    </row>
    <row r="842" spans="1:13">
      <c r="A842" s="750"/>
      <c r="B842" s="750"/>
      <c r="C842" s="750"/>
      <c r="D842" s="750"/>
      <c r="E842" s="750"/>
      <c r="F842" s="750"/>
      <c r="G842" s="750"/>
      <c r="H842" s="152"/>
      <c r="I842" s="152"/>
      <c r="J842" s="152"/>
      <c r="K842" s="152"/>
      <c r="L842" s="152"/>
      <c r="M842" s="152"/>
    </row>
    <row r="843" spans="1:13">
      <c r="A843" s="750"/>
      <c r="B843" s="750"/>
      <c r="C843" s="750"/>
      <c r="D843" s="750"/>
      <c r="E843" s="750"/>
      <c r="F843" s="750"/>
      <c r="G843" s="750"/>
      <c r="H843" s="152"/>
      <c r="I843" s="152"/>
      <c r="J843" s="152"/>
      <c r="K843" s="152"/>
      <c r="L843" s="152"/>
      <c r="M843" s="152"/>
    </row>
    <row r="844" spans="1:13">
      <c r="A844" s="750"/>
      <c r="B844" s="750"/>
      <c r="C844" s="750"/>
      <c r="D844" s="750"/>
      <c r="E844" s="750"/>
      <c r="F844" s="750"/>
      <c r="G844" s="750"/>
      <c r="H844" s="152"/>
      <c r="I844" s="152"/>
      <c r="J844" s="152"/>
      <c r="K844" s="152"/>
      <c r="L844" s="152"/>
      <c r="M844" s="152"/>
    </row>
    <row r="845" spans="1:13">
      <c r="A845" s="750"/>
      <c r="B845" s="750"/>
      <c r="C845" s="750"/>
      <c r="D845" s="750"/>
      <c r="E845" s="750"/>
      <c r="F845" s="750"/>
      <c r="G845" s="750"/>
      <c r="H845" s="152"/>
      <c r="I845" s="152"/>
      <c r="J845" s="152"/>
      <c r="K845" s="152"/>
      <c r="L845" s="152"/>
      <c r="M845" s="152"/>
    </row>
    <row r="846" spans="1:13">
      <c r="A846" s="750"/>
      <c r="B846" s="750"/>
      <c r="C846" s="750"/>
      <c r="D846" s="750"/>
      <c r="E846" s="750"/>
      <c r="F846" s="750"/>
      <c r="G846" s="750"/>
      <c r="H846" s="152"/>
      <c r="I846" s="152"/>
      <c r="J846" s="152"/>
      <c r="K846" s="152"/>
      <c r="L846" s="152"/>
      <c r="M846" s="152"/>
    </row>
    <row r="847" spans="1:13">
      <c r="A847" s="750"/>
      <c r="B847" s="750"/>
      <c r="C847" s="750"/>
      <c r="D847" s="750"/>
      <c r="E847" s="750"/>
      <c r="F847" s="750"/>
      <c r="G847" s="750"/>
      <c r="H847" s="152"/>
      <c r="I847" s="152"/>
      <c r="J847" s="152"/>
      <c r="K847" s="152"/>
      <c r="L847" s="152"/>
      <c r="M847" s="152"/>
    </row>
    <row r="848" spans="1:13">
      <c r="A848" s="750"/>
      <c r="B848" s="750"/>
      <c r="C848" s="750"/>
      <c r="D848" s="750"/>
      <c r="E848" s="750"/>
      <c r="F848" s="750"/>
      <c r="G848" s="750"/>
      <c r="H848" s="152"/>
      <c r="I848" s="152"/>
      <c r="J848" s="152"/>
      <c r="K848" s="152"/>
      <c r="L848" s="152"/>
      <c r="M848" s="152"/>
    </row>
    <row r="849" spans="1:13">
      <c r="A849" s="750"/>
      <c r="B849" s="750"/>
      <c r="C849" s="750"/>
      <c r="D849" s="750"/>
      <c r="E849" s="750"/>
      <c r="F849" s="750"/>
      <c r="G849" s="750"/>
      <c r="H849" s="152"/>
      <c r="I849" s="152"/>
      <c r="J849" s="152"/>
      <c r="K849" s="152"/>
      <c r="L849" s="152"/>
      <c r="M849" s="152"/>
    </row>
    <row r="850" spans="1:13">
      <c r="A850" s="750"/>
      <c r="B850" s="750"/>
      <c r="C850" s="750"/>
      <c r="D850" s="750"/>
      <c r="E850" s="750"/>
      <c r="F850" s="750"/>
      <c r="G850" s="750"/>
      <c r="H850" s="152"/>
      <c r="I850" s="152"/>
      <c r="J850" s="152"/>
      <c r="K850" s="152"/>
      <c r="L850" s="152"/>
      <c r="M850" s="152"/>
    </row>
    <row r="851" spans="1:13">
      <c r="A851" s="750"/>
      <c r="B851" s="750"/>
      <c r="C851" s="750"/>
      <c r="D851" s="750"/>
      <c r="E851" s="750"/>
      <c r="F851" s="750"/>
      <c r="G851" s="750"/>
      <c r="H851" s="152"/>
      <c r="I851" s="152"/>
      <c r="J851" s="152"/>
      <c r="K851" s="152"/>
      <c r="L851" s="152"/>
      <c r="M851" s="152"/>
    </row>
    <row r="852" spans="1:13">
      <c r="A852" s="750"/>
      <c r="B852" s="750"/>
      <c r="C852" s="750"/>
      <c r="D852" s="750"/>
      <c r="E852" s="750"/>
      <c r="F852" s="750"/>
      <c r="G852" s="750"/>
      <c r="H852" s="152"/>
      <c r="I852" s="152"/>
      <c r="J852" s="152"/>
      <c r="K852" s="152"/>
      <c r="L852" s="152"/>
      <c r="M852" s="152"/>
    </row>
    <row r="853" spans="1:13">
      <c r="A853" s="750"/>
      <c r="B853" s="750"/>
      <c r="C853" s="750"/>
      <c r="D853" s="750"/>
      <c r="E853" s="750"/>
      <c r="F853" s="750"/>
      <c r="G853" s="750"/>
      <c r="H853" s="152"/>
      <c r="I853" s="152"/>
      <c r="J853" s="152"/>
      <c r="K853" s="152"/>
      <c r="L853" s="152"/>
      <c r="M853" s="152"/>
    </row>
    <row r="854" spans="1:13">
      <c r="A854" s="750"/>
      <c r="B854" s="750"/>
      <c r="C854" s="750"/>
      <c r="D854" s="750"/>
      <c r="E854" s="750"/>
      <c r="F854" s="750"/>
      <c r="G854" s="750"/>
      <c r="H854" s="152"/>
      <c r="I854" s="152"/>
      <c r="J854" s="152"/>
      <c r="K854" s="152"/>
      <c r="L854" s="152"/>
      <c r="M854" s="152"/>
    </row>
    <row r="855" spans="1:13">
      <c r="A855" s="750"/>
      <c r="B855" s="750"/>
      <c r="C855" s="750"/>
      <c r="D855" s="750"/>
      <c r="E855" s="750"/>
      <c r="F855" s="750"/>
      <c r="G855" s="750"/>
      <c r="H855" s="152"/>
      <c r="I855" s="152"/>
      <c r="J855" s="152"/>
      <c r="K855" s="152"/>
      <c r="L855" s="152"/>
      <c r="M855" s="152"/>
    </row>
    <row r="856" spans="1:13">
      <c r="A856" s="750"/>
      <c r="B856" s="750"/>
      <c r="C856" s="750"/>
      <c r="D856" s="750"/>
      <c r="E856" s="750"/>
      <c r="F856" s="750"/>
      <c r="G856" s="750"/>
      <c r="H856" s="152"/>
      <c r="I856" s="152"/>
      <c r="J856" s="152"/>
      <c r="K856" s="152"/>
      <c r="L856" s="152"/>
      <c r="M856" s="152"/>
    </row>
    <row r="857" spans="1:13">
      <c r="A857" s="750"/>
      <c r="B857" s="750"/>
      <c r="C857" s="750"/>
      <c r="D857" s="750"/>
      <c r="E857" s="750"/>
      <c r="F857" s="750"/>
      <c r="G857" s="750"/>
      <c r="H857" s="152"/>
      <c r="I857" s="152"/>
      <c r="J857" s="152"/>
      <c r="K857" s="152"/>
      <c r="L857" s="152"/>
      <c r="M857" s="152"/>
    </row>
    <row r="858" spans="1:13">
      <c r="A858" s="750"/>
      <c r="B858" s="750"/>
      <c r="C858" s="750"/>
      <c r="D858" s="750"/>
      <c r="E858" s="750"/>
      <c r="F858" s="750"/>
      <c r="G858" s="750"/>
      <c r="H858" s="152"/>
      <c r="I858" s="152"/>
      <c r="J858" s="152"/>
      <c r="K858" s="152"/>
      <c r="L858" s="152"/>
      <c r="M858" s="152"/>
    </row>
    <row r="859" spans="1:13">
      <c r="A859" s="750"/>
      <c r="B859" s="750"/>
      <c r="C859" s="750"/>
      <c r="D859" s="750"/>
      <c r="E859" s="750"/>
      <c r="F859" s="750"/>
      <c r="G859" s="750"/>
      <c r="H859" s="152"/>
      <c r="I859" s="152"/>
      <c r="J859" s="152"/>
      <c r="K859" s="152"/>
      <c r="L859" s="152"/>
      <c r="M859" s="152"/>
    </row>
    <row r="860" spans="1:13">
      <c r="A860" s="750"/>
      <c r="B860" s="750"/>
      <c r="C860" s="750"/>
      <c r="D860" s="750"/>
      <c r="E860" s="750"/>
      <c r="F860" s="750"/>
      <c r="G860" s="750"/>
      <c r="H860" s="152"/>
      <c r="I860" s="152"/>
      <c r="J860" s="152"/>
      <c r="K860" s="152"/>
      <c r="L860" s="152"/>
      <c r="M860" s="152"/>
    </row>
    <row r="861" spans="1:13">
      <c r="A861" s="750"/>
      <c r="B861" s="750"/>
      <c r="C861" s="750"/>
      <c r="D861" s="750"/>
      <c r="E861" s="750"/>
      <c r="F861" s="750"/>
      <c r="G861" s="750"/>
      <c r="H861" s="152"/>
      <c r="I861" s="152"/>
      <c r="J861" s="152"/>
      <c r="K861" s="152"/>
      <c r="L861" s="152"/>
      <c r="M861" s="152"/>
    </row>
    <row r="862" spans="1:13">
      <c r="A862" s="750"/>
      <c r="B862" s="750"/>
      <c r="C862" s="750"/>
      <c r="D862" s="750"/>
      <c r="E862" s="750"/>
      <c r="F862" s="750"/>
      <c r="G862" s="750"/>
      <c r="H862" s="152"/>
      <c r="I862" s="152"/>
      <c r="J862" s="152"/>
      <c r="K862" s="152"/>
      <c r="L862" s="152"/>
      <c r="M862" s="152"/>
    </row>
    <row r="863" spans="1:13">
      <c r="A863" s="750"/>
      <c r="B863" s="750"/>
      <c r="C863" s="750"/>
      <c r="D863" s="750"/>
      <c r="E863" s="750"/>
      <c r="F863" s="750"/>
      <c r="G863" s="750"/>
      <c r="H863" s="152"/>
      <c r="I863" s="152"/>
      <c r="J863" s="152"/>
      <c r="K863" s="152"/>
      <c r="L863" s="152"/>
      <c r="M863" s="152"/>
    </row>
    <row r="864" spans="1:13">
      <c r="A864" s="750"/>
      <c r="B864" s="750"/>
      <c r="C864" s="750"/>
      <c r="D864" s="750"/>
      <c r="E864" s="750"/>
      <c r="F864" s="750"/>
      <c r="G864" s="750"/>
      <c r="H864" s="152"/>
      <c r="I864" s="152"/>
      <c r="J864" s="152"/>
      <c r="K864" s="152"/>
      <c r="L864" s="152"/>
      <c r="M864" s="152"/>
    </row>
    <row r="865" spans="1:13">
      <c r="A865" s="750"/>
      <c r="B865" s="750"/>
      <c r="C865" s="750"/>
      <c r="D865" s="750"/>
      <c r="E865" s="750"/>
      <c r="F865" s="750"/>
      <c r="G865" s="750"/>
      <c r="H865" s="152"/>
      <c r="I865" s="152"/>
      <c r="J865" s="152"/>
      <c r="K865" s="152"/>
      <c r="L865" s="152"/>
      <c r="M865" s="152"/>
    </row>
    <row r="866" spans="1:13">
      <c r="A866" s="750"/>
      <c r="B866" s="750"/>
      <c r="C866" s="750"/>
      <c r="D866" s="750"/>
      <c r="E866" s="750"/>
      <c r="F866" s="750"/>
      <c r="G866" s="750"/>
      <c r="H866" s="152"/>
      <c r="I866" s="152"/>
      <c r="J866" s="152"/>
      <c r="K866" s="152"/>
      <c r="L866" s="152"/>
      <c r="M866" s="152"/>
    </row>
    <row r="867" spans="1:13">
      <c r="A867" s="750"/>
      <c r="B867" s="750"/>
      <c r="C867" s="750"/>
      <c r="D867" s="750"/>
      <c r="E867" s="750"/>
      <c r="F867" s="750"/>
      <c r="G867" s="750"/>
      <c r="H867" s="152"/>
      <c r="I867" s="152"/>
      <c r="J867" s="152"/>
      <c r="K867" s="152"/>
      <c r="L867" s="152"/>
      <c r="M867" s="152"/>
    </row>
    <row r="868" spans="1:13">
      <c r="A868" s="750"/>
      <c r="B868" s="750"/>
      <c r="C868" s="750"/>
      <c r="D868" s="750"/>
      <c r="E868" s="750"/>
      <c r="F868" s="750"/>
      <c r="G868" s="750"/>
      <c r="H868" s="152"/>
      <c r="I868" s="152"/>
      <c r="J868" s="152"/>
      <c r="K868" s="152"/>
      <c r="L868" s="152"/>
      <c r="M868" s="152"/>
    </row>
    <row r="869" spans="1:13">
      <c r="A869" s="750"/>
      <c r="B869" s="750"/>
      <c r="C869" s="750"/>
      <c r="D869" s="750"/>
      <c r="E869" s="750"/>
      <c r="F869" s="750"/>
      <c r="G869" s="750"/>
      <c r="H869" s="152"/>
      <c r="I869" s="152"/>
      <c r="J869" s="152"/>
      <c r="K869" s="152"/>
      <c r="L869" s="152"/>
      <c r="M869" s="152"/>
    </row>
    <row r="870" spans="1:13">
      <c r="A870" s="750"/>
      <c r="B870" s="750"/>
      <c r="C870" s="750"/>
      <c r="D870" s="750"/>
      <c r="E870" s="750"/>
      <c r="F870" s="750"/>
      <c r="G870" s="750"/>
      <c r="H870" s="152"/>
      <c r="I870" s="152"/>
      <c r="J870" s="152"/>
      <c r="K870" s="152"/>
      <c r="L870" s="152"/>
      <c r="M870" s="152"/>
    </row>
    <row r="871" spans="1:13">
      <c r="A871" s="750"/>
      <c r="B871" s="750"/>
      <c r="C871" s="750"/>
      <c r="D871" s="750"/>
      <c r="E871" s="750"/>
      <c r="F871" s="750"/>
      <c r="G871" s="750"/>
      <c r="H871" s="152"/>
      <c r="I871" s="152"/>
      <c r="J871" s="152"/>
      <c r="K871" s="152"/>
      <c r="L871" s="152"/>
      <c r="M871" s="152"/>
    </row>
    <row r="872" spans="1:13">
      <c r="A872" s="750"/>
      <c r="B872" s="750"/>
      <c r="C872" s="750"/>
      <c r="D872" s="750"/>
      <c r="E872" s="750"/>
      <c r="F872" s="750"/>
      <c r="G872" s="750"/>
      <c r="H872" s="152"/>
      <c r="I872" s="152"/>
      <c r="J872" s="152"/>
      <c r="K872" s="152"/>
      <c r="L872" s="152"/>
      <c r="M872" s="152"/>
    </row>
    <row r="873" spans="1:13">
      <c r="A873" s="750"/>
      <c r="B873" s="750"/>
      <c r="C873" s="750"/>
      <c r="D873" s="750"/>
      <c r="E873" s="750"/>
      <c r="F873" s="750"/>
      <c r="G873" s="750"/>
      <c r="H873" s="152"/>
      <c r="I873" s="152"/>
      <c r="J873" s="152"/>
      <c r="K873" s="152"/>
      <c r="L873" s="152"/>
      <c r="M873" s="152"/>
    </row>
    <row r="874" spans="1:13">
      <c r="A874" s="750"/>
      <c r="B874" s="750"/>
      <c r="C874" s="750"/>
      <c r="D874" s="750"/>
      <c r="E874" s="750"/>
      <c r="F874" s="750"/>
      <c r="G874" s="750"/>
      <c r="H874" s="152"/>
      <c r="I874" s="152"/>
      <c r="J874" s="152"/>
      <c r="K874" s="152"/>
      <c r="L874" s="152"/>
      <c r="M874" s="152"/>
    </row>
    <row r="875" spans="1:13">
      <c r="A875" s="750"/>
      <c r="B875" s="750"/>
      <c r="C875" s="750"/>
      <c r="D875" s="750"/>
      <c r="E875" s="750"/>
      <c r="F875" s="750"/>
      <c r="G875" s="750"/>
      <c r="H875" s="152"/>
      <c r="I875" s="152"/>
      <c r="J875" s="152"/>
      <c r="K875" s="152"/>
      <c r="L875" s="152"/>
      <c r="M875" s="152"/>
    </row>
    <row r="876" spans="1:13">
      <c r="A876" s="750"/>
      <c r="B876" s="750"/>
      <c r="C876" s="750"/>
      <c r="D876" s="750"/>
      <c r="E876" s="750"/>
      <c r="F876" s="750"/>
      <c r="G876" s="750"/>
      <c r="H876" s="152"/>
      <c r="I876" s="152"/>
      <c r="J876" s="152"/>
      <c r="K876" s="152"/>
      <c r="L876" s="152"/>
      <c r="M876" s="152"/>
    </row>
    <row r="877" spans="1:13">
      <c r="A877" s="750"/>
      <c r="B877" s="750"/>
      <c r="C877" s="750"/>
      <c r="D877" s="750"/>
      <c r="E877" s="750"/>
      <c r="F877" s="750"/>
      <c r="G877" s="750"/>
      <c r="H877" s="152"/>
      <c r="I877" s="152"/>
      <c r="J877" s="152"/>
      <c r="K877" s="152"/>
      <c r="L877" s="152"/>
      <c r="M877" s="152"/>
    </row>
    <row r="878" spans="1:13">
      <c r="A878" s="750"/>
      <c r="B878" s="750"/>
      <c r="C878" s="750"/>
      <c r="D878" s="750"/>
      <c r="E878" s="750"/>
      <c r="F878" s="750"/>
      <c r="G878" s="750"/>
      <c r="H878" s="152"/>
      <c r="I878" s="152"/>
      <c r="J878" s="152"/>
      <c r="K878" s="152"/>
      <c r="L878" s="152"/>
      <c r="M878" s="152"/>
    </row>
    <row r="879" spans="1:13">
      <c r="A879" s="750"/>
      <c r="B879" s="750"/>
      <c r="C879" s="750"/>
      <c r="D879" s="750"/>
      <c r="E879" s="750"/>
      <c r="F879" s="750"/>
      <c r="G879" s="750"/>
      <c r="H879" s="152"/>
      <c r="I879" s="152"/>
      <c r="J879" s="152"/>
      <c r="K879" s="152"/>
      <c r="L879" s="152"/>
      <c r="M879" s="152"/>
    </row>
    <row r="880" spans="1:13">
      <c r="A880" s="750"/>
      <c r="B880" s="750"/>
      <c r="C880" s="750"/>
      <c r="D880" s="750"/>
      <c r="E880" s="750"/>
      <c r="F880" s="750"/>
      <c r="G880" s="750"/>
      <c r="H880" s="152"/>
      <c r="I880" s="152"/>
      <c r="J880" s="152"/>
      <c r="K880" s="152"/>
      <c r="L880" s="152"/>
      <c r="M880" s="152"/>
    </row>
    <row r="881" spans="1:13">
      <c r="A881" s="750"/>
      <c r="B881" s="750"/>
      <c r="C881" s="750"/>
      <c r="D881" s="750"/>
      <c r="E881" s="750"/>
      <c r="F881" s="750"/>
      <c r="G881" s="750"/>
      <c r="H881" s="152"/>
      <c r="I881" s="152"/>
      <c r="J881" s="152"/>
      <c r="K881" s="152"/>
      <c r="L881" s="152"/>
      <c r="M881" s="152"/>
    </row>
    <row r="882" spans="1:13">
      <c r="A882" s="750"/>
      <c r="B882" s="750"/>
      <c r="C882" s="750"/>
      <c r="D882" s="750"/>
      <c r="E882" s="750"/>
      <c r="F882" s="750"/>
      <c r="G882" s="750"/>
      <c r="H882" s="152"/>
      <c r="I882" s="152"/>
      <c r="J882" s="152"/>
      <c r="K882" s="152"/>
      <c r="L882" s="152"/>
      <c r="M882" s="152"/>
    </row>
    <row r="883" spans="1:13">
      <c r="A883" s="750"/>
      <c r="B883" s="750"/>
      <c r="C883" s="750"/>
      <c r="D883" s="750"/>
      <c r="E883" s="750"/>
      <c r="F883" s="750"/>
      <c r="G883" s="750"/>
      <c r="H883" s="152"/>
      <c r="I883" s="152"/>
      <c r="J883" s="152"/>
      <c r="K883" s="152"/>
      <c r="L883" s="152"/>
      <c r="M883" s="152"/>
    </row>
    <row r="884" spans="1:13">
      <c r="A884" s="750"/>
      <c r="B884" s="750"/>
      <c r="C884" s="750"/>
      <c r="D884" s="750"/>
      <c r="E884" s="750"/>
      <c r="F884" s="750"/>
      <c r="G884" s="750"/>
      <c r="H884" s="152"/>
      <c r="I884" s="152"/>
      <c r="J884" s="152"/>
      <c r="K884" s="152"/>
      <c r="L884" s="152"/>
      <c r="M884" s="152"/>
    </row>
    <row r="885" spans="1:13">
      <c r="A885" s="750"/>
      <c r="B885" s="750"/>
      <c r="C885" s="750"/>
      <c r="D885" s="750"/>
      <c r="E885" s="750"/>
      <c r="F885" s="750"/>
      <c r="G885" s="750"/>
      <c r="H885" s="152"/>
      <c r="I885" s="152"/>
      <c r="J885" s="152"/>
      <c r="K885" s="152"/>
      <c r="L885" s="152"/>
      <c r="M885" s="152"/>
    </row>
    <row r="886" spans="1:13">
      <c r="A886" s="750"/>
      <c r="B886" s="750"/>
      <c r="C886" s="750"/>
      <c r="D886" s="750"/>
      <c r="E886" s="750"/>
      <c r="F886" s="750"/>
      <c r="G886" s="750"/>
      <c r="H886" s="152"/>
      <c r="I886" s="152"/>
      <c r="J886" s="152"/>
      <c r="K886" s="152"/>
      <c r="L886" s="152"/>
      <c r="M886" s="152"/>
    </row>
    <row r="887" spans="1:13">
      <c r="A887" s="750"/>
      <c r="B887" s="750"/>
      <c r="C887" s="750"/>
      <c r="D887" s="750"/>
      <c r="E887" s="750"/>
      <c r="F887" s="750"/>
      <c r="G887" s="750"/>
      <c r="H887" s="152"/>
      <c r="I887" s="152"/>
      <c r="J887" s="152"/>
      <c r="K887" s="152"/>
      <c r="L887" s="152"/>
      <c r="M887" s="152"/>
    </row>
    <row r="888" spans="1:13">
      <c r="A888" s="750"/>
      <c r="B888" s="750"/>
      <c r="C888" s="750"/>
      <c r="D888" s="750"/>
      <c r="E888" s="750"/>
      <c r="F888" s="750"/>
      <c r="G888" s="750"/>
      <c r="H888" s="152"/>
      <c r="I888" s="152"/>
      <c r="J888" s="152"/>
      <c r="K888" s="152"/>
      <c r="L888" s="152"/>
      <c r="M888" s="152"/>
    </row>
    <row r="889" spans="1:13">
      <c r="A889" s="750"/>
      <c r="B889" s="750"/>
      <c r="C889" s="750"/>
      <c r="D889" s="750"/>
      <c r="E889" s="750"/>
      <c r="F889" s="750"/>
      <c r="G889" s="750"/>
      <c r="H889" s="152"/>
      <c r="I889" s="152"/>
      <c r="J889" s="152"/>
      <c r="K889" s="152"/>
      <c r="L889" s="152"/>
      <c r="M889" s="152"/>
    </row>
    <row r="890" spans="1:13">
      <c r="A890" s="750"/>
      <c r="B890" s="750"/>
      <c r="C890" s="750"/>
      <c r="D890" s="750"/>
      <c r="E890" s="750"/>
      <c r="F890" s="750"/>
      <c r="G890" s="750"/>
      <c r="H890" s="152"/>
      <c r="I890" s="152"/>
      <c r="J890" s="152"/>
      <c r="K890" s="152"/>
      <c r="L890" s="152"/>
      <c r="M890" s="152"/>
    </row>
    <row r="891" spans="1:13">
      <c r="A891" s="750"/>
      <c r="B891" s="750"/>
      <c r="C891" s="750"/>
      <c r="D891" s="750"/>
      <c r="E891" s="750"/>
      <c r="F891" s="750"/>
      <c r="G891" s="750"/>
      <c r="H891" s="152"/>
      <c r="I891" s="152"/>
      <c r="J891" s="152"/>
      <c r="K891" s="152"/>
      <c r="L891" s="152"/>
      <c r="M891" s="152"/>
    </row>
    <row r="892" spans="1:13">
      <c r="A892" s="750"/>
      <c r="B892" s="750"/>
      <c r="C892" s="750"/>
      <c r="D892" s="750"/>
      <c r="E892" s="750"/>
      <c r="F892" s="750"/>
      <c r="G892" s="750"/>
      <c r="H892" s="152"/>
      <c r="I892" s="152"/>
      <c r="J892" s="152"/>
      <c r="K892" s="152"/>
      <c r="L892" s="152"/>
      <c r="M892" s="152"/>
    </row>
    <row r="893" spans="1:13">
      <c r="A893" s="750"/>
      <c r="B893" s="750"/>
      <c r="C893" s="750"/>
      <c r="D893" s="750"/>
      <c r="E893" s="750"/>
      <c r="F893" s="750"/>
      <c r="G893" s="750"/>
      <c r="H893" s="152"/>
      <c r="I893" s="152"/>
      <c r="J893" s="152"/>
      <c r="K893" s="152"/>
      <c r="L893" s="152"/>
      <c r="M893" s="152"/>
    </row>
    <row r="894" spans="1:13">
      <c r="A894" s="750"/>
      <c r="B894" s="750"/>
      <c r="C894" s="750"/>
      <c r="D894" s="750"/>
      <c r="E894" s="750"/>
      <c r="F894" s="750"/>
      <c r="G894" s="750"/>
      <c r="H894" s="152"/>
      <c r="I894" s="152"/>
      <c r="J894" s="152"/>
      <c r="K894" s="152"/>
      <c r="L894" s="152"/>
      <c r="M894" s="152"/>
    </row>
    <row r="895" spans="1:13">
      <c r="A895" s="750"/>
      <c r="B895" s="750"/>
      <c r="C895" s="750"/>
      <c r="D895" s="750"/>
      <c r="E895" s="750"/>
      <c r="F895" s="750"/>
      <c r="G895" s="750"/>
      <c r="H895" s="152"/>
      <c r="I895" s="152"/>
      <c r="J895" s="152"/>
      <c r="K895" s="152"/>
      <c r="L895" s="152"/>
      <c r="M895" s="152"/>
    </row>
    <row r="896" spans="1:13">
      <c r="A896" s="750"/>
      <c r="B896" s="750"/>
      <c r="C896" s="750"/>
      <c r="D896" s="750"/>
      <c r="E896" s="750"/>
      <c r="F896" s="750"/>
      <c r="G896" s="750"/>
      <c r="H896" s="152"/>
      <c r="I896" s="152"/>
      <c r="J896" s="152"/>
      <c r="K896" s="152"/>
      <c r="L896" s="152"/>
      <c r="M896" s="152"/>
    </row>
    <row r="897" spans="1:13">
      <c r="A897" s="750"/>
      <c r="B897" s="750"/>
      <c r="C897" s="750"/>
      <c r="D897" s="750"/>
      <c r="E897" s="750"/>
      <c r="F897" s="750"/>
      <c r="G897" s="750"/>
      <c r="H897" s="152"/>
      <c r="I897" s="152"/>
      <c r="J897" s="152"/>
      <c r="K897" s="152"/>
      <c r="L897" s="152"/>
      <c r="M897" s="152"/>
    </row>
    <row r="898" spans="1:13">
      <c r="A898" s="750"/>
      <c r="B898" s="750"/>
      <c r="C898" s="750"/>
      <c r="D898" s="750"/>
      <c r="E898" s="750"/>
      <c r="F898" s="750"/>
      <c r="G898" s="750"/>
      <c r="H898" s="152"/>
      <c r="I898" s="152"/>
      <c r="J898" s="152"/>
      <c r="K898" s="152"/>
      <c r="L898" s="152"/>
      <c r="M898" s="152"/>
    </row>
    <row r="899" spans="1:13">
      <c r="A899" s="750"/>
      <c r="B899" s="750"/>
      <c r="C899" s="750"/>
      <c r="D899" s="750"/>
      <c r="E899" s="750"/>
      <c r="F899" s="750"/>
      <c r="G899" s="750"/>
      <c r="H899" s="152"/>
      <c r="I899" s="152"/>
      <c r="J899" s="152"/>
      <c r="K899" s="152"/>
      <c r="L899" s="152"/>
      <c r="M899" s="152"/>
    </row>
    <row r="900" spans="1:13">
      <c r="A900" s="750"/>
      <c r="B900" s="750"/>
      <c r="C900" s="750"/>
      <c r="D900" s="750"/>
      <c r="E900" s="750"/>
      <c r="F900" s="750"/>
      <c r="G900" s="750"/>
      <c r="H900" s="152"/>
      <c r="I900" s="152"/>
      <c r="J900" s="152"/>
      <c r="K900" s="152"/>
      <c r="L900" s="152"/>
      <c r="M900" s="152"/>
    </row>
    <row r="901" spans="1:13">
      <c r="A901" s="750"/>
      <c r="B901" s="750"/>
      <c r="C901" s="750"/>
      <c r="D901" s="750"/>
      <c r="E901" s="750"/>
      <c r="F901" s="750"/>
      <c r="G901" s="750"/>
      <c r="H901" s="152"/>
      <c r="I901" s="152"/>
      <c r="J901" s="152"/>
      <c r="K901" s="152"/>
      <c r="L901" s="152"/>
      <c r="M901" s="152"/>
    </row>
    <row r="902" spans="1:13">
      <c r="A902" s="750"/>
      <c r="B902" s="750"/>
      <c r="C902" s="750"/>
      <c r="D902" s="750"/>
      <c r="E902" s="750"/>
      <c r="F902" s="750"/>
      <c r="G902" s="750"/>
      <c r="H902" s="152"/>
      <c r="I902" s="152"/>
      <c r="J902" s="152"/>
      <c r="K902" s="152"/>
      <c r="L902" s="152"/>
      <c r="M902" s="152"/>
    </row>
    <row r="903" spans="1:13">
      <c r="A903" s="750"/>
      <c r="B903" s="750"/>
      <c r="C903" s="750"/>
      <c r="D903" s="750"/>
      <c r="E903" s="750"/>
      <c r="F903" s="750"/>
      <c r="G903" s="750"/>
      <c r="H903" s="152"/>
      <c r="I903" s="152"/>
      <c r="J903" s="152"/>
      <c r="K903" s="152"/>
      <c r="L903" s="152"/>
      <c r="M903" s="152"/>
    </row>
    <row r="904" spans="1:13">
      <c r="A904" s="750"/>
      <c r="B904" s="750"/>
      <c r="C904" s="750"/>
      <c r="D904" s="750"/>
      <c r="E904" s="750"/>
      <c r="F904" s="750"/>
      <c r="G904" s="750"/>
      <c r="H904" s="152"/>
      <c r="I904" s="152"/>
      <c r="J904" s="152"/>
      <c r="K904" s="152"/>
      <c r="L904" s="152"/>
      <c r="M904" s="152"/>
    </row>
    <row r="905" spans="1:13">
      <c r="A905" s="750"/>
      <c r="B905" s="750"/>
      <c r="C905" s="750"/>
      <c r="D905" s="750"/>
      <c r="E905" s="750"/>
      <c r="F905" s="750"/>
      <c r="G905" s="750"/>
      <c r="H905" s="152"/>
      <c r="I905" s="152"/>
      <c r="J905" s="152"/>
      <c r="K905" s="152"/>
      <c r="L905" s="152"/>
      <c r="M905" s="152"/>
    </row>
    <row r="906" spans="1:13">
      <c r="A906" s="750"/>
      <c r="B906" s="750"/>
      <c r="C906" s="750"/>
      <c r="D906" s="750"/>
      <c r="E906" s="750"/>
      <c r="F906" s="750"/>
      <c r="G906" s="750"/>
      <c r="H906" s="152"/>
      <c r="I906" s="152"/>
      <c r="J906" s="152"/>
      <c r="K906" s="152"/>
      <c r="L906" s="152"/>
      <c r="M906" s="152"/>
    </row>
    <row r="907" spans="1:13">
      <c r="A907" s="750"/>
      <c r="B907" s="750"/>
      <c r="C907" s="750"/>
      <c r="D907" s="750"/>
      <c r="E907" s="750"/>
      <c r="F907" s="750"/>
      <c r="G907" s="750"/>
      <c r="H907" s="152"/>
      <c r="I907" s="152"/>
      <c r="J907" s="152"/>
      <c r="K907" s="152"/>
      <c r="L907" s="152"/>
      <c r="M907" s="152"/>
    </row>
    <row r="908" spans="1:13">
      <c r="A908" s="750"/>
      <c r="B908" s="750"/>
      <c r="C908" s="750"/>
      <c r="D908" s="750"/>
      <c r="E908" s="750"/>
      <c r="F908" s="750"/>
      <c r="G908" s="750"/>
      <c r="H908" s="152"/>
      <c r="I908" s="152"/>
      <c r="J908" s="152"/>
      <c r="K908" s="152"/>
      <c r="L908" s="152"/>
      <c r="M908" s="152"/>
    </row>
    <row r="909" spans="1:13">
      <c r="A909" s="750"/>
      <c r="B909" s="750"/>
      <c r="C909" s="750"/>
      <c r="D909" s="750"/>
      <c r="E909" s="750"/>
      <c r="F909" s="750"/>
      <c r="G909" s="750"/>
      <c r="H909" s="152"/>
      <c r="I909" s="152"/>
      <c r="J909" s="152"/>
      <c r="K909" s="152"/>
      <c r="L909" s="152"/>
      <c r="M909" s="152"/>
    </row>
    <row r="910" spans="1:13">
      <c r="A910" s="750"/>
      <c r="B910" s="750"/>
      <c r="C910" s="750"/>
      <c r="D910" s="750"/>
      <c r="E910" s="750"/>
      <c r="F910" s="750"/>
      <c r="G910" s="750"/>
      <c r="H910" s="152"/>
      <c r="I910" s="152"/>
      <c r="J910" s="152"/>
      <c r="K910" s="152"/>
      <c r="L910" s="152"/>
      <c r="M910" s="152"/>
    </row>
    <row r="911" spans="1:13">
      <c r="A911" s="750"/>
      <c r="B911" s="750"/>
      <c r="C911" s="750"/>
      <c r="D911" s="750"/>
      <c r="E911" s="750"/>
      <c r="F911" s="750"/>
      <c r="G911" s="750"/>
      <c r="H911" s="152"/>
      <c r="I911" s="152"/>
      <c r="J911" s="152"/>
      <c r="K911" s="152"/>
      <c r="L911" s="152"/>
      <c r="M911" s="152"/>
    </row>
    <row r="912" spans="1:13">
      <c r="A912" s="750"/>
      <c r="B912" s="750"/>
      <c r="C912" s="750"/>
      <c r="D912" s="750"/>
      <c r="E912" s="750"/>
      <c r="F912" s="750"/>
      <c r="G912" s="750"/>
      <c r="H912" s="152"/>
      <c r="I912" s="152"/>
      <c r="J912" s="152"/>
      <c r="K912" s="152"/>
      <c r="L912" s="152"/>
      <c r="M912" s="152"/>
    </row>
    <row r="913" spans="1:13">
      <c r="A913" s="750"/>
      <c r="B913" s="750"/>
      <c r="C913" s="750"/>
      <c r="D913" s="750"/>
      <c r="E913" s="750"/>
      <c r="F913" s="750"/>
      <c r="G913" s="750"/>
      <c r="H913" s="152"/>
      <c r="I913" s="152"/>
      <c r="J913" s="152"/>
      <c r="K913" s="152"/>
      <c r="L913" s="152"/>
      <c r="M913" s="152"/>
    </row>
    <row r="914" spans="1:13">
      <c r="A914" s="750"/>
      <c r="B914" s="750"/>
      <c r="C914" s="750"/>
      <c r="D914" s="750"/>
      <c r="E914" s="750"/>
      <c r="F914" s="750"/>
      <c r="G914" s="750"/>
      <c r="H914" s="152"/>
      <c r="I914" s="152"/>
      <c r="J914" s="152"/>
      <c r="K914" s="152"/>
      <c r="L914" s="152"/>
      <c r="M914" s="152"/>
    </row>
    <row r="915" spans="1:13">
      <c r="A915" s="750"/>
      <c r="B915" s="750"/>
      <c r="C915" s="750"/>
      <c r="D915" s="750"/>
      <c r="E915" s="750"/>
      <c r="F915" s="750"/>
      <c r="G915" s="750"/>
      <c r="H915" s="152"/>
      <c r="I915" s="152"/>
      <c r="J915" s="152"/>
      <c r="K915" s="152"/>
      <c r="L915" s="152"/>
      <c r="M915" s="152"/>
    </row>
    <row r="916" spans="1:13">
      <c r="A916" s="750"/>
      <c r="B916" s="750"/>
      <c r="C916" s="750"/>
      <c r="D916" s="750"/>
      <c r="E916" s="750"/>
      <c r="F916" s="750"/>
      <c r="G916" s="750"/>
      <c r="H916" s="152"/>
      <c r="I916" s="152"/>
      <c r="J916" s="152"/>
      <c r="K916" s="152"/>
      <c r="L916" s="152"/>
      <c r="M916" s="152"/>
    </row>
    <row r="917" spans="1:13">
      <c r="A917" s="750"/>
      <c r="B917" s="750"/>
      <c r="C917" s="750"/>
      <c r="D917" s="750"/>
      <c r="E917" s="750"/>
      <c r="F917" s="750"/>
      <c r="G917" s="750"/>
      <c r="H917" s="152"/>
      <c r="I917" s="152"/>
      <c r="J917" s="152"/>
      <c r="K917" s="152"/>
      <c r="L917" s="152"/>
      <c r="M917" s="152"/>
    </row>
    <row r="918" spans="1:13">
      <c r="A918" s="750"/>
      <c r="B918" s="750"/>
      <c r="C918" s="750"/>
      <c r="D918" s="750"/>
      <c r="E918" s="750"/>
      <c r="F918" s="750"/>
      <c r="G918" s="750"/>
      <c r="H918" s="152"/>
      <c r="I918" s="152"/>
      <c r="J918" s="152"/>
      <c r="K918" s="152"/>
      <c r="L918" s="152"/>
      <c r="M918" s="152"/>
    </row>
    <row r="919" spans="1:13">
      <c r="A919" s="750"/>
      <c r="B919" s="750"/>
      <c r="C919" s="750"/>
      <c r="D919" s="750"/>
      <c r="E919" s="750"/>
      <c r="F919" s="750"/>
      <c r="G919" s="750"/>
      <c r="H919" s="152"/>
      <c r="I919" s="152"/>
      <c r="J919" s="152"/>
      <c r="K919" s="152"/>
      <c r="L919" s="152"/>
      <c r="M919" s="152"/>
    </row>
    <row r="920" spans="1:13">
      <c r="A920" s="750"/>
      <c r="B920" s="750"/>
      <c r="C920" s="750"/>
      <c r="D920" s="750"/>
      <c r="E920" s="750"/>
      <c r="F920" s="750"/>
      <c r="G920" s="750"/>
      <c r="H920" s="152"/>
      <c r="I920" s="152"/>
      <c r="J920" s="152"/>
      <c r="K920" s="152"/>
      <c r="L920" s="152"/>
      <c r="M920" s="152"/>
    </row>
    <row r="921" spans="1:13">
      <c r="A921" s="750"/>
      <c r="B921" s="750"/>
      <c r="C921" s="750"/>
      <c r="D921" s="750"/>
      <c r="E921" s="750"/>
      <c r="F921" s="750"/>
      <c r="G921" s="750"/>
      <c r="H921" s="152"/>
      <c r="I921" s="152"/>
      <c r="J921" s="152"/>
      <c r="K921" s="152"/>
      <c r="L921" s="152"/>
      <c r="M921" s="152"/>
    </row>
    <row r="922" spans="1:13">
      <c r="A922" s="750"/>
      <c r="B922" s="750"/>
      <c r="C922" s="750"/>
      <c r="D922" s="750"/>
      <c r="E922" s="750"/>
      <c r="F922" s="750"/>
      <c r="G922" s="750"/>
      <c r="H922" s="152"/>
      <c r="I922" s="152"/>
      <c r="J922" s="152"/>
      <c r="K922" s="152"/>
      <c r="L922" s="152"/>
      <c r="M922" s="152"/>
    </row>
    <row r="923" spans="1:13">
      <c r="A923" s="750"/>
      <c r="B923" s="750"/>
      <c r="C923" s="750"/>
      <c r="D923" s="750"/>
      <c r="E923" s="750"/>
      <c r="F923" s="750"/>
      <c r="G923" s="750"/>
      <c r="H923" s="152"/>
      <c r="I923" s="152"/>
      <c r="J923" s="152"/>
      <c r="K923" s="152"/>
      <c r="L923" s="152"/>
      <c r="M923" s="152"/>
    </row>
    <row r="924" spans="1:13">
      <c r="A924" s="750"/>
      <c r="B924" s="750"/>
      <c r="C924" s="750"/>
      <c r="D924" s="750"/>
      <c r="E924" s="750"/>
      <c r="F924" s="750"/>
      <c r="G924" s="750"/>
      <c r="H924" s="152"/>
      <c r="I924" s="152"/>
      <c r="J924" s="152"/>
      <c r="K924" s="152"/>
      <c r="L924" s="152"/>
      <c r="M924" s="152"/>
    </row>
    <row r="925" spans="1:13">
      <c r="A925" s="750"/>
      <c r="B925" s="750"/>
      <c r="C925" s="750"/>
      <c r="D925" s="750"/>
      <c r="E925" s="750"/>
      <c r="F925" s="750"/>
      <c r="G925" s="750"/>
      <c r="H925" s="152"/>
      <c r="I925" s="152"/>
      <c r="J925" s="152"/>
      <c r="K925" s="152"/>
      <c r="L925" s="152"/>
      <c r="M925" s="152"/>
    </row>
    <row r="926" spans="1:13">
      <c r="A926" s="750"/>
      <c r="B926" s="750"/>
      <c r="C926" s="750"/>
      <c r="D926" s="750"/>
      <c r="E926" s="750"/>
      <c r="F926" s="750"/>
      <c r="G926" s="750"/>
      <c r="H926" s="152"/>
      <c r="I926" s="152"/>
      <c r="J926" s="152"/>
      <c r="K926" s="152"/>
      <c r="L926" s="152"/>
      <c r="M926" s="152"/>
    </row>
    <row r="927" spans="1:13">
      <c r="A927" s="750"/>
      <c r="B927" s="750"/>
      <c r="C927" s="750"/>
      <c r="D927" s="750"/>
      <c r="E927" s="750"/>
      <c r="F927" s="750"/>
      <c r="G927" s="750"/>
      <c r="H927" s="152"/>
      <c r="I927" s="152"/>
      <c r="J927" s="152"/>
      <c r="K927" s="152"/>
      <c r="L927" s="152"/>
      <c r="M927" s="152"/>
    </row>
    <row r="928" spans="1:13">
      <c r="A928" s="750"/>
      <c r="B928" s="750"/>
      <c r="C928" s="750"/>
      <c r="D928" s="750"/>
      <c r="E928" s="750"/>
      <c r="F928" s="750"/>
      <c r="G928" s="750"/>
      <c r="H928" s="152"/>
      <c r="I928" s="152"/>
      <c r="J928" s="152"/>
      <c r="K928" s="152"/>
      <c r="L928" s="152"/>
      <c r="M928" s="152"/>
    </row>
    <row r="929" spans="1:13">
      <c r="A929" s="750"/>
      <c r="B929" s="750"/>
      <c r="C929" s="750"/>
      <c r="D929" s="750"/>
      <c r="E929" s="750"/>
      <c r="F929" s="750"/>
      <c r="G929" s="750"/>
      <c r="H929" s="152"/>
      <c r="I929" s="152"/>
      <c r="J929" s="152"/>
      <c r="K929" s="152"/>
      <c r="L929" s="152"/>
      <c r="M929" s="152"/>
    </row>
    <row r="930" spans="1:13">
      <c r="A930" s="750"/>
      <c r="B930" s="750"/>
      <c r="C930" s="750"/>
      <c r="D930" s="750"/>
      <c r="E930" s="750"/>
      <c r="F930" s="750"/>
      <c r="G930" s="750"/>
      <c r="H930" s="152"/>
      <c r="I930" s="152"/>
      <c r="J930" s="152"/>
      <c r="K930" s="152"/>
      <c r="L930" s="152"/>
      <c r="M930" s="152"/>
    </row>
    <row r="931" spans="1:13">
      <c r="A931" s="750"/>
      <c r="B931" s="750"/>
      <c r="C931" s="750"/>
      <c r="D931" s="750"/>
      <c r="E931" s="750"/>
      <c r="F931" s="750"/>
      <c r="G931" s="750"/>
      <c r="H931" s="152"/>
      <c r="I931" s="152"/>
      <c r="J931" s="152"/>
      <c r="K931" s="152"/>
      <c r="L931" s="152"/>
      <c r="M931" s="152"/>
    </row>
    <row r="932" spans="1:13">
      <c r="A932" s="750"/>
      <c r="B932" s="750"/>
      <c r="C932" s="750"/>
      <c r="D932" s="750"/>
      <c r="E932" s="750"/>
      <c r="F932" s="750"/>
      <c r="G932" s="750"/>
      <c r="H932" s="152"/>
      <c r="I932" s="152"/>
      <c r="J932" s="152"/>
      <c r="K932" s="152"/>
      <c r="L932" s="152"/>
      <c r="M932" s="152"/>
    </row>
    <row r="933" spans="1:13">
      <c r="A933" s="750"/>
      <c r="B933" s="750"/>
      <c r="C933" s="750"/>
      <c r="D933" s="750"/>
      <c r="E933" s="750"/>
      <c r="F933" s="750"/>
      <c r="G933" s="750"/>
      <c r="H933" s="152"/>
      <c r="I933" s="152"/>
      <c r="J933" s="152"/>
      <c r="K933" s="152"/>
      <c r="L933" s="152"/>
      <c r="M933" s="152"/>
    </row>
    <row r="934" spans="1:13">
      <c r="A934" s="750"/>
      <c r="B934" s="750"/>
      <c r="C934" s="750"/>
      <c r="D934" s="750"/>
      <c r="E934" s="750"/>
      <c r="F934" s="750"/>
      <c r="G934" s="750"/>
      <c r="H934" s="152"/>
      <c r="I934" s="152"/>
      <c r="J934" s="152"/>
      <c r="K934" s="152"/>
      <c r="L934" s="152"/>
      <c r="M934" s="152"/>
    </row>
    <row r="935" spans="1:13">
      <c r="A935" s="750"/>
      <c r="B935" s="750"/>
      <c r="C935" s="750"/>
      <c r="D935" s="750"/>
      <c r="E935" s="750"/>
      <c r="F935" s="750"/>
      <c r="G935" s="750"/>
      <c r="H935" s="152"/>
      <c r="I935" s="152"/>
      <c r="J935" s="152"/>
      <c r="K935" s="152"/>
      <c r="L935" s="152"/>
      <c r="M935" s="152"/>
    </row>
    <row r="936" spans="1:13">
      <c r="A936" s="750"/>
      <c r="B936" s="750"/>
      <c r="C936" s="750"/>
      <c r="D936" s="750"/>
      <c r="E936" s="750"/>
      <c r="F936" s="750"/>
      <c r="G936" s="750"/>
      <c r="H936" s="152"/>
      <c r="I936" s="152"/>
      <c r="J936" s="152"/>
      <c r="K936" s="152"/>
      <c r="L936" s="152"/>
      <c r="M936" s="152"/>
    </row>
    <row r="937" spans="1:13">
      <c r="A937" s="750"/>
      <c r="B937" s="750"/>
      <c r="C937" s="750"/>
      <c r="D937" s="750"/>
      <c r="E937" s="750"/>
      <c r="F937" s="750"/>
      <c r="G937" s="750"/>
      <c r="H937" s="152"/>
      <c r="I937" s="152"/>
      <c r="J937" s="152"/>
      <c r="K937" s="152"/>
      <c r="L937" s="152"/>
      <c r="M937" s="152"/>
    </row>
    <row r="938" spans="1:13">
      <c r="A938" s="750"/>
      <c r="B938" s="750"/>
      <c r="C938" s="750"/>
      <c r="D938" s="750"/>
      <c r="E938" s="750"/>
      <c r="F938" s="750"/>
      <c r="G938" s="750"/>
      <c r="H938" s="152"/>
      <c r="I938" s="152"/>
      <c r="J938" s="152"/>
      <c r="K938" s="152"/>
      <c r="L938" s="152"/>
      <c r="M938" s="152"/>
    </row>
    <row r="939" spans="1:13">
      <c r="A939" s="750"/>
      <c r="B939" s="750"/>
      <c r="C939" s="750"/>
      <c r="D939" s="750"/>
      <c r="E939" s="750"/>
      <c r="F939" s="750"/>
      <c r="G939" s="750"/>
      <c r="H939" s="152"/>
      <c r="I939" s="152"/>
      <c r="J939" s="152"/>
      <c r="K939" s="152"/>
      <c r="L939" s="152"/>
      <c r="M939" s="152"/>
    </row>
    <row r="940" spans="1:13">
      <c r="A940" s="750"/>
      <c r="B940" s="750"/>
      <c r="C940" s="750"/>
      <c r="D940" s="750"/>
      <c r="E940" s="750"/>
      <c r="F940" s="750"/>
      <c r="G940" s="750"/>
      <c r="H940" s="152"/>
      <c r="I940" s="152"/>
      <c r="J940" s="152"/>
      <c r="K940" s="152"/>
      <c r="L940" s="152"/>
      <c r="M940" s="152"/>
    </row>
    <row r="941" spans="1:13">
      <c r="A941" s="750"/>
      <c r="B941" s="750"/>
      <c r="C941" s="750"/>
      <c r="D941" s="750"/>
      <c r="E941" s="750"/>
      <c r="F941" s="750"/>
      <c r="G941" s="750"/>
      <c r="H941" s="152"/>
      <c r="I941" s="152"/>
      <c r="J941" s="152"/>
      <c r="K941" s="152"/>
      <c r="L941" s="152"/>
      <c r="M941" s="152"/>
    </row>
    <row r="942" spans="1:13">
      <c r="A942" s="750"/>
      <c r="B942" s="750"/>
      <c r="C942" s="750"/>
      <c r="D942" s="750"/>
      <c r="E942" s="750"/>
      <c r="F942" s="750"/>
      <c r="G942" s="750"/>
      <c r="H942" s="152"/>
      <c r="I942" s="152"/>
      <c r="J942" s="152"/>
      <c r="K942" s="152"/>
      <c r="L942" s="152"/>
      <c r="M942" s="152"/>
    </row>
    <row r="943" spans="1:13">
      <c r="A943" s="750"/>
      <c r="B943" s="750"/>
      <c r="C943" s="750"/>
      <c r="D943" s="750"/>
      <c r="E943" s="750"/>
      <c r="F943" s="750"/>
      <c r="G943" s="750"/>
      <c r="H943" s="152"/>
      <c r="I943" s="152"/>
      <c r="J943" s="152"/>
      <c r="K943" s="152"/>
      <c r="L943" s="152"/>
      <c r="M943" s="152"/>
    </row>
    <row r="944" spans="1:13">
      <c r="A944" s="750"/>
      <c r="B944" s="750"/>
      <c r="C944" s="750"/>
      <c r="D944" s="750"/>
      <c r="E944" s="750"/>
      <c r="F944" s="750"/>
      <c r="G944" s="750"/>
      <c r="H944" s="152"/>
      <c r="I944" s="152"/>
      <c r="J944" s="152"/>
      <c r="K944" s="152"/>
      <c r="L944" s="152"/>
      <c r="M944" s="152"/>
    </row>
    <row r="945" spans="1:13">
      <c r="A945" s="750"/>
      <c r="B945" s="750"/>
      <c r="C945" s="750"/>
      <c r="D945" s="750"/>
      <c r="E945" s="750"/>
      <c r="F945" s="750"/>
      <c r="G945" s="750"/>
      <c r="H945" s="152"/>
      <c r="I945" s="152"/>
      <c r="J945" s="152"/>
      <c r="K945" s="152"/>
      <c r="L945" s="152"/>
      <c r="M945" s="152"/>
    </row>
    <row r="946" spans="1:13">
      <c r="A946" s="750"/>
      <c r="B946" s="750"/>
      <c r="C946" s="750"/>
      <c r="D946" s="750"/>
      <c r="E946" s="750"/>
      <c r="F946" s="750"/>
      <c r="G946" s="750"/>
      <c r="H946" s="152"/>
      <c r="I946" s="152"/>
      <c r="J946" s="152"/>
      <c r="K946" s="152"/>
      <c r="L946" s="152"/>
      <c r="M946" s="152"/>
    </row>
    <row r="947" spans="1:13">
      <c r="A947" s="750"/>
      <c r="B947" s="750"/>
      <c r="C947" s="750"/>
      <c r="D947" s="750"/>
      <c r="E947" s="750"/>
      <c r="F947" s="750"/>
      <c r="G947" s="750"/>
      <c r="H947" s="152"/>
      <c r="I947" s="152"/>
      <c r="J947" s="152"/>
      <c r="K947" s="152"/>
      <c r="L947" s="152"/>
      <c r="M947" s="152"/>
    </row>
    <row r="948" spans="1:13">
      <c r="A948" s="750"/>
      <c r="B948" s="750"/>
      <c r="C948" s="750"/>
      <c r="D948" s="750"/>
      <c r="E948" s="750"/>
      <c r="F948" s="750"/>
      <c r="G948" s="750"/>
      <c r="H948" s="152"/>
      <c r="I948" s="152"/>
      <c r="J948" s="152"/>
      <c r="K948" s="152"/>
      <c r="L948" s="152"/>
      <c r="M948" s="152"/>
    </row>
    <row r="949" spans="1:13">
      <c r="A949" s="750"/>
      <c r="B949" s="750"/>
      <c r="C949" s="750"/>
      <c r="D949" s="750"/>
      <c r="E949" s="750"/>
      <c r="F949" s="750"/>
      <c r="G949" s="750"/>
      <c r="H949" s="152"/>
      <c r="I949" s="152"/>
      <c r="J949" s="152"/>
      <c r="K949" s="152"/>
      <c r="L949" s="152"/>
      <c r="M949" s="152"/>
    </row>
    <row r="950" spans="1:13">
      <c r="A950" s="750"/>
      <c r="B950" s="750"/>
      <c r="C950" s="750"/>
      <c r="D950" s="750"/>
      <c r="E950" s="750"/>
      <c r="F950" s="750"/>
      <c r="G950" s="750"/>
      <c r="H950" s="152"/>
      <c r="I950" s="152"/>
      <c r="J950" s="152"/>
      <c r="K950" s="152"/>
      <c r="L950" s="152"/>
      <c r="M950" s="152"/>
    </row>
    <row r="951" spans="1:13">
      <c r="A951" s="750"/>
      <c r="B951" s="750"/>
      <c r="C951" s="750"/>
      <c r="D951" s="750"/>
      <c r="E951" s="750"/>
      <c r="F951" s="750"/>
      <c r="G951" s="750"/>
      <c r="H951" s="152"/>
      <c r="I951" s="152"/>
      <c r="J951" s="152"/>
      <c r="K951" s="152"/>
      <c r="L951" s="152"/>
      <c r="M951" s="152"/>
    </row>
    <row r="952" spans="1:13">
      <c r="A952" s="750"/>
      <c r="B952" s="750"/>
      <c r="C952" s="750"/>
      <c r="D952" s="750"/>
      <c r="E952" s="750"/>
      <c r="F952" s="750"/>
      <c r="G952" s="750"/>
      <c r="H952" s="152"/>
      <c r="I952" s="152"/>
      <c r="J952" s="152"/>
      <c r="K952" s="152"/>
      <c r="L952" s="152"/>
      <c r="M952" s="152"/>
    </row>
    <row r="953" spans="1:13">
      <c r="A953" s="750"/>
      <c r="B953" s="750"/>
      <c r="C953" s="750"/>
      <c r="D953" s="750"/>
      <c r="E953" s="750"/>
      <c r="F953" s="750"/>
      <c r="G953" s="750"/>
      <c r="H953" s="152"/>
      <c r="I953" s="152"/>
      <c r="J953" s="152"/>
      <c r="K953" s="152"/>
      <c r="L953" s="152"/>
      <c r="M953" s="152"/>
    </row>
    <row r="954" spans="1:13">
      <c r="A954" s="750"/>
      <c r="B954" s="750"/>
      <c r="C954" s="750"/>
      <c r="D954" s="750"/>
      <c r="E954" s="750"/>
      <c r="F954" s="750"/>
      <c r="G954" s="750"/>
      <c r="H954" s="152"/>
      <c r="I954" s="152"/>
      <c r="J954" s="152"/>
      <c r="K954" s="152"/>
      <c r="L954" s="152"/>
      <c r="M954" s="152"/>
    </row>
    <row r="955" spans="1:13">
      <c r="A955" s="750"/>
      <c r="B955" s="750"/>
      <c r="C955" s="750"/>
      <c r="D955" s="750"/>
      <c r="E955" s="750"/>
      <c r="F955" s="750"/>
      <c r="G955" s="750"/>
      <c r="H955" s="152"/>
      <c r="I955" s="152"/>
      <c r="J955" s="152"/>
      <c r="K955" s="152"/>
      <c r="L955" s="152"/>
      <c r="M955" s="152"/>
    </row>
    <row r="956" spans="1:13">
      <c r="A956" s="750"/>
      <c r="B956" s="750"/>
      <c r="C956" s="750"/>
      <c r="D956" s="750"/>
      <c r="E956" s="750"/>
      <c r="F956" s="750"/>
      <c r="G956" s="750"/>
      <c r="H956" s="152"/>
      <c r="I956" s="152"/>
      <c r="J956" s="152"/>
      <c r="K956" s="152"/>
      <c r="L956" s="152"/>
      <c r="M956" s="152"/>
    </row>
    <row r="957" spans="1:13">
      <c r="A957" s="750"/>
      <c r="B957" s="750"/>
      <c r="C957" s="750"/>
      <c r="D957" s="750"/>
      <c r="E957" s="750"/>
      <c r="F957" s="750"/>
      <c r="G957" s="750"/>
      <c r="H957" s="152"/>
      <c r="I957" s="152"/>
      <c r="J957" s="152"/>
      <c r="K957" s="152"/>
      <c r="L957" s="152"/>
      <c r="M957" s="152"/>
    </row>
    <row r="958" spans="1:13">
      <c r="A958" s="750"/>
      <c r="B958" s="750"/>
      <c r="C958" s="750"/>
      <c r="D958" s="750"/>
      <c r="E958" s="750"/>
      <c r="F958" s="750"/>
      <c r="G958" s="750"/>
      <c r="H958" s="152"/>
      <c r="I958" s="152"/>
      <c r="J958" s="152"/>
      <c r="K958" s="152"/>
      <c r="L958" s="152"/>
      <c r="M958" s="152"/>
    </row>
    <row r="959" spans="1:13">
      <c r="A959" s="750"/>
      <c r="B959" s="750"/>
      <c r="C959" s="750"/>
      <c r="D959" s="750"/>
      <c r="E959" s="750"/>
      <c r="F959" s="750"/>
      <c r="G959" s="750"/>
      <c r="H959" s="152"/>
      <c r="I959" s="152"/>
      <c r="J959" s="152"/>
      <c r="K959" s="152"/>
      <c r="L959" s="152"/>
      <c r="M959" s="152"/>
    </row>
    <row r="960" spans="1:13">
      <c r="A960" s="750"/>
      <c r="B960" s="750"/>
      <c r="C960" s="750"/>
      <c r="D960" s="750"/>
      <c r="E960" s="750"/>
      <c r="F960" s="750"/>
      <c r="G960" s="750"/>
      <c r="H960" s="152"/>
      <c r="I960" s="152"/>
      <c r="J960" s="152"/>
      <c r="K960" s="152"/>
      <c r="L960" s="152"/>
      <c r="M960" s="152"/>
    </row>
    <row r="961" spans="1:13">
      <c r="A961" s="750"/>
      <c r="B961" s="750"/>
      <c r="C961" s="750"/>
      <c r="D961" s="750"/>
      <c r="E961" s="750"/>
      <c r="F961" s="750"/>
      <c r="G961" s="750"/>
      <c r="H961" s="152"/>
      <c r="I961" s="152"/>
      <c r="J961" s="152"/>
      <c r="K961" s="152"/>
      <c r="L961" s="152"/>
      <c r="M961" s="152"/>
    </row>
    <row r="962" spans="1:13">
      <c r="A962" s="750"/>
      <c r="B962" s="750"/>
      <c r="C962" s="750"/>
      <c r="D962" s="750"/>
      <c r="E962" s="750"/>
      <c r="F962" s="750"/>
      <c r="G962" s="750"/>
      <c r="H962" s="152"/>
      <c r="I962" s="152"/>
      <c r="J962" s="152"/>
      <c r="K962" s="152"/>
      <c r="L962" s="152"/>
      <c r="M962" s="152"/>
    </row>
    <row r="963" spans="1:13">
      <c r="A963" s="750"/>
      <c r="B963" s="750"/>
      <c r="C963" s="750"/>
      <c r="D963" s="750"/>
      <c r="E963" s="750"/>
      <c r="F963" s="750"/>
      <c r="G963" s="750"/>
      <c r="H963" s="152"/>
      <c r="I963" s="152"/>
      <c r="J963" s="152"/>
      <c r="K963" s="152"/>
      <c r="L963" s="152"/>
      <c r="M963" s="152"/>
    </row>
    <row r="964" spans="1:13">
      <c r="A964" s="750"/>
      <c r="B964" s="750"/>
      <c r="C964" s="750"/>
      <c r="D964" s="750"/>
      <c r="E964" s="750"/>
      <c r="F964" s="750"/>
      <c r="G964" s="750"/>
      <c r="H964" s="152"/>
      <c r="I964" s="152"/>
      <c r="J964" s="152"/>
      <c r="K964" s="152"/>
      <c r="L964" s="152"/>
      <c r="M964" s="152"/>
    </row>
    <row r="965" spans="1:13">
      <c r="A965" s="750"/>
      <c r="B965" s="750"/>
      <c r="C965" s="750"/>
      <c r="D965" s="750"/>
      <c r="E965" s="750"/>
      <c r="F965" s="750"/>
      <c r="G965" s="750"/>
      <c r="H965" s="152"/>
      <c r="I965" s="152"/>
      <c r="J965" s="152"/>
      <c r="K965" s="152"/>
      <c r="L965" s="152"/>
      <c r="M965" s="152"/>
    </row>
    <row r="966" spans="1:13">
      <c r="A966" s="750"/>
      <c r="B966" s="750"/>
      <c r="C966" s="750"/>
      <c r="D966" s="750"/>
      <c r="E966" s="750"/>
      <c r="F966" s="750"/>
      <c r="G966" s="750"/>
      <c r="H966" s="152"/>
      <c r="I966" s="152"/>
      <c r="J966" s="152"/>
      <c r="K966" s="152"/>
      <c r="L966" s="152"/>
      <c r="M966" s="152"/>
    </row>
    <row r="967" spans="1:13">
      <c r="A967" s="750"/>
      <c r="B967" s="750"/>
      <c r="C967" s="750"/>
      <c r="D967" s="750"/>
      <c r="E967" s="750"/>
      <c r="F967" s="750"/>
      <c r="G967" s="750"/>
      <c r="H967" s="152"/>
      <c r="I967" s="152"/>
      <c r="J967" s="152"/>
      <c r="K967" s="152"/>
      <c r="L967" s="152"/>
      <c r="M967" s="152"/>
    </row>
    <row r="968" spans="1:13">
      <c r="A968" s="750"/>
      <c r="B968" s="750"/>
      <c r="C968" s="750"/>
      <c r="D968" s="750"/>
      <c r="E968" s="750"/>
      <c r="F968" s="750"/>
      <c r="G968" s="750"/>
      <c r="H968" s="152"/>
      <c r="I968" s="152"/>
      <c r="J968" s="152"/>
      <c r="K968" s="152"/>
      <c r="L968" s="152"/>
      <c r="M968" s="152"/>
    </row>
    <row r="969" spans="1:13">
      <c r="A969" s="750"/>
      <c r="B969" s="750"/>
      <c r="C969" s="750"/>
      <c r="D969" s="750"/>
      <c r="E969" s="750"/>
      <c r="F969" s="750"/>
      <c r="G969" s="750"/>
      <c r="H969" s="152"/>
      <c r="I969" s="152"/>
      <c r="J969" s="152"/>
      <c r="K969" s="152"/>
      <c r="L969" s="152"/>
      <c r="M969" s="152"/>
    </row>
    <row r="970" spans="1:13">
      <c r="A970" s="750"/>
      <c r="B970" s="750"/>
      <c r="C970" s="750"/>
      <c r="D970" s="750"/>
      <c r="E970" s="750"/>
      <c r="F970" s="750"/>
      <c r="G970" s="750"/>
      <c r="H970" s="152"/>
      <c r="I970" s="152"/>
      <c r="J970" s="152"/>
      <c r="K970" s="152"/>
      <c r="L970" s="152"/>
      <c r="M970" s="152"/>
    </row>
    <row r="971" spans="1:13">
      <c r="A971" s="750"/>
      <c r="B971" s="750"/>
      <c r="C971" s="750"/>
      <c r="D971" s="750"/>
      <c r="E971" s="750"/>
      <c r="F971" s="750"/>
      <c r="G971" s="750"/>
      <c r="H971" s="152"/>
      <c r="I971" s="152"/>
      <c r="J971" s="152"/>
      <c r="K971" s="152"/>
      <c r="L971" s="152"/>
      <c r="M971" s="152"/>
    </row>
    <row r="972" spans="1:13">
      <c r="A972" s="750"/>
      <c r="B972" s="750"/>
      <c r="C972" s="750"/>
      <c r="D972" s="750"/>
      <c r="E972" s="750"/>
      <c r="F972" s="750"/>
      <c r="G972" s="750"/>
      <c r="H972" s="152"/>
      <c r="I972" s="152"/>
      <c r="J972" s="152"/>
      <c r="K972" s="152"/>
      <c r="L972" s="152"/>
      <c r="M972" s="152"/>
    </row>
    <row r="973" spans="1:13">
      <c r="A973" s="750"/>
      <c r="B973" s="750"/>
      <c r="C973" s="750"/>
      <c r="D973" s="750"/>
      <c r="E973" s="750"/>
      <c r="F973" s="750"/>
      <c r="G973" s="750"/>
      <c r="H973" s="152"/>
      <c r="I973" s="152"/>
      <c r="J973" s="152"/>
      <c r="K973" s="152"/>
      <c r="L973" s="152"/>
      <c r="M973" s="152"/>
    </row>
    <row r="974" spans="1:13">
      <c r="A974" s="750"/>
      <c r="B974" s="750"/>
      <c r="C974" s="750"/>
      <c r="D974" s="750"/>
      <c r="E974" s="750"/>
      <c r="F974" s="750"/>
      <c r="G974" s="750"/>
      <c r="H974" s="152"/>
      <c r="I974" s="152"/>
      <c r="J974" s="152"/>
      <c r="K974" s="152"/>
      <c r="L974" s="152"/>
      <c r="M974" s="152"/>
    </row>
    <row r="975" spans="1:13">
      <c r="A975" s="750"/>
      <c r="B975" s="750"/>
      <c r="C975" s="750"/>
      <c r="D975" s="750"/>
      <c r="E975" s="750"/>
      <c r="F975" s="750"/>
      <c r="G975" s="750"/>
      <c r="H975" s="152"/>
      <c r="I975" s="152"/>
      <c r="J975" s="152"/>
      <c r="K975" s="152"/>
      <c r="L975" s="152"/>
      <c r="M975" s="152"/>
    </row>
    <row r="976" spans="1:13">
      <c r="A976" s="750"/>
      <c r="B976" s="750"/>
      <c r="C976" s="750"/>
      <c r="D976" s="750"/>
      <c r="E976" s="750"/>
      <c r="F976" s="750"/>
      <c r="G976" s="750"/>
      <c r="H976" s="152"/>
      <c r="I976" s="152"/>
      <c r="J976" s="152"/>
      <c r="K976" s="152"/>
      <c r="L976" s="152"/>
      <c r="M976" s="152"/>
    </row>
    <row r="977" spans="1:13">
      <c r="A977" s="750"/>
      <c r="B977" s="750"/>
      <c r="C977" s="750"/>
      <c r="D977" s="750"/>
      <c r="E977" s="750"/>
      <c r="F977" s="750"/>
      <c r="G977" s="750"/>
      <c r="H977" s="152"/>
      <c r="I977" s="152"/>
      <c r="J977" s="152"/>
      <c r="K977" s="152"/>
      <c r="L977" s="152"/>
      <c r="M977" s="152"/>
    </row>
    <row r="978" spans="1:13">
      <c r="A978" s="750"/>
      <c r="B978" s="750"/>
      <c r="C978" s="750"/>
      <c r="D978" s="750"/>
      <c r="E978" s="750"/>
      <c r="F978" s="750"/>
      <c r="G978" s="750"/>
      <c r="H978" s="152"/>
      <c r="I978" s="152"/>
      <c r="J978" s="152"/>
      <c r="K978" s="152"/>
      <c r="L978" s="152"/>
      <c r="M978" s="152"/>
    </row>
    <row r="979" spans="1:13">
      <c r="A979" s="750"/>
      <c r="B979" s="750"/>
      <c r="C979" s="750"/>
      <c r="D979" s="750"/>
      <c r="E979" s="750"/>
      <c r="F979" s="750"/>
      <c r="G979" s="750"/>
      <c r="H979" s="152"/>
      <c r="I979" s="152"/>
      <c r="J979" s="152"/>
      <c r="K979" s="152"/>
      <c r="L979" s="152"/>
      <c r="M979" s="152"/>
    </row>
    <row r="980" spans="1:13">
      <c r="A980" s="750"/>
      <c r="B980" s="750"/>
      <c r="C980" s="750"/>
      <c r="D980" s="750"/>
      <c r="E980" s="750"/>
      <c r="F980" s="750"/>
      <c r="G980" s="750"/>
      <c r="H980" s="152"/>
      <c r="I980" s="152"/>
      <c r="J980" s="152"/>
      <c r="K980" s="152"/>
      <c r="L980" s="152"/>
      <c r="M980" s="152"/>
    </row>
    <row r="981" spans="1:13">
      <c r="A981" s="750"/>
      <c r="B981" s="750"/>
      <c r="C981" s="750"/>
      <c r="D981" s="750"/>
      <c r="E981" s="750"/>
      <c r="F981" s="750"/>
      <c r="G981" s="750"/>
      <c r="H981" s="152"/>
      <c r="I981" s="152"/>
      <c r="J981" s="152"/>
      <c r="K981" s="152"/>
      <c r="L981" s="152"/>
      <c r="M981" s="152"/>
    </row>
    <row r="982" spans="1:13">
      <c r="A982" s="750"/>
      <c r="B982" s="750"/>
      <c r="C982" s="750"/>
      <c r="D982" s="750"/>
      <c r="E982" s="750"/>
      <c r="F982" s="750"/>
      <c r="G982" s="750"/>
      <c r="H982" s="152"/>
      <c r="I982" s="152"/>
      <c r="J982" s="152"/>
      <c r="K982" s="152"/>
      <c r="L982" s="152"/>
      <c r="M982" s="152"/>
    </row>
    <row r="983" spans="1:13">
      <c r="A983" s="750"/>
      <c r="B983" s="750"/>
      <c r="C983" s="750"/>
      <c r="D983" s="750"/>
      <c r="E983" s="750"/>
      <c r="F983" s="750"/>
      <c r="G983" s="750"/>
      <c r="H983" s="152"/>
      <c r="I983" s="152"/>
      <c r="J983" s="152"/>
      <c r="K983" s="152"/>
      <c r="L983" s="152"/>
      <c r="M983" s="152"/>
    </row>
    <row r="984" spans="1:13">
      <c r="A984" s="750"/>
      <c r="B984" s="750"/>
      <c r="C984" s="750"/>
      <c r="D984" s="750"/>
      <c r="E984" s="750"/>
      <c r="F984" s="750"/>
      <c r="G984" s="750"/>
      <c r="H984" s="152"/>
      <c r="I984" s="152"/>
      <c r="J984" s="152"/>
      <c r="K984" s="152"/>
      <c r="L984" s="152"/>
      <c r="M984" s="152"/>
    </row>
    <row r="985" spans="1:13">
      <c r="A985" s="750"/>
      <c r="B985" s="750"/>
      <c r="C985" s="750"/>
      <c r="D985" s="750"/>
      <c r="E985" s="750"/>
      <c r="F985" s="750"/>
      <c r="G985" s="750"/>
      <c r="H985" s="152"/>
      <c r="I985" s="152"/>
      <c r="J985" s="152"/>
      <c r="K985" s="152"/>
      <c r="L985" s="152"/>
      <c r="M985" s="152"/>
    </row>
    <row r="986" spans="1:13">
      <c r="A986" s="750"/>
      <c r="B986" s="750"/>
      <c r="C986" s="750"/>
      <c r="D986" s="750"/>
      <c r="E986" s="750"/>
      <c r="F986" s="750"/>
      <c r="G986" s="750"/>
      <c r="H986" s="152"/>
      <c r="I986" s="152"/>
      <c r="J986" s="152"/>
      <c r="K986" s="152"/>
      <c r="L986" s="152"/>
      <c r="M986" s="152"/>
    </row>
    <row r="987" spans="1:13">
      <c r="A987" s="750"/>
      <c r="B987" s="750"/>
      <c r="C987" s="750"/>
      <c r="D987" s="750"/>
      <c r="E987" s="750"/>
      <c r="F987" s="750"/>
      <c r="G987" s="750"/>
      <c r="H987" s="152"/>
      <c r="I987" s="152"/>
      <c r="J987" s="152"/>
      <c r="K987" s="152"/>
      <c r="L987" s="152"/>
      <c r="M987" s="152"/>
    </row>
    <row r="988" spans="1:13">
      <c r="A988" s="750"/>
      <c r="B988" s="750"/>
      <c r="C988" s="750"/>
      <c r="D988" s="750"/>
      <c r="E988" s="750"/>
      <c r="F988" s="750"/>
      <c r="G988" s="750"/>
      <c r="H988" s="152"/>
      <c r="I988" s="152"/>
      <c r="J988" s="152"/>
      <c r="K988" s="152"/>
      <c r="L988" s="152"/>
      <c r="M988" s="152"/>
    </row>
    <row r="989" spans="1:13">
      <c r="A989" s="750"/>
      <c r="B989" s="750"/>
      <c r="C989" s="750"/>
      <c r="D989" s="750"/>
      <c r="E989" s="750"/>
      <c r="F989" s="750"/>
      <c r="G989" s="750"/>
      <c r="H989" s="152"/>
      <c r="I989" s="152"/>
      <c r="J989" s="152"/>
      <c r="K989" s="152"/>
      <c r="L989" s="152"/>
      <c r="M989" s="152"/>
    </row>
    <row r="990" spans="1:13">
      <c r="A990" s="750"/>
      <c r="B990" s="750"/>
      <c r="C990" s="750"/>
      <c r="D990" s="750"/>
      <c r="E990" s="750"/>
      <c r="F990" s="750"/>
      <c r="G990" s="750"/>
      <c r="H990" s="152"/>
      <c r="I990" s="152"/>
      <c r="J990" s="152"/>
      <c r="K990" s="152"/>
      <c r="L990" s="152"/>
      <c r="M990" s="152"/>
    </row>
    <row r="991" spans="1:13">
      <c r="A991" s="750"/>
      <c r="B991" s="750"/>
      <c r="C991" s="750"/>
      <c r="D991" s="750"/>
      <c r="E991" s="750"/>
      <c r="F991" s="750"/>
      <c r="G991" s="750"/>
      <c r="H991" s="152"/>
      <c r="I991" s="152"/>
      <c r="J991" s="152"/>
      <c r="K991" s="152"/>
      <c r="L991" s="152"/>
      <c r="M991" s="152"/>
    </row>
    <row r="992" spans="1:13">
      <c r="A992" s="750"/>
      <c r="B992" s="750"/>
      <c r="C992" s="750"/>
      <c r="D992" s="750"/>
      <c r="E992" s="750"/>
      <c r="F992" s="750"/>
      <c r="G992" s="750"/>
      <c r="H992" s="152"/>
      <c r="I992" s="152"/>
      <c r="J992" s="152"/>
      <c r="K992" s="152"/>
      <c r="L992" s="152"/>
      <c r="M992" s="152"/>
    </row>
    <row r="993" spans="1:13">
      <c r="A993" s="750"/>
      <c r="B993" s="750"/>
      <c r="C993" s="750"/>
      <c r="D993" s="750"/>
      <c r="E993" s="750"/>
      <c r="F993" s="750"/>
      <c r="G993" s="750"/>
      <c r="H993" s="152"/>
      <c r="I993" s="152"/>
      <c r="J993" s="152"/>
      <c r="K993" s="152"/>
      <c r="L993" s="152"/>
      <c r="M993" s="152"/>
    </row>
    <row r="994" spans="1:13">
      <c r="A994" s="750"/>
      <c r="B994" s="750"/>
      <c r="C994" s="750"/>
      <c r="D994" s="750"/>
      <c r="E994" s="750"/>
      <c r="F994" s="750"/>
      <c r="G994" s="750"/>
      <c r="H994" s="152"/>
      <c r="I994" s="152"/>
      <c r="J994" s="152"/>
      <c r="K994" s="152"/>
      <c r="L994" s="152"/>
      <c r="M994" s="152"/>
    </row>
    <row r="995" spans="1:13">
      <c r="A995" s="750"/>
      <c r="B995" s="750"/>
      <c r="C995" s="750"/>
      <c r="D995" s="750"/>
      <c r="E995" s="750"/>
      <c r="F995" s="750"/>
      <c r="G995" s="750"/>
      <c r="H995" s="152"/>
      <c r="I995" s="152"/>
      <c r="J995" s="152"/>
      <c r="K995" s="152"/>
      <c r="L995" s="152"/>
      <c r="M995" s="152"/>
    </row>
    <row r="996" spans="1:13">
      <c r="A996" s="750"/>
      <c r="B996" s="750"/>
      <c r="C996" s="750"/>
      <c r="D996" s="750"/>
      <c r="E996" s="750"/>
      <c r="F996" s="750"/>
      <c r="G996" s="750"/>
      <c r="H996" s="152"/>
      <c r="I996" s="152"/>
      <c r="J996" s="152"/>
      <c r="K996" s="152"/>
      <c r="L996" s="152"/>
      <c r="M996" s="152"/>
    </row>
    <row r="997" spans="1:13">
      <c r="A997" s="750"/>
      <c r="B997" s="750"/>
      <c r="C997" s="750"/>
      <c r="D997" s="750"/>
      <c r="E997" s="750"/>
      <c r="F997" s="750"/>
      <c r="G997" s="750"/>
      <c r="H997" s="152"/>
      <c r="I997" s="152"/>
      <c r="J997" s="152"/>
      <c r="K997" s="152"/>
      <c r="L997" s="152"/>
      <c r="M997" s="152"/>
    </row>
    <row r="998" spans="1:13">
      <c r="A998" s="750"/>
      <c r="B998" s="750"/>
      <c r="C998" s="750"/>
      <c r="D998" s="750"/>
      <c r="E998" s="750"/>
      <c r="F998" s="750"/>
      <c r="G998" s="750"/>
      <c r="H998" s="152"/>
      <c r="I998" s="152"/>
      <c r="J998" s="152"/>
      <c r="K998" s="152"/>
      <c r="L998" s="152"/>
      <c r="M998" s="152"/>
    </row>
    <row r="999" spans="1:13">
      <c r="A999" s="750"/>
      <c r="B999" s="750"/>
      <c r="C999" s="750"/>
      <c r="D999" s="750"/>
      <c r="E999" s="750"/>
      <c r="F999" s="750"/>
      <c r="G999" s="750"/>
      <c r="H999" s="152"/>
      <c r="I999" s="152"/>
      <c r="J999" s="152"/>
      <c r="K999" s="152"/>
      <c r="L999" s="152"/>
      <c r="M999" s="152"/>
    </row>
    <row r="1000" spans="1:13">
      <c r="A1000" s="750"/>
      <c r="B1000" s="750"/>
      <c r="C1000" s="750"/>
      <c r="D1000" s="750"/>
      <c r="E1000" s="750"/>
      <c r="F1000" s="750"/>
      <c r="G1000" s="750"/>
      <c r="H1000" s="152"/>
      <c r="I1000" s="152"/>
      <c r="J1000" s="152"/>
      <c r="K1000" s="152"/>
      <c r="L1000" s="152"/>
      <c r="M1000" s="152"/>
    </row>
    <row r="1001" spans="1:13">
      <c r="A1001" s="750"/>
      <c r="B1001" s="750"/>
      <c r="C1001" s="750"/>
      <c r="D1001" s="750"/>
      <c r="E1001" s="750"/>
      <c r="F1001" s="750"/>
      <c r="G1001" s="750"/>
      <c r="H1001" s="152"/>
      <c r="I1001" s="152"/>
      <c r="J1001" s="152"/>
      <c r="K1001" s="152"/>
      <c r="L1001" s="152"/>
      <c r="M1001" s="152"/>
    </row>
    <row r="1002" spans="1:13">
      <c r="A1002" s="750"/>
      <c r="B1002" s="750"/>
      <c r="C1002" s="750"/>
      <c r="D1002" s="750"/>
      <c r="E1002" s="750"/>
      <c r="F1002" s="750"/>
      <c r="G1002" s="750"/>
      <c r="H1002" s="152"/>
      <c r="I1002" s="152"/>
      <c r="J1002" s="152"/>
      <c r="K1002" s="152"/>
      <c r="L1002" s="152"/>
      <c r="M1002" s="152"/>
    </row>
    <row r="1003" spans="1:13">
      <c r="A1003" s="750"/>
      <c r="B1003" s="750"/>
      <c r="C1003" s="750"/>
      <c r="D1003" s="750"/>
      <c r="E1003" s="750"/>
      <c r="F1003" s="750"/>
      <c r="G1003" s="750"/>
      <c r="H1003" s="152"/>
      <c r="I1003" s="152"/>
      <c r="J1003" s="152"/>
      <c r="K1003" s="152"/>
      <c r="L1003" s="152"/>
      <c r="M1003" s="152"/>
    </row>
    <row r="1004" spans="1:13">
      <c r="A1004" s="750"/>
      <c r="B1004" s="750"/>
      <c r="C1004" s="750"/>
      <c r="D1004" s="750"/>
      <c r="E1004" s="750"/>
      <c r="F1004" s="750"/>
      <c r="G1004" s="750"/>
      <c r="H1004" s="152"/>
      <c r="I1004" s="152"/>
      <c r="J1004" s="152"/>
      <c r="K1004" s="152"/>
      <c r="L1004" s="152"/>
      <c r="M1004" s="152"/>
    </row>
    <row r="1005" spans="1:13">
      <c r="A1005" s="750"/>
      <c r="B1005" s="750"/>
      <c r="C1005" s="750"/>
      <c r="D1005" s="750"/>
      <c r="E1005" s="750"/>
      <c r="F1005" s="750"/>
      <c r="G1005" s="750"/>
      <c r="H1005" s="152"/>
      <c r="I1005" s="152"/>
      <c r="J1005" s="152"/>
      <c r="K1005" s="152"/>
      <c r="L1005" s="152"/>
      <c r="M1005" s="152"/>
    </row>
    <row r="1006" spans="1:13">
      <c r="A1006" s="750"/>
      <c r="B1006" s="750"/>
      <c r="C1006" s="750"/>
      <c r="D1006" s="750"/>
      <c r="E1006" s="750"/>
      <c r="F1006" s="750"/>
      <c r="G1006" s="750"/>
      <c r="H1006" s="152"/>
      <c r="I1006" s="152"/>
      <c r="J1006" s="152"/>
      <c r="K1006" s="152"/>
      <c r="L1006" s="152"/>
      <c r="M1006" s="152"/>
    </row>
    <row r="1007" spans="1:13">
      <c r="A1007" s="750"/>
      <c r="B1007" s="750"/>
      <c r="C1007" s="750"/>
      <c r="D1007" s="750"/>
      <c r="E1007" s="750"/>
      <c r="F1007" s="750"/>
      <c r="G1007" s="750"/>
      <c r="H1007" s="152"/>
      <c r="I1007" s="152"/>
      <c r="J1007" s="152"/>
      <c r="K1007" s="152"/>
      <c r="L1007" s="152"/>
      <c r="M1007" s="152"/>
    </row>
    <row r="1008" spans="1:13">
      <c r="A1008" s="750"/>
      <c r="B1008" s="750"/>
      <c r="C1008" s="750"/>
      <c r="D1008" s="750"/>
      <c r="E1008" s="750"/>
      <c r="F1008" s="750"/>
      <c r="G1008" s="750"/>
      <c r="H1008" s="152"/>
      <c r="I1008" s="152"/>
      <c r="J1008" s="152"/>
      <c r="K1008" s="152"/>
      <c r="L1008" s="152"/>
      <c r="M1008" s="152"/>
    </row>
    <row r="1009" spans="1:13">
      <c r="A1009" s="750"/>
      <c r="B1009" s="750"/>
      <c r="C1009" s="750"/>
      <c r="D1009" s="750"/>
      <c r="E1009" s="750"/>
      <c r="F1009" s="750"/>
      <c r="G1009" s="750"/>
      <c r="H1009" s="152"/>
      <c r="I1009" s="152"/>
      <c r="J1009" s="152"/>
      <c r="K1009" s="152"/>
      <c r="L1009" s="152"/>
      <c r="M1009" s="152"/>
    </row>
    <row r="1010" spans="1:13">
      <c r="A1010" s="750"/>
      <c r="B1010" s="750"/>
      <c r="C1010" s="750"/>
      <c r="D1010" s="750"/>
      <c r="E1010" s="750"/>
      <c r="F1010" s="750"/>
      <c r="G1010" s="750"/>
      <c r="H1010" s="152"/>
      <c r="I1010" s="152"/>
      <c r="J1010" s="152"/>
      <c r="K1010" s="152"/>
      <c r="L1010" s="152"/>
      <c r="M1010" s="152"/>
    </row>
    <row r="1011" spans="1:13">
      <c r="A1011" s="750"/>
      <c r="B1011" s="750"/>
      <c r="C1011" s="750"/>
      <c r="D1011" s="750"/>
      <c r="E1011" s="750"/>
      <c r="F1011" s="750"/>
      <c r="G1011" s="750"/>
      <c r="H1011" s="152"/>
      <c r="I1011" s="152"/>
      <c r="J1011" s="152"/>
      <c r="K1011" s="152"/>
      <c r="L1011" s="152"/>
      <c r="M1011" s="152"/>
    </row>
    <row r="1012" spans="1:13">
      <c r="A1012" s="750"/>
      <c r="B1012" s="750"/>
      <c r="C1012" s="750"/>
      <c r="D1012" s="750"/>
      <c r="E1012" s="750"/>
      <c r="F1012" s="750"/>
      <c r="G1012" s="750"/>
      <c r="H1012" s="152"/>
      <c r="I1012" s="152"/>
      <c r="J1012" s="152"/>
      <c r="K1012" s="152"/>
      <c r="L1012" s="152"/>
      <c r="M1012" s="152"/>
    </row>
    <row r="1013" spans="1:13">
      <c r="A1013" s="750"/>
      <c r="B1013" s="750"/>
      <c r="C1013" s="750"/>
      <c r="D1013" s="750"/>
      <c r="E1013" s="750"/>
      <c r="F1013" s="750"/>
      <c r="G1013" s="750"/>
      <c r="H1013" s="152"/>
      <c r="I1013" s="152"/>
      <c r="J1013" s="152"/>
      <c r="K1013" s="152"/>
      <c r="L1013" s="152"/>
      <c r="M1013" s="152"/>
    </row>
    <row r="1014" spans="1:13">
      <c r="A1014" s="750"/>
      <c r="B1014" s="750"/>
      <c r="C1014" s="750"/>
      <c r="D1014" s="750"/>
      <c r="E1014" s="750"/>
      <c r="F1014" s="750"/>
      <c r="G1014" s="750"/>
      <c r="H1014" s="152"/>
      <c r="I1014" s="152"/>
      <c r="J1014" s="152"/>
      <c r="K1014" s="152"/>
      <c r="L1014" s="152"/>
      <c r="M1014" s="152"/>
    </row>
    <row r="1015" spans="1:13">
      <c r="A1015" s="750"/>
      <c r="B1015" s="750"/>
      <c r="C1015" s="750"/>
      <c r="D1015" s="750"/>
      <c r="E1015" s="750"/>
      <c r="F1015" s="750"/>
      <c r="G1015" s="750"/>
      <c r="H1015" s="152"/>
      <c r="I1015" s="152"/>
      <c r="J1015" s="152"/>
      <c r="K1015" s="152"/>
      <c r="L1015" s="152"/>
      <c r="M1015" s="152"/>
    </row>
    <row r="1016" spans="1:13">
      <c r="A1016" s="750"/>
      <c r="B1016" s="750"/>
      <c r="C1016" s="750"/>
      <c r="D1016" s="750"/>
      <c r="E1016" s="750"/>
      <c r="F1016" s="750"/>
      <c r="G1016" s="750"/>
      <c r="H1016" s="152"/>
      <c r="I1016" s="152"/>
      <c r="J1016" s="152"/>
      <c r="K1016" s="152"/>
      <c r="L1016" s="152"/>
      <c r="M1016" s="152"/>
    </row>
    <row r="1017" spans="1:13">
      <c r="A1017" s="750"/>
      <c r="B1017" s="750"/>
      <c r="C1017" s="750"/>
      <c r="D1017" s="750"/>
      <c r="E1017" s="750"/>
      <c r="F1017" s="750"/>
      <c r="G1017" s="750"/>
      <c r="H1017" s="152"/>
      <c r="I1017" s="152"/>
      <c r="J1017" s="152"/>
      <c r="K1017" s="152"/>
      <c r="L1017" s="152"/>
      <c r="M1017" s="152"/>
    </row>
    <row r="1018" spans="1:13">
      <c r="A1018" s="750"/>
      <c r="B1018" s="750"/>
      <c r="C1018" s="750"/>
      <c r="D1018" s="750"/>
      <c r="E1018" s="750"/>
      <c r="F1018" s="750"/>
      <c r="G1018" s="750"/>
      <c r="H1018" s="152"/>
      <c r="I1018" s="152"/>
      <c r="J1018" s="152"/>
      <c r="K1018" s="152"/>
      <c r="L1018" s="152"/>
      <c r="M1018" s="152"/>
    </row>
    <row r="1019" spans="1:13">
      <c r="A1019" s="750"/>
      <c r="B1019" s="750"/>
      <c r="C1019" s="750"/>
      <c r="D1019" s="750"/>
      <c r="E1019" s="750"/>
      <c r="F1019" s="750"/>
      <c r="G1019" s="750"/>
      <c r="H1019" s="152"/>
      <c r="I1019" s="152"/>
      <c r="J1019" s="152"/>
      <c r="K1019" s="152"/>
      <c r="L1019" s="152"/>
      <c r="M1019" s="152"/>
    </row>
    <row r="1020" spans="1:13">
      <c r="A1020" s="750"/>
      <c r="B1020" s="750"/>
      <c r="C1020" s="750"/>
      <c r="D1020" s="750"/>
      <c r="E1020" s="750"/>
      <c r="F1020" s="750"/>
      <c r="G1020" s="750"/>
      <c r="H1020" s="152"/>
      <c r="I1020" s="152"/>
      <c r="J1020" s="152"/>
      <c r="K1020" s="152"/>
      <c r="L1020" s="152"/>
      <c r="M1020" s="152"/>
    </row>
    <row r="1021" spans="1:13">
      <c r="A1021" s="750"/>
      <c r="B1021" s="750"/>
      <c r="C1021" s="750"/>
      <c r="D1021" s="750"/>
      <c r="E1021" s="750"/>
      <c r="F1021" s="750"/>
      <c r="G1021" s="750"/>
      <c r="H1021" s="152"/>
      <c r="I1021" s="152"/>
      <c r="J1021" s="152"/>
      <c r="K1021" s="152"/>
      <c r="L1021" s="152"/>
      <c r="M1021" s="152"/>
    </row>
    <row r="1022" spans="1:13">
      <c r="A1022" s="750"/>
      <c r="B1022" s="750"/>
      <c r="C1022" s="750"/>
      <c r="D1022" s="750"/>
      <c r="E1022" s="750"/>
      <c r="F1022" s="750"/>
      <c r="G1022" s="750"/>
      <c r="H1022" s="152"/>
      <c r="I1022" s="152"/>
      <c r="J1022" s="152"/>
      <c r="K1022" s="152"/>
      <c r="L1022" s="152"/>
      <c r="M1022" s="152"/>
    </row>
    <row r="1023" spans="1:13">
      <c r="A1023" s="750"/>
      <c r="B1023" s="750"/>
      <c r="C1023" s="750"/>
      <c r="D1023" s="750"/>
      <c r="E1023" s="750"/>
      <c r="F1023" s="750"/>
      <c r="G1023" s="750"/>
      <c r="H1023" s="152"/>
      <c r="I1023" s="152"/>
      <c r="J1023" s="152"/>
      <c r="K1023" s="152"/>
      <c r="L1023" s="152"/>
      <c r="M1023" s="152"/>
    </row>
    <row r="1024" spans="1:13">
      <c r="A1024" s="750"/>
      <c r="B1024" s="750"/>
      <c r="C1024" s="750"/>
      <c r="D1024" s="750"/>
      <c r="E1024" s="750"/>
      <c r="F1024" s="750"/>
      <c r="G1024" s="750"/>
      <c r="H1024" s="152"/>
      <c r="I1024" s="152"/>
      <c r="J1024" s="152"/>
      <c r="K1024" s="152"/>
      <c r="L1024" s="152"/>
      <c r="M1024" s="152"/>
    </row>
    <row r="1025" spans="1:13">
      <c r="A1025" s="750"/>
      <c r="B1025" s="750"/>
      <c r="C1025" s="750"/>
      <c r="D1025" s="750"/>
      <c r="E1025" s="750"/>
      <c r="F1025" s="750"/>
      <c r="G1025" s="750"/>
      <c r="H1025" s="152"/>
      <c r="I1025" s="152"/>
      <c r="J1025" s="152"/>
      <c r="K1025" s="152"/>
      <c r="L1025" s="152"/>
      <c r="M1025" s="152"/>
    </row>
    <row r="1026" spans="1:13">
      <c r="A1026" s="750"/>
      <c r="B1026" s="750"/>
      <c r="C1026" s="750"/>
      <c r="D1026" s="750"/>
      <c r="E1026" s="750"/>
      <c r="F1026" s="750"/>
      <c r="G1026" s="750"/>
      <c r="H1026" s="152"/>
      <c r="I1026" s="152"/>
      <c r="J1026" s="152"/>
      <c r="K1026" s="152"/>
      <c r="L1026" s="152"/>
      <c r="M1026" s="152"/>
    </row>
    <row r="1027" spans="1:13">
      <c r="A1027" s="750"/>
      <c r="B1027" s="750"/>
      <c r="C1027" s="750"/>
      <c r="D1027" s="750"/>
      <c r="E1027" s="750"/>
      <c r="F1027" s="750"/>
      <c r="G1027" s="750"/>
      <c r="H1027" s="152"/>
      <c r="I1027" s="152"/>
      <c r="J1027" s="152"/>
      <c r="K1027" s="152"/>
      <c r="L1027" s="152"/>
      <c r="M1027" s="152"/>
    </row>
    <row r="1028" spans="1:13">
      <c r="A1028" s="750"/>
      <c r="B1028" s="750"/>
      <c r="C1028" s="750"/>
      <c r="D1028" s="750"/>
      <c r="E1028" s="750"/>
      <c r="F1028" s="750"/>
      <c r="G1028" s="750"/>
      <c r="H1028" s="152"/>
      <c r="I1028" s="152"/>
      <c r="J1028" s="152"/>
      <c r="K1028" s="152"/>
      <c r="L1028" s="152"/>
      <c r="M1028" s="152"/>
    </row>
    <row r="1029" spans="1:13">
      <c r="A1029" s="750"/>
      <c r="B1029" s="750"/>
      <c r="C1029" s="750"/>
      <c r="D1029" s="750"/>
      <c r="E1029" s="750"/>
      <c r="F1029" s="750"/>
      <c r="G1029" s="750"/>
      <c r="H1029" s="152"/>
      <c r="I1029" s="152"/>
      <c r="J1029" s="152"/>
      <c r="K1029" s="152"/>
      <c r="L1029" s="152"/>
      <c r="M1029" s="152"/>
    </row>
    <row r="1030" spans="1:13">
      <c r="A1030" s="750"/>
      <c r="B1030" s="750"/>
      <c r="C1030" s="750"/>
      <c r="D1030" s="750"/>
      <c r="E1030" s="750"/>
      <c r="F1030" s="750"/>
      <c r="G1030" s="750"/>
      <c r="H1030" s="152"/>
      <c r="I1030" s="152"/>
      <c r="J1030" s="152"/>
      <c r="K1030" s="152"/>
      <c r="L1030" s="152"/>
      <c r="M1030" s="152"/>
    </row>
    <row r="1031" spans="1:13">
      <c r="A1031" s="750"/>
      <c r="B1031" s="750"/>
      <c r="C1031" s="750"/>
      <c r="D1031" s="750"/>
      <c r="E1031" s="750"/>
      <c r="F1031" s="750"/>
      <c r="G1031" s="750"/>
      <c r="H1031" s="152"/>
      <c r="I1031" s="152"/>
      <c r="J1031" s="152"/>
      <c r="K1031" s="152"/>
      <c r="L1031" s="152"/>
      <c r="M1031" s="152"/>
    </row>
    <row r="1032" spans="1:13">
      <c r="A1032" s="750"/>
      <c r="B1032" s="750"/>
      <c r="C1032" s="750"/>
      <c r="D1032" s="750"/>
      <c r="E1032" s="750"/>
      <c r="F1032" s="750"/>
      <c r="G1032" s="750"/>
      <c r="H1032" s="152"/>
      <c r="I1032" s="152"/>
      <c r="J1032" s="152"/>
      <c r="K1032" s="152"/>
      <c r="L1032" s="152"/>
      <c r="M1032" s="152"/>
    </row>
    <row r="1033" spans="1:13">
      <c r="A1033" s="750"/>
      <c r="B1033" s="750"/>
      <c r="C1033" s="750"/>
      <c r="D1033" s="750"/>
      <c r="E1033" s="750"/>
      <c r="F1033" s="750"/>
      <c r="G1033" s="750"/>
      <c r="H1033" s="152"/>
      <c r="I1033" s="152"/>
      <c r="J1033" s="152"/>
      <c r="K1033" s="152"/>
      <c r="L1033" s="152"/>
      <c r="M1033" s="152"/>
    </row>
    <row r="1034" spans="1:13">
      <c r="A1034" s="750"/>
      <c r="B1034" s="750"/>
      <c r="C1034" s="750"/>
      <c r="D1034" s="750"/>
      <c r="E1034" s="750"/>
      <c r="F1034" s="750"/>
      <c r="G1034" s="750"/>
      <c r="H1034" s="152"/>
      <c r="I1034" s="152"/>
      <c r="J1034" s="152"/>
      <c r="K1034" s="152"/>
      <c r="L1034" s="152"/>
      <c r="M1034" s="152"/>
    </row>
    <row r="1035" spans="1:13">
      <c r="A1035" s="750"/>
      <c r="B1035" s="750"/>
      <c r="C1035" s="750"/>
      <c r="D1035" s="750"/>
      <c r="E1035" s="750"/>
      <c r="F1035" s="750"/>
      <c r="G1035" s="750"/>
      <c r="H1035" s="152"/>
      <c r="I1035" s="152"/>
      <c r="J1035" s="152"/>
      <c r="K1035" s="152"/>
      <c r="L1035" s="152"/>
      <c r="M1035" s="152"/>
    </row>
    <row r="1036" spans="1:13">
      <c r="A1036" s="750"/>
      <c r="B1036" s="750"/>
      <c r="C1036" s="750"/>
      <c r="D1036" s="750"/>
      <c r="E1036" s="750"/>
      <c r="F1036" s="750"/>
      <c r="G1036" s="750"/>
      <c r="H1036" s="152"/>
      <c r="I1036" s="152"/>
      <c r="J1036" s="152"/>
      <c r="K1036" s="152"/>
      <c r="L1036" s="152"/>
      <c r="M1036" s="152"/>
    </row>
    <row r="1037" spans="1:13">
      <c r="A1037" s="750"/>
      <c r="B1037" s="750"/>
      <c r="C1037" s="750"/>
      <c r="D1037" s="750"/>
      <c r="E1037" s="750"/>
      <c r="F1037" s="750"/>
      <c r="G1037" s="750"/>
      <c r="H1037" s="152"/>
      <c r="I1037" s="152"/>
      <c r="J1037" s="152"/>
      <c r="K1037" s="152"/>
      <c r="L1037" s="152"/>
      <c r="M1037" s="152"/>
    </row>
    <row r="1038" spans="1:13">
      <c r="A1038" s="750"/>
      <c r="B1038" s="750"/>
      <c r="C1038" s="750"/>
      <c r="D1038" s="750"/>
      <c r="E1038" s="750"/>
      <c r="F1038" s="750"/>
      <c r="G1038" s="750"/>
      <c r="H1038" s="152"/>
      <c r="I1038" s="152"/>
      <c r="J1038" s="152"/>
      <c r="K1038" s="152"/>
      <c r="L1038" s="152"/>
      <c r="M1038" s="152"/>
    </row>
    <row r="1039" spans="1:13">
      <c r="A1039" s="750"/>
      <c r="B1039" s="750"/>
      <c r="C1039" s="750"/>
      <c r="D1039" s="750"/>
      <c r="E1039" s="750"/>
      <c r="F1039" s="750"/>
      <c r="G1039" s="750"/>
      <c r="H1039" s="152"/>
      <c r="I1039" s="152"/>
      <c r="J1039" s="152"/>
      <c r="K1039" s="152"/>
      <c r="L1039" s="152"/>
      <c r="M1039" s="152"/>
    </row>
    <row r="1040" spans="1:13">
      <c r="A1040" s="750"/>
      <c r="B1040" s="750"/>
      <c r="C1040" s="750"/>
      <c r="D1040" s="750"/>
      <c r="E1040" s="750"/>
      <c r="F1040" s="750"/>
      <c r="G1040" s="750"/>
      <c r="H1040" s="152"/>
      <c r="I1040" s="152"/>
      <c r="J1040" s="152"/>
      <c r="K1040" s="152"/>
      <c r="L1040" s="152"/>
      <c r="M1040" s="152"/>
    </row>
    <row r="1041" spans="1:13">
      <c r="A1041" s="750"/>
      <c r="B1041" s="750"/>
      <c r="C1041" s="750"/>
      <c r="D1041" s="750"/>
      <c r="E1041" s="750"/>
      <c r="F1041" s="750"/>
      <c r="G1041" s="750"/>
      <c r="H1041" s="152"/>
      <c r="I1041" s="152"/>
      <c r="J1041" s="152"/>
      <c r="K1041" s="152"/>
      <c r="L1041" s="152"/>
      <c r="M1041" s="152"/>
    </row>
    <row r="1042" spans="1:13">
      <c r="A1042" s="750"/>
      <c r="B1042" s="750"/>
      <c r="C1042" s="750"/>
      <c r="D1042" s="750"/>
      <c r="E1042" s="750"/>
      <c r="F1042" s="750"/>
      <c r="G1042" s="750"/>
      <c r="H1042" s="152"/>
      <c r="I1042" s="152"/>
      <c r="J1042" s="152"/>
      <c r="K1042" s="152"/>
      <c r="L1042" s="152"/>
      <c r="M1042" s="152"/>
    </row>
    <row r="1043" spans="1:13">
      <c r="A1043" s="750"/>
      <c r="B1043" s="750"/>
      <c r="C1043" s="750"/>
      <c r="D1043" s="750"/>
      <c r="E1043" s="750"/>
      <c r="F1043" s="750"/>
      <c r="G1043" s="750"/>
      <c r="H1043" s="152"/>
      <c r="I1043" s="152"/>
      <c r="J1043" s="152"/>
      <c r="K1043" s="152"/>
      <c r="L1043" s="152"/>
      <c r="M1043" s="152"/>
    </row>
    <row r="1044" spans="1:13">
      <c r="A1044" s="750"/>
      <c r="B1044" s="750"/>
      <c r="C1044" s="750"/>
      <c r="D1044" s="750"/>
      <c r="E1044" s="750"/>
      <c r="F1044" s="750"/>
      <c r="G1044" s="750"/>
      <c r="H1044" s="152"/>
      <c r="I1044" s="152"/>
      <c r="J1044" s="152"/>
      <c r="K1044" s="152"/>
      <c r="L1044" s="152"/>
      <c r="M1044" s="152"/>
    </row>
    <row r="1045" spans="1:13">
      <c r="A1045" s="750"/>
      <c r="B1045" s="750"/>
      <c r="C1045" s="750"/>
      <c r="D1045" s="750"/>
      <c r="E1045" s="750"/>
      <c r="F1045" s="750"/>
      <c r="G1045" s="750"/>
      <c r="H1045" s="152"/>
      <c r="I1045" s="152"/>
      <c r="J1045" s="152"/>
      <c r="K1045" s="152"/>
      <c r="L1045" s="152"/>
      <c r="M1045" s="152"/>
    </row>
    <row r="1046" spans="1:13">
      <c r="A1046" s="750"/>
      <c r="B1046" s="750"/>
      <c r="C1046" s="750"/>
      <c r="D1046" s="750"/>
      <c r="E1046" s="750"/>
      <c r="F1046" s="750"/>
      <c r="G1046" s="750"/>
      <c r="H1046" s="152"/>
      <c r="I1046" s="152"/>
      <c r="J1046" s="152"/>
      <c r="K1046" s="152"/>
      <c r="L1046" s="152"/>
      <c r="M1046" s="152"/>
    </row>
    <row r="1047" spans="1:13">
      <c r="A1047" s="750"/>
      <c r="B1047" s="750"/>
      <c r="C1047" s="750"/>
      <c r="D1047" s="750"/>
      <c r="E1047" s="750"/>
      <c r="F1047" s="750"/>
      <c r="G1047" s="750"/>
      <c r="H1047" s="152"/>
      <c r="I1047" s="152"/>
      <c r="J1047" s="152"/>
      <c r="K1047" s="152"/>
      <c r="L1047" s="152"/>
      <c r="M1047" s="152"/>
    </row>
    <row r="1048" spans="1:13">
      <c r="A1048" s="750"/>
      <c r="B1048" s="750"/>
      <c r="C1048" s="750"/>
      <c r="D1048" s="750"/>
      <c r="E1048" s="750"/>
      <c r="F1048" s="750"/>
      <c r="G1048" s="750"/>
      <c r="H1048" s="152"/>
      <c r="I1048" s="152"/>
      <c r="J1048" s="152"/>
      <c r="K1048" s="152"/>
      <c r="L1048" s="152"/>
      <c r="M1048" s="152"/>
    </row>
    <row r="1049" spans="1:13">
      <c r="A1049" s="750"/>
      <c r="B1049" s="750"/>
      <c r="C1049" s="750"/>
      <c r="D1049" s="750"/>
      <c r="E1049" s="750"/>
      <c r="F1049" s="750"/>
      <c r="G1049" s="750"/>
      <c r="H1049" s="152"/>
      <c r="I1049" s="152"/>
      <c r="J1049" s="152"/>
      <c r="K1049" s="152"/>
      <c r="L1049" s="152"/>
      <c r="M1049" s="152"/>
    </row>
    <row r="1050" spans="1:13">
      <c r="A1050" s="750"/>
      <c r="B1050" s="750"/>
      <c r="C1050" s="750"/>
      <c r="D1050" s="750"/>
      <c r="E1050" s="750"/>
      <c r="F1050" s="750"/>
      <c r="G1050" s="750"/>
      <c r="H1050" s="152"/>
      <c r="I1050" s="152"/>
      <c r="J1050" s="152"/>
      <c r="K1050" s="152"/>
      <c r="L1050" s="152"/>
      <c r="M1050" s="152"/>
    </row>
    <row r="1051" spans="1:13">
      <c r="A1051" s="750"/>
      <c r="B1051" s="750"/>
      <c r="C1051" s="750"/>
      <c r="D1051" s="750"/>
      <c r="E1051" s="750"/>
      <c r="F1051" s="750"/>
      <c r="G1051" s="750"/>
      <c r="H1051" s="152"/>
      <c r="I1051" s="152"/>
      <c r="J1051" s="152"/>
      <c r="K1051" s="152"/>
      <c r="L1051" s="152"/>
      <c r="M1051" s="152"/>
    </row>
    <row r="1052" spans="1:13">
      <c r="A1052" s="750"/>
      <c r="B1052" s="750"/>
      <c r="C1052" s="750"/>
      <c r="D1052" s="750"/>
      <c r="E1052" s="750"/>
      <c r="F1052" s="750"/>
      <c r="G1052" s="750"/>
      <c r="H1052" s="152"/>
      <c r="I1052" s="152"/>
      <c r="J1052" s="152"/>
      <c r="K1052" s="152"/>
      <c r="L1052" s="152"/>
      <c r="M1052" s="152"/>
    </row>
    <row r="1053" spans="1:13">
      <c r="A1053" s="750"/>
      <c r="B1053" s="750"/>
      <c r="C1053" s="750"/>
      <c r="D1053" s="750"/>
      <c r="E1053" s="750"/>
      <c r="F1053" s="750"/>
      <c r="G1053" s="750"/>
      <c r="H1053" s="152"/>
      <c r="I1053" s="152"/>
      <c r="J1053" s="152"/>
      <c r="K1053" s="152"/>
      <c r="L1053" s="152"/>
      <c r="M1053" s="152"/>
    </row>
    <row r="1054" spans="1:13">
      <c r="A1054" s="750"/>
      <c r="B1054" s="750"/>
      <c r="C1054" s="750"/>
      <c r="D1054" s="750"/>
      <c r="E1054" s="750"/>
      <c r="F1054" s="750"/>
      <c r="G1054" s="750"/>
      <c r="H1054" s="152"/>
      <c r="I1054" s="152"/>
      <c r="J1054" s="152"/>
      <c r="K1054" s="152"/>
      <c r="L1054" s="152"/>
      <c r="M1054" s="152"/>
    </row>
    <row r="1055" spans="1:13">
      <c r="A1055" s="750"/>
      <c r="B1055" s="750"/>
      <c r="C1055" s="750"/>
      <c r="D1055" s="750"/>
      <c r="E1055" s="750"/>
      <c r="F1055" s="750"/>
      <c r="G1055" s="750"/>
      <c r="H1055" s="152"/>
      <c r="I1055" s="152"/>
      <c r="J1055" s="152"/>
      <c r="K1055" s="152"/>
      <c r="L1055" s="152"/>
      <c r="M1055" s="152"/>
    </row>
    <row r="1056" spans="1:13">
      <c r="A1056" s="750"/>
      <c r="B1056" s="750"/>
      <c r="C1056" s="750"/>
      <c r="D1056" s="750"/>
      <c r="E1056" s="750"/>
      <c r="F1056" s="750"/>
      <c r="G1056" s="750"/>
      <c r="H1056" s="152"/>
      <c r="I1056" s="152"/>
      <c r="J1056" s="152"/>
      <c r="K1056" s="152"/>
      <c r="L1056" s="152"/>
      <c r="M1056" s="152"/>
    </row>
    <row r="1057" spans="1:13">
      <c r="A1057" s="750"/>
      <c r="B1057" s="750"/>
      <c r="C1057" s="750"/>
      <c r="D1057" s="750"/>
      <c r="E1057" s="750"/>
      <c r="F1057" s="750"/>
      <c r="G1057" s="750"/>
      <c r="H1057" s="152"/>
      <c r="I1057" s="152"/>
      <c r="J1057" s="152"/>
      <c r="K1057" s="152"/>
      <c r="L1057" s="152"/>
      <c r="M1057" s="152"/>
    </row>
    <row r="1058" spans="1:13">
      <c r="A1058" s="750"/>
      <c r="B1058" s="750"/>
      <c r="C1058" s="750"/>
      <c r="D1058" s="750"/>
      <c r="E1058" s="750"/>
      <c r="F1058" s="750"/>
      <c r="G1058" s="750"/>
      <c r="H1058" s="152"/>
      <c r="I1058" s="152"/>
      <c r="J1058" s="152"/>
      <c r="K1058" s="152"/>
      <c r="L1058" s="152"/>
      <c r="M1058" s="152"/>
    </row>
    <row r="1059" spans="1:13">
      <c r="A1059" s="750"/>
      <c r="B1059" s="750"/>
      <c r="C1059" s="750"/>
      <c r="D1059" s="750"/>
      <c r="E1059" s="750"/>
      <c r="F1059" s="750"/>
      <c r="G1059" s="750"/>
      <c r="H1059" s="152"/>
      <c r="I1059" s="152"/>
      <c r="J1059" s="152"/>
      <c r="K1059" s="152"/>
      <c r="L1059" s="152"/>
      <c r="M1059" s="152"/>
    </row>
    <row r="1060" spans="1:13">
      <c r="A1060" s="750"/>
      <c r="B1060" s="750"/>
      <c r="C1060" s="750"/>
      <c r="D1060" s="750"/>
      <c r="E1060" s="750"/>
      <c r="F1060" s="750"/>
      <c r="G1060" s="750"/>
      <c r="H1060" s="152"/>
      <c r="I1060" s="152"/>
      <c r="J1060" s="152"/>
      <c r="K1060" s="152"/>
      <c r="L1060" s="152"/>
      <c r="M1060" s="152"/>
    </row>
    <row r="1061" spans="1:13">
      <c r="A1061" s="750"/>
      <c r="B1061" s="750"/>
      <c r="C1061" s="750"/>
      <c r="D1061" s="750"/>
      <c r="E1061" s="750"/>
      <c r="F1061" s="750"/>
      <c r="G1061" s="750"/>
      <c r="H1061" s="152"/>
      <c r="I1061" s="152"/>
      <c r="J1061" s="152"/>
      <c r="K1061" s="152"/>
      <c r="L1061" s="152"/>
      <c r="M1061" s="152"/>
    </row>
    <row r="1062" spans="1:13">
      <c r="A1062" s="750"/>
      <c r="B1062" s="750"/>
      <c r="C1062" s="750"/>
      <c r="D1062" s="750"/>
      <c r="E1062" s="750"/>
      <c r="F1062" s="750"/>
      <c r="G1062" s="750"/>
      <c r="H1062" s="152"/>
      <c r="I1062" s="152"/>
      <c r="J1062" s="152"/>
      <c r="K1062" s="152"/>
      <c r="L1062" s="152"/>
      <c r="M1062" s="152"/>
    </row>
    <row r="1063" spans="1:13">
      <c r="A1063" s="750"/>
      <c r="B1063" s="750"/>
      <c r="C1063" s="750"/>
      <c r="D1063" s="750"/>
      <c r="E1063" s="750"/>
      <c r="F1063" s="750"/>
      <c r="G1063" s="750"/>
      <c r="H1063" s="152"/>
      <c r="I1063" s="152"/>
      <c r="J1063" s="152"/>
      <c r="K1063" s="152"/>
      <c r="L1063" s="152"/>
      <c r="M1063" s="152"/>
    </row>
    <row r="1064" spans="1:13">
      <c r="A1064" s="750"/>
      <c r="B1064" s="750"/>
      <c r="C1064" s="750"/>
      <c r="D1064" s="750"/>
      <c r="E1064" s="750"/>
      <c r="F1064" s="750"/>
      <c r="G1064" s="750"/>
      <c r="H1064" s="152"/>
      <c r="I1064" s="152"/>
      <c r="J1064" s="152"/>
      <c r="K1064" s="152"/>
      <c r="L1064" s="152"/>
      <c r="M1064" s="152"/>
    </row>
    <row r="1065" spans="1:13">
      <c r="A1065" s="750"/>
      <c r="B1065" s="750"/>
      <c r="C1065" s="750"/>
      <c r="D1065" s="750"/>
      <c r="E1065" s="750"/>
      <c r="F1065" s="750"/>
      <c r="G1065" s="750"/>
      <c r="H1065" s="152"/>
      <c r="I1065" s="152"/>
      <c r="J1065" s="152"/>
      <c r="K1065" s="152"/>
      <c r="L1065" s="152"/>
      <c r="M1065" s="152"/>
    </row>
    <row r="1066" spans="1:13">
      <c r="A1066" s="750"/>
      <c r="B1066" s="750"/>
      <c r="C1066" s="750"/>
      <c r="D1066" s="750"/>
      <c r="E1066" s="750"/>
      <c r="F1066" s="750"/>
      <c r="G1066" s="750"/>
      <c r="H1066" s="152"/>
      <c r="I1066" s="152"/>
      <c r="J1066" s="152"/>
      <c r="K1066" s="152"/>
      <c r="L1066" s="152"/>
      <c r="M1066" s="152"/>
    </row>
    <row r="1067" spans="1:13">
      <c r="A1067" s="750"/>
      <c r="B1067" s="750"/>
      <c r="C1067" s="750"/>
      <c r="D1067" s="750"/>
      <c r="E1067" s="750"/>
      <c r="F1067" s="750"/>
      <c r="G1067" s="750"/>
      <c r="H1067" s="152"/>
      <c r="I1067" s="152"/>
      <c r="J1067" s="152"/>
      <c r="K1067" s="152"/>
      <c r="L1067" s="152"/>
      <c r="M1067" s="152"/>
    </row>
    <row r="1068" spans="1:13">
      <c r="A1068" s="750"/>
      <c r="B1068" s="750"/>
      <c r="C1068" s="750"/>
      <c r="D1068" s="750"/>
      <c r="E1068" s="750"/>
      <c r="F1068" s="750"/>
      <c r="G1068" s="750"/>
      <c r="H1068" s="152"/>
      <c r="I1068" s="152"/>
      <c r="J1068" s="152"/>
      <c r="K1068" s="152"/>
      <c r="L1068" s="152"/>
      <c r="M1068" s="152"/>
    </row>
    <row r="1069" spans="1:13">
      <c r="A1069" s="750"/>
      <c r="B1069" s="750"/>
      <c r="C1069" s="750"/>
      <c r="D1069" s="750"/>
      <c r="E1069" s="750"/>
      <c r="F1069" s="750"/>
      <c r="G1069" s="750"/>
      <c r="H1069" s="152"/>
      <c r="I1069" s="152"/>
      <c r="J1069" s="152"/>
      <c r="K1069" s="152"/>
      <c r="L1069" s="152"/>
      <c r="M1069" s="152"/>
    </row>
    <row r="1070" spans="1:13">
      <c r="A1070" s="750"/>
      <c r="B1070" s="750"/>
      <c r="C1070" s="750"/>
      <c r="D1070" s="750"/>
      <c r="E1070" s="750"/>
      <c r="F1070" s="750"/>
      <c r="G1070" s="750"/>
      <c r="H1070" s="152"/>
      <c r="I1070" s="152"/>
      <c r="J1070" s="152"/>
      <c r="K1070" s="152"/>
      <c r="L1070" s="152"/>
      <c r="M1070" s="152"/>
    </row>
    <row r="1071" spans="1:13">
      <c r="A1071" s="750"/>
      <c r="B1071" s="750"/>
      <c r="C1071" s="750"/>
      <c r="D1071" s="750"/>
      <c r="E1071" s="750"/>
      <c r="F1071" s="750"/>
      <c r="G1071" s="750"/>
      <c r="H1071" s="152"/>
      <c r="I1071" s="152"/>
      <c r="J1071" s="152"/>
      <c r="K1071" s="152"/>
      <c r="L1071" s="152"/>
      <c r="M1071" s="152"/>
    </row>
    <row r="1072" spans="1:13">
      <c r="A1072" s="750"/>
      <c r="B1072" s="750"/>
      <c r="C1072" s="750"/>
      <c r="D1072" s="750"/>
      <c r="E1072" s="750"/>
      <c r="F1072" s="750"/>
      <c r="G1072" s="750"/>
      <c r="H1072" s="152"/>
      <c r="I1072" s="152"/>
      <c r="J1072" s="152"/>
      <c r="K1072" s="152"/>
      <c r="L1072" s="152"/>
      <c r="M1072" s="152"/>
    </row>
    <row r="1073" spans="1:13">
      <c r="A1073" s="750"/>
      <c r="B1073" s="750"/>
      <c r="C1073" s="750"/>
      <c r="D1073" s="750"/>
      <c r="E1073" s="750"/>
      <c r="F1073" s="750"/>
      <c r="G1073" s="750"/>
      <c r="H1073" s="152"/>
      <c r="I1073" s="152"/>
      <c r="J1073" s="152"/>
      <c r="K1073" s="152"/>
      <c r="L1073" s="152"/>
      <c r="M1073" s="152"/>
    </row>
    <row r="1074" spans="1:13">
      <c r="A1074" s="750"/>
      <c r="B1074" s="750"/>
      <c r="C1074" s="750"/>
      <c r="D1074" s="750"/>
      <c r="E1074" s="750"/>
      <c r="F1074" s="750"/>
      <c r="G1074" s="750"/>
      <c r="H1074" s="152"/>
      <c r="I1074" s="152"/>
      <c r="J1074" s="152"/>
      <c r="K1074" s="152"/>
      <c r="L1074" s="152"/>
      <c r="M1074" s="152"/>
    </row>
    <row r="1075" spans="1:13">
      <c r="A1075" s="750"/>
      <c r="B1075" s="750"/>
      <c r="C1075" s="750"/>
      <c r="D1075" s="750"/>
      <c r="E1075" s="750"/>
      <c r="F1075" s="750"/>
      <c r="G1075" s="750"/>
      <c r="H1075" s="152"/>
      <c r="I1075" s="152"/>
      <c r="J1075" s="152"/>
      <c r="K1075" s="152"/>
      <c r="L1075" s="152"/>
      <c r="M1075" s="152"/>
    </row>
    <row r="1076" spans="1:13">
      <c r="A1076" s="750"/>
      <c r="B1076" s="750"/>
      <c r="C1076" s="750"/>
      <c r="D1076" s="750"/>
      <c r="E1076" s="750"/>
      <c r="F1076" s="750"/>
      <c r="G1076" s="750"/>
      <c r="H1076" s="152"/>
      <c r="I1076" s="152"/>
      <c r="J1076" s="152"/>
      <c r="K1076" s="152"/>
      <c r="L1076" s="152"/>
      <c r="M1076" s="152"/>
    </row>
    <row r="1077" spans="1:13">
      <c r="A1077" s="750"/>
      <c r="B1077" s="750"/>
      <c r="C1077" s="750"/>
      <c r="D1077" s="750"/>
      <c r="E1077" s="750"/>
      <c r="F1077" s="750"/>
      <c r="G1077" s="750"/>
      <c r="H1077" s="152"/>
      <c r="I1077" s="152"/>
      <c r="J1077" s="152"/>
      <c r="K1077" s="152"/>
      <c r="L1077" s="152"/>
      <c r="M1077" s="152"/>
    </row>
    <row r="1078" spans="1:13">
      <c r="A1078" s="750"/>
      <c r="B1078" s="750"/>
      <c r="C1078" s="750"/>
      <c r="D1078" s="750"/>
      <c r="E1078" s="750"/>
      <c r="F1078" s="750"/>
      <c r="G1078" s="750"/>
      <c r="H1078" s="152"/>
      <c r="I1078" s="152"/>
      <c r="J1078" s="152"/>
      <c r="K1078" s="152"/>
      <c r="L1078" s="152"/>
      <c r="M1078" s="152"/>
    </row>
    <row r="1079" spans="1:13">
      <c r="A1079" s="750"/>
      <c r="B1079" s="750"/>
      <c r="C1079" s="750"/>
      <c r="D1079" s="750"/>
      <c r="E1079" s="750"/>
      <c r="F1079" s="750"/>
      <c r="G1079" s="750"/>
      <c r="H1079" s="152"/>
      <c r="I1079" s="152"/>
      <c r="J1079" s="152"/>
      <c r="K1079" s="152"/>
      <c r="L1079" s="152"/>
      <c r="M1079" s="152"/>
    </row>
    <row r="1080" spans="1:13">
      <c r="A1080" s="750"/>
      <c r="B1080" s="750"/>
      <c r="C1080" s="750"/>
      <c r="D1080" s="750"/>
      <c r="E1080" s="750"/>
      <c r="F1080" s="750"/>
      <c r="G1080" s="750"/>
      <c r="H1080" s="152"/>
      <c r="I1080" s="152"/>
      <c r="J1080" s="152"/>
      <c r="K1080" s="152"/>
      <c r="L1080" s="152"/>
      <c r="M1080" s="152"/>
    </row>
    <row r="1081" spans="1:13">
      <c r="A1081" s="750"/>
      <c r="B1081" s="750"/>
      <c r="C1081" s="750"/>
      <c r="D1081" s="750"/>
      <c r="E1081" s="750"/>
      <c r="F1081" s="750"/>
      <c r="G1081" s="750"/>
      <c r="H1081" s="152"/>
      <c r="I1081" s="152"/>
      <c r="J1081" s="152"/>
      <c r="K1081" s="152"/>
      <c r="L1081" s="152"/>
      <c r="M1081" s="152"/>
    </row>
    <row r="1082" spans="1:13">
      <c r="A1082" s="750"/>
      <c r="B1082" s="750"/>
      <c r="C1082" s="750"/>
      <c r="D1082" s="750"/>
      <c r="E1082" s="750"/>
      <c r="F1082" s="750"/>
      <c r="G1082" s="750"/>
      <c r="H1082" s="152"/>
      <c r="I1082" s="152"/>
      <c r="J1082" s="152"/>
      <c r="K1082" s="152"/>
      <c r="L1082" s="152"/>
      <c r="M1082" s="152"/>
    </row>
    <row r="1083" spans="1:13">
      <c r="A1083" s="750"/>
      <c r="B1083" s="750"/>
      <c r="C1083" s="750"/>
      <c r="D1083" s="750"/>
      <c r="E1083" s="750"/>
      <c r="F1083" s="750"/>
      <c r="G1083" s="750"/>
      <c r="H1083" s="152"/>
      <c r="I1083" s="152"/>
      <c r="J1083" s="152"/>
      <c r="K1083" s="152"/>
      <c r="L1083" s="152"/>
      <c r="M1083" s="152"/>
    </row>
    <row r="1084" spans="1:13">
      <c r="A1084" s="750"/>
      <c r="B1084" s="750"/>
      <c r="C1084" s="750"/>
      <c r="D1084" s="750"/>
      <c r="E1084" s="750"/>
      <c r="F1084" s="750"/>
      <c r="G1084" s="750"/>
      <c r="H1084" s="152"/>
      <c r="I1084" s="152"/>
      <c r="J1084" s="152"/>
      <c r="K1084" s="152"/>
      <c r="L1084" s="152"/>
      <c r="M1084" s="152"/>
    </row>
    <row r="1085" spans="1:13">
      <c r="A1085" s="750"/>
      <c r="B1085" s="750"/>
      <c r="C1085" s="750"/>
      <c r="D1085" s="750"/>
      <c r="E1085" s="750"/>
      <c r="F1085" s="750"/>
      <c r="G1085" s="750"/>
      <c r="H1085" s="152"/>
      <c r="I1085" s="152"/>
      <c r="J1085" s="152"/>
      <c r="K1085" s="152"/>
      <c r="L1085" s="152"/>
      <c r="M1085" s="152"/>
    </row>
    <row r="1086" spans="1:13">
      <c r="A1086" s="750"/>
      <c r="B1086" s="750"/>
      <c r="C1086" s="750"/>
      <c r="D1086" s="750"/>
      <c r="E1086" s="750"/>
      <c r="F1086" s="750"/>
      <c r="G1086" s="750"/>
      <c r="H1086" s="152"/>
      <c r="I1086" s="152"/>
      <c r="J1086" s="152"/>
      <c r="K1086" s="152"/>
      <c r="L1086" s="152"/>
      <c r="M1086" s="152"/>
    </row>
    <row r="1087" spans="1:13">
      <c r="A1087" s="750"/>
      <c r="B1087" s="750"/>
      <c r="C1087" s="750"/>
      <c r="D1087" s="750"/>
      <c r="E1087" s="750"/>
      <c r="F1087" s="750"/>
      <c r="G1087" s="750"/>
      <c r="H1087" s="152"/>
      <c r="I1087" s="152"/>
      <c r="J1087" s="152"/>
      <c r="K1087" s="152"/>
      <c r="L1087" s="152"/>
      <c r="M1087" s="152"/>
    </row>
    <row r="1088" spans="1:13">
      <c r="A1088" s="750"/>
      <c r="B1088" s="750"/>
      <c r="C1088" s="750"/>
      <c r="D1088" s="750"/>
      <c r="E1088" s="750"/>
      <c r="F1088" s="750"/>
      <c r="G1088" s="750"/>
      <c r="H1088" s="152"/>
      <c r="I1088" s="152"/>
      <c r="J1088" s="152"/>
      <c r="K1088" s="152"/>
      <c r="L1088" s="152"/>
      <c r="M1088" s="152"/>
    </row>
    <row r="1089" spans="1:13">
      <c r="A1089" s="750"/>
      <c r="B1089" s="750"/>
      <c r="C1089" s="750"/>
      <c r="D1089" s="750"/>
      <c r="E1089" s="750"/>
      <c r="F1089" s="750"/>
      <c r="G1089" s="750"/>
      <c r="H1089" s="152"/>
      <c r="I1089" s="152"/>
      <c r="J1089" s="152"/>
      <c r="K1089" s="152"/>
      <c r="L1089" s="152"/>
      <c r="M1089" s="152"/>
    </row>
    <row r="1090" spans="1:13">
      <c r="A1090" s="750"/>
      <c r="B1090" s="750"/>
      <c r="C1090" s="750"/>
      <c r="D1090" s="750"/>
      <c r="E1090" s="750"/>
      <c r="F1090" s="750"/>
      <c r="G1090" s="750"/>
      <c r="H1090" s="152"/>
      <c r="I1090" s="152"/>
      <c r="J1090" s="152"/>
      <c r="K1090" s="152"/>
      <c r="L1090" s="152"/>
      <c r="M1090" s="152"/>
    </row>
    <row r="1091" spans="1:13">
      <c r="A1091" s="750"/>
      <c r="B1091" s="750"/>
      <c r="C1091" s="750"/>
      <c r="D1091" s="750"/>
      <c r="E1091" s="750"/>
      <c r="F1091" s="750"/>
      <c r="G1091" s="750"/>
      <c r="H1091" s="152"/>
      <c r="I1091" s="152"/>
      <c r="J1091" s="152"/>
      <c r="K1091" s="152"/>
      <c r="L1091" s="152"/>
      <c r="M1091" s="152"/>
    </row>
    <row r="1092" spans="1:13">
      <c r="A1092" s="750"/>
      <c r="B1092" s="750"/>
      <c r="C1092" s="750"/>
      <c r="D1092" s="750"/>
      <c r="E1092" s="750"/>
      <c r="F1092" s="750"/>
      <c r="G1092" s="750"/>
      <c r="H1092" s="152"/>
      <c r="I1092" s="152"/>
      <c r="J1092" s="152"/>
      <c r="K1092" s="152"/>
      <c r="L1092" s="152"/>
      <c r="M1092" s="152"/>
    </row>
    <row r="1093" spans="1:13">
      <c r="A1093" s="750"/>
      <c r="B1093" s="750"/>
      <c r="C1093" s="750"/>
      <c r="D1093" s="750"/>
      <c r="E1093" s="750"/>
      <c r="F1093" s="750"/>
      <c r="G1093" s="750"/>
      <c r="H1093" s="152"/>
      <c r="I1093" s="152"/>
      <c r="J1093" s="152"/>
      <c r="K1093" s="152"/>
      <c r="L1093" s="152"/>
      <c r="M1093" s="152"/>
    </row>
    <row r="1094" spans="1:13">
      <c r="A1094" s="750"/>
      <c r="B1094" s="750"/>
      <c r="C1094" s="750"/>
      <c r="D1094" s="750"/>
      <c r="E1094" s="750"/>
      <c r="F1094" s="750"/>
      <c r="G1094" s="750"/>
      <c r="H1094" s="152"/>
      <c r="I1094" s="152"/>
      <c r="J1094" s="152"/>
      <c r="K1094" s="152"/>
      <c r="L1094" s="152"/>
      <c r="M1094" s="152"/>
    </row>
    <row r="1095" spans="1:13">
      <c r="A1095" s="750"/>
      <c r="B1095" s="750"/>
      <c r="C1095" s="750"/>
      <c r="D1095" s="750"/>
      <c r="E1095" s="750"/>
      <c r="F1095" s="750"/>
      <c r="G1095" s="750"/>
      <c r="H1095" s="152"/>
      <c r="I1095" s="152"/>
      <c r="J1095" s="152"/>
      <c r="K1095" s="152"/>
      <c r="L1095" s="152"/>
      <c r="M1095" s="152"/>
    </row>
    <row r="1096" spans="1:13">
      <c r="A1096" s="750"/>
      <c r="B1096" s="750"/>
      <c r="C1096" s="750"/>
      <c r="D1096" s="750"/>
      <c r="E1096" s="750"/>
      <c r="F1096" s="750"/>
      <c r="G1096" s="750"/>
      <c r="H1096" s="152"/>
      <c r="I1096" s="152"/>
      <c r="J1096" s="152"/>
      <c r="K1096" s="152"/>
      <c r="L1096" s="152"/>
      <c r="M1096" s="152"/>
    </row>
    <row r="1097" spans="1:13">
      <c r="A1097" s="750"/>
      <c r="B1097" s="750"/>
      <c r="C1097" s="750"/>
      <c r="D1097" s="750"/>
      <c r="E1097" s="750"/>
      <c r="F1097" s="750"/>
      <c r="G1097" s="750"/>
      <c r="H1097" s="152"/>
      <c r="I1097" s="152"/>
      <c r="J1097" s="152"/>
      <c r="K1097" s="152"/>
      <c r="L1097" s="152"/>
      <c r="M1097" s="152"/>
    </row>
    <row r="1098" spans="1:13">
      <c r="A1098" s="750"/>
      <c r="B1098" s="750"/>
      <c r="C1098" s="750"/>
      <c r="D1098" s="750"/>
      <c r="E1098" s="750"/>
      <c r="F1098" s="750"/>
      <c r="G1098" s="750"/>
      <c r="H1098" s="152"/>
      <c r="I1098" s="152"/>
      <c r="J1098" s="152"/>
      <c r="K1098" s="152"/>
      <c r="L1098" s="152"/>
      <c r="M1098" s="152"/>
    </row>
    <row r="1099" spans="1:13">
      <c r="A1099" s="750"/>
      <c r="B1099" s="750"/>
      <c r="C1099" s="750"/>
      <c r="D1099" s="750"/>
      <c r="E1099" s="750"/>
      <c r="F1099" s="750"/>
      <c r="G1099" s="750"/>
      <c r="H1099" s="152"/>
      <c r="I1099" s="152"/>
      <c r="J1099" s="152"/>
      <c r="K1099" s="152"/>
      <c r="L1099" s="152"/>
      <c r="M1099" s="152"/>
    </row>
    <row r="1100" spans="1:13">
      <c r="A1100" s="750"/>
      <c r="B1100" s="750"/>
      <c r="C1100" s="750"/>
      <c r="D1100" s="750"/>
      <c r="E1100" s="750"/>
      <c r="F1100" s="750"/>
      <c r="G1100" s="750"/>
      <c r="H1100" s="152"/>
      <c r="I1100" s="152"/>
      <c r="J1100" s="152"/>
      <c r="K1100" s="152"/>
      <c r="L1100" s="152"/>
      <c r="M1100" s="152"/>
    </row>
    <row r="1101" spans="1:13">
      <c r="A1101" s="750"/>
      <c r="B1101" s="750"/>
      <c r="C1101" s="750"/>
      <c r="D1101" s="750"/>
      <c r="E1101" s="750"/>
      <c r="F1101" s="750"/>
      <c r="G1101" s="750"/>
      <c r="H1101" s="152"/>
      <c r="I1101" s="152"/>
      <c r="J1101" s="152"/>
      <c r="K1101" s="152"/>
      <c r="L1101" s="152"/>
      <c r="M1101" s="152"/>
    </row>
    <row r="1102" spans="1:13">
      <c r="A1102" s="750"/>
      <c r="B1102" s="750"/>
      <c r="C1102" s="750"/>
      <c r="D1102" s="750"/>
      <c r="E1102" s="750"/>
      <c r="F1102" s="750"/>
      <c r="G1102" s="750"/>
      <c r="H1102" s="152"/>
      <c r="I1102" s="152"/>
      <c r="J1102" s="152"/>
      <c r="K1102" s="152"/>
      <c r="L1102" s="152"/>
      <c r="M1102" s="152"/>
    </row>
    <row r="1103" spans="1:13">
      <c r="A1103" s="750"/>
      <c r="B1103" s="750"/>
      <c r="C1103" s="750"/>
      <c r="D1103" s="750"/>
      <c r="E1103" s="750"/>
      <c r="F1103" s="750"/>
      <c r="G1103" s="750"/>
      <c r="H1103" s="152"/>
      <c r="I1103" s="152"/>
      <c r="J1103" s="152"/>
      <c r="K1103" s="152"/>
      <c r="L1103" s="152"/>
      <c r="M1103" s="152"/>
    </row>
    <row r="1104" spans="1:13">
      <c r="A1104" s="750"/>
      <c r="B1104" s="750"/>
      <c r="C1104" s="750"/>
      <c r="D1104" s="750"/>
      <c r="E1104" s="750"/>
      <c r="F1104" s="750"/>
      <c r="G1104" s="750"/>
      <c r="H1104" s="152"/>
      <c r="I1104" s="152"/>
      <c r="J1104" s="152"/>
      <c r="K1104" s="152"/>
      <c r="L1104" s="152"/>
      <c r="M1104" s="152"/>
    </row>
    <row r="1105" spans="1:13">
      <c r="A1105" s="750"/>
      <c r="B1105" s="750"/>
      <c r="C1105" s="750"/>
      <c r="D1105" s="750"/>
      <c r="E1105" s="750"/>
      <c r="F1105" s="750"/>
      <c r="G1105" s="750"/>
      <c r="H1105" s="152"/>
      <c r="I1105" s="152"/>
      <c r="J1105" s="152"/>
      <c r="K1105" s="152"/>
      <c r="L1105" s="152"/>
      <c r="M1105" s="152"/>
    </row>
    <row r="1106" spans="1:13">
      <c r="A1106" s="750"/>
      <c r="B1106" s="750"/>
      <c r="C1106" s="750"/>
      <c r="D1106" s="750"/>
      <c r="E1106" s="750"/>
      <c r="F1106" s="750"/>
      <c r="G1106" s="750"/>
      <c r="H1106" s="152"/>
      <c r="I1106" s="152"/>
      <c r="J1106" s="152"/>
      <c r="K1106" s="152"/>
      <c r="L1106" s="152"/>
      <c r="M1106" s="152"/>
    </row>
    <row r="1107" spans="1:13">
      <c r="A1107" s="750"/>
      <c r="B1107" s="750"/>
      <c r="C1107" s="750"/>
      <c r="D1107" s="750"/>
      <c r="E1107" s="750"/>
      <c r="F1107" s="750"/>
      <c r="G1107" s="750"/>
      <c r="H1107" s="152"/>
      <c r="I1107" s="152"/>
      <c r="J1107" s="152"/>
      <c r="K1107" s="152"/>
      <c r="L1107" s="152"/>
      <c r="M1107" s="152"/>
    </row>
    <row r="1108" spans="1:13">
      <c r="A1108" s="750"/>
      <c r="B1108" s="750"/>
      <c r="C1108" s="750"/>
      <c r="D1108" s="750"/>
      <c r="E1108" s="750"/>
      <c r="F1108" s="750"/>
      <c r="G1108" s="750"/>
      <c r="H1108" s="152"/>
      <c r="I1108" s="152"/>
      <c r="J1108" s="152"/>
      <c r="K1108" s="152"/>
      <c r="L1108" s="152"/>
      <c r="M1108" s="152"/>
    </row>
    <row r="1109" spans="1:13">
      <c r="A1109" s="750"/>
      <c r="B1109" s="750"/>
      <c r="C1109" s="750"/>
      <c r="D1109" s="750"/>
      <c r="E1109" s="750"/>
      <c r="F1109" s="750"/>
      <c r="G1109" s="750"/>
      <c r="H1109" s="152"/>
      <c r="I1109" s="152"/>
      <c r="J1109" s="152"/>
      <c r="K1109" s="152"/>
      <c r="L1109" s="152"/>
      <c r="M1109" s="152"/>
    </row>
    <row r="1110" spans="1:13">
      <c r="A1110" s="750"/>
      <c r="B1110" s="750"/>
      <c r="C1110" s="750"/>
      <c r="D1110" s="750"/>
      <c r="E1110" s="750"/>
      <c r="F1110" s="750"/>
      <c r="G1110" s="750"/>
      <c r="H1110" s="152"/>
      <c r="I1110" s="152"/>
      <c r="J1110" s="152"/>
      <c r="K1110" s="152"/>
      <c r="L1110" s="152"/>
      <c r="M1110" s="152"/>
    </row>
    <row r="1111" spans="1:13">
      <c r="A1111" s="750"/>
      <c r="B1111" s="750"/>
      <c r="C1111" s="750"/>
      <c r="D1111" s="750"/>
      <c r="E1111" s="750"/>
      <c r="F1111" s="750"/>
      <c r="G1111" s="750"/>
      <c r="H1111" s="152"/>
      <c r="I1111" s="152"/>
      <c r="J1111" s="152"/>
      <c r="K1111" s="152"/>
      <c r="L1111" s="152"/>
      <c r="M1111" s="152"/>
    </row>
    <row r="1112" spans="1:13">
      <c r="A1112" s="750"/>
      <c r="B1112" s="750"/>
      <c r="C1112" s="750"/>
      <c r="D1112" s="750"/>
      <c r="E1112" s="750"/>
      <c r="F1112" s="750"/>
      <c r="G1112" s="750"/>
      <c r="H1112" s="152"/>
      <c r="I1112" s="152"/>
      <c r="J1112" s="152"/>
      <c r="K1112" s="152"/>
      <c r="L1112" s="152"/>
      <c r="M1112" s="152"/>
    </row>
    <row r="1113" spans="1:13">
      <c r="A1113" s="750"/>
      <c r="B1113" s="750"/>
      <c r="C1113" s="750"/>
      <c r="D1113" s="750"/>
      <c r="E1113" s="750"/>
      <c r="F1113" s="750"/>
      <c r="G1113" s="750"/>
      <c r="H1113" s="152"/>
      <c r="I1113" s="152"/>
      <c r="J1113" s="152"/>
      <c r="K1113" s="152"/>
      <c r="L1113" s="152"/>
      <c r="M1113" s="152"/>
    </row>
    <row r="1114" spans="1:13">
      <c r="A1114" s="750"/>
      <c r="B1114" s="750"/>
      <c r="C1114" s="750"/>
      <c r="D1114" s="750"/>
      <c r="E1114" s="750"/>
      <c r="F1114" s="750"/>
      <c r="G1114" s="750"/>
      <c r="H1114" s="152"/>
      <c r="I1114" s="152"/>
      <c r="J1114" s="152"/>
      <c r="K1114" s="152"/>
      <c r="L1114" s="152"/>
      <c r="M1114" s="152"/>
    </row>
    <row r="1115" spans="1:13">
      <c r="A1115" s="750"/>
      <c r="B1115" s="750"/>
      <c r="C1115" s="750"/>
      <c r="D1115" s="750"/>
      <c r="E1115" s="750"/>
      <c r="F1115" s="750"/>
      <c r="G1115" s="750"/>
      <c r="H1115" s="152"/>
      <c r="I1115" s="152"/>
      <c r="J1115" s="152"/>
      <c r="K1115" s="152"/>
      <c r="L1115" s="152"/>
      <c r="M1115" s="152"/>
    </row>
    <row r="1116" spans="1:13">
      <c r="A1116" s="750"/>
      <c r="B1116" s="750"/>
      <c r="C1116" s="750"/>
      <c r="D1116" s="750"/>
      <c r="E1116" s="750"/>
      <c r="F1116" s="750"/>
      <c r="G1116" s="750"/>
      <c r="H1116" s="152"/>
      <c r="I1116" s="152"/>
      <c r="J1116" s="152"/>
      <c r="K1116" s="152"/>
      <c r="L1116" s="152"/>
      <c r="M1116" s="152"/>
    </row>
    <row r="1117" spans="1:13">
      <c r="A1117" s="750"/>
      <c r="B1117" s="750"/>
      <c r="C1117" s="750"/>
      <c r="D1117" s="750"/>
      <c r="E1117" s="750"/>
      <c r="F1117" s="750"/>
      <c r="G1117" s="750"/>
      <c r="H1117" s="152"/>
      <c r="I1117" s="152"/>
      <c r="J1117" s="152"/>
      <c r="K1117" s="152"/>
      <c r="L1117" s="152"/>
      <c r="M1117" s="152"/>
    </row>
    <row r="1118" spans="1:13">
      <c r="A1118" s="750"/>
      <c r="B1118" s="750"/>
      <c r="C1118" s="750"/>
      <c r="D1118" s="750"/>
      <c r="E1118" s="750"/>
      <c r="F1118" s="750"/>
      <c r="G1118" s="750"/>
      <c r="H1118" s="152"/>
      <c r="I1118" s="152"/>
      <c r="J1118" s="152"/>
      <c r="K1118" s="152"/>
      <c r="L1118" s="152"/>
      <c r="M1118" s="152"/>
    </row>
    <row r="1119" spans="1:13">
      <c r="A1119" s="750"/>
      <c r="B1119" s="750"/>
      <c r="C1119" s="750"/>
      <c r="D1119" s="750"/>
      <c r="E1119" s="750"/>
      <c r="F1119" s="750"/>
      <c r="G1119" s="750"/>
      <c r="H1119" s="152"/>
      <c r="I1119" s="152"/>
      <c r="J1119" s="152"/>
      <c r="K1119" s="152"/>
      <c r="L1119" s="152"/>
      <c r="M1119" s="152"/>
    </row>
    <row r="1120" spans="1:13">
      <c r="A1120" s="750"/>
      <c r="B1120" s="750"/>
      <c r="C1120" s="750"/>
      <c r="D1120" s="750"/>
      <c r="E1120" s="750"/>
      <c r="F1120" s="750"/>
      <c r="G1120" s="750"/>
      <c r="H1120" s="152"/>
      <c r="I1120" s="152"/>
      <c r="J1120" s="152"/>
      <c r="K1120" s="152"/>
      <c r="L1120" s="152"/>
      <c r="M1120" s="152"/>
    </row>
    <row r="1121" spans="1:13">
      <c r="A1121" s="750"/>
      <c r="B1121" s="750"/>
      <c r="C1121" s="750"/>
      <c r="D1121" s="750"/>
      <c r="E1121" s="750"/>
      <c r="F1121" s="750"/>
      <c r="G1121" s="750"/>
      <c r="H1121" s="152"/>
      <c r="I1121" s="152"/>
      <c r="J1121" s="152"/>
      <c r="K1121" s="152"/>
      <c r="L1121" s="152"/>
      <c r="M1121" s="152"/>
    </row>
    <row r="1122" spans="1:13">
      <c r="A1122" s="750"/>
      <c r="B1122" s="750"/>
      <c r="C1122" s="750"/>
      <c r="D1122" s="750"/>
      <c r="E1122" s="750"/>
      <c r="F1122" s="750"/>
      <c r="G1122" s="750"/>
      <c r="H1122" s="152"/>
      <c r="I1122" s="152"/>
      <c r="J1122" s="152"/>
      <c r="K1122" s="152"/>
      <c r="L1122" s="152"/>
      <c r="M1122" s="152"/>
    </row>
    <row r="1123" spans="1:13">
      <c r="A1123" s="750"/>
      <c r="B1123" s="750"/>
      <c r="C1123" s="750"/>
      <c r="D1123" s="750"/>
      <c r="E1123" s="750"/>
      <c r="F1123" s="750"/>
      <c r="G1123" s="750"/>
      <c r="H1123" s="152"/>
      <c r="I1123" s="152"/>
      <c r="J1123" s="152"/>
      <c r="K1123" s="152"/>
      <c r="L1123" s="152"/>
      <c r="M1123" s="152"/>
    </row>
    <row r="1124" spans="1:13">
      <c r="A1124" s="750"/>
      <c r="B1124" s="750"/>
      <c r="C1124" s="750"/>
      <c r="D1124" s="750"/>
      <c r="E1124" s="750"/>
      <c r="F1124" s="750"/>
      <c r="G1124" s="750"/>
      <c r="H1124" s="152"/>
      <c r="I1124" s="152"/>
      <c r="J1124" s="152"/>
      <c r="K1124" s="152"/>
      <c r="L1124" s="152"/>
      <c r="M1124" s="152"/>
    </row>
    <row r="1125" spans="1:13">
      <c r="A1125" s="750"/>
      <c r="B1125" s="750"/>
      <c r="C1125" s="750"/>
      <c r="D1125" s="750"/>
      <c r="E1125" s="750"/>
      <c r="F1125" s="750"/>
      <c r="G1125" s="750"/>
      <c r="H1125" s="152"/>
      <c r="I1125" s="152"/>
      <c r="J1125" s="152"/>
      <c r="K1125" s="152"/>
      <c r="L1125" s="152"/>
      <c r="M1125" s="152"/>
    </row>
    <row r="1126" spans="1:13">
      <c r="A1126" s="750"/>
      <c r="B1126" s="750"/>
      <c r="C1126" s="750"/>
      <c r="D1126" s="750"/>
      <c r="E1126" s="750"/>
      <c r="F1126" s="750"/>
      <c r="G1126" s="750"/>
      <c r="H1126" s="152"/>
      <c r="I1126" s="152"/>
      <c r="J1126" s="152"/>
      <c r="K1126" s="152"/>
      <c r="L1126" s="152"/>
      <c r="M1126" s="152"/>
    </row>
    <row r="1127" spans="1:13">
      <c r="A1127" s="750"/>
      <c r="B1127" s="750"/>
      <c r="C1127" s="750"/>
      <c r="D1127" s="750"/>
      <c r="E1127" s="750"/>
      <c r="F1127" s="750"/>
      <c r="G1127" s="750"/>
      <c r="H1127" s="152"/>
      <c r="I1127" s="152"/>
      <c r="J1127" s="152"/>
      <c r="K1127" s="152"/>
      <c r="L1127" s="152"/>
      <c r="M1127" s="152"/>
    </row>
    <row r="1128" spans="1:13">
      <c r="A1128" s="750"/>
      <c r="B1128" s="750"/>
      <c r="C1128" s="750"/>
      <c r="D1128" s="750"/>
      <c r="E1128" s="750"/>
      <c r="F1128" s="750"/>
      <c r="G1128" s="750"/>
      <c r="H1128" s="152"/>
      <c r="I1128" s="152"/>
      <c r="J1128" s="152"/>
      <c r="K1128" s="152"/>
      <c r="L1128" s="152"/>
      <c r="M1128" s="152"/>
    </row>
    <row r="1129" spans="1:13">
      <c r="A1129" s="750"/>
      <c r="B1129" s="750"/>
      <c r="C1129" s="750"/>
      <c r="D1129" s="750"/>
      <c r="E1129" s="750"/>
      <c r="F1129" s="750"/>
      <c r="G1129" s="750"/>
      <c r="H1129" s="152"/>
      <c r="I1129" s="152"/>
      <c r="J1129" s="152"/>
      <c r="K1129" s="152"/>
      <c r="L1129" s="152"/>
      <c r="M1129" s="152"/>
    </row>
    <row r="1130" spans="1:13">
      <c r="A1130" s="750"/>
      <c r="B1130" s="750"/>
      <c r="C1130" s="750"/>
      <c r="D1130" s="750"/>
      <c r="E1130" s="750"/>
      <c r="F1130" s="750"/>
      <c r="G1130" s="750"/>
      <c r="H1130" s="152"/>
      <c r="I1130" s="152"/>
      <c r="J1130" s="152"/>
      <c r="K1130" s="152"/>
      <c r="L1130" s="152"/>
      <c r="M1130" s="152"/>
    </row>
    <row r="1131" spans="1:13">
      <c r="A1131" s="750"/>
      <c r="B1131" s="750"/>
      <c r="C1131" s="750"/>
      <c r="D1131" s="750"/>
      <c r="E1131" s="750"/>
      <c r="F1131" s="750"/>
      <c r="G1131" s="750"/>
      <c r="H1131" s="152"/>
      <c r="I1131" s="152"/>
      <c r="J1131" s="152"/>
      <c r="K1131" s="152"/>
      <c r="L1131" s="152"/>
      <c r="M1131" s="152"/>
    </row>
    <row r="1132" spans="1:13">
      <c r="A1132" s="750"/>
      <c r="B1132" s="750"/>
      <c r="C1132" s="750"/>
      <c r="D1132" s="750"/>
      <c r="E1132" s="750"/>
      <c r="F1132" s="750"/>
      <c r="G1132" s="750"/>
      <c r="H1132" s="152"/>
      <c r="I1132" s="152"/>
      <c r="J1132" s="152"/>
      <c r="K1132" s="152"/>
      <c r="L1132" s="152"/>
      <c r="M1132" s="152"/>
    </row>
    <row r="1133" spans="1:13">
      <c r="A1133" s="750"/>
      <c r="B1133" s="750"/>
      <c r="C1133" s="750"/>
      <c r="D1133" s="750"/>
      <c r="E1133" s="750"/>
      <c r="F1133" s="750"/>
      <c r="G1133" s="750"/>
      <c r="H1133" s="152"/>
      <c r="I1133" s="152"/>
      <c r="J1133" s="152"/>
      <c r="K1133" s="152"/>
      <c r="L1133" s="152"/>
      <c r="M1133" s="152"/>
    </row>
    <row r="1134" spans="1:13">
      <c r="A1134" s="750"/>
      <c r="B1134" s="750"/>
      <c r="C1134" s="750"/>
      <c r="D1134" s="750"/>
      <c r="E1134" s="750"/>
      <c r="F1134" s="750"/>
      <c r="G1134" s="750"/>
      <c r="H1134" s="152"/>
      <c r="I1134" s="152"/>
      <c r="J1134" s="152"/>
      <c r="K1134" s="152"/>
      <c r="L1134" s="152"/>
      <c r="M1134" s="152"/>
    </row>
    <row r="1135" spans="1:13">
      <c r="A1135" s="750"/>
      <c r="B1135" s="750"/>
      <c r="C1135" s="750"/>
      <c r="D1135" s="750"/>
      <c r="E1135" s="750"/>
      <c r="F1135" s="750"/>
      <c r="G1135" s="750"/>
      <c r="H1135" s="152"/>
      <c r="I1135" s="152"/>
      <c r="J1135" s="152"/>
      <c r="K1135" s="152"/>
      <c r="L1135" s="152"/>
      <c r="M1135" s="152"/>
    </row>
    <row r="1136" spans="1:13">
      <c r="A1136" s="750"/>
      <c r="B1136" s="750"/>
      <c r="C1136" s="750"/>
      <c r="D1136" s="750"/>
      <c r="E1136" s="750"/>
      <c r="F1136" s="750"/>
      <c r="G1136" s="750"/>
      <c r="H1136" s="152"/>
      <c r="I1136" s="152"/>
      <c r="J1136" s="152"/>
      <c r="K1136" s="152"/>
      <c r="L1136" s="152"/>
      <c r="M1136" s="152"/>
    </row>
    <row r="1137" spans="1:13">
      <c r="A1137" s="750"/>
      <c r="B1137" s="750"/>
      <c r="C1137" s="750"/>
      <c r="D1137" s="750"/>
      <c r="E1137" s="750"/>
      <c r="F1137" s="750"/>
      <c r="G1137" s="750"/>
      <c r="H1137" s="152"/>
      <c r="I1137" s="152"/>
      <c r="J1137" s="152"/>
      <c r="K1137" s="152"/>
      <c r="L1137" s="152"/>
      <c r="M1137" s="152"/>
    </row>
    <row r="1138" spans="1:13">
      <c r="A1138" s="750"/>
      <c r="B1138" s="750"/>
      <c r="C1138" s="750"/>
      <c r="D1138" s="750"/>
      <c r="E1138" s="750"/>
      <c r="F1138" s="750"/>
      <c r="G1138" s="750"/>
      <c r="H1138" s="152"/>
      <c r="I1138" s="152"/>
      <c r="J1138" s="152"/>
      <c r="K1138" s="152"/>
      <c r="L1138" s="152"/>
      <c r="M1138" s="152"/>
    </row>
    <row r="1139" spans="1:13">
      <c r="A1139" s="750"/>
      <c r="B1139" s="750"/>
      <c r="C1139" s="750"/>
      <c r="D1139" s="750"/>
      <c r="E1139" s="750"/>
      <c r="F1139" s="750"/>
      <c r="G1139" s="750"/>
      <c r="H1139" s="152"/>
      <c r="I1139" s="152"/>
      <c r="J1139" s="152"/>
      <c r="K1139" s="152"/>
      <c r="L1139" s="152"/>
      <c r="M1139" s="152"/>
    </row>
    <row r="1140" spans="1:13">
      <c r="A1140" s="750"/>
      <c r="B1140" s="750"/>
      <c r="C1140" s="750"/>
      <c r="D1140" s="750"/>
      <c r="E1140" s="750"/>
      <c r="F1140" s="750"/>
      <c r="G1140" s="750"/>
      <c r="H1140" s="152"/>
      <c r="I1140" s="152"/>
      <c r="J1140" s="152"/>
      <c r="K1140" s="152"/>
      <c r="L1140" s="152"/>
      <c r="M1140" s="152"/>
    </row>
    <row r="1141" spans="1:13">
      <c r="A1141" s="750"/>
      <c r="B1141" s="750"/>
      <c r="C1141" s="750"/>
      <c r="D1141" s="750"/>
      <c r="E1141" s="750"/>
      <c r="F1141" s="750"/>
      <c r="G1141" s="750"/>
      <c r="H1141" s="152"/>
      <c r="I1141" s="152"/>
      <c r="J1141" s="152"/>
      <c r="K1141" s="152"/>
      <c r="L1141" s="152"/>
      <c r="M1141" s="152"/>
    </row>
    <row r="1142" spans="1:13">
      <c r="A1142" s="750"/>
      <c r="B1142" s="750"/>
      <c r="C1142" s="750"/>
      <c r="D1142" s="750"/>
      <c r="E1142" s="750"/>
      <c r="F1142" s="750"/>
      <c r="G1142" s="750"/>
      <c r="H1142" s="152"/>
      <c r="I1142" s="152"/>
      <c r="J1142" s="152"/>
      <c r="K1142" s="152"/>
      <c r="L1142" s="152"/>
      <c r="M1142" s="152"/>
    </row>
    <row r="1143" spans="1:13">
      <c r="A1143" s="750"/>
      <c r="B1143" s="750"/>
      <c r="C1143" s="750"/>
      <c r="D1143" s="750"/>
      <c r="E1143" s="750"/>
      <c r="F1143" s="750"/>
      <c r="G1143" s="750"/>
      <c r="H1143" s="152"/>
      <c r="I1143" s="152"/>
      <c r="J1143" s="152"/>
      <c r="K1143" s="152"/>
      <c r="L1143" s="152"/>
      <c r="M1143" s="152"/>
    </row>
    <row r="1144" spans="1:13">
      <c r="A1144" s="750"/>
      <c r="B1144" s="750"/>
      <c r="C1144" s="750"/>
      <c r="D1144" s="750"/>
      <c r="E1144" s="750"/>
      <c r="F1144" s="750"/>
      <c r="G1144" s="750"/>
      <c r="H1144" s="152"/>
      <c r="I1144" s="152"/>
      <c r="J1144" s="152"/>
      <c r="K1144" s="152"/>
      <c r="L1144" s="152"/>
      <c r="M1144" s="152"/>
    </row>
    <row r="1145" spans="1:13">
      <c r="A1145" s="750"/>
      <c r="B1145" s="750"/>
      <c r="C1145" s="750"/>
      <c r="D1145" s="750"/>
      <c r="E1145" s="750"/>
      <c r="F1145" s="750"/>
      <c r="G1145" s="750"/>
      <c r="H1145" s="152"/>
      <c r="I1145" s="152"/>
      <c r="J1145" s="152"/>
      <c r="K1145" s="152"/>
      <c r="L1145" s="152"/>
      <c r="M1145" s="152"/>
    </row>
    <row r="1146" spans="1:13">
      <c r="A1146" s="750"/>
      <c r="B1146" s="750"/>
      <c r="C1146" s="750"/>
      <c r="D1146" s="750"/>
      <c r="E1146" s="750"/>
      <c r="F1146" s="750"/>
      <c r="G1146" s="750"/>
      <c r="H1146" s="152"/>
      <c r="I1146" s="152"/>
      <c r="J1146" s="152"/>
      <c r="K1146" s="152"/>
      <c r="L1146" s="152"/>
      <c r="M1146" s="152"/>
    </row>
    <row r="1147" spans="1:13">
      <c r="A1147" s="750"/>
      <c r="B1147" s="750"/>
      <c r="C1147" s="750"/>
      <c r="D1147" s="750"/>
      <c r="E1147" s="750"/>
      <c r="F1147" s="750"/>
      <c r="G1147" s="750"/>
      <c r="H1147" s="152"/>
      <c r="I1147" s="152"/>
      <c r="J1147" s="152"/>
      <c r="K1147" s="152"/>
      <c r="L1147" s="152"/>
      <c r="M1147" s="152"/>
    </row>
    <row r="1148" spans="1:13">
      <c r="A1148" s="750"/>
      <c r="B1148" s="750"/>
      <c r="C1148" s="750"/>
      <c r="D1148" s="750"/>
      <c r="E1148" s="750"/>
      <c r="F1148" s="750"/>
      <c r="G1148" s="750"/>
      <c r="H1148" s="152"/>
      <c r="I1148" s="152"/>
      <c r="J1148" s="152"/>
      <c r="K1148" s="152"/>
      <c r="L1148" s="152"/>
      <c r="M1148" s="152"/>
    </row>
    <row r="1149" spans="1:13">
      <c r="A1149" s="750"/>
      <c r="B1149" s="750"/>
      <c r="C1149" s="750"/>
      <c r="D1149" s="750"/>
      <c r="E1149" s="750"/>
      <c r="F1149" s="750"/>
      <c r="G1149" s="750"/>
      <c r="H1149" s="152"/>
      <c r="I1149" s="152"/>
      <c r="J1149" s="152"/>
      <c r="K1149" s="152"/>
      <c r="L1149" s="152"/>
      <c r="M1149" s="152"/>
    </row>
    <row r="1150" spans="1:13">
      <c r="A1150" s="750"/>
      <c r="B1150" s="750"/>
      <c r="C1150" s="750"/>
      <c r="D1150" s="750"/>
      <c r="E1150" s="750"/>
      <c r="F1150" s="750"/>
      <c r="G1150" s="750"/>
      <c r="H1150" s="152"/>
      <c r="I1150" s="152"/>
      <c r="J1150" s="152"/>
      <c r="K1150" s="152"/>
      <c r="L1150" s="152"/>
      <c r="M1150" s="152"/>
    </row>
    <row r="1151" spans="1:13">
      <c r="A1151" s="750"/>
      <c r="B1151" s="750"/>
      <c r="C1151" s="750"/>
      <c r="D1151" s="750"/>
      <c r="E1151" s="750"/>
      <c r="F1151" s="750"/>
      <c r="G1151" s="750"/>
      <c r="H1151" s="152"/>
      <c r="I1151" s="152"/>
      <c r="J1151" s="152"/>
      <c r="K1151" s="152"/>
      <c r="L1151" s="152"/>
      <c r="M1151" s="152"/>
    </row>
    <row r="1152" spans="1:13">
      <c r="A1152" s="750"/>
      <c r="B1152" s="750"/>
      <c r="C1152" s="750"/>
      <c r="D1152" s="750"/>
      <c r="E1152" s="750"/>
      <c r="F1152" s="750"/>
      <c r="G1152" s="750"/>
      <c r="H1152" s="152"/>
      <c r="I1152" s="152"/>
      <c r="J1152" s="152"/>
      <c r="K1152" s="152"/>
      <c r="L1152" s="152"/>
      <c r="M1152" s="152"/>
    </row>
    <row r="1153" spans="1:13">
      <c r="A1153" s="750"/>
      <c r="B1153" s="750"/>
      <c r="C1153" s="750"/>
      <c r="D1153" s="750"/>
      <c r="E1153" s="750"/>
      <c r="F1153" s="750"/>
      <c r="G1153" s="750"/>
      <c r="H1153" s="152"/>
      <c r="I1153" s="152"/>
      <c r="J1153" s="152"/>
      <c r="K1153" s="152"/>
      <c r="L1153" s="152"/>
      <c r="M1153" s="152"/>
    </row>
    <row r="1154" spans="1:13">
      <c r="A1154" s="750"/>
      <c r="B1154" s="750"/>
      <c r="C1154" s="750"/>
      <c r="D1154" s="750"/>
      <c r="E1154" s="750"/>
      <c r="F1154" s="750"/>
      <c r="G1154" s="750"/>
      <c r="H1154" s="152"/>
      <c r="I1154" s="152"/>
      <c r="J1154" s="152"/>
      <c r="K1154" s="152"/>
      <c r="L1154" s="152"/>
      <c r="M1154" s="152"/>
    </row>
    <row r="1155" spans="1:13">
      <c r="A1155" s="750"/>
      <c r="B1155" s="750"/>
      <c r="C1155" s="750"/>
      <c r="D1155" s="750"/>
      <c r="E1155" s="750"/>
      <c r="F1155" s="750"/>
      <c r="G1155" s="750"/>
      <c r="H1155" s="152"/>
      <c r="I1155" s="152"/>
      <c r="J1155" s="152"/>
      <c r="K1155" s="152"/>
      <c r="L1155" s="152"/>
      <c r="M1155" s="152"/>
    </row>
    <row r="1156" spans="1:13">
      <c r="A1156" s="750"/>
      <c r="B1156" s="750"/>
      <c r="C1156" s="750"/>
      <c r="D1156" s="750"/>
      <c r="E1156" s="750"/>
      <c r="F1156" s="750"/>
      <c r="G1156" s="750"/>
      <c r="H1156" s="152"/>
      <c r="I1156" s="152"/>
      <c r="J1156" s="152"/>
      <c r="K1156" s="152"/>
      <c r="L1156" s="152"/>
      <c r="M1156" s="152"/>
    </row>
    <row r="1157" spans="1:13">
      <c r="A1157" s="750"/>
      <c r="B1157" s="750"/>
      <c r="C1157" s="750"/>
      <c r="D1157" s="750"/>
      <c r="E1157" s="750"/>
      <c r="F1157" s="750"/>
      <c r="G1157" s="750"/>
      <c r="H1157" s="152"/>
      <c r="I1157" s="152"/>
      <c r="J1157" s="152"/>
      <c r="K1157" s="152"/>
      <c r="L1157" s="152"/>
      <c r="M1157" s="152"/>
    </row>
    <row r="1158" spans="1:13">
      <c r="A1158" s="750"/>
      <c r="B1158" s="750"/>
      <c r="C1158" s="750"/>
      <c r="D1158" s="750"/>
      <c r="E1158" s="750"/>
      <c r="F1158" s="750"/>
      <c r="G1158" s="750"/>
      <c r="H1158" s="152"/>
      <c r="I1158" s="152"/>
      <c r="J1158" s="152"/>
      <c r="K1158" s="152"/>
      <c r="L1158" s="152"/>
      <c r="M1158" s="152"/>
    </row>
    <row r="1159" spans="1:13">
      <c r="A1159" s="750"/>
      <c r="B1159" s="750"/>
      <c r="C1159" s="750"/>
      <c r="D1159" s="750"/>
      <c r="E1159" s="750"/>
      <c r="F1159" s="750"/>
      <c r="G1159" s="750"/>
      <c r="H1159" s="152"/>
      <c r="I1159" s="152"/>
      <c r="J1159" s="152"/>
      <c r="K1159" s="152"/>
      <c r="L1159" s="152"/>
      <c r="M1159" s="152"/>
    </row>
    <row r="1160" spans="1:13">
      <c r="A1160" s="750"/>
      <c r="B1160" s="750"/>
      <c r="C1160" s="750"/>
      <c r="D1160" s="750"/>
      <c r="E1160" s="750"/>
      <c r="F1160" s="750"/>
      <c r="G1160" s="750"/>
      <c r="H1160" s="152"/>
      <c r="I1160" s="152"/>
      <c r="J1160" s="152"/>
      <c r="K1160" s="152"/>
      <c r="L1160" s="152"/>
      <c r="M1160" s="152"/>
    </row>
    <row r="1161" spans="1:13">
      <c r="A1161" s="750"/>
      <c r="B1161" s="750"/>
      <c r="C1161" s="750"/>
      <c r="D1161" s="750"/>
      <c r="E1161" s="750"/>
      <c r="F1161" s="750"/>
      <c r="G1161" s="750"/>
      <c r="H1161" s="152"/>
      <c r="I1161" s="152"/>
      <c r="J1161" s="152"/>
      <c r="K1161" s="152"/>
      <c r="L1161" s="152"/>
      <c r="M1161" s="152"/>
    </row>
    <row r="1162" spans="1:13">
      <c r="A1162" s="750"/>
      <c r="B1162" s="750"/>
      <c r="C1162" s="750"/>
      <c r="D1162" s="750"/>
      <c r="E1162" s="750"/>
      <c r="F1162" s="750"/>
      <c r="G1162" s="750"/>
      <c r="H1162" s="152"/>
      <c r="I1162" s="152"/>
      <c r="J1162" s="152"/>
      <c r="K1162" s="152"/>
      <c r="L1162" s="152"/>
      <c r="M1162" s="152"/>
    </row>
    <row r="1163" spans="1:13">
      <c r="A1163" s="750"/>
      <c r="B1163" s="750"/>
      <c r="C1163" s="750"/>
      <c r="D1163" s="750"/>
      <c r="E1163" s="750"/>
      <c r="F1163" s="750"/>
      <c r="G1163" s="750"/>
      <c r="H1163" s="152"/>
      <c r="I1163" s="152"/>
      <c r="J1163" s="152"/>
      <c r="K1163" s="152"/>
      <c r="L1163" s="152"/>
      <c r="M1163" s="152"/>
    </row>
    <row r="1164" spans="1:13">
      <c r="A1164" s="750"/>
      <c r="B1164" s="750"/>
      <c r="C1164" s="750"/>
      <c r="D1164" s="750"/>
      <c r="E1164" s="750"/>
      <c r="F1164" s="750"/>
      <c r="G1164" s="750"/>
      <c r="H1164" s="152"/>
      <c r="I1164" s="152"/>
      <c r="J1164" s="152"/>
      <c r="K1164" s="152"/>
      <c r="L1164" s="152"/>
      <c r="M1164" s="152"/>
    </row>
    <row r="1165" spans="1:13">
      <c r="A1165" s="750"/>
      <c r="B1165" s="750"/>
      <c r="C1165" s="750"/>
      <c r="D1165" s="750"/>
      <c r="E1165" s="750"/>
      <c r="F1165" s="750"/>
      <c r="G1165" s="750"/>
      <c r="H1165" s="152"/>
      <c r="I1165" s="152"/>
      <c r="J1165" s="152"/>
      <c r="K1165" s="152"/>
      <c r="L1165" s="152"/>
      <c r="M1165" s="152"/>
    </row>
    <row r="1166" spans="1:13">
      <c r="A1166" s="750"/>
      <c r="B1166" s="750"/>
      <c r="C1166" s="750"/>
      <c r="D1166" s="750"/>
      <c r="E1166" s="750"/>
      <c r="F1166" s="750"/>
      <c r="G1166" s="750"/>
      <c r="H1166" s="152"/>
      <c r="I1166" s="152"/>
      <c r="J1166" s="152"/>
      <c r="K1166" s="152"/>
      <c r="L1166" s="152"/>
      <c r="M1166" s="152"/>
    </row>
    <row r="1167" spans="1:13">
      <c r="A1167" s="750"/>
      <c r="B1167" s="750"/>
      <c r="C1167" s="750"/>
      <c r="D1167" s="750"/>
      <c r="E1167" s="750"/>
      <c r="F1167" s="750"/>
      <c r="G1167" s="750"/>
      <c r="H1167" s="152"/>
      <c r="I1167" s="152"/>
      <c r="J1167" s="152"/>
      <c r="K1167" s="152"/>
      <c r="L1167" s="152"/>
      <c r="M1167" s="152"/>
    </row>
    <row r="1168" spans="1:13">
      <c r="A1168" s="750"/>
      <c r="B1168" s="750"/>
      <c r="C1168" s="750"/>
      <c r="D1168" s="750"/>
      <c r="E1168" s="750"/>
      <c r="F1168" s="750"/>
      <c r="G1168" s="750"/>
      <c r="H1168" s="152"/>
      <c r="I1168" s="152"/>
      <c r="J1168" s="152"/>
      <c r="K1168" s="152"/>
      <c r="L1168" s="152"/>
      <c r="M1168" s="152"/>
    </row>
    <row r="1169" spans="1:13">
      <c r="A1169" s="750"/>
      <c r="B1169" s="750"/>
      <c r="C1169" s="750"/>
      <c r="D1169" s="750"/>
      <c r="E1169" s="750"/>
      <c r="F1169" s="750"/>
      <c r="G1169" s="750"/>
      <c r="H1169" s="152"/>
      <c r="I1169" s="152"/>
      <c r="J1169" s="152"/>
      <c r="K1169" s="152"/>
      <c r="L1169" s="152"/>
      <c r="M1169" s="152"/>
    </row>
  </sheetData>
  <mergeCells count="1">
    <mergeCell ref="A2:G2"/>
  </mergeCells>
  <phoneticPr fontId="4" type="noConversion"/>
  <pageMargins left="0.75" right="0.75" top="1" bottom="1" header="0.5" footer="0.5"/>
  <pageSetup paperSize="9" scale="98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view="pageBreakPreview" zoomScaleNormal="100" workbookViewId="0">
      <selection activeCell="J12" sqref="A3:J12"/>
    </sheetView>
  </sheetViews>
  <sheetFormatPr defaultRowHeight="21.75" customHeight="1"/>
  <cols>
    <col min="1" max="1" width="6.625" style="329" customWidth="1"/>
    <col min="2" max="2" width="15.25" style="329" customWidth="1"/>
    <col min="3" max="3" width="19" style="329" customWidth="1"/>
    <col min="4" max="4" width="7.75" style="329" customWidth="1"/>
    <col min="5" max="5" width="6.625" style="329" customWidth="1"/>
    <col min="6" max="9" width="12.625" style="343" customWidth="1"/>
    <col min="10" max="10" width="14" style="329" customWidth="1"/>
    <col min="11" max="256" width="9" style="120"/>
    <col min="257" max="257" width="6.625" style="120" customWidth="1"/>
    <col min="258" max="258" width="15.25" style="120" customWidth="1"/>
    <col min="259" max="259" width="19" style="120" customWidth="1"/>
    <col min="260" max="260" width="7.75" style="120" customWidth="1"/>
    <col min="261" max="261" width="6.625" style="120" customWidth="1"/>
    <col min="262" max="265" width="14.25" style="120" customWidth="1"/>
    <col min="266" max="266" width="14" style="120" customWidth="1"/>
    <col min="267" max="512" width="9" style="120"/>
    <col min="513" max="513" width="6.625" style="120" customWidth="1"/>
    <col min="514" max="514" width="15.25" style="120" customWidth="1"/>
    <col min="515" max="515" width="19" style="120" customWidth="1"/>
    <col min="516" max="516" width="7.75" style="120" customWidth="1"/>
    <col min="517" max="517" width="6.625" style="120" customWidth="1"/>
    <col min="518" max="521" width="14.25" style="120" customWidth="1"/>
    <col min="522" max="522" width="14" style="120" customWidth="1"/>
    <col min="523" max="768" width="9" style="120"/>
    <col min="769" max="769" width="6.625" style="120" customWidth="1"/>
    <col min="770" max="770" width="15.25" style="120" customWidth="1"/>
    <col min="771" max="771" width="19" style="120" customWidth="1"/>
    <col min="772" max="772" width="7.75" style="120" customWidth="1"/>
    <col min="773" max="773" width="6.625" style="120" customWidth="1"/>
    <col min="774" max="777" width="14.25" style="120" customWidth="1"/>
    <col min="778" max="778" width="14" style="120" customWidth="1"/>
    <col min="779" max="1024" width="9" style="120"/>
    <col min="1025" max="1025" width="6.625" style="120" customWidth="1"/>
    <col min="1026" max="1026" width="15.25" style="120" customWidth="1"/>
    <col min="1027" max="1027" width="19" style="120" customWidth="1"/>
    <col min="1028" max="1028" width="7.75" style="120" customWidth="1"/>
    <col min="1029" max="1029" width="6.625" style="120" customWidth="1"/>
    <col min="1030" max="1033" width="14.25" style="120" customWidth="1"/>
    <col min="1034" max="1034" width="14" style="120" customWidth="1"/>
    <col min="1035" max="1280" width="9" style="120"/>
    <col min="1281" max="1281" width="6.625" style="120" customWidth="1"/>
    <col min="1282" max="1282" width="15.25" style="120" customWidth="1"/>
    <col min="1283" max="1283" width="19" style="120" customWidth="1"/>
    <col min="1284" max="1284" width="7.75" style="120" customWidth="1"/>
    <col min="1285" max="1285" width="6.625" style="120" customWidth="1"/>
    <col min="1286" max="1289" width="14.25" style="120" customWidth="1"/>
    <col min="1290" max="1290" width="14" style="120" customWidth="1"/>
    <col min="1291" max="1536" width="9" style="120"/>
    <col min="1537" max="1537" width="6.625" style="120" customWidth="1"/>
    <col min="1538" max="1538" width="15.25" style="120" customWidth="1"/>
    <col min="1539" max="1539" width="19" style="120" customWidth="1"/>
    <col min="1540" max="1540" width="7.75" style="120" customWidth="1"/>
    <col min="1541" max="1541" width="6.625" style="120" customWidth="1"/>
    <col min="1542" max="1545" width="14.25" style="120" customWidth="1"/>
    <col min="1546" max="1546" width="14" style="120" customWidth="1"/>
    <col min="1547" max="1792" width="9" style="120"/>
    <col min="1793" max="1793" width="6.625" style="120" customWidth="1"/>
    <col min="1794" max="1794" width="15.25" style="120" customWidth="1"/>
    <col min="1795" max="1795" width="19" style="120" customWidth="1"/>
    <col min="1796" max="1796" width="7.75" style="120" customWidth="1"/>
    <col min="1797" max="1797" width="6.625" style="120" customWidth="1"/>
    <col min="1798" max="1801" width="14.25" style="120" customWidth="1"/>
    <col min="1802" max="1802" width="14" style="120" customWidth="1"/>
    <col min="1803" max="2048" width="9" style="120"/>
    <col min="2049" max="2049" width="6.625" style="120" customWidth="1"/>
    <col min="2050" max="2050" width="15.25" style="120" customWidth="1"/>
    <col min="2051" max="2051" width="19" style="120" customWidth="1"/>
    <col min="2052" max="2052" width="7.75" style="120" customWidth="1"/>
    <col min="2053" max="2053" width="6.625" style="120" customWidth="1"/>
    <col min="2054" max="2057" width="14.25" style="120" customWidth="1"/>
    <col min="2058" max="2058" width="14" style="120" customWidth="1"/>
    <col min="2059" max="2304" width="9" style="120"/>
    <col min="2305" max="2305" width="6.625" style="120" customWidth="1"/>
    <col min="2306" max="2306" width="15.25" style="120" customWidth="1"/>
    <col min="2307" max="2307" width="19" style="120" customWidth="1"/>
    <col min="2308" max="2308" width="7.75" style="120" customWidth="1"/>
    <col min="2309" max="2309" width="6.625" style="120" customWidth="1"/>
    <col min="2310" max="2313" width="14.25" style="120" customWidth="1"/>
    <col min="2314" max="2314" width="14" style="120" customWidth="1"/>
    <col min="2315" max="2560" width="9" style="120"/>
    <col min="2561" max="2561" width="6.625" style="120" customWidth="1"/>
    <col min="2562" max="2562" width="15.25" style="120" customWidth="1"/>
    <col min="2563" max="2563" width="19" style="120" customWidth="1"/>
    <col min="2564" max="2564" width="7.75" style="120" customWidth="1"/>
    <col min="2565" max="2565" width="6.625" style="120" customWidth="1"/>
    <col min="2566" max="2569" width="14.25" style="120" customWidth="1"/>
    <col min="2570" max="2570" width="14" style="120" customWidth="1"/>
    <col min="2571" max="2816" width="9" style="120"/>
    <col min="2817" max="2817" width="6.625" style="120" customWidth="1"/>
    <col min="2818" max="2818" width="15.25" style="120" customWidth="1"/>
    <col min="2819" max="2819" width="19" style="120" customWidth="1"/>
    <col min="2820" max="2820" width="7.75" style="120" customWidth="1"/>
    <col min="2821" max="2821" width="6.625" style="120" customWidth="1"/>
    <col min="2822" max="2825" width="14.25" style="120" customWidth="1"/>
    <col min="2826" max="2826" width="14" style="120" customWidth="1"/>
    <col min="2827" max="3072" width="9" style="120"/>
    <col min="3073" max="3073" width="6.625" style="120" customWidth="1"/>
    <col min="3074" max="3074" width="15.25" style="120" customWidth="1"/>
    <col min="3075" max="3075" width="19" style="120" customWidth="1"/>
    <col min="3076" max="3076" width="7.75" style="120" customWidth="1"/>
    <col min="3077" max="3077" width="6.625" style="120" customWidth="1"/>
    <col min="3078" max="3081" width="14.25" style="120" customWidth="1"/>
    <col min="3082" max="3082" width="14" style="120" customWidth="1"/>
    <col min="3083" max="3328" width="9" style="120"/>
    <col min="3329" max="3329" width="6.625" style="120" customWidth="1"/>
    <col min="3330" max="3330" width="15.25" style="120" customWidth="1"/>
    <col min="3331" max="3331" width="19" style="120" customWidth="1"/>
    <col min="3332" max="3332" width="7.75" style="120" customWidth="1"/>
    <col min="3333" max="3333" width="6.625" style="120" customWidth="1"/>
    <col min="3334" max="3337" width="14.25" style="120" customWidth="1"/>
    <col min="3338" max="3338" width="14" style="120" customWidth="1"/>
    <col min="3339" max="3584" width="9" style="120"/>
    <col min="3585" max="3585" width="6.625" style="120" customWidth="1"/>
    <col min="3586" max="3586" width="15.25" style="120" customWidth="1"/>
    <col min="3587" max="3587" width="19" style="120" customWidth="1"/>
    <col min="3588" max="3588" width="7.75" style="120" customWidth="1"/>
    <col min="3589" max="3589" width="6.625" style="120" customWidth="1"/>
    <col min="3590" max="3593" width="14.25" style="120" customWidth="1"/>
    <col min="3594" max="3594" width="14" style="120" customWidth="1"/>
    <col min="3595" max="3840" width="9" style="120"/>
    <col min="3841" max="3841" width="6.625" style="120" customWidth="1"/>
    <col min="3842" max="3842" width="15.25" style="120" customWidth="1"/>
    <col min="3843" max="3843" width="19" style="120" customWidth="1"/>
    <col min="3844" max="3844" width="7.75" style="120" customWidth="1"/>
    <col min="3845" max="3845" width="6.625" style="120" customWidth="1"/>
    <col min="3846" max="3849" width="14.25" style="120" customWidth="1"/>
    <col min="3850" max="3850" width="14" style="120" customWidth="1"/>
    <col min="3851" max="4096" width="9" style="120"/>
    <col min="4097" max="4097" width="6.625" style="120" customWidth="1"/>
    <col min="4098" max="4098" width="15.25" style="120" customWidth="1"/>
    <col min="4099" max="4099" width="19" style="120" customWidth="1"/>
    <col min="4100" max="4100" width="7.75" style="120" customWidth="1"/>
    <col min="4101" max="4101" width="6.625" style="120" customWidth="1"/>
    <col min="4102" max="4105" width="14.25" style="120" customWidth="1"/>
    <col min="4106" max="4106" width="14" style="120" customWidth="1"/>
    <col min="4107" max="4352" width="9" style="120"/>
    <col min="4353" max="4353" width="6.625" style="120" customWidth="1"/>
    <col min="4354" max="4354" width="15.25" style="120" customWidth="1"/>
    <col min="4355" max="4355" width="19" style="120" customWidth="1"/>
    <col min="4356" max="4356" width="7.75" style="120" customWidth="1"/>
    <col min="4357" max="4357" width="6.625" style="120" customWidth="1"/>
    <col min="4358" max="4361" width="14.25" style="120" customWidth="1"/>
    <col min="4362" max="4362" width="14" style="120" customWidth="1"/>
    <col min="4363" max="4608" width="9" style="120"/>
    <col min="4609" max="4609" width="6.625" style="120" customWidth="1"/>
    <col min="4610" max="4610" width="15.25" style="120" customWidth="1"/>
    <col min="4611" max="4611" width="19" style="120" customWidth="1"/>
    <col min="4612" max="4612" width="7.75" style="120" customWidth="1"/>
    <col min="4613" max="4613" width="6.625" style="120" customWidth="1"/>
    <col min="4614" max="4617" width="14.25" style="120" customWidth="1"/>
    <col min="4618" max="4618" width="14" style="120" customWidth="1"/>
    <col min="4619" max="4864" width="9" style="120"/>
    <col min="4865" max="4865" width="6.625" style="120" customWidth="1"/>
    <col min="4866" max="4866" width="15.25" style="120" customWidth="1"/>
    <col min="4867" max="4867" width="19" style="120" customWidth="1"/>
    <col min="4868" max="4868" width="7.75" style="120" customWidth="1"/>
    <col min="4869" max="4869" width="6.625" style="120" customWidth="1"/>
    <col min="4870" max="4873" width="14.25" style="120" customWidth="1"/>
    <col min="4874" max="4874" width="14" style="120" customWidth="1"/>
    <col min="4875" max="5120" width="9" style="120"/>
    <col min="5121" max="5121" width="6.625" style="120" customWidth="1"/>
    <col min="5122" max="5122" width="15.25" style="120" customWidth="1"/>
    <col min="5123" max="5123" width="19" style="120" customWidth="1"/>
    <col min="5124" max="5124" width="7.75" style="120" customWidth="1"/>
    <col min="5125" max="5125" width="6.625" style="120" customWidth="1"/>
    <col min="5126" max="5129" width="14.25" style="120" customWidth="1"/>
    <col min="5130" max="5130" width="14" style="120" customWidth="1"/>
    <col min="5131" max="5376" width="9" style="120"/>
    <col min="5377" max="5377" width="6.625" style="120" customWidth="1"/>
    <col min="5378" max="5378" width="15.25" style="120" customWidth="1"/>
    <col min="5379" max="5379" width="19" style="120" customWidth="1"/>
    <col min="5380" max="5380" width="7.75" style="120" customWidth="1"/>
    <col min="5381" max="5381" width="6.625" style="120" customWidth="1"/>
    <col min="5382" max="5385" width="14.25" style="120" customWidth="1"/>
    <col min="5386" max="5386" width="14" style="120" customWidth="1"/>
    <col min="5387" max="5632" width="9" style="120"/>
    <col min="5633" max="5633" width="6.625" style="120" customWidth="1"/>
    <col min="5634" max="5634" width="15.25" style="120" customWidth="1"/>
    <col min="5635" max="5635" width="19" style="120" customWidth="1"/>
    <col min="5636" max="5636" width="7.75" style="120" customWidth="1"/>
    <col min="5637" max="5637" width="6.625" style="120" customWidth="1"/>
    <col min="5638" max="5641" width="14.25" style="120" customWidth="1"/>
    <col min="5642" max="5642" width="14" style="120" customWidth="1"/>
    <col min="5643" max="5888" width="9" style="120"/>
    <col min="5889" max="5889" width="6.625" style="120" customWidth="1"/>
    <col min="5890" max="5890" width="15.25" style="120" customWidth="1"/>
    <col min="5891" max="5891" width="19" style="120" customWidth="1"/>
    <col min="5892" max="5892" width="7.75" style="120" customWidth="1"/>
    <col min="5893" max="5893" width="6.625" style="120" customWidth="1"/>
    <col min="5894" max="5897" width="14.25" style="120" customWidth="1"/>
    <col min="5898" max="5898" width="14" style="120" customWidth="1"/>
    <col min="5899" max="6144" width="9" style="120"/>
    <col min="6145" max="6145" width="6.625" style="120" customWidth="1"/>
    <col min="6146" max="6146" width="15.25" style="120" customWidth="1"/>
    <col min="6147" max="6147" width="19" style="120" customWidth="1"/>
    <col min="6148" max="6148" width="7.75" style="120" customWidth="1"/>
    <col min="6149" max="6149" width="6.625" style="120" customWidth="1"/>
    <col min="6150" max="6153" width="14.25" style="120" customWidth="1"/>
    <col min="6154" max="6154" width="14" style="120" customWidth="1"/>
    <col min="6155" max="6400" width="9" style="120"/>
    <col min="6401" max="6401" width="6.625" style="120" customWidth="1"/>
    <col min="6402" max="6402" width="15.25" style="120" customWidth="1"/>
    <col min="6403" max="6403" width="19" style="120" customWidth="1"/>
    <col min="6404" max="6404" width="7.75" style="120" customWidth="1"/>
    <col min="6405" max="6405" width="6.625" style="120" customWidth="1"/>
    <col min="6406" max="6409" width="14.25" style="120" customWidth="1"/>
    <col min="6410" max="6410" width="14" style="120" customWidth="1"/>
    <col min="6411" max="6656" width="9" style="120"/>
    <col min="6657" max="6657" width="6.625" style="120" customWidth="1"/>
    <col min="6658" max="6658" width="15.25" style="120" customWidth="1"/>
    <col min="6659" max="6659" width="19" style="120" customWidth="1"/>
    <col min="6660" max="6660" width="7.75" style="120" customWidth="1"/>
    <col min="6661" max="6661" width="6.625" style="120" customWidth="1"/>
    <col min="6662" max="6665" width="14.25" style="120" customWidth="1"/>
    <col min="6666" max="6666" width="14" style="120" customWidth="1"/>
    <col min="6667" max="6912" width="9" style="120"/>
    <col min="6913" max="6913" width="6.625" style="120" customWidth="1"/>
    <col min="6914" max="6914" width="15.25" style="120" customWidth="1"/>
    <col min="6915" max="6915" width="19" style="120" customWidth="1"/>
    <col min="6916" max="6916" width="7.75" style="120" customWidth="1"/>
    <col min="6917" max="6917" width="6.625" style="120" customWidth="1"/>
    <col min="6918" max="6921" width="14.25" style="120" customWidth="1"/>
    <col min="6922" max="6922" width="14" style="120" customWidth="1"/>
    <col min="6923" max="7168" width="9" style="120"/>
    <col min="7169" max="7169" width="6.625" style="120" customWidth="1"/>
    <col min="7170" max="7170" width="15.25" style="120" customWidth="1"/>
    <col min="7171" max="7171" width="19" style="120" customWidth="1"/>
    <col min="7172" max="7172" width="7.75" style="120" customWidth="1"/>
    <col min="7173" max="7173" width="6.625" style="120" customWidth="1"/>
    <col min="7174" max="7177" width="14.25" style="120" customWidth="1"/>
    <col min="7178" max="7178" width="14" style="120" customWidth="1"/>
    <col min="7179" max="7424" width="9" style="120"/>
    <col min="7425" max="7425" width="6.625" style="120" customWidth="1"/>
    <col min="7426" max="7426" width="15.25" style="120" customWidth="1"/>
    <col min="7427" max="7427" width="19" style="120" customWidth="1"/>
    <col min="7428" max="7428" width="7.75" style="120" customWidth="1"/>
    <col min="7429" max="7429" width="6.625" style="120" customWidth="1"/>
    <col min="7430" max="7433" width="14.25" style="120" customWidth="1"/>
    <col min="7434" max="7434" width="14" style="120" customWidth="1"/>
    <col min="7435" max="7680" width="9" style="120"/>
    <col min="7681" max="7681" width="6.625" style="120" customWidth="1"/>
    <col min="7682" max="7682" width="15.25" style="120" customWidth="1"/>
    <col min="7683" max="7683" width="19" style="120" customWidth="1"/>
    <col min="7684" max="7684" width="7.75" style="120" customWidth="1"/>
    <col min="7685" max="7685" width="6.625" style="120" customWidth="1"/>
    <col min="7686" max="7689" width="14.25" style="120" customWidth="1"/>
    <col min="7690" max="7690" width="14" style="120" customWidth="1"/>
    <col min="7691" max="7936" width="9" style="120"/>
    <col min="7937" max="7937" width="6.625" style="120" customWidth="1"/>
    <col min="7938" max="7938" width="15.25" style="120" customWidth="1"/>
    <col min="7939" max="7939" width="19" style="120" customWidth="1"/>
    <col min="7940" max="7940" width="7.75" style="120" customWidth="1"/>
    <col min="7941" max="7941" width="6.625" style="120" customWidth="1"/>
    <col min="7942" max="7945" width="14.25" style="120" customWidth="1"/>
    <col min="7946" max="7946" width="14" style="120" customWidth="1"/>
    <col min="7947" max="8192" width="9" style="120"/>
    <col min="8193" max="8193" width="6.625" style="120" customWidth="1"/>
    <col min="8194" max="8194" width="15.25" style="120" customWidth="1"/>
    <col min="8195" max="8195" width="19" style="120" customWidth="1"/>
    <col min="8196" max="8196" width="7.75" style="120" customWidth="1"/>
    <col min="8197" max="8197" width="6.625" style="120" customWidth="1"/>
    <col min="8198" max="8201" width="14.25" style="120" customWidth="1"/>
    <col min="8202" max="8202" width="14" style="120" customWidth="1"/>
    <col min="8203" max="8448" width="9" style="120"/>
    <col min="8449" max="8449" width="6.625" style="120" customWidth="1"/>
    <col min="8450" max="8450" width="15.25" style="120" customWidth="1"/>
    <col min="8451" max="8451" width="19" style="120" customWidth="1"/>
    <col min="8452" max="8452" width="7.75" style="120" customWidth="1"/>
    <col min="8453" max="8453" width="6.625" style="120" customWidth="1"/>
    <col min="8454" max="8457" width="14.25" style="120" customWidth="1"/>
    <col min="8458" max="8458" width="14" style="120" customWidth="1"/>
    <col min="8459" max="8704" width="9" style="120"/>
    <col min="8705" max="8705" width="6.625" style="120" customWidth="1"/>
    <col min="8706" max="8706" width="15.25" style="120" customWidth="1"/>
    <col min="8707" max="8707" width="19" style="120" customWidth="1"/>
    <col min="8708" max="8708" width="7.75" style="120" customWidth="1"/>
    <col min="8709" max="8709" width="6.625" style="120" customWidth="1"/>
    <col min="8710" max="8713" width="14.25" style="120" customWidth="1"/>
    <col min="8714" max="8714" width="14" style="120" customWidth="1"/>
    <col min="8715" max="8960" width="9" style="120"/>
    <col min="8961" max="8961" width="6.625" style="120" customWidth="1"/>
    <col min="8962" max="8962" width="15.25" style="120" customWidth="1"/>
    <col min="8963" max="8963" width="19" style="120" customWidth="1"/>
    <col min="8964" max="8964" width="7.75" style="120" customWidth="1"/>
    <col min="8965" max="8965" width="6.625" style="120" customWidth="1"/>
    <col min="8966" max="8969" width="14.25" style="120" customWidth="1"/>
    <col min="8970" max="8970" width="14" style="120" customWidth="1"/>
    <col min="8971" max="9216" width="9" style="120"/>
    <col min="9217" max="9217" width="6.625" style="120" customWidth="1"/>
    <col min="9218" max="9218" width="15.25" style="120" customWidth="1"/>
    <col min="9219" max="9219" width="19" style="120" customWidth="1"/>
    <col min="9220" max="9220" width="7.75" style="120" customWidth="1"/>
    <col min="9221" max="9221" width="6.625" style="120" customWidth="1"/>
    <col min="9222" max="9225" width="14.25" style="120" customWidth="1"/>
    <col min="9226" max="9226" width="14" style="120" customWidth="1"/>
    <col min="9227" max="9472" width="9" style="120"/>
    <col min="9473" max="9473" width="6.625" style="120" customWidth="1"/>
    <col min="9474" max="9474" width="15.25" style="120" customWidth="1"/>
    <col min="9475" max="9475" width="19" style="120" customWidth="1"/>
    <col min="9476" max="9476" width="7.75" style="120" customWidth="1"/>
    <col min="9477" max="9477" width="6.625" style="120" customWidth="1"/>
    <col min="9478" max="9481" width="14.25" style="120" customWidth="1"/>
    <col min="9482" max="9482" width="14" style="120" customWidth="1"/>
    <col min="9483" max="9728" width="9" style="120"/>
    <col min="9729" max="9729" width="6.625" style="120" customWidth="1"/>
    <col min="9730" max="9730" width="15.25" style="120" customWidth="1"/>
    <col min="9731" max="9731" width="19" style="120" customWidth="1"/>
    <col min="9732" max="9732" width="7.75" style="120" customWidth="1"/>
    <col min="9733" max="9733" width="6.625" style="120" customWidth="1"/>
    <col min="9734" max="9737" width="14.25" style="120" customWidth="1"/>
    <col min="9738" max="9738" width="14" style="120" customWidth="1"/>
    <col min="9739" max="9984" width="9" style="120"/>
    <col min="9985" max="9985" width="6.625" style="120" customWidth="1"/>
    <col min="9986" max="9986" width="15.25" style="120" customWidth="1"/>
    <col min="9987" max="9987" width="19" style="120" customWidth="1"/>
    <col min="9988" max="9988" width="7.75" style="120" customWidth="1"/>
    <col min="9989" max="9989" width="6.625" style="120" customWidth="1"/>
    <col min="9990" max="9993" width="14.25" style="120" customWidth="1"/>
    <col min="9994" max="9994" width="14" style="120" customWidth="1"/>
    <col min="9995" max="10240" width="9" style="120"/>
    <col min="10241" max="10241" width="6.625" style="120" customWidth="1"/>
    <col min="10242" max="10242" width="15.25" style="120" customWidth="1"/>
    <col min="10243" max="10243" width="19" style="120" customWidth="1"/>
    <col min="10244" max="10244" width="7.75" style="120" customWidth="1"/>
    <col min="10245" max="10245" width="6.625" style="120" customWidth="1"/>
    <col min="10246" max="10249" width="14.25" style="120" customWidth="1"/>
    <col min="10250" max="10250" width="14" style="120" customWidth="1"/>
    <col min="10251" max="10496" width="9" style="120"/>
    <col min="10497" max="10497" width="6.625" style="120" customWidth="1"/>
    <col min="10498" max="10498" width="15.25" style="120" customWidth="1"/>
    <col min="10499" max="10499" width="19" style="120" customWidth="1"/>
    <col min="10500" max="10500" width="7.75" style="120" customWidth="1"/>
    <col min="10501" max="10501" width="6.625" style="120" customWidth="1"/>
    <col min="10502" max="10505" width="14.25" style="120" customWidth="1"/>
    <col min="10506" max="10506" width="14" style="120" customWidth="1"/>
    <col min="10507" max="10752" width="9" style="120"/>
    <col min="10753" max="10753" width="6.625" style="120" customWidth="1"/>
    <col min="10754" max="10754" width="15.25" style="120" customWidth="1"/>
    <col min="10755" max="10755" width="19" style="120" customWidth="1"/>
    <col min="10756" max="10756" width="7.75" style="120" customWidth="1"/>
    <col min="10757" max="10757" width="6.625" style="120" customWidth="1"/>
    <col min="10758" max="10761" width="14.25" style="120" customWidth="1"/>
    <col min="10762" max="10762" width="14" style="120" customWidth="1"/>
    <col min="10763" max="11008" width="9" style="120"/>
    <col min="11009" max="11009" width="6.625" style="120" customWidth="1"/>
    <col min="11010" max="11010" width="15.25" style="120" customWidth="1"/>
    <col min="11011" max="11011" width="19" style="120" customWidth="1"/>
    <col min="11012" max="11012" width="7.75" style="120" customWidth="1"/>
    <col min="11013" max="11013" width="6.625" style="120" customWidth="1"/>
    <col min="11014" max="11017" width="14.25" style="120" customWidth="1"/>
    <col min="11018" max="11018" width="14" style="120" customWidth="1"/>
    <col min="11019" max="11264" width="9" style="120"/>
    <col min="11265" max="11265" width="6.625" style="120" customWidth="1"/>
    <col min="11266" max="11266" width="15.25" style="120" customWidth="1"/>
    <col min="11267" max="11267" width="19" style="120" customWidth="1"/>
    <col min="11268" max="11268" width="7.75" style="120" customWidth="1"/>
    <col min="11269" max="11269" width="6.625" style="120" customWidth="1"/>
    <col min="11270" max="11273" width="14.25" style="120" customWidth="1"/>
    <col min="11274" max="11274" width="14" style="120" customWidth="1"/>
    <col min="11275" max="11520" width="9" style="120"/>
    <col min="11521" max="11521" width="6.625" style="120" customWidth="1"/>
    <col min="11522" max="11522" width="15.25" style="120" customWidth="1"/>
    <col min="11523" max="11523" width="19" style="120" customWidth="1"/>
    <col min="11524" max="11524" width="7.75" style="120" customWidth="1"/>
    <col min="11525" max="11525" width="6.625" style="120" customWidth="1"/>
    <col min="11526" max="11529" width="14.25" style="120" customWidth="1"/>
    <col min="11530" max="11530" width="14" style="120" customWidth="1"/>
    <col min="11531" max="11776" width="9" style="120"/>
    <col min="11777" max="11777" width="6.625" style="120" customWidth="1"/>
    <col min="11778" max="11778" width="15.25" style="120" customWidth="1"/>
    <col min="11779" max="11779" width="19" style="120" customWidth="1"/>
    <col min="11780" max="11780" width="7.75" style="120" customWidth="1"/>
    <col min="11781" max="11781" width="6.625" style="120" customWidth="1"/>
    <col min="11782" max="11785" width="14.25" style="120" customWidth="1"/>
    <col min="11786" max="11786" width="14" style="120" customWidth="1"/>
    <col min="11787" max="12032" width="9" style="120"/>
    <col min="12033" max="12033" width="6.625" style="120" customWidth="1"/>
    <col min="12034" max="12034" width="15.25" style="120" customWidth="1"/>
    <col min="12035" max="12035" width="19" style="120" customWidth="1"/>
    <col min="12036" max="12036" width="7.75" style="120" customWidth="1"/>
    <col min="12037" max="12037" width="6.625" style="120" customWidth="1"/>
    <col min="12038" max="12041" width="14.25" style="120" customWidth="1"/>
    <col min="12042" max="12042" width="14" style="120" customWidth="1"/>
    <col min="12043" max="12288" width="9" style="120"/>
    <col min="12289" max="12289" width="6.625" style="120" customWidth="1"/>
    <col min="12290" max="12290" width="15.25" style="120" customWidth="1"/>
    <col min="12291" max="12291" width="19" style="120" customWidth="1"/>
    <col min="12292" max="12292" width="7.75" style="120" customWidth="1"/>
    <col min="12293" max="12293" width="6.625" style="120" customWidth="1"/>
    <col min="12294" max="12297" width="14.25" style="120" customWidth="1"/>
    <col min="12298" max="12298" width="14" style="120" customWidth="1"/>
    <col min="12299" max="12544" width="9" style="120"/>
    <col min="12545" max="12545" width="6.625" style="120" customWidth="1"/>
    <col min="12546" max="12546" width="15.25" style="120" customWidth="1"/>
    <col min="12547" max="12547" width="19" style="120" customWidth="1"/>
    <col min="12548" max="12548" width="7.75" style="120" customWidth="1"/>
    <col min="12549" max="12549" width="6.625" style="120" customWidth="1"/>
    <col min="12550" max="12553" width="14.25" style="120" customWidth="1"/>
    <col min="12554" max="12554" width="14" style="120" customWidth="1"/>
    <col min="12555" max="12800" width="9" style="120"/>
    <col min="12801" max="12801" width="6.625" style="120" customWidth="1"/>
    <col min="12802" max="12802" width="15.25" style="120" customWidth="1"/>
    <col min="12803" max="12803" width="19" style="120" customWidth="1"/>
    <col min="12804" max="12804" width="7.75" style="120" customWidth="1"/>
    <col min="12805" max="12805" width="6.625" style="120" customWidth="1"/>
    <col min="12806" max="12809" width="14.25" style="120" customWidth="1"/>
    <col min="12810" max="12810" width="14" style="120" customWidth="1"/>
    <col min="12811" max="13056" width="9" style="120"/>
    <col min="13057" max="13057" width="6.625" style="120" customWidth="1"/>
    <col min="13058" max="13058" width="15.25" style="120" customWidth="1"/>
    <col min="13059" max="13059" width="19" style="120" customWidth="1"/>
    <col min="13060" max="13060" width="7.75" style="120" customWidth="1"/>
    <col min="13061" max="13061" width="6.625" style="120" customWidth="1"/>
    <col min="13062" max="13065" width="14.25" style="120" customWidth="1"/>
    <col min="13066" max="13066" width="14" style="120" customWidth="1"/>
    <col min="13067" max="13312" width="9" style="120"/>
    <col min="13313" max="13313" width="6.625" style="120" customWidth="1"/>
    <col min="13314" max="13314" width="15.25" style="120" customWidth="1"/>
    <col min="13315" max="13315" width="19" style="120" customWidth="1"/>
    <col min="13316" max="13316" width="7.75" style="120" customWidth="1"/>
    <col min="13317" max="13317" width="6.625" style="120" customWidth="1"/>
    <col min="13318" max="13321" width="14.25" style="120" customWidth="1"/>
    <col min="13322" max="13322" width="14" style="120" customWidth="1"/>
    <col min="13323" max="13568" width="9" style="120"/>
    <col min="13569" max="13569" width="6.625" style="120" customWidth="1"/>
    <col min="13570" max="13570" width="15.25" style="120" customWidth="1"/>
    <col min="13571" max="13571" width="19" style="120" customWidth="1"/>
    <col min="13572" max="13572" width="7.75" style="120" customWidth="1"/>
    <col min="13573" max="13573" width="6.625" style="120" customWidth="1"/>
    <col min="13574" max="13577" width="14.25" style="120" customWidth="1"/>
    <col min="13578" max="13578" width="14" style="120" customWidth="1"/>
    <col min="13579" max="13824" width="9" style="120"/>
    <col min="13825" max="13825" width="6.625" style="120" customWidth="1"/>
    <col min="13826" max="13826" width="15.25" style="120" customWidth="1"/>
    <col min="13827" max="13827" width="19" style="120" customWidth="1"/>
    <col min="13828" max="13828" width="7.75" style="120" customWidth="1"/>
    <col min="13829" max="13829" width="6.625" style="120" customWidth="1"/>
    <col min="13830" max="13833" width="14.25" style="120" customWidth="1"/>
    <col min="13834" max="13834" width="14" style="120" customWidth="1"/>
    <col min="13835" max="14080" width="9" style="120"/>
    <col min="14081" max="14081" width="6.625" style="120" customWidth="1"/>
    <col min="14082" max="14082" width="15.25" style="120" customWidth="1"/>
    <col min="14083" max="14083" width="19" style="120" customWidth="1"/>
    <col min="14084" max="14084" width="7.75" style="120" customWidth="1"/>
    <col min="14085" max="14085" width="6.625" style="120" customWidth="1"/>
    <col min="14086" max="14089" width="14.25" style="120" customWidth="1"/>
    <col min="14090" max="14090" width="14" style="120" customWidth="1"/>
    <col min="14091" max="14336" width="9" style="120"/>
    <col min="14337" max="14337" width="6.625" style="120" customWidth="1"/>
    <col min="14338" max="14338" width="15.25" style="120" customWidth="1"/>
    <col min="14339" max="14339" width="19" style="120" customWidth="1"/>
    <col min="14340" max="14340" width="7.75" style="120" customWidth="1"/>
    <col min="14341" max="14341" width="6.625" style="120" customWidth="1"/>
    <col min="14342" max="14345" width="14.25" style="120" customWidth="1"/>
    <col min="14346" max="14346" width="14" style="120" customWidth="1"/>
    <col min="14347" max="14592" width="9" style="120"/>
    <col min="14593" max="14593" width="6.625" style="120" customWidth="1"/>
    <col min="14594" max="14594" width="15.25" style="120" customWidth="1"/>
    <col min="14595" max="14595" width="19" style="120" customWidth="1"/>
    <col min="14596" max="14596" width="7.75" style="120" customWidth="1"/>
    <col min="14597" max="14597" width="6.625" style="120" customWidth="1"/>
    <col min="14598" max="14601" width="14.25" style="120" customWidth="1"/>
    <col min="14602" max="14602" width="14" style="120" customWidth="1"/>
    <col min="14603" max="14848" width="9" style="120"/>
    <col min="14849" max="14849" width="6.625" style="120" customWidth="1"/>
    <col min="14850" max="14850" width="15.25" style="120" customWidth="1"/>
    <col min="14851" max="14851" width="19" style="120" customWidth="1"/>
    <col min="14852" max="14852" width="7.75" style="120" customWidth="1"/>
    <col min="14853" max="14853" width="6.625" style="120" customWidth="1"/>
    <col min="14854" max="14857" width="14.25" style="120" customWidth="1"/>
    <col min="14858" max="14858" width="14" style="120" customWidth="1"/>
    <col min="14859" max="15104" width="9" style="120"/>
    <col min="15105" max="15105" width="6.625" style="120" customWidth="1"/>
    <col min="15106" max="15106" width="15.25" style="120" customWidth="1"/>
    <col min="15107" max="15107" width="19" style="120" customWidth="1"/>
    <col min="15108" max="15108" width="7.75" style="120" customWidth="1"/>
    <col min="15109" max="15109" width="6.625" style="120" customWidth="1"/>
    <col min="15110" max="15113" width="14.25" style="120" customWidth="1"/>
    <col min="15114" max="15114" width="14" style="120" customWidth="1"/>
    <col min="15115" max="15360" width="9" style="120"/>
    <col min="15361" max="15361" width="6.625" style="120" customWidth="1"/>
    <col min="15362" max="15362" width="15.25" style="120" customWidth="1"/>
    <col min="15363" max="15363" width="19" style="120" customWidth="1"/>
    <col min="15364" max="15364" width="7.75" style="120" customWidth="1"/>
    <col min="15365" max="15365" width="6.625" style="120" customWidth="1"/>
    <col min="15366" max="15369" width="14.25" style="120" customWidth="1"/>
    <col min="15370" max="15370" width="14" style="120" customWidth="1"/>
    <col min="15371" max="15616" width="9" style="120"/>
    <col min="15617" max="15617" width="6.625" style="120" customWidth="1"/>
    <col min="15618" max="15618" width="15.25" style="120" customWidth="1"/>
    <col min="15619" max="15619" width="19" style="120" customWidth="1"/>
    <col min="15620" max="15620" width="7.75" style="120" customWidth="1"/>
    <col min="15621" max="15621" width="6.625" style="120" customWidth="1"/>
    <col min="15622" max="15625" width="14.25" style="120" customWidth="1"/>
    <col min="15626" max="15626" width="14" style="120" customWidth="1"/>
    <col min="15627" max="15872" width="9" style="120"/>
    <col min="15873" max="15873" width="6.625" style="120" customWidth="1"/>
    <col min="15874" max="15874" width="15.25" style="120" customWidth="1"/>
    <col min="15875" max="15875" width="19" style="120" customWidth="1"/>
    <col min="15876" max="15876" width="7.75" style="120" customWidth="1"/>
    <col min="15877" max="15877" width="6.625" style="120" customWidth="1"/>
    <col min="15878" max="15881" width="14.25" style="120" customWidth="1"/>
    <col min="15882" max="15882" width="14" style="120" customWidth="1"/>
    <col min="15883" max="16128" width="9" style="120"/>
    <col min="16129" max="16129" width="6.625" style="120" customWidth="1"/>
    <col min="16130" max="16130" width="15.25" style="120" customWidth="1"/>
    <col min="16131" max="16131" width="19" style="120" customWidth="1"/>
    <col min="16132" max="16132" width="7.75" style="120" customWidth="1"/>
    <col min="16133" max="16133" width="6.625" style="120" customWidth="1"/>
    <col min="16134" max="16137" width="14.25" style="120" customWidth="1"/>
    <col min="16138" max="16138" width="14" style="120" customWidth="1"/>
    <col min="16139" max="16384" width="9" style="120"/>
  </cols>
  <sheetData>
    <row r="1" spans="1:10" s="147" customFormat="1" ht="16.5" customHeight="1">
      <c r="A1" s="1032" t="s">
        <v>227</v>
      </c>
      <c r="B1" s="933"/>
      <c r="C1" s="1027" t="s">
        <v>192</v>
      </c>
      <c r="D1" s="1027" t="s">
        <v>193</v>
      </c>
      <c r="E1" s="1027" t="s">
        <v>114</v>
      </c>
      <c r="F1" s="339" t="s">
        <v>194</v>
      </c>
      <c r="G1" s="1026" t="s">
        <v>166</v>
      </c>
      <c r="H1" s="339" t="s">
        <v>195</v>
      </c>
      <c r="I1" s="1026" t="s">
        <v>135</v>
      </c>
      <c r="J1" s="1027" t="s">
        <v>196</v>
      </c>
    </row>
    <row r="2" spans="1:10" s="147" customFormat="1" ht="16.5" customHeight="1">
      <c r="A2" s="1033"/>
      <c r="B2" s="934"/>
      <c r="C2" s="918"/>
      <c r="D2" s="918"/>
      <c r="E2" s="918"/>
      <c r="F2" s="340" t="s">
        <v>197</v>
      </c>
      <c r="G2" s="1025"/>
      <c r="H2" s="340" t="s">
        <v>198</v>
      </c>
      <c r="I2" s="1025"/>
      <c r="J2" s="918"/>
    </row>
    <row r="3" spans="1:10" s="562" customFormat="1" ht="21.75" customHeight="1">
      <c r="A3" s="567" t="s">
        <v>228</v>
      </c>
      <c r="B3" s="212" t="s">
        <v>229</v>
      </c>
      <c r="C3" s="324" t="s">
        <v>230</v>
      </c>
      <c r="D3" s="581">
        <v>1</v>
      </c>
      <c r="E3" s="567" t="s">
        <v>156</v>
      </c>
      <c r="F3" s="571">
        <f>단가산출서!B21</f>
        <v>396</v>
      </c>
      <c r="G3" s="571">
        <f>단가산출서!C21</f>
        <v>3903</v>
      </c>
      <c r="H3" s="571">
        <f>단가산출서!D21</f>
        <v>280</v>
      </c>
      <c r="I3" s="571">
        <f>단가산출서!E21</f>
        <v>4579</v>
      </c>
      <c r="J3" s="567"/>
    </row>
    <row r="4" spans="1:10" s="562" customFormat="1" ht="21.75" customHeight="1">
      <c r="A4" s="567" t="s">
        <v>231</v>
      </c>
      <c r="B4" s="212" t="s">
        <v>232</v>
      </c>
      <c r="C4" s="324" t="s">
        <v>230</v>
      </c>
      <c r="D4" s="581">
        <v>1</v>
      </c>
      <c r="E4" s="567" t="s">
        <v>156</v>
      </c>
      <c r="F4" s="571">
        <f>단가산출서!B42</f>
        <v>343</v>
      </c>
      <c r="G4" s="571">
        <f>단가산출서!C42</f>
        <v>3831</v>
      </c>
      <c r="H4" s="571">
        <f>단가산출서!D42</f>
        <v>243</v>
      </c>
      <c r="I4" s="571">
        <f>단가산출서!E42</f>
        <v>4417</v>
      </c>
      <c r="J4" s="567"/>
    </row>
    <row r="5" spans="1:10" s="562" customFormat="1" ht="21.75" customHeight="1">
      <c r="A5" s="567" t="s">
        <v>233</v>
      </c>
      <c r="B5" s="212" t="s">
        <v>163</v>
      </c>
      <c r="C5" s="324" t="s">
        <v>234</v>
      </c>
      <c r="D5" s="581">
        <v>1</v>
      </c>
      <c r="E5" s="567" t="s">
        <v>156</v>
      </c>
      <c r="F5" s="571">
        <f>단가산출서!B63</f>
        <v>526</v>
      </c>
      <c r="G5" s="571">
        <f>단가산출서!C63</f>
        <v>2534</v>
      </c>
      <c r="H5" s="571">
        <f>단가산출서!D63</f>
        <v>349</v>
      </c>
      <c r="I5" s="571">
        <f>단가산출서!E63</f>
        <v>3409</v>
      </c>
      <c r="J5" s="575"/>
    </row>
    <row r="6" spans="1:10" s="562" customFormat="1" ht="21.75" customHeight="1">
      <c r="A6" s="567" t="s">
        <v>235</v>
      </c>
      <c r="B6" s="212" t="s">
        <v>229</v>
      </c>
      <c r="C6" s="324" t="s">
        <v>236</v>
      </c>
      <c r="D6" s="581">
        <v>1</v>
      </c>
      <c r="E6" s="567" t="s">
        <v>237</v>
      </c>
      <c r="F6" s="571">
        <f>단가산출서!B84</f>
        <v>331</v>
      </c>
      <c r="G6" s="571">
        <f>단가산출서!C84</f>
        <v>389</v>
      </c>
      <c r="H6" s="571">
        <f>단가산출서!D84</f>
        <v>315</v>
      </c>
      <c r="I6" s="571">
        <f>단가산출서!E84</f>
        <v>1035</v>
      </c>
      <c r="J6" s="567"/>
    </row>
    <row r="7" spans="1:10" s="562" customFormat="1" ht="21.75" customHeight="1">
      <c r="A7" s="567" t="s">
        <v>238</v>
      </c>
      <c r="B7" s="212" t="s">
        <v>232</v>
      </c>
      <c r="C7" s="324" t="s">
        <v>236</v>
      </c>
      <c r="D7" s="581">
        <v>1</v>
      </c>
      <c r="E7" s="567" t="s">
        <v>237</v>
      </c>
      <c r="F7" s="571">
        <f>단가산출서!B105</f>
        <v>287</v>
      </c>
      <c r="G7" s="571">
        <f>단가산출서!C105</f>
        <v>326</v>
      </c>
      <c r="H7" s="571">
        <f>단가산출서!D105</f>
        <v>264</v>
      </c>
      <c r="I7" s="571">
        <f>단가산출서!E105</f>
        <v>877</v>
      </c>
      <c r="J7" s="567"/>
    </row>
    <row r="8" spans="1:10" s="562" customFormat="1" ht="21.75" customHeight="1">
      <c r="A8" s="567" t="s">
        <v>239</v>
      </c>
      <c r="B8" s="212" t="s">
        <v>163</v>
      </c>
      <c r="C8" s="324" t="s">
        <v>236</v>
      </c>
      <c r="D8" s="581">
        <v>1</v>
      </c>
      <c r="E8" s="567" t="s">
        <v>237</v>
      </c>
      <c r="F8" s="571">
        <f>단가산출서!B126</f>
        <v>496</v>
      </c>
      <c r="G8" s="571">
        <f>단가산출서!C126</f>
        <v>2470</v>
      </c>
      <c r="H8" s="571">
        <f>단가산출서!D126</f>
        <v>254</v>
      </c>
      <c r="I8" s="571">
        <f>단가산출서!E126</f>
        <v>3220</v>
      </c>
      <c r="J8" s="567"/>
    </row>
    <row r="9" spans="1:10" s="562" customFormat="1" ht="21.75" customHeight="1">
      <c r="A9" s="567" t="s">
        <v>240</v>
      </c>
      <c r="B9" s="212" t="s">
        <v>241</v>
      </c>
      <c r="C9" s="567" t="s">
        <v>242</v>
      </c>
      <c r="D9" s="581">
        <v>1</v>
      </c>
      <c r="E9" s="567" t="s">
        <v>237</v>
      </c>
      <c r="F9" s="571">
        <f>단가산출서!B147</f>
        <v>21</v>
      </c>
      <c r="G9" s="571">
        <f>단가산출서!C147</f>
        <v>194</v>
      </c>
      <c r="H9" s="571">
        <f>단가산출서!D147</f>
        <v>40</v>
      </c>
      <c r="I9" s="571">
        <f>단가산출서!E147</f>
        <v>255</v>
      </c>
      <c r="J9" s="567"/>
    </row>
    <row r="10" spans="1:10" s="562" customFormat="1" ht="21.75" customHeight="1">
      <c r="A10" s="567" t="s">
        <v>243</v>
      </c>
      <c r="B10" s="212" t="s">
        <v>241</v>
      </c>
      <c r="C10" s="567" t="s">
        <v>244</v>
      </c>
      <c r="D10" s="581">
        <v>1</v>
      </c>
      <c r="E10" s="567" t="s">
        <v>237</v>
      </c>
      <c r="F10" s="571">
        <f>단가산출서!B147</f>
        <v>21</v>
      </c>
      <c r="G10" s="571">
        <f>단가산출서!C168</f>
        <v>207</v>
      </c>
      <c r="H10" s="571">
        <f>단가산출서!D168</f>
        <v>5</v>
      </c>
      <c r="I10" s="571">
        <f>단가산출서!E168</f>
        <v>233</v>
      </c>
      <c r="J10" s="567"/>
    </row>
    <row r="11" spans="1:10" s="562" customFormat="1" ht="21.75" customHeight="1">
      <c r="A11" s="567" t="s">
        <v>245</v>
      </c>
      <c r="B11" s="212" t="s">
        <v>158</v>
      </c>
      <c r="C11" s="324" t="s">
        <v>236</v>
      </c>
      <c r="D11" s="581">
        <v>1</v>
      </c>
      <c r="E11" s="567" t="s">
        <v>237</v>
      </c>
      <c r="F11" s="571">
        <f>단가산출서!B189</f>
        <v>359</v>
      </c>
      <c r="G11" s="571">
        <f>단가산출서!C189</f>
        <v>408</v>
      </c>
      <c r="H11" s="571">
        <f>단가산출서!D189</f>
        <v>330</v>
      </c>
      <c r="I11" s="571">
        <f>단가산출서!E189</f>
        <v>1097</v>
      </c>
      <c r="J11" s="567"/>
    </row>
    <row r="12" spans="1:10" s="562" customFormat="1" ht="21.75" customHeight="1">
      <c r="A12" s="567" t="s">
        <v>246</v>
      </c>
      <c r="B12" s="212" t="s">
        <v>791</v>
      </c>
      <c r="C12" s="324" t="s">
        <v>236</v>
      </c>
      <c r="D12" s="581">
        <v>1</v>
      </c>
      <c r="E12" s="567" t="s">
        <v>237</v>
      </c>
      <c r="F12" s="571">
        <f>단가산출서!B210</f>
        <v>981</v>
      </c>
      <c r="G12" s="571">
        <f>단가산출서!C210</f>
        <v>1416</v>
      </c>
      <c r="H12" s="571">
        <f>단가산출서!D210</f>
        <v>696</v>
      </c>
      <c r="I12" s="571">
        <f>단가산출서!E210</f>
        <v>3093</v>
      </c>
      <c r="J12" s="567"/>
    </row>
    <row r="13" spans="1:10" s="147" customFormat="1" ht="21.75" customHeight="1">
      <c r="A13" s="210"/>
      <c r="B13" s="305"/>
      <c r="C13" s="269"/>
      <c r="D13" s="322"/>
      <c r="E13" s="210"/>
      <c r="F13" s="310"/>
      <c r="G13" s="310"/>
      <c r="H13" s="310"/>
      <c r="I13" s="310"/>
      <c r="J13" s="269"/>
    </row>
    <row r="14" spans="1:10" s="147" customFormat="1" ht="21.75" customHeight="1">
      <c r="A14" s="210"/>
      <c r="B14" s="305"/>
      <c r="C14" s="269"/>
      <c r="D14" s="322"/>
      <c r="E14" s="210"/>
      <c r="F14" s="310"/>
      <c r="G14" s="310"/>
      <c r="H14" s="310"/>
      <c r="I14" s="310"/>
      <c r="J14" s="269"/>
    </row>
    <row r="15" spans="1:10" s="147" customFormat="1" ht="21.75" customHeight="1">
      <c r="A15" s="210"/>
      <c r="B15" s="305"/>
      <c r="C15" s="269"/>
      <c r="D15" s="322"/>
      <c r="E15" s="210"/>
      <c r="F15" s="310"/>
      <c r="G15" s="310"/>
      <c r="H15" s="310"/>
      <c r="I15" s="310"/>
      <c r="J15" s="269"/>
    </row>
    <row r="16" spans="1:10" s="147" customFormat="1" ht="21.75" customHeight="1">
      <c r="A16" s="210"/>
      <c r="B16" s="305"/>
      <c r="C16" s="269"/>
      <c r="D16" s="322"/>
      <c r="E16" s="210"/>
      <c r="F16" s="310"/>
      <c r="G16" s="310"/>
      <c r="H16" s="310"/>
      <c r="I16" s="310"/>
      <c r="J16" s="269"/>
    </row>
    <row r="17" spans="1:10" s="147" customFormat="1" ht="21.75" customHeight="1">
      <c r="A17" s="210"/>
      <c r="B17" s="305"/>
      <c r="C17" s="269"/>
      <c r="D17" s="322"/>
      <c r="E17" s="210"/>
      <c r="F17" s="310"/>
      <c r="G17" s="310"/>
      <c r="H17" s="310"/>
      <c r="I17" s="310"/>
      <c r="J17" s="269"/>
    </row>
    <row r="18" spans="1:10" s="147" customFormat="1" ht="21.75" customHeight="1">
      <c r="A18" s="210"/>
      <c r="B18" s="305"/>
      <c r="C18" s="269"/>
      <c r="D18" s="322"/>
      <c r="E18" s="210"/>
      <c r="F18" s="310"/>
      <c r="G18" s="310"/>
      <c r="H18" s="310"/>
      <c r="I18" s="310"/>
      <c r="J18" s="269"/>
    </row>
    <row r="19" spans="1:10" s="147" customFormat="1" ht="21.75" customHeight="1">
      <c r="A19" s="210"/>
      <c r="B19" s="269"/>
      <c r="C19" s="269"/>
      <c r="D19" s="322"/>
      <c r="E19" s="210"/>
      <c r="F19" s="310"/>
      <c r="G19" s="310"/>
      <c r="H19" s="310"/>
      <c r="I19" s="310"/>
      <c r="J19" s="269"/>
    </row>
    <row r="20" spans="1:10" s="147" customFormat="1" ht="21.75" customHeight="1">
      <c r="A20" s="328"/>
      <c r="B20" s="269"/>
      <c r="C20" s="269"/>
      <c r="D20" s="328"/>
      <c r="E20" s="269"/>
      <c r="F20" s="310"/>
      <c r="G20" s="310"/>
      <c r="H20" s="310"/>
      <c r="I20" s="310"/>
      <c r="J20" s="269"/>
    </row>
    <row r="21" spans="1:10" ht="21.75" customHeight="1">
      <c r="A21" s="331"/>
      <c r="B21" s="341"/>
      <c r="C21" s="333"/>
      <c r="D21" s="331"/>
      <c r="E21" s="341"/>
      <c r="F21" s="342"/>
      <c r="G21" s="342"/>
      <c r="H21" s="342"/>
      <c r="I21" s="342"/>
      <c r="J21" s="341"/>
    </row>
    <row r="22" spans="1:10" ht="21.75" customHeight="1">
      <c r="A22" s="331"/>
      <c r="B22" s="341"/>
      <c r="C22" s="341"/>
      <c r="D22" s="331"/>
      <c r="E22" s="341"/>
      <c r="F22" s="342"/>
      <c r="G22" s="342"/>
      <c r="H22" s="342"/>
      <c r="I22" s="342"/>
      <c r="J22" s="341"/>
    </row>
    <row r="23" spans="1:10" ht="21.75" customHeight="1">
      <c r="A23" s="331"/>
      <c r="B23" s="341"/>
      <c r="C23" s="341"/>
      <c r="D23" s="331"/>
      <c r="E23" s="341"/>
      <c r="F23" s="342"/>
      <c r="G23" s="342"/>
      <c r="H23" s="342"/>
      <c r="I23" s="342"/>
      <c r="J23" s="341"/>
    </row>
    <row r="24" spans="1:10" ht="21.75" customHeight="1">
      <c r="A24" s="331"/>
      <c r="D24" s="331"/>
      <c r="E24" s="341"/>
      <c r="F24" s="342"/>
    </row>
    <row r="25" spans="1:10" ht="21.75" customHeight="1">
      <c r="A25" s="331"/>
      <c r="B25" s="341"/>
      <c r="C25" s="333"/>
      <c r="D25" s="331"/>
      <c r="E25" s="341"/>
      <c r="F25" s="342"/>
    </row>
    <row r="26" spans="1:10" ht="21.75" customHeight="1">
      <c r="A26" s="331"/>
      <c r="B26" s="341"/>
      <c r="C26" s="333"/>
      <c r="D26" s="331"/>
      <c r="E26" s="341"/>
      <c r="F26" s="342"/>
    </row>
    <row r="27" spans="1:10" ht="21.75" customHeight="1">
      <c r="A27" s="331"/>
      <c r="B27" s="341"/>
      <c r="C27" s="333"/>
      <c r="D27" s="331"/>
      <c r="E27" s="341"/>
      <c r="F27" s="342"/>
    </row>
    <row r="28" spans="1:10" ht="21.75" customHeight="1">
      <c r="A28" s="331"/>
      <c r="B28" s="341"/>
      <c r="C28" s="333"/>
      <c r="D28" s="331"/>
      <c r="E28" s="341"/>
      <c r="F28" s="342"/>
    </row>
    <row r="29" spans="1:10" ht="21.75" customHeight="1">
      <c r="A29" s="331"/>
      <c r="B29" s="341"/>
      <c r="C29" s="333"/>
      <c r="D29" s="331"/>
      <c r="E29" s="341"/>
      <c r="F29" s="342"/>
    </row>
    <row r="30" spans="1:10" ht="21.75" customHeight="1">
      <c r="A30" s="331"/>
      <c r="B30" s="341"/>
      <c r="C30" s="333"/>
      <c r="D30" s="331"/>
      <c r="E30" s="341"/>
      <c r="F30" s="342"/>
    </row>
    <row r="31" spans="1:10" ht="21.75" customHeight="1">
      <c r="A31" s="331"/>
      <c r="B31" s="341"/>
      <c r="C31" s="333"/>
      <c r="D31" s="331"/>
      <c r="E31" s="341"/>
      <c r="F31" s="342"/>
    </row>
    <row r="32" spans="1:10" ht="21.75" customHeight="1">
      <c r="A32" s="331"/>
      <c r="B32" s="341"/>
      <c r="C32" s="333"/>
      <c r="D32" s="331"/>
      <c r="E32" s="341"/>
      <c r="F32" s="342"/>
    </row>
    <row r="33" spans="1:6" ht="21.75" customHeight="1">
      <c r="A33" s="331"/>
      <c r="D33" s="331"/>
      <c r="E33" s="341"/>
      <c r="F33" s="342"/>
    </row>
    <row r="34" spans="1:6" ht="21.75" customHeight="1">
      <c r="A34" s="331"/>
      <c r="D34" s="331"/>
      <c r="E34" s="341"/>
      <c r="F34" s="342"/>
    </row>
    <row r="35" spans="1:6" ht="21.75" customHeight="1">
      <c r="A35" s="331"/>
      <c r="D35" s="331"/>
      <c r="E35" s="341"/>
      <c r="F35" s="342"/>
    </row>
    <row r="36" spans="1:6" ht="21.75" customHeight="1">
      <c r="A36" s="331"/>
      <c r="D36" s="331"/>
      <c r="E36" s="341"/>
      <c r="F36" s="342"/>
    </row>
    <row r="37" spans="1:6" ht="21.75" customHeight="1">
      <c r="A37" s="331"/>
      <c r="D37" s="331"/>
      <c r="E37" s="341"/>
      <c r="F37" s="342"/>
    </row>
    <row r="38" spans="1:6" ht="21.75" customHeight="1">
      <c r="A38" s="331"/>
      <c r="D38" s="331"/>
      <c r="E38" s="341"/>
      <c r="F38" s="342"/>
    </row>
    <row r="39" spans="1:6" ht="21.75" customHeight="1">
      <c r="A39" s="331"/>
      <c r="D39" s="331"/>
      <c r="E39" s="341"/>
      <c r="F39" s="342"/>
    </row>
    <row r="40" spans="1:6" ht="21.75" customHeight="1">
      <c r="A40" s="331"/>
      <c r="D40" s="331"/>
      <c r="E40" s="333"/>
      <c r="F40" s="342"/>
    </row>
    <row r="41" spans="1:6" ht="21.75" customHeight="1">
      <c r="A41" s="331"/>
      <c r="D41" s="331"/>
      <c r="E41" s="341"/>
      <c r="F41" s="342"/>
    </row>
    <row r="42" spans="1:6" ht="21.75" customHeight="1">
      <c r="A42" s="331"/>
      <c r="D42" s="331"/>
      <c r="E42" s="341"/>
      <c r="F42" s="342"/>
    </row>
    <row r="43" spans="1:6" ht="21.75" customHeight="1">
      <c r="A43" s="331"/>
      <c r="B43" s="341"/>
      <c r="C43" s="333"/>
      <c r="D43" s="331"/>
      <c r="E43" s="341"/>
      <c r="F43" s="342"/>
    </row>
    <row r="44" spans="1:6" ht="21.75" customHeight="1">
      <c r="A44" s="331"/>
      <c r="B44" s="341"/>
      <c r="C44" s="333"/>
      <c r="D44" s="331"/>
      <c r="E44" s="341"/>
      <c r="F44" s="342"/>
    </row>
    <row r="45" spans="1:6" ht="21.75" customHeight="1">
      <c r="A45" s="331"/>
      <c r="B45" s="341"/>
      <c r="C45" s="333"/>
      <c r="D45" s="331"/>
      <c r="E45" s="341"/>
      <c r="F45" s="342"/>
    </row>
    <row r="46" spans="1:6" ht="21.75" customHeight="1">
      <c r="A46" s="331"/>
      <c r="D46" s="331"/>
      <c r="E46" s="341"/>
      <c r="F46" s="342"/>
    </row>
    <row r="47" spans="1:6" ht="21.75" customHeight="1">
      <c r="A47" s="331"/>
      <c r="B47" s="341"/>
      <c r="C47" s="333"/>
      <c r="D47" s="331"/>
      <c r="E47" s="341"/>
      <c r="F47" s="342"/>
    </row>
    <row r="48" spans="1:6" ht="21.75" customHeight="1">
      <c r="A48" s="331"/>
      <c r="B48" s="341"/>
      <c r="C48" s="344"/>
      <c r="D48" s="331"/>
      <c r="E48" s="341"/>
      <c r="F48" s="342"/>
    </row>
    <row r="49" spans="1:6" ht="21.75" customHeight="1">
      <c r="A49" s="331"/>
      <c r="B49" s="341"/>
      <c r="C49" s="333"/>
      <c r="D49" s="331"/>
      <c r="E49" s="341"/>
      <c r="F49" s="342"/>
    </row>
    <row r="50" spans="1:6" ht="21.75" customHeight="1">
      <c r="A50" s="331"/>
      <c r="B50" s="341"/>
      <c r="C50" s="333"/>
      <c r="D50" s="331"/>
      <c r="E50" s="341"/>
      <c r="F50" s="342"/>
    </row>
    <row r="51" spans="1:6" ht="21.75" customHeight="1">
      <c r="A51" s="331"/>
      <c r="B51" s="341"/>
      <c r="C51" s="333"/>
      <c r="D51" s="331"/>
      <c r="E51" s="341"/>
      <c r="F51" s="342"/>
    </row>
    <row r="52" spans="1:6" ht="21.75" customHeight="1">
      <c r="A52" s="331"/>
      <c r="B52" s="341"/>
      <c r="C52" s="333"/>
      <c r="D52" s="331"/>
      <c r="E52" s="341"/>
      <c r="F52" s="342"/>
    </row>
    <row r="53" spans="1:6" ht="21.75" customHeight="1">
      <c r="A53" s="331"/>
      <c r="D53" s="331"/>
      <c r="E53" s="341"/>
      <c r="F53" s="342"/>
    </row>
    <row r="54" spans="1:6" ht="21.75" customHeight="1">
      <c r="A54" s="331"/>
      <c r="D54" s="331"/>
      <c r="E54" s="341"/>
      <c r="F54" s="342"/>
    </row>
    <row r="55" spans="1:6" ht="21.75" customHeight="1">
      <c r="A55" s="331"/>
      <c r="B55" s="341"/>
      <c r="C55" s="333"/>
      <c r="D55" s="331"/>
      <c r="E55" s="341"/>
      <c r="F55" s="342"/>
    </row>
    <row r="56" spans="1:6" ht="21.75" customHeight="1">
      <c r="A56" s="331"/>
      <c r="B56" s="341"/>
      <c r="C56" s="333"/>
      <c r="D56" s="331"/>
      <c r="E56" s="341"/>
      <c r="F56" s="342"/>
    </row>
  </sheetData>
  <mergeCells count="7">
    <mergeCell ref="J1:J2"/>
    <mergeCell ref="A1:B2"/>
    <mergeCell ref="C1:C2"/>
    <mergeCell ref="D1:D2"/>
    <mergeCell ref="E1:E2"/>
    <mergeCell ref="G1:G2"/>
    <mergeCell ref="I1:I2"/>
  </mergeCells>
  <phoneticPr fontId="4" type="noConversion"/>
  <printOptions horizontalCentered="1"/>
  <pageMargins left="0.75" right="0.78740157480314965" top="0.78740157480314965" bottom="0.59055118110236227" header="0.59055118110236227" footer="0.39370078740157483"/>
  <pageSetup paperSize="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0"/>
  <sheetViews>
    <sheetView view="pageBreakPreview" topLeftCell="A106" zoomScaleNormal="100" workbookViewId="0">
      <selection activeCell="A14" sqref="A14"/>
    </sheetView>
  </sheetViews>
  <sheetFormatPr defaultRowHeight="16.5"/>
  <cols>
    <col min="1" max="1" width="70.875" style="751" customWidth="1"/>
    <col min="2" max="6" width="9.375" style="751" customWidth="1"/>
    <col min="7" max="256" width="9" style="153"/>
    <col min="257" max="257" width="75.75" style="153" customWidth="1"/>
    <col min="258" max="262" width="9.375" style="153" customWidth="1"/>
    <col min="263" max="512" width="9" style="153"/>
    <col min="513" max="513" width="75.75" style="153" customWidth="1"/>
    <col min="514" max="518" width="9.375" style="153" customWidth="1"/>
    <col min="519" max="768" width="9" style="153"/>
    <col min="769" max="769" width="75.75" style="153" customWidth="1"/>
    <col min="770" max="774" width="9.375" style="153" customWidth="1"/>
    <col min="775" max="1024" width="9" style="153"/>
    <col min="1025" max="1025" width="75.75" style="153" customWidth="1"/>
    <col min="1026" max="1030" width="9.375" style="153" customWidth="1"/>
    <col min="1031" max="1280" width="9" style="153"/>
    <col min="1281" max="1281" width="75.75" style="153" customWidth="1"/>
    <col min="1282" max="1286" width="9.375" style="153" customWidth="1"/>
    <col min="1287" max="1536" width="9" style="153"/>
    <col min="1537" max="1537" width="75.75" style="153" customWidth="1"/>
    <col min="1538" max="1542" width="9.375" style="153" customWidth="1"/>
    <col min="1543" max="1792" width="9" style="153"/>
    <col min="1793" max="1793" width="75.75" style="153" customWidth="1"/>
    <col min="1794" max="1798" width="9.375" style="153" customWidth="1"/>
    <col min="1799" max="2048" width="9" style="153"/>
    <col min="2049" max="2049" width="75.75" style="153" customWidth="1"/>
    <col min="2050" max="2054" width="9.375" style="153" customWidth="1"/>
    <col min="2055" max="2304" width="9" style="153"/>
    <col min="2305" max="2305" width="75.75" style="153" customWidth="1"/>
    <col min="2306" max="2310" width="9.375" style="153" customWidth="1"/>
    <col min="2311" max="2560" width="9" style="153"/>
    <col min="2561" max="2561" width="75.75" style="153" customWidth="1"/>
    <col min="2562" max="2566" width="9.375" style="153" customWidth="1"/>
    <col min="2567" max="2816" width="9" style="153"/>
    <col min="2817" max="2817" width="75.75" style="153" customWidth="1"/>
    <col min="2818" max="2822" width="9.375" style="153" customWidth="1"/>
    <col min="2823" max="3072" width="9" style="153"/>
    <col min="3073" max="3073" width="75.75" style="153" customWidth="1"/>
    <col min="3074" max="3078" width="9.375" style="153" customWidth="1"/>
    <col min="3079" max="3328" width="9" style="153"/>
    <col min="3329" max="3329" width="75.75" style="153" customWidth="1"/>
    <col min="3330" max="3334" width="9.375" style="153" customWidth="1"/>
    <col min="3335" max="3584" width="9" style="153"/>
    <col min="3585" max="3585" width="75.75" style="153" customWidth="1"/>
    <col min="3586" max="3590" width="9.375" style="153" customWidth="1"/>
    <col min="3591" max="3840" width="9" style="153"/>
    <col min="3841" max="3841" width="75.75" style="153" customWidth="1"/>
    <col min="3842" max="3846" width="9.375" style="153" customWidth="1"/>
    <col min="3847" max="4096" width="9" style="153"/>
    <col min="4097" max="4097" width="75.75" style="153" customWidth="1"/>
    <col min="4098" max="4102" width="9.375" style="153" customWidth="1"/>
    <col min="4103" max="4352" width="9" style="153"/>
    <col min="4353" max="4353" width="75.75" style="153" customWidth="1"/>
    <col min="4354" max="4358" width="9.375" style="153" customWidth="1"/>
    <col min="4359" max="4608" width="9" style="153"/>
    <col min="4609" max="4609" width="75.75" style="153" customWidth="1"/>
    <col min="4610" max="4614" width="9.375" style="153" customWidth="1"/>
    <col min="4615" max="4864" width="9" style="153"/>
    <col min="4865" max="4865" width="75.75" style="153" customWidth="1"/>
    <col min="4866" max="4870" width="9.375" style="153" customWidth="1"/>
    <col min="4871" max="5120" width="9" style="153"/>
    <col min="5121" max="5121" width="75.75" style="153" customWidth="1"/>
    <col min="5122" max="5126" width="9.375" style="153" customWidth="1"/>
    <col min="5127" max="5376" width="9" style="153"/>
    <col min="5377" max="5377" width="75.75" style="153" customWidth="1"/>
    <col min="5378" max="5382" width="9.375" style="153" customWidth="1"/>
    <col min="5383" max="5632" width="9" style="153"/>
    <col min="5633" max="5633" width="75.75" style="153" customWidth="1"/>
    <col min="5634" max="5638" width="9.375" style="153" customWidth="1"/>
    <col min="5639" max="5888" width="9" style="153"/>
    <col min="5889" max="5889" width="75.75" style="153" customWidth="1"/>
    <col min="5890" max="5894" width="9.375" style="153" customWidth="1"/>
    <col min="5895" max="6144" width="9" style="153"/>
    <col min="6145" max="6145" width="75.75" style="153" customWidth="1"/>
    <col min="6146" max="6150" width="9.375" style="153" customWidth="1"/>
    <col min="6151" max="6400" width="9" style="153"/>
    <col min="6401" max="6401" width="75.75" style="153" customWidth="1"/>
    <col min="6402" max="6406" width="9.375" style="153" customWidth="1"/>
    <col min="6407" max="6656" width="9" style="153"/>
    <col min="6657" max="6657" width="75.75" style="153" customWidth="1"/>
    <col min="6658" max="6662" width="9.375" style="153" customWidth="1"/>
    <col min="6663" max="6912" width="9" style="153"/>
    <col min="6913" max="6913" width="75.75" style="153" customWidth="1"/>
    <col min="6914" max="6918" width="9.375" style="153" customWidth="1"/>
    <col min="6919" max="7168" width="9" style="153"/>
    <col min="7169" max="7169" width="75.75" style="153" customWidth="1"/>
    <col min="7170" max="7174" width="9.375" style="153" customWidth="1"/>
    <col min="7175" max="7424" width="9" style="153"/>
    <col min="7425" max="7425" width="75.75" style="153" customWidth="1"/>
    <col min="7426" max="7430" width="9.375" style="153" customWidth="1"/>
    <col min="7431" max="7680" width="9" style="153"/>
    <col min="7681" max="7681" width="75.75" style="153" customWidth="1"/>
    <col min="7682" max="7686" width="9.375" style="153" customWidth="1"/>
    <col min="7687" max="7936" width="9" style="153"/>
    <col min="7937" max="7937" width="75.75" style="153" customWidth="1"/>
    <col min="7938" max="7942" width="9.375" style="153" customWidth="1"/>
    <col min="7943" max="8192" width="9" style="153"/>
    <col min="8193" max="8193" width="75.75" style="153" customWidth="1"/>
    <col min="8194" max="8198" width="9.375" style="153" customWidth="1"/>
    <col min="8199" max="8448" width="9" style="153"/>
    <col min="8449" max="8449" width="75.75" style="153" customWidth="1"/>
    <col min="8450" max="8454" width="9.375" style="153" customWidth="1"/>
    <col min="8455" max="8704" width="9" style="153"/>
    <col min="8705" max="8705" width="75.75" style="153" customWidth="1"/>
    <col min="8706" max="8710" width="9.375" style="153" customWidth="1"/>
    <col min="8711" max="8960" width="9" style="153"/>
    <col min="8961" max="8961" width="75.75" style="153" customWidth="1"/>
    <col min="8962" max="8966" width="9.375" style="153" customWidth="1"/>
    <col min="8967" max="9216" width="9" style="153"/>
    <col min="9217" max="9217" width="75.75" style="153" customWidth="1"/>
    <col min="9218" max="9222" width="9.375" style="153" customWidth="1"/>
    <col min="9223" max="9472" width="9" style="153"/>
    <col min="9473" max="9473" width="75.75" style="153" customWidth="1"/>
    <col min="9474" max="9478" width="9.375" style="153" customWidth="1"/>
    <col min="9479" max="9728" width="9" style="153"/>
    <col min="9729" max="9729" width="75.75" style="153" customWidth="1"/>
    <col min="9730" max="9734" width="9.375" style="153" customWidth="1"/>
    <col min="9735" max="9984" width="9" style="153"/>
    <col min="9985" max="9985" width="75.75" style="153" customWidth="1"/>
    <col min="9986" max="9990" width="9.375" style="153" customWidth="1"/>
    <col min="9991" max="10240" width="9" style="153"/>
    <col min="10241" max="10241" width="75.75" style="153" customWidth="1"/>
    <col min="10242" max="10246" width="9.375" style="153" customWidth="1"/>
    <col min="10247" max="10496" width="9" style="153"/>
    <col min="10497" max="10497" width="75.75" style="153" customWidth="1"/>
    <col min="10498" max="10502" width="9.375" style="153" customWidth="1"/>
    <col min="10503" max="10752" width="9" style="153"/>
    <col min="10753" max="10753" width="75.75" style="153" customWidth="1"/>
    <col min="10754" max="10758" width="9.375" style="153" customWidth="1"/>
    <col min="10759" max="11008" width="9" style="153"/>
    <col min="11009" max="11009" width="75.75" style="153" customWidth="1"/>
    <col min="11010" max="11014" width="9.375" style="153" customWidth="1"/>
    <col min="11015" max="11264" width="9" style="153"/>
    <col min="11265" max="11265" width="75.75" style="153" customWidth="1"/>
    <col min="11266" max="11270" width="9.375" style="153" customWidth="1"/>
    <col min="11271" max="11520" width="9" style="153"/>
    <col min="11521" max="11521" width="75.75" style="153" customWidth="1"/>
    <col min="11522" max="11526" width="9.375" style="153" customWidth="1"/>
    <col min="11527" max="11776" width="9" style="153"/>
    <col min="11777" max="11777" width="75.75" style="153" customWidth="1"/>
    <col min="11778" max="11782" width="9.375" style="153" customWidth="1"/>
    <col min="11783" max="12032" width="9" style="153"/>
    <col min="12033" max="12033" width="75.75" style="153" customWidth="1"/>
    <col min="12034" max="12038" width="9.375" style="153" customWidth="1"/>
    <col min="12039" max="12288" width="9" style="153"/>
    <col min="12289" max="12289" width="75.75" style="153" customWidth="1"/>
    <col min="12290" max="12294" width="9.375" style="153" customWidth="1"/>
    <col min="12295" max="12544" width="9" style="153"/>
    <col min="12545" max="12545" width="75.75" style="153" customWidth="1"/>
    <col min="12546" max="12550" width="9.375" style="153" customWidth="1"/>
    <col min="12551" max="12800" width="9" style="153"/>
    <col min="12801" max="12801" width="75.75" style="153" customWidth="1"/>
    <col min="12802" max="12806" width="9.375" style="153" customWidth="1"/>
    <col min="12807" max="13056" width="9" style="153"/>
    <col min="13057" max="13057" width="75.75" style="153" customWidth="1"/>
    <col min="13058" max="13062" width="9.375" style="153" customWidth="1"/>
    <col min="13063" max="13312" width="9" style="153"/>
    <col min="13313" max="13313" width="75.75" style="153" customWidth="1"/>
    <col min="13314" max="13318" width="9.375" style="153" customWidth="1"/>
    <col min="13319" max="13568" width="9" style="153"/>
    <col min="13569" max="13569" width="75.75" style="153" customWidth="1"/>
    <col min="13570" max="13574" width="9.375" style="153" customWidth="1"/>
    <col min="13575" max="13824" width="9" style="153"/>
    <col min="13825" max="13825" width="75.75" style="153" customWidth="1"/>
    <col min="13826" max="13830" width="9.375" style="153" customWidth="1"/>
    <col min="13831" max="14080" width="9" style="153"/>
    <col min="14081" max="14081" width="75.75" style="153" customWidth="1"/>
    <col min="14082" max="14086" width="9.375" style="153" customWidth="1"/>
    <col min="14087" max="14336" width="9" style="153"/>
    <col min="14337" max="14337" width="75.75" style="153" customWidth="1"/>
    <col min="14338" max="14342" width="9.375" style="153" customWidth="1"/>
    <col min="14343" max="14592" width="9" style="153"/>
    <col min="14593" max="14593" width="75.75" style="153" customWidth="1"/>
    <col min="14594" max="14598" width="9.375" style="153" customWidth="1"/>
    <col min="14599" max="14848" width="9" style="153"/>
    <col min="14849" max="14849" width="75.75" style="153" customWidth="1"/>
    <col min="14850" max="14854" width="9.375" style="153" customWidth="1"/>
    <col min="14855" max="15104" width="9" style="153"/>
    <col min="15105" max="15105" width="75.75" style="153" customWidth="1"/>
    <col min="15106" max="15110" width="9.375" style="153" customWidth="1"/>
    <col min="15111" max="15360" width="9" style="153"/>
    <col min="15361" max="15361" width="75.75" style="153" customWidth="1"/>
    <col min="15362" max="15366" width="9.375" style="153" customWidth="1"/>
    <col min="15367" max="15616" width="9" style="153"/>
    <col min="15617" max="15617" width="75.75" style="153" customWidth="1"/>
    <col min="15618" max="15622" width="9.375" style="153" customWidth="1"/>
    <col min="15623" max="15872" width="9" style="153"/>
    <col min="15873" max="15873" width="75.75" style="153" customWidth="1"/>
    <col min="15874" max="15878" width="9.375" style="153" customWidth="1"/>
    <col min="15879" max="16128" width="9" style="153"/>
    <col min="16129" max="16129" width="75.75" style="153" customWidth="1"/>
    <col min="16130" max="16134" width="9.375" style="153" customWidth="1"/>
    <col min="16135" max="16384" width="9" style="153"/>
  </cols>
  <sheetData>
    <row r="1" spans="1:7" s="147" customFormat="1" ht="30" customHeight="1">
      <c r="A1" s="752" t="s">
        <v>247</v>
      </c>
      <c r="B1" s="567" t="s">
        <v>132</v>
      </c>
      <c r="C1" s="567" t="s">
        <v>133</v>
      </c>
      <c r="D1" s="567" t="s">
        <v>248</v>
      </c>
      <c r="E1" s="567" t="s">
        <v>249</v>
      </c>
      <c r="F1" s="567" t="s">
        <v>196</v>
      </c>
    </row>
    <row r="2" spans="1:7" s="147" customFormat="1" ht="20.100000000000001" customHeight="1">
      <c r="A2" s="753" t="s">
        <v>250</v>
      </c>
      <c r="B2" s="754"/>
      <c r="C2" s="754"/>
      <c r="D2" s="754"/>
      <c r="E2" s="754"/>
      <c r="F2" s="755" t="s">
        <v>251</v>
      </c>
      <c r="G2" s="146"/>
    </row>
    <row r="3" spans="1:7" s="147" customFormat="1" ht="20.100000000000001" customHeight="1">
      <c r="A3" s="756" t="s">
        <v>252</v>
      </c>
      <c r="B3" s="756"/>
      <c r="C3" s="756"/>
      <c r="D3" s="756"/>
      <c r="E3" s="756"/>
      <c r="F3" s="757"/>
      <c r="G3" s="146"/>
    </row>
    <row r="4" spans="1:7" s="147" customFormat="1" ht="20.100000000000001" customHeight="1">
      <c r="A4" s="756" t="s">
        <v>253</v>
      </c>
      <c r="B4" s="756"/>
      <c r="C4" s="756"/>
      <c r="D4" s="756"/>
      <c r="E4" s="756"/>
      <c r="F4" s="757"/>
      <c r="G4" s="146"/>
    </row>
    <row r="5" spans="1:7" s="147" customFormat="1" ht="20.100000000000001" customHeight="1">
      <c r="A5" s="756" t="s">
        <v>406</v>
      </c>
      <c r="B5" s="756"/>
      <c r="C5" s="758">
        <f>0.2*84166*0.2</f>
        <v>3366.6400000000003</v>
      </c>
      <c r="D5" s="756"/>
      <c r="E5" s="345">
        <f>ROUNDDOWN(B5+C5+D5,0)</f>
        <v>3366</v>
      </c>
      <c r="F5" s="757"/>
      <c r="G5" s="146"/>
    </row>
    <row r="6" spans="1:7" s="147" customFormat="1" ht="20.100000000000001" customHeight="1">
      <c r="A6" s="756" t="s">
        <v>254</v>
      </c>
      <c r="B6" s="756"/>
      <c r="C6" s="758">
        <f>INT(SUM(C5))</f>
        <v>3366</v>
      </c>
      <c r="D6" s="756"/>
      <c r="E6" s="345">
        <f>ROUNDDOWN(B6+C6+D6,0)</f>
        <v>3366</v>
      </c>
      <c r="F6" s="757"/>
      <c r="G6" s="146"/>
    </row>
    <row r="7" spans="1:7" s="147" customFormat="1" ht="20.100000000000001" customHeight="1">
      <c r="A7" s="756" t="s">
        <v>251</v>
      </c>
      <c r="B7" s="756"/>
      <c r="C7" s="756"/>
      <c r="D7" s="756"/>
      <c r="E7" s="756"/>
      <c r="F7" s="757"/>
      <c r="G7" s="146"/>
    </row>
    <row r="8" spans="1:7" s="147" customFormat="1" ht="20.100000000000001" customHeight="1">
      <c r="A8" s="756" t="s">
        <v>255</v>
      </c>
      <c r="B8" s="756"/>
      <c r="C8" s="756"/>
      <c r="D8" s="756"/>
      <c r="E8" s="756"/>
      <c r="F8" s="757"/>
      <c r="G8" s="146"/>
    </row>
    <row r="9" spans="1:7" s="147" customFormat="1" ht="20.100000000000001" customHeight="1">
      <c r="A9" s="756" t="s">
        <v>256</v>
      </c>
      <c r="B9" s="756"/>
      <c r="C9" s="756"/>
      <c r="D9" s="756"/>
      <c r="E9" s="756"/>
      <c r="F9" s="757"/>
      <c r="G9" s="146"/>
    </row>
    <row r="10" spans="1:7" s="147" customFormat="1" ht="20.100000000000001" customHeight="1">
      <c r="A10" s="756" t="s">
        <v>257</v>
      </c>
      <c r="B10" s="756"/>
      <c r="C10" s="756"/>
      <c r="D10" s="756"/>
      <c r="E10" s="756"/>
      <c r="F10" s="757"/>
      <c r="G10" s="146"/>
    </row>
    <row r="11" spans="1:7" s="147" customFormat="1" ht="20.100000000000001" customHeight="1">
      <c r="A11" s="756" t="s">
        <v>258</v>
      </c>
      <c r="B11" s="756"/>
      <c r="C11" s="756"/>
      <c r="D11" s="756"/>
      <c r="E11" s="756"/>
      <c r="F11" s="757"/>
      <c r="G11" s="146"/>
    </row>
    <row r="12" spans="1:7" s="147" customFormat="1" ht="20.100000000000001" customHeight="1">
      <c r="A12" s="756" t="s">
        <v>259</v>
      </c>
      <c r="B12" s="756"/>
      <c r="C12" s="756"/>
      <c r="D12" s="756"/>
      <c r="E12" s="756"/>
      <c r="F12" s="757"/>
      <c r="G12" s="146"/>
    </row>
    <row r="13" spans="1:7" s="147" customFormat="1" ht="20.100000000000001" customHeight="1">
      <c r="A13" s="756" t="s">
        <v>260</v>
      </c>
      <c r="B13" s="756"/>
      <c r="C13" s="756"/>
      <c r="D13" s="756"/>
      <c r="E13" s="756"/>
      <c r="F13" s="757"/>
      <c r="G13" s="146"/>
    </row>
    <row r="14" spans="1:7" s="148" customFormat="1" ht="20.100000000000001" customHeight="1">
      <c r="A14" s="756" t="s">
        <v>407</v>
      </c>
      <c r="B14" s="758">
        <f>17560/35.47*0.8</f>
        <v>396.05300253735555</v>
      </c>
      <c r="C14" s="758"/>
      <c r="D14" s="758"/>
      <c r="E14" s="345">
        <f>ROUNDDOWN(B14+C14+D14,0)</f>
        <v>396</v>
      </c>
      <c r="F14" s="757" t="s">
        <v>251</v>
      </c>
    </row>
    <row r="15" spans="1:7" s="148" customFormat="1" ht="20.100000000000001" customHeight="1">
      <c r="A15" s="756" t="s">
        <v>408</v>
      </c>
      <c r="B15" s="758"/>
      <c r="C15" s="758">
        <f>23839/35.47*0.8</f>
        <v>537.67127149703981</v>
      </c>
      <c r="D15" s="758"/>
      <c r="E15" s="345">
        <f>ROUNDDOWN(B15+C15+D15,0)</f>
        <v>537</v>
      </c>
      <c r="F15" s="757" t="s">
        <v>251</v>
      </c>
    </row>
    <row r="16" spans="1:7" s="148" customFormat="1" ht="20.100000000000001" customHeight="1">
      <c r="A16" s="756" t="s">
        <v>409</v>
      </c>
      <c r="B16" s="758"/>
      <c r="C16" s="758"/>
      <c r="D16" s="758">
        <f>12453/35.47*0.8</f>
        <v>280.86833944178181</v>
      </c>
      <c r="E16" s="345">
        <f>ROUNDDOWN(B16+C16+D16,0)</f>
        <v>280</v>
      </c>
      <c r="F16" s="757" t="s">
        <v>251</v>
      </c>
    </row>
    <row r="17" spans="1:7" s="148" customFormat="1" ht="20.100000000000001" customHeight="1">
      <c r="A17" s="756" t="s">
        <v>254</v>
      </c>
      <c r="B17" s="758">
        <f>INT(SUM(B9:B16))</f>
        <v>396</v>
      </c>
      <c r="C17" s="758">
        <f>INT(SUM(C9:C16))</f>
        <v>537</v>
      </c>
      <c r="D17" s="758">
        <f>INT(SUM(D9:D16))</f>
        <v>280</v>
      </c>
      <c r="E17" s="345">
        <f>ROUNDDOWN(B17+C17+D17,0)</f>
        <v>1213</v>
      </c>
      <c r="F17" s="757"/>
    </row>
    <row r="18" spans="1:7" s="148" customFormat="1" ht="20.100000000000001" customHeight="1">
      <c r="A18" s="756" t="s">
        <v>251</v>
      </c>
      <c r="B18" s="758"/>
      <c r="C18" s="758"/>
      <c r="D18" s="758"/>
      <c r="E18" s="758"/>
      <c r="F18" s="757"/>
    </row>
    <row r="19" spans="1:7" s="148" customFormat="1" ht="20.100000000000001" customHeight="1">
      <c r="A19" s="756"/>
      <c r="B19" s="758"/>
      <c r="C19" s="758"/>
      <c r="D19" s="758"/>
      <c r="E19" s="758"/>
      <c r="F19" s="757"/>
    </row>
    <row r="20" spans="1:7" s="148" customFormat="1" ht="20.100000000000001" customHeight="1">
      <c r="A20" s="756" t="s">
        <v>251</v>
      </c>
      <c r="B20" s="758"/>
      <c r="C20" s="758"/>
      <c r="D20" s="758"/>
      <c r="E20" s="758"/>
      <c r="F20" s="757"/>
    </row>
    <row r="21" spans="1:7" s="148" customFormat="1" ht="20.100000000000001" customHeight="1">
      <c r="A21" s="759" t="s">
        <v>261</v>
      </c>
      <c r="B21" s="760">
        <f>B6+B17</f>
        <v>396</v>
      </c>
      <c r="C21" s="760">
        <f>C6+C17</f>
        <v>3903</v>
      </c>
      <c r="D21" s="760">
        <f>D6+D17</f>
        <v>280</v>
      </c>
      <c r="E21" s="346">
        <f>ROUNDDOWN(B21+C21+D21,0)</f>
        <v>4579</v>
      </c>
      <c r="F21" s="761"/>
    </row>
    <row r="22" spans="1:7" s="147" customFormat="1" ht="30" customHeight="1">
      <c r="A22" s="752" t="s">
        <v>247</v>
      </c>
      <c r="B22" s="567" t="s">
        <v>132</v>
      </c>
      <c r="C22" s="567" t="s">
        <v>133</v>
      </c>
      <c r="D22" s="567" t="s">
        <v>248</v>
      </c>
      <c r="E22" s="567" t="s">
        <v>249</v>
      </c>
      <c r="F22" s="567" t="s">
        <v>196</v>
      </c>
    </row>
    <row r="23" spans="1:7" s="377" customFormat="1" ht="20.100000000000001" customHeight="1">
      <c r="A23" s="753" t="s">
        <v>262</v>
      </c>
      <c r="B23" s="754"/>
      <c r="C23" s="754"/>
      <c r="D23" s="754"/>
      <c r="E23" s="754"/>
      <c r="F23" s="755" t="s">
        <v>251</v>
      </c>
      <c r="G23" s="382"/>
    </row>
    <row r="24" spans="1:7" s="147" customFormat="1" ht="20.100000000000001" customHeight="1">
      <c r="A24" s="756" t="s">
        <v>263</v>
      </c>
      <c r="B24" s="756"/>
      <c r="C24" s="756"/>
      <c r="D24" s="756"/>
      <c r="E24" s="756"/>
      <c r="F24" s="757"/>
      <c r="G24" s="146"/>
    </row>
    <row r="25" spans="1:7" s="147" customFormat="1" ht="20.100000000000001" customHeight="1">
      <c r="A25" s="756" t="s">
        <v>253</v>
      </c>
      <c r="B25" s="756"/>
      <c r="C25" s="756"/>
      <c r="D25" s="756"/>
      <c r="E25" s="756"/>
      <c r="F25" s="757"/>
      <c r="G25" s="146"/>
    </row>
    <row r="26" spans="1:7" s="147" customFormat="1" ht="20.100000000000001" customHeight="1">
      <c r="A26" s="756" t="s">
        <v>406</v>
      </c>
      <c r="B26" s="756"/>
      <c r="C26" s="758">
        <f>0.2*84166*0.2</f>
        <v>3366.6400000000003</v>
      </c>
      <c r="D26" s="756"/>
      <c r="E26" s="345">
        <f>ROUNDDOWN(B26+C26+D26,0)</f>
        <v>3366</v>
      </c>
      <c r="F26" s="757"/>
      <c r="G26" s="146"/>
    </row>
    <row r="27" spans="1:7" s="147" customFormat="1" ht="20.100000000000001" customHeight="1">
      <c r="A27" s="756" t="s">
        <v>254</v>
      </c>
      <c r="B27" s="756"/>
      <c r="C27" s="758">
        <f>INT(SUM(C26))</f>
        <v>3366</v>
      </c>
      <c r="D27" s="756"/>
      <c r="E27" s="345">
        <f>ROUNDDOWN(B27+C27+D27,0)</f>
        <v>3366</v>
      </c>
      <c r="F27" s="757"/>
      <c r="G27" s="146"/>
    </row>
    <row r="28" spans="1:7" s="147" customFormat="1" ht="20.100000000000001" customHeight="1">
      <c r="A28" s="756" t="s">
        <v>251</v>
      </c>
      <c r="B28" s="756"/>
      <c r="C28" s="756"/>
      <c r="D28" s="756"/>
      <c r="E28" s="756"/>
      <c r="F28" s="757"/>
      <c r="G28" s="146"/>
    </row>
    <row r="29" spans="1:7" s="147" customFormat="1" ht="20.100000000000001" customHeight="1">
      <c r="A29" s="756" t="s">
        <v>255</v>
      </c>
      <c r="B29" s="756"/>
      <c r="C29" s="756"/>
      <c r="D29" s="756"/>
      <c r="E29" s="756"/>
      <c r="F29" s="757"/>
      <c r="G29" s="146"/>
    </row>
    <row r="30" spans="1:7" s="147" customFormat="1" ht="20.100000000000001" customHeight="1">
      <c r="A30" s="756" t="s">
        <v>256</v>
      </c>
      <c r="B30" s="756"/>
      <c r="C30" s="756"/>
      <c r="D30" s="756"/>
      <c r="E30" s="756"/>
      <c r="F30" s="757"/>
      <c r="G30" s="146"/>
    </row>
    <row r="31" spans="1:7" s="147" customFormat="1" ht="20.100000000000001" customHeight="1">
      <c r="A31" s="756" t="s">
        <v>257</v>
      </c>
      <c r="B31" s="756"/>
      <c r="C31" s="756"/>
      <c r="D31" s="756"/>
      <c r="E31" s="756"/>
      <c r="F31" s="757"/>
      <c r="G31" s="146"/>
    </row>
    <row r="32" spans="1:7" s="147" customFormat="1" ht="20.100000000000001" customHeight="1">
      <c r="A32" s="756" t="s">
        <v>264</v>
      </c>
      <c r="B32" s="756"/>
      <c r="C32" s="756"/>
      <c r="D32" s="756"/>
      <c r="E32" s="756"/>
      <c r="F32" s="757"/>
      <c r="G32" s="146"/>
    </row>
    <row r="33" spans="1:7" s="147" customFormat="1" ht="20.100000000000001" customHeight="1">
      <c r="A33" s="756" t="s">
        <v>259</v>
      </c>
      <c r="B33" s="756"/>
      <c r="C33" s="756"/>
      <c r="D33" s="756"/>
      <c r="E33" s="756"/>
      <c r="F33" s="757"/>
      <c r="G33" s="146"/>
    </row>
    <row r="34" spans="1:7" s="147" customFormat="1" ht="20.100000000000001" customHeight="1">
      <c r="A34" s="756" t="s">
        <v>265</v>
      </c>
      <c r="B34" s="756"/>
      <c r="C34" s="756"/>
      <c r="D34" s="756"/>
      <c r="E34" s="756"/>
      <c r="F34" s="757"/>
      <c r="G34" s="146"/>
    </row>
    <row r="35" spans="1:7" s="148" customFormat="1" ht="20.100000000000001" customHeight="1">
      <c r="A35" s="756" t="s">
        <v>410</v>
      </c>
      <c r="B35" s="758">
        <f>17560/40.93*0.8</f>
        <v>343.22013193256782</v>
      </c>
      <c r="C35" s="758"/>
      <c r="D35" s="758"/>
      <c r="E35" s="345">
        <f>ROUNDDOWN(B35+C35+D35,0)</f>
        <v>343</v>
      </c>
      <c r="F35" s="757" t="s">
        <v>251</v>
      </c>
    </row>
    <row r="36" spans="1:7" s="148" customFormat="1" ht="20.100000000000001" customHeight="1">
      <c r="A36" s="756" t="s">
        <v>411</v>
      </c>
      <c r="B36" s="758"/>
      <c r="C36" s="758">
        <f>23839/40.93*0.8</f>
        <v>465.94673833374054</v>
      </c>
      <c r="D36" s="758"/>
      <c r="E36" s="345">
        <f>ROUNDDOWN(B36+C36+D36,0)</f>
        <v>465</v>
      </c>
      <c r="F36" s="757" t="s">
        <v>251</v>
      </c>
    </row>
    <row r="37" spans="1:7" s="148" customFormat="1" ht="20.100000000000001" customHeight="1">
      <c r="A37" s="756" t="s">
        <v>412</v>
      </c>
      <c r="B37" s="758"/>
      <c r="C37" s="758"/>
      <c r="D37" s="758">
        <f>12453/40.93*0.8</f>
        <v>243.40092841436601</v>
      </c>
      <c r="E37" s="345">
        <f>ROUNDDOWN(B37+C37+D37,0)</f>
        <v>243</v>
      </c>
      <c r="F37" s="757" t="s">
        <v>251</v>
      </c>
    </row>
    <row r="38" spans="1:7" s="148" customFormat="1" ht="20.100000000000001" customHeight="1">
      <c r="A38" s="756" t="s">
        <v>254</v>
      </c>
      <c r="B38" s="758">
        <f>INT(SUM(B30:B37))</f>
        <v>343</v>
      </c>
      <c r="C38" s="758">
        <f>INT(SUM(C30:C37))</f>
        <v>465</v>
      </c>
      <c r="D38" s="758">
        <f>INT(SUM(D30:D37))</f>
        <v>243</v>
      </c>
      <c r="E38" s="345">
        <f>ROUNDDOWN(B38+C38+D38,0)</f>
        <v>1051</v>
      </c>
      <c r="F38" s="757"/>
    </row>
    <row r="39" spans="1:7" s="148" customFormat="1" ht="20.100000000000001" customHeight="1">
      <c r="A39" s="756" t="s">
        <v>251</v>
      </c>
      <c r="B39" s="758"/>
      <c r="C39" s="758"/>
      <c r="D39" s="758"/>
      <c r="E39" s="758"/>
      <c r="F39" s="757"/>
    </row>
    <row r="40" spans="1:7" s="148" customFormat="1" ht="20.100000000000001" customHeight="1">
      <c r="A40" s="756"/>
      <c r="B40" s="758"/>
      <c r="C40" s="758"/>
      <c r="D40" s="758"/>
      <c r="E40" s="758"/>
      <c r="F40" s="757"/>
    </row>
    <row r="41" spans="1:7" s="148" customFormat="1" ht="20.100000000000001" customHeight="1">
      <c r="A41" s="756" t="s">
        <v>251</v>
      </c>
      <c r="B41" s="758"/>
      <c r="C41" s="758"/>
      <c r="D41" s="758"/>
      <c r="E41" s="758"/>
      <c r="F41" s="757"/>
    </row>
    <row r="42" spans="1:7" s="148" customFormat="1" ht="20.100000000000001" customHeight="1">
      <c r="A42" s="759" t="s">
        <v>261</v>
      </c>
      <c r="B42" s="760">
        <f>B27+B38</f>
        <v>343</v>
      </c>
      <c r="C42" s="760">
        <f>C27+C38</f>
        <v>3831</v>
      </c>
      <c r="D42" s="760">
        <f>D27+D38</f>
        <v>243</v>
      </c>
      <c r="E42" s="346">
        <f>ROUNDDOWN(B42+C42+D42,0)</f>
        <v>4417</v>
      </c>
      <c r="F42" s="761"/>
    </row>
    <row r="43" spans="1:7" s="147" customFormat="1" ht="30" customHeight="1">
      <c r="A43" s="752" t="s">
        <v>266</v>
      </c>
      <c r="B43" s="567" t="s">
        <v>267</v>
      </c>
      <c r="C43" s="567" t="s">
        <v>268</v>
      </c>
      <c r="D43" s="567" t="s">
        <v>269</v>
      </c>
      <c r="E43" s="567" t="s">
        <v>270</v>
      </c>
      <c r="F43" s="567" t="s">
        <v>271</v>
      </c>
    </row>
    <row r="44" spans="1:7" s="147" customFormat="1" ht="20.100000000000001" customHeight="1">
      <c r="A44" s="753" t="s">
        <v>272</v>
      </c>
      <c r="B44" s="754"/>
      <c r="C44" s="754"/>
      <c r="D44" s="754"/>
      <c r="E44" s="754"/>
      <c r="F44" s="755" t="s">
        <v>251</v>
      </c>
      <c r="G44" s="146"/>
    </row>
    <row r="45" spans="1:7" s="147" customFormat="1" ht="20.100000000000001" customHeight="1">
      <c r="A45" s="756" t="s">
        <v>273</v>
      </c>
      <c r="B45" s="756"/>
      <c r="C45" s="756"/>
      <c r="D45" s="756"/>
      <c r="E45" s="756"/>
      <c r="F45" s="757"/>
      <c r="G45" s="146"/>
    </row>
    <row r="46" spans="1:7" s="147" customFormat="1" ht="20.100000000000001" customHeight="1">
      <c r="A46" s="756" t="s">
        <v>274</v>
      </c>
      <c r="B46" s="756"/>
      <c r="C46" s="756"/>
      <c r="D46" s="756"/>
      <c r="E46" s="756"/>
      <c r="F46" s="757"/>
      <c r="G46" s="146"/>
    </row>
    <row r="47" spans="1:7" s="147" customFormat="1" ht="20.100000000000001" customHeight="1">
      <c r="A47" s="756" t="s">
        <v>275</v>
      </c>
      <c r="B47" s="756"/>
      <c r="C47" s="756"/>
      <c r="D47" s="756"/>
      <c r="E47" s="756"/>
      <c r="F47" s="757"/>
      <c r="G47" s="146"/>
    </row>
    <row r="48" spans="1:7" s="147" customFormat="1" ht="20.100000000000001" customHeight="1">
      <c r="A48" s="756" t="s">
        <v>276</v>
      </c>
      <c r="B48" s="756"/>
      <c r="C48" s="756"/>
      <c r="D48" s="756"/>
      <c r="E48" s="756"/>
      <c r="F48" s="757"/>
      <c r="G48" s="146"/>
    </row>
    <row r="49" spans="1:7" s="147" customFormat="1" ht="20.100000000000001" customHeight="1">
      <c r="A49" s="756" t="s">
        <v>277</v>
      </c>
      <c r="B49" s="756"/>
      <c r="C49" s="756"/>
      <c r="D49" s="756"/>
      <c r="E49" s="756"/>
      <c r="F49" s="757"/>
      <c r="G49" s="146"/>
    </row>
    <row r="50" spans="1:7" s="147" customFormat="1" ht="20.100000000000001" customHeight="1">
      <c r="A50" s="756" t="s">
        <v>460</v>
      </c>
      <c r="B50" s="758">
        <f>15884/40.93*0.8</f>
        <v>310.4617639872954</v>
      </c>
      <c r="C50" s="758"/>
      <c r="D50" s="758"/>
      <c r="E50" s="345">
        <f>ROUNDDOWN(B50+C50+D50,0)</f>
        <v>310</v>
      </c>
      <c r="F50" s="757" t="s">
        <v>251</v>
      </c>
      <c r="G50" s="146"/>
    </row>
    <row r="51" spans="1:7" s="147" customFormat="1" ht="20.100000000000001" customHeight="1">
      <c r="A51" s="756" t="s">
        <v>461</v>
      </c>
      <c r="B51" s="758"/>
      <c r="C51" s="758">
        <f>23389/40.93*0.8</f>
        <v>457.15123381382847</v>
      </c>
      <c r="D51" s="758"/>
      <c r="E51" s="345">
        <f>ROUNDDOWN(B51+C51+D51,0)</f>
        <v>457</v>
      </c>
      <c r="F51" s="757" t="s">
        <v>251</v>
      </c>
      <c r="G51" s="146"/>
    </row>
    <row r="52" spans="1:7" s="147" customFormat="1" ht="20.100000000000001" customHeight="1">
      <c r="A52" s="756" t="s">
        <v>462</v>
      </c>
      <c r="B52" s="758"/>
      <c r="C52" s="758"/>
      <c r="D52" s="758">
        <f>15031/40.93*0.8</f>
        <v>293.78939653066209</v>
      </c>
      <c r="E52" s="345">
        <f>ROUNDDOWN(B52+C52+D52,0)</f>
        <v>293</v>
      </c>
      <c r="F52" s="757" t="s">
        <v>251</v>
      </c>
      <c r="G52" s="146"/>
    </row>
    <row r="53" spans="1:7" s="147" customFormat="1" ht="20.100000000000001" customHeight="1">
      <c r="A53" s="756" t="s">
        <v>254</v>
      </c>
      <c r="B53" s="758">
        <f>INT(SUM(B47:B52))</f>
        <v>310</v>
      </c>
      <c r="C53" s="758">
        <f>INT(SUM(C47:C52))</f>
        <v>457</v>
      </c>
      <c r="D53" s="758">
        <f>INT(SUM(D47:D52))</f>
        <v>293</v>
      </c>
      <c r="E53" s="345">
        <f>ROUNDDOWN(B53+C53+D53,0)</f>
        <v>1060</v>
      </c>
      <c r="F53" s="757"/>
      <c r="G53" s="146"/>
    </row>
    <row r="54" spans="1:7" s="148" customFormat="1" ht="20.100000000000001" customHeight="1">
      <c r="A54" s="723"/>
      <c r="B54" s="756"/>
      <c r="C54" s="756"/>
      <c r="D54" s="756"/>
      <c r="E54" s="756"/>
      <c r="F54" s="762"/>
    </row>
    <row r="55" spans="1:7" s="148" customFormat="1" ht="20.100000000000001" customHeight="1">
      <c r="A55" s="756" t="s">
        <v>278</v>
      </c>
      <c r="B55" s="756"/>
      <c r="C55" s="756"/>
      <c r="D55" s="756"/>
      <c r="E55" s="756"/>
      <c r="F55" s="762"/>
    </row>
    <row r="56" spans="1:7" s="148" customFormat="1" ht="20.100000000000001" customHeight="1">
      <c r="A56" s="756" t="s">
        <v>279</v>
      </c>
      <c r="B56" s="756"/>
      <c r="C56" s="756"/>
      <c r="D56" s="756"/>
      <c r="E56" s="756"/>
      <c r="F56" s="762"/>
    </row>
    <row r="57" spans="1:7" s="148" customFormat="1" ht="20.100000000000001" customHeight="1">
      <c r="A57" s="756" t="s">
        <v>280</v>
      </c>
      <c r="B57" s="756"/>
      <c r="C57" s="756"/>
      <c r="D57" s="756"/>
      <c r="E57" s="756"/>
      <c r="F57" s="762"/>
    </row>
    <row r="58" spans="1:7" s="148" customFormat="1" ht="20.100000000000001" customHeight="1">
      <c r="A58" s="756" t="s">
        <v>463</v>
      </c>
      <c r="B58" s="758">
        <f>1951/9</f>
        <v>216.77777777777777</v>
      </c>
      <c r="C58" s="758"/>
      <c r="D58" s="758"/>
      <c r="E58" s="345">
        <f>ROUNDDOWN(B58+C58+D58,0)</f>
        <v>216</v>
      </c>
      <c r="F58" s="757" t="s">
        <v>251</v>
      </c>
    </row>
    <row r="59" spans="1:7" s="148" customFormat="1" ht="20.100000000000001" customHeight="1">
      <c r="A59" s="756" t="s">
        <v>464</v>
      </c>
      <c r="B59" s="758"/>
      <c r="C59" s="758">
        <f>18695/9</f>
        <v>2077.2222222222222</v>
      </c>
      <c r="D59" s="758"/>
      <c r="E59" s="345">
        <f>ROUNDDOWN(B59+C59+D59,0)</f>
        <v>2077</v>
      </c>
      <c r="F59" s="757" t="s">
        <v>251</v>
      </c>
    </row>
    <row r="60" spans="1:7" s="148" customFormat="1" ht="20.100000000000001" customHeight="1">
      <c r="A60" s="756" t="s">
        <v>465</v>
      </c>
      <c r="B60" s="758"/>
      <c r="C60" s="758"/>
      <c r="D60" s="758">
        <f>505/9</f>
        <v>56.111111111111114</v>
      </c>
      <c r="E60" s="345">
        <f>ROUNDDOWN(B60+C60+D60,0)</f>
        <v>56</v>
      </c>
      <c r="F60" s="757" t="s">
        <v>251</v>
      </c>
    </row>
    <row r="61" spans="1:7" s="148" customFormat="1" ht="20.100000000000001" customHeight="1">
      <c r="A61" s="756" t="s">
        <v>254</v>
      </c>
      <c r="B61" s="758">
        <f>INT(SUM(B56:B60))</f>
        <v>216</v>
      </c>
      <c r="C61" s="758">
        <f>INT(SUM(C56:C60))</f>
        <v>2077</v>
      </c>
      <c r="D61" s="758">
        <f>INT(SUM(D56:D60))</f>
        <v>56</v>
      </c>
      <c r="E61" s="345">
        <f>ROUNDDOWN(B61+C61+D61,0)</f>
        <v>2349</v>
      </c>
      <c r="F61" s="757"/>
    </row>
    <row r="62" spans="1:7" s="148" customFormat="1" ht="20.100000000000001" customHeight="1">
      <c r="A62" s="756"/>
      <c r="B62" s="758"/>
      <c r="C62" s="758"/>
      <c r="D62" s="758"/>
      <c r="E62" s="345"/>
      <c r="F62" s="757"/>
    </row>
    <row r="63" spans="1:7" s="148" customFormat="1" ht="20.100000000000001" customHeight="1">
      <c r="A63" s="759" t="s">
        <v>261</v>
      </c>
      <c r="B63" s="760">
        <f>B53+B61</f>
        <v>526</v>
      </c>
      <c r="C63" s="760">
        <f>C53+C61</f>
        <v>2534</v>
      </c>
      <c r="D63" s="760">
        <f>D53+D61</f>
        <v>349</v>
      </c>
      <c r="E63" s="346">
        <f>ROUNDDOWN(B63+C63+D63,0)</f>
        <v>3409</v>
      </c>
      <c r="F63" s="761"/>
    </row>
    <row r="64" spans="1:7" s="147" customFormat="1" ht="30" customHeight="1">
      <c r="A64" s="752" t="s">
        <v>266</v>
      </c>
      <c r="B64" s="567" t="s">
        <v>267</v>
      </c>
      <c r="C64" s="567" t="s">
        <v>268</v>
      </c>
      <c r="D64" s="567" t="s">
        <v>269</v>
      </c>
      <c r="E64" s="567" t="s">
        <v>270</v>
      </c>
      <c r="F64" s="567" t="s">
        <v>271</v>
      </c>
    </row>
    <row r="65" spans="1:7" s="147" customFormat="1" ht="20.100000000000001" customHeight="1">
      <c r="A65" s="753" t="s">
        <v>281</v>
      </c>
      <c r="B65" s="754"/>
      <c r="C65" s="754"/>
      <c r="D65" s="754"/>
      <c r="E65" s="754"/>
      <c r="F65" s="755" t="s">
        <v>251</v>
      </c>
      <c r="G65" s="146"/>
    </row>
    <row r="66" spans="1:7" s="147" customFormat="1" ht="20.100000000000001" customHeight="1">
      <c r="A66" s="756" t="s">
        <v>282</v>
      </c>
      <c r="B66" s="756"/>
      <c r="C66" s="756"/>
      <c r="D66" s="756"/>
      <c r="E66" s="756"/>
      <c r="F66" s="757"/>
      <c r="G66" s="146"/>
    </row>
    <row r="67" spans="1:7" s="147" customFormat="1" ht="20.100000000000001" customHeight="1">
      <c r="A67" s="756" t="s">
        <v>283</v>
      </c>
      <c r="B67" s="756"/>
      <c r="C67" s="756"/>
      <c r="D67" s="756"/>
      <c r="E67" s="756"/>
      <c r="F67" s="757"/>
      <c r="G67" s="146"/>
    </row>
    <row r="68" spans="1:7" s="147" customFormat="1" ht="20.100000000000001" customHeight="1">
      <c r="A68" s="756" t="s">
        <v>284</v>
      </c>
      <c r="B68" s="756"/>
      <c r="C68" s="756"/>
      <c r="D68" s="756"/>
      <c r="E68" s="756"/>
      <c r="F68" s="757"/>
      <c r="G68" s="146"/>
    </row>
    <row r="69" spans="1:7" s="147" customFormat="1" ht="20.100000000000001" customHeight="1">
      <c r="A69" s="756" t="s">
        <v>285</v>
      </c>
      <c r="B69" s="756"/>
      <c r="C69" s="756"/>
      <c r="D69" s="756"/>
      <c r="E69" s="756"/>
      <c r="F69" s="757"/>
      <c r="G69" s="146"/>
    </row>
    <row r="70" spans="1:7" s="147" customFormat="1" ht="20.100000000000001" customHeight="1">
      <c r="A70" s="756" t="s">
        <v>286</v>
      </c>
      <c r="B70" s="756"/>
      <c r="C70" s="756"/>
      <c r="D70" s="756"/>
      <c r="E70" s="756"/>
      <c r="F70" s="757"/>
      <c r="G70" s="146"/>
    </row>
    <row r="71" spans="1:7" s="147" customFormat="1" ht="20.100000000000001" customHeight="1">
      <c r="A71" s="756" t="s">
        <v>287</v>
      </c>
      <c r="B71" s="756"/>
      <c r="C71" s="756"/>
      <c r="D71" s="756"/>
      <c r="E71" s="756"/>
      <c r="F71" s="757"/>
      <c r="G71" s="146"/>
    </row>
    <row r="72" spans="1:7" s="147" customFormat="1" ht="20.100000000000001" customHeight="1">
      <c r="A72" s="756" t="s">
        <v>504</v>
      </c>
      <c r="B72" s="758">
        <f>20576/62.07</f>
        <v>331.49669727726757</v>
      </c>
      <c r="C72" s="758"/>
      <c r="D72" s="758"/>
      <c r="E72" s="345">
        <f>ROUNDDOWN(B72+C72+D72,0)</f>
        <v>331</v>
      </c>
      <c r="F72" s="757" t="s">
        <v>251</v>
      </c>
      <c r="G72" s="146"/>
    </row>
    <row r="73" spans="1:7" s="147" customFormat="1" ht="20.100000000000001" customHeight="1">
      <c r="A73" s="756" t="s">
        <v>505</v>
      </c>
      <c r="B73" s="758"/>
      <c r="C73" s="758">
        <f>23389/60.07</f>
        <v>389.36241052105879</v>
      </c>
      <c r="D73" s="758"/>
      <c r="E73" s="345">
        <f>ROUNDDOWN(B73+C73+D73,0)</f>
        <v>389</v>
      </c>
      <c r="F73" s="757" t="s">
        <v>251</v>
      </c>
      <c r="G73" s="146"/>
    </row>
    <row r="74" spans="1:7" s="147" customFormat="1" ht="20.100000000000001" customHeight="1">
      <c r="A74" s="756" t="s">
        <v>506</v>
      </c>
      <c r="B74" s="758"/>
      <c r="C74" s="758"/>
      <c r="D74" s="758">
        <f>18962/60.07</f>
        <v>315.66505743299484</v>
      </c>
      <c r="E74" s="345">
        <f>ROUNDDOWN(B74+C74+D74,0)</f>
        <v>315</v>
      </c>
      <c r="F74" s="757" t="s">
        <v>251</v>
      </c>
      <c r="G74" s="146"/>
    </row>
    <row r="75" spans="1:7" s="147" customFormat="1" ht="20.100000000000001" customHeight="1">
      <c r="A75" s="756" t="s">
        <v>254</v>
      </c>
      <c r="B75" s="758">
        <f>INT(SUM(B68:B74))</f>
        <v>331</v>
      </c>
      <c r="C75" s="758">
        <f>INT(SUM(C68:C74))</f>
        <v>389</v>
      </c>
      <c r="D75" s="758">
        <f>INT(SUM(D68:D74))</f>
        <v>315</v>
      </c>
      <c r="E75" s="345">
        <f>ROUNDDOWN(B75+C75+D75,0)</f>
        <v>1035</v>
      </c>
      <c r="F75" s="757"/>
      <c r="G75" s="146"/>
    </row>
    <row r="76" spans="1:7" s="148" customFormat="1" ht="20.100000000000001" customHeight="1">
      <c r="A76" s="756"/>
      <c r="B76" s="756"/>
      <c r="C76" s="756"/>
      <c r="D76" s="756"/>
      <c r="E76" s="756"/>
      <c r="F76" s="762"/>
    </row>
    <row r="77" spans="1:7" s="148" customFormat="1" ht="20.100000000000001" customHeight="1">
      <c r="A77" s="756"/>
      <c r="B77" s="756"/>
      <c r="C77" s="756"/>
      <c r="D77" s="756"/>
      <c r="E77" s="756"/>
      <c r="F77" s="762"/>
    </row>
    <row r="78" spans="1:7" s="148" customFormat="1" ht="20.100000000000001" customHeight="1">
      <c r="A78" s="756"/>
      <c r="B78" s="756"/>
      <c r="C78" s="756"/>
      <c r="D78" s="756"/>
      <c r="E78" s="756"/>
      <c r="F78" s="762"/>
    </row>
    <row r="79" spans="1:7" s="148" customFormat="1" ht="20.100000000000001" customHeight="1">
      <c r="A79" s="756"/>
      <c r="B79" s="758"/>
      <c r="C79" s="758"/>
      <c r="D79" s="758"/>
      <c r="E79" s="345"/>
      <c r="F79" s="757" t="s">
        <v>251</v>
      </c>
    </row>
    <row r="80" spans="1:7" s="148" customFormat="1" ht="20.100000000000001" customHeight="1">
      <c r="A80" s="756"/>
      <c r="B80" s="758"/>
      <c r="C80" s="758"/>
      <c r="D80" s="758"/>
      <c r="E80" s="345"/>
      <c r="F80" s="757" t="s">
        <v>251</v>
      </c>
    </row>
    <row r="81" spans="1:7" s="148" customFormat="1" ht="20.100000000000001" customHeight="1">
      <c r="A81" s="756"/>
      <c r="B81" s="758"/>
      <c r="C81" s="758"/>
      <c r="D81" s="758"/>
      <c r="E81" s="345"/>
      <c r="F81" s="757" t="s">
        <v>251</v>
      </c>
    </row>
    <row r="82" spans="1:7" s="148" customFormat="1" ht="20.100000000000001" customHeight="1">
      <c r="A82" s="756"/>
      <c r="B82" s="758"/>
      <c r="C82" s="758"/>
      <c r="D82" s="758"/>
      <c r="E82" s="345"/>
      <c r="F82" s="757"/>
    </row>
    <row r="83" spans="1:7" s="148" customFormat="1" ht="20.100000000000001" customHeight="1">
      <c r="A83" s="756"/>
      <c r="B83" s="758"/>
      <c r="C83" s="758"/>
      <c r="D83" s="758"/>
      <c r="E83" s="345"/>
      <c r="F83" s="757"/>
    </row>
    <row r="84" spans="1:7" s="148" customFormat="1" ht="20.100000000000001" customHeight="1">
      <c r="A84" s="759" t="s">
        <v>261</v>
      </c>
      <c r="B84" s="760">
        <f>B75</f>
        <v>331</v>
      </c>
      <c r="C84" s="760">
        <f>C75</f>
        <v>389</v>
      </c>
      <c r="D84" s="760">
        <f>D75</f>
        <v>315</v>
      </c>
      <c r="E84" s="346">
        <f>ROUNDDOWN(B84+C84+D84,0)</f>
        <v>1035</v>
      </c>
      <c r="F84" s="761"/>
    </row>
    <row r="85" spans="1:7" s="147" customFormat="1" ht="30" customHeight="1">
      <c r="A85" s="752" t="s">
        <v>247</v>
      </c>
      <c r="B85" s="567" t="s">
        <v>132</v>
      </c>
      <c r="C85" s="567" t="s">
        <v>133</v>
      </c>
      <c r="D85" s="567" t="s">
        <v>248</v>
      </c>
      <c r="E85" s="567" t="s">
        <v>249</v>
      </c>
      <c r="F85" s="567" t="s">
        <v>196</v>
      </c>
    </row>
    <row r="86" spans="1:7" s="147" customFormat="1" ht="20.100000000000001" customHeight="1">
      <c r="A86" s="753" t="s">
        <v>288</v>
      </c>
      <c r="B86" s="754"/>
      <c r="C86" s="754"/>
      <c r="D86" s="754"/>
      <c r="E86" s="754"/>
      <c r="F86" s="755" t="s">
        <v>251</v>
      </c>
      <c r="G86" s="146"/>
    </row>
    <row r="87" spans="1:7" s="147" customFormat="1" ht="20.100000000000001" customHeight="1">
      <c r="A87" s="756" t="s">
        <v>289</v>
      </c>
      <c r="B87" s="756"/>
      <c r="C87" s="756"/>
      <c r="D87" s="756"/>
      <c r="E87" s="756"/>
      <c r="F87" s="757"/>
      <c r="G87" s="146"/>
    </row>
    <row r="88" spans="1:7" s="147" customFormat="1" ht="20.100000000000001" customHeight="1">
      <c r="A88" s="756" t="s">
        <v>290</v>
      </c>
      <c r="B88" s="756"/>
      <c r="C88" s="756"/>
      <c r="D88" s="756"/>
      <c r="E88" s="756"/>
      <c r="F88" s="757"/>
      <c r="G88" s="146"/>
    </row>
    <row r="89" spans="1:7" s="147" customFormat="1" ht="20.100000000000001" customHeight="1">
      <c r="A89" s="756" t="s">
        <v>291</v>
      </c>
      <c r="B89" s="756"/>
      <c r="C89" s="756"/>
      <c r="D89" s="756"/>
      <c r="E89" s="756"/>
      <c r="F89" s="757"/>
      <c r="G89" s="146"/>
    </row>
    <row r="90" spans="1:7" s="147" customFormat="1" ht="20.100000000000001" customHeight="1">
      <c r="A90" s="756" t="s">
        <v>292</v>
      </c>
      <c r="B90" s="756"/>
      <c r="C90" s="756"/>
      <c r="D90" s="756"/>
      <c r="E90" s="756"/>
      <c r="F90" s="757"/>
      <c r="G90" s="146"/>
    </row>
    <row r="91" spans="1:7" s="147" customFormat="1" ht="20.100000000000001" customHeight="1">
      <c r="A91" s="756" t="s">
        <v>293</v>
      </c>
      <c r="B91" s="756"/>
      <c r="C91" s="756"/>
      <c r="D91" s="756"/>
      <c r="E91" s="756"/>
      <c r="F91" s="757"/>
      <c r="G91" s="146"/>
    </row>
    <row r="92" spans="1:7" s="147" customFormat="1" ht="20.100000000000001" customHeight="1">
      <c r="A92" s="756" t="s">
        <v>294</v>
      </c>
      <c r="B92" s="756"/>
      <c r="C92" s="756"/>
      <c r="D92" s="756"/>
      <c r="E92" s="756"/>
      <c r="F92" s="757"/>
      <c r="G92" s="146"/>
    </row>
    <row r="93" spans="1:7" s="147" customFormat="1" ht="20.100000000000001" customHeight="1">
      <c r="A93" s="756" t="s">
        <v>507</v>
      </c>
      <c r="B93" s="758">
        <f>20576/71.62</f>
        <v>287.29405194079862</v>
      </c>
      <c r="C93" s="758"/>
      <c r="D93" s="758"/>
      <c r="E93" s="345">
        <f>ROUNDDOWN(B93+C93+D93,0)</f>
        <v>287</v>
      </c>
      <c r="F93" s="757" t="s">
        <v>251</v>
      </c>
      <c r="G93" s="146"/>
    </row>
    <row r="94" spans="1:7" s="147" customFormat="1" ht="20.100000000000001" customHeight="1">
      <c r="A94" s="756" t="s">
        <v>508</v>
      </c>
      <c r="B94" s="758"/>
      <c r="C94" s="758">
        <f>23389/71.62</f>
        <v>326.57079028204413</v>
      </c>
      <c r="D94" s="758"/>
      <c r="E94" s="345">
        <f>ROUNDDOWN(B94+C94+D94,0)</f>
        <v>326</v>
      </c>
      <c r="F94" s="757" t="s">
        <v>251</v>
      </c>
      <c r="G94" s="146"/>
    </row>
    <row r="95" spans="1:7" s="147" customFormat="1" ht="20.100000000000001" customHeight="1">
      <c r="A95" s="756" t="s">
        <v>509</v>
      </c>
      <c r="B95" s="758"/>
      <c r="C95" s="758"/>
      <c r="D95" s="758">
        <f>18962/71.62</f>
        <v>264.75844736107229</v>
      </c>
      <c r="E95" s="345">
        <f>ROUNDDOWN(B95+C95+D95,0)</f>
        <v>264</v>
      </c>
      <c r="F95" s="757" t="s">
        <v>251</v>
      </c>
      <c r="G95" s="146"/>
    </row>
    <row r="96" spans="1:7" s="147" customFormat="1" ht="20.100000000000001" customHeight="1">
      <c r="A96" s="756" t="s">
        <v>254</v>
      </c>
      <c r="B96" s="758">
        <f>INT(SUM(B89:B95))</f>
        <v>287</v>
      </c>
      <c r="C96" s="758">
        <f>INT(SUM(C89:C95))</f>
        <v>326</v>
      </c>
      <c r="D96" s="758">
        <f>INT(SUM(D89:D95))</f>
        <v>264</v>
      </c>
      <c r="E96" s="345">
        <f>ROUNDDOWN(B96+C96+D96,0)</f>
        <v>877</v>
      </c>
      <c r="F96" s="757"/>
      <c r="G96" s="146"/>
    </row>
    <row r="97" spans="1:7" s="148" customFormat="1" ht="20.100000000000001" customHeight="1">
      <c r="A97" s="756"/>
      <c r="B97" s="756"/>
      <c r="C97" s="756"/>
      <c r="D97" s="756"/>
      <c r="E97" s="756"/>
      <c r="F97" s="762"/>
    </row>
    <row r="98" spans="1:7" s="148" customFormat="1" ht="20.100000000000001" customHeight="1">
      <c r="A98" s="756"/>
      <c r="B98" s="756"/>
      <c r="C98" s="756"/>
      <c r="D98" s="756"/>
      <c r="E98" s="756"/>
      <c r="F98" s="762"/>
    </row>
    <row r="99" spans="1:7" s="148" customFormat="1" ht="20.100000000000001" customHeight="1">
      <c r="A99" s="756"/>
      <c r="B99" s="756"/>
      <c r="C99" s="756"/>
      <c r="D99" s="756"/>
      <c r="E99" s="756"/>
      <c r="F99" s="762"/>
    </row>
    <row r="100" spans="1:7" s="148" customFormat="1" ht="20.100000000000001" customHeight="1">
      <c r="A100" s="756"/>
      <c r="B100" s="758"/>
      <c r="C100" s="758"/>
      <c r="D100" s="758"/>
      <c r="E100" s="345"/>
      <c r="F100" s="757" t="s">
        <v>251</v>
      </c>
    </row>
    <row r="101" spans="1:7" s="148" customFormat="1" ht="20.100000000000001" customHeight="1">
      <c r="A101" s="756"/>
      <c r="B101" s="758"/>
      <c r="C101" s="758"/>
      <c r="D101" s="758"/>
      <c r="E101" s="345"/>
      <c r="F101" s="757" t="s">
        <v>251</v>
      </c>
    </row>
    <row r="102" spans="1:7" s="148" customFormat="1" ht="20.100000000000001" customHeight="1">
      <c r="A102" s="756"/>
      <c r="B102" s="758"/>
      <c r="C102" s="758"/>
      <c r="D102" s="758"/>
      <c r="E102" s="345"/>
      <c r="F102" s="757" t="s">
        <v>251</v>
      </c>
    </row>
    <row r="103" spans="1:7" s="148" customFormat="1" ht="20.100000000000001" customHeight="1">
      <c r="A103" s="756"/>
      <c r="B103" s="758"/>
      <c r="C103" s="758"/>
      <c r="D103" s="758"/>
      <c r="E103" s="345"/>
      <c r="F103" s="757"/>
    </row>
    <row r="104" spans="1:7" s="148" customFormat="1" ht="20.100000000000001" customHeight="1">
      <c r="A104" s="756"/>
      <c r="B104" s="758"/>
      <c r="C104" s="758"/>
      <c r="D104" s="758"/>
      <c r="E104" s="345"/>
      <c r="F104" s="757"/>
    </row>
    <row r="105" spans="1:7" s="148" customFormat="1" ht="20.100000000000001" customHeight="1">
      <c r="A105" s="759" t="s">
        <v>261</v>
      </c>
      <c r="B105" s="760">
        <f>B96</f>
        <v>287</v>
      </c>
      <c r="C105" s="760">
        <f>C96</f>
        <v>326</v>
      </c>
      <c r="D105" s="760">
        <f>D96</f>
        <v>264</v>
      </c>
      <c r="E105" s="346">
        <f>ROUNDDOWN(B105+C105+D105,0)</f>
        <v>877</v>
      </c>
      <c r="F105" s="761"/>
    </row>
    <row r="106" spans="1:7" s="147" customFormat="1" ht="30" customHeight="1">
      <c r="A106" s="752" t="s">
        <v>247</v>
      </c>
      <c r="B106" s="567" t="s">
        <v>132</v>
      </c>
      <c r="C106" s="567" t="s">
        <v>133</v>
      </c>
      <c r="D106" s="567" t="s">
        <v>248</v>
      </c>
      <c r="E106" s="567" t="s">
        <v>249</v>
      </c>
      <c r="F106" s="567" t="s">
        <v>196</v>
      </c>
    </row>
    <row r="107" spans="1:7" s="377" customFormat="1" ht="20.100000000000001" customHeight="1">
      <c r="A107" s="753" t="s">
        <v>295</v>
      </c>
      <c r="B107" s="754"/>
      <c r="C107" s="754"/>
      <c r="D107" s="754"/>
      <c r="E107" s="763"/>
      <c r="F107" s="755" t="s">
        <v>251</v>
      </c>
      <c r="G107" s="382"/>
    </row>
    <row r="108" spans="1:7" s="147" customFormat="1" ht="20.100000000000001" customHeight="1">
      <c r="A108" s="756" t="s">
        <v>510</v>
      </c>
      <c r="B108" s="756"/>
      <c r="C108" s="756"/>
      <c r="D108" s="756"/>
      <c r="E108" s="756"/>
      <c r="F108" s="757"/>
      <c r="G108" s="146"/>
    </row>
    <row r="109" spans="1:7" s="147" customFormat="1" ht="20.100000000000001" customHeight="1">
      <c r="A109" s="756" t="s">
        <v>296</v>
      </c>
      <c r="B109" s="756"/>
      <c r="C109" s="756"/>
      <c r="D109" s="756"/>
      <c r="E109" s="756"/>
      <c r="F109" s="757"/>
      <c r="G109" s="146"/>
    </row>
    <row r="110" spans="1:7" s="147" customFormat="1" ht="20.100000000000001" customHeight="1">
      <c r="A110" s="756" t="s">
        <v>297</v>
      </c>
      <c r="B110" s="756"/>
      <c r="C110" s="756"/>
      <c r="D110" s="756"/>
      <c r="E110" s="756"/>
      <c r="F110" s="757"/>
      <c r="G110" s="146"/>
    </row>
    <row r="111" spans="1:7" s="147" customFormat="1" ht="20.100000000000001" customHeight="1">
      <c r="A111" s="756" t="s">
        <v>298</v>
      </c>
      <c r="B111" s="756"/>
      <c r="C111" s="756"/>
      <c r="D111" s="756"/>
      <c r="E111" s="756"/>
      <c r="F111" s="757"/>
      <c r="G111" s="146"/>
    </row>
    <row r="112" spans="1:7" s="147" customFormat="1" ht="20.100000000000001" customHeight="1">
      <c r="A112" s="756" t="s">
        <v>299</v>
      </c>
      <c r="B112" s="756"/>
      <c r="C112" s="756"/>
      <c r="D112" s="756"/>
      <c r="E112" s="756"/>
      <c r="F112" s="757"/>
      <c r="G112" s="146"/>
    </row>
    <row r="113" spans="1:7" s="147" customFormat="1" ht="20.100000000000001" customHeight="1">
      <c r="A113" s="756" t="s">
        <v>726</v>
      </c>
      <c r="B113" s="758">
        <f>17560/62.67</f>
        <v>280.19786181586085</v>
      </c>
      <c r="C113" s="758"/>
      <c r="D113" s="758"/>
      <c r="E113" s="345">
        <f>ROUNDDOWN(B113+C113+D113,0)</f>
        <v>280</v>
      </c>
      <c r="F113" s="757"/>
      <c r="G113" s="146"/>
    </row>
    <row r="114" spans="1:7" s="147" customFormat="1" ht="20.100000000000001" customHeight="1">
      <c r="A114" s="756" t="s">
        <v>727</v>
      </c>
      <c r="B114" s="758"/>
      <c r="C114" s="758">
        <f>23344/62.67</f>
        <v>372.49082495611935</v>
      </c>
      <c r="D114" s="758"/>
      <c r="E114" s="345">
        <f>ROUNDDOWN(B114+C114+D114,0)</f>
        <v>372</v>
      </c>
      <c r="F114" s="757" t="s">
        <v>251</v>
      </c>
      <c r="G114" s="146"/>
    </row>
    <row r="115" spans="1:7" s="147" customFormat="1" ht="20.100000000000001" customHeight="1">
      <c r="A115" s="756" t="s">
        <v>728</v>
      </c>
      <c r="B115" s="758"/>
      <c r="C115" s="758"/>
      <c r="D115" s="758">
        <f>12453/62.67</f>
        <v>198.70751555768311</v>
      </c>
      <c r="E115" s="345">
        <f>ROUNDDOWN(B115+C115+D115,0)</f>
        <v>198</v>
      </c>
      <c r="F115" s="757" t="s">
        <v>251</v>
      </c>
      <c r="G115" s="146"/>
    </row>
    <row r="116" spans="1:7" s="147" customFormat="1" ht="20.100000000000001" customHeight="1">
      <c r="A116" s="756" t="s">
        <v>254</v>
      </c>
      <c r="B116" s="758">
        <f>INT(SUM(B110:B115))</f>
        <v>280</v>
      </c>
      <c r="C116" s="758">
        <f>INT(SUM(C110:C115))</f>
        <v>372</v>
      </c>
      <c r="D116" s="758">
        <f>INT(SUM(D110:D115))</f>
        <v>198</v>
      </c>
      <c r="E116" s="345">
        <f>ROUNDDOWN(B116+C116+D116,0)</f>
        <v>850</v>
      </c>
      <c r="F116" s="757" t="s">
        <v>251</v>
      </c>
      <c r="G116" s="146"/>
    </row>
    <row r="117" spans="1:7" s="147" customFormat="1" ht="20.100000000000001" customHeight="1">
      <c r="A117" s="723"/>
      <c r="B117" s="756"/>
      <c r="C117" s="756"/>
      <c r="D117" s="756"/>
      <c r="E117" s="756"/>
      <c r="F117" s="757"/>
      <c r="G117" s="146"/>
    </row>
    <row r="118" spans="1:7" s="148" customFormat="1" ht="20.100000000000001" customHeight="1">
      <c r="A118" s="756" t="s">
        <v>300</v>
      </c>
      <c r="B118" s="756"/>
      <c r="C118" s="756"/>
      <c r="D118" s="756"/>
      <c r="E118" s="756"/>
      <c r="F118" s="762"/>
    </row>
    <row r="119" spans="1:7" s="148" customFormat="1" ht="20.100000000000001" customHeight="1">
      <c r="A119" s="756" t="s">
        <v>301</v>
      </c>
      <c r="B119" s="756"/>
      <c r="C119" s="756"/>
      <c r="D119" s="756"/>
      <c r="E119" s="756"/>
      <c r="F119" s="762"/>
    </row>
    <row r="120" spans="1:7" s="148" customFormat="1" ht="20.100000000000001" customHeight="1">
      <c r="A120" s="756" t="s">
        <v>302</v>
      </c>
      <c r="B120" s="756"/>
      <c r="C120" s="756"/>
      <c r="D120" s="756"/>
      <c r="E120" s="756"/>
      <c r="F120" s="762"/>
    </row>
    <row r="121" spans="1:7" s="148" customFormat="1" ht="20.100000000000001" customHeight="1">
      <c r="A121" s="756" t="s">
        <v>729</v>
      </c>
      <c r="B121" s="758">
        <f>1951/9</f>
        <v>216.77777777777777</v>
      </c>
      <c r="C121" s="758"/>
      <c r="D121" s="758"/>
      <c r="E121" s="345">
        <f>ROUNDDOWN(B121+C121+D121,0)</f>
        <v>216</v>
      </c>
      <c r="F121" s="757" t="s">
        <v>251</v>
      </c>
    </row>
    <row r="122" spans="1:7" s="148" customFormat="1" ht="20.100000000000001" customHeight="1">
      <c r="A122" s="756" t="s">
        <v>730</v>
      </c>
      <c r="B122" s="758"/>
      <c r="C122" s="758">
        <f>18886/9</f>
        <v>2098.4444444444443</v>
      </c>
      <c r="D122" s="758"/>
      <c r="E122" s="345">
        <f>ROUNDDOWN(B122+C122+D122,0)</f>
        <v>2098</v>
      </c>
      <c r="F122" s="757" t="s">
        <v>251</v>
      </c>
    </row>
    <row r="123" spans="1:7" s="148" customFormat="1" ht="20.100000000000001" customHeight="1">
      <c r="A123" s="756" t="s">
        <v>731</v>
      </c>
      <c r="B123" s="758"/>
      <c r="C123" s="758"/>
      <c r="D123" s="758">
        <f>505/9</f>
        <v>56.111111111111114</v>
      </c>
      <c r="E123" s="345">
        <f>ROUNDDOWN(B123+C123+D123,0)</f>
        <v>56</v>
      </c>
      <c r="F123" s="757" t="s">
        <v>251</v>
      </c>
    </row>
    <row r="124" spans="1:7" s="148" customFormat="1" ht="20.100000000000001" customHeight="1">
      <c r="A124" s="756" t="s">
        <v>254</v>
      </c>
      <c r="B124" s="758">
        <f>INT(SUM(B119:B123))</f>
        <v>216</v>
      </c>
      <c r="C124" s="758">
        <f>INT(SUM(C119:C123))</f>
        <v>2098</v>
      </c>
      <c r="D124" s="758">
        <f>INT(SUM(D119:D123))</f>
        <v>56</v>
      </c>
      <c r="E124" s="345">
        <f>ROUNDDOWN(B124+C124+D124,0)</f>
        <v>2370</v>
      </c>
      <c r="F124" s="757"/>
    </row>
    <row r="125" spans="1:7" s="148" customFormat="1" ht="20.100000000000001" customHeight="1">
      <c r="A125" s="756"/>
      <c r="B125" s="758"/>
      <c r="C125" s="758"/>
      <c r="D125" s="758"/>
      <c r="E125" s="345"/>
      <c r="F125" s="757"/>
    </row>
    <row r="126" spans="1:7" s="148" customFormat="1" ht="20.100000000000001" customHeight="1">
      <c r="A126" s="759" t="s">
        <v>261</v>
      </c>
      <c r="B126" s="760">
        <f>B116+B124</f>
        <v>496</v>
      </c>
      <c r="C126" s="760">
        <f>C116+C124</f>
        <v>2470</v>
      </c>
      <c r="D126" s="760">
        <f>D116+D124</f>
        <v>254</v>
      </c>
      <c r="E126" s="346">
        <f>ROUNDDOWN(B126+C126+D126,0)</f>
        <v>3220</v>
      </c>
      <c r="F126" s="761"/>
    </row>
    <row r="127" spans="1:7" s="147" customFormat="1" ht="30" customHeight="1">
      <c r="A127" s="752" t="s">
        <v>247</v>
      </c>
      <c r="B127" s="567" t="s">
        <v>132</v>
      </c>
      <c r="C127" s="567" t="s">
        <v>133</v>
      </c>
      <c r="D127" s="567" t="s">
        <v>248</v>
      </c>
      <c r="E127" s="567" t="s">
        <v>249</v>
      </c>
      <c r="F127" s="567" t="s">
        <v>196</v>
      </c>
    </row>
    <row r="128" spans="1:7" s="377" customFormat="1" ht="20.100000000000001" customHeight="1">
      <c r="A128" s="753" t="s">
        <v>303</v>
      </c>
      <c r="B128" s="754"/>
      <c r="C128" s="754"/>
      <c r="D128" s="754"/>
      <c r="E128" s="763"/>
      <c r="F128" s="755" t="s">
        <v>251</v>
      </c>
      <c r="G128" s="382"/>
    </row>
    <row r="129" spans="1:7" s="147" customFormat="1" ht="20.100000000000001" customHeight="1">
      <c r="A129" s="756" t="s">
        <v>304</v>
      </c>
      <c r="B129" s="756"/>
      <c r="C129" s="756"/>
      <c r="D129" s="756"/>
      <c r="E129" s="756"/>
      <c r="F129" s="757"/>
      <c r="G129" s="146"/>
    </row>
    <row r="130" spans="1:7" s="147" customFormat="1" ht="20.100000000000001" customHeight="1">
      <c r="A130" s="756" t="s">
        <v>296</v>
      </c>
      <c r="B130" s="756"/>
      <c r="C130" s="756"/>
      <c r="D130" s="756"/>
      <c r="E130" s="756"/>
      <c r="F130" s="757"/>
      <c r="G130" s="146"/>
    </row>
    <row r="131" spans="1:7" s="147" customFormat="1" ht="20.100000000000001" customHeight="1">
      <c r="A131" s="756" t="s">
        <v>305</v>
      </c>
      <c r="B131" s="756"/>
      <c r="C131" s="756"/>
      <c r="D131" s="756"/>
      <c r="E131" s="756"/>
      <c r="F131" s="757"/>
      <c r="G131" s="146"/>
    </row>
    <row r="132" spans="1:7" s="147" customFormat="1" ht="20.100000000000001" customHeight="1">
      <c r="A132" s="756" t="s">
        <v>306</v>
      </c>
      <c r="B132" s="756"/>
      <c r="C132" s="756"/>
      <c r="D132" s="756"/>
      <c r="E132" s="756"/>
      <c r="F132" s="757"/>
      <c r="G132" s="146"/>
    </row>
    <row r="133" spans="1:7" s="147" customFormat="1" ht="20.100000000000001" customHeight="1">
      <c r="A133" s="756" t="s">
        <v>307</v>
      </c>
      <c r="B133" s="756"/>
      <c r="C133" s="756"/>
      <c r="D133" s="756"/>
      <c r="E133" s="756"/>
      <c r="F133" s="757"/>
      <c r="G133" s="146"/>
    </row>
    <row r="134" spans="1:7" s="147" customFormat="1" ht="20.100000000000001" customHeight="1">
      <c r="A134" s="756" t="s">
        <v>418</v>
      </c>
      <c r="B134" s="758">
        <f>2553/120</f>
        <v>21.274999999999999</v>
      </c>
      <c r="C134" s="758"/>
      <c r="D134" s="758"/>
      <c r="E134" s="345">
        <f>ROUNDDOWN(B134+C134+D134,0)</f>
        <v>21</v>
      </c>
      <c r="F134" s="757"/>
      <c r="G134" s="146"/>
    </row>
    <row r="135" spans="1:7" s="147" customFormat="1" ht="20.100000000000001" customHeight="1">
      <c r="A135" s="756" t="s">
        <v>419</v>
      </c>
      <c r="B135" s="758"/>
      <c r="C135" s="758">
        <f>23389/120</f>
        <v>194.90833333333333</v>
      </c>
      <c r="D135" s="758"/>
      <c r="E135" s="345">
        <f>ROUNDDOWN(B135+C135+D135,0)</f>
        <v>194</v>
      </c>
      <c r="F135" s="757" t="s">
        <v>251</v>
      </c>
      <c r="G135" s="146"/>
    </row>
    <row r="136" spans="1:7" s="147" customFormat="1" ht="20.100000000000001" customHeight="1">
      <c r="A136" s="756" t="s">
        <v>420</v>
      </c>
      <c r="B136" s="758"/>
      <c r="C136" s="758"/>
      <c r="D136" s="758">
        <f>4916/120</f>
        <v>40.966666666666669</v>
      </c>
      <c r="E136" s="345">
        <f>ROUNDDOWN(B136+C136+D136,0)</f>
        <v>40</v>
      </c>
      <c r="F136" s="757" t="s">
        <v>251</v>
      </c>
      <c r="G136" s="146"/>
    </row>
    <row r="137" spans="1:7" s="147" customFormat="1" ht="20.100000000000001" customHeight="1">
      <c r="A137" s="756" t="s">
        <v>254</v>
      </c>
      <c r="B137" s="758">
        <f>INT(SUM(B131:B136))</f>
        <v>21</v>
      </c>
      <c r="C137" s="758">
        <f>INT(SUM(C131:C136))</f>
        <v>194</v>
      </c>
      <c r="D137" s="758">
        <f>INT(SUM(D131:D136))</f>
        <v>40</v>
      </c>
      <c r="E137" s="345">
        <f>ROUNDDOWN(B137+C137+D137,0)</f>
        <v>255</v>
      </c>
      <c r="F137" s="757" t="s">
        <v>251</v>
      </c>
      <c r="G137" s="146"/>
    </row>
    <row r="138" spans="1:7" s="147" customFormat="1" ht="20.100000000000001" customHeight="1">
      <c r="A138" s="723"/>
      <c r="B138" s="756"/>
      <c r="C138" s="756"/>
      <c r="D138" s="756"/>
      <c r="E138" s="756"/>
      <c r="F138" s="757"/>
      <c r="G138" s="146"/>
    </row>
    <row r="139" spans="1:7" s="148" customFormat="1" ht="20.100000000000001" customHeight="1">
      <c r="A139" s="756"/>
      <c r="B139" s="756"/>
      <c r="C139" s="756"/>
      <c r="D139" s="756"/>
      <c r="E139" s="756"/>
      <c r="F139" s="762"/>
    </row>
    <row r="140" spans="1:7" s="148" customFormat="1" ht="20.100000000000001" customHeight="1">
      <c r="A140" s="756"/>
      <c r="B140" s="756"/>
      <c r="C140" s="756"/>
      <c r="D140" s="756"/>
      <c r="E140" s="756"/>
      <c r="F140" s="762"/>
    </row>
    <row r="141" spans="1:7" s="148" customFormat="1" ht="20.100000000000001" customHeight="1">
      <c r="A141" s="756"/>
      <c r="B141" s="756"/>
      <c r="C141" s="756"/>
      <c r="D141" s="756"/>
      <c r="E141" s="756"/>
      <c r="F141" s="762"/>
    </row>
    <row r="142" spans="1:7" s="148" customFormat="1" ht="20.100000000000001" customHeight="1">
      <c r="A142" s="756"/>
      <c r="B142" s="758"/>
      <c r="C142" s="758"/>
      <c r="D142" s="758"/>
      <c r="E142" s="345"/>
      <c r="F142" s="757" t="s">
        <v>251</v>
      </c>
    </row>
    <row r="143" spans="1:7" s="148" customFormat="1" ht="20.100000000000001" customHeight="1">
      <c r="A143" s="756"/>
      <c r="B143" s="758"/>
      <c r="C143" s="758"/>
      <c r="D143" s="758"/>
      <c r="E143" s="345"/>
      <c r="F143" s="757" t="s">
        <v>251</v>
      </c>
    </row>
    <row r="144" spans="1:7" s="148" customFormat="1" ht="20.100000000000001" customHeight="1">
      <c r="A144" s="756"/>
      <c r="B144" s="758"/>
      <c r="C144" s="758"/>
      <c r="D144" s="758"/>
      <c r="E144" s="345"/>
      <c r="F144" s="757" t="s">
        <v>251</v>
      </c>
    </row>
    <row r="145" spans="1:7" s="148" customFormat="1" ht="20.100000000000001" customHeight="1">
      <c r="A145" s="756" t="s">
        <v>254</v>
      </c>
      <c r="B145" s="758"/>
      <c r="C145" s="758"/>
      <c r="D145" s="758"/>
      <c r="E145" s="345"/>
      <c r="F145" s="757"/>
    </row>
    <row r="146" spans="1:7" s="148" customFormat="1" ht="20.100000000000001" customHeight="1">
      <c r="A146" s="756"/>
      <c r="B146" s="758"/>
      <c r="C146" s="758"/>
      <c r="D146" s="758"/>
      <c r="E146" s="345"/>
      <c r="F146" s="757"/>
    </row>
    <row r="147" spans="1:7" s="148" customFormat="1" ht="20.100000000000001" customHeight="1">
      <c r="A147" s="759" t="s">
        <v>261</v>
      </c>
      <c r="B147" s="760">
        <f>B137</f>
        <v>21</v>
      </c>
      <c r="C147" s="760">
        <f>C137</f>
        <v>194</v>
      </c>
      <c r="D147" s="760">
        <f>D137</f>
        <v>40</v>
      </c>
      <c r="E147" s="346">
        <f>ROUNDDOWN(B147+C147+D147,0)</f>
        <v>255</v>
      </c>
      <c r="F147" s="761"/>
    </row>
    <row r="148" spans="1:7" s="147" customFormat="1" ht="30" customHeight="1">
      <c r="A148" s="752" t="s">
        <v>247</v>
      </c>
      <c r="B148" s="567" t="s">
        <v>132</v>
      </c>
      <c r="C148" s="567" t="s">
        <v>133</v>
      </c>
      <c r="D148" s="567" t="s">
        <v>248</v>
      </c>
      <c r="E148" s="567" t="s">
        <v>249</v>
      </c>
      <c r="F148" s="567" t="s">
        <v>196</v>
      </c>
    </row>
    <row r="149" spans="1:7" s="377" customFormat="1" ht="20.100000000000001" customHeight="1">
      <c r="A149" s="753" t="s">
        <v>308</v>
      </c>
      <c r="B149" s="754"/>
      <c r="C149" s="754"/>
      <c r="D149" s="754"/>
      <c r="E149" s="763"/>
      <c r="F149" s="755" t="s">
        <v>251</v>
      </c>
      <c r="G149" s="382"/>
    </row>
    <row r="150" spans="1:7" s="147" customFormat="1" ht="20.100000000000001" customHeight="1">
      <c r="A150" s="756" t="s">
        <v>309</v>
      </c>
      <c r="B150" s="756"/>
      <c r="C150" s="756"/>
      <c r="D150" s="756"/>
      <c r="E150" s="756"/>
      <c r="F150" s="757"/>
      <c r="G150" s="146"/>
    </row>
    <row r="151" spans="1:7" s="147" customFormat="1" ht="20.100000000000001" customHeight="1">
      <c r="A151" s="756" t="s">
        <v>310</v>
      </c>
      <c r="B151" s="756"/>
      <c r="C151" s="756"/>
      <c r="D151" s="756"/>
      <c r="E151" s="756"/>
      <c r="F151" s="757"/>
      <c r="G151" s="146"/>
    </row>
    <row r="152" spans="1:7" s="147" customFormat="1" ht="20.100000000000001" customHeight="1">
      <c r="A152" s="756" t="s">
        <v>311</v>
      </c>
      <c r="B152" s="756"/>
      <c r="C152" s="756"/>
      <c r="D152" s="756"/>
      <c r="E152" s="756"/>
      <c r="F152" s="757"/>
      <c r="G152" s="146"/>
    </row>
    <row r="153" spans="1:7" s="147" customFormat="1" ht="20.100000000000001" customHeight="1">
      <c r="A153" s="756" t="s">
        <v>312</v>
      </c>
      <c r="B153" s="756"/>
      <c r="C153" s="756"/>
      <c r="D153" s="756"/>
      <c r="E153" s="756"/>
      <c r="F153" s="757"/>
      <c r="G153" s="146"/>
    </row>
    <row r="154" spans="1:7" s="147" customFormat="1" ht="20.100000000000001" customHeight="1">
      <c r="A154" s="756" t="s">
        <v>313</v>
      </c>
      <c r="B154" s="756"/>
      <c r="C154" s="756"/>
      <c r="D154" s="756"/>
      <c r="E154" s="756"/>
      <c r="F154" s="757"/>
      <c r="G154" s="146"/>
    </row>
    <row r="155" spans="1:7" s="147" customFormat="1" ht="20.100000000000001" customHeight="1">
      <c r="A155" s="756" t="s">
        <v>553</v>
      </c>
      <c r="B155" s="758">
        <f>1951/90</f>
        <v>21.677777777777777</v>
      </c>
      <c r="C155" s="758"/>
      <c r="D155" s="758"/>
      <c r="E155" s="345">
        <f>ROUNDDOWN(B155+C155+D155,0)</f>
        <v>21</v>
      </c>
      <c r="F155" s="757"/>
      <c r="G155" s="146"/>
    </row>
    <row r="156" spans="1:7" s="147" customFormat="1" ht="20.100000000000001" customHeight="1">
      <c r="A156" s="756" t="s">
        <v>554</v>
      </c>
      <c r="B156" s="758"/>
      <c r="C156" s="758">
        <f>18695/90</f>
        <v>207.72222222222223</v>
      </c>
      <c r="D156" s="758"/>
      <c r="E156" s="345">
        <f>ROUNDDOWN(B156+C156+D156,0)</f>
        <v>207</v>
      </c>
      <c r="F156" s="757" t="s">
        <v>251</v>
      </c>
      <c r="G156" s="146"/>
    </row>
    <row r="157" spans="1:7" s="147" customFormat="1" ht="20.100000000000001" customHeight="1">
      <c r="A157" s="756" t="s">
        <v>555</v>
      </c>
      <c r="B157" s="758"/>
      <c r="C157" s="758"/>
      <c r="D157" s="758">
        <f>505/90</f>
        <v>5.6111111111111107</v>
      </c>
      <c r="E157" s="345">
        <f>ROUNDDOWN(B157+C157+D157,0)</f>
        <v>5</v>
      </c>
      <c r="F157" s="757" t="s">
        <v>251</v>
      </c>
      <c r="G157" s="146"/>
    </row>
    <row r="158" spans="1:7" s="147" customFormat="1" ht="20.100000000000001" customHeight="1">
      <c r="A158" s="756" t="s">
        <v>254</v>
      </c>
      <c r="B158" s="758">
        <f>INT(SUM(B152:B157))</f>
        <v>21</v>
      </c>
      <c r="C158" s="758">
        <f>INT(SUM(C152:C157))</f>
        <v>207</v>
      </c>
      <c r="D158" s="758">
        <f>INT(SUM(D152:D157))</f>
        <v>5</v>
      </c>
      <c r="E158" s="345">
        <f>ROUNDDOWN(B158+C158+D158,0)</f>
        <v>233</v>
      </c>
      <c r="F158" s="757" t="s">
        <v>251</v>
      </c>
      <c r="G158" s="146"/>
    </row>
    <row r="159" spans="1:7" s="147" customFormat="1" ht="20.100000000000001" customHeight="1">
      <c r="A159" s="723"/>
      <c r="B159" s="756"/>
      <c r="C159" s="756"/>
      <c r="D159" s="756"/>
      <c r="E159" s="756"/>
      <c r="F159" s="757"/>
      <c r="G159" s="146"/>
    </row>
    <row r="160" spans="1:7" s="148" customFormat="1" ht="20.100000000000001" customHeight="1">
      <c r="A160" s="756"/>
      <c r="B160" s="756"/>
      <c r="C160" s="756"/>
      <c r="D160" s="756"/>
      <c r="E160" s="756"/>
      <c r="F160" s="762"/>
    </row>
    <row r="161" spans="1:7" s="148" customFormat="1" ht="20.100000000000001" customHeight="1">
      <c r="A161" s="756"/>
      <c r="B161" s="756"/>
      <c r="C161" s="756"/>
      <c r="D161" s="756"/>
      <c r="E161" s="756"/>
      <c r="F161" s="762"/>
    </row>
    <row r="162" spans="1:7" s="148" customFormat="1" ht="20.100000000000001" customHeight="1">
      <c r="A162" s="756"/>
      <c r="B162" s="756"/>
      <c r="C162" s="756"/>
      <c r="D162" s="756"/>
      <c r="E162" s="756"/>
      <c r="F162" s="762"/>
    </row>
    <row r="163" spans="1:7" s="148" customFormat="1" ht="20.100000000000001" customHeight="1">
      <c r="A163" s="756"/>
      <c r="B163" s="758"/>
      <c r="C163" s="758"/>
      <c r="D163" s="758"/>
      <c r="E163" s="345"/>
      <c r="F163" s="757" t="s">
        <v>251</v>
      </c>
    </row>
    <row r="164" spans="1:7" s="148" customFormat="1" ht="20.100000000000001" customHeight="1">
      <c r="A164" s="756"/>
      <c r="B164" s="758"/>
      <c r="C164" s="758"/>
      <c r="D164" s="758"/>
      <c r="E164" s="345"/>
      <c r="F164" s="757" t="s">
        <v>251</v>
      </c>
    </row>
    <row r="165" spans="1:7" s="148" customFormat="1" ht="20.100000000000001" customHeight="1">
      <c r="A165" s="756"/>
      <c r="B165" s="758"/>
      <c r="C165" s="758"/>
      <c r="D165" s="758"/>
      <c r="E165" s="345"/>
      <c r="F165" s="757" t="s">
        <v>251</v>
      </c>
    </row>
    <row r="166" spans="1:7" s="148" customFormat="1" ht="20.100000000000001" customHeight="1">
      <c r="A166" s="756" t="s">
        <v>254</v>
      </c>
      <c r="B166" s="758"/>
      <c r="C166" s="758"/>
      <c r="D166" s="758"/>
      <c r="E166" s="345"/>
      <c r="F166" s="757"/>
    </row>
    <row r="167" spans="1:7" s="148" customFormat="1" ht="20.100000000000001" customHeight="1">
      <c r="A167" s="756"/>
      <c r="B167" s="758"/>
      <c r="C167" s="758"/>
      <c r="D167" s="758"/>
      <c r="E167" s="345"/>
      <c r="F167" s="757"/>
    </row>
    <row r="168" spans="1:7" s="148" customFormat="1" ht="20.100000000000001" customHeight="1">
      <c r="A168" s="759" t="s">
        <v>261</v>
      </c>
      <c r="B168" s="760">
        <f>B158</f>
        <v>21</v>
      </c>
      <c r="C168" s="760">
        <f>C158</f>
        <v>207</v>
      </c>
      <c r="D168" s="760">
        <f>D158</f>
        <v>5</v>
      </c>
      <c r="E168" s="346">
        <f>ROUNDDOWN(B168+C168+D168,0)</f>
        <v>233</v>
      </c>
      <c r="F168" s="761"/>
    </row>
    <row r="169" spans="1:7" s="147" customFormat="1" ht="30" customHeight="1">
      <c r="A169" s="752" t="s">
        <v>247</v>
      </c>
      <c r="B169" s="567" t="s">
        <v>132</v>
      </c>
      <c r="C169" s="567" t="s">
        <v>133</v>
      </c>
      <c r="D169" s="567" t="s">
        <v>248</v>
      </c>
      <c r="E169" s="567" t="s">
        <v>249</v>
      </c>
      <c r="F169" s="567" t="s">
        <v>32</v>
      </c>
    </row>
    <row r="170" spans="1:7" s="147" customFormat="1" ht="20.100000000000001" customHeight="1">
      <c r="A170" s="753" t="s">
        <v>314</v>
      </c>
      <c r="B170" s="754"/>
      <c r="C170" s="754"/>
      <c r="D170" s="754"/>
      <c r="E170" s="754"/>
      <c r="F170" s="755" t="s">
        <v>251</v>
      </c>
      <c r="G170" s="146"/>
    </row>
    <row r="171" spans="1:7" s="147" customFormat="1" ht="20.100000000000001" customHeight="1">
      <c r="A171" s="756" t="s">
        <v>315</v>
      </c>
      <c r="B171" s="756"/>
      <c r="C171" s="756"/>
      <c r="D171" s="756"/>
      <c r="E171" s="756"/>
      <c r="F171" s="757"/>
      <c r="G171" s="146"/>
    </row>
    <row r="172" spans="1:7" s="147" customFormat="1" ht="20.100000000000001" customHeight="1">
      <c r="A172" s="756" t="s">
        <v>290</v>
      </c>
      <c r="B172" s="756"/>
      <c r="C172" s="756"/>
      <c r="D172" s="756"/>
      <c r="E172" s="756"/>
      <c r="F172" s="757"/>
      <c r="G172" s="146"/>
    </row>
    <row r="173" spans="1:7" s="147" customFormat="1" ht="20.100000000000001" customHeight="1">
      <c r="A173" s="756" t="s">
        <v>291</v>
      </c>
      <c r="B173" s="756"/>
      <c r="C173" s="756"/>
      <c r="D173" s="756"/>
      <c r="E173" s="756"/>
      <c r="F173" s="757"/>
      <c r="G173" s="146"/>
    </row>
    <row r="174" spans="1:7" s="147" customFormat="1" ht="20.100000000000001" customHeight="1">
      <c r="A174" s="756" t="s">
        <v>316</v>
      </c>
      <c r="B174" s="756"/>
      <c r="C174" s="756"/>
      <c r="D174" s="756"/>
      <c r="E174" s="756"/>
      <c r="F174" s="757"/>
      <c r="G174" s="146"/>
    </row>
    <row r="175" spans="1:7" s="147" customFormat="1" ht="20.100000000000001" customHeight="1">
      <c r="A175" s="756" t="s">
        <v>293</v>
      </c>
      <c r="B175" s="756"/>
      <c r="C175" s="756"/>
      <c r="D175" s="756"/>
      <c r="E175" s="756"/>
      <c r="F175" s="757"/>
      <c r="G175" s="146"/>
    </row>
    <row r="176" spans="1:7" s="147" customFormat="1" ht="20.100000000000001" customHeight="1">
      <c r="A176" s="756" t="s">
        <v>317</v>
      </c>
      <c r="B176" s="756"/>
      <c r="C176" s="756"/>
      <c r="D176" s="756"/>
      <c r="E176" s="756"/>
      <c r="F176" s="757"/>
      <c r="G176" s="146"/>
    </row>
    <row r="177" spans="1:7" s="147" customFormat="1" ht="20.100000000000001" customHeight="1">
      <c r="A177" s="756" t="s">
        <v>785</v>
      </c>
      <c r="B177" s="758">
        <f>20576/57.3</f>
        <v>359.09249563699825</v>
      </c>
      <c r="C177" s="758"/>
      <c r="D177" s="758"/>
      <c r="E177" s="345">
        <f>ROUNDDOWN(B177+C177+D177,0)</f>
        <v>359</v>
      </c>
      <c r="F177" s="757" t="s">
        <v>251</v>
      </c>
      <c r="G177" s="146"/>
    </row>
    <row r="178" spans="1:7" s="147" customFormat="1" ht="20.100000000000001" customHeight="1">
      <c r="A178" s="756" t="s">
        <v>786</v>
      </c>
      <c r="B178" s="758"/>
      <c r="C178" s="758">
        <f>23389/57.3</f>
        <v>408.1849912739965</v>
      </c>
      <c r="D178" s="758"/>
      <c r="E178" s="345">
        <f>ROUNDDOWN(B178+C178+D178,0)</f>
        <v>408</v>
      </c>
      <c r="F178" s="757" t="s">
        <v>251</v>
      </c>
      <c r="G178" s="146"/>
    </row>
    <row r="179" spans="1:7" s="147" customFormat="1" ht="20.100000000000001" customHeight="1">
      <c r="A179" s="756" t="s">
        <v>787</v>
      </c>
      <c r="B179" s="758"/>
      <c r="C179" s="758"/>
      <c r="D179" s="758">
        <f>18962/57.3</f>
        <v>330.92495636998257</v>
      </c>
      <c r="E179" s="345">
        <f>ROUNDDOWN(B179+C179+D179,0)</f>
        <v>330</v>
      </c>
      <c r="F179" s="757" t="s">
        <v>251</v>
      </c>
      <c r="G179" s="146"/>
    </row>
    <row r="180" spans="1:7" s="147" customFormat="1" ht="20.100000000000001" customHeight="1">
      <c r="A180" s="756" t="s">
        <v>254</v>
      </c>
      <c r="B180" s="758">
        <f>INT(SUM(B173:B179))</f>
        <v>359</v>
      </c>
      <c r="C180" s="758">
        <f>INT(SUM(C173:C179))</f>
        <v>408</v>
      </c>
      <c r="D180" s="758">
        <f>INT(SUM(D173:D179))</f>
        <v>330</v>
      </c>
      <c r="E180" s="345">
        <f>ROUNDDOWN(B180+C180+D180,0)</f>
        <v>1097</v>
      </c>
      <c r="F180" s="757"/>
      <c r="G180" s="146"/>
    </row>
    <row r="181" spans="1:7" s="148" customFormat="1" ht="20.100000000000001" customHeight="1">
      <c r="A181" s="756"/>
      <c r="B181" s="756"/>
      <c r="C181" s="756"/>
      <c r="D181" s="756"/>
      <c r="E181" s="756"/>
      <c r="F181" s="762"/>
    </row>
    <row r="182" spans="1:7" s="148" customFormat="1" ht="20.100000000000001" customHeight="1">
      <c r="A182" s="756"/>
      <c r="B182" s="756"/>
      <c r="C182" s="756"/>
      <c r="D182" s="756"/>
      <c r="E182" s="756"/>
      <c r="F182" s="762"/>
    </row>
    <row r="183" spans="1:7" s="148" customFormat="1" ht="20.100000000000001" customHeight="1">
      <c r="A183" s="756"/>
      <c r="B183" s="756"/>
      <c r="C183" s="756"/>
      <c r="D183" s="756"/>
      <c r="E183" s="756"/>
      <c r="F183" s="762"/>
    </row>
    <row r="184" spans="1:7" s="148" customFormat="1" ht="20.100000000000001" customHeight="1">
      <c r="A184" s="756"/>
      <c r="B184" s="758"/>
      <c r="C184" s="758"/>
      <c r="D184" s="758"/>
      <c r="E184" s="345"/>
      <c r="F184" s="757" t="s">
        <v>251</v>
      </c>
    </row>
    <row r="185" spans="1:7" s="148" customFormat="1" ht="20.100000000000001" customHeight="1">
      <c r="A185" s="756"/>
      <c r="B185" s="758"/>
      <c r="C185" s="758"/>
      <c r="D185" s="758"/>
      <c r="E185" s="345"/>
      <c r="F185" s="757" t="s">
        <v>251</v>
      </c>
    </row>
    <row r="186" spans="1:7" s="148" customFormat="1" ht="20.100000000000001" customHeight="1">
      <c r="A186" s="756"/>
      <c r="B186" s="758"/>
      <c r="C186" s="758"/>
      <c r="D186" s="758"/>
      <c r="E186" s="345"/>
      <c r="F186" s="757" t="s">
        <v>251</v>
      </c>
    </row>
    <row r="187" spans="1:7" s="148" customFormat="1" ht="20.100000000000001" customHeight="1">
      <c r="A187" s="756"/>
      <c r="B187" s="758"/>
      <c r="C187" s="758"/>
      <c r="D187" s="758"/>
      <c r="E187" s="345"/>
      <c r="F187" s="757"/>
    </row>
    <row r="188" spans="1:7" s="148" customFormat="1" ht="20.100000000000001" customHeight="1">
      <c r="A188" s="756"/>
      <c r="B188" s="758"/>
      <c r="C188" s="758"/>
      <c r="D188" s="758"/>
      <c r="E188" s="345"/>
      <c r="F188" s="757"/>
    </row>
    <row r="189" spans="1:7" s="148" customFormat="1" ht="20.100000000000001" customHeight="1">
      <c r="A189" s="759" t="s">
        <v>261</v>
      </c>
      <c r="B189" s="760">
        <f>B180</f>
        <v>359</v>
      </c>
      <c r="C189" s="760">
        <f>C180</f>
        <v>408</v>
      </c>
      <c r="D189" s="760">
        <f>D180</f>
        <v>330</v>
      </c>
      <c r="E189" s="346">
        <f>ROUNDDOWN(B189+C189+D189,0)</f>
        <v>1097</v>
      </c>
      <c r="F189" s="761"/>
    </row>
    <row r="190" spans="1:7" s="147" customFormat="1" ht="30" customHeight="1">
      <c r="A190" s="752" t="s">
        <v>247</v>
      </c>
      <c r="B190" s="567" t="s">
        <v>132</v>
      </c>
      <c r="C190" s="567" t="s">
        <v>133</v>
      </c>
      <c r="D190" s="567" t="s">
        <v>248</v>
      </c>
      <c r="E190" s="567" t="s">
        <v>249</v>
      </c>
      <c r="F190" s="567" t="s">
        <v>196</v>
      </c>
    </row>
    <row r="191" spans="1:7" s="147" customFormat="1" ht="20.100000000000001" customHeight="1">
      <c r="A191" s="753" t="s">
        <v>780</v>
      </c>
      <c r="B191" s="754"/>
      <c r="C191" s="754"/>
      <c r="D191" s="754"/>
      <c r="E191" s="763"/>
      <c r="F191" s="755" t="s">
        <v>251</v>
      </c>
      <c r="G191" s="146"/>
    </row>
    <row r="192" spans="1:7" s="147" customFormat="1" ht="20.100000000000001" customHeight="1">
      <c r="A192" s="756" t="s">
        <v>781</v>
      </c>
      <c r="B192" s="756"/>
      <c r="C192" s="756"/>
      <c r="D192" s="756"/>
      <c r="E192" s="756"/>
      <c r="F192" s="757"/>
      <c r="G192" s="146"/>
    </row>
    <row r="193" spans="1:7" s="147" customFormat="1" ht="20.100000000000001" customHeight="1">
      <c r="A193" s="756" t="s">
        <v>296</v>
      </c>
      <c r="B193" s="756"/>
      <c r="C193" s="756"/>
      <c r="D193" s="756"/>
      <c r="E193" s="756"/>
      <c r="F193" s="757"/>
      <c r="G193" s="146"/>
    </row>
    <row r="194" spans="1:7" s="147" customFormat="1" ht="20.100000000000001" customHeight="1">
      <c r="A194" s="756" t="s">
        <v>782</v>
      </c>
      <c r="B194" s="756"/>
      <c r="C194" s="756"/>
      <c r="D194" s="756"/>
      <c r="E194" s="756"/>
      <c r="F194" s="757"/>
      <c r="G194" s="146"/>
    </row>
    <row r="195" spans="1:7" s="147" customFormat="1" ht="20.100000000000001" customHeight="1">
      <c r="A195" s="756" t="s">
        <v>783</v>
      </c>
      <c r="B195" s="756"/>
      <c r="C195" s="756"/>
      <c r="D195" s="756"/>
      <c r="E195" s="756"/>
      <c r="F195" s="757"/>
      <c r="G195" s="146"/>
    </row>
    <row r="196" spans="1:7" s="147" customFormat="1" ht="20.100000000000001" customHeight="1">
      <c r="A196" s="756" t="s">
        <v>784</v>
      </c>
      <c r="B196" s="756"/>
      <c r="C196" s="756"/>
      <c r="D196" s="756"/>
      <c r="E196" s="756"/>
      <c r="F196" s="757"/>
      <c r="G196" s="146"/>
    </row>
    <row r="197" spans="1:7" s="147" customFormat="1" ht="20.100000000000001" customHeight="1">
      <c r="A197" s="756" t="s">
        <v>788</v>
      </c>
      <c r="B197" s="758">
        <f>17560/17.89</f>
        <v>981.55394074902176</v>
      </c>
      <c r="C197" s="758"/>
      <c r="D197" s="758"/>
      <c r="E197" s="345">
        <f>ROUNDDOWN(B197+C197+D197,0)</f>
        <v>981</v>
      </c>
      <c r="F197" s="757"/>
      <c r="G197" s="146"/>
    </row>
    <row r="198" spans="1:7" s="147" customFormat="1" ht="20.100000000000001" customHeight="1">
      <c r="A198" s="756" t="s">
        <v>790</v>
      </c>
      <c r="B198" s="758"/>
      <c r="C198" s="758">
        <f>25344/17.89</f>
        <v>1416.6573504751257</v>
      </c>
      <c r="D198" s="758"/>
      <c r="E198" s="345">
        <f>ROUNDDOWN(B198+C198+D198,0)</f>
        <v>1416</v>
      </c>
      <c r="F198" s="757" t="s">
        <v>251</v>
      </c>
      <c r="G198" s="146"/>
    </row>
    <row r="199" spans="1:7" s="147" customFormat="1" ht="20.100000000000001" customHeight="1">
      <c r="A199" s="756" t="s">
        <v>789</v>
      </c>
      <c r="B199" s="758"/>
      <c r="C199" s="758"/>
      <c r="D199" s="758">
        <f>12453/17.89</f>
        <v>696.08719955282277</v>
      </c>
      <c r="E199" s="345">
        <f>ROUNDDOWN(B199+C199+D199,0)</f>
        <v>696</v>
      </c>
      <c r="F199" s="757" t="s">
        <v>251</v>
      </c>
      <c r="G199" s="146"/>
    </row>
    <row r="200" spans="1:7" s="147" customFormat="1" ht="20.100000000000001" customHeight="1">
      <c r="A200" s="756" t="s">
        <v>254</v>
      </c>
      <c r="B200" s="758">
        <f>INT(SUM(B194:B199))</f>
        <v>981</v>
      </c>
      <c r="C200" s="758">
        <f>INT(SUM(C194:C199))</f>
        <v>1416</v>
      </c>
      <c r="D200" s="758">
        <f>INT(SUM(D194:D199))</f>
        <v>696</v>
      </c>
      <c r="E200" s="345">
        <f>ROUNDDOWN(B200+C200+D200,0)</f>
        <v>3093</v>
      </c>
      <c r="F200" s="757" t="s">
        <v>251</v>
      </c>
      <c r="G200" s="146"/>
    </row>
    <row r="201" spans="1:7" s="147" customFormat="1" ht="20.100000000000001" customHeight="1">
      <c r="A201" s="723"/>
      <c r="B201" s="756"/>
      <c r="C201" s="756"/>
      <c r="D201" s="756"/>
      <c r="E201" s="756"/>
      <c r="F201" s="757"/>
      <c r="G201" s="146"/>
    </row>
    <row r="202" spans="1:7" s="148" customFormat="1" ht="20.100000000000001" customHeight="1">
      <c r="A202" s="756"/>
      <c r="B202" s="756"/>
      <c r="C202" s="756"/>
      <c r="D202" s="756"/>
      <c r="E202" s="756"/>
      <c r="F202" s="762"/>
    </row>
    <row r="203" spans="1:7" s="148" customFormat="1" ht="20.100000000000001" customHeight="1">
      <c r="A203" s="756"/>
      <c r="B203" s="756"/>
      <c r="C203" s="756"/>
      <c r="D203" s="756"/>
      <c r="E203" s="756"/>
      <c r="F203" s="762"/>
    </row>
    <row r="204" spans="1:7" s="148" customFormat="1" ht="20.100000000000001" customHeight="1">
      <c r="A204" s="756"/>
      <c r="B204" s="756"/>
      <c r="C204" s="756"/>
      <c r="D204" s="756"/>
      <c r="E204" s="756"/>
      <c r="F204" s="762"/>
    </row>
    <row r="205" spans="1:7" s="148" customFormat="1" ht="20.100000000000001" customHeight="1">
      <c r="A205" s="756"/>
      <c r="B205" s="756"/>
      <c r="C205" s="756"/>
      <c r="D205" s="756"/>
      <c r="E205" s="756"/>
      <c r="F205" s="762"/>
    </row>
    <row r="206" spans="1:7" s="148" customFormat="1" ht="20.100000000000001" customHeight="1">
      <c r="A206" s="756"/>
      <c r="B206" s="758"/>
      <c r="C206" s="758"/>
      <c r="D206" s="758"/>
      <c r="E206" s="345"/>
      <c r="F206" s="757" t="s">
        <v>251</v>
      </c>
    </row>
    <row r="207" spans="1:7" s="148" customFormat="1" ht="20.100000000000001" customHeight="1">
      <c r="A207" s="756"/>
      <c r="B207" s="758"/>
      <c r="C207" s="758"/>
      <c r="D207" s="758"/>
      <c r="E207" s="345"/>
      <c r="F207" s="757" t="s">
        <v>251</v>
      </c>
    </row>
    <row r="208" spans="1:7" s="148" customFormat="1" ht="20.100000000000001" customHeight="1">
      <c r="A208" s="756" t="s">
        <v>254</v>
      </c>
      <c r="B208" s="758"/>
      <c r="C208" s="758"/>
      <c r="D208" s="758"/>
      <c r="E208" s="345"/>
      <c r="F208" s="757"/>
    </row>
    <row r="209" spans="1:6" s="148" customFormat="1" ht="20.100000000000001" customHeight="1">
      <c r="A209" s="756"/>
      <c r="B209" s="758"/>
      <c r="C209" s="758"/>
      <c r="D209" s="758"/>
      <c r="E209" s="345"/>
      <c r="F209" s="757"/>
    </row>
    <row r="210" spans="1:6" s="148" customFormat="1" ht="20.100000000000001" customHeight="1">
      <c r="A210" s="759" t="s">
        <v>261</v>
      </c>
      <c r="B210" s="760">
        <f>B200</f>
        <v>981</v>
      </c>
      <c r="C210" s="760">
        <f>C200</f>
        <v>1416</v>
      </c>
      <c r="D210" s="760">
        <f>D200</f>
        <v>696</v>
      </c>
      <c r="E210" s="346">
        <f>ROUNDDOWN(B210+C210+D210,0)</f>
        <v>3093</v>
      </c>
      <c r="F210" s="761"/>
    </row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27"/>
  <sheetViews>
    <sheetView view="pageBreakPreview" zoomScaleNormal="100" zoomScaleSheetLayoutView="100" workbookViewId="0">
      <pane ySplit="2" topLeftCell="A63" activePane="bottomLeft" state="frozen"/>
      <selection pane="bottomLeft" activeCell="K82" sqref="K82"/>
    </sheetView>
  </sheetViews>
  <sheetFormatPr defaultRowHeight="21" customHeight="1"/>
  <cols>
    <col min="1" max="1" width="14.5" style="194" customWidth="1"/>
    <col min="2" max="2" width="12.625" style="195" customWidth="1"/>
    <col min="3" max="3" width="6.625" style="370" customWidth="1"/>
    <col min="4" max="4" width="4.25" style="195" customWidth="1"/>
    <col min="5" max="5" width="9.625" style="196" customWidth="1"/>
    <col min="6" max="6" width="12.125" style="196" customWidth="1"/>
    <col min="7" max="7" width="9.625" style="196" customWidth="1"/>
    <col min="8" max="8" width="12.125" style="196" customWidth="1"/>
    <col min="9" max="9" width="9.625" style="196" customWidth="1"/>
    <col min="10" max="10" width="12.125" style="196" customWidth="1"/>
    <col min="11" max="11" width="9.625" style="196" customWidth="1"/>
    <col min="12" max="12" width="12.125" style="196" customWidth="1"/>
    <col min="13" max="13" width="5.5" style="195" customWidth="1"/>
    <col min="14" max="14" width="9" style="122"/>
    <col min="15" max="15" width="9.75" style="122" bestFit="1" customWidth="1"/>
    <col min="16" max="16" width="5.625" style="122" customWidth="1"/>
    <col min="17" max="256" width="9" style="122"/>
    <col min="257" max="257" width="14.5" style="122" customWidth="1"/>
    <col min="258" max="258" width="13.5" style="122" customWidth="1"/>
    <col min="259" max="259" width="8.375" style="122" customWidth="1"/>
    <col min="260" max="260" width="4.25" style="122" customWidth="1"/>
    <col min="261" max="261" width="10.375" style="122" customWidth="1"/>
    <col min="262" max="262" width="12.125" style="122" customWidth="1"/>
    <col min="263" max="263" width="10.25" style="122" customWidth="1"/>
    <col min="264" max="264" width="10.625" style="122" customWidth="1"/>
    <col min="265" max="265" width="7.75" style="122" customWidth="1"/>
    <col min="266" max="266" width="9.875" style="122" customWidth="1"/>
    <col min="267" max="267" width="11" style="122" customWidth="1"/>
    <col min="268" max="268" width="12.875" style="122" customWidth="1"/>
    <col min="269" max="269" width="5.5" style="122" customWidth="1"/>
    <col min="270" max="271" width="9" style="122"/>
    <col min="272" max="272" width="5.625" style="122" customWidth="1"/>
    <col min="273" max="512" width="9" style="122"/>
    <col min="513" max="513" width="14.5" style="122" customWidth="1"/>
    <col min="514" max="514" width="13.5" style="122" customWidth="1"/>
    <col min="515" max="515" width="8.375" style="122" customWidth="1"/>
    <col min="516" max="516" width="4.25" style="122" customWidth="1"/>
    <col min="517" max="517" width="10.375" style="122" customWidth="1"/>
    <col min="518" max="518" width="12.125" style="122" customWidth="1"/>
    <col min="519" max="519" width="10.25" style="122" customWidth="1"/>
    <col min="520" max="520" width="10.625" style="122" customWidth="1"/>
    <col min="521" max="521" width="7.75" style="122" customWidth="1"/>
    <col min="522" max="522" width="9.875" style="122" customWidth="1"/>
    <col min="523" max="523" width="11" style="122" customWidth="1"/>
    <col min="524" max="524" width="12.875" style="122" customWidth="1"/>
    <col min="525" max="525" width="5.5" style="122" customWidth="1"/>
    <col min="526" max="527" width="9" style="122"/>
    <col min="528" max="528" width="5.625" style="122" customWidth="1"/>
    <col min="529" max="768" width="9" style="122"/>
    <col min="769" max="769" width="14.5" style="122" customWidth="1"/>
    <col min="770" max="770" width="13.5" style="122" customWidth="1"/>
    <col min="771" max="771" width="8.375" style="122" customWidth="1"/>
    <col min="772" max="772" width="4.25" style="122" customWidth="1"/>
    <col min="773" max="773" width="10.375" style="122" customWidth="1"/>
    <col min="774" max="774" width="12.125" style="122" customWidth="1"/>
    <col min="775" max="775" width="10.25" style="122" customWidth="1"/>
    <col min="776" max="776" width="10.625" style="122" customWidth="1"/>
    <col min="777" max="777" width="7.75" style="122" customWidth="1"/>
    <col min="778" max="778" width="9.875" style="122" customWidth="1"/>
    <col min="779" max="779" width="11" style="122" customWidth="1"/>
    <col min="780" max="780" width="12.875" style="122" customWidth="1"/>
    <col min="781" max="781" width="5.5" style="122" customWidth="1"/>
    <col min="782" max="783" width="9" style="122"/>
    <col min="784" max="784" width="5.625" style="122" customWidth="1"/>
    <col min="785" max="1024" width="9" style="122"/>
    <col min="1025" max="1025" width="14.5" style="122" customWidth="1"/>
    <col min="1026" max="1026" width="13.5" style="122" customWidth="1"/>
    <col min="1027" max="1027" width="8.375" style="122" customWidth="1"/>
    <col min="1028" max="1028" width="4.25" style="122" customWidth="1"/>
    <col min="1029" max="1029" width="10.375" style="122" customWidth="1"/>
    <col min="1030" max="1030" width="12.125" style="122" customWidth="1"/>
    <col min="1031" max="1031" width="10.25" style="122" customWidth="1"/>
    <col min="1032" max="1032" width="10.625" style="122" customWidth="1"/>
    <col min="1033" max="1033" width="7.75" style="122" customWidth="1"/>
    <col min="1034" max="1034" width="9.875" style="122" customWidth="1"/>
    <col min="1035" max="1035" width="11" style="122" customWidth="1"/>
    <col min="1036" max="1036" width="12.875" style="122" customWidth="1"/>
    <col min="1037" max="1037" width="5.5" style="122" customWidth="1"/>
    <col min="1038" max="1039" width="9" style="122"/>
    <col min="1040" max="1040" width="5.625" style="122" customWidth="1"/>
    <col min="1041" max="1280" width="9" style="122"/>
    <col min="1281" max="1281" width="14.5" style="122" customWidth="1"/>
    <col min="1282" max="1282" width="13.5" style="122" customWidth="1"/>
    <col min="1283" max="1283" width="8.375" style="122" customWidth="1"/>
    <col min="1284" max="1284" width="4.25" style="122" customWidth="1"/>
    <col min="1285" max="1285" width="10.375" style="122" customWidth="1"/>
    <col min="1286" max="1286" width="12.125" style="122" customWidth="1"/>
    <col min="1287" max="1287" width="10.25" style="122" customWidth="1"/>
    <col min="1288" max="1288" width="10.625" style="122" customWidth="1"/>
    <col min="1289" max="1289" width="7.75" style="122" customWidth="1"/>
    <col min="1290" max="1290" width="9.875" style="122" customWidth="1"/>
    <col min="1291" max="1291" width="11" style="122" customWidth="1"/>
    <col min="1292" max="1292" width="12.875" style="122" customWidth="1"/>
    <col min="1293" max="1293" width="5.5" style="122" customWidth="1"/>
    <col min="1294" max="1295" width="9" style="122"/>
    <col min="1296" max="1296" width="5.625" style="122" customWidth="1"/>
    <col min="1297" max="1536" width="9" style="122"/>
    <col min="1537" max="1537" width="14.5" style="122" customWidth="1"/>
    <col min="1538" max="1538" width="13.5" style="122" customWidth="1"/>
    <col min="1539" max="1539" width="8.375" style="122" customWidth="1"/>
    <col min="1540" max="1540" width="4.25" style="122" customWidth="1"/>
    <col min="1541" max="1541" width="10.375" style="122" customWidth="1"/>
    <col min="1542" max="1542" width="12.125" style="122" customWidth="1"/>
    <col min="1543" max="1543" width="10.25" style="122" customWidth="1"/>
    <col min="1544" max="1544" width="10.625" style="122" customWidth="1"/>
    <col min="1545" max="1545" width="7.75" style="122" customWidth="1"/>
    <col min="1546" max="1546" width="9.875" style="122" customWidth="1"/>
    <col min="1547" max="1547" width="11" style="122" customWidth="1"/>
    <col min="1548" max="1548" width="12.875" style="122" customWidth="1"/>
    <col min="1549" max="1549" width="5.5" style="122" customWidth="1"/>
    <col min="1550" max="1551" width="9" style="122"/>
    <col min="1552" max="1552" width="5.625" style="122" customWidth="1"/>
    <col min="1553" max="1792" width="9" style="122"/>
    <col min="1793" max="1793" width="14.5" style="122" customWidth="1"/>
    <col min="1794" max="1794" width="13.5" style="122" customWidth="1"/>
    <col min="1795" max="1795" width="8.375" style="122" customWidth="1"/>
    <col min="1796" max="1796" width="4.25" style="122" customWidth="1"/>
    <col min="1797" max="1797" width="10.375" style="122" customWidth="1"/>
    <col min="1798" max="1798" width="12.125" style="122" customWidth="1"/>
    <col min="1799" max="1799" width="10.25" style="122" customWidth="1"/>
    <col min="1800" max="1800" width="10.625" style="122" customWidth="1"/>
    <col min="1801" max="1801" width="7.75" style="122" customWidth="1"/>
    <col min="1802" max="1802" width="9.875" style="122" customWidth="1"/>
    <col min="1803" max="1803" width="11" style="122" customWidth="1"/>
    <col min="1804" max="1804" width="12.875" style="122" customWidth="1"/>
    <col min="1805" max="1805" width="5.5" style="122" customWidth="1"/>
    <col min="1806" max="1807" width="9" style="122"/>
    <col min="1808" max="1808" width="5.625" style="122" customWidth="1"/>
    <col min="1809" max="2048" width="9" style="122"/>
    <col min="2049" max="2049" width="14.5" style="122" customWidth="1"/>
    <col min="2050" max="2050" width="13.5" style="122" customWidth="1"/>
    <col min="2051" max="2051" width="8.375" style="122" customWidth="1"/>
    <col min="2052" max="2052" width="4.25" style="122" customWidth="1"/>
    <col min="2053" max="2053" width="10.375" style="122" customWidth="1"/>
    <col min="2054" max="2054" width="12.125" style="122" customWidth="1"/>
    <col min="2055" max="2055" width="10.25" style="122" customWidth="1"/>
    <col min="2056" max="2056" width="10.625" style="122" customWidth="1"/>
    <col min="2057" max="2057" width="7.75" style="122" customWidth="1"/>
    <col min="2058" max="2058" width="9.875" style="122" customWidth="1"/>
    <col min="2059" max="2059" width="11" style="122" customWidth="1"/>
    <col min="2060" max="2060" width="12.875" style="122" customWidth="1"/>
    <col min="2061" max="2061" width="5.5" style="122" customWidth="1"/>
    <col min="2062" max="2063" width="9" style="122"/>
    <col min="2064" max="2064" width="5.625" style="122" customWidth="1"/>
    <col min="2065" max="2304" width="9" style="122"/>
    <col min="2305" max="2305" width="14.5" style="122" customWidth="1"/>
    <col min="2306" max="2306" width="13.5" style="122" customWidth="1"/>
    <col min="2307" max="2307" width="8.375" style="122" customWidth="1"/>
    <col min="2308" max="2308" width="4.25" style="122" customWidth="1"/>
    <col min="2309" max="2309" width="10.375" style="122" customWidth="1"/>
    <col min="2310" max="2310" width="12.125" style="122" customWidth="1"/>
    <col min="2311" max="2311" width="10.25" style="122" customWidth="1"/>
    <col min="2312" max="2312" width="10.625" style="122" customWidth="1"/>
    <col min="2313" max="2313" width="7.75" style="122" customWidth="1"/>
    <col min="2314" max="2314" width="9.875" style="122" customWidth="1"/>
    <col min="2315" max="2315" width="11" style="122" customWidth="1"/>
    <col min="2316" max="2316" width="12.875" style="122" customWidth="1"/>
    <col min="2317" max="2317" width="5.5" style="122" customWidth="1"/>
    <col min="2318" max="2319" width="9" style="122"/>
    <col min="2320" max="2320" width="5.625" style="122" customWidth="1"/>
    <col min="2321" max="2560" width="9" style="122"/>
    <col min="2561" max="2561" width="14.5" style="122" customWidth="1"/>
    <col min="2562" max="2562" width="13.5" style="122" customWidth="1"/>
    <col min="2563" max="2563" width="8.375" style="122" customWidth="1"/>
    <col min="2564" max="2564" width="4.25" style="122" customWidth="1"/>
    <col min="2565" max="2565" width="10.375" style="122" customWidth="1"/>
    <col min="2566" max="2566" width="12.125" style="122" customWidth="1"/>
    <col min="2567" max="2567" width="10.25" style="122" customWidth="1"/>
    <col min="2568" max="2568" width="10.625" style="122" customWidth="1"/>
    <col min="2569" max="2569" width="7.75" style="122" customWidth="1"/>
    <col min="2570" max="2570" width="9.875" style="122" customWidth="1"/>
    <col min="2571" max="2571" width="11" style="122" customWidth="1"/>
    <col min="2572" max="2572" width="12.875" style="122" customWidth="1"/>
    <col min="2573" max="2573" width="5.5" style="122" customWidth="1"/>
    <col min="2574" max="2575" width="9" style="122"/>
    <col min="2576" max="2576" width="5.625" style="122" customWidth="1"/>
    <col min="2577" max="2816" width="9" style="122"/>
    <col min="2817" max="2817" width="14.5" style="122" customWidth="1"/>
    <col min="2818" max="2818" width="13.5" style="122" customWidth="1"/>
    <col min="2819" max="2819" width="8.375" style="122" customWidth="1"/>
    <col min="2820" max="2820" width="4.25" style="122" customWidth="1"/>
    <col min="2821" max="2821" width="10.375" style="122" customWidth="1"/>
    <col min="2822" max="2822" width="12.125" style="122" customWidth="1"/>
    <col min="2823" max="2823" width="10.25" style="122" customWidth="1"/>
    <col min="2824" max="2824" width="10.625" style="122" customWidth="1"/>
    <col min="2825" max="2825" width="7.75" style="122" customWidth="1"/>
    <col min="2826" max="2826" width="9.875" style="122" customWidth="1"/>
    <col min="2827" max="2827" width="11" style="122" customWidth="1"/>
    <col min="2828" max="2828" width="12.875" style="122" customWidth="1"/>
    <col min="2829" max="2829" width="5.5" style="122" customWidth="1"/>
    <col min="2830" max="2831" width="9" style="122"/>
    <col min="2832" max="2832" width="5.625" style="122" customWidth="1"/>
    <col min="2833" max="3072" width="9" style="122"/>
    <col min="3073" max="3073" width="14.5" style="122" customWidth="1"/>
    <col min="3074" max="3074" width="13.5" style="122" customWidth="1"/>
    <col min="3075" max="3075" width="8.375" style="122" customWidth="1"/>
    <col min="3076" max="3076" width="4.25" style="122" customWidth="1"/>
    <col min="3077" max="3077" width="10.375" style="122" customWidth="1"/>
    <col min="3078" max="3078" width="12.125" style="122" customWidth="1"/>
    <col min="3079" max="3079" width="10.25" style="122" customWidth="1"/>
    <col min="3080" max="3080" width="10.625" style="122" customWidth="1"/>
    <col min="3081" max="3081" width="7.75" style="122" customWidth="1"/>
    <col min="3082" max="3082" width="9.875" style="122" customWidth="1"/>
    <col min="3083" max="3083" width="11" style="122" customWidth="1"/>
    <col min="3084" max="3084" width="12.875" style="122" customWidth="1"/>
    <col min="3085" max="3085" width="5.5" style="122" customWidth="1"/>
    <col min="3086" max="3087" width="9" style="122"/>
    <col min="3088" max="3088" width="5.625" style="122" customWidth="1"/>
    <col min="3089" max="3328" width="9" style="122"/>
    <col min="3329" max="3329" width="14.5" style="122" customWidth="1"/>
    <col min="3330" max="3330" width="13.5" style="122" customWidth="1"/>
    <col min="3331" max="3331" width="8.375" style="122" customWidth="1"/>
    <col min="3332" max="3332" width="4.25" style="122" customWidth="1"/>
    <col min="3333" max="3333" width="10.375" style="122" customWidth="1"/>
    <col min="3334" max="3334" width="12.125" style="122" customWidth="1"/>
    <col min="3335" max="3335" width="10.25" style="122" customWidth="1"/>
    <col min="3336" max="3336" width="10.625" style="122" customWidth="1"/>
    <col min="3337" max="3337" width="7.75" style="122" customWidth="1"/>
    <col min="3338" max="3338" width="9.875" style="122" customWidth="1"/>
    <col min="3339" max="3339" width="11" style="122" customWidth="1"/>
    <col min="3340" max="3340" width="12.875" style="122" customWidth="1"/>
    <col min="3341" max="3341" width="5.5" style="122" customWidth="1"/>
    <col min="3342" max="3343" width="9" style="122"/>
    <col min="3344" max="3344" width="5.625" style="122" customWidth="1"/>
    <col min="3345" max="3584" width="9" style="122"/>
    <col min="3585" max="3585" width="14.5" style="122" customWidth="1"/>
    <col min="3586" max="3586" width="13.5" style="122" customWidth="1"/>
    <col min="3587" max="3587" width="8.375" style="122" customWidth="1"/>
    <col min="3588" max="3588" width="4.25" style="122" customWidth="1"/>
    <col min="3589" max="3589" width="10.375" style="122" customWidth="1"/>
    <col min="3590" max="3590" width="12.125" style="122" customWidth="1"/>
    <col min="3591" max="3591" width="10.25" style="122" customWidth="1"/>
    <col min="3592" max="3592" width="10.625" style="122" customWidth="1"/>
    <col min="3593" max="3593" width="7.75" style="122" customWidth="1"/>
    <col min="3594" max="3594" width="9.875" style="122" customWidth="1"/>
    <col min="3595" max="3595" width="11" style="122" customWidth="1"/>
    <col min="3596" max="3596" width="12.875" style="122" customWidth="1"/>
    <col min="3597" max="3597" width="5.5" style="122" customWidth="1"/>
    <col min="3598" max="3599" width="9" style="122"/>
    <col min="3600" max="3600" width="5.625" style="122" customWidth="1"/>
    <col min="3601" max="3840" width="9" style="122"/>
    <col min="3841" max="3841" width="14.5" style="122" customWidth="1"/>
    <col min="3842" max="3842" width="13.5" style="122" customWidth="1"/>
    <col min="3843" max="3843" width="8.375" style="122" customWidth="1"/>
    <col min="3844" max="3844" width="4.25" style="122" customWidth="1"/>
    <col min="3845" max="3845" width="10.375" style="122" customWidth="1"/>
    <col min="3846" max="3846" width="12.125" style="122" customWidth="1"/>
    <col min="3847" max="3847" width="10.25" style="122" customWidth="1"/>
    <col min="3848" max="3848" width="10.625" style="122" customWidth="1"/>
    <col min="3849" max="3849" width="7.75" style="122" customWidth="1"/>
    <col min="3850" max="3850" width="9.875" style="122" customWidth="1"/>
    <col min="3851" max="3851" width="11" style="122" customWidth="1"/>
    <col min="3852" max="3852" width="12.875" style="122" customWidth="1"/>
    <col min="3853" max="3853" width="5.5" style="122" customWidth="1"/>
    <col min="3854" max="3855" width="9" style="122"/>
    <col min="3856" max="3856" width="5.625" style="122" customWidth="1"/>
    <col min="3857" max="4096" width="9" style="122"/>
    <col min="4097" max="4097" width="14.5" style="122" customWidth="1"/>
    <col min="4098" max="4098" width="13.5" style="122" customWidth="1"/>
    <col min="4099" max="4099" width="8.375" style="122" customWidth="1"/>
    <col min="4100" max="4100" width="4.25" style="122" customWidth="1"/>
    <col min="4101" max="4101" width="10.375" style="122" customWidth="1"/>
    <col min="4102" max="4102" width="12.125" style="122" customWidth="1"/>
    <col min="4103" max="4103" width="10.25" style="122" customWidth="1"/>
    <col min="4104" max="4104" width="10.625" style="122" customWidth="1"/>
    <col min="4105" max="4105" width="7.75" style="122" customWidth="1"/>
    <col min="4106" max="4106" width="9.875" style="122" customWidth="1"/>
    <col min="4107" max="4107" width="11" style="122" customWidth="1"/>
    <col min="4108" max="4108" width="12.875" style="122" customWidth="1"/>
    <col min="4109" max="4109" width="5.5" style="122" customWidth="1"/>
    <col min="4110" max="4111" width="9" style="122"/>
    <col min="4112" max="4112" width="5.625" style="122" customWidth="1"/>
    <col min="4113" max="4352" width="9" style="122"/>
    <col min="4353" max="4353" width="14.5" style="122" customWidth="1"/>
    <col min="4354" max="4354" width="13.5" style="122" customWidth="1"/>
    <col min="4355" max="4355" width="8.375" style="122" customWidth="1"/>
    <col min="4356" max="4356" width="4.25" style="122" customWidth="1"/>
    <col min="4357" max="4357" width="10.375" style="122" customWidth="1"/>
    <col min="4358" max="4358" width="12.125" style="122" customWidth="1"/>
    <col min="4359" max="4359" width="10.25" style="122" customWidth="1"/>
    <col min="4360" max="4360" width="10.625" style="122" customWidth="1"/>
    <col min="4361" max="4361" width="7.75" style="122" customWidth="1"/>
    <col min="4362" max="4362" width="9.875" style="122" customWidth="1"/>
    <col min="4363" max="4363" width="11" style="122" customWidth="1"/>
    <col min="4364" max="4364" width="12.875" style="122" customWidth="1"/>
    <col min="4365" max="4365" width="5.5" style="122" customWidth="1"/>
    <col min="4366" max="4367" width="9" style="122"/>
    <col min="4368" max="4368" width="5.625" style="122" customWidth="1"/>
    <col min="4369" max="4608" width="9" style="122"/>
    <col min="4609" max="4609" width="14.5" style="122" customWidth="1"/>
    <col min="4610" max="4610" width="13.5" style="122" customWidth="1"/>
    <col min="4611" max="4611" width="8.375" style="122" customWidth="1"/>
    <col min="4612" max="4612" width="4.25" style="122" customWidth="1"/>
    <col min="4613" max="4613" width="10.375" style="122" customWidth="1"/>
    <col min="4614" max="4614" width="12.125" style="122" customWidth="1"/>
    <col min="4615" max="4615" width="10.25" style="122" customWidth="1"/>
    <col min="4616" max="4616" width="10.625" style="122" customWidth="1"/>
    <col min="4617" max="4617" width="7.75" style="122" customWidth="1"/>
    <col min="4618" max="4618" width="9.875" style="122" customWidth="1"/>
    <col min="4619" max="4619" width="11" style="122" customWidth="1"/>
    <col min="4620" max="4620" width="12.875" style="122" customWidth="1"/>
    <col min="4621" max="4621" width="5.5" style="122" customWidth="1"/>
    <col min="4622" max="4623" width="9" style="122"/>
    <col min="4624" max="4624" width="5.625" style="122" customWidth="1"/>
    <col min="4625" max="4864" width="9" style="122"/>
    <col min="4865" max="4865" width="14.5" style="122" customWidth="1"/>
    <col min="4866" max="4866" width="13.5" style="122" customWidth="1"/>
    <col min="4867" max="4867" width="8.375" style="122" customWidth="1"/>
    <col min="4868" max="4868" width="4.25" style="122" customWidth="1"/>
    <col min="4869" max="4869" width="10.375" style="122" customWidth="1"/>
    <col min="4870" max="4870" width="12.125" style="122" customWidth="1"/>
    <col min="4871" max="4871" width="10.25" style="122" customWidth="1"/>
    <col min="4872" max="4872" width="10.625" style="122" customWidth="1"/>
    <col min="4873" max="4873" width="7.75" style="122" customWidth="1"/>
    <col min="4874" max="4874" width="9.875" style="122" customWidth="1"/>
    <col min="4875" max="4875" width="11" style="122" customWidth="1"/>
    <col min="4876" max="4876" width="12.875" style="122" customWidth="1"/>
    <col min="4877" max="4877" width="5.5" style="122" customWidth="1"/>
    <col min="4878" max="4879" width="9" style="122"/>
    <col min="4880" max="4880" width="5.625" style="122" customWidth="1"/>
    <col min="4881" max="5120" width="9" style="122"/>
    <col min="5121" max="5121" width="14.5" style="122" customWidth="1"/>
    <col min="5122" max="5122" width="13.5" style="122" customWidth="1"/>
    <col min="5123" max="5123" width="8.375" style="122" customWidth="1"/>
    <col min="5124" max="5124" width="4.25" style="122" customWidth="1"/>
    <col min="5125" max="5125" width="10.375" style="122" customWidth="1"/>
    <col min="5126" max="5126" width="12.125" style="122" customWidth="1"/>
    <col min="5127" max="5127" width="10.25" style="122" customWidth="1"/>
    <col min="5128" max="5128" width="10.625" style="122" customWidth="1"/>
    <col min="5129" max="5129" width="7.75" style="122" customWidth="1"/>
    <col min="5130" max="5130" width="9.875" style="122" customWidth="1"/>
    <col min="5131" max="5131" width="11" style="122" customWidth="1"/>
    <col min="5132" max="5132" width="12.875" style="122" customWidth="1"/>
    <col min="5133" max="5133" width="5.5" style="122" customWidth="1"/>
    <col min="5134" max="5135" width="9" style="122"/>
    <col min="5136" max="5136" width="5.625" style="122" customWidth="1"/>
    <col min="5137" max="5376" width="9" style="122"/>
    <col min="5377" max="5377" width="14.5" style="122" customWidth="1"/>
    <col min="5378" max="5378" width="13.5" style="122" customWidth="1"/>
    <col min="5379" max="5379" width="8.375" style="122" customWidth="1"/>
    <col min="5380" max="5380" width="4.25" style="122" customWidth="1"/>
    <col min="5381" max="5381" width="10.375" style="122" customWidth="1"/>
    <col min="5382" max="5382" width="12.125" style="122" customWidth="1"/>
    <col min="5383" max="5383" width="10.25" style="122" customWidth="1"/>
    <col min="5384" max="5384" width="10.625" style="122" customWidth="1"/>
    <col min="5385" max="5385" width="7.75" style="122" customWidth="1"/>
    <col min="5386" max="5386" width="9.875" style="122" customWidth="1"/>
    <col min="5387" max="5387" width="11" style="122" customWidth="1"/>
    <col min="5388" max="5388" width="12.875" style="122" customWidth="1"/>
    <col min="5389" max="5389" width="5.5" style="122" customWidth="1"/>
    <col min="5390" max="5391" width="9" style="122"/>
    <col min="5392" max="5392" width="5.625" style="122" customWidth="1"/>
    <col min="5393" max="5632" width="9" style="122"/>
    <col min="5633" max="5633" width="14.5" style="122" customWidth="1"/>
    <col min="5634" max="5634" width="13.5" style="122" customWidth="1"/>
    <col min="5635" max="5635" width="8.375" style="122" customWidth="1"/>
    <col min="5636" max="5636" width="4.25" style="122" customWidth="1"/>
    <col min="5637" max="5637" width="10.375" style="122" customWidth="1"/>
    <col min="5638" max="5638" width="12.125" style="122" customWidth="1"/>
    <col min="5639" max="5639" width="10.25" style="122" customWidth="1"/>
    <col min="5640" max="5640" width="10.625" style="122" customWidth="1"/>
    <col min="5641" max="5641" width="7.75" style="122" customWidth="1"/>
    <col min="5642" max="5642" width="9.875" style="122" customWidth="1"/>
    <col min="5643" max="5643" width="11" style="122" customWidth="1"/>
    <col min="5644" max="5644" width="12.875" style="122" customWidth="1"/>
    <col min="5645" max="5645" width="5.5" style="122" customWidth="1"/>
    <col min="5646" max="5647" width="9" style="122"/>
    <col min="5648" max="5648" width="5.625" style="122" customWidth="1"/>
    <col min="5649" max="5888" width="9" style="122"/>
    <col min="5889" max="5889" width="14.5" style="122" customWidth="1"/>
    <col min="5890" max="5890" width="13.5" style="122" customWidth="1"/>
    <col min="5891" max="5891" width="8.375" style="122" customWidth="1"/>
    <col min="5892" max="5892" width="4.25" style="122" customWidth="1"/>
    <col min="5893" max="5893" width="10.375" style="122" customWidth="1"/>
    <col min="5894" max="5894" width="12.125" style="122" customWidth="1"/>
    <col min="5895" max="5895" width="10.25" style="122" customWidth="1"/>
    <col min="5896" max="5896" width="10.625" style="122" customWidth="1"/>
    <col min="5897" max="5897" width="7.75" style="122" customWidth="1"/>
    <col min="5898" max="5898" width="9.875" style="122" customWidth="1"/>
    <col min="5899" max="5899" width="11" style="122" customWidth="1"/>
    <col min="5900" max="5900" width="12.875" style="122" customWidth="1"/>
    <col min="5901" max="5901" width="5.5" style="122" customWidth="1"/>
    <col min="5902" max="5903" width="9" style="122"/>
    <col min="5904" max="5904" width="5.625" style="122" customWidth="1"/>
    <col min="5905" max="6144" width="9" style="122"/>
    <col min="6145" max="6145" width="14.5" style="122" customWidth="1"/>
    <col min="6146" max="6146" width="13.5" style="122" customWidth="1"/>
    <col min="6147" max="6147" width="8.375" style="122" customWidth="1"/>
    <col min="6148" max="6148" width="4.25" style="122" customWidth="1"/>
    <col min="6149" max="6149" width="10.375" style="122" customWidth="1"/>
    <col min="6150" max="6150" width="12.125" style="122" customWidth="1"/>
    <col min="6151" max="6151" width="10.25" style="122" customWidth="1"/>
    <col min="6152" max="6152" width="10.625" style="122" customWidth="1"/>
    <col min="6153" max="6153" width="7.75" style="122" customWidth="1"/>
    <col min="6154" max="6154" width="9.875" style="122" customWidth="1"/>
    <col min="6155" max="6155" width="11" style="122" customWidth="1"/>
    <col min="6156" max="6156" width="12.875" style="122" customWidth="1"/>
    <col min="6157" max="6157" width="5.5" style="122" customWidth="1"/>
    <col min="6158" max="6159" width="9" style="122"/>
    <col min="6160" max="6160" width="5.625" style="122" customWidth="1"/>
    <col min="6161" max="6400" width="9" style="122"/>
    <col min="6401" max="6401" width="14.5" style="122" customWidth="1"/>
    <col min="6402" max="6402" width="13.5" style="122" customWidth="1"/>
    <col min="6403" max="6403" width="8.375" style="122" customWidth="1"/>
    <col min="6404" max="6404" width="4.25" style="122" customWidth="1"/>
    <col min="6405" max="6405" width="10.375" style="122" customWidth="1"/>
    <col min="6406" max="6406" width="12.125" style="122" customWidth="1"/>
    <col min="6407" max="6407" width="10.25" style="122" customWidth="1"/>
    <col min="6408" max="6408" width="10.625" style="122" customWidth="1"/>
    <col min="6409" max="6409" width="7.75" style="122" customWidth="1"/>
    <col min="6410" max="6410" width="9.875" style="122" customWidth="1"/>
    <col min="6411" max="6411" width="11" style="122" customWidth="1"/>
    <col min="6412" max="6412" width="12.875" style="122" customWidth="1"/>
    <col min="6413" max="6413" width="5.5" style="122" customWidth="1"/>
    <col min="6414" max="6415" width="9" style="122"/>
    <col min="6416" max="6416" width="5.625" style="122" customWidth="1"/>
    <col min="6417" max="6656" width="9" style="122"/>
    <col min="6657" max="6657" width="14.5" style="122" customWidth="1"/>
    <col min="6658" max="6658" width="13.5" style="122" customWidth="1"/>
    <col min="6659" max="6659" width="8.375" style="122" customWidth="1"/>
    <col min="6660" max="6660" width="4.25" style="122" customWidth="1"/>
    <col min="6661" max="6661" width="10.375" style="122" customWidth="1"/>
    <col min="6662" max="6662" width="12.125" style="122" customWidth="1"/>
    <col min="6663" max="6663" width="10.25" style="122" customWidth="1"/>
    <col min="6664" max="6664" width="10.625" style="122" customWidth="1"/>
    <col min="6665" max="6665" width="7.75" style="122" customWidth="1"/>
    <col min="6666" max="6666" width="9.875" style="122" customWidth="1"/>
    <col min="6667" max="6667" width="11" style="122" customWidth="1"/>
    <col min="6668" max="6668" width="12.875" style="122" customWidth="1"/>
    <col min="6669" max="6669" width="5.5" style="122" customWidth="1"/>
    <col min="6670" max="6671" width="9" style="122"/>
    <col min="6672" max="6672" width="5.625" style="122" customWidth="1"/>
    <col min="6673" max="6912" width="9" style="122"/>
    <col min="6913" max="6913" width="14.5" style="122" customWidth="1"/>
    <col min="6914" max="6914" width="13.5" style="122" customWidth="1"/>
    <col min="6915" max="6915" width="8.375" style="122" customWidth="1"/>
    <col min="6916" max="6916" width="4.25" style="122" customWidth="1"/>
    <col min="6917" max="6917" width="10.375" style="122" customWidth="1"/>
    <col min="6918" max="6918" width="12.125" style="122" customWidth="1"/>
    <col min="6919" max="6919" width="10.25" style="122" customWidth="1"/>
    <col min="6920" max="6920" width="10.625" style="122" customWidth="1"/>
    <col min="6921" max="6921" width="7.75" style="122" customWidth="1"/>
    <col min="6922" max="6922" width="9.875" style="122" customWidth="1"/>
    <col min="6923" max="6923" width="11" style="122" customWidth="1"/>
    <col min="6924" max="6924" width="12.875" style="122" customWidth="1"/>
    <col min="6925" max="6925" width="5.5" style="122" customWidth="1"/>
    <col min="6926" max="6927" width="9" style="122"/>
    <col min="6928" max="6928" width="5.625" style="122" customWidth="1"/>
    <col min="6929" max="7168" width="9" style="122"/>
    <col min="7169" max="7169" width="14.5" style="122" customWidth="1"/>
    <col min="7170" max="7170" width="13.5" style="122" customWidth="1"/>
    <col min="7171" max="7171" width="8.375" style="122" customWidth="1"/>
    <col min="7172" max="7172" width="4.25" style="122" customWidth="1"/>
    <col min="7173" max="7173" width="10.375" style="122" customWidth="1"/>
    <col min="7174" max="7174" width="12.125" style="122" customWidth="1"/>
    <col min="7175" max="7175" width="10.25" style="122" customWidth="1"/>
    <col min="7176" max="7176" width="10.625" style="122" customWidth="1"/>
    <col min="7177" max="7177" width="7.75" style="122" customWidth="1"/>
    <col min="7178" max="7178" width="9.875" style="122" customWidth="1"/>
    <col min="7179" max="7179" width="11" style="122" customWidth="1"/>
    <col min="7180" max="7180" width="12.875" style="122" customWidth="1"/>
    <col min="7181" max="7181" width="5.5" style="122" customWidth="1"/>
    <col min="7182" max="7183" width="9" style="122"/>
    <col min="7184" max="7184" width="5.625" style="122" customWidth="1"/>
    <col min="7185" max="7424" width="9" style="122"/>
    <col min="7425" max="7425" width="14.5" style="122" customWidth="1"/>
    <col min="7426" max="7426" width="13.5" style="122" customWidth="1"/>
    <col min="7427" max="7427" width="8.375" style="122" customWidth="1"/>
    <col min="7428" max="7428" width="4.25" style="122" customWidth="1"/>
    <col min="7429" max="7429" width="10.375" style="122" customWidth="1"/>
    <col min="7430" max="7430" width="12.125" style="122" customWidth="1"/>
    <col min="7431" max="7431" width="10.25" style="122" customWidth="1"/>
    <col min="7432" max="7432" width="10.625" style="122" customWidth="1"/>
    <col min="7433" max="7433" width="7.75" style="122" customWidth="1"/>
    <col min="7434" max="7434" width="9.875" style="122" customWidth="1"/>
    <col min="7435" max="7435" width="11" style="122" customWidth="1"/>
    <col min="7436" max="7436" width="12.875" style="122" customWidth="1"/>
    <col min="7437" max="7437" width="5.5" style="122" customWidth="1"/>
    <col min="7438" max="7439" width="9" style="122"/>
    <col min="7440" max="7440" width="5.625" style="122" customWidth="1"/>
    <col min="7441" max="7680" width="9" style="122"/>
    <col min="7681" max="7681" width="14.5" style="122" customWidth="1"/>
    <col min="7682" max="7682" width="13.5" style="122" customWidth="1"/>
    <col min="7683" max="7683" width="8.375" style="122" customWidth="1"/>
    <col min="7684" max="7684" width="4.25" style="122" customWidth="1"/>
    <col min="7685" max="7685" width="10.375" style="122" customWidth="1"/>
    <col min="7686" max="7686" width="12.125" style="122" customWidth="1"/>
    <col min="7687" max="7687" width="10.25" style="122" customWidth="1"/>
    <col min="7688" max="7688" width="10.625" style="122" customWidth="1"/>
    <col min="7689" max="7689" width="7.75" style="122" customWidth="1"/>
    <col min="7690" max="7690" width="9.875" style="122" customWidth="1"/>
    <col min="7691" max="7691" width="11" style="122" customWidth="1"/>
    <col min="7692" max="7692" width="12.875" style="122" customWidth="1"/>
    <col min="7693" max="7693" width="5.5" style="122" customWidth="1"/>
    <col min="7694" max="7695" width="9" style="122"/>
    <col min="7696" max="7696" width="5.625" style="122" customWidth="1"/>
    <col min="7697" max="7936" width="9" style="122"/>
    <col min="7937" max="7937" width="14.5" style="122" customWidth="1"/>
    <col min="7938" max="7938" width="13.5" style="122" customWidth="1"/>
    <col min="7939" max="7939" width="8.375" style="122" customWidth="1"/>
    <col min="7940" max="7940" width="4.25" style="122" customWidth="1"/>
    <col min="7941" max="7941" width="10.375" style="122" customWidth="1"/>
    <col min="7942" max="7942" width="12.125" style="122" customWidth="1"/>
    <col min="7943" max="7943" width="10.25" style="122" customWidth="1"/>
    <col min="7944" max="7944" width="10.625" style="122" customWidth="1"/>
    <col min="7945" max="7945" width="7.75" style="122" customWidth="1"/>
    <col min="7946" max="7946" width="9.875" style="122" customWidth="1"/>
    <col min="7947" max="7947" width="11" style="122" customWidth="1"/>
    <col min="7948" max="7948" width="12.875" style="122" customWidth="1"/>
    <col min="7949" max="7949" width="5.5" style="122" customWidth="1"/>
    <col min="7950" max="7951" width="9" style="122"/>
    <col min="7952" max="7952" width="5.625" style="122" customWidth="1"/>
    <col min="7953" max="8192" width="9" style="122"/>
    <col min="8193" max="8193" width="14.5" style="122" customWidth="1"/>
    <col min="8194" max="8194" width="13.5" style="122" customWidth="1"/>
    <col min="8195" max="8195" width="8.375" style="122" customWidth="1"/>
    <col min="8196" max="8196" width="4.25" style="122" customWidth="1"/>
    <col min="8197" max="8197" width="10.375" style="122" customWidth="1"/>
    <col min="8198" max="8198" width="12.125" style="122" customWidth="1"/>
    <col min="8199" max="8199" width="10.25" style="122" customWidth="1"/>
    <col min="8200" max="8200" width="10.625" style="122" customWidth="1"/>
    <col min="8201" max="8201" width="7.75" style="122" customWidth="1"/>
    <col min="8202" max="8202" width="9.875" style="122" customWidth="1"/>
    <col min="8203" max="8203" width="11" style="122" customWidth="1"/>
    <col min="8204" max="8204" width="12.875" style="122" customWidth="1"/>
    <col min="8205" max="8205" width="5.5" style="122" customWidth="1"/>
    <col min="8206" max="8207" width="9" style="122"/>
    <col min="8208" max="8208" width="5.625" style="122" customWidth="1"/>
    <col min="8209" max="8448" width="9" style="122"/>
    <col min="8449" max="8449" width="14.5" style="122" customWidth="1"/>
    <col min="8450" max="8450" width="13.5" style="122" customWidth="1"/>
    <col min="8451" max="8451" width="8.375" style="122" customWidth="1"/>
    <col min="8452" max="8452" width="4.25" style="122" customWidth="1"/>
    <col min="8453" max="8453" width="10.375" style="122" customWidth="1"/>
    <col min="8454" max="8454" width="12.125" style="122" customWidth="1"/>
    <col min="8455" max="8455" width="10.25" style="122" customWidth="1"/>
    <col min="8456" max="8456" width="10.625" style="122" customWidth="1"/>
    <col min="8457" max="8457" width="7.75" style="122" customWidth="1"/>
    <col min="8458" max="8458" width="9.875" style="122" customWidth="1"/>
    <col min="8459" max="8459" width="11" style="122" customWidth="1"/>
    <col min="8460" max="8460" width="12.875" style="122" customWidth="1"/>
    <col min="8461" max="8461" width="5.5" style="122" customWidth="1"/>
    <col min="8462" max="8463" width="9" style="122"/>
    <col min="8464" max="8464" width="5.625" style="122" customWidth="1"/>
    <col min="8465" max="8704" width="9" style="122"/>
    <col min="8705" max="8705" width="14.5" style="122" customWidth="1"/>
    <col min="8706" max="8706" width="13.5" style="122" customWidth="1"/>
    <col min="8707" max="8707" width="8.375" style="122" customWidth="1"/>
    <col min="8708" max="8708" width="4.25" style="122" customWidth="1"/>
    <col min="8709" max="8709" width="10.375" style="122" customWidth="1"/>
    <col min="8710" max="8710" width="12.125" style="122" customWidth="1"/>
    <col min="8711" max="8711" width="10.25" style="122" customWidth="1"/>
    <col min="8712" max="8712" width="10.625" style="122" customWidth="1"/>
    <col min="8713" max="8713" width="7.75" style="122" customWidth="1"/>
    <col min="8714" max="8714" width="9.875" style="122" customWidth="1"/>
    <col min="8715" max="8715" width="11" style="122" customWidth="1"/>
    <col min="8716" max="8716" width="12.875" style="122" customWidth="1"/>
    <col min="8717" max="8717" width="5.5" style="122" customWidth="1"/>
    <col min="8718" max="8719" width="9" style="122"/>
    <col min="8720" max="8720" width="5.625" style="122" customWidth="1"/>
    <col min="8721" max="8960" width="9" style="122"/>
    <col min="8961" max="8961" width="14.5" style="122" customWidth="1"/>
    <col min="8962" max="8962" width="13.5" style="122" customWidth="1"/>
    <col min="8963" max="8963" width="8.375" style="122" customWidth="1"/>
    <col min="8964" max="8964" width="4.25" style="122" customWidth="1"/>
    <col min="8965" max="8965" width="10.375" style="122" customWidth="1"/>
    <col min="8966" max="8966" width="12.125" style="122" customWidth="1"/>
    <col min="8967" max="8967" width="10.25" style="122" customWidth="1"/>
    <col min="8968" max="8968" width="10.625" style="122" customWidth="1"/>
    <col min="8969" max="8969" width="7.75" style="122" customWidth="1"/>
    <col min="8970" max="8970" width="9.875" style="122" customWidth="1"/>
    <col min="8971" max="8971" width="11" style="122" customWidth="1"/>
    <col min="8972" max="8972" width="12.875" style="122" customWidth="1"/>
    <col min="8973" max="8973" width="5.5" style="122" customWidth="1"/>
    <col min="8974" max="8975" width="9" style="122"/>
    <col min="8976" max="8976" width="5.625" style="122" customWidth="1"/>
    <col min="8977" max="9216" width="9" style="122"/>
    <col min="9217" max="9217" width="14.5" style="122" customWidth="1"/>
    <col min="9218" max="9218" width="13.5" style="122" customWidth="1"/>
    <col min="9219" max="9219" width="8.375" style="122" customWidth="1"/>
    <col min="9220" max="9220" width="4.25" style="122" customWidth="1"/>
    <col min="9221" max="9221" width="10.375" style="122" customWidth="1"/>
    <col min="9222" max="9222" width="12.125" style="122" customWidth="1"/>
    <col min="9223" max="9223" width="10.25" style="122" customWidth="1"/>
    <col min="9224" max="9224" width="10.625" style="122" customWidth="1"/>
    <col min="9225" max="9225" width="7.75" style="122" customWidth="1"/>
    <col min="9226" max="9226" width="9.875" style="122" customWidth="1"/>
    <col min="9227" max="9227" width="11" style="122" customWidth="1"/>
    <col min="9228" max="9228" width="12.875" style="122" customWidth="1"/>
    <col min="9229" max="9229" width="5.5" style="122" customWidth="1"/>
    <col min="9230" max="9231" width="9" style="122"/>
    <col min="9232" max="9232" width="5.625" style="122" customWidth="1"/>
    <col min="9233" max="9472" width="9" style="122"/>
    <col min="9473" max="9473" width="14.5" style="122" customWidth="1"/>
    <col min="9474" max="9474" width="13.5" style="122" customWidth="1"/>
    <col min="9475" max="9475" width="8.375" style="122" customWidth="1"/>
    <col min="9476" max="9476" width="4.25" style="122" customWidth="1"/>
    <col min="9477" max="9477" width="10.375" style="122" customWidth="1"/>
    <col min="9478" max="9478" width="12.125" style="122" customWidth="1"/>
    <col min="9479" max="9479" width="10.25" style="122" customWidth="1"/>
    <col min="9480" max="9480" width="10.625" style="122" customWidth="1"/>
    <col min="9481" max="9481" width="7.75" style="122" customWidth="1"/>
    <col min="9482" max="9482" width="9.875" style="122" customWidth="1"/>
    <col min="9483" max="9483" width="11" style="122" customWidth="1"/>
    <col min="9484" max="9484" width="12.875" style="122" customWidth="1"/>
    <col min="9485" max="9485" width="5.5" style="122" customWidth="1"/>
    <col min="9486" max="9487" width="9" style="122"/>
    <col min="9488" max="9488" width="5.625" style="122" customWidth="1"/>
    <col min="9489" max="9728" width="9" style="122"/>
    <col min="9729" max="9729" width="14.5" style="122" customWidth="1"/>
    <col min="9730" max="9730" width="13.5" style="122" customWidth="1"/>
    <col min="9731" max="9731" width="8.375" style="122" customWidth="1"/>
    <col min="9732" max="9732" width="4.25" style="122" customWidth="1"/>
    <col min="9733" max="9733" width="10.375" style="122" customWidth="1"/>
    <col min="9734" max="9734" width="12.125" style="122" customWidth="1"/>
    <col min="9735" max="9735" width="10.25" style="122" customWidth="1"/>
    <col min="9736" max="9736" width="10.625" style="122" customWidth="1"/>
    <col min="9737" max="9737" width="7.75" style="122" customWidth="1"/>
    <col min="9738" max="9738" width="9.875" style="122" customWidth="1"/>
    <col min="9739" max="9739" width="11" style="122" customWidth="1"/>
    <col min="9740" max="9740" width="12.875" style="122" customWidth="1"/>
    <col min="9741" max="9741" width="5.5" style="122" customWidth="1"/>
    <col min="9742" max="9743" width="9" style="122"/>
    <col min="9744" max="9744" width="5.625" style="122" customWidth="1"/>
    <col min="9745" max="9984" width="9" style="122"/>
    <col min="9985" max="9985" width="14.5" style="122" customWidth="1"/>
    <col min="9986" max="9986" width="13.5" style="122" customWidth="1"/>
    <col min="9987" max="9987" width="8.375" style="122" customWidth="1"/>
    <col min="9988" max="9988" width="4.25" style="122" customWidth="1"/>
    <col min="9989" max="9989" width="10.375" style="122" customWidth="1"/>
    <col min="9990" max="9990" width="12.125" style="122" customWidth="1"/>
    <col min="9991" max="9991" width="10.25" style="122" customWidth="1"/>
    <col min="9992" max="9992" width="10.625" style="122" customWidth="1"/>
    <col min="9993" max="9993" width="7.75" style="122" customWidth="1"/>
    <col min="9994" max="9994" width="9.875" style="122" customWidth="1"/>
    <col min="9995" max="9995" width="11" style="122" customWidth="1"/>
    <col min="9996" max="9996" width="12.875" style="122" customWidth="1"/>
    <col min="9997" max="9997" width="5.5" style="122" customWidth="1"/>
    <col min="9998" max="9999" width="9" style="122"/>
    <col min="10000" max="10000" width="5.625" style="122" customWidth="1"/>
    <col min="10001" max="10240" width="9" style="122"/>
    <col min="10241" max="10241" width="14.5" style="122" customWidth="1"/>
    <col min="10242" max="10242" width="13.5" style="122" customWidth="1"/>
    <col min="10243" max="10243" width="8.375" style="122" customWidth="1"/>
    <col min="10244" max="10244" width="4.25" style="122" customWidth="1"/>
    <col min="10245" max="10245" width="10.375" style="122" customWidth="1"/>
    <col min="10246" max="10246" width="12.125" style="122" customWidth="1"/>
    <col min="10247" max="10247" width="10.25" style="122" customWidth="1"/>
    <col min="10248" max="10248" width="10.625" style="122" customWidth="1"/>
    <col min="10249" max="10249" width="7.75" style="122" customWidth="1"/>
    <col min="10250" max="10250" width="9.875" style="122" customWidth="1"/>
    <col min="10251" max="10251" width="11" style="122" customWidth="1"/>
    <col min="10252" max="10252" width="12.875" style="122" customWidth="1"/>
    <col min="10253" max="10253" width="5.5" style="122" customWidth="1"/>
    <col min="10254" max="10255" width="9" style="122"/>
    <col min="10256" max="10256" width="5.625" style="122" customWidth="1"/>
    <col min="10257" max="10496" width="9" style="122"/>
    <col min="10497" max="10497" width="14.5" style="122" customWidth="1"/>
    <col min="10498" max="10498" width="13.5" style="122" customWidth="1"/>
    <col min="10499" max="10499" width="8.375" style="122" customWidth="1"/>
    <col min="10500" max="10500" width="4.25" style="122" customWidth="1"/>
    <col min="10501" max="10501" width="10.375" style="122" customWidth="1"/>
    <col min="10502" max="10502" width="12.125" style="122" customWidth="1"/>
    <col min="10503" max="10503" width="10.25" style="122" customWidth="1"/>
    <col min="10504" max="10504" width="10.625" style="122" customWidth="1"/>
    <col min="10505" max="10505" width="7.75" style="122" customWidth="1"/>
    <col min="10506" max="10506" width="9.875" style="122" customWidth="1"/>
    <col min="10507" max="10507" width="11" style="122" customWidth="1"/>
    <col min="10508" max="10508" width="12.875" style="122" customWidth="1"/>
    <col min="10509" max="10509" width="5.5" style="122" customWidth="1"/>
    <col min="10510" max="10511" width="9" style="122"/>
    <col min="10512" max="10512" width="5.625" style="122" customWidth="1"/>
    <col min="10513" max="10752" width="9" style="122"/>
    <col min="10753" max="10753" width="14.5" style="122" customWidth="1"/>
    <col min="10754" max="10754" width="13.5" style="122" customWidth="1"/>
    <col min="10755" max="10755" width="8.375" style="122" customWidth="1"/>
    <col min="10756" max="10756" width="4.25" style="122" customWidth="1"/>
    <col min="10757" max="10757" width="10.375" style="122" customWidth="1"/>
    <col min="10758" max="10758" width="12.125" style="122" customWidth="1"/>
    <col min="10759" max="10759" width="10.25" style="122" customWidth="1"/>
    <col min="10760" max="10760" width="10.625" style="122" customWidth="1"/>
    <col min="10761" max="10761" width="7.75" style="122" customWidth="1"/>
    <col min="10762" max="10762" width="9.875" style="122" customWidth="1"/>
    <col min="10763" max="10763" width="11" style="122" customWidth="1"/>
    <col min="10764" max="10764" width="12.875" style="122" customWidth="1"/>
    <col min="10765" max="10765" width="5.5" style="122" customWidth="1"/>
    <col min="10766" max="10767" width="9" style="122"/>
    <col min="10768" max="10768" width="5.625" style="122" customWidth="1"/>
    <col min="10769" max="11008" width="9" style="122"/>
    <col min="11009" max="11009" width="14.5" style="122" customWidth="1"/>
    <col min="11010" max="11010" width="13.5" style="122" customWidth="1"/>
    <col min="11011" max="11011" width="8.375" style="122" customWidth="1"/>
    <col min="11012" max="11012" width="4.25" style="122" customWidth="1"/>
    <col min="11013" max="11013" width="10.375" style="122" customWidth="1"/>
    <col min="11014" max="11014" width="12.125" style="122" customWidth="1"/>
    <col min="11015" max="11015" width="10.25" style="122" customWidth="1"/>
    <col min="11016" max="11016" width="10.625" style="122" customWidth="1"/>
    <col min="11017" max="11017" width="7.75" style="122" customWidth="1"/>
    <col min="11018" max="11018" width="9.875" style="122" customWidth="1"/>
    <col min="11019" max="11019" width="11" style="122" customWidth="1"/>
    <col min="11020" max="11020" width="12.875" style="122" customWidth="1"/>
    <col min="11021" max="11021" width="5.5" style="122" customWidth="1"/>
    <col min="11022" max="11023" width="9" style="122"/>
    <col min="11024" max="11024" width="5.625" style="122" customWidth="1"/>
    <col min="11025" max="11264" width="9" style="122"/>
    <col min="11265" max="11265" width="14.5" style="122" customWidth="1"/>
    <col min="11266" max="11266" width="13.5" style="122" customWidth="1"/>
    <col min="11267" max="11267" width="8.375" style="122" customWidth="1"/>
    <col min="11268" max="11268" width="4.25" style="122" customWidth="1"/>
    <col min="11269" max="11269" width="10.375" style="122" customWidth="1"/>
    <col min="11270" max="11270" width="12.125" style="122" customWidth="1"/>
    <col min="11271" max="11271" width="10.25" style="122" customWidth="1"/>
    <col min="11272" max="11272" width="10.625" style="122" customWidth="1"/>
    <col min="11273" max="11273" width="7.75" style="122" customWidth="1"/>
    <col min="11274" max="11274" width="9.875" style="122" customWidth="1"/>
    <col min="11275" max="11275" width="11" style="122" customWidth="1"/>
    <col min="11276" max="11276" width="12.875" style="122" customWidth="1"/>
    <col min="11277" max="11277" width="5.5" style="122" customWidth="1"/>
    <col min="11278" max="11279" width="9" style="122"/>
    <col min="11280" max="11280" width="5.625" style="122" customWidth="1"/>
    <col min="11281" max="11520" width="9" style="122"/>
    <col min="11521" max="11521" width="14.5" style="122" customWidth="1"/>
    <col min="11522" max="11522" width="13.5" style="122" customWidth="1"/>
    <col min="11523" max="11523" width="8.375" style="122" customWidth="1"/>
    <col min="11524" max="11524" width="4.25" style="122" customWidth="1"/>
    <col min="11525" max="11525" width="10.375" style="122" customWidth="1"/>
    <col min="11526" max="11526" width="12.125" style="122" customWidth="1"/>
    <col min="11527" max="11527" width="10.25" style="122" customWidth="1"/>
    <col min="11528" max="11528" width="10.625" style="122" customWidth="1"/>
    <col min="11529" max="11529" width="7.75" style="122" customWidth="1"/>
    <col min="11530" max="11530" width="9.875" style="122" customWidth="1"/>
    <col min="11531" max="11531" width="11" style="122" customWidth="1"/>
    <col min="11532" max="11532" width="12.875" style="122" customWidth="1"/>
    <col min="11533" max="11533" width="5.5" style="122" customWidth="1"/>
    <col min="11534" max="11535" width="9" style="122"/>
    <col min="11536" max="11536" width="5.625" style="122" customWidth="1"/>
    <col min="11537" max="11776" width="9" style="122"/>
    <col min="11777" max="11777" width="14.5" style="122" customWidth="1"/>
    <col min="11778" max="11778" width="13.5" style="122" customWidth="1"/>
    <col min="11779" max="11779" width="8.375" style="122" customWidth="1"/>
    <col min="11780" max="11780" width="4.25" style="122" customWidth="1"/>
    <col min="11781" max="11781" width="10.375" style="122" customWidth="1"/>
    <col min="11782" max="11782" width="12.125" style="122" customWidth="1"/>
    <col min="11783" max="11783" width="10.25" style="122" customWidth="1"/>
    <col min="11784" max="11784" width="10.625" style="122" customWidth="1"/>
    <col min="11785" max="11785" width="7.75" style="122" customWidth="1"/>
    <col min="11786" max="11786" width="9.875" style="122" customWidth="1"/>
    <col min="11787" max="11787" width="11" style="122" customWidth="1"/>
    <col min="11788" max="11788" width="12.875" style="122" customWidth="1"/>
    <col min="11789" max="11789" width="5.5" style="122" customWidth="1"/>
    <col min="11790" max="11791" width="9" style="122"/>
    <col min="11792" max="11792" width="5.625" style="122" customWidth="1"/>
    <col min="11793" max="12032" width="9" style="122"/>
    <col min="12033" max="12033" width="14.5" style="122" customWidth="1"/>
    <col min="12034" max="12034" width="13.5" style="122" customWidth="1"/>
    <col min="12035" max="12035" width="8.375" style="122" customWidth="1"/>
    <col min="12036" max="12036" width="4.25" style="122" customWidth="1"/>
    <col min="12037" max="12037" width="10.375" style="122" customWidth="1"/>
    <col min="12038" max="12038" width="12.125" style="122" customWidth="1"/>
    <col min="12039" max="12039" width="10.25" style="122" customWidth="1"/>
    <col min="12040" max="12040" width="10.625" style="122" customWidth="1"/>
    <col min="12041" max="12041" width="7.75" style="122" customWidth="1"/>
    <col min="12042" max="12042" width="9.875" style="122" customWidth="1"/>
    <col min="12043" max="12043" width="11" style="122" customWidth="1"/>
    <col min="12044" max="12044" width="12.875" style="122" customWidth="1"/>
    <col min="12045" max="12045" width="5.5" style="122" customWidth="1"/>
    <col min="12046" max="12047" width="9" style="122"/>
    <col min="12048" max="12048" width="5.625" style="122" customWidth="1"/>
    <col min="12049" max="12288" width="9" style="122"/>
    <col min="12289" max="12289" width="14.5" style="122" customWidth="1"/>
    <col min="12290" max="12290" width="13.5" style="122" customWidth="1"/>
    <col min="12291" max="12291" width="8.375" style="122" customWidth="1"/>
    <col min="12292" max="12292" width="4.25" style="122" customWidth="1"/>
    <col min="12293" max="12293" width="10.375" style="122" customWidth="1"/>
    <col min="12294" max="12294" width="12.125" style="122" customWidth="1"/>
    <col min="12295" max="12295" width="10.25" style="122" customWidth="1"/>
    <col min="12296" max="12296" width="10.625" style="122" customWidth="1"/>
    <col min="12297" max="12297" width="7.75" style="122" customWidth="1"/>
    <col min="12298" max="12298" width="9.875" style="122" customWidth="1"/>
    <col min="12299" max="12299" width="11" style="122" customWidth="1"/>
    <col min="12300" max="12300" width="12.875" style="122" customWidth="1"/>
    <col min="12301" max="12301" width="5.5" style="122" customWidth="1"/>
    <col min="12302" max="12303" width="9" style="122"/>
    <col min="12304" max="12304" width="5.625" style="122" customWidth="1"/>
    <col min="12305" max="12544" width="9" style="122"/>
    <col min="12545" max="12545" width="14.5" style="122" customWidth="1"/>
    <col min="12546" max="12546" width="13.5" style="122" customWidth="1"/>
    <col min="12547" max="12547" width="8.375" style="122" customWidth="1"/>
    <col min="12548" max="12548" width="4.25" style="122" customWidth="1"/>
    <col min="12549" max="12549" width="10.375" style="122" customWidth="1"/>
    <col min="12550" max="12550" width="12.125" style="122" customWidth="1"/>
    <col min="12551" max="12551" width="10.25" style="122" customWidth="1"/>
    <col min="12552" max="12552" width="10.625" style="122" customWidth="1"/>
    <col min="12553" max="12553" width="7.75" style="122" customWidth="1"/>
    <col min="12554" max="12554" width="9.875" style="122" customWidth="1"/>
    <col min="12555" max="12555" width="11" style="122" customWidth="1"/>
    <col min="12556" max="12556" width="12.875" style="122" customWidth="1"/>
    <col min="12557" max="12557" width="5.5" style="122" customWidth="1"/>
    <col min="12558" max="12559" width="9" style="122"/>
    <col min="12560" max="12560" width="5.625" style="122" customWidth="1"/>
    <col min="12561" max="12800" width="9" style="122"/>
    <col min="12801" max="12801" width="14.5" style="122" customWidth="1"/>
    <col min="12802" max="12802" width="13.5" style="122" customWidth="1"/>
    <col min="12803" max="12803" width="8.375" style="122" customWidth="1"/>
    <col min="12804" max="12804" width="4.25" style="122" customWidth="1"/>
    <col min="12805" max="12805" width="10.375" style="122" customWidth="1"/>
    <col min="12806" max="12806" width="12.125" style="122" customWidth="1"/>
    <col min="12807" max="12807" width="10.25" style="122" customWidth="1"/>
    <col min="12808" max="12808" width="10.625" style="122" customWidth="1"/>
    <col min="12809" max="12809" width="7.75" style="122" customWidth="1"/>
    <col min="12810" max="12810" width="9.875" style="122" customWidth="1"/>
    <col min="12811" max="12811" width="11" style="122" customWidth="1"/>
    <col min="12812" max="12812" width="12.875" style="122" customWidth="1"/>
    <col min="12813" max="12813" width="5.5" style="122" customWidth="1"/>
    <col min="12814" max="12815" width="9" style="122"/>
    <col min="12816" max="12816" width="5.625" style="122" customWidth="1"/>
    <col min="12817" max="13056" width="9" style="122"/>
    <col min="13057" max="13057" width="14.5" style="122" customWidth="1"/>
    <col min="13058" max="13058" width="13.5" style="122" customWidth="1"/>
    <col min="13059" max="13059" width="8.375" style="122" customWidth="1"/>
    <col min="13060" max="13060" width="4.25" style="122" customWidth="1"/>
    <col min="13061" max="13061" width="10.375" style="122" customWidth="1"/>
    <col min="13062" max="13062" width="12.125" style="122" customWidth="1"/>
    <col min="13063" max="13063" width="10.25" style="122" customWidth="1"/>
    <col min="13064" max="13064" width="10.625" style="122" customWidth="1"/>
    <col min="13065" max="13065" width="7.75" style="122" customWidth="1"/>
    <col min="13066" max="13066" width="9.875" style="122" customWidth="1"/>
    <col min="13067" max="13067" width="11" style="122" customWidth="1"/>
    <col min="13068" max="13068" width="12.875" style="122" customWidth="1"/>
    <col min="13069" max="13069" width="5.5" style="122" customWidth="1"/>
    <col min="13070" max="13071" width="9" style="122"/>
    <col min="13072" max="13072" width="5.625" style="122" customWidth="1"/>
    <col min="13073" max="13312" width="9" style="122"/>
    <col min="13313" max="13313" width="14.5" style="122" customWidth="1"/>
    <col min="13314" max="13314" width="13.5" style="122" customWidth="1"/>
    <col min="13315" max="13315" width="8.375" style="122" customWidth="1"/>
    <col min="13316" max="13316" width="4.25" style="122" customWidth="1"/>
    <col min="13317" max="13317" width="10.375" style="122" customWidth="1"/>
    <col min="13318" max="13318" width="12.125" style="122" customWidth="1"/>
    <col min="13319" max="13319" width="10.25" style="122" customWidth="1"/>
    <col min="13320" max="13320" width="10.625" style="122" customWidth="1"/>
    <col min="13321" max="13321" width="7.75" style="122" customWidth="1"/>
    <col min="13322" max="13322" width="9.875" style="122" customWidth="1"/>
    <col min="13323" max="13323" width="11" style="122" customWidth="1"/>
    <col min="13324" max="13324" width="12.875" style="122" customWidth="1"/>
    <col min="13325" max="13325" width="5.5" style="122" customWidth="1"/>
    <col min="13326" max="13327" width="9" style="122"/>
    <col min="13328" max="13328" width="5.625" style="122" customWidth="1"/>
    <col min="13329" max="13568" width="9" style="122"/>
    <col min="13569" max="13569" width="14.5" style="122" customWidth="1"/>
    <col min="13570" max="13570" width="13.5" style="122" customWidth="1"/>
    <col min="13571" max="13571" width="8.375" style="122" customWidth="1"/>
    <col min="13572" max="13572" width="4.25" style="122" customWidth="1"/>
    <col min="13573" max="13573" width="10.375" style="122" customWidth="1"/>
    <col min="13574" max="13574" width="12.125" style="122" customWidth="1"/>
    <col min="13575" max="13575" width="10.25" style="122" customWidth="1"/>
    <col min="13576" max="13576" width="10.625" style="122" customWidth="1"/>
    <col min="13577" max="13577" width="7.75" style="122" customWidth="1"/>
    <col min="13578" max="13578" width="9.875" style="122" customWidth="1"/>
    <col min="13579" max="13579" width="11" style="122" customWidth="1"/>
    <col min="13580" max="13580" width="12.875" style="122" customWidth="1"/>
    <col min="13581" max="13581" width="5.5" style="122" customWidth="1"/>
    <col min="13582" max="13583" width="9" style="122"/>
    <col min="13584" max="13584" width="5.625" style="122" customWidth="1"/>
    <col min="13585" max="13824" width="9" style="122"/>
    <col min="13825" max="13825" width="14.5" style="122" customWidth="1"/>
    <col min="13826" max="13826" width="13.5" style="122" customWidth="1"/>
    <col min="13827" max="13827" width="8.375" style="122" customWidth="1"/>
    <col min="13828" max="13828" width="4.25" style="122" customWidth="1"/>
    <col min="13829" max="13829" width="10.375" style="122" customWidth="1"/>
    <col min="13830" max="13830" width="12.125" style="122" customWidth="1"/>
    <col min="13831" max="13831" width="10.25" style="122" customWidth="1"/>
    <col min="13832" max="13832" width="10.625" style="122" customWidth="1"/>
    <col min="13833" max="13833" width="7.75" style="122" customWidth="1"/>
    <col min="13834" max="13834" width="9.875" style="122" customWidth="1"/>
    <col min="13835" max="13835" width="11" style="122" customWidth="1"/>
    <col min="13836" max="13836" width="12.875" style="122" customWidth="1"/>
    <col min="13837" max="13837" width="5.5" style="122" customWidth="1"/>
    <col min="13838" max="13839" width="9" style="122"/>
    <col min="13840" max="13840" width="5.625" style="122" customWidth="1"/>
    <col min="13841" max="14080" width="9" style="122"/>
    <col min="14081" max="14081" width="14.5" style="122" customWidth="1"/>
    <col min="14082" max="14082" width="13.5" style="122" customWidth="1"/>
    <col min="14083" max="14083" width="8.375" style="122" customWidth="1"/>
    <col min="14084" max="14084" width="4.25" style="122" customWidth="1"/>
    <col min="14085" max="14085" width="10.375" style="122" customWidth="1"/>
    <col min="14086" max="14086" width="12.125" style="122" customWidth="1"/>
    <col min="14087" max="14087" width="10.25" style="122" customWidth="1"/>
    <col min="14088" max="14088" width="10.625" style="122" customWidth="1"/>
    <col min="14089" max="14089" width="7.75" style="122" customWidth="1"/>
    <col min="14090" max="14090" width="9.875" style="122" customWidth="1"/>
    <col min="14091" max="14091" width="11" style="122" customWidth="1"/>
    <col min="14092" max="14092" width="12.875" style="122" customWidth="1"/>
    <col min="14093" max="14093" width="5.5" style="122" customWidth="1"/>
    <col min="14094" max="14095" width="9" style="122"/>
    <col min="14096" max="14096" width="5.625" style="122" customWidth="1"/>
    <col min="14097" max="14336" width="9" style="122"/>
    <col min="14337" max="14337" width="14.5" style="122" customWidth="1"/>
    <col min="14338" max="14338" width="13.5" style="122" customWidth="1"/>
    <col min="14339" max="14339" width="8.375" style="122" customWidth="1"/>
    <col min="14340" max="14340" width="4.25" style="122" customWidth="1"/>
    <col min="14341" max="14341" width="10.375" style="122" customWidth="1"/>
    <col min="14342" max="14342" width="12.125" style="122" customWidth="1"/>
    <col min="14343" max="14343" width="10.25" style="122" customWidth="1"/>
    <col min="14344" max="14344" width="10.625" style="122" customWidth="1"/>
    <col min="14345" max="14345" width="7.75" style="122" customWidth="1"/>
    <col min="14346" max="14346" width="9.875" style="122" customWidth="1"/>
    <col min="14347" max="14347" width="11" style="122" customWidth="1"/>
    <col min="14348" max="14348" width="12.875" style="122" customWidth="1"/>
    <col min="14349" max="14349" width="5.5" style="122" customWidth="1"/>
    <col min="14350" max="14351" width="9" style="122"/>
    <col min="14352" max="14352" width="5.625" style="122" customWidth="1"/>
    <col min="14353" max="14592" width="9" style="122"/>
    <col min="14593" max="14593" width="14.5" style="122" customWidth="1"/>
    <col min="14594" max="14594" width="13.5" style="122" customWidth="1"/>
    <col min="14595" max="14595" width="8.375" style="122" customWidth="1"/>
    <col min="14596" max="14596" width="4.25" style="122" customWidth="1"/>
    <col min="14597" max="14597" width="10.375" style="122" customWidth="1"/>
    <col min="14598" max="14598" width="12.125" style="122" customWidth="1"/>
    <col min="14599" max="14599" width="10.25" style="122" customWidth="1"/>
    <col min="14600" max="14600" width="10.625" style="122" customWidth="1"/>
    <col min="14601" max="14601" width="7.75" style="122" customWidth="1"/>
    <col min="14602" max="14602" width="9.875" style="122" customWidth="1"/>
    <col min="14603" max="14603" width="11" style="122" customWidth="1"/>
    <col min="14604" max="14604" width="12.875" style="122" customWidth="1"/>
    <col min="14605" max="14605" width="5.5" style="122" customWidth="1"/>
    <col min="14606" max="14607" width="9" style="122"/>
    <col min="14608" max="14608" width="5.625" style="122" customWidth="1"/>
    <col min="14609" max="14848" width="9" style="122"/>
    <col min="14849" max="14849" width="14.5" style="122" customWidth="1"/>
    <col min="14850" max="14850" width="13.5" style="122" customWidth="1"/>
    <col min="14851" max="14851" width="8.375" style="122" customWidth="1"/>
    <col min="14852" max="14852" width="4.25" style="122" customWidth="1"/>
    <col min="14853" max="14853" width="10.375" style="122" customWidth="1"/>
    <col min="14854" max="14854" width="12.125" style="122" customWidth="1"/>
    <col min="14855" max="14855" width="10.25" style="122" customWidth="1"/>
    <col min="14856" max="14856" width="10.625" style="122" customWidth="1"/>
    <col min="14857" max="14857" width="7.75" style="122" customWidth="1"/>
    <col min="14858" max="14858" width="9.875" style="122" customWidth="1"/>
    <col min="14859" max="14859" width="11" style="122" customWidth="1"/>
    <col min="14860" max="14860" width="12.875" style="122" customWidth="1"/>
    <col min="14861" max="14861" width="5.5" style="122" customWidth="1"/>
    <col min="14862" max="14863" width="9" style="122"/>
    <col min="14864" max="14864" width="5.625" style="122" customWidth="1"/>
    <col min="14865" max="15104" width="9" style="122"/>
    <col min="15105" max="15105" width="14.5" style="122" customWidth="1"/>
    <col min="15106" max="15106" width="13.5" style="122" customWidth="1"/>
    <col min="15107" max="15107" width="8.375" style="122" customWidth="1"/>
    <col min="15108" max="15108" width="4.25" style="122" customWidth="1"/>
    <col min="15109" max="15109" width="10.375" style="122" customWidth="1"/>
    <col min="15110" max="15110" width="12.125" style="122" customWidth="1"/>
    <col min="15111" max="15111" width="10.25" style="122" customWidth="1"/>
    <col min="15112" max="15112" width="10.625" style="122" customWidth="1"/>
    <col min="15113" max="15113" width="7.75" style="122" customWidth="1"/>
    <col min="15114" max="15114" width="9.875" style="122" customWidth="1"/>
    <col min="15115" max="15115" width="11" style="122" customWidth="1"/>
    <col min="15116" max="15116" width="12.875" style="122" customWidth="1"/>
    <col min="15117" max="15117" width="5.5" style="122" customWidth="1"/>
    <col min="15118" max="15119" width="9" style="122"/>
    <col min="15120" max="15120" width="5.625" style="122" customWidth="1"/>
    <col min="15121" max="15360" width="9" style="122"/>
    <col min="15361" max="15361" width="14.5" style="122" customWidth="1"/>
    <col min="15362" max="15362" width="13.5" style="122" customWidth="1"/>
    <col min="15363" max="15363" width="8.375" style="122" customWidth="1"/>
    <col min="15364" max="15364" width="4.25" style="122" customWidth="1"/>
    <col min="15365" max="15365" width="10.375" style="122" customWidth="1"/>
    <col min="15366" max="15366" width="12.125" style="122" customWidth="1"/>
    <col min="15367" max="15367" width="10.25" style="122" customWidth="1"/>
    <col min="15368" max="15368" width="10.625" style="122" customWidth="1"/>
    <col min="15369" max="15369" width="7.75" style="122" customWidth="1"/>
    <col min="15370" max="15370" width="9.875" style="122" customWidth="1"/>
    <col min="15371" max="15371" width="11" style="122" customWidth="1"/>
    <col min="15372" max="15372" width="12.875" style="122" customWidth="1"/>
    <col min="15373" max="15373" width="5.5" style="122" customWidth="1"/>
    <col min="15374" max="15375" width="9" style="122"/>
    <col min="15376" max="15376" width="5.625" style="122" customWidth="1"/>
    <col min="15377" max="15616" width="9" style="122"/>
    <col min="15617" max="15617" width="14.5" style="122" customWidth="1"/>
    <col min="15618" max="15618" width="13.5" style="122" customWidth="1"/>
    <col min="15619" max="15619" width="8.375" style="122" customWidth="1"/>
    <col min="15620" max="15620" width="4.25" style="122" customWidth="1"/>
    <col min="15621" max="15621" width="10.375" style="122" customWidth="1"/>
    <col min="15622" max="15622" width="12.125" style="122" customWidth="1"/>
    <col min="15623" max="15623" width="10.25" style="122" customWidth="1"/>
    <col min="15624" max="15624" width="10.625" style="122" customWidth="1"/>
    <col min="15625" max="15625" width="7.75" style="122" customWidth="1"/>
    <col min="15626" max="15626" width="9.875" style="122" customWidth="1"/>
    <col min="15627" max="15627" width="11" style="122" customWidth="1"/>
    <col min="15628" max="15628" width="12.875" style="122" customWidth="1"/>
    <col min="15629" max="15629" width="5.5" style="122" customWidth="1"/>
    <col min="15630" max="15631" width="9" style="122"/>
    <col min="15632" max="15632" width="5.625" style="122" customWidth="1"/>
    <col min="15633" max="15872" width="9" style="122"/>
    <col min="15873" max="15873" width="14.5" style="122" customWidth="1"/>
    <col min="15874" max="15874" width="13.5" style="122" customWidth="1"/>
    <col min="15875" max="15875" width="8.375" style="122" customWidth="1"/>
    <col min="15876" max="15876" width="4.25" style="122" customWidth="1"/>
    <col min="15877" max="15877" width="10.375" style="122" customWidth="1"/>
    <col min="15878" max="15878" width="12.125" style="122" customWidth="1"/>
    <col min="15879" max="15879" width="10.25" style="122" customWidth="1"/>
    <col min="15880" max="15880" width="10.625" style="122" customWidth="1"/>
    <col min="15881" max="15881" width="7.75" style="122" customWidth="1"/>
    <col min="15882" max="15882" width="9.875" style="122" customWidth="1"/>
    <col min="15883" max="15883" width="11" style="122" customWidth="1"/>
    <col min="15884" max="15884" width="12.875" style="122" customWidth="1"/>
    <col min="15885" max="15885" width="5.5" style="122" customWidth="1"/>
    <col min="15886" max="15887" width="9" style="122"/>
    <col min="15888" max="15888" width="5.625" style="122" customWidth="1"/>
    <col min="15889" max="16128" width="9" style="122"/>
    <col min="16129" max="16129" width="14.5" style="122" customWidth="1"/>
    <col min="16130" max="16130" width="13.5" style="122" customWidth="1"/>
    <col min="16131" max="16131" width="8.375" style="122" customWidth="1"/>
    <col min="16132" max="16132" width="4.25" style="122" customWidth="1"/>
    <col min="16133" max="16133" width="10.375" style="122" customWidth="1"/>
    <col min="16134" max="16134" width="12.125" style="122" customWidth="1"/>
    <col min="16135" max="16135" width="10.25" style="122" customWidth="1"/>
    <col min="16136" max="16136" width="10.625" style="122" customWidth="1"/>
    <col min="16137" max="16137" width="7.75" style="122" customWidth="1"/>
    <col min="16138" max="16138" width="9.875" style="122" customWidth="1"/>
    <col min="16139" max="16139" width="11" style="122" customWidth="1"/>
    <col min="16140" max="16140" width="12.875" style="122" customWidth="1"/>
    <col min="16141" max="16141" width="5.5" style="122" customWidth="1"/>
    <col min="16142" max="16143" width="9" style="122"/>
    <col min="16144" max="16144" width="5.625" style="122" customWidth="1"/>
    <col min="16145" max="16384" width="9" style="122"/>
  </cols>
  <sheetData>
    <row r="1" spans="1:13" s="119" customFormat="1" ht="21" customHeight="1">
      <c r="A1" s="917" t="s">
        <v>111</v>
      </c>
      <c r="B1" s="917" t="s">
        <v>112</v>
      </c>
      <c r="C1" s="921" t="s">
        <v>113</v>
      </c>
      <c r="D1" s="917" t="s">
        <v>114</v>
      </c>
      <c r="E1" s="199" t="s">
        <v>115</v>
      </c>
      <c r="F1" s="198"/>
      <c r="G1" s="199" t="s">
        <v>116</v>
      </c>
      <c r="H1" s="198"/>
      <c r="I1" s="200" t="s">
        <v>117</v>
      </c>
      <c r="J1" s="200"/>
      <c r="K1" s="200" t="s">
        <v>140</v>
      </c>
      <c r="L1" s="200"/>
      <c r="M1" s="917" t="s">
        <v>119</v>
      </c>
    </row>
    <row r="2" spans="1:13" s="119" customFormat="1" ht="21" customHeight="1">
      <c r="A2" s="917"/>
      <c r="B2" s="918"/>
      <c r="C2" s="922"/>
      <c r="D2" s="918"/>
      <c r="E2" s="235" t="s">
        <v>120</v>
      </c>
      <c r="F2" s="202" t="s">
        <v>121</v>
      </c>
      <c r="G2" s="202" t="s">
        <v>120</v>
      </c>
      <c r="H2" s="202" t="s">
        <v>121</v>
      </c>
      <c r="I2" s="202" t="s">
        <v>120</v>
      </c>
      <c r="J2" s="202" t="s">
        <v>121</v>
      </c>
      <c r="K2" s="202" t="s">
        <v>120</v>
      </c>
      <c r="L2" s="202" t="s">
        <v>121</v>
      </c>
      <c r="M2" s="918"/>
    </row>
    <row r="3" spans="1:13" s="119" customFormat="1" ht="21" customHeight="1">
      <c r="A3" s="919" t="s">
        <v>564</v>
      </c>
      <c r="B3" s="920"/>
      <c r="C3" s="350">
        <v>1</v>
      </c>
      <c r="D3" s="269" t="s">
        <v>141</v>
      </c>
      <c r="E3" s="310"/>
      <c r="F3" s="310">
        <f>F4+F11+F46+F54+F63+F67</f>
        <v>12781181</v>
      </c>
      <c r="G3" s="310"/>
      <c r="H3" s="592">
        <f>H4+H11+H46+H54+H63+H67</f>
        <v>4843731</v>
      </c>
      <c r="I3" s="310"/>
      <c r="J3" s="592">
        <f>J4+J11+J46+J54+J63+J67</f>
        <v>161778</v>
      </c>
      <c r="K3" s="310"/>
      <c r="L3" s="310">
        <f>ROUNDDOWN(F3+H3+J3,0)</f>
        <v>17786690</v>
      </c>
      <c r="M3" s="269"/>
    </row>
    <row r="4" spans="1:13" s="484" customFormat="1" ht="21" customHeight="1">
      <c r="A4" s="478" t="s">
        <v>763</v>
      </c>
      <c r="B4" s="479"/>
      <c r="C4" s="480">
        <v>1</v>
      </c>
      <c r="D4" s="481" t="s">
        <v>141</v>
      </c>
      <c r="E4" s="482"/>
      <c r="F4" s="482">
        <f>F9</f>
        <v>502349</v>
      </c>
      <c r="G4" s="482"/>
      <c r="H4" s="482">
        <f>H9</f>
        <v>126828</v>
      </c>
      <c r="I4" s="482"/>
      <c r="J4" s="482">
        <f>J9</f>
        <v>31419</v>
      </c>
      <c r="K4" s="482"/>
      <c r="L4" s="482">
        <f>ROUNDDOWN(F4+H4+J4,0)</f>
        <v>660596</v>
      </c>
      <c r="M4" s="483"/>
    </row>
    <row r="5" spans="1:13" s="119" customFormat="1" ht="21" customHeight="1">
      <c r="A5" s="358" t="s">
        <v>764</v>
      </c>
      <c r="B5" s="305"/>
      <c r="C5" s="272"/>
      <c r="D5" s="511"/>
      <c r="E5" s="514"/>
      <c r="F5" s="514"/>
      <c r="G5" s="514"/>
      <c r="H5" s="514"/>
      <c r="I5" s="514"/>
      <c r="J5" s="514"/>
      <c r="K5" s="514"/>
      <c r="L5" s="514"/>
      <c r="M5" s="360"/>
    </row>
    <row r="6" spans="1:13" s="121" customFormat="1" ht="21" customHeight="1">
      <c r="A6" s="212" t="str">
        <f>일위목록!B4</f>
        <v>콘크리트포장절단</v>
      </c>
      <c r="B6" s="212"/>
      <c r="C6" s="368">
        <f>'수량(철거)'!D4</f>
        <v>12</v>
      </c>
      <c r="D6" s="210" t="s">
        <v>832</v>
      </c>
      <c r="E6" s="233">
        <f>일위목록!G4</f>
        <v>665</v>
      </c>
      <c r="F6" s="233">
        <f>ROUNDDOWN(C6*E6,0)</f>
        <v>7980</v>
      </c>
      <c r="G6" s="233">
        <f>일위목록!I4</f>
        <v>1029</v>
      </c>
      <c r="H6" s="233">
        <f>ROUNDDOWN(C6*G6,0)</f>
        <v>12348</v>
      </c>
      <c r="I6" s="233">
        <f>일위목록!K4</f>
        <v>42</v>
      </c>
      <c r="J6" s="233">
        <f>ROUNDDOWN(C6*I6,0)</f>
        <v>504</v>
      </c>
      <c r="K6" s="233">
        <f t="shared" ref="K6:L8" si="0">ROUNDDOWN(E6+G6+I6,0)</f>
        <v>1736</v>
      </c>
      <c r="L6" s="233">
        <f t="shared" si="0"/>
        <v>20832</v>
      </c>
      <c r="M6" s="241"/>
    </row>
    <row r="7" spans="1:13" s="528" customFormat="1" ht="21" customHeight="1">
      <c r="A7" s="212" t="str">
        <f>일위목록!B5</f>
        <v>콘크리트포장철거</v>
      </c>
      <c r="B7" s="212"/>
      <c r="C7" s="368">
        <f>'수량(철거)'!D5</f>
        <v>45</v>
      </c>
      <c r="D7" s="210" t="s">
        <v>56</v>
      </c>
      <c r="E7" s="233">
        <f>일위목록!G5</f>
        <v>607</v>
      </c>
      <c r="F7" s="233">
        <f>ROUNDDOWN(C7*E7,0)</f>
        <v>27315</v>
      </c>
      <c r="G7" s="538">
        <f>일위목록!I5</f>
        <v>2544</v>
      </c>
      <c r="H7" s="538">
        <f>ROUNDDOWN(C7*G7,0)</f>
        <v>114480</v>
      </c>
      <c r="I7" s="538">
        <f>일위목록!K5</f>
        <v>687</v>
      </c>
      <c r="J7" s="538">
        <f>ROUNDDOWN(C7*I7,0)</f>
        <v>30915</v>
      </c>
      <c r="K7" s="538">
        <f t="shared" ref="K7" si="1">ROUNDDOWN(E7+G7+I7,0)</f>
        <v>3838</v>
      </c>
      <c r="L7" s="538">
        <f t="shared" ref="L7" si="2">ROUNDDOWN(F7+H7+J7,0)</f>
        <v>172710</v>
      </c>
      <c r="M7" s="360"/>
    </row>
    <row r="8" spans="1:13" s="119" customFormat="1" ht="21" customHeight="1">
      <c r="A8" s="305" t="str">
        <f>일위목록!B6</f>
        <v>폐기물처리</v>
      </c>
      <c r="B8" s="305"/>
      <c r="C8" s="272">
        <v>1</v>
      </c>
      <c r="D8" s="516" t="s">
        <v>801</v>
      </c>
      <c r="E8" s="518">
        <f>일위목록!G6</f>
        <v>467054</v>
      </c>
      <c r="F8" s="518">
        <f>ROUNDDOWN(C8*E8,0)</f>
        <v>467054</v>
      </c>
      <c r="G8" s="518">
        <f>일위목록!I6</f>
        <v>0</v>
      </c>
      <c r="H8" s="518">
        <f>ROUNDDOWN(C8*G8,0)</f>
        <v>0</v>
      </c>
      <c r="I8" s="518">
        <f>일위목록!K6</f>
        <v>0</v>
      </c>
      <c r="J8" s="518">
        <f>ROUNDDOWN(C8*I8,0)</f>
        <v>0</v>
      </c>
      <c r="K8" s="518">
        <f t="shared" si="0"/>
        <v>467054</v>
      </c>
      <c r="L8" s="518">
        <f t="shared" si="0"/>
        <v>467054</v>
      </c>
      <c r="M8" s="360"/>
    </row>
    <row r="9" spans="1:13" s="119" customFormat="1" ht="21" customHeight="1">
      <c r="A9" s="366" t="s">
        <v>149</v>
      </c>
      <c r="B9" s="364"/>
      <c r="C9" s="512"/>
      <c r="D9" s="367"/>
      <c r="E9" s="202"/>
      <c r="F9" s="202">
        <f>SUM(F6:F8)</f>
        <v>502349</v>
      </c>
      <c r="G9" s="202"/>
      <c r="H9" s="202">
        <f>SUM(H6:H8)</f>
        <v>126828</v>
      </c>
      <c r="I9" s="202"/>
      <c r="J9" s="202">
        <f>SUM(J6:J8)</f>
        <v>31419</v>
      </c>
      <c r="K9" s="202"/>
      <c r="L9" s="202">
        <f>ROUNDDOWN(F9+H9+J9,0)</f>
        <v>660596</v>
      </c>
      <c r="M9" s="202"/>
    </row>
    <row r="10" spans="1:13" s="121" customFormat="1" ht="21" customHeight="1">
      <c r="A10" s="212"/>
      <c r="B10" s="309"/>
      <c r="C10" s="231"/>
      <c r="D10" s="206"/>
      <c r="E10" s="233"/>
      <c r="F10" s="233"/>
      <c r="G10" s="233"/>
      <c r="H10" s="233"/>
      <c r="I10" s="233"/>
      <c r="J10" s="233"/>
      <c r="K10" s="233"/>
      <c r="L10" s="233"/>
      <c r="M10" s="233"/>
    </row>
    <row r="11" spans="1:13" s="484" customFormat="1" ht="21" customHeight="1">
      <c r="A11" s="478" t="s">
        <v>866</v>
      </c>
      <c r="B11" s="479"/>
      <c r="C11" s="480">
        <v>1</v>
      </c>
      <c r="D11" s="481" t="s">
        <v>142</v>
      </c>
      <c r="E11" s="482"/>
      <c r="F11" s="482">
        <f>F35+F44</f>
        <v>3228606</v>
      </c>
      <c r="G11" s="482"/>
      <c r="H11" s="482">
        <f>H35+H44</f>
        <v>1025168</v>
      </c>
      <c r="I11" s="482"/>
      <c r="J11" s="482">
        <f>J35+J44</f>
        <v>9712</v>
      </c>
      <c r="K11" s="482"/>
      <c r="L11" s="482">
        <f>ROUNDDOWN(F11+H11+J11,0)</f>
        <v>4263486</v>
      </c>
      <c r="M11" s="483"/>
    </row>
    <row r="12" spans="1:13" s="119" customFormat="1" ht="21" customHeight="1">
      <c r="A12" s="358" t="s">
        <v>143</v>
      </c>
      <c r="B12" s="359"/>
      <c r="C12" s="361"/>
      <c r="D12" s="271"/>
      <c r="E12" s="310"/>
      <c r="F12" s="310"/>
      <c r="G12" s="310"/>
      <c r="H12" s="310"/>
      <c r="I12" s="310"/>
      <c r="J12" s="310"/>
      <c r="K12" s="310"/>
      <c r="L12" s="310"/>
      <c r="M12" s="360"/>
    </row>
    <row r="13" spans="1:13" s="119" customFormat="1" ht="20.25" customHeight="1">
      <c r="A13" s="305" t="str">
        <f>일위목록!B10</f>
        <v>스트로브잣나무</v>
      </c>
      <c r="B13" s="305" t="str">
        <f>일위목록!C10</f>
        <v>H2.5XW1.2</v>
      </c>
      <c r="C13" s="362">
        <f>'수량(식재)'!C4</f>
        <v>5</v>
      </c>
      <c r="D13" s="305" t="s">
        <v>1</v>
      </c>
      <c r="E13" s="310">
        <f>일위목록!G10</f>
        <v>67156</v>
      </c>
      <c r="F13" s="310">
        <f t="shared" ref="F13:F27" si="3">ROUNDDOWN(C13*E13,0)</f>
        <v>335780</v>
      </c>
      <c r="G13" s="310">
        <f>일위목록!I10</f>
        <v>28286</v>
      </c>
      <c r="H13" s="310">
        <f t="shared" ref="H13:H27" si="4">ROUNDDOWN(C13*G13,0)</f>
        <v>141430</v>
      </c>
      <c r="I13" s="310">
        <f>일위목록!K10</f>
        <v>0</v>
      </c>
      <c r="J13" s="310">
        <f t="shared" ref="J13:J27" si="5">ROUNDDOWN(C13*I13,0)</f>
        <v>0</v>
      </c>
      <c r="K13" s="310">
        <f>ROUNDDOWN(E13+G13+I13,0)</f>
        <v>95442</v>
      </c>
      <c r="L13" s="310">
        <f>ROUNDDOWN(F13+H13+J13,0)</f>
        <v>477210</v>
      </c>
      <c r="M13" s="360"/>
    </row>
    <row r="14" spans="1:13" s="119" customFormat="1" ht="21" customHeight="1">
      <c r="A14" s="363" t="s">
        <v>144</v>
      </c>
      <c r="B14" s="364"/>
      <c r="C14" s="541">
        <f>C13</f>
        <v>5</v>
      </c>
      <c r="D14" s="363" t="s">
        <v>871</v>
      </c>
      <c r="E14" s="202"/>
      <c r="F14" s="202">
        <f>SUM(F13:F13)</f>
        <v>335780</v>
      </c>
      <c r="G14" s="202"/>
      <c r="H14" s="202">
        <f>SUM(H13:H13)</f>
        <v>141430</v>
      </c>
      <c r="I14" s="202"/>
      <c r="J14" s="202">
        <f>SUM(J13:J13)</f>
        <v>0</v>
      </c>
      <c r="K14" s="202"/>
      <c r="L14" s="202">
        <f t="shared" ref="L14:L23" si="6">ROUNDDOWN(F14+H14+J14,0)</f>
        <v>477210</v>
      </c>
      <c r="M14" s="202"/>
    </row>
    <row r="15" spans="1:13" s="119" customFormat="1" ht="21" customHeight="1">
      <c r="A15" s="305" t="str">
        <f>일위목록!B11</f>
        <v>느티나무</v>
      </c>
      <c r="B15" s="305" t="str">
        <f>일위목록!C11</f>
        <v>H3.0XR6</v>
      </c>
      <c r="C15" s="362">
        <f>'수량(식재)'!C5</f>
        <v>2</v>
      </c>
      <c r="D15" s="305" t="s">
        <v>1</v>
      </c>
      <c r="E15" s="310">
        <f>일위목록!G11</f>
        <v>80546</v>
      </c>
      <c r="F15" s="310">
        <f t="shared" si="3"/>
        <v>161092</v>
      </c>
      <c r="G15" s="310">
        <f>일위목록!I11</f>
        <v>29262</v>
      </c>
      <c r="H15" s="310">
        <f t="shared" si="4"/>
        <v>58524</v>
      </c>
      <c r="I15" s="310">
        <f>일위목록!K11</f>
        <v>0</v>
      </c>
      <c r="J15" s="310">
        <f t="shared" si="5"/>
        <v>0</v>
      </c>
      <c r="K15" s="310">
        <f t="shared" ref="K15:K22" si="7">ROUNDDOWN(E15+G15+I15,0)</f>
        <v>109808</v>
      </c>
      <c r="L15" s="310">
        <f t="shared" si="6"/>
        <v>219616</v>
      </c>
      <c r="M15" s="360"/>
    </row>
    <row r="16" spans="1:13" s="119" customFormat="1" ht="21" customHeight="1">
      <c r="A16" s="305" t="str">
        <f>일위목록!B12</f>
        <v>느티나무</v>
      </c>
      <c r="B16" s="305" t="str">
        <f>일위목록!C12</f>
        <v>H2.5xR5</v>
      </c>
      <c r="C16" s="362">
        <f>'수량(식재)'!C6</f>
        <v>3</v>
      </c>
      <c r="D16" s="305" t="s">
        <v>1</v>
      </c>
      <c r="E16" s="812">
        <f>일위목록!G12</f>
        <v>55311</v>
      </c>
      <c r="F16" s="812">
        <f t="shared" ref="F16" si="8">ROUNDDOWN(C16*E16,0)</f>
        <v>165933</v>
      </c>
      <c r="G16" s="812">
        <f>일위목록!I12</f>
        <v>29262</v>
      </c>
      <c r="H16" s="812">
        <f t="shared" ref="H16" si="9">ROUNDDOWN(C16*G16,0)</f>
        <v>87786</v>
      </c>
      <c r="I16" s="812">
        <f>일위목록!K12</f>
        <v>0</v>
      </c>
      <c r="J16" s="812">
        <f t="shared" ref="J16" si="10">ROUNDDOWN(C16*I16,0)</f>
        <v>0</v>
      </c>
      <c r="K16" s="812">
        <f t="shared" ref="K16" si="11">ROUNDDOWN(E16+G16+I16,0)</f>
        <v>84573</v>
      </c>
      <c r="L16" s="812">
        <f t="shared" ref="L16" si="12">ROUNDDOWN(F16+H16+J16,0)</f>
        <v>253719</v>
      </c>
      <c r="M16" s="360"/>
    </row>
    <row r="17" spans="1:13 16384:16384" s="119" customFormat="1" ht="21" customHeight="1">
      <c r="A17" s="305" t="str">
        <f>일위목록!B13</f>
        <v>이팝나무</v>
      </c>
      <c r="B17" s="305" t="str">
        <f>일위목록!C13</f>
        <v>H3.0XR8</v>
      </c>
      <c r="C17" s="362">
        <f>'수량(식재)'!C7</f>
        <v>1</v>
      </c>
      <c r="D17" s="305" t="str">
        <f>일위목록!E13</f>
        <v>주</v>
      </c>
      <c r="E17" s="683">
        <f>일위목록!G13</f>
        <v>152012</v>
      </c>
      <c r="F17" s="683">
        <f t="shared" si="3"/>
        <v>152012</v>
      </c>
      <c r="G17" s="683">
        <f>일위목록!I13</f>
        <v>44132</v>
      </c>
      <c r="H17" s="683">
        <f t="shared" si="4"/>
        <v>44132</v>
      </c>
      <c r="I17" s="683">
        <f>일위목록!K13</f>
        <v>4856</v>
      </c>
      <c r="J17" s="683">
        <f t="shared" si="5"/>
        <v>4856</v>
      </c>
      <c r="K17" s="683">
        <f t="shared" ref="K17" si="13">ROUNDDOWN(E17+G17+I17,0)</f>
        <v>201000</v>
      </c>
      <c r="L17" s="683">
        <f t="shared" ref="L17" si="14">ROUNDDOWN(F17+H17+J17,0)</f>
        <v>201000</v>
      </c>
      <c r="M17" s="360"/>
      <c r="XFD17" s="684">
        <f>SUM(C17:XFC17)</f>
        <v>804001</v>
      </c>
    </row>
    <row r="18" spans="1:13 16384:16384" s="119" customFormat="1" ht="21" customHeight="1">
      <c r="A18" s="305" t="str">
        <f>일위목록!B14</f>
        <v>청단풍</v>
      </c>
      <c r="B18" s="305" t="str">
        <f>일위목록!C14</f>
        <v>H3.0xR10</v>
      </c>
      <c r="C18" s="362">
        <f>'수량(식재)'!C8</f>
        <v>1</v>
      </c>
      <c r="D18" s="305" t="str">
        <f>일위목록!E14</f>
        <v>주</v>
      </c>
      <c r="E18" s="814">
        <f>일위목록!G14</f>
        <v>209692</v>
      </c>
      <c r="F18" s="814">
        <f t="shared" ref="F18:F19" si="15">ROUNDDOWN(C18*E18,0)</f>
        <v>209692</v>
      </c>
      <c r="G18" s="814">
        <f>일위목록!I14</f>
        <v>44132</v>
      </c>
      <c r="H18" s="814">
        <f t="shared" ref="H18:H19" si="16">ROUNDDOWN(C18*G18,0)</f>
        <v>44132</v>
      </c>
      <c r="I18" s="814">
        <f>일위목록!K14</f>
        <v>4856</v>
      </c>
      <c r="J18" s="814">
        <f t="shared" ref="J18:J19" si="17">ROUNDDOWN(C18*I18,0)</f>
        <v>4856</v>
      </c>
      <c r="K18" s="814">
        <f t="shared" ref="K18:K19" si="18">ROUNDDOWN(E18+G18+I18,0)</f>
        <v>258680</v>
      </c>
      <c r="L18" s="814">
        <f t="shared" ref="L18:L19" si="19">ROUNDDOWN(F18+H18+J18,0)</f>
        <v>258680</v>
      </c>
      <c r="M18" s="360"/>
      <c r="XFD18" s="684"/>
    </row>
    <row r="19" spans="1:13 16384:16384" s="119" customFormat="1" ht="21" customHeight="1">
      <c r="A19" s="305" t="str">
        <f>일위목록!B15</f>
        <v>계수나무</v>
      </c>
      <c r="B19" s="305" t="str">
        <f>일위목록!C15</f>
        <v>H3.0XR6</v>
      </c>
      <c r="C19" s="362">
        <f>'수량(식재)'!C9</f>
        <v>1</v>
      </c>
      <c r="D19" s="305" t="str">
        <f>일위목록!E15</f>
        <v>주</v>
      </c>
      <c r="E19" s="814">
        <f>일위목록!G15</f>
        <v>99910</v>
      </c>
      <c r="F19" s="814">
        <f t="shared" si="15"/>
        <v>99910</v>
      </c>
      <c r="G19" s="814">
        <f>일위목록!I15</f>
        <v>29262</v>
      </c>
      <c r="H19" s="814">
        <f t="shared" si="16"/>
        <v>29262</v>
      </c>
      <c r="I19" s="814">
        <f>일위목록!K15</f>
        <v>0</v>
      </c>
      <c r="J19" s="814">
        <f t="shared" si="17"/>
        <v>0</v>
      </c>
      <c r="K19" s="814">
        <f t="shared" si="18"/>
        <v>129172</v>
      </c>
      <c r="L19" s="814">
        <f t="shared" si="19"/>
        <v>129172</v>
      </c>
      <c r="M19" s="360"/>
      <c r="XFD19" s="684"/>
    </row>
    <row r="20" spans="1:13 16384:16384" s="119" customFormat="1" ht="21" customHeight="1">
      <c r="A20" s="305" t="str">
        <f>일위목록!B16</f>
        <v>복자기</v>
      </c>
      <c r="B20" s="305" t="str">
        <f>일위목록!C16</f>
        <v>H2.5xR6</v>
      </c>
      <c r="C20" s="362">
        <f>'수량(식재)'!C10</f>
        <v>2</v>
      </c>
      <c r="D20" s="305" t="s">
        <v>1</v>
      </c>
      <c r="E20" s="814">
        <f>일위목록!G16</f>
        <v>83327</v>
      </c>
      <c r="F20" s="814">
        <f t="shared" ref="F20" si="20">ROUNDDOWN(C20*E20,0)</f>
        <v>166654</v>
      </c>
      <c r="G20" s="814">
        <f>일위목록!I16</f>
        <v>29262</v>
      </c>
      <c r="H20" s="814">
        <f t="shared" ref="H20" si="21">ROUNDDOWN(C20*G20,0)</f>
        <v>58524</v>
      </c>
      <c r="I20" s="814">
        <f>일위목록!K16</f>
        <v>0</v>
      </c>
      <c r="J20" s="814">
        <f t="shared" ref="J20" si="22">ROUNDDOWN(C20*I20,0)</f>
        <v>0</v>
      </c>
      <c r="K20" s="814">
        <f t="shared" ref="K20" si="23">ROUNDDOWN(E20+G20+I20,0)</f>
        <v>112589</v>
      </c>
      <c r="L20" s="814">
        <f t="shared" ref="L20" si="24">ROUNDDOWN(F20+H20+J20,0)</f>
        <v>225178</v>
      </c>
      <c r="M20" s="360"/>
    </row>
    <row r="21" spans="1:13 16384:16384" s="119" customFormat="1" ht="21" customHeight="1">
      <c r="A21" s="537" t="s">
        <v>145</v>
      </c>
      <c r="B21" s="364"/>
      <c r="C21" s="202">
        <f>SUM(C15:C20)</f>
        <v>10</v>
      </c>
      <c r="D21" s="537" t="s">
        <v>871</v>
      </c>
      <c r="E21" s="202"/>
      <c r="F21" s="202">
        <f>SUM(F15:F20)</f>
        <v>955293</v>
      </c>
      <c r="G21" s="202"/>
      <c r="H21" s="202">
        <f>SUM(H15:H20)</f>
        <v>322360</v>
      </c>
      <c r="I21" s="202"/>
      <c r="J21" s="202">
        <f>SUM(J15:J20)</f>
        <v>9712</v>
      </c>
      <c r="K21" s="202"/>
      <c r="L21" s="202">
        <f t="shared" ref="L21" si="25">ROUNDDOWN(F21+H21+J21,0)</f>
        <v>1287365</v>
      </c>
      <c r="M21" s="202"/>
    </row>
    <row r="22" spans="1:13 16384:16384" s="119" customFormat="1" ht="21" customHeight="1">
      <c r="A22" s="305" t="str">
        <f>일위목록!B17</f>
        <v>회양목</v>
      </c>
      <c r="B22" s="305" t="str">
        <f>일위목록!C17</f>
        <v>H0.3xW0.3</v>
      </c>
      <c r="C22" s="362">
        <f>'수량(식재)'!C11</f>
        <v>50</v>
      </c>
      <c r="D22" s="305" t="s">
        <v>1</v>
      </c>
      <c r="E22" s="310">
        <f>일위목록!G17</f>
        <v>3811</v>
      </c>
      <c r="F22" s="310">
        <f t="shared" si="3"/>
        <v>190550</v>
      </c>
      <c r="G22" s="310">
        <f>일위목록!I17</f>
        <v>1538</v>
      </c>
      <c r="H22" s="310">
        <f t="shared" si="4"/>
        <v>76900</v>
      </c>
      <c r="I22" s="310">
        <f>일위목록!K17</f>
        <v>0</v>
      </c>
      <c r="J22" s="310">
        <f t="shared" si="5"/>
        <v>0</v>
      </c>
      <c r="K22" s="310">
        <f t="shared" si="7"/>
        <v>5349</v>
      </c>
      <c r="L22" s="310">
        <f t="shared" si="6"/>
        <v>267450</v>
      </c>
      <c r="M22" s="360"/>
    </row>
    <row r="23" spans="1:13 16384:16384" s="119" customFormat="1" ht="21" customHeight="1">
      <c r="A23" s="363" t="s">
        <v>864</v>
      </c>
      <c r="B23" s="364" t="s">
        <v>1362</v>
      </c>
      <c r="C23" s="202">
        <f>SUM(C22:C22)</f>
        <v>50</v>
      </c>
      <c r="D23" s="202" t="s">
        <v>871</v>
      </c>
      <c r="E23" s="202"/>
      <c r="F23" s="202">
        <f>SUM(F22:F22)</f>
        <v>190550</v>
      </c>
      <c r="G23" s="202"/>
      <c r="H23" s="202">
        <f>SUM(H22:H22)</f>
        <v>76900</v>
      </c>
      <c r="I23" s="202"/>
      <c r="J23" s="202">
        <f>SUM(J22:J22)</f>
        <v>0</v>
      </c>
      <c r="K23" s="202"/>
      <c r="L23" s="202">
        <f t="shared" si="6"/>
        <v>267450</v>
      </c>
      <c r="M23" s="202"/>
    </row>
    <row r="24" spans="1:13 16384:16384" s="119" customFormat="1" ht="21" customHeight="1">
      <c r="A24" s="305" t="str">
        <f>일위목록!B18</f>
        <v>화살나무</v>
      </c>
      <c r="B24" s="305" t="str">
        <f>일위목록!C18</f>
        <v>H1.2xW0.8</v>
      </c>
      <c r="C24" s="571">
        <f>'수량(식재)'!C12</f>
        <v>7</v>
      </c>
      <c r="D24" s="305" t="s">
        <v>1</v>
      </c>
      <c r="E24" s="310">
        <f>일위목록!G18</f>
        <v>29252</v>
      </c>
      <c r="F24" s="310">
        <f t="shared" si="3"/>
        <v>204764</v>
      </c>
      <c r="G24" s="310">
        <f>일위목록!I18</f>
        <v>3169</v>
      </c>
      <c r="H24" s="310">
        <f t="shared" si="4"/>
        <v>22183</v>
      </c>
      <c r="I24" s="310">
        <f>일위목록!K18</f>
        <v>0</v>
      </c>
      <c r="J24" s="310">
        <f t="shared" si="5"/>
        <v>0</v>
      </c>
      <c r="K24" s="310">
        <f t="shared" ref="K24:L27" si="26">ROUNDDOWN(E24+G24+I24,0)</f>
        <v>32421</v>
      </c>
      <c r="L24" s="310">
        <f t="shared" si="26"/>
        <v>226947</v>
      </c>
      <c r="M24" s="360"/>
    </row>
    <row r="25" spans="1:13 16384:16384" s="119" customFormat="1" ht="21" customHeight="1">
      <c r="A25" s="305" t="str">
        <f>일위목록!B19</f>
        <v>홍매자나무</v>
      </c>
      <c r="B25" s="305" t="str">
        <f>일위목록!C19</f>
        <v>H0.5xW0.3</v>
      </c>
      <c r="C25" s="571">
        <f>'수량(식재)'!C13</f>
        <v>25</v>
      </c>
      <c r="D25" s="305" t="s">
        <v>1</v>
      </c>
      <c r="E25" s="814">
        <f>일위목록!G19</f>
        <v>3502</v>
      </c>
      <c r="F25" s="310">
        <f t="shared" si="3"/>
        <v>87550</v>
      </c>
      <c r="G25" s="814">
        <f>일위목록!I19</f>
        <v>1538</v>
      </c>
      <c r="H25" s="310">
        <f t="shared" si="4"/>
        <v>38450</v>
      </c>
      <c r="I25" s="814">
        <f>일위목록!K19</f>
        <v>0</v>
      </c>
      <c r="J25" s="310">
        <f t="shared" si="5"/>
        <v>0</v>
      </c>
      <c r="K25" s="310">
        <f t="shared" si="26"/>
        <v>5040</v>
      </c>
      <c r="L25" s="310">
        <f t="shared" si="26"/>
        <v>126000</v>
      </c>
      <c r="M25" s="360"/>
    </row>
    <row r="26" spans="1:13 16384:16384" s="119" customFormat="1" ht="21" customHeight="1">
      <c r="A26" s="537" t="s">
        <v>865</v>
      </c>
      <c r="B26" s="364"/>
      <c r="C26" s="202">
        <f>SUM(C24:C25)</f>
        <v>32</v>
      </c>
      <c r="D26" s="537" t="s">
        <v>871</v>
      </c>
      <c r="E26" s="202"/>
      <c r="F26" s="202">
        <f>SUM(F24:F25)</f>
        <v>292314</v>
      </c>
      <c r="G26" s="202"/>
      <c r="H26" s="202">
        <f>SUM(H24:H25)</f>
        <v>60633</v>
      </c>
      <c r="I26" s="202"/>
      <c r="J26" s="202">
        <f>SUM(J24:J25)</f>
        <v>0</v>
      </c>
      <c r="K26" s="202"/>
      <c r="L26" s="202">
        <f>ROUNDDOWN(F26+H26+J26,0)</f>
        <v>352947</v>
      </c>
      <c r="M26" s="202"/>
    </row>
    <row r="27" spans="1:13 16384:16384" s="119" customFormat="1" ht="21" customHeight="1">
      <c r="A27" s="305" t="str">
        <f>일위목록!B20</f>
        <v>가우라</v>
      </c>
      <c r="B27" s="813" t="str">
        <f>일위목록!C20</f>
        <v>3치</v>
      </c>
      <c r="C27" s="362">
        <f>'수량(식재)'!C14</f>
        <v>170</v>
      </c>
      <c r="D27" s="305" t="s">
        <v>437</v>
      </c>
      <c r="E27" s="310">
        <f>일위목록!G20</f>
        <v>1030</v>
      </c>
      <c r="F27" s="310">
        <f t="shared" si="3"/>
        <v>175100</v>
      </c>
      <c r="G27" s="310">
        <f>일위목록!I20</f>
        <v>162</v>
      </c>
      <c r="H27" s="310">
        <f t="shared" si="4"/>
        <v>27540</v>
      </c>
      <c r="I27" s="310">
        <f>일위목록!K20</f>
        <v>0</v>
      </c>
      <c r="J27" s="310">
        <f t="shared" si="5"/>
        <v>0</v>
      </c>
      <c r="K27" s="310">
        <f t="shared" si="26"/>
        <v>1192</v>
      </c>
      <c r="L27" s="310">
        <f t="shared" si="26"/>
        <v>202640</v>
      </c>
      <c r="M27" s="360"/>
    </row>
    <row r="28" spans="1:13 16384:16384" s="119" customFormat="1" ht="21" customHeight="1">
      <c r="A28" s="305" t="str">
        <f>일위목록!B21</f>
        <v>맥문동</v>
      </c>
      <c r="B28" s="813" t="str">
        <f>일위목록!C21</f>
        <v>8cm</v>
      </c>
      <c r="C28" s="362">
        <f>'수량(식재)'!C15</f>
        <v>80</v>
      </c>
      <c r="D28" s="305" t="s">
        <v>437</v>
      </c>
      <c r="E28" s="814">
        <f>일위목록!G21</f>
        <v>927</v>
      </c>
      <c r="F28" s="814">
        <f t="shared" ref="F28:F33" si="27">ROUNDDOWN(C28*E28,0)</f>
        <v>74160</v>
      </c>
      <c r="G28" s="814">
        <f>일위목록!I21</f>
        <v>162</v>
      </c>
      <c r="H28" s="814">
        <f t="shared" ref="H28:H33" si="28">ROUNDDOWN(C28*G28,0)</f>
        <v>12960</v>
      </c>
      <c r="I28" s="814">
        <f>일위목록!K21</f>
        <v>0</v>
      </c>
      <c r="J28" s="814">
        <f t="shared" ref="J28:J33" si="29">ROUNDDOWN(C28*I28,0)</f>
        <v>0</v>
      </c>
      <c r="K28" s="814">
        <f t="shared" ref="K28:K33" si="30">ROUNDDOWN(E28+G28+I28,0)</f>
        <v>1089</v>
      </c>
      <c r="L28" s="814">
        <f t="shared" ref="L28:L33" si="31">ROUNDDOWN(F28+H28+J28,0)</f>
        <v>87120</v>
      </c>
      <c r="M28" s="360"/>
    </row>
    <row r="29" spans="1:13 16384:16384" s="119" customFormat="1" ht="21" customHeight="1">
      <c r="A29" s="305" t="str">
        <f>일위목록!B22</f>
        <v>수호초</v>
      </c>
      <c r="B29" s="813" t="str">
        <f>일위목록!C22</f>
        <v>8cm</v>
      </c>
      <c r="C29" s="362">
        <f>'수량(식재)'!C16</f>
        <v>110</v>
      </c>
      <c r="D29" s="305" t="s">
        <v>437</v>
      </c>
      <c r="E29" s="814">
        <f>일위목록!G22</f>
        <v>2060</v>
      </c>
      <c r="F29" s="814">
        <f t="shared" si="27"/>
        <v>226600</v>
      </c>
      <c r="G29" s="814">
        <f>일위목록!I22</f>
        <v>162</v>
      </c>
      <c r="H29" s="814">
        <f t="shared" si="28"/>
        <v>17820</v>
      </c>
      <c r="I29" s="814">
        <f>일위목록!K22</f>
        <v>0</v>
      </c>
      <c r="J29" s="814">
        <f t="shared" si="29"/>
        <v>0</v>
      </c>
      <c r="K29" s="814">
        <f t="shared" si="30"/>
        <v>2222</v>
      </c>
      <c r="L29" s="814">
        <f t="shared" si="31"/>
        <v>244420</v>
      </c>
      <c r="M29" s="360"/>
    </row>
    <row r="30" spans="1:13 16384:16384" s="119" customFormat="1" ht="21" customHeight="1">
      <c r="A30" s="305" t="str">
        <f>일위목록!B23</f>
        <v>무늬둥글레</v>
      </c>
      <c r="B30" s="813" t="str">
        <f>일위목록!C23</f>
        <v>10cm</v>
      </c>
      <c r="C30" s="362">
        <f>'수량(식재)'!C17</f>
        <v>70</v>
      </c>
      <c r="D30" s="305" t="s">
        <v>437</v>
      </c>
      <c r="E30" s="814">
        <f>일위목록!G23</f>
        <v>2060</v>
      </c>
      <c r="F30" s="814">
        <f t="shared" si="27"/>
        <v>144200</v>
      </c>
      <c r="G30" s="814">
        <f>일위목록!I23</f>
        <v>162</v>
      </c>
      <c r="H30" s="814">
        <f t="shared" si="28"/>
        <v>11340</v>
      </c>
      <c r="I30" s="814">
        <f>일위목록!K23</f>
        <v>0</v>
      </c>
      <c r="J30" s="814">
        <f t="shared" si="29"/>
        <v>0</v>
      </c>
      <c r="K30" s="814">
        <f t="shared" si="30"/>
        <v>2222</v>
      </c>
      <c r="L30" s="814">
        <f t="shared" si="31"/>
        <v>155540</v>
      </c>
      <c r="M30" s="360"/>
    </row>
    <row r="31" spans="1:13 16384:16384" s="119" customFormat="1" ht="21" customHeight="1">
      <c r="A31" s="305" t="str">
        <f>일위목록!B24</f>
        <v>황금조팝</v>
      </c>
      <c r="B31" s="813" t="str">
        <f>일위목록!C24</f>
        <v>10cm</v>
      </c>
      <c r="C31" s="362">
        <f>'수량(식재)'!C18</f>
        <v>140</v>
      </c>
      <c r="D31" s="305" t="s">
        <v>437</v>
      </c>
      <c r="E31" s="814">
        <f>일위목록!G24</f>
        <v>3090</v>
      </c>
      <c r="F31" s="814">
        <f t="shared" si="27"/>
        <v>432600</v>
      </c>
      <c r="G31" s="814">
        <f>일위목록!I24</f>
        <v>162</v>
      </c>
      <c r="H31" s="814">
        <f t="shared" si="28"/>
        <v>22680</v>
      </c>
      <c r="I31" s="814">
        <f>일위목록!K24</f>
        <v>0</v>
      </c>
      <c r="J31" s="814">
        <f t="shared" si="29"/>
        <v>0</v>
      </c>
      <c r="K31" s="814">
        <f t="shared" si="30"/>
        <v>3252</v>
      </c>
      <c r="L31" s="814">
        <f t="shared" si="31"/>
        <v>455280</v>
      </c>
      <c r="M31" s="360"/>
    </row>
    <row r="32" spans="1:13 16384:16384" s="119" customFormat="1" ht="21" customHeight="1">
      <c r="A32" s="305" t="str">
        <f>일위목록!B25</f>
        <v>노루오줌</v>
      </c>
      <c r="B32" s="813" t="str">
        <f>일위목록!C25</f>
        <v>10cm</v>
      </c>
      <c r="C32" s="362">
        <f>'수량(식재)'!C19</f>
        <v>50</v>
      </c>
      <c r="D32" s="305" t="s">
        <v>437</v>
      </c>
      <c r="E32" s="814">
        <f>일위목록!G25</f>
        <v>1339</v>
      </c>
      <c r="F32" s="814">
        <f t="shared" si="27"/>
        <v>66950</v>
      </c>
      <c r="G32" s="814">
        <f>일위목록!I25</f>
        <v>162</v>
      </c>
      <c r="H32" s="814">
        <f t="shared" si="28"/>
        <v>8100</v>
      </c>
      <c r="I32" s="814">
        <f>일위목록!K25</f>
        <v>0</v>
      </c>
      <c r="J32" s="814">
        <f t="shared" si="29"/>
        <v>0</v>
      </c>
      <c r="K32" s="814">
        <f t="shared" si="30"/>
        <v>1501</v>
      </c>
      <c r="L32" s="814">
        <f t="shared" si="31"/>
        <v>75050</v>
      </c>
      <c r="M32" s="360"/>
    </row>
    <row r="33" spans="1:13" s="119" customFormat="1" ht="21" customHeight="1">
      <c r="A33" s="305" t="str">
        <f>일위목록!B26</f>
        <v>잔디</v>
      </c>
      <c r="B33" s="813" t="str">
        <f>일위목록!C26</f>
        <v>0.3x0.3xL0.03</v>
      </c>
      <c r="C33" s="362">
        <f>'수량(식재)'!C20</f>
        <v>71.077777777777783</v>
      </c>
      <c r="D33" s="305" t="s">
        <v>774</v>
      </c>
      <c r="E33" s="814">
        <f>일위목록!G26</f>
        <v>3333</v>
      </c>
      <c r="F33" s="814">
        <f t="shared" si="27"/>
        <v>236902</v>
      </c>
      <c r="G33" s="814">
        <f>일위목록!I26</f>
        <v>3182</v>
      </c>
      <c r="H33" s="814">
        <f t="shared" si="28"/>
        <v>226169</v>
      </c>
      <c r="I33" s="814">
        <f>일위목록!K26</f>
        <v>0</v>
      </c>
      <c r="J33" s="814">
        <f t="shared" si="29"/>
        <v>0</v>
      </c>
      <c r="K33" s="814">
        <f t="shared" si="30"/>
        <v>6515</v>
      </c>
      <c r="L33" s="814">
        <f t="shared" si="31"/>
        <v>463071</v>
      </c>
      <c r="M33" s="360"/>
    </row>
    <row r="34" spans="1:13" s="119" customFormat="1" ht="21" customHeight="1">
      <c r="A34" s="363" t="s">
        <v>146</v>
      </c>
      <c r="B34" s="364"/>
      <c r="C34" s="365"/>
      <c r="D34" s="363"/>
      <c r="E34" s="202"/>
      <c r="F34" s="202">
        <f>SUM(F27:F33)</f>
        <v>1356512</v>
      </c>
      <c r="G34" s="202"/>
      <c r="H34" s="202">
        <f>SUM(H27:H33)</f>
        <v>326609</v>
      </c>
      <c r="I34" s="202"/>
      <c r="J34" s="202">
        <f>SUM(J27:J33)</f>
        <v>0</v>
      </c>
      <c r="K34" s="202"/>
      <c r="L34" s="202">
        <f>ROUNDDOWN(F34+H34+J34,0)</f>
        <v>1683121</v>
      </c>
      <c r="M34" s="202"/>
    </row>
    <row r="35" spans="1:13" s="119" customFormat="1" ht="21" customHeight="1">
      <c r="A35" s="363" t="s">
        <v>147</v>
      </c>
      <c r="B35" s="364"/>
      <c r="C35" s="365"/>
      <c r="D35" s="363"/>
      <c r="E35" s="202"/>
      <c r="F35" s="202">
        <f>F14+F21+F23+F26+F34</f>
        <v>3130449</v>
      </c>
      <c r="G35" s="202"/>
      <c r="H35" s="202">
        <f>H14+H21+H23+H26+H34</f>
        <v>927932</v>
      </c>
      <c r="I35" s="202"/>
      <c r="J35" s="202">
        <f>J14+J21+J23+J26+J34</f>
        <v>9712</v>
      </c>
      <c r="K35" s="202"/>
      <c r="L35" s="202">
        <f>ROUNDDOWN(F35+H35+J35,0)</f>
        <v>4068093</v>
      </c>
      <c r="M35" s="202"/>
    </row>
    <row r="36" spans="1:13" s="119" customFormat="1" ht="21" customHeight="1">
      <c r="A36" s="358" t="s">
        <v>148</v>
      </c>
      <c r="B36" s="269"/>
      <c r="C36" s="361"/>
      <c r="D36" s="271"/>
      <c r="E36" s="310"/>
      <c r="F36" s="310"/>
      <c r="G36" s="310"/>
      <c r="H36" s="310"/>
      <c r="I36" s="310"/>
      <c r="J36" s="310"/>
      <c r="K36" s="310"/>
      <c r="L36" s="310"/>
      <c r="M36" s="360"/>
    </row>
    <row r="37" spans="1:13" s="119" customFormat="1" ht="21" customHeight="1">
      <c r="A37" s="305" t="str">
        <f>일위목록!B27</f>
        <v>이각지주목</v>
      </c>
      <c r="B37" s="305"/>
      <c r="C37" s="362">
        <f>'수량(식재)'!C26</f>
        <v>2</v>
      </c>
      <c r="D37" s="305" t="s">
        <v>435</v>
      </c>
      <c r="E37" s="310">
        <f>일위목록!G27</f>
        <v>1418</v>
      </c>
      <c r="F37" s="310">
        <f t="shared" ref="F37:F42" si="32">ROUNDDOWN(C37*E37,0)</f>
        <v>2836</v>
      </c>
      <c r="G37" s="310">
        <f>일위목록!I27</f>
        <v>405</v>
      </c>
      <c r="H37" s="310">
        <f>ROUNDDOWN(C37*G37,0)</f>
        <v>810</v>
      </c>
      <c r="I37" s="310">
        <f>일위목록!K27</f>
        <v>0</v>
      </c>
      <c r="J37" s="310">
        <f>ROUNDDOWN(C37*I37,0)</f>
        <v>0</v>
      </c>
      <c r="K37" s="310">
        <f t="shared" ref="K37:L42" si="33">ROUNDDOWN(E37+G37+I37,0)</f>
        <v>1823</v>
      </c>
      <c r="L37" s="310">
        <f t="shared" si="33"/>
        <v>3646</v>
      </c>
      <c r="M37" s="360"/>
    </row>
    <row r="38" spans="1:13" s="119" customFormat="1" ht="21" customHeight="1">
      <c r="A38" s="305" t="str">
        <f>일위목록!B28</f>
        <v>삼발이지주목(소형)</v>
      </c>
      <c r="B38" s="305"/>
      <c r="C38" s="362">
        <f>'수량(식재)'!C27</f>
        <v>13</v>
      </c>
      <c r="D38" s="305" t="s">
        <v>435</v>
      </c>
      <c r="E38" s="310">
        <f>일위목록!G28</f>
        <v>2597</v>
      </c>
      <c r="F38" s="310">
        <f t="shared" si="32"/>
        <v>33761</v>
      </c>
      <c r="G38" s="310">
        <f>일위목록!I28</f>
        <v>1215</v>
      </c>
      <c r="H38" s="310">
        <f>ROUNDDOWN(C38*G38,0)</f>
        <v>15795</v>
      </c>
      <c r="I38" s="310">
        <f>일위목록!K28</f>
        <v>0</v>
      </c>
      <c r="J38" s="310">
        <f>ROUNDDOWN(C38*I38,0)</f>
        <v>0</v>
      </c>
      <c r="K38" s="310">
        <f t="shared" si="33"/>
        <v>3812</v>
      </c>
      <c r="L38" s="310">
        <f t="shared" si="33"/>
        <v>49556</v>
      </c>
      <c r="M38" s="360"/>
    </row>
    <row r="39" spans="1:13" s="119" customFormat="1" ht="21" customHeight="1">
      <c r="A39" s="305" t="s">
        <v>566</v>
      </c>
      <c r="B39" s="269" t="s">
        <v>442</v>
      </c>
      <c r="C39" s="310">
        <f>'수량(식재)'!C25</f>
        <v>256.5</v>
      </c>
      <c r="D39" s="305" t="s">
        <v>443</v>
      </c>
      <c r="E39" s="310">
        <f>자재단가!D22</f>
        <v>240</v>
      </c>
      <c r="F39" s="310">
        <f t="shared" si="32"/>
        <v>61560</v>
      </c>
      <c r="G39" s="310"/>
      <c r="H39" s="310">
        <f>ROUNDDOWN(C39*G39,0)</f>
        <v>0</v>
      </c>
      <c r="I39" s="310"/>
      <c r="J39" s="310">
        <f>ROUNDDOWN(C39*I39,0)</f>
        <v>0</v>
      </c>
      <c r="K39" s="310">
        <f t="shared" si="33"/>
        <v>240</v>
      </c>
      <c r="L39" s="310">
        <f t="shared" si="33"/>
        <v>61560</v>
      </c>
      <c r="M39" s="360"/>
    </row>
    <row r="40" spans="1:13" s="119" customFormat="1" ht="21" customHeight="1">
      <c r="A40" s="305" t="str">
        <f>기초일위!B50</f>
        <v>식재면고르기</v>
      </c>
      <c r="B40" s="305"/>
      <c r="C40" s="391">
        <f>'수량(식재)'!E43</f>
        <v>99.3</v>
      </c>
      <c r="D40" s="487" t="s">
        <v>1115</v>
      </c>
      <c r="E40" s="310">
        <f>기초일위!G53</f>
        <v>0</v>
      </c>
      <c r="F40" s="391">
        <f t="shared" si="32"/>
        <v>0</v>
      </c>
      <c r="G40" s="310">
        <f>기초일위!I53</f>
        <v>812</v>
      </c>
      <c r="H40" s="391">
        <f>ROUNDDOWN(C40*G40,0)</f>
        <v>80631</v>
      </c>
      <c r="I40" s="310">
        <f>기초일위!K53</f>
        <v>0</v>
      </c>
      <c r="J40" s="391">
        <f>ROUNDDOWN(C40*I40,0)</f>
        <v>0</v>
      </c>
      <c r="K40" s="391">
        <f t="shared" si="33"/>
        <v>812</v>
      </c>
      <c r="L40" s="391">
        <f t="shared" si="33"/>
        <v>80631</v>
      </c>
      <c r="M40" s="360"/>
    </row>
    <row r="41" spans="1:13" s="119" customFormat="1" ht="21" customHeight="1">
      <c r="A41" s="305" t="str">
        <f>자재단가!A23</f>
        <v>수목명패</v>
      </c>
      <c r="B41" s="591" t="str">
        <f>자재단가!B23</f>
        <v>걸이형</v>
      </c>
      <c r="C41" s="551">
        <f>'수량(식재)'!C28</f>
        <v>6</v>
      </c>
      <c r="D41" s="551" t="str">
        <f>'수량(식재)'!D28</f>
        <v>ea</v>
      </c>
      <c r="E41" s="551"/>
      <c r="F41" s="551">
        <f t="shared" si="32"/>
        <v>0</v>
      </c>
      <c r="G41" s="551"/>
      <c r="H41" s="551">
        <f t="shared" ref="H41:H42" si="34">ROUNDDOWN(C41*G41,0)</f>
        <v>0</v>
      </c>
      <c r="I41" s="551"/>
      <c r="J41" s="551">
        <f t="shared" ref="J41:J42" si="35">ROUNDDOWN(C41*I41,0)</f>
        <v>0</v>
      </c>
      <c r="K41" s="551">
        <f t="shared" ref="K41:K42" si="36">ROUNDDOWN(E41+G41+I41,0)</f>
        <v>0</v>
      </c>
      <c r="L41" s="551">
        <f t="shared" si="33"/>
        <v>0</v>
      </c>
      <c r="M41" s="360" t="s">
        <v>1326</v>
      </c>
    </row>
    <row r="42" spans="1:13" s="119" customFormat="1" ht="21" customHeight="1">
      <c r="A42" s="305" t="str">
        <f>자재단가!A24</f>
        <v>수목명패</v>
      </c>
      <c r="B42" s="591" t="str">
        <f>자재단가!B24</f>
        <v>지지대형</v>
      </c>
      <c r="C42" s="551">
        <f>'수량(식재)'!C29</f>
        <v>9</v>
      </c>
      <c r="D42" s="551" t="str">
        <f>'수량(식재)'!D29</f>
        <v>ea</v>
      </c>
      <c r="E42" s="551"/>
      <c r="F42" s="551">
        <f t="shared" si="32"/>
        <v>0</v>
      </c>
      <c r="G42" s="551"/>
      <c r="H42" s="551">
        <f t="shared" si="34"/>
        <v>0</v>
      </c>
      <c r="I42" s="551"/>
      <c r="J42" s="551">
        <f t="shared" si="35"/>
        <v>0</v>
      </c>
      <c r="K42" s="551">
        <f t="shared" si="36"/>
        <v>0</v>
      </c>
      <c r="L42" s="551">
        <f t="shared" si="33"/>
        <v>0</v>
      </c>
      <c r="M42" s="360" t="s">
        <v>1326</v>
      </c>
    </row>
    <row r="43" spans="1:13" s="119" customFormat="1" ht="21" customHeight="1">
      <c r="A43" s="366" t="s">
        <v>149</v>
      </c>
      <c r="B43" s="364"/>
      <c r="C43" s="365"/>
      <c r="D43" s="363"/>
      <c r="E43" s="202"/>
      <c r="F43" s="202">
        <f>SUM(F37:F42)</f>
        <v>98157</v>
      </c>
      <c r="G43" s="202"/>
      <c r="H43" s="202">
        <f>SUM(H37:H42)</f>
        <v>97236</v>
      </c>
      <c r="I43" s="202"/>
      <c r="J43" s="202">
        <f>SUM(J37:J42)</f>
        <v>0</v>
      </c>
      <c r="K43" s="202"/>
      <c r="L43" s="202">
        <f>ROUNDDOWN(F43+H43+J43,0)</f>
        <v>195393</v>
      </c>
      <c r="M43" s="202"/>
    </row>
    <row r="44" spans="1:13" s="119" customFormat="1" ht="21" customHeight="1">
      <c r="A44" s="366" t="s">
        <v>870</v>
      </c>
      <c r="B44" s="364"/>
      <c r="C44" s="389"/>
      <c r="D44" s="387"/>
      <c r="E44" s="202"/>
      <c r="F44" s="202">
        <f>F43</f>
        <v>98157</v>
      </c>
      <c r="G44" s="202"/>
      <c r="H44" s="202">
        <f>H43</f>
        <v>97236</v>
      </c>
      <c r="I44" s="202"/>
      <c r="J44" s="202">
        <f>J43</f>
        <v>0</v>
      </c>
      <c r="K44" s="202"/>
      <c r="L44" s="202">
        <f>L43</f>
        <v>195393</v>
      </c>
      <c r="M44" s="202"/>
    </row>
    <row r="45" spans="1:13" s="119" customFormat="1" ht="21" customHeight="1">
      <c r="A45" s="305"/>
      <c r="B45" s="269"/>
      <c r="C45" s="361"/>
      <c r="D45" s="269"/>
      <c r="E45" s="310"/>
      <c r="F45" s="310"/>
      <c r="G45" s="310"/>
      <c r="H45" s="310"/>
      <c r="I45" s="310"/>
      <c r="J45" s="310"/>
      <c r="K45" s="310"/>
      <c r="L45" s="310"/>
      <c r="M45" s="269"/>
    </row>
    <row r="46" spans="1:13" s="484" customFormat="1" ht="21" customHeight="1">
      <c r="A46" s="478" t="s">
        <v>867</v>
      </c>
      <c r="B46" s="479"/>
      <c r="C46" s="480">
        <v>1</v>
      </c>
      <c r="D46" s="481" t="s">
        <v>141</v>
      </c>
      <c r="E46" s="482"/>
      <c r="F46" s="482">
        <f>F52</f>
        <v>5834674</v>
      </c>
      <c r="G46" s="482"/>
      <c r="H46" s="482">
        <f>H52</f>
        <v>1687373</v>
      </c>
      <c r="I46" s="482"/>
      <c r="J46" s="482">
        <f>J52</f>
        <v>5489</v>
      </c>
      <c r="K46" s="482"/>
      <c r="L46" s="482">
        <f>ROUNDDOWN(F46+H46+J46,0)</f>
        <v>7527536</v>
      </c>
      <c r="M46" s="483"/>
    </row>
    <row r="47" spans="1:13" s="119" customFormat="1" ht="21" customHeight="1">
      <c r="A47" s="358" t="s">
        <v>150</v>
      </c>
      <c r="B47" s="305"/>
      <c r="C47" s="272"/>
      <c r="D47" s="815"/>
      <c r="E47" s="817"/>
      <c r="F47" s="817"/>
      <c r="G47" s="817"/>
      <c r="H47" s="817"/>
      <c r="I47" s="817"/>
      <c r="J47" s="817"/>
      <c r="K47" s="817"/>
      <c r="L47" s="817"/>
      <c r="M47" s="360"/>
    </row>
    <row r="48" spans="1:13" s="119" customFormat="1" ht="21" customHeight="1">
      <c r="A48" s="305" t="str">
        <f>일위목록!B31</f>
        <v>고리의자</v>
      </c>
      <c r="B48" s="305" t="str">
        <f>일위목록!C31</f>
        <v>450x450x450</v>
      </c>
      <c r="C48" s="817">
        <f>'수량(시설물)'!D6</f>
        <v>6</v>
      </c>
      <c r="D48" s="815" t="str">
        <f>일위목록!E31</f>
        <v>개소</v>
      </c>
      <c r="E48" s="817">
        <f>일위목록!G31</f>
        <v>475000</v>
      </c>
      <c r="F48" s="817">
        <f t="shared" ref="F48:F51" si="37">ROUNDDOWN(C48*E48,0)</f>
        <v>2850000</v>
      </c>
      <c r="G48" s="817">
        <f>일위목록!I31</f>
        <v>0</v>
      </c>
      <c r="H48" s="817">
        <f t="shared" ref="H48:H49" si="38">ROUNDDOWN(C48*G48,0)</f>
        <v>0</v>
      </c>
      <c r="I48" s="817">
        <f>일위목록!K31</f>
        <v>0</v>
      </c>
      <c r="J48" s="817">
        <f t="shared" ref="J48:J49" si="39">ROUNDDOWN(C48*I48,0)</f>
        <v>0</v>
      </c>
      <c r="K48" s="817">
        <f t="shared" ref="K48:L49" si="40">ROUNDDOWN(E48+G48+I48,0)</f>
        <v>475000</v>
      </c>
      <c r="L48" s="817">
        <f t="shared" si="40"/>
        <v>2850000</v>
      </c>
      <c r="M48" s="360"/>
    </row>
    <row r="49" spans="1:13" s="119" customFormat="1" ht="21" customHeight="1">
      <c r="A49" s="305" t="str">
        <f>일위목록!B32</f>
        <v>볼라드</v>
      </c>
      <c r="B49" s="815" t="str">
        <f>일위목록!C32</f>
        <v>300x300x600</v>
      </c>
      <c r="C49" s="817">
        <f>'수량(시설물)'!D7</f>
        <v>4</v>
      </c>
      <c r="D49" s="815" t="str">
        <f>일위목록!E32</f>
        <v>개소</v>
      </c>
      <c r="E49" s="817">
        <f>일위목록!G32</f>
        <v>722000</v>
      </c>
      <c r="F49" s="817">
        <f t="shared" si="37"/>
        <v>2888000</v>
      </c>
      <c r="G49" s="817">
        <f>일위목록!I32</f>
        <v>0</v>
      </c>
      <c r="H49" s="817">
        <f t="shared" si="38"/>
        <v>0</v>
      </c>
      <c r="I49" s="817">
        <f>일위목록!K32</f>
        <v>0</v>
      </c>
      <c r="J49" s="817">
        <f t="shared" si="39"/>
        <v>0</v>
      </c>
      <c r="K49" s="817">
        <f t="shared" si="40"/>
        <v>722000</v>
      </c>
      <c r="L49" s="817">
        <f t="shared" si="40"/>
        <v>2888000</v>
      </c>
      <c r="M49" s="360"/>
    </row>
    <row r="50" spans="1:13" s="119" customFormat="1" ht="21" customHeight="1">
      <c r="A50" s="305" t="str">
        <f>일위목록!B33</f>
        <v>텃밭경관옹벽</v>
      </c>
      <c r="B50" s="305" t="str">
        <f>일위목록!C33</f>
        <v>H300</v>
      </c>
      <c r="C50" s="477">
        <f>'수량(시설물)'!D4</f>
        <v>25.2</v>
      </c>
      <c r="D50" s="477" t="s">
        <v>1192</v>
      </c>
      <c r="E50" s="817">
        <f>일위목록!G33</f>
        <v>3010</v>
      </c>
      <c r="F50" s="817">
        <f t="shared" si="37"/>
        <v>75852</v>
      </c>
      <c r="G50" s="817">
        <f>일위목록!I33</f>
        <v>52033</v>
      </c>
      <c r="H50" s="817">
        <f>ROUNDDOWN(C50*G50,0)</f>
        <v>1311231</v>
      </c>
      <c r="I50" s="817">
        <f>일위목록!K33</f>
        <v>163</v>
      </c>
      <c r="J50" s="817">
        <f>ROUNDDOWN(C50*I50,0)</f>
        <v>4107</v>
      </c>
      <c r="K50" s="817">
        <f>ROUNDDOWN(E50+G50+I50,0)</f>
        <v>55206</v>
      </c>
      <c r="L50" s="817">
        <f>ROUNDDOWN(F50+H50+J50,0)</f>
        <v>1391190</v>
      </c>
      <c r="M50" s="360" t="s">
        <v>1326</v>
      </c>
    </row>
    <row r="51" spans="1:13" s="119" customFormat="1" ht="21" customHeight="1">
      <c r="A51" s="305" t="str">
        <f>일위목록!B34</f>
        <v>텃밭경관옹벽</v>
      </c>
      <c r="B51" s="305" t="str">
        <f>일위목록!C34</f>
        <v>H400</v>
      </c>
      <c r="C51" s="477">
        <f>'수량(시설물)'!D5</f>
        <v>7.2</v>
      </c>
      <c r="D51" s="477" t="s">
        <v>1192</v>
      </c>
      <c r="E51" s="817">
        <f>일위목록!G34</f>
        <v>2892</v>
      </c>
      <c r="F51" s="817">
        <f t="shared" si="37"/>
        <v>20822</v>
      </c>
      <c r="G51" s="817">
        <f>일위목록!I34</f>
        <v>52242</v>
      </c>
      <c r="H51" s="817">
        <f t="shared" ref="H51" si="41">ROUNDDOWN(C51*G51,0)</f>
        <v>376142</v>
      </c>
      <c r="I51" s="817">
        <f>일위목록!K34</f>
        <v>192</v>
      </c>
      <c r="J51" s="817">
        <f t="shared" ref="J51" si="42">ROUNDDOWN(C51*I51,0)</f>
        <v>1382</v>
      </c>
      <c r="K51" s="817">
        <f t="shared" ref="K51" si="43">ROUNDDOWN(E51+G51+I51,0)</f>
        <v>55326</v>
      </c>
      <c r="L51" s="817">
        <f t="shared" ref="L51" si="44">ROUNDDOWN(F51+H51+J51,0)</f>
        <v>398346</v>
      </c>
      <c r="M51" s="360" t="s">
        <v>1326</v>
      </c>
    </row>
    <row r="52" spans="1:13" s="119" customFormat="1" ht="21" customHeight="1">
      <c r="A52" s="366" t="s">
        <v>149</v>
      </c>
      <c r="B52" s="364"/>
      <c r="C52" s="816"/>
      <c r="D52" s="367"/>
      <c r="E52" s="202"/>
      <c r="F52" s="202">
        <f>ROUNDDOWN(SUM(F48:F51),0)</f>
        <v>5834674</v>
      </c>
      <c r="G52" s="202"/>
      <c r="H52" s="202">
        <f>ROUNDDOWN(SUM(H48:H51),0)</f>
        <v>1687373</v>
      </c>
      <c r="I52" s="202"/>
      <c r="J52" s="202">
        <f>ROUNDDOWN(SUM(J48:J51),0)</f>
        <v>5489</v>
      </c>
      <c r="K52" s="202"/>
      <c r="L52" s="202">
        <f>ROUNDDOWN(F52+H52+J52,0)</f>
        <v>7527536</v>
      </c>
      <c r="M52" s="202"/>
    </row>
    <row r="53" spans="1:13" s="119" customFormat="1" ht="21" customHeight="1">
      <c r="A53" s="305"/>
      <c r="B53" s="269"/>
      <c r="C53" s="361"/>
      <c r="D53" s="269"/>
      <c r="E53" s="310"/>
      <c r="F53" s="310"/>
      <c r="G53" s="310"/>
      <c r="H53" s="310"/>
      <c r="I53" s="310"/>
      <c r="J53" s="310"/>
      <c r="K53" s="310"/>
      <c r="L53" s="310"/>
      <c r="M53" s="269"/>
    </row>
    <row r="54" spans="1:13" s="484" customFormat="1" ht="21" customHeight="1">
      <c r="A54" s="478" t="s">
        <v>868</v>
      </c>
      <c r="B54" s="485"/>
      <c r="C54" s="486">
        <v>1</v>
      </c>
      <c r="D54" s="485" t="s">
        <v>141</v>
      </c>
      <c r="E54" s="482"/>
      <c r="F54" s="482">
        <f>F61</f>
        <v>2339290</v>
      </c>
      <c r="G54" s="482"/>
      <c r="H54" s="482">
        <f>H61</f>
        <v>1808331</v>
      </c>
      <c r="I54" s="482"/>
      <c r="J54" s="482">
        <f>J61</f>
        <v>109800</v>
      </c>
      <c r="K54" s="482"/>
      <c r="L54" s="482">
        <f>ROUNDDOWN(F54+H54+J54,0)</f>
        <v>4257421</v>
      </c>
      <c r="M54" s="483"/>
    </row>
    <row r="55" spans="1:13" s="119" customFormat="1" ht="21" customHeight="1">
      <c r="A55" s="358" t="s">
        <v>151</v>
      </c>
      <c r="B55" s="309"/>
      <c r="C55" s="368"/>
      <c r="D55" s="212"/>
      <c r="E55" s="310"/>
      <c r="F55" s="310"/>
      <c r="G55" s="310"/>
      <c r="H55" s="310"/>
      <c r="I55" s="310"/>
      <c r="J55" s="310"/>
      <c r="K55" s="310"/>
      <c r="L55" s="310"/>
      <c r="M55" s="360"/>
    </row>
    <row r="56" spans="1:13" s="119" customFormat="1" ht="21" customHeight="1">
      <c r="A56" s="212" t="str">
        <f>일위목록!B38</f>
        <v>인조화강석블록포장</v>
      </c>
      <c r="B56" s="567" t="s">
        <v>1058</v>
      </c>
      <c r="C56" s="456">
        <f>'수량(포장)'!D4</f>
        <v>33</v>
      </c>
      <c r="D56" s="212" t="str">
        <f>일위목록!E38</f>
        <v>M2</v>
      </c>
      <c r="E56" s="310">
        <f>일위목록!G38</f>
        <v>4931</v>
      </c>
      <c r="F56" s="310">
        <f>ROUNDDOWN(C56*E56,0)</f>
        <v>162723</v>
      </c>
      <c r="G56" s="310">
        <f>일위목록!I38</f>
        <v>5832</v>
      </c>
      <c r="H56" s="310">
        <f>ROUNDDOWN(C56*G56,0)</f>
        <v>192456</v>
      </c>
      <c r="I56" s="310">
        <f>일위목록!K38</f>
        <v>654</v>
      </c>
      <c r="J56" s="310">
        <f>ROUNDDOWN(C56*I56,0)</f>
        <v>21582</v>
      </c>
      <c r="K56" s="310">
        <f t="shared" ref="K56:L58" si="45">ROUNDDOWN(E56+G56+I56,0)</f>
        <v>11417</v>
      </c>
      <c r="L56" s="310">
        <f t="shared" si="45"/>
        <v>376761</v>
      </c>
      <c r="M56" s="360" t="s">
        <v>1326</v>
      </c>
    </row>
    <row r="57" spans="1:13" s="119" customFormat="1" ht="21" customHeight="1">
      <c r="A57" s="212" t="str">
        <f>일위목록!B38</f>
        <v>인조화강석블록포장</v>
      </c>
      <c r="B57" s="567" t="s">
        <v>1059</v>
      </c>
      <c r="C57" s="456">
        <f>'수량(포장)'!D5</f>
        <v>54</v>
      </c>
      <c r="D57" s="212" t="str">
        <f>일위목록!E39</f>
        <v>M2</v>
      </c>
      <c r="E57" s="814">
        <f>일위목록!G38</f>
        <v>4931</v>
      </c>
      <c r="F57" s="814">
        <f>ROUNDDOWN(C57*E57,0)</f>
        <v>266274</v>
      </c>
      <c r="G57" s="814">
        <f>일위목록!I38</f>
        <v>5832</v>
      </c>
      <c r="H57" s="814">
        <f>ROUNDDOWN(C57*G57,0)</f>
        <v>314928</v>
      </c>
      <c r="I57" s="814">
        <f>일위목록!K38</f>
        <v>654</v>
      </c>
      <c r="J57" s="814">
        <f>ROUNDDOWN(C57*I57,0)</f>
        <v>35316</v>
      </c>
      <c r="K57" s="814">
        <f t="shared" si="45"/>
        <v>11417</v>
      </c>
      <c r="L57" s="814">
        <f t="shared" si="45"/>
        <v>616518</v>
      </c>
      <c r="M57" s="360" t="s">
        <v>1326</v>
      </c>
    </row>
    <row r="58" spans="1:13" s="119" customFormat="1" ht="21" customHeight="1">
      <c r="A58" s="212" t="str">
        <f>일위목록!B39</f>
        <v>목재데크포장</v>
      </c>
      <c r="B58" s="210" t="str">
        <f>일위목록!C39</f>
        <v>멀바우 T30</v>
      </c>
      <c r="C58" s="456">
        <f>'수량(포장)'!D6</f>
        <v>11</v>
      </c>
      <c r="D58" s="212" t="s">
        <v>434</v>
      </c>
      <c r="E58" s="310">
        <f>일위목록!G39</f>
        <v>121008</v>
      </c>
      <c r="F58" s="310">
        <f>ROUNDDOWN(C58*E58,0)</f>
        <v>1331088</v>
      </c>
      <c r="G58" s="310">
        <f>일위목록!I39</f>
        <v>79667</v>
      </c>
      <c r="H58" s="310">
        <f>ROUNDDOWN(C58*G58,0)</f>
        <v>876337</v>
      </c>
      <c r="I58" s="310">
        <f>일위목록!K39</f>
        <v>1714</v>
      </c>
      <c r="J58" s="310">
        <f>ROUNDDOWN(C58*I58,0)</f>
        <v>18854</v>
      </c>
      <c r="K58" s="310">
        <f t="shared" si="45"/>
        <v>202389</v>
      </c>
      <c r="L58" s="310">
        <f t="shared" si="45"/>
        <v>2226279</v>
      </c>
      <c r="M58" s="360"/>
    </row>
    <row r="59" spans="1:13" s="119" customFormat="1" ht="21" customHeight="1">
      <c r="A59" s="212" t="str">
        <f>일위목록!B40</f>
        <v>자갈포장</v>
      </c>
      <c r="B59" s="212" t="str">
        <f>일위목록!C40</f>
        <v>T100</v>
      </c>
      <c r="C59" s="456">
        <f>'수량(포장)'!D7</f>
        <v>1.7</v>
      </c>
      <c r="D59" s="212" t="s">
        <v>434</v>
      </c>
      <c r="E59" s="310">
        <f>일위목록!G40</f>
        <v>3015</v>
      </c>
      <c r="F59" s="310">
        <f>ROUNDDOWN(C59*E59,0)</f>
        <v>5125</v>
      </c>
      <c r="G59" s="310">
        <f>일위목록!I40</f>
        <v>1506</v>
      </c>
      <c r="H59" s="310">
        <f>ROUNDDOWN(C59*G59,0)</f>
        <v>2560</v>
      </c>
      <c r="I59" s="310">
        <f>일위목록!K40</f>
        <v>5</v>
      </c>
      <c r="J59" s="310">
        <f>ROUNDDOWN(C59*I59,0)</f>
        <v>8</v>
      </c>
      <c r="K59" s="310">
        <f t="shared" ref="K59:L60" si="46">ROUNDDOWN(E59+G59+I59,0)</f>
        <v>4526</v>
      </c>
      <c r="L59" s="310">
        <f t="shared" si="46"/>
        <v>7693</v>
      </c>
      <c r="M59" s="360"/>
    </row>
    <row r="60" spans="1:13" s="119" customFormat="1" ht="21" customHeight="1">
      <c r="A60" s="212" t="str">
        <f>일위목록!B41</f>
        <v>화강석경계석</v>
      </c>
      <c r="B60" s="212" t="str">
        <f>일위목록!C41</f>
        <v>150x150x1,000</v>
      </c>
      <c r="C60" s="456">
        <f>'수량(포장)'!D8</f>
        <v>46</v>
      </c>
      <c r="D60" s="212" t="s">
        <v>881</v>
      </c>
      <c r="E60" s="427">
        <f>일위목록!G41</f>
        <v>12480</v>
      </c>
      <c r="F60" s="455">
        <f>ROUNDDOWN(C60*E60,0)</f>
        <v>574080</v>
      </c>
      <c r="G60" s="427">
        <f>일위목록!I41</f>
        <v>9175</v>
      </c>
      <c r="H60" s="455">
        <f>ROUNDDOWN(C60*G60,0)</f>
        <v>422050</v>
      </c>
      <c r="I60" s="427">
        <f>일위목록!K41</f>
        <v>740</v>
      </c>
      <c r="J60" s="455">
        <f>ROUNDDOWN(C60*I60,0)</f>
        <v>34040</v>
      </c>
      <c r="K60" s="455">
        <f t="shared" si="46"/>
        <v>22395</v>
      </c>
      <c r="L60" s="455">
        <f t="shared" si="46"/>
        <v>1030170</v>
      </c>
      <c r="M60" s="360"/>
    </row>
    <row r="61" spans="1:13" s="119" customFormat="1" ht="21" customHeight="1">
      <c r="A61" s="366" t="s">
        <v>149</v>
      </c>
      <c r="B61" s="364"/>
      <c r="C61" s="365"/>
      <c r="D61" s="367"/>
      <c r="E61" s="202"/>
      <c r="F61" s="202">
        <f>SUM(F56:F60)</f>
        <v>2339290</v>
      </c>
      <c r="G61" s="202"/>
      <c r="H61" s="202">
        <f>SUM(H56:H60)</f>
        <v>1808331</v>
      </c>
      <c r="I61" s="202"/>
      <c r="J61" s="202">
        <f>SUM(J56:J60)</f>
        <v>109800</v>
      </c>
      <c r="K61" s="202"/>
      <c r="L61" s="202">
        <f>ROUNDDOWN(F61+H61+J61,0)</f>
        <v>4257421</v>
      </c>
      <c r="M61" s="202"/>
    </row>
    <row r="62" spans="1:13" s="119" customFormat="1" ht="21" customHeight="1">
      <c r="A62" s="305"/>
      <c r="B62" s="310"/>
      <c r="C62" s="361"/>
      <c r="D62" s="269"/>
      <c r="E62" s="310"/>
      <c r="F62" s="310"/>
      <c r="G62" s="310"/>
      <c r="H62" s="310"/>
      <c r="I62" s="310"/>
      <c r="J62" s="310"/>
      <c r="K62" s="310"/>
      <c r="L62" s="310"/>
      <c r="M62" s="269"/>
    </row>
    <row r="63" spans="1:13" s="484" customFormat="1" ht="21" customHeight="1">
      <c r="A63" s="478" t="s">
        <v>869</v>
      </c>
      <c r="B63" s="485"/>
      <c r="C63" s="486">
        <v>1</v>
      </c>
      <c r="D63" s="485" t="s">
        <v>141</v>
      </c>
      <c r="E63" s="482"/>
      <c r="F63" s="482">
        <f>F66</f>
        <v>450000</v>
      </c>
      <c r="G63" s="482"/>
      <c r="H63" s="482">
        <f>H66</f>
        <v>54609</v>
      </c>
      <c r="I63" s="482"/>
      <c r="J63" s="482">
        <f>J66</f>
        <v>0</v>
      </c>
      <c r="K63" s="482"/>
      <c r="L63" s="482">
        <f>ROUNDDOWN(F63+H63+J63,0)</f>
        <v>504609</v>
      </c>
      <c r="M63" s="485"/>
    </row>
    <row r="64" spans="1:13" s="119" customFormat="1" ht="21" customHeight="1">
      <c r="A64" s="358" t="s">
        <v>152</v>
      </c>
      <c r="B64" s="269"/>
      <c r="C64" s="361"/>
      <c r="D64" s="269"/>
      <c r="E64" s="310"/>
      <c r="F64" s="310"/>
      <c r="G64" s="310"/>
      <c r="H64" s="310"/>
      <c r="I64" s="310"/>
      <c r="J64" s="310"/>
      <c r="K64" s="310"/>
      <c r="L64" s="310"/>
      <c r="M64" s="269"/>
    </row>
    <row r="65" spans="1:13" s="119" customFormat="1" ht="21" customHeight="1">
      <c r="A65" s="212" t="str">
        <f>일위목록!B49</f>
        <v>텃밭토양기반</v>
      </c>
      <c r="B65" s="212"/>
      <c r="C65" s="369">
        <f>'수량(배수,텃밭)'!D15</f>
        <v>3</v>
      </c>
      <c r="D65" s="212" t="s">
        <v>833</v>
      </c>
      <c r="E65" s="594">
        <f>일위목록!G49</f>
        <v>150000</v>
      </c>
      <c r="F65" s="594">
        <f>ROUNDDOWN(C65*E65,0)</f>
        <v>450000</v>
      </c>
      <c r="G65" s="594">
        <f>일위목록!I49</f>
        <v>18203</v>
      </c>
      <c r="H65" s="594">
        <f>ROUNDDOWN(C65*G65,0)</f>
        <v>54609</v>
      </c>
      <c r="I65" s="594">
        <f>일위목록!K49</f>
        <v>0</v>
      </c>
      <c r="J65" s="594">
        <f>ROUNDDOWN(C65*I65,0)</f>
        <v>0</v>
      </c>
      <c r="K65" s="594">
        <f>ROUNDDOWN(E65+G65+I65,0)</f>
        <v>168203</v>
      </c>
      <c r="L65" s="594">
        <f>ROUNDDOWN(F65+H65+J65,0)</f>
        <v>504609</v>
      </c>
      <c r="M65" s="593"/>
    </row>
    <row r="66" spans="1:13" s="119" customFormat="1" ht="21" customHeight="1">
      <c r="A66" s="366" t="s">
        <v>153</v>
      </c>
      <c r="B66" s="364"/>
      <c r="C66" s="365"/>
      <c r="D66" s="367"/>
      <c r="E66" s="202"/>
      <c r="F66" s="202">
        <f>SUM(F65:F65)</f>
        <v>450000</v>
      </c>
      <c r="G66" s="202"/>
      <c r="H66" s="202">
        <f>SUM(H65:H65)</f>
        <v>54609</v>
      </c>
      <c r="I66" s="202"/>
      <c r="J66" s="202">
        <f>SUM(J65:J65)</f>
        <v>0</v>
      </c>
      <c r="K66" s="202"/>
      <c r="L66" s="202">
        <f>ROUNDDOWN(F66+H66+J66,0)</f>
        <v>504609</v>
      </c>
      <c r="M66" s="202"/>
    </row>
    <row r="67" spans="1:13" s="484" customFormat="1" ht="21" customHeight="1">
      <c r="A67" s="478" t="s">
        <v>999</v>
      </c>
      <c r="B67" s="485"/>
      <c r="C67" s="486">
        <v>1</v>
      </c>
      <c r="D67" s="485" t="s">
        <v>141</v>
      </c>
      <c r="E67" s="482"/>
      <c r="F67" s="482">
        <f>F71</f>
        <v>426262</v>
      </c>
      <c r="G67" s="482"/>
      <c r="H67" s="482">
        <f>H71</f>
        <v>141422</v>
      </c>
      <c r="I67" s="482"/>
      <c r="J67" s="482">
        <f>J71</f>
        <v>5358</v>
      </c>
      <c r="K67" s="482"/>
      <c r="L67" s="482">
        <f>ROUNDDOWN(F67+H67+J67,0)</f>
        <v>573042</v>
      </c>
      <c r="M67" s="483"/>
    </row>
    <row r="68" spans="1:13" s="119" customFormat="1" ht="21" customHeight="1">
      <c r="A68" s="358" t="s">
        <v>882</v>
      </c>
      <c r="B68" s="309"/>
      <c r="C68" s="368"/>
      <c r="D68" s="212"/>
      <c r="E68" s="551"/>
      <c r="F68" s="551"/>
      <c r="G68" s="551"/>
      <c r="H68" s="551"/>
      <c r="I68" s="551"/>
      <c r="J68" s="551"/>
      <c r="K68" s="551"/>
      <c r="L68" s="551"/>
      <c r="M68" s="360"/>
    </row>
    <row r="69" spans="1:13" s="119" customFormat="1" ht="21" customHeight="1">
      <c r="A69" s="212" t="str">
        <f>일위목록!B45</f>
        <v>빗물받이</v>
      </c>
      <c r="B69" s="212" t="str">
        <f>일위목록!C45</f>
        <v>450x510xH940</v>
      </c>
      <c r="C69" s="456">
        <f>'수량(배수,텃밭)'!D4</f>
        <v>1</v>
      </c>
      <c r="D69" s="567" t="s">
        <v>1116</v>
      </c>
      <c r="E69" s="551">
        <f>일위목록!G45</f>
        <v>133502</v>
      </c>
      <c r="F69" s="551">
        <f>ROUNDDOWN(C69*E69,0)</f>
        <v>133502</v>
      </c>
      <c r="G69" s="551">
        <f>일위목록!I45</f>
        <v>29214</v>
      </c>
      <c r="H69" s="551">
        <f>ROUNDDOWN(C69*G69,0)</f>
        <v>29214</v>
      </c>
      <c r="I69" s="551">
        <f>일위목록!K45</f>
        <v>598</v>
      </c>
      <c r="J69" s="551">
        <f>ROUNDDOWN(C69*I69,0)</f>
        <v>598</v>
      </c>
      <c r="K69" s="551">
        <f>ROUNDDOWN(E69+G69+I69,0)</f>
        <v>163314</v>
      </c>
      <c r="L69" s="551">
        <f>ROUNDDOWN(F69+H69+J69,0)</f>
        <v>163314</v>
      </c>
      <c r="M69" s="360"/>
    </row>
    <row r="70" spans="1:13" s="119" customFormat="1" ht="21" customHeight="1">
      <c r="A70" s="212" t="str">
        <f>일위목록!B46</f>
        <v>연결관</v>
      </c>
      <c r="B70" s="567" t="str">
        <f>일위목록!C46</f>
        <v>Φ250</v>
      </c>
      <c r="C70" s="456">
        <f>'수량(배수,텃밭)'!D5</f>
        <v>8</v>
      </c>
      <c r="D70" s="212" t="str">
        <f>일위목록!E46</f>
        <v>M</v>
      </c>
      <c r="E70" s="590">
        <f>일위목록!G46</f>
        <v>36595</v>
      </c>
      <c r="F70" s="551">
        <f>ROUNDDOWN(C70*E70,0)</f>
        <v>292760</v>
      </c>
      <c r="G70" s="590">
        <f>일위목록!I46</f>
        <v>14026</v>
      </c>
      <c r="H70" s="551">
        <f>ROUNDDOWN(C70*G70,0)</f>
        <v>112208</v>
      </c>
      <c r="I70" s="590">
        <f>일위목록!K46</f>
        <v>595</v>
      </c>
      <c r="J70" s="551">
        <f>ROUNDDOWN(C70*I70,0)</f>
        <v>4760</v>
      </c>
      <c r="K70" s="551">
        <f t="shared" ref="K70" si="47">ROUNDDOWN(E70+G70+I70,0)</f>
        <v>51216</v>
      </c>
      <c r="L70" s="551">
        <f t="shared" ref="L70" si="48">ROUNDDOWN(F70+H70+J70,0)</f>
        <v>409728</v>
      </c>
      <c r="M70" s="360"/>
    </row>
    <row r="71" spans="1:13" s="119" customFormat="1" ht="21" customHeight="1">
      <c r="A71" s="366" t="s">
        <v>149</v>
      </c>
      <c r="B71" s="364"/>
      <c r="C71" s="550"/>
      <c r="D71" s="367"/>
      <c r="E71" s="202"/>
      <c r="F71" s="202">
        <f>SUM(F69:F70)</f>
        <v>426262</v>
      </c>
      <c r="G71" s="202"/>
      <c r="H71" s="202">
        <f>SUM(H69:H70)</f>
        <v>141422</v>
      </c>
      <c r="I71" s="202"/>
      <c r="J71" s="202">
        <f>SUM(J69:J70)</f>
        <v>5358</v>
      </c>
      <c r="K71" s="202"/>
      <c r="L71" s="202">
        <f>ROUNDDOWN(F71+H71+J71,0)</f>
        <v>573042</v>
      </c>
      <c r="M71" s="202"/>
    </row>
    <row r="72" spans="1:13" s="119" customFormat="1" ht="21" customHeight="1">
      <c r="A72" s="305"/>
      <c r="B72" s="269"/>
      <c r="C72" s="361"/>
      <c r="D72" s="269"/>
      <c r="E72" s="310"/>
      <c r="F72" s="310"/>
      <c r="G72" s="310"/>
      <c r="H72" s="310"/>
      <c r="I72" s="310"/>
      <c r="J72" s="310"/>
      <c r="K72" s="310"/>
      <c r="L72" s="310"/>
      <c r="M72" s="269"/>
    </row>
    <row r="73" spans="1:13" s="119" customFormat="1" ht="21" customHeight="1">
      <c r="A73" s="478" t="s">
        <v>1292</v>
      </c>
      <c r="B73" s="485"/>
      <c r="C73" s="486">
        <v>1</v>
      </c>
      <c r="D73" s="485" t="s">
        <v>141</v>
      </c>
      <c r="E73" s="482"/>
      <c r="F73" s="482">
        <f>F87</f>
        <v>4175426</v>
      </c>
      <c r="G73" s="482"/>
      <c r="H73" s="482">
        <f>H87</f>
        <v>0</v>
      </c>
      <c r="I73" s="482"/>
      <c r="J73" s="482">
        <f>J87</f>
        <v>0</v>
      </c>
      <c r="K73" s="482"/>
      <c r="L73" s="482">
        <f>ROUNDDOWN(F73+H73+J73,0)</f>
        <v>4175426</v>
      </c>
      <c r="M73" s="483"/>
    </row>
    <row r="74" spans="1:13" s="119" customFormat="1" ht="21" customHeight="1">
      <c r="A74" s="877" t="s">
        <v>1327</v>
      </c>
      <c r="B74" s="309"/>
      <c r="C74" s="368"/>
      <c r="D74" s="212"/>
      <c r="E74" s="839"/>
      <c r="F74" s="839"/>
      <c r="G74" s="839"/>
      <c r="H74" s="839"/>
      <c r="I74" s="839"/>
      <c r="J74" s="839"/>
      <c r="K74" s="839"/>
      <c r="L74" s="839"/>
      <c r="M74" s="360"/>
    </row>
    <row r="75" spans="1:13" s="119" customFormat="1" ht="21" customHeight="1">
      <c r="A75" s="212" t="str">
        <f>관급집계!E5</f>
        <v>플래그스톤</v>
      </c>
      <c r="B75" s="309" t="str">
        <f>관급집계!F5</f>
        <v>300x175x100</v>
      </c>
      <c r="C75" s="368">
        <f>관급집계!I5</f>
        <v>8</v>
      </c>
      <c r="D75" s="212" t="str">
        <f>관급집계!H5</f>
        <v>M2</v>
      </c>
      <c r="E75" s="839">
        <f>자재단가!D52</f>
        <v>115000</v>
      </c>
      <c r="F75" s="839">
        <f>ROUNDDOWN(C75*E75,0)</f>
        <v>920000</v>
      </c>
      <c r="G75" s="839">
        <v>0</v>
      </c>
      <c r="H75" s="839">
        <f>ROUNDDOWN(C75*G75,0)</f>
        <v>0</v>
      </c>
      <c r="I75" s="839">
        <v>0</v>
      </c>
      <c r="J75" s="839">
        <f>ROUNDDOWN(C75*I75,0)</f>
        <v>0</v>
      </c>
      <c r="K75" s="839">
        <f>ROUNDDOWN(E75+G75+I75,0)</f>
        <v>115000</v>
      </c>
      <c r="L75" s="839">
        <f>ROUNDDOWN(F75+H75+J75,0)</f>
        <v>920000</v>
      </c>
      <c r="M75" s="360"/>
    </row>
    <row r="76" spans="1:13" s="119" customFormat="1" ht="21" customHeight="1">
      <c r="A76" s="212" t="str">
        <f>관급집계!E6</f>
        <v>플래그스톤 마감블록</v>
      </c>
      <c r="B76" s="309" t="str">
        <f>관급집계!F6</f>
        <v>300x200x50</v>
      </c>
      <c r="C76" s="368">
        <f>관급집계!I6</f>
        <v>87</v>
      </c>
      <c r="D76" s="567" t="str">
        <f>관급집계!H6</f>
        <v>개소</v>
      </c>
      <c r="E76" s="839">
        <f>자재단가!D51</f>
        <v>4500</v>
      </c>
      <c r="F76" s="839">
        <f>ROUNDDOWN(C76*E76,0)</f>
        <v>391500</v>
      </c>
      <c r="G76" s="839">
        <v>0</v>
      </c>
      <c r="H76" s="839">
        <f>ROUNDDOWN(C76*G76,0)</f>
        <v>0</v>
      </c>
      <c r="I76" s="839">
        <v>0</v>
      </c>
      <c r="J76" s="839">
        <f>ROUNDDOWN(C76*I76,0)</f>
        <v>0</v>
      </c>
      <c r="K76" s="839">
        <f>ROUNDDOWN(E76+G76+I76,0)</f>
        <v>4500</v>
      </c>
      <c r="L76" s="839">
        <f>ROUNDDOWN(F76+H76+J76,0)</f>
        <v>391500</v>
      </c>
      <c r="M76" s="360"/>
    </row>
    <row r="77" spans="1:13" s="119" customFormat="1" ht="21" customHeight="1">
      <c r="A77" s="877" t="s">
        <v>1328</v>
      </c>
      <c r="B77" s="309"/>
      <c r="C77" s="368"/>
      <c r="D77" s="212"/>
      <c r="E77" s="839"/>
      <c r="F77" s="839"/>
      <c r="G77" s="839"/>
      <c r="H77" s="839"/>
      <c r="I77" s="839"/>
      <c r="J77" s="839"/>
      <c r="K77" s="839"/>
      <c r="L77" s="839"/>
      <c r="M77" s="360"/>
    </row>
    <row r="78" spans="1:13" s="119" customFormat="1" ht="21" customHeight="1">
      <c r="A78" s="212" t="str">
        <f>관급집계!E7</f>
        <v>플래그스톤</v>
      </c>
      <c r="B78" s="309" t="str">
        <f>관급집계!F5</f>
        <v>300x175x100</v>
      </c>
      <c r="C78" s="368">
        <f>관급집계!I7</f>
        <v>3</v>
      </c>
      <c r="D78" s="212" t="str">
        <f>관급집계!H7</f>
        <v>M2</v>
      </c>
      <c r="E78" s="839">
        <f>자재단가!D52</f>
        <v>115000</v>
      </c>
      <c r="F78" s="839">
        <f>ROUNDDOWN(C78*E78,0)</f>
        <v>345000</v>
      </c>
      <c r="G78" s="839">
        <v>0</v>
      </c>
      <c r="H78" s="839">
        <f>ROUNDDOWN(C78*G78,0)</f>
        <v>0</v>
      </c>
      <c r="I78" s="839">
        <v>0</v>
      </c>
      <c r="J78" s="839">
        <f>ROUNDDOWN(C78*I78,0)</f>
        <v>0</v>
      </c>
      <c r="K78" s="839">
        <f>ROUNDDOWN(E78+G78+I78,0)</f>
        <v>115000</v>
      </c>
      <c r="L78" s="839">
        <f>ROUNDDOWN(F78+H78+J78,0)</f>
        <v>345000</v>
      </c>
      <c r="M78" s="360"/>
    </row>
    <row r="79" spans="1:13" s="119" customFormat="1" ht="21" customHeight="1">
      <c r="A79" s="212" t="str">
        <f>관급집계!E8</f>
        <v>플래그스톤 마감블록</v>
      </c>
      <c r="B79" s="212" t="str">
        <f>관급집계!F6</f>
        <v>300x200x50</v>
      </c>
      <c r="C79" s="456">
        <f>관급집계!I8</f>
        <v>25</v>
      </c>
      <c r="D79" s="567" t="s">
        <v>452</v>
      </c>
      <c r="E79" s="839">
        <f>자재단가!D51</f>
        <v>4500</v>
      </c>
      <c r="F79" s="839">
        <f>ROUNDDOWN(C79*E79,0)</f>
        <v>112500</v>
      </c>
      <c r="G79" s="839">
        <v>0</v>
      </c>
      <c r="H79" s="839">
        <f>ROUNDDOWN(C79*G79,0)</f>
        <v>0</v>
      </c>
      <c r="I79" s="839">
        <v>0</v>
      </c>
      <c r="J79" s="839">
        <f>ROUNDDOWN(C79*I79,0)</f>
        <v>0</v>
      </c>
      <c r="K79" s="839">
        <f>ROUNDDOWN(E79+G79+I79,0)</f>
        <v>4500</v>
      </c>
      <c r="L79" s="839">
        <f>ROUNDDOWN(F79+H79+J79,0)</f>
        <v>112500</v>
      </c>
      <c r="M79" s="360"/>
    </row>
    <row r="80" spans="1:13" s="119" customFormat="1" ht="21" customHeight="1">
      <c r="A80" s="877" t="s">
        <v>1329</v>
      </c>
      <c r="B80" s="212"/>
      <c r="C80" s="456"/>
      <c r="D80" s="567"/>
      <c r="E80" s="839"/>
      <c r="F80" s="839"/>
      <c r="G80" s="839"/>
      <c r="H80" s="839"/>
      <c r="I80" s="839"/>
      <c r="J80" s="839"/>
      <c r="K80" s="839"/>
      <c r="L80" s="839"/>
      <c r="M80" s="360"/>
    </row>
    <row r="81" spans="1:13" s="119" customFormat="1" ht="21" customHeight="1">
      <c r="A81" s="212" t="str">
        <f>관급집계!E9</f>
        <v>안내판</v>
      </c>
      <c r="B81" s="212" t="str">
        <f>관급집계!F9</f>
        <v>150X95X1.2</v>
      </c>
      <c r="C81" s="456">
        <f>관급집계!I9</f>
        <v>6</v>
      </c>
      <c r="D81" s="567" t="s">
        <v>1334</v>
      </c>
      <c r="E81" s="839">
        <f>자재단가!D23</f>
        <v>24000</v>
      </c>
      <c r="F81" s="839">
        <f>ROUNDDOWN(C81*E81,0)</f>
        <v>144000</v>
      </c>
      <c r="G81" s="839">
        <v>0</v>
      </c>
      <c r="H81" s="839">
        <f>ROUNDDOWN(C81*G81,0)</f>
        <v>0</v>
      </c>
      <c r="I81" s="839">
        <v>0</v>
      </c>
      <c r="J81" s="839">
        <f>ROUNDDOWN(C81*I81,0)</f>
        <v>0</v>
      </c>
      <c r="K81" s="839">
        <f>ROUNDDOWN(E81+G81+I81,0)</f>
        <v>24000</v>
      </c>
      <c r="L81" s="839">
        <f>ROUNDDOWN(F81+H81+J81,0)</f>
        <v>144000</v>
      </c>
      <c r="M81" s="1034" t="s">
        <v>1336</v>
      </c>
    </row>
    <row r="82" spans="1:13" s="119" customFormat="1" ht="21" customHeight="1">
      <c r="A82" s="212" t="str">
        <f>관급집계!E10</f>
        <v>안내판</v>
      </c>
      <c r="B82" s="567" t="str">
        <f>관급집계!F10</f>
        <v>150x95x1.2</v>
      </c>
      <c r="C82" s="456">
        <f>관급집계!I10</f>
        <v>9</v>
      </c>
      <c r="D82" s="567" t="s">
        <v>1334</v>
      </c>
      <c r="E82" s="839">
        <f>자재단가!D24</f>
        <v>24000</v>
      </c>
      <c r="F82" s="839">
        <f>ROUNDDOWN(C82*E82,0)</f>
        <v>216000</v>
      </c>
      <c r="G82" s="839">
        <v>0</v>
      </c>
      <c r="H82" s="839">
        <f>ROUNDDOWN(C82*G82,0)</f>
        <v>0</v>
      </c>
      <c r="I82" s="839">
        <v>0</v>
      </c>
      <c r="J82" s="839">
        <f>ROUNDDOWN(C82*I82,0)</f>
        <v>0</v>
      </c>
      <c r="K82" s="839">
        <f>ROUNDDOWN(E82+G82+I82,0)</f>
        <v>24000</v>
      </c>
      <c r="L82" s="839">
        <f>ROUNDDOWN(F82+H82+J82,0)</f>
        <v>216000</v>
      </c>
      <c r="M82" s="1034" t="s">
        <v>1337</v>
      </c>
    </row>
    <row r="83" spans="1:13" s="119" customFormat="1" ht="21" customHeight="1">
      <c r="A83" s="877" t="s">
        <v>1330</v>
      </c>
      <c r="B83" s="212"/>
      <c r="C83" s="456"/>
      <c r="D83" s="567"/>
      <c r="E83" s="839"/>
      <c r="F83" s="839"/>
      <c r="G83" s="839"/>
      <c r="H83" s="839"/>
      <c r="I83" s="839"/>
      <c r="J83" s="839"/>
      <c r="K83" s="839"/>
      <c r="L83" s="839"/>
      <c r="M83" s="360"/>
    </row>
    <row r="84" spans="1:13" s="119" customFormat="1" ht="21" customHeight="1">
      <c r="A84" s="212" t="str">
        <f>관급집계!E12</f>
        <v>스톤페이브</v>
      </c>
      <c r="B84" s="212" t="str">
        <f>관급집계!F12</f>
        <v>투수, t60, 그레이</v>
      </c>
      <c r="C84" s="456">
        <f>관급집계!I12</f>
        <v>35</v>
      </c>
      <c r="D84" s="567" t="str">
        <f>관급집계!H12</f>
        <v>M2</v>
      </c>
      <c r="E84" s="839">
        <f>자재단가!D34</f>
        <v>22000</v>
      </c>
      <c r="F84" s="839">
        <f>ROUNDDOWN(C84*E84,0)</f>
        <v>770000</v>
      </c>
      <c r="G84" s="839">
        <v>0</v>
      </c>
      <c r="H84" s="839">
        <f>ROUNDDOWN(C84*G84,0)</f>
        <v>0</v>
      </c>
      <c r="I84" s="839">
        <v>0</v>
      </c>
      <c r="J84" s="839">
        <f>ROUNDDOWN(C84*I84,0)</f>
        <v>0</v>
      </c>
      <c r="K84" s="839">
        <f t="shared" ref="K84:L86" si="49">ROUNDDOWN(E84+G84+I84,0)</f>
        <v>22000</v>
      </c>
      <c r="L84" s="839">
        <f t="shared" si="49"/>
        <v>770000</v>
      </c>
      <c r="M84" s="360"/>
    </row>
    <row r="85" spans="1:13" s="119" customFormat="1" ht="21" customHeight="1">
      <c r="A85" s="212" t="str">
        <f>관급집계!E13</f>
        <v>스톤페이브</v>
      </c>
      <c r="B85" s="212" t="str">
        <f>관급집계!F13</f>
        <v>투수, t60, 라이트그레이</v>
      </c>
      <c r="C85" s="456">
        <f>관급집계!I13</f>
        <v>57</v>
      </c>
      <c r="D85" s="567" t="str">
        <f>관급집계!H13</f>
        <v>M2</v>
      </c>
      <c r="E85" s="839">
        <f>자재단가!D34</f>
        <v>22000</v>
      </c>
      <c r="F85" s="839">
        <f>ROUNDDOWN(C85*E85,0)</f>
        <v>1254000</v>
      </c>
      <c r="G85" s="839">
        <v>0</v>
      </c>
      <c r="H85" s="839">
        <f>ROUNDDOWN(C85*G85,0)</f>
        <v>0</v>
      </c>
      <c r="I85" s="839">
        <v>0</v>
      </c>
      <c r="J85" s="839">
        <f>ROUNDDOWN(C85*I85,0)</f>
        <v>0</v>
      </c>
      <c r="K85" s="839">
        <f t="shared" si="49"/>
        <v>22000</v>
      </c>
      <c r="L85" s="839">
        <f t="shared" si="49"/>
        <v>1254000</v>
      </c>
      <c r="M85" s="360"/>
    </row>
    <row r="86" spans="1:13" s="119" customFormat="1" ht="21" customHeight="1">
      <c r="A86" s="877" t="s">
        <v>1338</v>
      </c>
      <c r="B86" s="878">
        <v>5.4000000000000003E-3</v>
      </c>
      <c r="C86" s="456"/>
      <c r="D86" s="567"/>
      <c r="E86" s="839">
        <f>SUM(F75:F85)</f>
        <v>4153000</v>
      </c>
      <c r="F86" s="839">
        <f>TRUNC(E86*0.0054,0)</f>
        <v>22426</v>
      </c>
      <c r="G86" s="839"/>
      <c r="H86" s="839"/>
      <c r="I86" s="839"/>
      <c r="J86" s="839"/>
      <c r="K86" s="839">
        <f t="shared" si="49"/>
        <v>4153000</v>
      </c>
      <c r="L86" s="839">
        <f t="shared" si="49"/>
        <v>22426</v>
      </c>
      <c r="M86" s="360"/>
    </row>
    <row r="87" spans="1:13" s="119" customFormat="1" ht="21" customHeight="1">
      <c r="A87" s="366" t="s">
        <v>149</v>
      </c>
      <c r="B87" s="364"/>
      <c r="C87" s="838"/>
      <c r="D87" s="367"/>
      <c r="E87" s="202"/>
      <c r="F87" s="202">
        <f>SUM(F75:F86)</f>
        <v>4175426</v>
      </c>
      <c r="G87" s="202"/>
      <c r="H87" s="202">
        <f>SUM(H79:H86)</f>
        <v>0</v>
      </c>
      <c r="I87" s="202"/>
      <c r="J87" s="202">
        <f>SUM(J79:J86)</f>
        <v>0</v>
      </c>
      <c r="K87" s="202"/>
      <c r="L87" s="202">
        <f>ROUNDDOWN(F87+H87+J87,0)</f>
        <v>4175426</v>
      </c>
      <c r="M87" s="202"/>
    </row>
    <row r="88" spans="1:13" s="119" customFormat="1" ht="21" customHeight="1">
      <c r="A88" s="305"/>
      <c r="B88" s="269"/>
      <c r="C88" s="361"/>
      <c r="D88" s="269"/>
      <c r="E88" s="310"/>
      <c r="F88" s="310"/>
      <c r="G88" s="310"/>
      <c r="H88" s="310"/>
      <c r="I88" s="310"/>
      <c r="J88" s="310"/>
      <c r="K88" s="310"/>
      <c r="L88" s="310"/>
      <c r="M88" s="269"/>
    </row>
    <row r="89" spans="1:13" s="119" customFormat="1" ht="21" customHeight="1">
      <c r="A89" s="305"/>
      <c r="B89" s="269"/>
      <c r="C89" s="361"/>
      <c r="D89" s="269"/>
      <c r="E89" s="310"/>
      <c r="F89" s="310"/>
      <c r="G89" s="310"/>
      <c r="H89" s="310"/>
      <c r="I89" s="310"/>
      <c r="J89" s="310"/>
      <c r="K89" s="310"/>
      <c r="L89" s="310"/>
      <c r="M89" s="269"/>
    </row>
    <row r="90" spans="1:13" s="119" customFormat="1" ht="21" customHeight="1">
      <c r="A90" s="305"/>
      <c r="B90" s="269"/>
      <c r="C90" s="361"/>
      <c r="D90" s="269"/>
      <c r="E90" s="310"/>
      <c r="F90" s="310"/>
      <c r="G90" s="310"/>
      <c r="H90" s="310"/>
      <c r="I90" s="310"/>
      <c r="J90" s="310"/>
      <c r="K90" s="310"/>
      <c r="L90" s="310"/>
      <c r="M90" s="269"/>
    </row>
    <row r="91" spans="1:13" s="119" customFormat="1" ht="21" customHeight="1">
      <c r="A91" s="305"/>
      <c r="B91" s="269"/>
      <c r="C91" s="361"/>
      <c r="D91" s="269"/>
      <c r="E91" s="310"/>
      <c r="F91" s="310"/>
      <c r="G91" s="310"/>
      <c r="H91" s="310"/>
      <c r="I91" s="310"/>
      <c r="J91" s="310"/>
      <c r="K91" s="310"/>
      <c r="L91" s="310"/>
      <c r="M91" s="269"/>
    </row>
    <row r="92" spans="1:13" s="119" customFormat="1" ht="21" customHeight="1">
      <c r="A92" s="305"/>
      <c r="B92" s="269"/>
      <c r="C92" s="361"/>
      <c r="D92" s="269"/>
      <c r="E92" s="310"/>
      <c r="F92" s="310"/>
      <c r="G92" s="310"/>
      <c r="H92" s="310"/>
      <c r="I92" s="310"/>
      <c r="J92" s="310"/>
      <c r="K92" s="310"/>
      <c r="L92" s="310"/>
      <c r="M92" s="269"/>
    </row>
    <row r="93" spans="1:13" s="119" customFormat="1" ht="21" customHeight="1">
      <c r="A93" s="305"/>
      <c r="B93" s="269"/>
      <c r="C93" s="361"/>
      <c r="D93" s="269"/>
      <c r="E93" s="310"/>
      <c r="F93" s="310"/>
      <c r="G93" s="310"/>
      <c r="H93" s="310"/>
      <c r="I93" s="310"/>
      <c r="J93" s="310"/>
      <c r="K93" s="310"/>
      <c r="L93" s="310"/>
      <c r="M93" s="269"/>
    </row>
    <row r="94" spans="1:13" s="119" customFormat="1" ht="21" customHeight="1">
      <c r="A94" s="305"/>
      <c r="B94" s="269"/>
      <c r="C94" s="361"/>
      <c r="D94" s="269"/>
      <c r="E94" s="310"/>
      <c r="F94" s="310"/>
      <c r="G94" s="310"/>
      <c r="H94" s="310"/>
      <c r="I94" s="310"/>
      <c r="J94" s="310"/>
      <c r="K94" s="310"/>
      <c r="L94" s="310"/>
      <c r="M94" s="269"/>
    </row>
    <row r="95" spans="1:13" s="119" customFormat="1" ht="21" customHeight="1">
      <c r="A95" s="305"/>
      <c r="B95" s="269"/>
      <c r="C95" s="361"/>
      <c r="D95" s="269"/>
      <c r="E95" s="310"/>
      <c r="F95" s="310"/>
      <c r="G95" s="310"/>
      <c r="H95" s="310"/>
      <c r="I95" s="310"/>
      <c r="J95" s="310"/>
      <c r="K95" s="310"/>
      <c r="L95" s="310"/>
      <c r="M95" s="269"/>
    </row>
    <row r="96" spans="1:13" s="119" customFormat="1" ht="21" customHeight="1">
      <c r="A96" s="305"/>
      <c r="B96" s="269"/>
      <c r="C96" s="361"/>
      <c r="D96" s="269"/>
      <c r="E96" s="310"/>
      <c r="F96" s="310"/>
      <c r="G96" s="310"/>
      <c r="H96" s="310"/>
      <c r="I96" s="310"/>
      <c r="J96" s="310"/>
      <c r="K96" s="310"/>
      <c r="L96" s="310"/>
      <c r="M96" s="269"/>
    </row>
    <row r="97" spans="1:13" s="119" customFormat="1" ht="21" customHeight="1">
      <c r="A97" s="305"/>
      <c r="B97" s="269"/>
      <c r="C97" s="361"/>
      <c r="D97" s="269"/>
      <c r="E97" s="310"/>
      <c r="F97" s="310"/>
      <c r="G97" s="310"/>
      <c r="H97" s="310"/>
      <c r="I97" s="310"/>
      <c r="J97" s="310"/>
      <c r="K97" s="310"/>
      <c r="L97" s="310"/>
      <c r="M97" s="269"/>
    </row>
    <row r="98" spans="1:13" s="119" customFormat="1" ht="21" customHeight="1">
      <c r="A98" s="305"/>
      <c r="B98" s="269"/>
      <c r="C98" s="361"/>
      <c r="D98" s="269"/>
      <c r="E98" s="310"/>
      <c r="F98" s="310"/>
      <c r="G98" s="310"/>
      <c r="H98" s="310"/>
      <c r="I98" s="310"/>
      <c r="J98" s="310"/>
      <c r="K98" s="310"/>
      <c r="L98" s="310"/>
      <c r="M98" s="269"/>
    </row>
    <row r="99" spans="1:13" s="119" customFormat="1" ht="21" customHeight="1">
      <c r="A99" s="305"/>
      <c r="B99" s="269"/>
      <c r="C99" s="361"/>
      <c r="D99" s="269"/>
      <c r="E99" s="310"/>
      <c r="F99" s="310"/>
      <c r="G99" s="310"/>
      <c r="H99" s="310"/>
      <c r="I99" s="310"/>
      <c r="J99" s="310"/>
      <c r="K99" s="310"/>
      <c r="L99" s="310"/>
      <c r="M99" s="269"/>
    </row>
    <row r="100" spans="1:13" s="119" customFormat="1" ht="21" customHeight="1">
      <c r="A100" s="305"/>
      <c r="B100" s="269"/>
      <c r="C100" s="361"/>
      <c r="D100" s="269"/>
      <c r="E100" s="310"/>
      <c r="F100" s="310"/>
      <c r="G100" s="310"/>
      <c r="H100" s="310"/>
      <c r="I100" s="310"/>
      <c r="J100" s="310"/>
      <c r="K100" s="310"/>
      <c r="L100" s="310"/>
      <c r="M100" s="269"/>
    </row>
    <row r="101" spans="1:13" s="119" customFormat="1" ht="21" customHeight="1">
      <c r="A101" s="305"/>
      <c r="B101" s="269"/>
      <c r="C101" s="361"/>
      <c r="D101" s="269"/>
      <c r="E101" s="310"/>
      <c r="F101" s="310"/>
      <c r="G101" s="310"/>
      <c r="H101" s="310"/>
      <c r="I101" s="310"/>
      <c r="J101" s="310"/>
      <c r="K101" s="310"/>
      <c r="L101" s="310"/>
      <c r="M101" s="269"/>
    </row>
    <row r="102" spans="1:13" s="119" customFormat="1" ht="21" customHeight="1">
      <c r="A102" s="305"/>
      <c r="B102" s="269"/>
      <c r="C102" s="361"/>
      <c r="D102" s="269"/>
      <c r="E102" s="310"/>
      <c r="F102" s="310"/>
      <c r="G102" s="310"/>
      <c r="H102" s="310"/>
      <c r="I102" s="310"/>
      <c r="J102" s="310"/>
      <c r="K102" s="310"/>
      <c r="L102" s="310"/>
      <c r="M102" s="269"/>
    </row>
    <row r="103" spans="1:13" s="119" customFormat="1" ht="21" customHeight="1">
      <c r="A103" s="305"/>
      <c r="B103" s="269"/>
      <c r="C103" s="361"/>
      <c r="D103" s="269"/>
      <c r="E103" s="310"/>
      <c r="F103" s="310"/>
      <c r="G103" s="310"/>
      <c r="H103" s="310"/>
      <c r="I103" s="310"/>
      <c r="J103" s="310"/>
      <c r="K103" s="310"/>
      <c r="L103" s="310"/>
      <c r="M103" s="269"/>
    </row>
    <row r="104" spans="1:13" s="119" customFormat="1" ht="21" customHeight="1">
      <c r="A104" s="305"/>
      <c r="B104" s="269"/>
      <c r="C104" s="361"/>
      <c r="D104" s="269"/>
      <c r="E104" s="310"/>
      <c r="F104" s="310"/>
      <c r="G104" s="310"/>
      <c r="H104" s="310"/>
      <c r="I104" s="310"/>
      <c r="J104" s="310"/>
      <c r="K104" s="310"/>
      <c r="L104" s="310"/>
      <c r="M104" s="269"/>
    </row>
    <row r="105" spans="1:13" s="119" customFormat="1" ht="21" customHeight="1">
      <c r="A105" s="305"/>
      <c r="B105" s="269"/>
      <c r="C105" s="361"/>
      <c r="D105" s="269"/>
      <c r="E105" s="310"/>
      <c r="F105" s="310"/>
      <c r="G105" s="310"/>
      <c r="H105" s="310"/>
      <c r="I105" s="310"/>
      <c r="J105" s="310"/>
      <c r="K105" s="310"/>
      <c r="L105" s="310"/>
      <c r="M105" s="269"/>
    </row>
    <row r="106" spans="1:13" s="119" customFormat="1" ht="21" customHeight="1">
      <c r="A106" s="305"/>
      <c r="B106" s="269"/>
      <c r="C106" s="361"/>
      <c r="D106" s="269"/>
      <c r="E106" s="310"/>
      <c r="F106" s="310"/>
      <c r="G106" s="310"/>
      <c r="H106" s="310"/>
      <c r="I106" s="310"/>
      <c r="J106" s="310"/>
      <c r="K106" s="310"/>
      <c r="L106" s="310"/>
      <c r="M106" s="269"/>
    </row>
    <row r="107" spans="1:13" s="119" customFormat="1" ht="21" customHeight="1">
      <c r="A107" s="305"/>
      <c r="B107" s="269"/>
      <c r="C107" s="361"/>
      <c r="D107" s="269"/>
      <c r="E107" s="310"/>
      <c r="F107" s="310"/>
      <c r="G107" s="310"/>
      <c r="H107" s="310"/>
      <c r="I107" s="310"/>
      <c r="J107" s="310"/>
      <c r="K107" s="310"/>
      <c r="L107" s="310"/>
      <c r="M107" s="269"/>
    </row>
    <row r="108" spans="1:13" s="119" customFormat="1" ht="21" customHeight="1">
      <c r="A108" s="305"/>
      <c r="B108" s="269"/>
      <c r="C108" s="361"/>
      <c r="D108" s="269"/>
      <c r="E108" s="310"/>
      <c r="F108" s="310"/>
      <c r="G108" s="310"/>
      <c r="H108" s="310"/>
      <c r="I108" s="310"/>
      <c r="J108" s="310"/>
      <c r="K108" s="310"/>
      <c r="L108" s="310"/>
      <c r="M108" s="269"/>
    </row>
    <row r="109" spans="1:13" s="119" customFormat="1" ht="21" customHeight="1">
      <c r="A109" s="305"/>
      <c r="B109" s="269"/>
      <c r="C109" s="361"/>
      <c r="D109" s="269"/>
      <c r="E109" s="310"/>
      <c r="F109" s="310"/>
      <c r="G109" s="310"/>
      <c r="H109" s="310"/>
      <c r="I109" s="310"/>
      <c r="J109" s="310"/>
      <c r="K109" s="310"/>
      <c r="L109" s="310"/>
      <c r="M109" s="269"/>
    </row>
    <row r="110" spans="1:13" s="119" customFormat="1" ht="21" customHeight="1">
      <c r="A110" s="305"/>
      <c r="B110" s="269"/>
      <c r="C110" s="361"/>
      <c r="D110" s="269"/>
      <c r="E110" s="310"/>
      <c r="F110" s="310"/>
      <c r="G110" s="310"/>
      <c r="H110" s="310"/>
      <c r="I110" s="310"/>
      <c r="J110" s="310"/>
      <c r="K110" s="310"/>
      <c r="L110" s="310"/>
      <c r="M110" s="269"/>
    </row>
    <row r="111" spans="1:13" s="119" customFormat="1" ht="21" customHeight="1">
      <c r="A111" s="305"/>
      <c r="B111" s="269"/>
      <c r="C111" s="361"/>
      <c r="D111" s="269"/>
      <c r="E111" s="310"/>
      <c r="F111" s="310"/>
      <c r="G111" s="310"/>
      <c r="H111" s="310"/>
      <c r="I111" s="310"/>
      <c r="J111" s="310"/>
      <c r="K111" s="310"/>
      <c r="L111" s="310"/>
      <c r="M111" s="269"/>
    </row>
    <row r="112" spans="1:13" s="119" customFormat="1" ht="21" customHeight="1">
      <c r="A112" s="305"/>
      <c r="B112" s="269"/>
      <c r="C112" s="361"/>
      <c r="D112" s="269"/>
      <c r="E112" s="310"/>
      <c r="F112" s="310"/>
      <c r="G112" s="310"/>
      <c r="H112" s="310"/>
      <c r="I112" s="310"/>
      <c r="J112" s="310"/>
      <c r="K112" s="310"/>
      <c r="L112" s="310"/>
      <c r="M112" s="269"/>
    </row>
    <row r="113" spans="1:13" s="119" customFormat="1" ht="21" customHeight="1">
      <c r="A113" s="305"/>
      <c r="B113" s="269"/>
      <c r="C113" s="361"/>
      <c r="D113" s="269"/>
      <c r="E113" s="310"/>
      <c r="F113" s="310"/>
      <c r="G113" s="310"/>
      <c r="H113" s="310"/>
      <c r="I113" s="310"/>
      <c r="J113" s="310"/>
      <c r="K113" s="310"/>
      <c r="L113" s="310"/>
      <c r="M113" s="269"/>
    </row>
    <row r="114" spans="1:13" s="119" customFormat="1" ht="21" customHeight="1">
      <c r="A114" s="305"/>
      <c r="B114" s="269"/>
      <c r="C114" s="361"/>
      <c r="D114" s="269"/>
      <c r="E114" s="310"/>
      <c r="F114" s="310"/>
      <c r="G114" s="310"/>
      <c r="H114" s="310"/>
      <c r="I114" s="310"/>
      <c r="J114" s="310"/>
      <c r="K114" s="310"/>
      <c r="L114" s="310"/>
      <c r="M114" s="269"/>
    </row>
    <row r="115" spans="1:13" s="119" customFormat="1" ht="21" customHeight="1">
      <c r="A115" s="305"/>
      <c r="B115" s="269"/>
      <c r="C115" s="361"/>
      <c r="D115" s="269"/>
      <c r="E115" s="310"/>
      <c r="F115" s="310"/>
      <c r="G115" s="310"/>
      <c r="H115" s="310"/>
      <c r="I115" s="310"/>
      <c r="J115" s="310"/>
      <c r="K115" s="310"/>
      <c r="L115" s="310"/>
      <c r="M115" s="269"/>
    </row>
    <row r="116" spans="1:13" s="119" customFormat="1" ht="21" customHeight="1">
      <c r="A116" s="305"/>
      <c r="B116" s="269"/>
      <c r="C116" s="361"/>
      <c r="D116" s="269"/>
      <c r="E116" s="310"/>
      <c r="F116" s="310"/>
      <c r="G116" s="310"/>
      <c r="H116" s="310"/>
      <c r="I116" s="310"/>
      <c r="J116" s="310"/>
      <c r="K116" s="310"/>
      <c r="L116" s="310"/>
      <c r="M116" s="269"/>
    </row>
    <row r="117" spans="1:13" s="119" customFormat="1" ht="21" customHeight="1">
      <c r="A117" s="305"/>
      <c r="B117" s="269"/>
      <c r="C117" s="361"/>
      <c r="D117" s="269"/>
      <c r="E117" s="310"/>
      <c r="F117" s="310"/>
      <c r="G117" s="310"/>
      <c r="H117" s="310"/>
      <c r="I117" s="310"/>
      <c r="J117" s="310"/>
      <c r="K117" s="310"/>
      <c r="L117" s="310"/>
      <c r="M117" s="269"/>
    </row>
    <row r="118" spans="1:13" s="119" customFormat="1" ht="21" customHeight="1">
      <c r="A118" s="305"/>
      <c r="B118" s="269"/>
      <c r="C118" s="361"/>
      <c r="D118" s="269"/>
      <c r="E118" s="310"/>
      <c r="F118" s="310"/>
      <c r="G118" s="310"/>
      <c r="H118" s="310"/>
      <c r="I118" s="310"/>
      <c r="J118" s="310"/>
      <c r="K118" s="310"/>
      <c r="L118" s="310"/>
      <c r="M118" s="269"/>
    </row>
    <row r="119" spans="1:13" s="119" customFormat="1" ht="21" customHeight="1">
      <c r="A119" s="305"/>
      <c r="B119" s="269"/>
      <c r="C119" s="361"/>
      <c r="D119" s="269"/>
      <c r="E119" s="310"/>
      <c r="F119" s="310"/>
      <c r="G119" s="310"/>
      <c r="H119" s="310"/>
      <c r="I119" s="310"/>
      <c r="J119" s="310"/>
      <c r="K119" s="310"/>
      <c r="L119" s="310"/>
      <c r="M119" s="269"/>
    </row>
    <row r="120" spans="1:13" s="119" customFormat="1" ht="21" customHeight="1">
      <c r="A120" s="305"/>
      <c r="B120" s="269"/>
      <c r="C120" s="361"/>
      <c r="D120" s="269"/>
      <c r="E120" s="310"/>
      <c r="F120" s="310"/>
      <c r="G120" s="310"/>
      <c r="H120" s="310"/>
      <c r="I120" s="310"/>
      <c r="J120" s="310"/>
      <c r="K120" s="310"/>
      <c r="L120" s="310"/>
      <c r="M120" s="269"/>
    </row>
    <row r="121" spans="1:13" s="119" customFormat="1" ht="21" customHeight="1">
      <c r="A121" s="305"/>
      <c r="B121" s="269"/>
      <c r="C121" s="361"/>
      <c r="D121" s="269"/>
      <c r="E121" s="310"/>
      <c r="F121" s="310"/>
      <c r="G121" s="310"/>
      <c r="H121" s="310"/>
      <c r="I121" s="310"/>
      <c r="J121" s="310"/>
      <c r="K121" s="310"/>
      <c r="L121" s="310"/>
      <c r="M121" s="269"/>
    </row>
    <row r="122" spans="1:13" s="119" customFormat="1" ht="21" customHeight="1">
      <c r="A122" s="305"/>
      <c r="B122" s="269"/>
      <c r="C122" s="361"/>
      <c r="D122" s="269"/>
      <c r="E122" s="310"/>
      <c r="F122" s="310"/>
      <c r="G122" s="310"/>
      <c r="H122" s="310"/>
      <c r="I122" s="310"/>
      <c r="J122" s="310"/>
      <c r="K122" s="310"/>
      <c r="L122" s="310"/>
      <c r="M122" s="269"/>
    </row>
    <row r="123" spans="1:13" s="119" customFormat="1" ht="21" customHeight="1">
      <c r="A123" s="305"/>
      <c r="B123" s="269"/>
      <c r="C123" s="361"/>
      <c r="D123" s="269"/>
      <c r="E123" s="310"/>
      <c r="F123" s="310"/>
      <c r="G123" s="310"/>
      <c r="H123" s="310"/>
      <c r="I123" s="310"/>
      <c r="J123" s="310"/>
      <c r="K123" s="310"/>
      <c r="L123" s="310"/>
      <c r="M123" s="269"/>
    </row>
    <row r="124" spans="1:13" s="119" customFormat="1" ht="21" customHeight="1">
      <c r="A124" s="305"/>
      <c r="B124" s="269"/>
      <c r="C124" s="361"/>
      <c r="D124" s="269"/>
      <c r="E124" s="310"/>
      <c r="F124" s="310"/>
      <c r="G124" s="310"/>
      <c r="H124" s="310"/>
      <c r="I124" s="310"/>
      <c r="J124" s="310"/>
      <c r="K124" s="310"/>
      <c r="L124" s="310"/>
      <c r="M124" s="269"/>
    </row>
    <row r="125" spans="1:13" s="119" customFormat="1" ht="21" customHeight="1">
      <c r="A125" s="305"/>
      <c r="B125" s="269"/>
      <c r="C125" s="361"/>
      <c r="D125" s="269"/>
      <c r="E125" s="310"/>
      <c r="F125" s="310"/>
      <c r="G125" s="310"/>
      <c r="H125" s="310"/>
      <c r="I125" s="310"/>
      <c r="J125" s="310"/>
      <c r="K125" s="310"/>
      <c r="L125" s="310"/>
      <c r="M125" s="269"/>
    </row>
    <row r="126" spans="1:13" s="119" customFormat="1" ht="21" customHeight="1">
      <c r="A126" s="305"/>
      <c r="B126" s="269"/>
      <c r="C126" s="361"/>
      <c r="D126" s="269"/>
      <c r="E126" s="310"/>
      <c r="F126" s="310"/>
      <c r="G126" s="310"/>
      <c r="H126" s="310"/>
      <c r="I126" s="310"/>
      <c r="J126" s="310"/>
      <c r="K126" s="310"/>
      <c r="L126" s="310"/>
      <c r="M126" s="269"/>
    </row>
    <row r="127" spans="1:13" s="119" customFormat="1" ht="21" customHeight="1">
      <c r="A127" s="305"/>
      <c r="B127" s="269"/>
      <c r="C127" s="361"/>
      <c r="D127" s="269"/>
      <c r="E127" s="310"/>
      <c r="F127" s="310"/>
      <c r="G127" s="310"/>
      <c r="H127" s="310"/>
      <c r="I127" s="310"/>
      <c r="J127" s="310"/>
      <c r="K127" s="310"/>
      <c r="L127" s="310"/>
      <c r="M127" s="269"/>
    </row>
    <row r="128" spans="1:13" s="119" customFormat="1" ht="21" customHeight="1">
      <c r="A128" s="305"/>
      <c r="B128" s="269"/>
      <c r="C128" s="361"/>
      <c r="D128" s="269"/>
      <c r="E128" s="310"/>
      <c r="F128" s="310"/>
      <c r="G128" s="310"/>
      <c r="H128" s="310"/>
      <c r="I128" s="310"/>
      <c r="J128" s="310"/>
      <c r="K128" s="310"/>
      <c r="L128" s="310"/>
      <c r="M128" s="269"/>
    </row>
    <row r="129" spans="1:13" s="119" customFormat="1" ht="21" customHeight="1">
      <c r="A129" s="305"/>
      <c r="B129" s="269"/>
      <c r="C129" s="361"/>
      <c r="D129" s="269"/>
      <c r="E129" s="310"/>
      <c r="F129" s="310"/>
      <c r="G129" s="310"/>
      <c r="H129" s="310"/>
      <c r="I129" s="310"/>
      <c r="J129" s="310"/>
      <c r="K129" s="310"/>
      <c r="L129" s="310"/>
      <c r="M129" s="269"/>
    </row>
    <row r="130" spans="1:13" s="119" customFormat="1" ht="21" customHeight="1">
      <c r="A130" s="305"/>
      <c r="B130" s="269"/>
      <c r="C130" s="361"/>
      <c r="D130" s="269"/>
      <c r="E130" s="310"/>
      <c r="F130" s="310"/>
      <c r="G130" s="310"/>
      <c r="H130" s="310"/>
      <c r="I130" s="310"/>
      <c r="J130" s="310"/>
      <c r="K130" s="310"/>
      <c r="L130" s="310"/>
      <c r="M130" s="269"/>
    </row>
    <row r="131" spans="1:13" s="119" customFormat="1" ht="21" customHeight="1">
      <c r="A131" s="305"/>
      <c r="B131" s="269"/>
      <c r="C131" s="361"/>
      <c r="D131" s="269"/>
      <c r="E131" s="310"/>
      <c r="F131" s="310"/>
      <c r="G131" s="310"/>
      <c r="H131" s="310"/>
      <c r="I131" s="310"/>
      <c r="J131" s="310"/>
      <c r="K131" s="310"/>
      <c r="L131" s="310"/>
      <c r="M131" s="269"/>
    </row>
    <row r="132" spans="1:13" s="119" customFormat="1" ht="21" customHeight="1">
      <c r="A132" s="305"/>
      <c r="B132" s="269"/>
      <c r="C132" s="361"/>
      <c r="D132" s="269"/>
      <c r="E132" s="310"/>
      <c r="F132" s="310"/>
      <c r="G132" s="310"/>
      <c r="H132" s="310"/>
      <c r="I132" s="310"/>
      <c r="J132" s="310"/>
      <c r="K132" s="310"/>
      <c r="L132" s="310"/>
      <c r="M132" s="269"/>
    </row>
    <row r="133" spans="1:13" s="119" customFormat="1" ht="21" customHeight="1">
      <c r="A133" s="305"/>
      <c r="B133" s="269"/>
      <c r="C133" s="361"/>
      <c r="D133" s="269"/>
      <c r="E133" s="310"/>
      <c r="F133" s="310"/>
      <c r="G133" s="310"/>
      <c r="H133" s="310"/>
      <c r="I133" s="310"/>
      <c r="J133" s="310"/>
      <c r="K133" s="310"/>
      <c r="L133" s="310"/>
      <c r="M133" s="269"/>
    </row>
    <row r="134" spans="1:13" s="119" customFormat="1" ht="21" customHeight="1">
      <c r="A134" s="305"/>
      <c r="B134" s="269"/>
      <c r="C134" s="361"/>
      <c r="D134" s="269"/>
      <c r="E134" s="310"/>
      <c r="F134" s="310"/>
      <c r="G134" s="310"/>
      <c r="H134" s="310"/>
      <c r="I134" s="310"/>
      <c r="J134" s="310"/>
      <c r="K134" s="310"/>
      <c r="L134" s="310"/>
      <c r="M134" s="269"/>
    </row>
    <row r="135" spans="1:13" s="119" customFormat="1" ht="21" customHeight="1">
      <c r="A135" s="305"/>
      <c r="B135" s="269"/>
      <c r="C135" s="361"/>
      <c r="D135" s="269"/>
      <c r="E135" s="310"/>
      <c r="F135" s="310"/>
      <c r="G135" s="310"/>
      <c r="H135" s="310"/>
      <c r="I135" s="310"/>
      <c r="J135" s="310"/>
      <c r="K135" s="310"/>
      <c r="L135" s="310"/>
      <c r="M135" s="269"/>
    </row>
    <row r="136" spans="1:13" s="119" customFormat="1" ht="21" customHeight="1">
      <c r="A136" s="305"/>
      <c r="B136" s="269"/>
      <c r="C136" s="361"/>
      <c r="D136" s="269"/>
      <c r="E136" s="310"/>
      <c r="F136" s="310"/>
      <c r="G136" s="310"/>
      <c r="H136" s="310"/>
      <c r="I136" s="310"/>
      <c r="J136" s="310"/>
      <c r="K136" s="310"/>
      <c r="L136" s="310"/>
      <c r="M136" s="269"/>
    </row>
    <row r="137" spans="1:13" s="119" customFormat="1" ht="21" customHeight="1">
      <c r="A137" s="305"/>
      <c r="B137" s="269"/>
      <c r="C137" s="361"/>
      <c r="D137" s="269"/>
      <c r="E137" s="310"/>
      <c r="F137" s="310"/>
      <c r="G137" s="310"/>
      <c r="H137" s="310"/>
      <c r="I137" s="310"/>
      <c r="J137" s="310"/>
      <c r="K137" s="310"/>
      <c r="L137" s="310"/>
      <c r="M137" s="269"/>
    </row>
    <row r="138" spans="1:13" s="119" customFormat="1" ht="21" customHeight="1">
      <c r="A138" s="305"/>
      <c r="B138" s="269"/>
      <c r="C138" s="361"/>
      <c r="D138" s="269"/>
      <c r="E138" s="310"/>
      <c r="F138" s="310"/>
      <c r="G138" s="310"/>
      <c r="H138" s="310"/>
      <c r="I138" s="310"/>
      <c r="J138" s="310"/>
      <c r="K138" s="310"/>
      <c r="L138" s="310"/>
      <c r="M138" s="269"/>
    </row>
    <row r="139" spans="1:13" s="119" customFormat="1" ht="21" customHeight="1">
      <c r="A139" s="305"/>
      <c r="B139" s="269"/>
      <c r="C139" s="361"/>
      <c r="D139" s="269"/>
      <c r="E139" s="310"/>
      <c r="F139" s="310"/>
      <c r="G139" s="310"/>
      <c r="H139" s="310"/>
      <c r="I139" s="310"/>
      <c r="J139" s="310"/>
      <c r="K139" s="310"/>
      <c r="L139" s="310"/>
      <c r="M139" s="269"/>
    </row>
    <row r="140" spans="1:13" s="119" customFormat="1" ht="21" customHeight="1">
      <c r="A140" s="305"/>
      <c r="B140" s="269"/>
      <c r="C140" s="361"/>
      <c r="D140" s="269"/>
      <c r="E140" s="310"/>
      <c r="F140" s="310"/>
      <c r="G140" s="310"/>
      <c r="H140" s="310"/>
      <c r="I140" s="310"/>
      <c r="J140" s="310"/>
      <c r="K140" s="310"/>
      <c r="L140" s="310"/>
      <c r="M140" s="269"/>
    </row>
    <row r="141" spans="1:13" s="119" customFormat="1" ht="21" customHeight="1">
      <c r="A141" s="305"/>
      <c r="B141" s="269"/>
      <c r="C141" s="361"/>
      <c r="D141" s="269"/>
      <c r="E141" s="310"/>
      <c r="F141" s="310"/>
      <c r="G141" s="310"/>
      <c r="H141" s="310"/>
      <c r="I141" s="310"/>
      <c r="J141" s="310"/>
      <c r="K141" s="310"/>
      <c r="L141" s="310"/>
      <c r="M141" s="269"/>
    </row>
    <row r="142" spans="1:13" s="119" customFormat="1" ht="21" customHeight="1">
      <c r="A142" s="305"/>
      <c r="B142" s="269"/>
      <c r="C142" s="361"/>
      <c r="D142" s="269"/>
      <c r="E142" s="310"/>
      <c r="F142" s="310"/>
      <c r="G142" s="310"/>
      <c r="H142" s="310"/>
      <c r="I142" s="310"/>
      <c r="J142" s="310"/>
      <c r="K142" s="310"/>
      <c r="L142" s="310"/>
      <c r="M142" s="269"/>
    </row>
    <row r="143" spans="1:13" s="119" customFormat="1" ht="21" customHeight="1">
      <c r="A143" s="305"/>
      <c r="B143" s="269"/>
      <c r="C143" s="361"/>
      <c r="D143" s="269"/>
      <c r="E143" s="310"/>
      <c r="F143" s="310"/>
      <c r="G143" s="310"/>
      <c r="H143" s="310"/>
      <c r="I143" s="310"/>
      <c r="J143" s="310"/>
      <c r="K143" s="310"/>
      <c r="L143" s="310"/>
      <c r="M143" s="269"/>
    </row>
    <row r="144" spans="1:13" s="119" customFormat="1" ht="21" customHeight="1">
      <c r="A144" s="305"/>
      <c r="B144" s="269"/>
      <c r="C144" s="361"/>
      <c r="D144" s="269"/>
      <c r="E144" s="310"/>
      <c r="F144" s="310"/>
      <c r="G144" s="310"/>
      <c r="H144" s="310"/>
      <c r="I144" s="310"/>
      <c r="J144" s="310"/>
      <c r="K144" s="310"/>
      <c r="L144" s="310"/>
      <c r="M144" s="269"/>
    </row>
    <row r="145" spans="1:13" s="119" customFormat="1" ht="21" customHeight="1">
      <c r="A145" s="305"/>
      <c r="B145" s="269"/>
      <c r="C145" s="361"/>
      <c r="D145" s="269"/>
      <c r="E145" s="310"/>
      <c r="F145" s="310"/>
      <c r="G145" s="310"/>
      <c r="H145" s="310"/>
      <c r="I145" s="310"/>
      <c r="J145" s="310"/>
      <c r="K145" s="310"/>
      <c r="L145" s="310"/>
      <c r="M145" s="269"/>
    </row>
    <row r="146" spans="1:13" s="119" customFormat="1" ht="21" customHeight="1">
      <c r="A146" s="305"/>
      <c r="B146" s="269"/>
      <c r="C146" s="361"/>
      <c r="D146" s="269"/>
      <c r="E146" s="310"/>
      <c r="F146" s="310"/>
      <c r="G146" s="310"/>
      <c r="H146" s="310"/>
      <c r="I146" s="310"/>
      <c r="J146" s="310"/>
      <c r="K146" s="310"/>
      <c r="L146" s="310"/>
      <c r="M146" s="269"/>
    </row>
    <row r="147" spans="1:13" s="119" customFormat="1" ht="21" customHeight="1">
      <c r="A147" s="305"/>
      <c r="B147" s="269"/>
      <c r="C147" s="361"/>
      <c r="D147" s="269"/>
      <c r="E147" s="310"/>
      <c r="F147" s="310"/>
      <c r="G147" s="310"/>
      <c r="H147" s="310"/>
      <c r="I147" s="310"/>
      <c r="J147" s="310"/>
      <c r="K147" s="310"/>
      <c r="L147" s="310"/>
      <c r="M147" s="269"/>
    </row>
    <row r="148" spans="1:13" s="119" customFormat="1" ht="21" customHeight="1">
      <c r="A148" s="305"/>
      <c r="B148" s="269"/>
      <c r="C148" s="361"/>
      <c r="D148" s="269"/>
      <c r="E148" s="310"/>
      <c r="F148" s="310"/>
      <c r="G148" s="310"/>
      <c r="H148" s="310"/>
      <c r="I148" s="310"/>
      <c r="J148" s="310"/>
      <c r="K148" s="310"/>
      <c r="L148" s="310"/>
      <c r="M148" s="269"/>
    </row>
    <row r="149" spans="1:13" s="119" customFormat="1" ht="21" customHeight="1">
      <c r="A149" s="305"/>
      <c r="B149" s="269"/>
      <c r="C149" s="361"/>
      <c r="D149" s="269"/>
      <c r="E149" s="310"/>
      <c r="F149" s="310"/>
      <c r="G149" s="310"/>
      <c r="H149" s="310"/>
      <c r="I149" s="310"/>
      <c r="J149" s="310"/>
      <c r="K149" s="310"/>
      <c r="L149" s="310"/>
      <c r="M149" s="269"/>
    </row>
    <row r="150" spans="1:13" s="119" customFormat="1" ht="21" customHeight="1">
      <c r="A150" s="305"/>
      <c r="B150" s="269"/>
      <c r="C150" s="361"/>
      <c r="D150" s="269"/>
      <c r="E150" s="310"/>
      <c r="F150" s="310"/>
      <c r="G150" s="310"/>
      <c r="H150" s="310"/>
      <c r="I150" s="310"/>
      <c r="J150" s="310"/>
      <c r="K150" s="310"/>
      <c r="L150" s="310"/>
      <c r="M150" s="269"/>
    </row>
    <row r="151" spans="1:13" s="119" customFormat="1" ht="21" customHeight="1">
      <c r="A151" s="305"/>
      <c r="B151" s="269"/>
      <c r="C151" s="361"/>
      <c r="D151" s="269"/>
      <c r="E151" s="310"/>
      <c r="F151" s="310"/>
      <c r="G151" s="310"/>
      <c r="H151" s="310"/>
      <c r="I151" s="310"/>
      <c r="J151" s="310"/>
      <c r="K151" s="310"/>
      <c r="L151" s="310"/>
      <c r="M151" s="269"/>
    </row>
    <row r="152" spans="1:13" s="119" customFormat="1" ht="21" customHeight="1">
      <c r="A152" s="305"/>
      <c r="B152" s="269"/>
      <c r="C152" s="361"/>
      <c r="D152" s="269"/>
      <c r="E152" s="310"/>
      <c r="F152" s="310"/>
      <c r="G152" s="310"/>
      <c r="H152" s="310"/>
      <c r="I152" s="310"/>
      <c r="J152" s="310"/>
      <c r="K152" s="310"/>
      <c r="L152" s="310"/>
      <c r="M152" s="269"/>
    </row>
    <row r="153" spans="1:13" s="119" customFormat="1" ht="21" customHeight="1">
      <c r="A153" s="305"/>
      <c r="B153" s="269"/>
      <c r="C153" s="361"/>
      <c r="D153" s="269"/>
      <c r="E153" s="310"/>
      <c r="F153" s="310"/>
      <c r="G153" s="310"/>
      <c r="H153" s="310"/>
      <c r="I153" s="310"/>
      <c r="J153" s="310"/>
      <c r="K153" s="310"/>
      <c r="L153" s="310"/>
      <c r="M153" s="269"/>
    </row>
    <row r="154" spans="1:13" s="119" customFormat="1" ht="21" customHeight="1">
      <c r="A154" s="305"/>
      <c r="B154" s="269"/>
      <c r="C154" s="361"/>
      <c r="D154" s="269"/>
      <c r="E154" s="310"/>
      <c r="F154" s="310"/>
      <c r="G154" s="310"/>
      <c r="H154" s="310"/>
      <c r="I154" s="310"/>
      <c r="J154" s="310"/>
      <c r="K154" s="310"/>
      <c r="L154" s="310"/>
      <c r="M154" s="269"/>
    </row>
    <row r="155" spans="1:13" s="119" customFormat="1" ht="21" customHeight="1">
      <c r="A155" s="305"/>
      <c r="B155" s="269"/>
      <c r="C155" s="361"/>
      <c r="D155" s="269"/>
      <c r="E155" s="310"/>
      <c r="F155" s="310"/>
      <c r="G155" s="310"/>
      <c r="H155" s="310"/>
      <c r="I155" s="310"/>
      <c r="J155" s="310"/>
      <c r="K155" s="310"/>
      <c r="L155" s="310"/>
      <c r="M155" s="269"/>
    </row>
    <row r="156" spans="1:13" s="119" customFormat="1" ht="21" customHeight="1">
      <c r="A156" s="305"/>
      <c r="B156" s="269"/>
      <c r="C156" s="361"/>
      <c r="D156" s="269"/>
      <c r="E156" s="310"/>
      <c r="F156" s="310"/>
      <c r="G156" s="310"/>
      <c r="H156" s="310"/>
      <c r="I156" s="310"/>
      <c r="J156" s="310"/>
      <c r="K156" s="310"/>
      <c r="L156" s="310"/>
      <c r="M156" s="269"/>
    </row>
    <row r="157" spans="1:13" s="119" customFormat="1" ht="21" customHeight="1">
      <c r="A157" s="305"/>
      <c r="B157" s="269"/>
      <c r="C157" s="361"/>
      <c r="D157" s="269"/>
      <c r="E157" s="310"/>
      <c r="F157" s="310"/>
      <c r="G157" s="310"/>
      <c r="H157" s="310"/>
      <c r="I157" s="310"/>
      <c r="J157" s="310"/>
      <c r="K157" s="310"/>
      <c r="L157" s="310"/>
      <c r="M157" s="269"/>
    </row>
    <row r="158" spans="1:13" s="119" customFormat="1" ht="21" customHeight="1">
      <c r="A158" s="305"/>
      <c r="B158" s="269"/>
      <c r="C158" s="361"/>
      <c r="D158" s="269"/>
      <c r="E158" s="310"/>
      <c r="F158" s="310"/>
      <c r="G158" s="310"/>
      <c r="H158" s="310"/>
      <c r="I158" s="310"/>
      <c r="J158" s="310"/>
      <c r="K158" s="310"/>
      <c r="L158" s="310"/>
      <c r="M158" s="269"/>
    </row>
    <row r="159" spans="1:13" s="119" customFormat="1" ht="21" customHeight="1">
      <c r="A159" s="305"/>
      <c r="B159" s="269"/>
      <c r="C159" s="361"/>
      <c r="D159" s="269"/>
      <c r="E159" s="310"/>
      <c r="F159" s="310"/>
      <c r="G159" s="310"/>
      <c r="H159" s="310"/>
      <c r="I159" s="310"/>
      <c r="J159" s="310"/>
      <c r="K159" s="310"/>
      <c r="L159" s="310"/>
      <c r="M159" s="269"/>
    </row>
    <row r="160" spans="1:13" s="119" customFormat="1" ht="21" customHeight="1">
      <c r="A160" s="305"/>
      <c r="B160" s="269"/>
      <c r="C160" s="361"/>
      <c r="D160" s="269"/>
      <c r="E160" s="310"/>
      <c r="F160" s="310"/>
      <c r="G160" s="310"/>
      <c r="H160" s="310"/>
      <c r="I160" s="310"/>
      <c r="J160" s="310"/>
      <c r="K160" s="310"/>
      <c r="L160" s="310"/>
      <c r="M160" s="269"/>
    </row>
    <row r="161" spans="1:13" s="119" customFormat="1" ht="21" customHeight="1">
      <c r="A161" s="305"/>
      <c r="B161" s="269"/>
      <c r="C161" s="361"/>
      <c r="D161" s="269"/>
      <c r="E161" s="310"/>
      <c r="F161" s="310"/>
      <c r="G161" s="310"/>
      <c r="H161" s="310"/>
      <c r="I161" s="310"/>
      <c r="J161" s="310"/>
      <c r="K161" s="310"/>
      <c r="L161" s="310"/>
      <c r="M161" s="269"/>
    </row>
    <row r="162" spans="1:13" s="119" customFormat="1" ht="21" customHeight="1">
      <c r="A162" s="305"/>
      <c r="B162" s="269"/>
      <c r="C162" s="361"/>
      <c r="D162" s="269"/>
      <c r="E162" s="310"/>
      <c r="F162" s="310"/>
      <c r="G162" s="310"/>
      <c r="H162" s="310"/>
      <c r="I162" s="310"/>
      <c r="J162" s="310"/>
      <c r="K162" s="310"/>
      <c r="L162" s="310"/>
      <c r="M162" s="269"/>
    </row>
    <row r="163" spans="1:13" s="119" customFormat="1" ht="21" customHeight="1">
      <c r="A163" s="305"/>
      <c r="B163" s="269"/>
      <c r="C163" s="361"/>
      <c r="D163" s="269"/>
      <c r="E163" s="310"/>
      <c r="F163" s="310"/>
      <c r="G163" s="310"/>
      <c r="H163" s="310"/>
      <c r="I163" s="310"/>
      <c r="J163" s="310"/>
      <c r="K163" s="310"/>
      <c r="L163" s="310"/>
      <c r="M163" s="269"/>
    </row>
    <row r="164" spans="1:13" s="119" customFormat="1" ht="21" customHeight="1">
      <c r="A164" s="305"/>
      <c r="B164" s="269"/>
      <c r="C164" s="361"/>
      <c r="D164" s="269"/>
      <c r="E164" s="310"/>
      <c r="F164" s="310"/>
      <c r="G164" s="310"/>
      <c r="H164" s="310"/>
      <c r="I164" s="310"/>
      <c r="J164" s="310"/>
      <c r="K164" s="310"/>
      <c r="L164" s="310"/>
      <c r="M164" s="269"/>
    </row>
    <row r="165" spans="1:13" s="119" customFormat="1" ht="21" customHeight="1">
      <c r="A165" s="305"/>
      <c r="B165" s="269"/>
      <c r="C165" s="361"/>
      <c r="D165" s="269"/>
      <c r="E165" s="310"/>
      <c r="F165" s="310"/>
      <c r="G165" s="310"/>
      <c r="H165" s="310"/>
      <c r="I165" s="310"/>
      <c r="J165" s="310"/>
      <c r="K165" s="310"/>
      <c r="L165" s="310"/>
      <c r="M165" s="269"/>
    </row>
    <row r="166" spans="1:13" s="119" customFormat="1" ht="21" customHeight="1">
      <c r="A166" s="305"/>
      <c r="B166" s="269"/>
      <c r="C166" s="361"/>
      <c r="D166" s="269"/>
      <c r="E166" s="310"/>
      <c r="F166" s="310"/>
      <c r="G166" s="310"/>
      <c r="H166" s="310"/>
      <c r="I166" s="310"/>
      <c r="J166" s="310"/>
      <c r="K166" s="310"/>
      <c r="L166" s="310"/>
      <c r="M166" s="269"/>
    </row>
    <row r="167" spans="1:13" s="119" customFormat="1" ht="21" customHeight="1">
      <c r="A167" s="305"/>
      <c r="B167" s="269"/>
      <c r="C167" s="361"/>
      <c r="D167" s="269"/>
      <c r="E167" s="310"/>
      <c r="F167" s="310"/>
      <c r="G167" s="310"/>
      <c r="H167" s="310"/>
      <c r="I167" s="310"/>
      <c r="J167" s="310"/>
      <c r="K167" s="310"/>
      <c r="L167" s="310"/>
      <c r="M167" s="269"/>
    </row>
    <row r="168" spans="1:13" s="119" customFormat="1" ht="21" customHeight="1">
      <c r="A168" s="305"/>
      <c r="B168" s="269"/>
      <c r="C168" s="361"/>
      <c r="D168" s="269"/>
      <c r="E168" s="310"/>
      <c r="F168" s="310"/>
      <c r="G168" s="310"/>
      <c r="H168" s="310"/>
      <c r="I168" s="310"/>
      <c r="J168" s="310"/>
      <c r="K168" s="310"/>
      <c r="L168" s="310"/>
      <c r="M168" s="269"/>
    </row>
    <row r="169" spans="1:13" s="119" customFormat="1" ht="21" customHeight="1">
      <c r="A169" s="305"/>
      <c r="B169" s="269"/>
      <c r="C169" s="361"/>
      <c r="D169" s="269"/>
      <c r="E169" s="310"/>
      <c r="F169" s="310"/>
      <c r="G169" s="310"/>
      <c r="H169" s="310"/>
      <c r="I169" s="310"/>
      <c r="J169" s="310"/>
      <c r="K169" s="310"/>
      <c r="L169" s="310"/>
      <c r="M169" s="269"/>
    </row>
    <row r="170" spans="1:13" s="119" customFormat="1" ht="21" customHeight="1">
      <c r="A170" s="305"/>
      <c r="B170" s="269"/>
      <c r="C170" s="361"/>
      <c r="D170" s="269"/>
      <c r="E170" s="310"/>
      <c r="F170" s="310"/>
      <c r="G170" s="310"/>
      <c r="H170" s="310"/>
      <c r="I170" s="310"/>
      <c r="J170" s="310"/>
      <c r="K170" s="310"/>
      <c r="L170" s="310"/>
      <c r="M170" s="269"/>
    </row>
    <row r="171" spans="1:13" s="119" customFormat="1" ht="21" customHeight="1">
      <c r="A171" s="305"/>
      <c r="B171" s="269"/>
      <c r="C171" s="361"/>
      <c r="D171" s="269"/>
      <c r="E171" s="310"/>
      <c r="F171" s="310"/>
      <c r="G171" s="310"/>
      <c r="H171" s="310"/>
      <c r="I171" s="310"/>
      <c r="J171" s="310"/>
      <c r="K171" s="310"/>
      <c r="L171" s="310"/>
      <c r="M171" s="269"/>
    </row>
    <row r="172" spans="1:13" s="119" customFormat="1" ht="21" customHeight="1">
      <c r="A172" s="305"/>
      <c r="B172" s="269"/>
      <c r="C172" s="361"/>
      <c r="D172" s="269"/>
      <c r="E172" s="310"/>
      <c r="F172" s="310"/>
      <c r="G172" s="310"/>
      <c r="H172" s="310"/>
      <c r="I172" s="310"/>
      <c r="J172" s="310"/>
      <c r="K172" s="310"/>
      <c r="L172" s="310"/>
      <c r="M172" s="269"/>
    </row>
    <row r="173" spans="1:13" s="119" customFormat="1" ht="21" customHeight="1">
      <c r="A173" s="305"/>
      <c r="B173" s="269"/>
      <c r="C173" s="361"/>
      <c r="D173" s="269"/>
      <c r="E173" s="310"/>
      <c r="F173" s="310"/>
      <c r="G173" s="310"/>
      <c r="H173" s="310"/>
      <c r="I173" s="310"/>
      <c r="J173" s="310"/>
      <c r="K173" s="310"/>
      <c r="L173" s="310"/>
      <c r="M173" s="269"/>
    </row>
    <row r="174" spans="1:13" s="119" customFormat="1" ht="21" customHeight="1">
      <c r="A174" s="305"/>
      <c r="B174" s="269"/>
      <c r="C174" s="361"/>
      <c r="D174" s="269"/>
      <c r="E174" s="310"/>
      <c r="F174" s="310"/>
      <c r="G174" s="310"/>
      <c r="H174" s="310"/>
      <c r="I174" s="310"/>
      <c r="J174" s="310"/>
      <c r="K174" s="310"/>
      <c r="L174" s="310"/>
      <c r="M174" s="269"/>
    </row>
    <row r="175" spans="1:13" s="119" customFormat="1" ht="21" customHeight="1">
      <c r="A175" s="305"/>
      <c r="B175" s="269"/>
      <c r="C175" s="361"/>
      <c r="D175" s="269"/>
      <c r="E175" s="310"/>
      <c r="F175" s="310"/>
      <c r="G175" s="310"/>
      <c r="H175" s="310"/>
      <c r="I175" s="310"/>
      <c r="J175" s="310"/>
      <c r="K175" s="310"/>
      <c r="L175" s="310"/>
      <c r="M175" s="269"/>
    </row>
    <row r="176" spans="1:13" s="119" customFormat="1" ht="21" customHeight="1">
      <c r="A176" s="305"/>
      <c r="B176" s="269"/>
      <c r="C176" s="361"/>
      <c r="D176" s="269"/>
      <c r="E176" s="310"/>
      <c r="F176" s="310"/>
      <c r="G176" s="310"/>
      <c r="H176" s="310"/>
      <c r="I176" s="310"/>
      <c r="J176" s="310"/>
      <c r="K176" s="310"/>
      <c r="L176" s="310"/>
      <c r="M176" s="269"/>
    </row>
    <row r="177" spans="1:13" s="119" customFormat="1" ht="21" customHeight="1">
      <c r="A177" s="305"/>
      <c r="B177" s="269"/>
      <c r="C177" s="361"/>
      <c r="D177" s="269"/>
      <c r="E177" s="310"/>
      <c r="F177" s="310"/>
      <c r="G177" s="310"/>
      <c r="H177" s="310"/>
      <c r="I177" s="310"/>
      <c r="J177" s="310"/>
      <c r="K177" s="310"/>
      <c r="L177" s="310"/>
      <c r="M177" s="269"/>
    </row>
    <row r="178" spans="1:13" s="119" customFormat="1" ht="21" customHeight="1">
      <c r="A178" s="305"/>
      <c r="B178" s="269"/>
      <c r="C178" s="361"/>
      <c r="D178" s="269"/>
      <c r="E178" s="310"/>
      <c r="F178" s="310"/>
      <c r="G178" s="310"/>
      <c r="H178" s="310"/>
      <c r="I178" s="310"/>
      <c r="J178" s="310"/>
      <c r="K178" s="310"/>
      <c r="L178" s="310"/>
      <c r="M178" s="269"/>
    </row>
    <row r="179" spans="1:13" s="119" customFormat="1" ht="21" customHeight="1">
      <c r="A179" s="305"/>
      <c r="B179" s="269"/>
      <c r="C179" s="361"/>
      <c r="D179" s="269"/>
      <c r="E179" s="310"/>
      <c r="F179" s="310"/>
      <c r="G179" s="310"/>
      <c r="H179" s="310"/>
      <c r="I179" s="310"/>
      <c r="J179" s="310"/>
      <c r="K179" s="310"/>
      <c r="L179" s="310"/>
      <c r="M179" s="269"/>
    </row>
    <row r="180" spans="1:13" s="119" customFormat="1" ht="21" customHeight="1">
      <c r="A180" s="305"/>
      <c r="B180" s="269"/>
      <c r="C180" s="361"/>
      <c r="D180" s="269"/>
      <c r="E180" s="310"/>
      <c r="F180" s="310"/>
      <c r="G180" s="310"/>
      <c r="H180" s="310"/>
      <c r="I180" s="310"/>
      <c r="J180" s="310"/>
      <c r="K180" s="310"/>
      <c r="L180" s="310"/>
      <c r="M180" s="269"/>
    </row>
    <row r="181" spans="1:13" s="119" customFormat="1" ht="21" customHeight="1">
      <c r="A181" s="305"/>
      <c r="B181" s="269"/>
      <c r="C181" s="361"/>
      <c r="D181" s="269"/>
      <c r="E181" s="310"/>
      <c r="F181" s="310"/>
      <c r="G181" s="310"/>
      <c r="H181" s="310"/>
      <c r="I181" s="310"/>
      <c r="J181" s="310"/>
      <c r="K181" s="310"/>
      <c r="L181" s="310"/>
      <c r="M181" s="269"/>
    </row>
    <row r="182" spans="1:13" s="119" customFormat="1" ht="21" customHeight="1">
      <c r="A182" s="305"/>
      <c r="B182" s="269"/>
      <c r="C182" s="361"/>
      <c r="D182" s="269"/>
      <c r="E182" s="310"/>
      <c r="F182" s="310"/>
      <c r="G182" s="310"/>
      <c r="H182" s="310"/>
      <c r="I182" s="310"/>
      <c r="J182" s="310"/>
      <c r="K182" s="310"/>
      <c r="L182" s="310"/>
      <c r="M182" s="269"/>
    </row>
    <row r="183" spans="1:13" s="119" customFormat="1" ht="21" customHeight="1">
      <c r="A183" s="305"/>
      <c r="B183" s="269"/>
      <c r="C183" s="361"/>
      <c r="D183" s="269"/>
      <c r="E183" s="310"/>
      <c r="F183" s="310"/>
      <c r="G183" s="310"/>
      <c r="H183" s="310"/>
      <c r="I183" s="310"/>
      <c r="J183" s="310"/>
      <c r="K183" s="310"/>
      <c r="L183" s="310"/>
      <c r="M183" s="269"/>
    </row>
    <row r="184" spans="1:13" s="119" customFormat="1" ht="21" customHeight="1">
      <c r="A184" s="305"/>
      <c r="B184" s="269"/>
      <c r="C184" s="361"/>
      <c r="D184" s="269"/>
      <c r="E184" s="310"/>
      <c r="F184" s="310"/>
      <c r="G184" s="310"/>
      <c r="H184" s="310"/>
      <c r="I184" s="310"/>
      <c r="J184" s="310"/>
      <c r="K184" s="310"/>
      <c r="L184" s="310"/>
      <c r="M184" s="269"/>
    </row>
    <row r="185" spans="1:13" s="119" customFormat="1" ht="21" customHeight="1">
      <c r="A185" s="305"/>
      <c r="B185" s="269"/>
      <c r="C185" s="361"/>
      <c r="D185" s="269"/>
      <c r="E185" s="310"/>
      <c r="F185" s="310"/>
      <c r="G185" s="310"/>
      <c r="H185" s="310"/>
      <c r="I185" s="310"/>
      <c r="J185" s="310"/>
      <c r="K185" s="310"/>
      <c r="L185" s="310"/>
      <c r="M185" s="269"/>
    </row>
    <row r="186" spans="1:13" s="119" customFormat="1" ht="21" customHeight="1">
      <c r="A186" s="305"/>
      <c r="B186" s="269"/>
      <c r="C186" s="361"/>
      <c r="D186" s="269"/>
      <c r="E186" s="310"/>
      <c r="F186" s="310"/>
      <c r="G186" s="310"/>
      <c r="H186" s="310"/>
      <c r="I186" s="310"/>
      <c r="J186" s="310"/>
      <c r="K186" s="310"/>
      <c r="L186" s="310"/>
      <c r="M186" s="269"/>
    </row>
    <row r="187" spans="1:13" s="119" customFormat="1" ht="21" customHeight="1">
      <c r="A187" s="305"/>
      <c r="B187" s="269"/>
      <c r="C187" s="361"/>
      <c r="D187" s="269"/>
      <c r="E187" s="310"/>
      <c r="F187" s="310"/>
      <c r="G187" s="310"/>
      <c r="H187" s="310"/>
      <c r="I187" s="310"/>
      <c r="J187" s="310"/>
      <c r="K187" s="310"/>
      <c r="L187" s="310"/>
      <c r="M187" s="269"/>
    </row>
    <row r="188" spans="1:13" s="119" customFormat="1" ht="21" customHeight="1">
      <c r="A188" s="305"/>
      <c r="B188" s="269"/>
      <c r="C188" s="361"/>
      <c r="D188" s="269"/>
      <c r="E188" s="310"/>
      <c r="F188" s="310"/>
      <c r="G188" s="310"/>
      <c r="H188" s="310"/>
      <c r="I188" s="310"/>
      <c r="J188" s="310"/>
      <c r="K188" s="310"/>
      <c r="L188" s="310"/>
      <c r="M188" s="269"/>
    </row>
    <row r="189" spans="1:13" s="119" customFormat="1" ht="21" customHeight="1">
      <c r="A189" s="305"/>
      <c r="B189" s="269"/>
      <c r="C189" s="361"/>
      <c r="D189" s="269"/>
      <c r="E189" s="310"/>
      <c r="F189" s="310"/>
      <c r="G189" s="310"/>
      <c r="H189" s="310"/>
      <c r="I189" s="310"/>
      <c r="J189" s="310"/>
      <c r="K189" s="310"/>
      <c r="L189" s="310"/>
      <c r="M189" s="269"/>
    </row>
    <row r="190" spans="1:13" s="119" customFormat="1" ht="21" customHeight="1">
      <c r="A190" s="305"/>
      <c r="B190" s="269"/>
      <c r="C190" s="361"/>
      <c r="D190" s="269"/>
      <c r="E190" s="310"/>
      <c r="F190" s="310"/>
      <c r="G190" s="310"/>
      <c r="H190" s="310"/>
      <c r="I190" s="310"/>
      <c r="J190" s="310"/>
      <c r="K190" s="310"/>
      <c r="L190" s="310"/>
      <c r="M190" s="269"/>
    </row>
    <row r="191" spans="1:13" s="119" customFormat="1" ht="21" customHeight="1">
      <c r="A191" s="305"/>
      <c r="B191" s="269"/>
      <c r="C191" s="361"/>
      <c r="D191" s="269"/>
      <c r="E191" s="310"/>
      <c r="F191" s="310"/>
      <c r="G191" s="310"/>
      <c r="H191" s="310"/>
      <c r="I191" s="310"/>
      <c r="J191" s="310"/>
      <c r="K191" s="310"/>
      <c r="L191" s="310"/>
      <c r="M191" s="269"/>
    </row>
    <row r="192" spans="1:13" s="119" customFormat="1" ht="21" customHeight="1">
      <c r="A192" s="305"/>
      <c r="B192" s="269"/>
      <c r="C192" s="361"/>
      <c r="D192" s="269"/>
      <c r="E192" s="310"/>
      <c r="F192" s="310"/>
      <c r="G192" s="310"/>
      <c r="H192" s="310"/>
      <c r="I192" s="310"/>
      <c r="J192" s="310"/>
      <c r="K192" s="310"/>
      <c r="L192" s="310"/>
      <c r="M192" s="269"/>
    </row>
    <row r="193" spans="1:13" s="119" customFormat="1" ht="21" customHeight="1">
      <c r="A193" s="305"/>
      <c r="B193" s="269"/>
      <c r="C193" s="361"/>
      <c r="D193" s="269"/>
      <c r="E193" s="310"/>
      <c r="F193" s="310"/>
      <c r="G193" s="310"/>
      <c r="H193" s="310"/>
      <c r="I193" s="310"/>
      <c r="J193" s="310"/>
      <c r="K193" s="310"/>
      <c r="L193" s="310"/>
      <c r="M193" s="269"/>
    </row>
    <row r="194" spans="1:13" s="119" customFormat="1" ht="21" customHeight="1">
      <c r="A194" s="305"/>
      <c r="B194" s="269"/>
      <c r="C194" s="361"/>
      <c r="D194" s="269"/>
      <c r="E194" s="310"/>
      <c r="F194" s="310"/>
      <c r="G194" s="310"/>
      <c r="H194" s="310"/>
      <c r="I194" s="310"/>
      <c r="J194" s="310"/>
      <c r="K194" s="310"/>
      <c r="L194" s="310"/>
      <c r="M194" s="269"/>
    </row>
    <row r="195" spans="1:13" s="119" customFormat="1" ht="21" customHeight="1">
      <c r="A195" s="305"/>
      <c r="B195" s="269"/>
      <c r="C195" s="361"/>
      <c r="D195" s="269"/>
      <c r="E195" s="310"/>
      <c r="F195" s="310"/>
      <c r="G195" s="310"/>
      <c r="H195" s="310"/>
      <c r="I195" s="310"/>
      <c r="J195" s="310"/>
      <c r="K195" s="310"/>
      <c r="L195" s="310"/>
      <c r="M195" s="269"/>
    </row>
    <row r="196" spans="1:13" s="119" customFormat="1" ht="21" customHeight="1">
      <c r="A196" s="305"/>
      <c r="B196" s="269"/>
      <c r="C196" s="361"/>
      <c r="D196" s="269"/>
      <c r="E196" s="310"/>
      <c r="F196" s="310"/>
      <c r="G196" s="310"/>
      <c r="H196" s="310"/>
      <c r="I196" s="310"/>
      <c r="J196" s="310"/>
      <c r="K196" s="310"/>
      <c r="L196" s="310"/>
      <c r="M196" s="269"/>
    </row>
    <row r="197" spans="1:13" s="119" customFormat="1" ht="21" customHeight="1">
      <c r="A197" s="305"/>
      <c r="B197" s="269"/>
      <c r="C197" s="361"/>
      <c r="D197" s="269"/>
      <c r="E197" s="310"/>
      <c r="F197" s="310"/>
      <c r="G197" s="310"/>
      <c r="H197" s="310"/>
      <c r="I197" s="310"/>
      <c r="J197" s="310"/>
      <c r="K197" s="310"/>
      <c r="L197" s="310"/>
      <c r="M197" s="269"/>
    </row>
    <row r="198" spans="1:13" s="119" customFormat="1" ht="21" customHeight="1">
      <c r="A198" s="305"/>
      <c r="B198" s="269"/>
      <c r="C198" s="361"/>
      <c r="D198" s="269"/>
      <c r="E198" s="310"/>
      <c r="F198" s="310"/>
      <c r="G198" s="310"/>
      <c r="H198" s="310"/>
      <c r="I198" s="310"/>
      <c r="J198" s="310"/>
      <c r="K198" s="310"/>
      <c r="L198" s="310"/>
      <c r="M198" s="269"/>
    </row>
    <row r="199" spans="1:13" s="119" customFormat="1" ht="21" customHeight="1">
      <c r="A199" s="305"/>
      <c r="B199" s="269"/>
      <c r="C199" s="361"/>
      <c r="D199" s="269"/>
      <c r="E199" s="310"/>
      <c r="F199" s="310"/>
      <c r="G199" s="310"/>
      <c r="H199" s="310"/>
      <c r="I199" s="310"/>
      <c r="J199" s="310"/>
      <c r="K199" s="310"/>
      <c r="L199" s="310"/>
      <c r="M199" s="269"/>
    </row>
    <row r="200" spans="1:13" s="119" customFormat="1" ht="21" customHeight="1">
      <c r="A200" s="305"/>
      <c r="B200" s="269"/>
      <c r="C200" s="361"/>
      <c r="D200" s="269"/>
      <c r="E200" s="310"/>
      <c r="F200" s="310"/>
      <c r="G200" s="310"/>
      <c r="H200" s="310"/>
      <c r="I200" s="310"/>
      <c r="J200" s="310"/>
      <c r="K200" s="310"/>
      <c r="L200" s="310"/>
      <c r="M200" s="269"/>
    </row>
    <row r="201" spans="1:13" s="119" customFormat="1" ht="21" customHeight="1">
      <c r="A201" s="305"/>
      <c r="B201" s="269"/>
      <c r="C201" s="361"/>
      <c r="D201" s="269"/>
      <c r="E201" s="310"/>
      <c r="F201" s="310"/>
      <c r="G201" s="310"/>
      <c r="H201" s="310"/>
      <c r="I201" s="310"/>
      <c r="J201" s="310"/>
      <c r="K201" s="310"/>
      <c r="L201" s="310"/>
      <c r="M201" s="269"/>
    </row>
    <row r="202" spans="1:13" s="119" customFormat="1" ht="21" customHeight="1">
      <c r="A202" s="305"/>
      <c r="B202" s="269"/>
      <c r="C202" s="361"/>
      <c r="D202" s="269"/>
      <c r="E202" s="310"/>
      <c r="F202" s="310"/>
      <c r="G202" s="310"/>
      <c r="H202" s="310"/>
      <c r="I202" s="310"/>
      <c r="J202" s="310"/>
      <c r="K202" s="310"/>
      <c r="L202" s="310"/>
      <c r="M202" s="269"/>
    </row>
    <row r="203" spans="1:13" s="119" customFormat="1" ht="21" customHeight="1">
      <c r="A203" s="305"/>
      <c r="B203" s="269"/>
      <c r="C203" s="361"/>
      <c r="D203" s="269"/>
      <c r="E203" s="310"/>
      <c r="F203" s="310"/>
      <c r="G203" s="310"/>
      <c r="H203" s="310"/>
      <c r="I203" s="310"/>
      <c r="J203" s="310"/>
      <c r="K203" s="310"/>
      <c r="L203" s="310"/>
      <c r="M203" s="269"/>
    </row>
    <row r="204" spans="1:13" s="119" customFormat="1" ht="21" customHeight="1">
      <c r="A204" s="305"/>
      <c r="B204" s="269"/>
      <c r="C204" s="361"/>
      <c r="D204" s="269"/>
      <c r="E204" s="310"/>
      <c r="F204" s="310"/>
      <c r="G204" s="310"/>
      <c r="H204" s="310"/>
      <c r="I204" s="310"/>
      <c r="J204" s="310"/>
      <c r="K204" s="310"/>
      <c r="L204" s="310"/>
      <c r="M204" s="269"/>
    </row>
    <row r="205" spans="1:13" s="119" customFormat="1" ht="21" customHeight="1">
      <c r="A205" s="305"/>
      <c r="B205" s="269"/>
      <c r="C205" s="361"/>
      <c r="D205" s="269"/>
      <c r="E205" s="310"/>
      <c r="F205" s="310"/>
      <c r="G205" s="310"/>
      <c r="H205" s="310"/>
      <c r="I205" s="310"/>
      <c r="J205" s="310"/>
      <c r="K205" s="310"/>
      <c r="L205" s="310"/>
      <c r="M205" s="269"/>
    </row>
    <row r="206" spans="1:13" s="119" customFormat="1" ht="21" customHeight="1">
      <c r="A206" s="305"/>
      <c r="B206" s="269"/>
      <c r="C206" s="361"/>
      <c r="D206" s="269"/>
      <c r="E206" s="310"/>
      <c r="F206" s="310"/>
      <c r="G206" s="310"/>
      <c r="H206" s="310"/>
      <c r="I206" s="310"/>
      <c r="J206" s="310"/>
      <c r="K206" s="310"/>
      <c r="L206" s="310"/>
      <c r="M206" s="269"/>
    </row>
    <row r="207" spans="1:13" s="119" customFormat="1" ht="21" customHeight="1">
      <c r="A207" s="305"/>
      <c r="B207" s="269"/>
      <c r="C207" s="361"/>
      <c r="D207" s="269"/>
      <c r="E207" s="310"/>
      <c r="F207" s="310"/>
      <c r="G207" s="310"/>
      <c r="H207" s="310"/>
      <c r="I207" s="310"/>
      <c r="J207" s="310"/>
      <c r="K207" s="310"/>
      <c r="L207" s="310"/>
      <c r="M207" s="269"/>
    </row>
    <row r="208" spans="1:13" s="119" customFormat="1" ht="21" customHeight="1">
      <c r="A208" s="305"/>
      <c r="B208" s="269"/>
      <c r="C208" s="361"/>
      <c r="D208" s="269"/>
      <c r="E208" s="310"/>
      <c r="F208" s="310"/>
      <c r="G208" s="310"/>
      <c r="H208" s="310"/>
      <c r="I208" s="310"/>
      <c r="J208" s="310"/>
      <c r="K208" s="310"/>
      <c r="L208" s="310"/>
      <c r="M208" s="269"/>
    </row>
    <row r="209" spans="1:13" s="119" customFormat="1" ht="21" customHeight="1">
      <c r="A209" s="305"/>
      <c r="B209" s="269"/>
      <c r="C209" s="361"/>
      <c r="D209" s="269"/>
      <c r="E209" s="310"/>
      <c r="F209" s="310"/>
      <c r="G209" s="310"/>
      <c r="H209" s="310"/>
      <c r="I209" s="310"/>
      <c r="J209" s="310"/>
      <c r="K209" s="310"/>
      <c r="L209" s="310"/>
      <c r="M209" s="269"/>
    </row>
    <row r="210" spans="1:13" s="119" customFormat="1" ht="21" customHeight="1">
      <c r="A210" s="305"/>
      <c r="B210" s="269"/>
      <c r="C210" s="361"/>
      <c r="D210" s="269"/>
      <c r="E210" s="310"/>
      <c r="F210" s="310"/>
      <c r="G210" s="310"/>
      <c r="H210" s="310"/>
      <c r="I210" s="310"/>
      <c r="J210" s="310"/>
      <c r="K210" s="310"/>
      <c r="L210" s="310"/>
      <c r="M210" s="269"/>
    </row>
    <row r="211" spans="1:13" s="119" customFormat="1" ht="21" customHeight="1">
      <c r="A211" s="305"/>
      <c r="B211" s="269"/>
      <c r="C211" s="361"/>
      <c r="D211" s="269"/>
      <c r="E211" s="310"/>
      <c r="F211" s="310"/>
      <c r="G211" s="310"/>
      <c r="H211" s="310"/>
      <c r="I211" s="310"/>
      <c r="J211" s="310"/>
      <c r="K211" s="310"/>
      <c r="L211" s="310"/>
      <c r="M211" s="269"/>
    </row>
    <row r="212" spans="1:13" s="119" customFormat="1" ht="21" customHeight="1">
      <c r="A212" s="305"/>
      <c r="B212" s="269"/>
      <c r="C212" s="361"/>
      <c r="D212" s="269"/>
      <c r="E212" s="310"/>
      <c r="F212" s="310"/>
      <c r="G212" s="310"/>
      <c r="H212" s="310"/>
      <c r="I212" s="310"/>
      <c r="J212" s="310"/>
      <c r="K212" s="310"/>
      <c r="L212" s="310"/>
      <c r="M212" s="269"/>
    </row>
    <row r="213" spans="1:13" s="119" customFormat="1" ht="21" customHeight="1">
      <c r="A213" s="305"/>
      <c r="B213" s="269"/>
      <c r="C213" s="361"/>
      <c r="D213" s="269"/>
      <c r="E213" s="310"/>
      <c r="F213" s="310"/>
      <c r="G213" s="310"/>
      <c r="H213" s="310"/>
      <c r="I213" s="310"/>
      <c r="J213" s="310"/>
      <c r="K213" s="310"/>
      <c r="L213" s="310"/>
      <c r="M213" s="269"/>
    </row>
    <row r="214" spans="1:13" s="119" customFormat="1" ht="21" customHeight="1">
      <c r="A214" s="305"/>
      <c r="B214" s="269"/>
      <c r="C214" s="361"/>
      <c r="D214" s="269"/>
      <c r="E214" s="310"/>
      <c r="F214" s="310"/>
      <c r="G214" s="310"/>
      <c r="H214" s="310"/>
      <c r="I214" s="310"/>
      <c r="J214" s="310"/>
      <c r="K214" s="310"/>
      <c r="L214" s="310"/>
      <c r="M214" s="269"/>
    </row>
    <row r="215" spans="1:13" s="119" customFormat="1" ht="21" customHeight="1">
      <c r="A215" s="305"/>
      <c r="B215" s="269"/>
      <c r="C215" s="361"/>
      <c r="D215" s="269"/>
      <c r="E215" s="310"/>
      <c r="F215" s="310"/>
      <c r="G215" s="310"/>
      <c r="H215" s="310"/>
      <c r="I215" s="310"/>
      <c r="J215" s="310"/>
      <c r="K215" s="310"/>
      <c r="L215" s="310"/>
      <c r="M215" s="269"/>
    </row>
    <row r="216" spans="1:13" s="119" customFormat="1" ht="21" customHeight="1">
      <c r="A216" s="305"/>
      <c r="B216" s="269"/>
      <c r="C216" s="361"/>
      <c r="D216" s="269"/>
      <c r="E216" s="310"/>
      <c r="F216" s="310"/>
      <c r="G216" s="310"/>
      <c r="H216" s="310"/>
      <c r="I216" s="310"/>
      <c r="J216" s="310"/>
      <c r="K216" s="310"/>
      <c r="L216" s="310"/>
      <c r="M216" s="269"/>
    </row>
    <row r="217" spans="1:13" s="119" customFormat="1" ht="21" customHeight="1">
      <c r="A217" s="305"/>
      <c r="B217" s="269"/>
      <c r="C217" s="361"/>
      <c r="D217" s="269"/>
      <c r="E217" s="310"/>
      <c r="F217" s="310"/>
      <c r="G217" s="310"/>
      <c r="H217" s="310"/>
      <c r="I217" s="310"/>
      <c r="J217" s="310"/>
      <c r="K217" s="310"/>
      <c r="L217" s="310"/>
      <c r="M217" s="269"/>
    </row>
    <row r="218" spans="1:13" s="119" customFormat="1" ht="21" customHeight="1">
      <c r="A218" s="305"/>
      <c r="B218" s="269"/>
      <c r="C218" s="361"/>
      <c r="D218" s="269"/>
      <c r="E218" s="310"/>
      <c r="F218" s="310"/>
      <c r="G218" s="310"/>
      <c r="H218" s="310"/>
      <c r="I218" s="310"/>
      <c r="J218" s="310"/>
      <c r="K218" s="310"/>
      <c r="L218" s="310"/>
      <c r="M218" s="269"/>
    </row>
    <row r="219" spans="1:13" s="119" customFormat="1" ht="21" customHeight="1">
      <c r="A219" s="305"/>
      <c r="B219" s="269"/>
      <c r="C219" s="361"/>
      <c r="D219" s="269"/>
      <c r="E219" s="310"/>
      <c r="F219" s="310"/>
      <c r="G219" s="310"/>
      <c r="H219" s="310"/>
      <c r="I219" s="310"/>
      <c r="J219" s="310"/>
      <c r="K219" s="310"/>
      <c r="L219" s="310"/>
      <c r="M219" s="269"/>
    </row>
    <row r="220" spans="1:13" s="119" customFormat="1" ht="21" customHeight="1">
      <c r="A220" s="305"/>
      <c r="B220" s="269"/>
      <c r="C220" s="361"/>
      <c r="D220" s="269"/>
      <c r="E220" s="310"/>
      <c r="F220" s="310"/>
      <c r="G220" s="310"/>
      <c r="H220" s="310"/>
      <c r="I220" s="310"/>
      <c r="J220" s="310"/>
      <c r="K220" s="310"/>
      <c r="L220" s="310"/>
      <c r="M220" s="269"/>
    </row>
    <row r="221" spans="1:13" s="119" customFormat="1" ht="21" customHeight="1">
      <c r="A221" s="305"/>
      <c r="B221" s="269"/>
      <c r="C221" s="361"/>
      <c r="D221" s="269"/>
      <c r="E221" s="310"/>
      <c r="F221" s="310"/>
      <c r="G221" s="310"/>
      <c r="H221" s="310"/>
      <c r="I221" s="310"/>
      <c r="J221" s="310"/>
      <c r="K221" s="310"/>
      <c r="L221" s="310"/>
      <c r="M221" s="269"/>
    </row>
    <row r="222" spans="1:13" s="119" customFormat="1" ht="21" customHeight="1">
      <c r="A222" s="305"/>
      <c r="B222" s="269"/>
      <c r="C222" s="361"/>
      <c r="D222" s="269"/>
      <c r="E222" s="310"/>
      <c r="F222" s="310"/>
      <c r="G222" s="310"/>
      <c r="H222" s="310"/>
      <c r="I222" s="310"/>
      <c r="J222" s="310"/>
      <c r="K222" s="310"/>
      <c r="L222" s="310"/>
      <c r="M222" s="269"/>
    </row>
    <row r="223" spans="1:13" s="119" customFormat="1" ht="21" customHeight="1">
      <c r="A223" s="305"/>
      <c r="B223" s="269"/>
      <c r="C223" s="361"/>
      <c r="D223" s="269"/>
      <c r="E223" s="310"/>
      <c r="F223" s="310"/>
      <c r="G223" s="310"/>
      <c r="H223" s="310"/>
      <c r="I223" s="310"/>
      <c r="J223" s="310"/>
      <c r="K223" s="310"/>
      <c r="L223" s="310"/>
      <c r="M223" s="269"/>
    </row>
    <row r="224" spans="1:13" s="119" customFormat="1" ht="21" customHeight="1">
      <c r="A224" s="305"/>
      <c r="B224" s="269"/>
      <c r="C224" s="361"/>
      <c r="D224" s="269"/>
      <c r="E224" s="310"/>
      <c r="F224" s="310"/>
      <c r="G224" s="310"/>
      <c r="H224" s="310"/>
      <c r="I224" s="310"/>
      <c r="J224" s="310"/>
      <c r="K224" s="310"/>
      <c r="L224" s="310"/>
      <c r="M224" s="269"/>
    </row>
    <row r="225" spans="1:13" s="119" customFormat="1" ht="21" customHeight="1">
      <c r="A225" s="305"/>
      <c r="B225" s="269"/>
      <c r="C225" s="361"/>
      <c r="D225" s="269"/>
      <c r="E225" s="310"/>
      <c r="F225" s="310"/>
      <c r="G225" s="310"/>
      <c r="H225" s="310"/>
      <c r="I225" s="310"/>
      <c r="J225" s="310"/>
      <c r="K225" s="310"/>
      <c r="L225" s="310"/>
      <c r="M225" s="269"/>
    </row>
    <row r="226" spans="1:13" s="119" customFormat="1" ht="21" customHeight="1">
      <c r="A226" s="305"/>
      <c r="B226" s="269"/>
      <c r="C226" s="361"/>
      <c r="D226" s="269"/>
      <c r="E226" s="310"/>
      <c r="F226" s="310"/>
      <c r="G226" s="310"/>
      <c r="H226" s="310"/>
      <c r="I226" s="310"/>
      <c r="J226" s="310"/>
      <c r="K226" s="310"/>
      <c r="L226" s="310"/>
      <c r="M226" s="269"/>
    </row>
    <row r="227" spans="1:13" s="119" customFormat="1" ht="21" customHeight="1">
      <c r="A227" s="305"/>
      <c r="B227" s="269"/>
      <c r="C227" s="361"/>
      <c r="D227" s="269"/>
      <c r="E227" s="310"/>
      <c r="F227" s="310"/>
      <c r="G227" s="310"/>
      <c r="H227" s="310"/>
      <c r="I227" s="310"/>
      <c r="J227" s="310"/>
      <c r="K227" s="310"/>
      <c r="L227" s="310"/>
      <c r="M227" s="269"/>
    </row>
    <row r="228" spans="1:13" s="119" customFormat="1" ht="21" customHeight="1">
      <c r="A228" s="305"/>
      <c r="B228" s="269"/>
      <c r="C228" s="361"/>
      <c r="D228" s="269"/>
      <c r="E228" s="310"/>
      <c r="F228" s="310"/>
      <c r="G228" s="310"/>
      <c r="H228" s="310"/>
      <c r="I228" s="310"/>
      <c r="J228" s="310"/>
      <c r="K228" s="310"/>
      <c r="L228" s="310"/>
      <c r="M228" s="269"/>
    </row>
    <row r="229" spans="1:13" s="119" customFormat="1" ht="21" customHeight="1">
      <c r="A229" s="305"/>
      <c r="B229" s="269"/>
      <c r="C229" s="361"/>
      <c r="D229" s="269"/>
      <c r="E229" s="310"/>
      <c r="F229" s="310"/>
      <c r="G229" s="310"/>
      <c r="H229" s="310"/>
      <c r="I229" s="310"/>
      <c r="J229" s="310"/>
      <c r="K229" s="310"/>
      <c r="L229" s="310"/>
      <c r="M229" s="269"/>
    </row>
    <row r="230" spans="1:13" s="119" customFormat="1" ht="21" customHeight="1">
      <c r="A230" s="305"/>
      <c r="B230" s="269"/>
      <c r="C230" s="361"/>
      <c r="D230" s="269"/>
      <c r="E230" s="310"/>
      <c r="F230" s="310"/>
      <c r="G230" s="310"/>
      <c r="H230" s="310"/>
      <c r="I230" s="310"/>
      <c r="J230" s="310"/>
      <c r="K230" s="310"/>
      <c r="L230" s="310"/>
      <c r="M230" s="269"/>
    </row>
    <row r="231" spans="1:13" s="119" customFormat="1" ht="21" customHeight="1">
      <c r="A231" s="305"/>
      <c r="B231" s="269"/>
      <c r="C231" s="361"/>
      <c r="D231" s="269"/>
      <c r="E231" s="310"/>
      <c r="F231" s="310"/>
      <c r="G231" s="310"/>
      <c r="H231" s="310"/>
      <c r="I231" s="310"/>
      <c r="J231" s="310"/>
      <c r="K231" s="310"/>
      <c r="L231" s="310"/>
      <c r="M231" s="269"/>
    </row>
    <row r="232" spans="1:13" s="119" customFormat="1" ht="21" customHeight="1">
      <c r="A232" s="305"/>
      <c r="B232" s="269"/>
      <c r="C232" s="361"/>
      <c r="D232" s="269"/>
      <c r="E232" s="310"/>
      <c r="F232" s="310"/>
      <c r="G232" s="310"/>
      <c r="H232" s="310"/>
      <c r="I232" s="310"/>
      <c r="J232" s="310"/>
      <c r="K232" s="310"/>
      <c r="L232" s="310"/>
      <c r="M232" s="269"/>
    </row>
    <row r="233" spans="1:13" s="119" customFormat="1" ht="21" customHeight="1">
      <c r="A233" s="305"/>
      <c r="B233" s="269"/>
      <c r="C233" s="361"/>
      <c r="D233" s="269"/>
      <c r="E233" s="310"/>
      <c r="F233" s="310"/>
      <c r="G233" s="310"/>
      <c r="H233" s="310"/>
      <c r="I233" s="310"/>
      <c r="J233" s="310"/>
      <c r="K233" s="310"/>
      <c r="L233" s="310"/>
      <c r="M233" s="269"/>
    </row>
    <row r="234" spans="1:13" s="119" customFormat="1" ht="21" customHeight="1">
      <c r="A234" s="305"/>
      <c r="B234" s="269"/>
      <c r="C234" s="361"/>
      <c r="D234" s="269"/>
      <c r="E234" s="310"/>
      <c r="F234" s="310"/>
      <c r="G234" s="310"/>
      <c r="H234" s="310"/>
      <c r="I234" s="310"/>
      <c r="J234" s="310"/>
      <c r="K234" s="310"/>
      <c r="L234" s="310"/>
      <c r="M234" s="269"/>
    </row>
    <row r="235" spans="1:13" s="119" customFormat="1" ht="21" customHeight="1">
      <c r="A235" s="305"/>
      <c r="B235" s="269"/>
      <c r="C235" s="361"/>
      <c r="D235" s="269"/>
      <c r="E235" s="310"/>
      <c r="F235" s="310"/>
      <c r="G235" s="310"/>
      <c r="H235" s="310"/>
      <c r="I235" s="310"/>
      <c r="J235" s="310"/>
      <c r="K235" s="310"/>
      <c r="L235" s="310"/>
      <c r="M235" s="269"/>
    </row>
    <row r="236" spans="1:13" s="119" customFormat="1" ht="21" customHeight="1">
      <c r="A236" s="305"/>
      <c r="B236" s="269"/>
      <c r="C236" s="361"/>
      <c r="D236" s="269"/>
      <c r="E236" s="310"/>
      <c r="F236" s="310"/>
      <c r="G236" s="310"/>
      <c r="H236" s="310"/>
      <c r="I236" s="310"/>
      <c r="J236" s="310"/>
      <c r="K236" s="310"/>
      <c r="L236" s="310"/>
      <c r="M236" s="269"/>
    </row>
    <row r="237" spans="1:13" s="119" customFormat="1" ht="21" customHeight="1">
      <c r="A237" s="305"/>
      <c r="B237" s="269"/>
      <c r="C237" s="361"/>
      <c r="D237" s="269"/>
      <c r="E237" s="310"/>
      <c r="F237" s="310"/>
      <c r="G237" s="310"/>
      <c r="H237" s="310"/>
      <c r="I237" s="310"/>
      <c r="J237" s="310"/>
      <c r="K237" s="310"/>
      <c r="L237" s="310"/>
      <c r="M237" s="269"/>
    </row>
    <row r="238" spans="1:13" s="119" customFormat="1" ht="21" customHeight="1">
      <c r="A238" s="305"/>
      <c r="B238" s="269"/>
      <c r="C238" s="361"/>
      <c r="D238" s="269"/>
      <c r="E238" s="310"/>
      <c r="F238" s="310"/>
      <c r="G238" s="310"/>
      <c r="H238" s="310"/>
      <c r="I238" s="310"/>
      <c r="J238" s="310"/>
      <c r="K238" s="310"/>
      <c r="L238" s="310"/>
      <c r="M238" s="269"/>
    </row>
    <row r="239" spans="1:13" s="119" customFormat="1" ht="21" customHeight="1">
      <c r="A239" s="305"/>
      <c r="B239" s="269"/>
      <c r="C239" s="361"/>
      <c r="D239" s="269"/>
      <c r="E239" s="310"/>
      <c r="F239" s="310"/>
      <c r="G239" s="310"/>
      <c r="H239" s="310"/>
      <c r="I239" s="310"/>
      <c r="J239" s="310"/>
      <c r="K239" s="310"/>
      <c r="L239" s="310"/>
      <c r="M239" s="269"/>
    </row>
    <row r="240" spans="1:13" s="119" customFormat="1" ht="21" customHeight="1">
      <c r="A240" s="305"/>
      <c r="B240" s="269"/>
      <c r="C240" s="361"/>
      <c r="D240" s="269"/>
      <c r="E240" s="310"/>
      <c r="F240" s="310"/>
      <c r="G240" s="310"/>
      <c r="H240" s="310"/>
      <c r="I240" s="310"/>
      <c r="J240" s="310"/>
      <c r="K240" s="310"/>
      <c r="L240" s="310"/>
      <c r="M240" s="269"/>
    </row>
    <row r="241" spans="1:13" s="119" customFormat="1" ht="21" customHeight="1">
      <c r="A241" s="305"/>
      <c r="B241" s="269"/>
      <c r="C241" s="361"/>
      <c r="D241" s="269"/>
      <c r="E241" s="310"/>
      <c r="F241" s="310"/>
      <c r="G241" s="310"/>
      <c r="H241" s="310"/>
      <c r="I241" s="310"/>
      <c r="J241" s="310"/>
      <c r="K241" s="310"/>
      <c r="L241" s="310"/>
      <c r="M241" s="269"/>
    </row>
    <row r="242" spans="1:13" s="119" customFormat="1" ht="21" customHeight="1">
      <c r="A242" s="305"/>
      <c r="B242" s="269"/>
      <c r="C242" s="361"/>
      <c r="D242" s="269"/>
      <c r="E242" s="310"/>
      <c r="F242" s="310"/>
      <c r="G242" s="310"/>
      <c r="H242" s="310"/>
      <c r="I242" s="310"/>
      <c r="J242" s="310"/>
      <c r="K242" s="310"/>
      <c r="L242" s="310"/>
      <c r="M242" s="269"/>
    </row>
    <row r="243" spans="1:13" s="119" customFormat="1" ht="21" customHeight="1">
      <c r="A243" s="305"/>
      <c r="B243" s="269"/>
      <c r="C243" s="361"/>
      <c r="D243" s="269"/>
      <c r="E243" s="310"/>
      <c r="F243" s="310"/>
      <c r="G243" s="310"/>
      <c r="H243" s="310"/>
      <c r="I243" s="310"/>
      <c r="J243" s="310"/>
      <c r="K243" s="310"/>
      <c r="L243" s="310"/>
      <c r="M243" s="269"/>
    </row>
    <row r="244" spans="1:13" s="119" customFormat="1" ht="21" customHeight="1">
      <c r="A244" s="305"/>
      <c r="B244" s="269"/>
      <c r="C244" s="361"/>
      <c r="D244" s="269"/>
      <c r="E244" s="310"/>
      <c r="F244" s="310"/>
      <c r="G244" s="310"/>
      <c r="H244" s="310"/>
      <c r="I244" s="310"/>
      <c r="J244" s="310"/>
      <c r="K244" s="310"/>
      <c r="L244" s="310"/>
      <c r="M244" s="269"/>
    </row>
    <row r="245" spans="1:13" s="119" customFormat="1" ht="21" customHeight="1">
      <c r="A245" s="305"/>
      <c r="B245" s="269"/>
      <c r="C245" s="361"/>
      <c r="D245" s="269"/>
      <c r="E245" s="310"/>
      <c r="F245" s="310"/>
      <c r="G245" s="310"/>
      <c r="H245" s="310"/>
      <c r="I245" s="310"/>
      <c r="J245" s="310"/>
      <c r="K245" s="310"/>
      <c r="L245" s="310"/>
      <c r="M245" s="269"/>
    </row>
    <row r="246" spans="1:13" s="119" customFormat="1" ht="21" customHeight="1">
      <c r="A246" s="305"/>
      <c r="B246" s="269"/>
      <c r="C246" s="361"/>
      <c r="D246" s="269"/>
      <c r="E246" s="310"/>
      <c r="F246" s="310"/>
      <c r="G246" s="310"/>
      <c r="H246" s="310"/>
      <c r="I246" s="310"/>
      <c r="J246" s="310"/>
      <c r="K246" s="310"/>
      <c r="L246" s="310"/>
      <c r="M246" s="269"/>
    </row>
    <row r="247" spans="1:13" s="119" customFormat="1" ht="21" customHeight="1">
      <c r="A247" s="305"/>
      <c r="B247" s="269"/>
      <c r="C247" s="361"/>
      <c r="D247" s="269"/>
      <c r="E247" s="310"/>
      <c r="F247" s="310"/>
      <c r="G247" s="310"/>
      <c r="H247" s="310"/>
      <c r="I247" s="310"/>
      <c r="J247" s="310"/>
      <c r="K247" s="310"/>
      <c r="L247" s="310"/>
      <c r="M247" s="269"/>
    </row>
    <row r="248" spans="1:13" s="119" customFormat="1" ht="21" customHeight="1">
      <c r="A248" s="305"/>
      <c r="B248" s="269"/>
      <c r="C248" s="361"/>
      <c r="D248" s="269"/>
      <c r="E248" s="310"/>
      <c r="F248" s="310"/>
      <c r="G248" s="310"/>
      <c r="H248" s="310"/>
      <c r="I248" s="310"/>
      <c r="J248" s="310"/>
      <c r="K248" s="310"/>
      <c r="L248" s="310"/>
      <c r="M248" s="269"/>
    </row>
    <row r="249" spans="1:13" s="119" customFormat="1" ht="21" customHeight="1">
      <c r="A249" s="305"/>
      <c r="B249" s="269"/>
      <c r="C249" s="361"/>
      <c r="D249" s="269"/>
      <c r="E249" s="310"/>
      <c r="F249" s="310"/>
      <c r="G249" s="310"/>
      <c r="H249" s="310"/>
      <c r="I249" s="310"/>
      <c r="J249" s="310"/>
      <c r="K249" s="310"/>
      <c r="L249" s="310"/>
      <c r="M249" s="269"/>
    </row>
    <row r="250" spans="1:13" s="119" customFormat="1" ht="21" customHeight="1">
      <c r="A250" s="305"/>
      <c r="B250" s="269"/>
      <c r="C250" s="361"/>
      <c r="D250" s="269"/>
      <c r="E250" s="310"/>
      <c r="F250" s="310"/>
      <c r="G250" s="310"/>
      <c r="H250" s="310"/>
      <c r="I250" s="310"/>
      <c r="J250" s="310"/>
      <c r="K250" s="310"/>
      <c r="L250" s="310"/>
      <c r="M250" s="269"/>
    </row>
    <row r="251" spans="1:13" s="119" customFormat="1" ht="21" customHeight="1">
      <c r="A251" s="305"/>
      <c r="B251" s="269"/>
      <c r="C251" s="361"/>
      <c r="D251" s="269"/>
      <c r="E251" s="310"/>
      <c r="F251" s="310"/>
      <c r="G251" s="310"/>
      <c r="H251" s="310"/>
      <c r="I251" s="310"/>
      <c r="J251" s="310"/>
      <c r="K251" s="310"/>
      <c r="L251" s="310"/>
      <c r="M251" s="269"/>
    </row>
    <row r="252" spans="1:13" s="119" customFormat="1" ht="21" customHeight="1">
      <c r="A252" s="305"/>
      <c r="B252" s="269"/>
      <c r="C252" s="361"/>
      <c r="D252" s="269"/>
      <c r="E252" s="310"/>
      <c r="F252" s="310"/>
      <c r="G252" s="310"/>
      <c r="H252" s="310"/>
      <c r="I252" s="310"/>
      <c r="J252" s="310"/>
      <c r="K252" s="310"/>
      <c r="L252" s="310"/>
      <c r="M252" s="269"/>
    </row>
    <row r="253" spans="1:13" s="119" customFormat="1" ht="21" customHeight="1">
      <c r="A253" s="305"/>
      <c r="B253" s="269"/>
      <c r="C253" s="361"/>
      <c r="D253" s="269"/>
      <c r="E253" s="310"/>
      <c r="F253" s="310"/>
      <c r="G253" s="310"/>
      <c r="H253" s="310"/>
      <c r="I253" s="310"/>
      <c r="J253" s="310"/>
      <c r="K253" s="310"/>
      <c r="L253" s="310"/>
      <c r="M253" s="269"/>
    </row>
    <row r="254" spans="1:13" s="119" customFormat="1" ht="21" customHeight="1">
      <c r="A254" s="305"/>
      <c r="B254" s="269"/>
      <c r="C254" s="361"/>
      <c r="D254" s="269"/>
      <c r="E254" s="310"/>
      <c r="F254" s="310"/>
      <c r="G254" s="310"/>
      <c r="H254" s="310"/>
      <c r="I254" s="310"/>
      <c r="J254" s="310"/>
      <c r="K254" s="310"/>
      <c r="L254" s="310"/>
      <c r="M254" s="269"/>
    </row>
    <row r="255" spans="1:13" s="119" customFormat="1" ht="21" customHeight="1">
      <c r="A255" s="305"/>
      <c r="B255" s="269"/>
      <c r="C255" s="361"/>
      <c r="D255" s="269"/>
      <c r="E255" s="310"/>
      <c r="F255" s="310"/>
      <c r="G255" s="310"/>
      <c r="H255" s="310"/>
      <c r="I255" s="310"/>
      <c r="J255" s="310"/>
      <c r="K255" s="310"/>
      <c r="L255" s="310"/>
      <c r="M255" s="269"/>
    </row>
    <row r="256" spans="1:13" s="119" customFormat="1" ht="21" customHeight="1">
      <c r="A256" s="305"/>
      <c r="B256" s="269"/>
      <c r="C256" s="361"/>
      <c r="D256" s="269"/>
      <c r="E256" s="310"/>
      <c r="F256" s="310"/>
      <c r="G256" s="310"/>
      <c r="H256" s="310"/>
      <c r="I256" s="310"/>
      <c r="J256" s="310"/>
      <c r="K256" s="310"/>
      <c r="L256" s="310"/>
      <c r="M256" s="269"/>
    </row>
    <row r="257" spans="1:13" s="119" customFormat="1" ht="21" customHeight="1">
      <c r="A257" s="305"/>
      <c r="B257" s="269"/>
      <c r="C257" s="361"/>
      <c r="D257" s="269"/>
      <c r="E257" s="310"/>
      <c r="F257" s="310"/>
      <c r="G257" s="310"/>
      <c r="H257" s="310"/>
      <c r="I257" s="310"/>
      <c r="J257" s="310"/>
      <c r="K257" s="310"/>
      <c r="L257" s="310"/>
      <c r="M257" s="269"/>
    </row>
    <row r="258" spans="1:13" s="119" customFormat="1" ht="21" customHeight="1">
      <c r="A258" s="305"/>
      <c r="B258" s="269"/>
      <c r="C258" s="361"/>
      <c r="D258" s="269"/>
      <c r="E258" s="310"/>
      <c r="F258" s="310"/>
      <c r="G258" s="310"/>
      <c r="H258" s="310"/>
      <c r="I258" s="310"/>
      <c r="J258" s="310"/>
      <c r="K258" s="310"/>
      <c r="L258" s="310"/>
      <c r="M258" s="269"/>
    </row>
    <row r="259" spans="1:13" s="119" customFormat="1" ht="21" customHeight="1">
      <c r="A259" s="305"/>
      <c r="B259" s="269"/>
      <c r="C259" s="361"/>
      <c r="D259" s="269"/>
      <c r="E259" s="310"/>
      <c r="F259" s="310"/>
      <c r="G259" s="310"/>
      <c r="H259" s="310"/>
      <c r="I259" s="310"/>
      <c r="J259" s="310"/>
      <c r="K259" s="310"/>
      <c r="L259" s="310"/>
      <c r="M259" s="269"/>
    </row>
    <row r="260" spans="1:13" s="119" customFormat="1" ht="21" customHeight="1">
      <c r="A260" s="305"/>
      <c r="B260" s="269"/>
      <c r="C260" s="361"/>
      <c r="D260" s="269"/>
      <c r="E260" s="310"/>
      <c r="F260" s="310"/>
      <c r="G260" s="310"/>
      <c r="H260" s="310"/>
      <c r="I260" s="310"/>
      <c r="J260" s="310"/>
      <c r="K260" s="310"/>
      <c r="L260" s="310"/>
      <c r="M260" s="269"/>
    </row>
    <row r="261" spans="1:13" s="119" customFormat="1" ht="21" customHeight="1">
      <c r="A261" s="305"/>
      <c r="B261" s="269"/>
      <c r="C261" s="361"/>
      <c r="D261" s="269"/>
      <c r="E261" s="310"/>
      <c r="F261" s="310"/>
      <c r="G261" s="310"/>
      <c r="H261" s="310"/>
      <c r="I261" s="310"/>
      <c r="J261" s="310"/>
      <c r="K261" s="310"/>
      <c r="L261" s="310"/>
      <c r="M261" s="269"/>
    </row>
    <row r="262" spans="1:13" s="119" customFormat="1" ht="21" customHeight="1">
      <c r="A262" s="305"/>
      <c r="B262" s="269"/>
      <c r="C262" s="361"/>
      <c r="D262" s="269"/>
      <c r="E262" s="310"/>
      <c r="F262" s="310"/>
      <c r="G262" s="310"/>
      <c r="H262" s="310"/>
      <c r="I262" s="310"/>
      <c r="J262" s="310"/>
      <c r="K262" s="310"/>
      <c r="L262" s="310"/>
      <c r="M262" s="269"/>
    </row>
    <row r="263" spans="1:13" s="119" customFormat="1" ht="21" customHeight="1">
      <c r="A263" s="305"/>
      <c r="B263" s="269"/>
      <c r="C263" s="361"/>
      <c r="D263" s="269"/>
      <c r="E263" s="310"/>
      <c r="F263" s="310"/>
      <c r="G263" s="310"/>
      <c r="H263" s="310"/>
      <c r="I263" s="310"/>
      <c r="J263" s="310"/>
      <c r="K263" s="310"/>
      <c r="L263" s="310"/>
      <c r="M263" s="269"/>
    </row>
    <row r="264" spans="1:13" s="119" customFormat="1" ht="21" customHeight="1">
      <c r="A264" s="305"/>
      <c r="B264" s="269"/>
      <c r="C264" s="361"/>
      <c r="D264" s="269"/>
      <c r="E264" s="310"/>
      <c r="F264" s="310"/>
      <c r="G264" s="310"/>
      <c r="H264" s="310"/>
      <c r="I264" s="310"/>
      <c r="J264" s="310"/>
      <c r="K264" s="310"/>
      <c r="L264" s="310"/>
      <c r="M264" s="269"/>
    </row>
    <row r="265" spans="1:13" s="119" customFormat="1" ht="21" customHeight="1">
      <c r="A265" s="305"/>
      <c r="B265" s="269"/>
      <c r="C265" s="361"/>
      <c r="D265" s="269"/>
      <c r="E265" s="310"/>
      <c r="F265" s="310"/>
      <c r="G265" s="310"/>
      <c r="H265" s="310"/>
      <c r="I265" s="310"/>
      <c r="J265" s="310"/>
      <c r="K265" s="310"/>
      <c r="L265" s="310"/>
      <c r="M265" s="269"/>
    </row>
    <row r="266" spans="1:13" s="119" customFormat="1" ht="21" customHeight="1">
      <c r="A266" s="305"/>
      <c r="B266" s="269"/>
      <c r="C266" s="361"/>
      <c r="D266" s="269"/>
      <c r="E266" s="310"/>
      <c r="F266" s="310"/>
      <c r="G266" s="310"/>
      <c r="H266" s="310"/>
      <c r="I266" s="310"/>
      <c r="J266" s="310"/>
      <c r="K266" s="310"/>
      <c r="L266" s="310"/>
      <c r="M266" s="269"/>
    </row>
    <row r="267" spans="1:13" s="119" customFormat="1" ht="21" customHeight="1">
      <c r="A267" s="305"/>
      <c r="B267" s="269"/>
      <c r="C267" s="361"/>
      <c r="D267" s="269"/>
      <c r="E267" s="310"/>
      <c r="F267" s="310"/>
      <c r="G267" s="310"/>
      <c r="H267" s="310"/>
      <c r="I267" s="310"/>
      <c r="J267" s="310"/>
      <c r="K267" s="310"/>
      <c r="L267" s="310"/>
      <c r="M267" s="269"/>
    </row>
    <row r="268" spans="1:13" s="119" customFormat="1" ht="21" customHeight="1">
      <c r="A268" s="305"/>
      <c r="B268" s="269"/>
      <c r="C268" s="361"/>
      <c r="D268" s="269"/>
      <c r="E268" s="310"/>
      <c r="F268" s="310"/>
      <c r="G268" s="310"/>
      <c r="H268" s="310"/>
      <c r="I268" s="310"/>
      <c r="J268" s="310"/>
      <c r="K268" s="310"/>
      <c r="L268" s="310"/>
      <c r="M268" s="269"/>
    </row>
    <row r="269" spans="1:13" s="119" customFormat="1" ht="21" customHeight="1">
      <c r="A269" s="305"/>
      <c r="B269" s="269"/>
      <c r="C269" s="361"/>
      <c r="D269" s="269"/>
      <c r="E269" s="310"/>
      <c r="F269" s="310"/>
      <c r="G269" s="310"/>
      <c r="H269" s="310"/>
      <c r="I269" s="310"/>
      <c r="J269" s="310"/>
      <c r="K269" s="310"/>
      <c r="L269" s="310"/>
      <c r="M269" s="269"/>
    </row>
    <row r="270" spans="1:13" s="119" customFormat="1" ht="21" customHeight="1">
      <c r="A270" s="305"/>
      <c r="B270" s="269"/>
      <c r="C270" s="361"/>
      <c r="D270" s="269"/>
      <c r="E270" s="310"/>
      <c r="F270" s="310"/>
      <c r="G270" s="310"/>
      <c r="H270" s="310"/>
      <c r="I270" s="310"/>
      <c r="J270" s="310"/>
      <c r="K270" s="310"/>
      <c r="L270" s="310"/>
      <c r="M270" s="269"/>
    </row>
    <row r="271" spans="1:13" s="119" customFormat="1" ht="21" customHeight="1">
      <c r="A271" s="305"/>
      <c r="B271" s="269"/>
      <c r="C271" s="361"/>
      <c r="D271" s="269"/>
      <c r="E271" s="310"/>
      <c r="F271" s="310"/>
      <c r="G271" s="310"/>
      <c r="H271" s="310"/>
      <c r="I271" s="310"/>
      <c r="J271" s="310"/>
      <c r="K271" s="310"/>
      <c r="L271" s="310"/>
      <c r="M271" s="269"/>
    </row>
    <row r="272" spans="1:13" s="119" customFormat="1" ht="21" customHeight="1">
      <c r="A272" s="305"/>
      <c r="B272" s="269"/>
      <c r="C272" s="361"/>
      <c r="D272" s="269"/>
      <c r="E272" s="310"/>
      <c r="F272" s="310"/>
      <c r="G272" s="310"/>
      <c r="H272" s="310"/>
      <c r="I272" s="310"/>
      <c r="J272" s="310"/>
      <c r="K272" s="310"/>
      <c r="L272" s="310"/>
      <c r="M272" s="269"/>
    </row>
    <row r="273" spans="1:13" s="119" customFormat="1" ht="21" customHeight="1">
      <c r="A273" s="305"/>
      <c r="B273" s="269"/>
      <c r="C273" s="361"/>
      <c r="D273" s="269"/>
      <c r="E273" s="310"/>
      <c r="F273" s="310"/>
      <c r="G273" s="310"/>
      <c r="H273" s="310"/>
      <c r="I273" s="310"/>
      <c r="J273" s="310"/>
      <c r="K273" s="310"/>
      <c r="L273" s="310"/>
      <c r="M273" s="269"/>
    </row>
    <row r="274" spans="1:13" s="119" customFormat="1" ht="21" customHeight="1">
      <c r="A274" s="305"/>
      <c r="B274" s="269"/>
      <c r="C274" s="361"/>
      <c r="D274" s="269"/>
      <c r="E274" s="310"/>
      <c r="F274" s="310"/>
      <c r="G274" s="310"/>
      <c r="H274" s="310"/>
      <c r="I274" s="310"/>
      <c r="J274" s="310"/>
      <c r="K274" s="310"/>
      <c r="L274" s="310"/>
      <c r="M274" s="269"/>
    </row>
    <row r="275" spans="1:13" s="119" customFormat="1" ht="21" customHeight="1">
      <c r="A275" s="305"/>
      <c r="B275" s="269"/>
      <c r="C275" s="361"/>
      <c r="D275" s="269"/>
      <c r="E275" s="310"/>
      <c r="F275" s="310"/>
      <c r="G275" s="310"/>
      <c r="H275" s="310"/>
      <c r="I275" s="310"/>
      <c r="J275" s="310"/>
      <c r="K275" s="310"/>
      <c r="L275" s="310"/>
      <c r="M275" s="269"/>
    </row>
    <row r="276" spans="1:13" s="119" customFormat="1" ht="21" customHeight="1">
      <c r="A276" s="305"/>
      <c r="B276" s="269"/>
      <c r="C276" s="361"/>
      <c r="D276" s="269"/>
      <c r="E276" s="310"/>
      <c r="F276" s="310"/>
      <c r="G276" s="310"/>
      <c r="H276" s="310"/>
      <c r="I276" s="310"/>
      <c r="J276" s="310"/>
      <c r="K276" s="310"/>
      <c r="L276" s="310"/>
      <c r="M276" s="269"/>
    </row>
    <row r="277" spans="1:13" s="119" customFormat="1" ht="21" customHeight="1">
      <c r="A277" s="305"/>
      <c r="B277" s="269"/>
      <c r="C277" s="361"/>
      <c r="D277" s="269"/>
      <c r="E277" s="310"/>
      <c r="F277" s="310"/>
      <c r="G277" s="310"/>
      <c r="H277" s="310"/>
      <c r="I277" s="310"/>
      <c r="J277" s="310"/>
      <c r="K277" s="310"/>
      <c r="L277" s="310"/>
      <c r="M277" s="269"/>
    </row>
    <row r="278" spans="1:13" s="119" customFormat="1" ht="21" customHeight="1">
      <c r="A278" s="305"/>
      <c r="B278" s="269"/>
      <c r="C278" s="361"/>
      <c r="D278" s="269"/>
      <c r="E278" s="310"/>
      <c r="F278" s="310"/>
      <c r="G278" s="310"/>
      <c r="H278" s="310"/>
      <c r="I278" s="310"/>
      <c r="J278" s="310"/>
      <c r="K278" s="310"/>
      <c r="L278" s="310"/>
      <c r="M278" s="269"/>
    </row>
    <row r="279" spans="1:13" s="119" customFormat="1" ht="21" customHeight="1">
      <c r="A279" s="305"/>
      <c r="B279" s="269"/>
      <c r="C279" s="361"/>
      <c r="D279" s="269"/>
      <c r="E279" s="310"/>
      <c r="F279" s="310"/>
      <c r="G279" s="310"/>
      <c r="H279" s="310"/>
      <c r="I279" s="310"/>
      <c r="J279" s="310"/>
      <c r="K279" s="310"/>
      <c r="L279" s="310"/>
      <c r="M279" s="269"/>
    </row>
    <row r="280" spans="1:13" s="119" customFormat="1" ht="21" customHeight="1">
      <c r="A280" s="305"/>
      <c r="B280" s="269"/>
      <c r="C280" s="361"/>
      <c r="D280" s="269"/>
      <c r="E280" s="310"/>
      <c r="F280" s="310"/>
      <c r="G280" s="310"/>
      <c r="H280" s="310"/>
      <c r="I280" s="310"/>
      <c r="J280" s="310"/>
      <c r="K280" s="310"/>
      <c r="L280" s="310"/>
      <c r="M280" s="269"/>
    </row>
    <row r="281" spans="1:13" s="119" customFormat="1" ht="21" customHeight="1">
      <c r="A281" s="305"/>
      <c r="B281" s="269"/>
      <c r="C281" s="361"/>
      <c r="D281" s="269"/>
      <c r="E281" s="310"/>
      <c r="F281" s="310"/>
      <c r="G281" s="310"/>
      <c r="H281" s="310"/>
      <c r="I281" s="310"/>
      <c r="J281" s="310"/>
      <c r="K281" s="310"/>
      <c r="L281" s="310"/>
      <c r="M281" s="269"/>
    </row>
    <row r="282" spans="1:13" s="119" customFormat="1" ht="21" customHeight="1">
      <c r="A282" s="305"/>
      <c r="B282" s="269"/>
      <c r="C282" s="361"/>
      <c r="D282" s="269"/>
      <c r="E282" s="310"/>
      <c r="F282" s="310"/>
      <c r="G282" s="310"/>
      <c r="H282" s="310"/>
      <c r="I282" s="310"/>
      <c r="J282" s="310"/>
      <c r="K282" s="310"/>
      <c r="L282" s="310"/>
      <c r="M282" s="269"/>
    </row>
    <row r="283" spans="1:13" s="119" customFormat="1" ht="21" customHeight="1">
      <c r="A283" s="305"/>
      <c r="B283" s="269"/>
      <c r="C283" s="361"/>
      <c r="D283" s="269"/>
      <c r="E283" s="310"/>
      <c r="F283" s="310"/>
      <c r="G283" s="310"/>
      <c r="H283" s="310"/>
      <c r="I283" s="310"/>
      <c r="J283" s="310"/>
      <c r="K283" s="310"/>
      <c r="L283" s="310"/>
      <c r="M283" s="269"/>
    </row>
    <row r="284" spans="1:13" s="119" customFormat="1" ht="21" customHeight="1">
      <c r="A284" s="305"/>
      <c r="B284" s="269"/>
      <c r="C284" s="361"/>
      <c r="D284" s="269"/>
      <c r="E284" s="310"/>
      <c r="F284" s="310"/>
      <c r="G284" s="310"/>
      <c r="H284" s="310"/>
      <c r="I284" s="310"/>
      <c r="J284" s="310"/>
      <c r="K284" s="310"/>
      <c r="L284" s="310"/>
      <c r="M284" s="269"/>
    </row>
    <row r="285" spans="1:13" s="119" customFormat="1" ht="21" customHeight="1">
      <c r="A285" s="305"/>
      <c r="B285" s="269"/>
      <c r="C285" s="361"/>
      <c r="D285" s="269"/>
      <c r="E285" s="310"/>
      <c r="F285" s="310"/>
      <c r="G285" s="310"/>
      <c r="H285" s="310"/>
      <c r="I285" s="310"/>
      <c r="J285" s="310"/>
      <c r="K285" s="310"/>
      <c r="L285" s="310"/>
      <c r="M285" s="269"/>
    </row>
    <row r="286" spans="1:13" s="119" customFormat="1" ht="21" customHeight="1">
      <c r="A286" s="305"/>
      <c r="B286" s="269"/>
      <c r="C286" s="361"/>
      <c r="D286" s="269"/>
      <c r="E286" s="310"/>
      <c r="F286" s="310"/>
      <c r="G286" s="310"/>
      <c r="H286" s="310"/>
      <c r="I286" s="310"/>
      <c r="J286" s="310"/>
      <c r="K286" s="310"/>
      <c r="L286" s="310"/>
      <c r="M286" s="269"/>
    </row>
    <row r="287" spans="1:13" s="119" customFormat="1" ht="21" customHeight="1">
      <c r="A287" s="305"/>
      <c r="B287" s="269"/>
      <c r="C287" s="361"/>
      <c r="D287" s="269"/>
      <c r="E287" s="310"/>
      <c r="F287" s="310"/>
      <c r="G287" s="310"/>
      <c r="H287" s="310"/>
      <c r="I287" s="310"/>
      <c r="J287" s="310"/>
      <c r="K287" s="310"/>
      <c r="L287" s="310"/>
      <c r="M287" s="269"/>
    </row>
    <row r="288" spans="1:13" s="119" customFormat="1" ht="21" customHeight="1">
      <c r="A288" s="305"/>
      <c r="B288" s="269"/>
      <c r="C288" s="361"/>
      <c r="D288" s="269"/>
      <c r="E288" s="310"/>
      <c r="F288" s="310"/>
      <c r="G288" s="310"/>
      <c r="H288" s="310"/>
      <c r="I288" s="310"/>
      <c r="J288" s="310"/>
      <c r="K288" s="310"/>
      <c r="L288" s="310"/>
      <c r="M288" s="269"/>
    </row>
    <row r="289" spans="1:13" s="119" customFormat="1" ht="21" customHeight="1">
      <c r="A289" s="305"/>
      <c r="B289" s="269"/>
      <c r="C289" s="361"/>
      <c r="D289" s="269"/>
      <c r="E289" s="310"/>
      <c r="F289" s="310"/>
      <c r="G289" s="310"/>
      <c r="H289" s="310"/>
      <c r="I289" s="310"/>
      <c r="J289" s="310"/>
      <c r="K289" s="310"/>
      <c r="L289" s="310"/>
      <c r="M289" s="269"/>
    </row>
    <row r="290" spans="1:13" s="119" customFormat="1" ht="21" customHeight="1">
      <c r="A290" s="305"/>
      <c r="B290" s="269"/>
      <c r="C290" s="361"/>
      <c r="D290" s="269"/>
      <c r="E290" s="310"/>
      <c r="F290" s="310"/>
      <c r="G290" s="310"/>
      <c r="H290" s="310"/>
      <c r="I290" s="310"/>
      <c r="J290" s="310"/>
      <c r="K290" s="310"/>
      <c r="L290" s="310"/>
      <c r="M290" s="269"/>
    </row>
    <row r="291" spans="1:13" s="119" customFormat="1" ht="21" customHeight="1">
      <c r="A291" s="305"/>
      <c r="B291" s="269"/>
      <c r="C291" s="361"/>
      <c r="D291" s="269"/>
      <c r="E291" s="310"/>
      <c r="F291" s="310"/>
      <c r="G291" s="310"/>
      <c r="H291" s="310"/>
      <c r="I291" s="310"/>
      <c r="J291" s="310"/>
      <c r="K291" s="310"/>
      <c r="L291" s="310"/>
      <c r="M291" s="269"/>
    </row>
    <row r="292" spans="1:13" s="119" customFormat="1" ht="21" customHeight="1">
      <c r="A292" s="305"/>
      <c r="B292" s="269"/>
      <c r="C292" s="361"/>
      <c r="D292" s="269"/>
      <c r="E292" s="310"/>
      <c r="F292" s="310"/>
      <c r="G292" s="310"/>
      <c r="H292" s="310"/>
      <c r="I292" s="310"/>
      <c r="J292" s="310"/>
      <c r="K292" s="310"/>
      <c r="L292" s="310"/>
      <c r="M292" s="269"/>
    </row>
    <row r="293" spans="1:13" s="119" customFormat="1" ht="21" customHeight="1">
      <c r="A293" s="305"/>
      <c r="B293" s="269"/>
      <c r="C293" s="361"/>
      <c r="D293" s="269"/>
      <c r="E293" s="310"/>
      <c r="F293" s="310"/>
      <c r="G293" s="310"/>
      <c r="H293" s="310"/>
      <c r="I293" s="310"/>
      <c r="J293" s="310"/>
      <c r="K293" s="310"/>
      <c r="L293" s="310"/>
      <c r="M293" s="269"/>
    </row>
    <row r="294" spans="1:13" s="119" customFormat="1" ht="21" customHeight="1">
      <c r="A294" s="305"/>
      <c r="B294" s="269"/>
      <c r="C294" s="361"/>
      <c r="D294" s="269"/>
      <c r="E294" s="310"/>
      <c r="F294" s="310"/>
      <c r="G294" s="310"/>
      <c r="H294" s="310"/>
      <c r="I294" s="310"/>
      <c r="J294" s="310"/>
      <c r="K294" s="310"/>
      <c r="L294" s="310"/>
      <c r="M294" s="269"/>
    </row>
    <row r="295" spans="1:13" s="119" customFormat="1" ht="21" customHeight="1">
      <c r="A295" s="305"/>
      <c r="B295" s="269"/>
      <c r="C295" s="361"/>
      <c r="D295" s="269"/>
      <c r="E295" s="310"/>
      <c r="F295" s="310"/>
      <c r="G295" s="310"/>
      <c r="H295" s="310"/>
      <c r="I295" s="310"/>
      <c r="J295" s="310"/>
      <c r="K295" s="310"/>
      <c r="L295" s="310"/>
      <c r="M295" s="269"/>
    </row>
    <row r="296" spans="1:13" s="119" customFormat="1" ht="21" customHeight="1">
      <c r="A296" s="305"/>
      <c r="B296" s="269"/>
      <c r="C296" s="361"/>
      <c r="D296" s="269"/>
      <c r="E296" s="310"/>
      <c r="F296" s="310"/>
      <c r="G296" s="310"/>
      <c r="H296" s="310"/>
      <c r="I296" s="310"/>
      <c r="J296" s="310"/>
      <c r="K296" s="310"/>
      <c r="L296" s="310"/>
      <c r="M296" s="269"/>
    </row>
    <row r="297" spans="1:13" s="119" customFormat="1" ht="21" customHeight="1">
      <c r="A297" s="305"/>
      <c r="B297" s="269"/>
      <c r="C297" s="361"/>
      <c r="D297" s="269"/>
      <c r="E297" s="310"/>
      <c r="F297" s="310"/>
      <c r="G297" s="310"/>
      <c r="H297" s="310"/>
      <c r="I297" s="310"/>
      <c r="J297" s="310"/>
      <c r="K297" s="310"/>
      <c r="L297" s="310"/>
      <c r="M297" s="269"/>
    </row>
    <row r="298" spans="1:13" s="119" customFormat="1" ht="21" customHeight="1">
      <c r="A298" s="305"/>
      <c r="B298" s="269"/>
      <c r="C298" s="361"/>
      <c r="D298" s="269"/>
      <c r="E298" s="310"/>
      <c r="F298" s="310"/>
      <c r="G298" s="310"/>
      <c r="H298" s="310"/>
      <c r="I298" s="310"/>
      <c r="J298" s="310"/>
      <c r="K298" s="310"/>
      <c r="L298" s="310"/>
      <c r="M298" s="269"/>
    </row>
    <row r="299" spans="1:13" s="119" customFormat="1" ht="21" customHeight="1">
      <c r="A299" s="305"/>
      <c r="B299" s="269"/>
      <c r="C299" s="361"/>
      <c r="D299" s="269"/>
      <c r="E299" s="310"/>
      <c r="F299" s="310"/>
      <c r="G299" s="310"/>
      <c r="H299" s="310"/>
      <c r="I299" s="310"/>
      <c r="J299" s="310"/>
      <c r="K299" s="310"/>
      <c r="L299" s="310"/>
      <c r="M299" s="269"/>
    </row>
    <row r="300" spans="1:13" s="119" customFormat="1" ht="21" customHeight="1">
      <c r="A300" s="305"/>
      <c r="B300" s="269"/>
      <c r="C300" s="361"/>
      <c r="D300" s="269"/>
      <c r="E300" s="310"/>
      <c r="F300" s="310"/>
      <c r="G300" s="310"/>
      <c r="H300" s="310"/>
      <c r="I300" s="310"/>
      <c r="J300" s="310"/>
      <c r="K300" s="310"/>
      <c r="L300" s="310"/>
      <c r="M300" s="269"/>
    </row>
    <row r="301" spans="1:13" s="119" customFormat="1" ht="21" customHeight="1">
      <c r="A301" s="305"/>
      <c r="B301" s="269"/>
      <c r="C301" s="361"/>
      <c r="D301" s="269"/>
      <c r="E301" s="310"/>
      <c r="F301" s="310"/>
      <c r="G301" s="310"/>
      <c r="H301" s="310"/>
      <c r="I301" s="310"/>
      <c r="J301" s="310"/>
      <c r="K301" s="310"/>
      <c r="L301" s="310"/>
      <c r="M301" s="269"/>
    </row>
    <row r="302" spans="1:13" s="119" customFormat="1" ht="21" customHeight="1">
      <c r="A302" s="305"/>
      <c r="B302" s="269"/>
      <c r="C302" s="361"/>
      <c r="D302" s="269"/>
      <c r="E302" s="310"/>
      <c r="F302" s="310"/>
      <c r="G302" s="310"/>
      <c r="H302" s="310"/>
      <c r="I302" s="310"/>
      <c r="J302" s="310"/>
      <c r="K302" s="310"/>
      <c r="L302" s="310"/>
      <c r="M302" s="269"/>
    </row>
    <row r="303" spans="1:13" s="119" customFormat="1" ht="21" customHeight="1">
      <c r="A303" s="305"/>
      <c r="B303" s="269"/>
      <c r="C303" s="361"/>
      <c r="D303" s="269"/>
      <c r="E303" s="310"/>
      <c r="F303" s="310"/>
      <c r="G303" s="310"/>
      <c r="H303" s="310"/>
      <c r="I303" s="310"/>
      <c r="J303" s="310"/>
      <c r="K303" s="310"/>
      <c r="L303" s="310"/>
      <c r="M303" s="269"/>
    </row>
    <row r="304" spans="1:13" s="119" customFormat="1" ht="21" customHeight="1">
      <c r="A304" s="305"/>
      <c r="B304" s="269"/>
      <c r="C304" s="361"/>
      <c r="D304" s="269"/>
      <c r="E304" s="310"/>
      <c r="F304" s="310"/>
      <c r="G304" s="310"/>
      <c r="H304" s="310"/>
      <c r="I304" s="310"/>
      <c r="J304" s="310"/>
      <c r="K304" s="310"/>
      <c r="L304" s="310"/>
      <c r="M304" s="269"/>
    </row>
    <row r="305" spans="1:13" s="119" customFormat="1" ht="21" customHeight="1">
      <c r="A305" s="305"/>
      <c r="B305" s="269"/>
      <c r="C305" s="361"/>
      <c r="D305" s="269"/>
      <c r="E305" s="310"/>
      <c r="F305" s="310"/>
      <c r="G305" s="310"/>
      <c r="H305" s="310"/>
      <c r="I305" s="310"/>
      <c r="J305" s="310"/>
      <c r="K305" s="310"/>
      <c r="L305" s="310"/>
      <c r="M305" s="269"/>
    </row>
    <row r="306" spans="1:13" s="119" customFormat="1" ht="21" customHeight="1">
      <c r="A306" s="305"/>
      <c r="B306" s="269"/>
      <c r="C306" s="361"/>
      <c r="D306" s="269"/>
      <c r="E306" s="310"/>
      <c r="F306" s="310"/>
      <c r="G306" s="310"/>
      <c r="H306" s="310"/>
      <c r="I306" s="310"/>
      <c r="J306" s="310"/>
      <c r="K306" s="310"/>
      <c r="L306" s="310"/>
      <c r="M306" s="269"/>
    </row>
    <row r="307" spans="1:13" s="119" customFormat="1" ht="21" customHeight="1">
      <c r="A307" s="305"/>
      <c r="B307" s="269"/>
      <c r="C307" s="361"/>
      <c r="D307" s="269"/>
      <c r="E307" s="310"/>
      <c r="F307" s="310"/>
      <c r="G307" s="310"/>
      <c r="H307" s="310"/>
      <c r="I307" s="310"/>
      <c r="J307" s="310"/>
      <c r="K307" s="310"/>
      <c r="L307" s="310"/>
      <c r="M307" s="269"/>
    </row>
    <row r="308" spans="1:13" s="119" customFormat="1" ht="21" customHeight="1">
      <c r="A308" s="305"/>
      <c r="B308" s="269"/>
      <c r="C308" s="361"/>
      <c r="D308" s="269"/>
      <c r="E308" s="310"/>
      <c r="F308" s="310"/>
      <c r="G308" s="310"/>
      <c r="H308" s="310"/>
      <c r="I308" s="310"/>
      <c r="J308" s="310"/>
      <c r="K308" s="310"/>
      <c r="L308" s="310"/>
      <c r="M308" s="269"/>
    </row>
    <row r="309" spans="1:13" s="119" customFormat="1" ht="21" customHeight="1">
      <c r="A309" s="305"/>
      <c r="B309" s="269"/>
      <c r="C309" s="361"/>
      <c r="D309" s="269"/>
      <c r="E309" s="310"/>
      <c r="F309" s="310"/>
      <c r="G309" s="310"/>
      <c r="H309" s="310"/>
      <c r="I309" s="310"/>
      <c r="J309" s="310"/>
      <c r="K309" s="310"/>
      <c r="L309" s="310"/>
      <c r="M309" s="269"/>
    </row>
    <row r="310" spans="1:13" s="119" customFormat="1" ht="21" customHeight="1">
      <c r="A310" s="305"/>
      <c r="B310" s="269"/>
      <c r="C310" s="361"/>
      <c r="D310" s="269"/>
      <c r="E310" s="310"/>
      <c r="F310" s="310"/>
      <c r="G310" s="310"/>
      <c r="H310" s="310"/>
      <c r="I310" s="310"/>
      <c r="J310" s="310"/>
      <c r="K310" s="310"/>
      <c r="L310" s="310"/>
      <c r="M310" s="269"/>
    </row>
    <row r="311" spans="1:13" s="119" customFormat="1" ht="21" customHeight="1">
      <c r="A311" s="305"/>
      <c r="B311" s="269"/>
      <c r="C311" s="361"/>
      <c r="D311" s="269"/>
      <c r="E311" s="310"/>
      <c r="F311" s="310"/>
      <c r="G311" s="310"/>
      <c r="H311" s="310"/>
      <c r="I311" s="310"/>
      <c r="J311" s="310"/>
      <c r="K311" s="310"/>
      <c r="L311" s="310"/>
      <c r="M311" s="269"/>
    </row>
    <row r="312" spans="1:13" s="119" customFormat="1" ht="21" customHeight="1">
      <c r="A312" s="305"/>
      <c r="B312" s="269"/>
      <c r="C312" s="361"/>
      <c r="D312" s="269"/>
      <c r="E312" s="310"/>
      <c r="F312" s="310"/>
      <c r="G312" s="310"/>
      <c r="H312" s="310"/>
      <c r="I312" s="310"/>
      <c r="J312" s="310"/>
      <c r="K312" s="310"/>
      <c r="L312" s="310"/>
      <c r="M312" s="269"/>
    </row>
    <row r="313" spans="1:13" s="119" customFormat="1" ht="21" customHeight="1">
      <c r="A313" s="305"/>
      <c r="B313" s="269"/>
      <c r="C313" s="361"/>
      <c r="D313" s="269"/>
      <c r="E313" s="310"/>
      <c r="F313" s="310"/>
      <c r="G313" s="310"/>
      <c r="H313" s="310"/>
      <c r="I313" s="310"/>
      <c r="J313" s="310"/>
      <c r="K313" s="310"/>
      <c r="L313" s="310"/>
      <c r="M313" s="269"/>
    </row>
    <row r="314" spans="1:13" s="119" customFormat="1" ht="21" customHeight="1">
      <c r="A314" s="305"/>
      <c r="B314" s="269"/>
      <c r="C314" s="361"/>
      <c r="D314" s="269"/>
      <c r="E314" s="310"/>
      <c r="F314" s="310"/>
      <c r="G314" s="310"/>
      <c r="H314" s="310"/>
      <c r="I314" s="310"/>
      <c r="J314" s="310"/>
      <c r="K314" s="310"/>
      <c r="L314" s="310"/>
      <c r="M314" s="269"/>
    </row>
    <row r="315" spans="1:13" s="119" customFormat="1" ht="21" customHeight="1">
      <c r="A315" s="305"/>
      <c r="B315" s="269"/>
      <c r="C315" s="361"/>
      <c r="D315" s="269"/>
      <c r="E315" s="310"/>
      <c r="F315" s="310"/>
      <c r="G315" s="310"/>
      <c r="H315" s="310"/>
      <c r="I315" s="310"/>
      <c r="J315" s="310"/>
      <c r="K315" s="310"/>
      <c r="L315" s="310"/>
      <c r="M315" s="269"/>
    </row>
    <row r="316" spans="1:13" s="119" customFormat="1" ht="21" customHeight="1">
      <c r="A316" s="305"/>
      <c r="B316" s="269"/>
      <c r="C316" s="361"/>
      <c r="D316" s="269"/>
      <c r="E316" s="310"/>
      <c r="F316" s="310"/>
      <c r="G316" s="310"/>
      <c r="H316" s="310"/>
      <c r="I316" s="310"/>
      <c r="J316" s="310"/>
      <c r="K316" s="310"/>
      <c r="L316" s="310"/>
      <c r="M316" s="269"/>
    </row>
    <row r="317" spans="1:13" s="119" customFormat="1" ht="21" customHeight="1">
      <c r="A317" s="305"/>
      <c r="B317" s="269"/>
      <c r="C317" s="361"/>
      <c r="D317" s="269"/>
      <c r="E317" s="310"/>
      <c r="F317" s="310"/>
      <c r="G317" s="310"/>
      <c r="H317" s="310"/>
      <c r="I317" s="310"/>
      <c r="J317" s="310"/>
      <c r="K317" s="310"/>
      <c r="L317" s="310"/>
      <c r="M317" s="269"/>
    </row>
    <row r="318" spans="1:13" s="119" customFormat="1" ht="21" customHeight="1">
      <c r="A318" s="305"/>
      <c r="B318" s="269"/>
      <c r="C318" s="361"/>
      <c r="D318" s="269"/>
      <c r="E318" s="310"/>
      <c r="F318" s="310"/>
      <c r="G318" s="310"/>
      <c r="H318" s="310"/>
      <c r="I318" s="310"/>
      <c r="J318" s="310"/>
      <c r="K318" s="310"/>
      <c r="L318" s="310"/>
      <c r="M318" s="269"/>
    </row>
    <row r="319" spans="1:13" s="119" customFormat="1" ht="21" customHeight="1">
      <c r="A319" s="305"/>
      <c r="B319" s="269"/>
      <c r="C319" s="361"/>
      <c r="D319" s="269"/>
      <c r="E319" s="310"/>
      <c r="F319" s="310"/>
      <c r="G319" s="310"/>
      <c r="H319" s="310"/>
      <c r="I319" s="310"/>
      <c r="J319" s="310"/>
      <c r="K319" s="310"/>
      <c r="L319" s="310"/>
      <c r="M319" s="269"/>
    </row>
    <row r="320" spans="1:13" s="119" customFormat="1" ht="21" customHeight="1">
      <c r="A320" s="305"/>
      <c r="B320" s="269"/>
      <c r="C320" s="361"/>
      <c r="D320" s="269"/>
      <c r="E320" s="310"/>
      <c r="F320" s="310"/>
      <c r="G320" s="310"/>
      <c r="H320" s="310"/>
      <c r="I320" s="310"/>
      <c r="J320" s="310"/>
      <c r="K320" s="310"/>
      <c r="L320" s="310"/>
      <c r="M320" s="269"/>
    </row>
    <row r="321" spans="1:13" s="119" customFormat="1" ht="21" customHeight="1">
      <c r="A321" s="305"/>
      <c r="B321" s="269"/>
      <c r="C321" s="361"/>
      <c r="D321" s="269"/>
      <c r="E321" s="310"/>
      <c r="F321" s="310"/>
      <c r="G321" s="310"/>
      <c r="H321" s="310"/>
      <c r="I321" s="310"/>
      <c r="J321" s="310"/>
      <c r="K321" s="310"/>
      <c r="L321" s="310"/>
      <c r="M321" s="269"/>
    </row>
    <row r="322" spans="1:13" s="119" customFormat="1" ht="21" customHeight="1">
      <c r="A322" s="305"/>
      <c r="B322" s="269"/>
      <c r="C322" s="361"/>
      <c r="D322" s="269"/>
      <c r="E322" s="310"/>
      <c r="F322" s="310"/>
      <c r="G322" s="310"/>
      <c r="H322" s="310"/>
      <c r="I322" s="310"/>
      <c r="J322" s="310"/>
      <c r="K322" s="310"/>
      <c r="L322" s="310"/>
      <c r="M322" s="269"/>
    </row>
    <row r="323" spans="1:13" s="119" customFormat="1" ht="21" customHeight="1">
      <c r="A323" s="305"/>
      <c r="B323" s="269"/>
      <c r="C323" s="361"/>
      <c r="D323" s="269"/>
      <c r="E323" s="310"/>
      <c r="F323" s="310"/>
      <c r="G323" s="310"/>
      <c r="H323" s="310"/>
      <c r="I323" s="310"/>
      <c r="J323" s="310"/>
      <c r="K323" s="310"/>
      <c r="L323" s="310"/>
      <c r="M323" s="269"/>
    </row>
    <row r="324" spans="1:13" s="119" customFormat="1" ht="21" customHeight="1">
      <c r="A324" s="305"/>
      <c r="B324" s="269"/>
      <c r="C324" s="361"/>
      <c r="D324" s="269"/>
      <c r="E324" s="310"/>
      <c r="F324" s="310"/>
      <c r="G324" s="310"/>
      <c r="H324" s="310"/>
      <c r="I324" s="310"/>
      <c r="J324" s="310"/>
      <c r="K324" s="310"/>
      <c r="L324" s="310"/>
      <c r="M324" s="269"/>
    </row>
    <row r="325" spans="1:13" s="119" customFormat="1" ht="21" customHeight="1">
      <c r="A325" s="305"/>
      <c r="B325" s="269"/>
      <c r="C325" s="361"/>
      <c r="D325" s="269"/>
      <c r="E325" s="310"/>
      <c r="F325" s="310"/>
      <c r="G325" s="310"/>
      <c r="H325" s="310"/>
      <c r="I325" s="310"/>
      <c r="J325" s="310"/>
      <c r="K325" s="310"/>
      <c r="L325" s="310"/>
      <c r="M325" s="269"/>
    </row>
    <row r="326" spans="1:13" s="119" customFormat="1" ht="21" customHeight="1">
      <c r="A326" s="305"/>
      <c r="B326" s="269"/>
      <c r="C326" s="361"/>
      <c r="D326" s="269"/>
      <c r="E326" s="310"/>
      <c r="F326" s="310"/>
      <c r="G326" s="310"/>
      <c r="H326" s="310"/>
      <c r="I326" s="310"/>
      <c r="J326" s="310"/>
      <c r="K326" s="310"/>
      <c r="L326" s="310"/>
      <c r="M326" s="269"/>
    </row>
    <row r="327" spans="1:13" s="119" customFormat="1" ht="21" customHeight="1">
      <c r="A327" s="305"/>
      <c r="B327" s="269"/>
      <c r="C327" s="361"/>
      <c r="D327" s="269"/>
      <c r="E327" s="310"/>
      <c r="F327" s="310"/>
      <c r="G327" s="310"/>
      <c r="H327" s="310"/>
      <c r="I327" s="310"/>
      <c r="J327" s="310"/>
      <c r="K327" s="310"/>
      <c r="L327" s="310"/>
      <c r="M327" s="269"/>
    </row>
    <row r="328" spans="1:13" s="119" customFormat="1" ht="21" customHeight="1">
      <c r="A328" s="305"/>
      <c r="B328" s="269"/>
      <c r="C328" s="361"/>
      <c r="D328" s="269"/>
      <c r="E328" s="310"/>
      <c r="F328" s="310"/>
      <c r="G328" s="310"/>
      <c r="H328" s="310"/>
      <c r="I328" s="310"/>
      <c r="J328" s="310"/>
      <c r="K328" s="310"/>
      <c r="L328" s="310"/>
      <c r="M328" s="269"/>
    </row>
    <row r="329" spans="1:13" s="119" customFormat="1" ht="21" customHeight="1">
      <c r="A329" s="305"/>
      <c r="B329" s="269"/>
      <c r="C329" s="361"/>
      <c r="D329" s="269"/>
      <c r="E329" s="310"/>
      <c r="F329" s="310"/>
      <c r="G329" s="310"/>
      <c r="H329" s="310"/>
      <c r="I329" s="310"/>
      <c r="J329" s="310"/>
      <c r="K329" s="310"/>
      <c r="L329" s="310"/>
      <c r="M329" s="269"/>
    </row>
    <row r="330" spans="1:13" s="119" customFormat="1" ht="21" customHeight="1">
      <c r="A330" s="305"/>
      <c r="B330" s="269"/>
      <c r="C330" s="361"/>
      <c r="D330" s="269"/>
      <c r="E330" s="310"/>
      <c r="F330" s="310"/>
      <c r="G330" s="310"/>
      <c r="H330" s="310"/>
      <c r="I330" s="310"/>
      <c r="J330" s="310"/>
      <c r="K330" s="310"/>
      <c r="L330" s="310"/>
      <c r="M330" s="269"/>
    </row>
    <row r="331" spans="1:13" s="119" customFormat="1" ht="21" customHeight="1">
      <c r="A331" s="305"/>
      <c r="B331" s="269"/>
      <c r="C331" s="361"/>
      <c r="D331" s="269"/>
      <c r="E331" s="310"/>
      <c r="F331" s="310"/>
      <c r="G331" s="310"/>
      <c r="H331" s="310"/>
      <c r="I331" s="310"/>
      <c r="J331" s="310"/>
      <c r="K331" s="310"/>
      <c r="L331" s="310"/>
      <c r="M331" s="269"/>
    </row>
    <row r="332" spans="1:13" s="119" customFormat="1" ht="21" customHeight="1">
      <c r="A332" s="305"/>
      <c r="B332" s="269"/>
      <c r="C332" s="361"/>
      <c r="D332" s="269"/>
      <c r="E332" s="310"/>
      <c r="F332" s="310"/>
      <c r="G332" s="310"/>
      <c r="H332" s="310"/>
      <c r="I332" s="310"/>
      <c r="J332" s="310"/>
      <c r="K332" s="310"/>
      <c r="L332" s="310"/>
      <c r="M332" s="269"/>
    </row>
    <row r="333" spans="1:13" s="119" customFormat="1" ht="21" customHeight="1">
      <c r="A333" s="305"/>
      <c r="B333" s="269"/>
      <c r="C333" s="361"/>
      <c r="D333" s="269"/>
      <c r="E333" s="310"/>
      <c r="F333" s="310"/>
      <c r="G333" s="310"/>
      <c r="H333" s="310"/>
      <c r="I333" s="310"/>
      <c r="J333" s="310"/>
      <c r="K333" s="310"/>
      <c r="L333" s="310"/>
      <c r="M333" s="269"/>
    </row>
    <row r="334" spans="1:13" s="119" customFormat="1" ht="21" customHeight="1">
      <c r="A334" s="305"/>
      <c r="B334" s="269"/>
      <c r="C334" s="361"/>
      <c r="D334" s="269"/>
      <c r="E334" s="310"/>
      <c r="F334" s="310"/>
      <c r="G334" s="310"/>
      <c r="H334" s="310"/>
      <c r="I334" s="310"/>
      <c r="J334" s="310"/>
      <c r="K334" s="310"/>
      <c r="L334" s="310"/>
      <c r="M334" s="269"/>
    </row>
    <row r="335" spans="1:13" s="119" customFormat="1" ht="21" customHeight="1">
      <c r="A335" s="305"/>
      <c r="B335" s="269"/>
      <c r="C335" s="361"/>
      <c r="D335" s="269"/>
      <c r="E335" s="310"/>
      <c r="F335" s="310"/>
      <c r="G335" s="310"/>
      <c r="H335" s="310"/>
      <c r="I335" s="310"/>
      <c r="J335" s="310"/>
      <c r="K335" s="310"/>
      <c r="L335" s="310"/>
      <c r="M335" s="269"/>
    </row>
    <row r="336" spans="1:13" s="119" customFormat="1" ht="21" customHeight="1">
      <c r="A336" s="305"/>
      <c r="B336" s="269"/>
      <c r="C336" s="361"/>
      <c r="D336" s="269"/>
      <c r="E336" s="310"/>
      <c r="F336" s="310"/>
      <c r="G336" s="310"/>
      <c r="H336" s="310"/>
      <c r="I336" s="310"/>
      <c r="J336" s="310"/>
      <c r="K336" s="310"/>
      <c r="L336" s="310"/>
      <c r="M336" s="269"/>
    </row>
    <row r="337" spans="1:13" s="119" customFormat="1" ht="21" customHeight="1">
      <c r="A337" s="305"/>
      <c r="B337" s="269"/>
      <c r="C337" s="361"/>
      <c r="D337" s="269"/>
      <c r="E337" s="310"/>
      <c r="F337" s="310"/>
      <c r="G337" s="310"/>
      <c r="H337" s="310"/>
      <c r="I337" s="310"/>
      <c r="J337" s="310"/>
      <c r="K337" s="310"/>
      <c r="L337" s="310"/>
      <c r="M337" s="269"/>
    </row>
    <row r="338" spans="1:13" s="119" customFormat="1" ht="21" customHeight="1">
      <c r="A338" s="305"/>
      <c r="B338" s="269"/>
      <c r="C338" s="361"/>
      <c r="D338" s="269"/>
      <c r="E338" s="310"/>
      <c r="F338" s="310"/>
      <c r="G338" s="310"/>
      <c r="H338" s="310"/>
      <c r="I338" s="310"/>
      <c r="J338" s="310"/>
      <c r="K338" s="310"/>
      <c r="L338" s="310"/>
      <c r="M338" s="269"/>
    </row>
    <row r="339" spans="1:13" s="119" customFormat="1" ht="21" customHeight="1">
      <c r="A339" s="305"/>
      <c r="B339" s="269"/>
      <c r="C339" s="361"/>
      <c r="D339" s="269"/>
      <c r="E339" s="310"/>
      <c r="F339" s="310"/>
      <c r="G339" s="310"/>
      <c r="H339" s="310"/>
      <c r="I339" s="310"/>
      <c r="J339" s="310"/>
      <c r="K339" s="310"/>
      <c r="L339" s="310"/>
      <c r="M339" s="269"/>
    </row>
    <row r="340" spans="1:13" s="119" customFormat="1" ht="21" customHeight="1">
      <c r="A340" s="305"/>
      <c r="B340" s="269"/>
      <c r="C340" s="361"/>
      <c r="D340" s="269"/>
      <c r="E340" s="310"/>
      <c r="F340" s="310"/>
      <c r="G340" s="310"/>
      <c r="H340" s="310"/>
      <c r="I340" s="310"/>
      <c r="J340" s="310"/>
      <c r="K340" s="310"/>
      <c r="L340" s="310"/>
      <c r="M340" s="269"/>
    </row>
    <row r="341" spans="1:13" s="119" customFormat="1" ht="21" customHeight="1">
      <c r="A341" s="305"/>
      <c r="B341" s="269"/>
      <c r="C341" s="361"/>
      <c r="D341" s="269"/>
      <c r="E341" s="310"/>
      <c r="F341" s="310"/>
      <c r="G341" s="310"/>
      <c r="H341" s="310"/>
      <c r="I341" s="310"/>
      <c r="J341" s="310"/>
      <c r="K341" s="310"/>
      <c r="L341" s="310"/>
      <c r="M341" s="269"/>
    </row>
    <row r="342" spans="1:13" s="119" customFormat="1" ht="21" customHeight="1">
      <c r="A342" s="305"/>
      <c r="B342" s="269"/>
      <c r="C342" s="361"/>
      <c r="D342" s="269"/>
      <c r="E342" s="310"/>
      <c r="F342" s="310"/>
      <c r="G342" s="310"/>
      <c r="H342" s="310"/>
      <c r="I342" s="310"/>
      <c r="J342" s="310"/>
      <c r="K342" s="310"/>
      <c r="L342" s="310"/>
      <c r="M342" s="269"/>
    </row>
    <row r="343" spans="1:13" s="119" customFormat="1" ht="21" customHeight="1">
      <c r="A343" s="305"/>
      <c r="B343" s="269"/>
      <c r="C343" s="361"/>
      <c r="D343" s="269"/>
      <c r="E343" s="310"/>
      <c r="F343" s="310"/>
      <c r="G343" s="310"/>
      <c r="H343" s="310"/>
      <c r="I343" s="310"/>
      <c r="J343" s="310"/>
      <c r="K343" s="310"/>
      <c r="L343" s="310"/>
      <c r="M343" s="269"/>
    </row>
    <row r="344" spans="1:13" s="119" customFormat="1" ht="21" customHeight="1">
      <c r="A344" s="305"/>
      <c r="B344" s="269"/>
      <c r="C344" s="361"/>
      <c r="D344" s="269"/>
      <c r="E344" s="310"/>
      <c r="F344" s="310"/>
      <c r="G344" s="310"/>
      <c r="H344" s="310"/>
      <c r="I344" s="310"/>
      <c r="J344" s="310"/>
      <c r="K344" s="310"/>
      <c r="L344" s="310"/>
      <c r="M344" s="269"/>
    </row>
    <row r="345" spans="1:13" s="119" customFormat="1" ht="21" customHeight="1">
      <c r="A345" s="305"/>
      <c r="B345" s="269"/>
      <c r="C345" s="361"/>
      <c r="D345" s="269"/>
      <c r="E345" s="310"/>
      <c r="F345" s="310"/>
      <c r="G345" s="310"/>
      <c r="H345" s="310"/>
      <c r="I345" s="310"/>
      <c r="J345" s="310"/>
      <c r="K345" s="310"/>
      <c r="L345" s="310"/>
      <c r="M345" s="269"/>
    </row>
    <row r="346" spans="1:13" s="119" customFormat="1" ht="21" customHeight="1">
      <c r="A346" s="305"/>
      <c r="B346" s="269"/>
      <c r="C346" s="361"/>
      <c r="D346" s="269"/>
      <c r="E346" s="310"/>
      <c r="F346" s="310"/>
      <c r="G346" s="310"/>
      <c r="H346" s="310"/>
      <c r="I346" s="310"/>
      <c r="J346" s="310"/>
      <c r="K346" s="310"/>
      <c r="L346" s="310"/>
      <c r="M346" s="269"/>
    </row>
    <row r="347" spans="1:13" s="119" customFormat="1" ht="21" customHeight="1">
      <c r="A347" s="305"/>
      <c r="B347" s="269"/>
      <c r="C347" s="361"/>
      <c r="D347" s="269"/>
      <c r="E347" s="310"/>
      <c r="F347" s="310"/>
      <c r="G347" s="310"/>
      <c r="H347" s="310"/>
      <c r="I347" s="310"/>
      <c r="J347" s="310"/>
      <c r="K347" s="310"/>
      <c r="L347" s="310"/>
      <c r="M347" s="269"/>
    </row>
    <row r="348" spans="1:13" s="119" customFormat="1" ht="21" customHeight="1">
      <c r="A348" s="305"/>
      <c r="B348" s="269"/>
      <c r="C348" s="361"/>
      <c r="D348" s="269"/>
      <c r="E348" s="310"/>
      <c r="F348" s="310"/>
      <c r="G348" s="310"/>
      <c r="H348" s="310"/>
      <c r="I348" s="310"/>
      <c r="J348" s="310"/>
      <c r="K348" s="310"/>
      <c r="L348" s="310"/>
      <c r="M348" s="269"/>
    </row>
    <row r="349" spans="1:13" s="119" customFormat="1" ht="21" customHeight="1">
      <c r="A349" s="305"/>
      <c r="B349" s="269"/>
      <c r="C349" s="361"/>
      <c r="D349" s="269"/>
      <c r="E349" s="310"/>
      <c r="F349" s="310"/>
      <c r="G349" s="310"/>
      <c r="H349" s="310"/>
      <c r="I349" s="310"/>
      <c r="J349" s="310"/>
      <c r="K349" s="310"/>
      <c r="L349" s="310"/>
      <c r="M349" s="269"/>
    </row>
    <row r="350" spans="1:13" s="119" customFormat="1" ht="21" customHeight="1">
      <c r="A350" s="305"/>
      <c r="B350" s="269"/>
      <c r="C350" s="361"/>
      <c r="D350" s="269"/>
      <c r="E350" s="310"/>
      <c r="F350" s="310"/>
      <c r="G350" s="310"/>
      <c r="H350" s="310"/>
      <c r="I350" s="310"/>
      <c r="J350" s="310"/>
      <c r="K350" s="310"/>
      <c r="L350" s="310"/>
      <c r="M350" s="269"/>
    </row>
    <row r="351" spans="1:13" s="119" customFormat="1" ht="21" customHeight="1">
      <c r="A351" s="305"/>
      <c r="B351" s="269"/>
      <c r="C351" s="361"/>
      <c r="D351" s="269"/>
      <c r="E351" s="310"/>
      <c r="F351" s="310"/>
      <c r="G351" s="310"/>
      <c r="H351" s="310"/>
      <c r="I351" s="310"/>
      <c r="J351" s="310"/>
      <c r="K351" s="310"/>
      <c r="L351" s="310"/>
      <c r="M351" s="269"/>
    </row>
    <row r="352" spans="1:13" s="119" customFormat="1" ht="21" customHeight="1">
      <c r="A352" s="305"/>
      <c r="B352" s="269"/>
      <c r="C352" s="361"/>
      <c r="D352" s="269"/>
      <c r="E352" s="310"/>
      <c r="F352" s="310"/>
      <c r="G352" s="310"/>
      <c r="H352" s="310"/>
      <c r="I352" s="310"/>
      <c r="J352" s="310"/>
      <c r="K352" s="310"/>
      <c r="L352" s="310"/>
      <c r="M352" s="269"/>
    </row>
    <row r="353" spans="1:13" s="119" customFormat="1" ht="21" customHeight="1">
      <c r="A353" s="305"/>
      <c r="B353" s="269"/>
      <c r="C353" s="361"/>
      <c r="D353" s="269"/>
      <c r="E353" s="310"/>
      <c r="F353" s="310"/>
      <c r="G353" s="310"/>
      <c r="H353" s="310"/>
      <c r="I353" s="310"/>
      <c r="J353" s="310"/>
      <c r="K353" s="310"/>
      <c r="L353" s="310"/>
      <c r="M353" s="269"/>
    </row>
    <row r="354" spans="1:13" s="119" customFormat="1" ht="21" customHeight="1">
      <c r="A354" s="305"/>
      <c r="B354" s="269"/>
      <c r="C354" s="361"/>
      <c r="D354" s="269"/>
      <c r="E354" s="310"/>
      <c r="F354" s="310"/>
      <c r="G354" s="310"/>
      <c r="H354" s="310"/>
      <c r="I354" s="310"/>
      <c r="J354" s="310"/>
      <c r="K354" s="310"/>
      <c r="L354" s="310"/>
      <c r="M354" s="269"/>
    </row>
    <row r="355" spans="1:13" s="119" customFormat="1" ht="21" customHeight="1">
      <c r="A355" s="305"/>
      <c r="B355" s="269"/>
      <c r="C355" s="361"/>
      <c r="D355" s="269"/>
      <c r="E355" s="310"/>
      <c r="F355" s="310"/>
      <c r="G355" s="310"/>
      <c r="H355" s="310"/>
      <c r="I355" s="310"/>
      <c r="J355" s="310"/>
      <c r="K355" s="310"/>
      <c r="L355" s="310"/>
      <c r="M355" s="269"/>
    </row>
    <row r="356" spans="1:13" s="119" customFormat="1" ht="21" customHeight="1">
      <c r="A356" s="305"/>
      <c r="B356" s="269"/>
      <c r="C356" s="361"/>
      <c r="D356" s="269"/>
      <c r="E356" s="310"/>
      <c r="F356" s="310"/>
      <c r="G356" s="310"/>
      <c r="H356" s="310"/>
      <c r="I356" s="310"/>
      <c r="J356" s="310"/>
      <c r="K356" s="310"/>
      <c r="L356" s="310"/>
      <c r="M356" s="269"/>
    </row>
    <row r="357" spans="1:13" s="119" customFormat="1" ht="21" customHeight="1">
      <c r="A357" s="305"/>
      <c r="B357" s="269"/>
      <c r="C357" s="361"/>
      <c r="D357" s="269"/>
      <c r="E357" s="310"/>
      <c r="F357" s="310"/>
      <c r="G357" s="310"/>
      <c r="H357" s="310"/>
      <c r="I357" s="310"/>
      <c r="J357" s="310"/>
      <c r="K357" s="310"/>
      <c r="L357" s="310"/>
      <c r="M357" s="269"/>
    </row>
    <row r="358" spans="1:13" s="119" customFormat="1" ht="21" customHeight="1">
      <c r="A358" s="305"/>
      <c r="B358" s="269"/>
      <c r="C358" s="361"/>
      <c r="D358" s="269"/>
      <c r="E358" s="310"/>
      <c r="F358" s="310"/>
      <c r="G358" s="310"/>
      <c r="H358" s="310"/>
      <c r="I358" s="310"/>
      <c r="J358" s="310"/>
      <c r="K358" s="310"/>
      <c r="L358" s="310"/>
      <c r="M358" s="269"/>
    </row>
    <row r="359" spans="1:13" s="119" customFormat="1" ht="21" customHeight="1">
      <c r="A359" s="305"/>
      <c r="B359" s="269"/>
      <c r="C359" s="361"/>
      <c r="D359" s="269"/>
      <c r="E359" s="310"/>
      <c r="F359" s="310"/>
      <c r="G359" s="310"/>
      <c r="H359" s="310"/>
      <c r="I359" s="310"/>
      <c r="J359" s="310"/>
      <c r="K359" s="310"/>
      <c r="L359" s="310"/>
      <c r="M359" s="269"/>
    </row>
    <row r="360" spans="1:13" s="119" customFormat="1" ht="21" customHeight="1">
      <c r="A360" s="305"/>
      <c r="B360" s="269"/>
      <c r="C360" s="361"/>
      <c r="D360" s="269"/>
      <c r="E360" s="310"/>
      <c r="F360" s="310"/>
      <c r="G360" s="310"/>
      <c r="H360" s="310"/>
      <c r="I360" s="310"/>
      <c r="J360" s="310"/>
      <c r="K360" s="310"/>
      <c r="L360" s="310"/>
      <c r="M360" s="269"/>
    </row>
    <row r="361" spans="1:13" s="119" customFormat="1" ht="21" customHeight="1">
      <c r="A361" s="305"/>
      <c r="B361" s="269"/>
      <c r="C361" s="361"/>
      <c r="D361" s="269"/>
      <c r="E361" s="310"/>
      <c r="F361" s="310"/>
      <c r="G361" s="310"/>
      <c r="H361" s="310"/>
      <c r="I361" s="310"/>
      <c r="J361" s="310"/>
      <c r="K361" s="310"/>
      <c r="L361" s="310"/>
      <c r="M361" s="269"/>
    </row>
    <row r="362" spans="1:13" s="119" customFormat="1" ht="21" customHeight="1">
      <c r="A362" s="305"/>
      <c r="B362" s="269"/>
      <c r="C362" s="361"/>
      <c r="D362" s="269"/>
      <c r="E362" s="310"/>
      <c r="F362" s="310"/>
      <c r="G362" s="310"/>
      <c r="H362" s="310"/>
      <c r="I362" s="310"/>
      <c r="J362" s="310"/>
      <c r="K362" s="310"/>
      <c r="L362" s="310"/>
      <c r="M362" s="269"/>
    </row>
    <row r="363" spans="1:13" s="119" customFormat="1" ht="21" customHeight="1">
      <c r="A363" s="305"/>
      <c r="B363" s="269"/>
      <c r="C363" s="361"/>
      <c r="D363" s="269"/>
      <c r="E363" s="310"/>
      <c r="F363" s="310"/>
      <c r="G363" s="310"/>
      <c r="H363" s="310"/>
      <c r="I363" s="310"/>
      <c r="J363" s="310"/>
      <c r="K363" s="310"/>
      <c r="L363" s="310"/>
      <c r="M363" s="269"/>
    </row>
    <row r="364" spans="1:13" s="119" customFormat="1" ht="21" customHeight="1">
      <c r="A364" s="305"/>
      <c r="B364" s="269"/>
      <c r="C364" s="361"/>
      <c r="D364" s="269"/>
      <c r="E364" s="310"/>
      <c r="F364" s="310"/>
      <c r="G364" s="310"/>
      <c r="H364" s="310"/>
      <c r="I364" s="310"/>
      <c r="J364" s="310"/>
      <c r="K364" s="310"/>
      <c r="L364" s="310"/>
      <c r="M364" s="269"/>
    </row>
    <row r="365" spans="1:13" s="119" customFormat="1" ht="21" customHeight="1">
      <c r="A365" s="305"/>
      <c r="B365" s="269"/>
      <c r="C365" s="361"/>
      <c r="D365" s="269"/>
      <c r="E365" s="310"/>
      <c r="F365" s="310"/>
      <c r="G365" s="310"/>
      <c r="H365" s="310"/>
      <c r="I365" s="310"/>
      <c r="J365" s="310"/>
      <c r="K365" s="310"/>
      <c r="L365" s="310"/>
      <c r="M365" s="269"/>
    </row>
    <row r="366" spans="1:13" s="119" customFormat="1" ht="21" customHeight="1">
      <c r="A366" s="305"/>
      <c r="B366" s="269"/>
      <c r="C366" s="361"/>
      <c r="D366" s="269"/>
      <c r="E366" s="310"/>
      <c r="F366" s="310"/>
      <c r="G366" s="310"/>
      <c r="H366" s="310"/>
      <c r="I366" s="310"/>
      <c r="J366" s="310"/>
      <c r="K366" s="310"/>
      <c r="L366" s="310"/>
      <c r="M366" s="269"/>
    </row>
    <row r="367" spans="1:13" s="119" customFormat="1" ht="21" customHeight="1">
      <c r="A367" s="305"/>
      <c r="B367" s="269"/>
      <c r="C367" s="361"/>
      <c r="D367" s="269"/>
      <c r="E367" s="310"/>
      <c r="F367" s="310"/>
      <c r="G367" s="310"/>
      <c r="H367" s="310"/>
      <c r="I367" s="310"/>
      <c r="J367" s="310"/>
      <c r="K367" s="310"/>
      <c r="L367" s="310"/>
      <c r="M367" s="269"/>
    </row>
    <row r="368" spans="1:13" s="119" customFormat="1" ht="21" customHeight="1">
      <c r="A368" s="305"/>
      <c r="B368" s="269"/>
      <c r="C368" s="361"/>
      <c r="D368" s="269"/>
      <c r="E368" s="310"/>
      <c r="F368" s="310"/>
      <c r="G368" s="310"/>
      <c r="H368" s="310"/>
      <c r="I368" s="310"/>
      <c r="J368" s="310"/>
      <c r="K368" s="310"/>
      <c r="L368" s="310"/>
      <c r="M368" s="269"/>
    </row>
    <row r="369" spans="1:13" s="119" customFormat="1" ht="21" customHeight="1">
      <c r="A369" s="305"/>
      <c r="B369" s="269"/>
      <c r="C369" s="361"/>
      <c r="D369" s="269"/>
      <c r="E369" s="310"/>
      <c r="F369" s="310"/>
      <c r="G369" s="310"/>
      <c r="H369" s="310"/>
      <c r="I369" s="310"/>
      <c r="J369" s="310"/>
      <c r="K369" s="310"/>
      <c r="L369" s="310"/>
      <c r="M369" s="269"/>
    </row>
    <row r="370" spans="1:13" s="119" customFormat="1" ht="21" customHeight="1">
      <c r="A370" s="305"/>
      <c r="B370" s="269"/>
      <c r="C370" s="361"/>
      <c r="D370" s="269"/>
      <c r="E370" s="310"/>
      <c r="F370" s="310"/>
      <c r="G370" s="310"/>
      <c r="H370" s="310"/>
      <c r="I370" s="310"/>
      <c r="J370" s="310"/>
      <c r="K370" s="310"/>
      <c r="L370" s="310"/>
      <c r="M370" s="269"/>
    </row>
    <row r="371" spans="1:13" s="119" customFormat="1" ht="21" customHeight="1">
      <c r="A371" s="305"/>
      <c r="B371" s="269"/>
      <c r="C371" s="361"/>
      <c r="D371" s="269"/>
      <c r="E371" s="310"/>
      <c r="F371" s="310"/>
      <c r="G371" s="310"/>
      <c r="H371" s="310"/>
      <c r="I371" s="310"/>
      <c r="J371" s="310"/>
      <c r="K371" s="310"/>
      <c r="L371" s="310"/>
      <c r="M371" s="269"/>
    </row>
    <row r="372" spans="1:13" s="119" customFormat="1" ht="21" customHeight="1">
      <c r="A372" s="305"/>
      <c r="B372" s="269"/>
      <c r="C372" s="361"/>
      <c r="D372" s="269"/>
      <c r="E372" s="310"/>
      <c r="F372" s="310"/>
      <c r="G372" s="310"/>
      <c r="H372" s="310"/>
      <c r="I372" s="310"/>
      <c r="J372" s="310"/>
      <c r="K372" s="310"/>
      <c r="L372" s="310"/>
      <c r="M372" s="269"/>
    </row>
    <row r="373" spans="1:13" s="119" customFormat="1" ht="21" customHeight="1">
      <c r="A373" s="305"/>
      <c r="B373" s="269"/>
      <c r="C373" s="361"/>
      <c r="D373" s="269"/>
      <c r="E373" s="310"/>
      <c r="F373" s="310"/>
      <c r="G373" s="310"/>
      <c r="H373" s="310"/>
      <c r="I373" s="310"/>
      <c r="J373" s="310"/>
      <c r="K373" s="310"/>
      <c r="L373" s="310"/>
      <c r="M373" s="269"/>
    </row>
    <row r="374" spans="1:13" s="119" customFormat="1" ht="21" customHeight="1">
      <c r="A374" s="305"/>
      <c r="B374" s="269"/>
      <c r="C374" s="361"/>
      <c r="D374" s="269"/>
      <c r="E374" s="310"/>
      <c r="F374" s="310"/>
      <c r="G374" s="310"/>
      <c r="H374" s="310"/>
      <c r="I374" s="310"/>
      <c r="J374" s="310"/>
      <c r="K374" s="310"/>
      <c r="L374" s="310"/>
      <c r="M374" s="269"/>
    </row>
    <row r="375" spans="1:13" s="119" customFormat="1" ht="21" customHeight="1">
      <c r="A375" s="305"/>
      <c r="B375" s="269"/>
      <c r="C375" s="361"/>
      <c r="D375" s="269"/>
      <c r="E375" s="310"/>
      <c r="F375" s="310"/>
      <c r="G375" s="310"/>
      <c r="H375" s="310"/>
      <c r="I375" s="310"/>
      <c r="J375" s="310"/>
      <c r="K375" s="310"/>
      <c r="L375" s="310"/>
      <c r="M375" s="269"/>
    </row>
    <row r="376" spans="1:13" s="119" customFormat="1" ht="21" customHeight="1">
      <c r="A376" s="305"/>
      <c r="B376" s="269"/>
      <c r="C376" s="361"/>
      <c r="D376" s="269"/>
      <c r="E376" s="310"/>
      <c r="F376" s="310"/>
      <c r="G376" s="310"/>
      <c r="H376" s="310"/>
      <c r="I376" s="310"/>
      <c r="J376" s="310"/>
      <c r="K376" s="310"/>
      <c r="L376" s="310"/>
      <c r="M376" s="269"/>
    </row>
    <row r="377" spans="1:13" s="119" customFormat="1" ht="21" customHeight="1">
      <c r="A377" s="305"/>
      <c r="B377" s="269"/>
      <c r="C377" s="361"/>
      <c r="D377" s="269"/>
      <c r="E377" s="310"/>
      <c r="F377" s="310"/>
      <c r="G377" s="310"/>
      <c r="H377" s="310"/>
      <c r="I377" s="310"/>
      <c r="J377" s="310"/>
      <c r="K377" s="310"/>
      <c r="L377" s="310"/>
      <c r="M377" s="269"/>
    </row>
    <row r="378" spans="1:13" s="119" customFormat="1" ht="21" customHeight="1">
      <c r="A378" s="305"/>
      <c r="B378" s="269"/>
      <c r="C378" s="361"/>
      <c r="D378" s="269"/>
      <c r="E378" s="310"/>
      <c r="F378" s="310"/>
      <c r="G378" s="310"/>
      <c r="H378" s="310"/>
      <c r="I378" s="310"/>
      <c r="J378" s="310"/>
      <c r="K378" s="310"/>
      <c r="L378" s="310"/>
      <c r="M378" s="269"/>
    </row>
    <row r="379" spans="1:13" s="119" customFormat="1" ht="21" customHeight="1">
      <c r="A379" s="305"/>
      <c r="B379" s="269"/>
      <c r="C379" s="361"/>
      <c r="D379" s="269"/>
      <c r="E379" s="310"/>
      <c r="F379" s="310"/>
      <c r="G379" s="310"/>
      <c r="H379" s="310"/>
      <c r="I379" s="310"/>
      <c r="J379" s="310"/>
      <c r="K379" s="310"/>
      <c r="L379" s="310"/>
      <c r="M379" s="269"/>
    </row>
    <row r="380" spans="1:13" s="119" customFormat="1" ht="21" customHeight="1">
      <c r="A380" s="305"/>
      <c r="B380" s="269"/>
      <c r="C380" s="361"/>
      <c r="D380" s="269"/>
      <c r="E380" s="310"/>
      <c r="F380" s="310"/>
      <c r="G380" s="310"/>
      <c r="H380" s="310"/>
      <c r="I380" s="310"/>
      <c r="J380" s="310"/>
      <c r="K380" s="310"/>
      <c r="L380" s="310"/>
      <c r="M380" s="269"/>
    </row>
    <row r="381" spans="1:13" s="119" customFormat="1" ht="21" customHeight="1">
      <c r="A381" s="305"/>
      <c r="B381" s="269"/>
      <c r="C381" s="361"/>
      <c r="D381" s="269"/>
      <c r="E381" s="310"/>
      <c r="F381" s="310"/>
      <c r="G381" s="310"/>
      <c r="H381" s="310"/>
      <c r="I381" s="310"/>
      <c r="J381" s="310"/>
      <c r="K381" s="310"/>
      <c r="L381" s="310"/>
      <c r="M381" s="269"/>
    </row>
    <row r="382" spans="1:13" s="119" customFormat="1" ht="21" customHeight="1">
      <c r="A382" s="305"/>
      <c r="B382" s="269"/>
      <c r="C382" s="361"/>
      <c r="D382" s="269"/>
      <c r="E382" s="310"/>
      <c r="F382" s="310"/>
      <c r="G382" s="310"/>
      <c r="H382" s="310"/>
      <c r="I382" s="310"/>
      <c r="J382" s="310"/>
      <c r="K382" s="310"/>
      <c r="L382" s="310"/>
      <c r="M382" s="269"/>
    </row>
    <row r="383" spans="1:13" s="119" customFormat="1" ht="21" customHeight="1">
      <c r="A383" s="305"/>
      <c r="B383" s="269"/>
      <c r="C383" s="361"/>
      <c r="D383" s="269"/>
      <c r="E383" s="310"/>
      <c r="F383" s="310"/>
      <c r="G383" s="310"/>
      <c r="H383" s="310"/>
      <c r="I383" s="310"/>
      <c r="J383" s="310"/>
      <c r="K383" s="310"/>
      <c r="L383" s="310"/>
      <c r="M383" s="269"/>
    </row>
    <row r="384" spans="1:13" s="119" customFormat="1" ht="21" customHeight="1">
      <c r="A384" s="305"/>
      <c r="B384" s="269"/>
      <c r="C384" s="361"/>
      <c r="D384" s="269"/>
      <c r="E384" s="310"/>
      <c r="F384" s="310"/>
      <c r="G384" s="310"/>
      <c r="H384" s="310"/>
      <c r="I384" s="310"/>
      <c r="J384" s="310"/>
      <c r="K384" s="310"/>
      <c r="L384" s="310"/>
      <c r="M384" s="269"/>
    </row>
    <row r="385" spans="1:13" s="119" customFormat="1" ht="21" customHeight="1">
      <c r="A385" s="305"/>
      <c r="B385" s="269"/>
      <c r="C385" s="361"/>
      <c r="D385" s="269"/>
      <c r="E385" s="310"/>
      <c r="F385" s="310"/>
      <c r="G385" s="310"/>
      <c r="H385" s="310"/>
      <c r="I385" s="310"/>
      <c r="J385" s="310"/>
      <c r="K385" s="310"/>
      <c r="L385" s="310"/>
      <c r="M385" s="269"/>
    </row>
    <row r="386" spans="1:13" s="119" customFormat="1" ht="21" customHeight="1">
      <c r="A386" s="305"/>
      <c r="B386" s="269"/>
      <c r="C386" s="361"/>
      <c r="D386" s="269"/>
      <c r="E386" s="310"/>
      <c r="F386" s="310"/>
      <c r="G386" s="310"/>
      <c r="H386" s="310"/>
      <c r="I386" s="310"/>
      <c r="J386" s="310"/>
      <c r="K386" s="310"/>
      <c r="L386" s="310"/>
      <c r="M386" s="269"/>
    </row>
    <row r="387" spans="1:13" s="119" customFormat="1" ht="21" customHeight="1">
      <c r="A387" s="305"/>
      <c r="B387" s="269"/>
      <c r="C387" s="361"/>
      <c r="D387" s="269"/>
      <c r="E387" s="310"/>
      <c r="F387" s="310"/>
      <c r="G387" s="310"/>
      <c r="H387" s="310"/>
      <c r="I387" s="310"/>
      <c r="J387" s="310"/>
      <c r="K387" s="310"/>
      <c r="L387" s="310"/>
      <c r="M387" s="269"/>
    </row>
    <row r="388" spans="1:13" s="119" customFormat="1" ht="21" customHeight="1">
      <c r="A388" s="305"/>
      <c r="B388" s="269"/>
      <c r="C388" s="361"/>
      <c r="D388" s="269"/>
      <c r="E388" s="310"/>
      <c r="F388" s="310"/>
      <c r="G388" s="310"/>
      <c r="H388" s="310"/>
      <c r="I388" s="310"/>
      <c r="J388" s="310"/>
      <c r="K388" s="310"/>
      <c r="L388" s="310"/>
      <c r="M388" s="269"/>
    </row>
    <row r="389" spans="1:13" s="119" customFormat="1" ht="21" customHeight="1">
      <c r="A389" s="305"/>
      <c r="B389" s="269"/>
      <c r="C389" s="361"/>
      <c r="D389" s="269"/>
      <c r="E389" s="310"/>
      <c r="F389" s="310"/>
      <c r="G389" s="310"/>
      <c r="H389" s="310"/>
      <c r="I389" s="310"/>
      <c r="J389" s="310"/>
      <c r="K389" s="310"/>
      <c r="L389" s="310"/>
      <c r="M389" s="269"/>
    </row>
    <row r="390" spans="1:13" s="119" customFormat="1" ht="21" customHeight="1">
      <c r="A390" s="305"/>
      <c r="B390" s="269"/>
      <c r="C390" s="361"/>
      <c r="D390" s="269"/>
      <c r="E390" s="310"/>
      <c r="F390" s="310"/>
      <c r="G390" s="310"/>
      <c r="H390" s="310"/>
      <c r="I390" s="310"/>
      <c r="J390" s="310"/>
      <c r="K390" s="310"/>
      <c r="L390" s="310"/>
      <c r="M390" s="269"/>
    </row>
    <row r="391" spans="1:13" s="119" customFormat="1" ht="21" customHeight="1">
      <c r="A391" s="305"/>
      <c r="B391" s="269"/>
      <c r="C391" s="361"/>
      <c r="D391" s="269"/>
      <c r="E391" s="310"/>
      <c r="F391" s="310"/>
      <c r="G391" s="310"/>
      <c r="H391" s="310"/>
      <c r="I391" s="310"/>
      <c r="J391" s="310"/>
      <c r="K391" s="310"/>
      <c r="L391" s="310"/>
      <c r="M391" s="269"/>
    </row>
    <row r="392" spans="1:13" s="119" customFormat="1" ht="21" customHeight="1">
      <c r="A392" s="305"/>
      <c r="B392" s="269"/>
      <c r="C392" s="361"/>
      <c r="D392" s="269"/>
      <c r="E392" s="310"/>
      <c r="F392" s="310"/>
      <c r="G392" s="310"/>
      <c r="H392" s="310"/>
      <c r="I392" s="310"/>
      <c r="J392" s="310"/>
      <c r="K392" s="310"/>
      <c r="L392" s="310"/>
      <c r="M392" s="269"/>
    </row>
    <row r="393" spans="1:13" s="119" customFormat="1" ht="21" customHeight="1">
      <c r="A393" s="305"/>
      <c r="B393" s="269"/>
      <c r="C393" s="361"/>
      <c r="D393" s="269"/>
      <c r="E393" s="310"/>
      <c r="F393" s="310"/>
      <c r="G393" s="310"/>
      <c r="H393" s="310"/>
      <c r="I393" s="310"/>
      <c r="J393" s="310"/>
      <c r="K393" s="310"/>
      <c r="L393" s="310"/>
      <c r="M393" s="269"/>
    </row>
    <row r="394" spans="1:13" s="119" customFormat="1" ht="21" customHeight="1">
      <c r="A394" s="305"/>
      <c r="B394" s="269"/>
      <c r="C394" s="361"/>
      <c r="D394" s="269"/>
      <c r="E394" s="310"/>
      <c r="F394" s="310"/>
      <c r="G394" s="310"/>
      <c r="H394" s="310"/>
      <c r="I394" s="310"/>
      <c r="J394" s="310"/>
      <c r="K394" s="310"/>
      <c r="L394" s="310"/>
      <c r="M394" s="269"/>
    </row>
    <row r="395" spans="1:13" s="119" customFormat="1" ht="21" customHeight="1">
      <c r="A395" s="305"/>
      <c r="B395" s="269"/>
      <c r="C395" s="361"/>
      <c r="D395" s="269"/>
      <c r="E395" s="310"/>
      <c r="F395" s="310"/>
      <c r="G395" s="310"/>
      <c r="H395" s="310"/>
      <c r="I395" s="310"/>
      <c r="J395" s="310"/>
      <c r="K395" s="310"/>
      <c r="L395" s="310"/>
      <c r="M395" s="269"/>
    </row>
    <row r="396" spans="1:13" s="119" customFormat="1" ht="21" customHeight="1">
      <c r="A396" s="305"/>
      <c r="B396" s="269"/>
      <c r="C396" s="361"/>
      <c r="D396" s="269"/>
      <c r="E396" s="310"/>
      <c r="F396" s="310"/>
      <c r="G396" s="310"/>
      <c r="H396" s="310"/>
      <c r="I396" s="310"/>
      <c r="J396" s="310"/>
      <c r="K396" s="310"/>
      <c r="L396" s="310"/>
      <c r="M396" s="269"/>
    </row>
    <row r="397" spans="1:13" s="119" customFormat="1" ht="21" customHeight="1">
      <c r="A397" s="305"/>
      <c r="B397" s="269"/>
      <c r="C397" s="361"/>
      <c r="D397" s="269"/>
      <c r="E397" s="310"/>
      <c r="F397" s="310"/>
      <c r="G397" s="310"/>
      <c r="H397" s="310"/>
      <c r="I397" s="310"/>
      <c r="J397" s="310"/>
      <c r="K397" s="310"/>
      <c r="L397" s="310"/>
      <c r="M397" s="269"/>
    </row>
    <row r="398" spans="1:13" s="119" customFormat="1" ht="21" customHeight="1">
      <c r="A398" s="305"/>
      <c r="B398" s="269"/>
      <c r="C398" s="361"/>
      <c r="D398" s="269"/>
      <c r="E398" s="310"/>
      <c r="F398" s="310"/>
      <c r="G398" s="310"/>
      <c r="H398" s="310"/>
      <c r="I398" s="310"/>
      <c r="J398" s="310"/>
      <c r="K398" s="310"/>
      <c r="L398" s="310"/>
      <c r="M398" s="269"/>
    </row>
    <row r="399" spans="1:13" s="119" customFormat="1" ht="21" customHeight="1">
      <c r="A399" s="305"/>
      <c r="B399" s="269"/>
      <c r="C399" s="361"/>
      <c r="D399" s="269"/>
      <c r="E399" s="310"/>
      <c r="F399" s="310"/>
      <c r="G399" s="310"/>
      <c r="H399" s="310"/>
      <c r="I399" s="310"/>
      <c r="J399" s="310"/>
      <c r="K399" s="310"/>
      <c r="L399" s="310"/>
      <c r="M399" s="269"/>
    </row>
    <row r="400" spans="1:13" s="119" customFormat="1" ht="21" customHeight="1">
      <c r="A400" s="305"/>
      <c r="B400" s="269"/>
      <c r="C400" s="361"/>
      <c r="D400" s="269"/>
      <c r="E400" s="310"/>
      <c r="F400" s="310"/>
      <c r="G400" s="310"/>
      <c r="H400" s="310"/>
      <c r="I400" s="310"/>
      <c r="J400" s="310"/>
      <c r="K400" s="310"/>
      <c r="L400" s="310"/>
      <c r="M400" s="269"/>
    </row>
    <row r="401" spans="1:13" s="119" customFormat="1" ht="21" customHeight="1">
      <c r="A401" s="305"/>
      <c r="B401" s="269"/>
      <c r="C401" s="361"/>
      <c r="D401" s="269"/>
      <c r="E401" s="310"/>
      <c r="F401" s="310"/>
      <c r="G401" s="310"/>
      <c r="H401" s="310"/>
      <c r="I401" s="310"/>
      <c r="J401" s="310"/>
      <c r="K401" s="310"/>
      <c r="L401" s="310"/>
      <c r="M401" s="269"/>
    </row>
    <row r="402" spans="1:13" s="119" customFormat="1" ht="21" customHeight="1">
      <c r="A402" s="305"/>
      <c r="B402" s="269"/>
      <c r="C402" s="361"/>
      <c r="D402" s="269"/>
      <c r="E402" s="310"/>
      <c r="F402" s="310"/>
      <c r="G402" s="310"/>
      <c r="H402" s="310"/>
      <c r="I402" s="310"/>
      <c r="J402" s="310"/>
      <c r="K402" s="310"/>
      <c r="L402" s="310"/>
      <c r="M402" s="269"/>
    </row>
    <row r="403" spans="1:13" s="119" customFormat="1" ht="21" customHeight="1">
      <c r="A403" s="305"/>
      <c r="B403" s="269"/>
      <c r="C403" s="361"/>
      <c r="D403" s="269"/>
      <c r="E403" s="310"/>
      <c r="F403" s="310"/>
      <c r="G403" s="310"/>
      <c r="H403" s="310"/>
      <c r="I403" s="310"/>
      <c r="J403" s="310"/>
      <c r="K403" s="310"/>
      <c r="L403" s="310"/>
      <c r="M403" s="269"/>
    </row>
    <row r="404" spans="1:13" s="119" customFormat="1" ht="21" customHeight="1">
      <c r="A404" s="305"/>
      <c r="B404" s="269"/>
      <c r="C404" s="361"/>
      <c r="D404" s="269"/>
      <c r="E404" s="310"/>
      <c r="F404" s="310"/>
      <c r="G404" s="310"/>
      <c r="H404" s="310"/>
      <c r="I404" s="310"/>
      <c r="J404" s="310"/>
      <c r="K404" s="310"/>
      <c r="L404" s="310"/>
      <c r="M404" s="269"/>
    </row>
    <row r="405" spans="1:13" s="119" customFormat="1" ht="21" customHeight="1">
      <c r="A405" s="305"/>
      <c r="B405" s="269"/>
      <c r="C405" s="361"/>
      <c r="D405" s="269"/>
      <c r="E405" s="310"/>
      <c r="F405" s="310"/>
      <c r="G405" s="310"/>
      <c r="H405" s="310"/>
      <c r="I405" s="310"/>
      <c r="J405" s="310"/>
      <c r="K405" s="310"/>
      <c r="L405" s="310"/>
      <c r="M405" s="269"/>
    </row>
    <row r="406" spans="1:13" s="119" customFormat="1" ht="21" customHeight="1">
      <c r="A406" s="305"/>
      <c r="B406" s="269"/>
      <c r="C406" s="361"/>
      <c r="D406" s="269"/>
      <c r="E406" s="310"/>
      <c r="F406" s="310"/>
      <c r="G406" s="310"/>
      <c r="H406" s="310"/>
      <c r="I406" s="310"/>
      <c r="J406" s="310"/>
      <c r="K406" s="310"/>
      <c r="L406" s="310"/>
      <c r="M406" s="269"/>
    </row>
    <row r="407" spans="1:13" s="119" customFormat="1" ht="21" customHeight="1">
      <c r="A407" s="305"/>
      <c r="B407" s="269"/>
      <c r="C407" s="361"/>
      <c r="D407" s="269"/>
      <c r="E407" s="310"/>
      <c r="F407" s="310"/>
      <c r="G407" s="310"/>
      <c r="H407" s="310"/>
      <c r="I407" s="310"/>
      <c r="J407" s="310"/>
      <c r="K407" s="310"/>
      <c r="L407" s="310"/>
      <c r="M407" s="269"/>
    </row>
    <row r="408" spans="1:13" s="119" customFormat="1" ht="21" customHeight="1">
      <c r="A408" s="305"/>
      <c r="B408" s="269"/>
      <c r="C408" s="361"/>
      <c r="D408" s="269"/>
      <c r="E408" s="310"/>
      <c r="F408" s="310"/>
      <c r="G408" s="310"/>
      <c r="H408" s="310"/>
      <c r="I408" s="310"/>
      <c r="J408" s="310"/>
      <c r="K408" s="310"/>
      <c r="L408" s="310"/>
      <c r="M408" s="269"/>
    </row>
    <row r="409" spans="1:13" s="119" customFormat="1" ht="21" customHeight="1">
      <c r="A409" s="305"/>
      <c r="B409" s="269"/>
      <c r="C409" s="361"/>
      <c r="D409" s="269"/>
      <c r="E409" s="310"/>
      <c r="F409" s="310"/>
      <c r="G409" s="310"/>
      <c r="H409" s="310"/>
      <c r="I409" s="310"/>
      <c r="J409" s="310"/>
      <c r="K409" s="310"/>
      <c r="L409" s="310"/>
      <c r="M409" s="269"/>
    </row>
    <row r="410" spans="1:13" s="119" customFormat="1" ht="21" customHeight="1">
      <c r="A410" s="305"/>
      <c r="B410" s="269"/>
      <c r="C410" s="361"/>
      <c r="D410" s="269"/>
      <c r="E410" s="310"/>
      <c r="F410" s="310"/>
      <c r="G410" s="310"/>
      <c r="H410" s="310"/>
      <c r="I410" s="310"/>
      <c r="J410" s="310"/>
      <c r="K410" s="310"/>
      <c r="L410" s="310"/>
      <c r="M410" s="269"/>
    </row>
    <row r="411" spans="1:13" s="119" customFormat="1" ht="21" customHeight="1">
      <c r="A411" s="305"/>
      <c r="B411" s="269"/>
      <c r="C411" s="361"/>
      <c r="D411" s="269"/>
      <c r="E411" s="310"/>
      <c r="F411" s="310"/>
      <c r="G411" s="310"/>
      <c r="H411" s="310"/>
      <c r="I411" s="310"/>
      <c r="J411" s="310"/>
      <c r="K411" s="310"/>
      <c r="L411" s="310"/>
      <c r="M411" s="269"/>
    </row>
    <row r="412" spans="1:13" s="119" customFormat="1" ht="21" customHeight="1">
      <c r="A412" s="305"/>
      <c r="B412" s="269"/>
      <c r="C412" s="361"/>
      <c r="D412" s="269"/>
      <c r="E412" s="310"/>
      <c r="F412" s="310"/>
      <c r="G412" s="310"/>
      <c r="H412" s="310"/>
      <c r="I412" s="310"/>
      <c r="J412" s="310"/>
      <c r="K412" s="310"/>
      <c r="L412" s="310"/>
      <c r="M412" s="269"/>
    </row>
    <row r="413" spans="1:13" s="119" customFormat="1" ht="21" customHeight="1">
      <c r="A413" s="305"/>
      <c r="B413" s="269"/>
      <c r="C413" s="361"/>
      <c r="D413" s="269"/>
      <c r="E413" s="310"/>
      <c r="F413" s="310"/>
      <c r="G413" s="310"/>
      <c r="H413" s="310"/>
      <c r="I413" s="310"/>
      <c r="J413" s="310"/>
      <c r="K413" s="310"/>
      <c r="L413" s="310"/>
      <c r="M413" s="269"/>
    </row>
    <row r="414" spans="1:13" s="119" customFormat="1" ht="21" customHeight="1">
      <c r="A414" s="305"/>
      <c r="B414" s="269"/>
      <c r="C414" s="361"/>
      <c r="D414" s="269"/>
      <c r="E414" s="310"/>
      <c r="F414" s="310"/>
      <c r="G414" s="310"/>
      <c r="H414" s="310"/>
      <c r="I414" s="310"/>
      <c r="J414" s="310"/>
      <c r="K414" s="310"/>
      <c r="L414" s="310"/>
      <c r="M414" s="269"/>
    </row>
    <row r="415" spans="1:13" s="119" customFormat="1" ht="21" customHeight="1">
      <c r="A415" s="305"/>
      <c r="B415" s="269"/>
      <c r="C415" s="361"/>
      <c r="D415" s="269"/>
      <c r="E415" s="310"/>
      <c r="F415" s="310"/>
      <c r="G415" s="310"/>
      <c r="H415" s="310"/>
      <c r="I415" s="310"/>
      <c r="J415" s="310"/>
      <c r="K415" s="310"/>
      <c r="L415" s="310"/>
      <c r="M415" s="269"/>
    </row>
    <row r="416" spans="1:13" s="119" customFormat="1" ht="21" customHeight="1">
      <c r="A416" s="305"/>
      <c r="B416" s="269"/>
      <c r="C416" s="361"/>
      <c r="D416" s="269"/>
      <c r="E416" s="310"/>
      <c r="F416" s="310"/>
      <c r="G416" s="310"/>
      <c r="H416" s="310"/>
      <c r="I416" s="310"/>
      <c r="J416" s="310"/>
      <c r="K416" s="310"/>
      <c r="L416" s="310"/>
      <c r="M416" s="269"/>
    </row>
    <row r="417" spans="1:13" s="119" customFormat="1" ht="21" customHeight="1">
      <c r="A417" s="305"/>
      <c r="B417" s="269"/>
      <c r="C417" s="361"/>
      <c r="D417" s="269"/>
      <c r="E417" s="310"/>
      <c r="F417" s="310"/>
      <c r="G417" s="310"/>
      <c r="H417" s="310"/>
      <c r="I417" s="310"/>
      <c r="J417" s="310"/>
      <c r="K417" s="310"/>
      <c r="L417" s="310"/>
      <c r="M417" s="269"/>
    </row>
    <row r="418" spans="1:13" s="119" customFormat="1" ht="21" customHeight="1">
      <c r="A418" s="305"/>
      <c r="B418" s="269"/>
      <c r="C418" s="361"/>
      <c r="D418" s="269"/>
      <c r="E418" s="310"/>
      <c r="F418" s="310"/>
      <c r="G418" s="310"/>
      <c r="H418" s="310"/>
      <c r="I418" s="310"/>
      <c r="J418" s="310"/>
      <c r="K418" s="310"/>
      <c r="L418" s="310"/>
      <c r="M418" s="269"/>
    </row>
    <row r="419" spans="1:13" s="119" customFormat="1" ht="21" customHeight="1">
      <c r="A419" s="305"/>
      <c r="B419" s="269"/>
      <c r="C419" s="361"/>
      <c r="D419" s="269"/>
      <c r="E419" s="310"/>
      <c r="F419" s="310"/>
      <c r="G419" s="310"/>
      <c r="H419" s="310"/>
      <c r="I419" s="310"/>
      <c r="J419" s="310"/>
      <c r="K419" s="310"/>
      <c r="L419" s="310"/>
      <c r="M419" s="269"/>
    </row>
    <row r="420" spans="1:13" s="119" customFormat="1" ht="21" customHeight="1">
      <c r="A420" s="305"/>
      <c r="B420" s="269"/>
      <c r="C420" s="361"/>
      <c r="D420" s="269"/>
      <c r="E420" s="310"/>
      <c r="F420" s="310"/>
      <c r="G420" s="310"/>
      <c r="H420" s="310"/>
      <c r="I420" s="310"/>
      <c r="J420" s="310"/>
      <c r="K420" s="310"/>
      <c r="L420" s="310"/>
      <c r="M420" s="269"/>
    </row>
    <row r="421" spans="1:13" s="119" customFormat="1" ht="21" customHeight="1">
      <c r="A421" s="305"/>
      <c r="B421" s="269"/>
      <c r="C421" s="361"/>
      <c r="D421" s="269"/>
      <c r="E421" s="310"/>
      <c r="F421" s="310"/>
      <c r="G421" s="310"/>
      <c r="H421" s="310"/>
      <c r="I421" s="310"/>
      <c r="J421" s="310"/>
      <c r="K421" s="310"/>
      <c r="L421" s="310"/>
      <c r="M421" s="269"/>
    </row>
    <row r="422" spans="1:13" s="119" customFormat="1" ht="21" customHeight="1">
      <c r="A422" s="305"/>
      <c r="B422" s="269"/>
      <c r="C422" s="361"/>
      <c r="D422" s="269"/>
      <c r="E422" s="310"/>
      <c r="F422" s="310"/>
      <c r="G422" s="310"/>
      <c r="H422" s="310"/>
      <c r="I422" s="310"/>
      <c r="J422" s="310"/>
      <c r="K422" s="310"/>
      <c r="L422" s="310"/>
      <c r="M422" s="269"/>
    </row>
    <row r="423" spans="1:13" s="119" customFormat="1" ht="21" customHeight="1">
      <c r="A423" s="305"/>
      <c r="B423" s="269"/>
      <c r="C423" s="361"/>
      <c r="D423" s="269"/>
      <c r="E423" s="310"/>
      <c r="F423" s="310"/>
      <c r="G423" s="310"/>
      <c r="H423" s="310"/>
      <c r="I423" s="310"/>
      <c r="J423" s="310"/>
      <c r="K423" s="310"/>
      <c r="L423" s="310"/>
      <c r="M423" s="269"/>
    </row>
    <row r="424" spans="1:13" s="119" customFormat="1" ht="21" customHeight="1">
      <c r="A424" s="305"/>
      <c r="B424" s="269"/>
      <c r="C424" s="361"/>
      <c r="D424" s="269"/>
      <c r="E424" s="310"/>
      <c r="F424" s="310"/>
      <c r="G424" s="310"/>
      <c r="H424" s="310"/>
      <c r="I424" s="310"/>
      <c r="J424" s="310"/>
      <c r="K424" s="310"/>
      <c r="L424" s="310"/>
      <c r="M424" s="269"/>
    </row>
    <row r="425" spans="1:13" s="119" customFormat="1" ht="21" customHeight="1">
      <c r="A425" s="305"/>
      <c r="B425" s="269"/>
      <c r="C425" s="361"/>
      <c r="D425" s="269"/>
      <c r="E425" s="310"/>
      <c r="F425" s="310"/>
      <c r="G425" s="310"/>
      <c r="H425" s="310"/>
      <c r="I425" s="310"/>
      <c r="J425" s="310"/>
      <c r="K425" s="310"/>
      <c r="L425" s="310"/>
      <c r="M425" s="269"/>
    </row>
    <row r="426" spans="1:13" s="119" customFormat="1" ht="21" customHeight="1">
      <c r="A426" s="305"/>
      <c r="B426" s="269"/>
      <c r="C426" s="361"/>
      <c r="D426" s="269"/>
      <c r="E426" s="310"/>
      <c r="F426" s="310"/>
      <c r="G426" s="310"/>
      <c r="H426" s="310"/>
      <c r="I426" s="310"/>
      <c r="J426" s="310"/>
      <c r="K426" s="310"/>
      <c r="L426" s="310"/>
      <c r="M426" s="269"/>
    </row>
    <row r="427" spans="1:13" s="119" customFormat="1" ht="21" customHeight="1">
      <c r="A427" s="305"/>
      <c r="B427" s="269"/>
      <c r="C427" s="361"/>
      <c r="D427" s="269"/>
      <c r="E427" s="310"/>
      <c r="F427" s="310"/>
      <c r="G427" s="310"/>
      <c r="H427" s="310"/>
      <c r="I427" s="310"/>
      <c r="J427" s="310"/>
      <c r="K427" s="310"/>
      <c r="L427" s="310"/>
      <c r="M427" s="269"/>
    </row>
    <row r="428" spans="1:13" s="119" customFormat="1" ht="21" customHeight="1">
      <c r="A428" s="305"/>
      <c r="B428" s="269"/>
      <c r="C428" s="361"/>
      <c r="D428" s="269"/>
      <c r="E428" s="310"/>
      <c r="F428" s="310"/>
      <c r="G428" s="310"/>
      <c r="H428" s="310"/>
      <c r="I428" s="310"/>
      <c r="J428" s="310"/>
      <c r="K428" s="310"/>
      <c r="L428" s="310"/>
      <c r="M428" s="269"/>
    </row>
    <row r="429" spans="1:13" s="119" customFormat="1" ht="21" customHeight="1">
      <c r="A429" s="305"/>
      <c r="B429" s="269"/>
      <c r="C429" s="361"/>
      <c r="D429" s="269"/>
      <c r="E429" s="310"/>
      <c r="F429" s="310"/>
      <c r="G429" s="310"/>
      <c r="H429" s="310"/>
      <c r="I429" s="310"/>
      <c r="J429" s="310"/>
      <c r="K429" s="310"/>
      <c r="L429" s="310"/>
      <c r="M429" s="269"/>
    </row>
    <row r="430" spans="1:13" s="119" customFormat="1" ht="21" customHeight="1">
      <c r="A430" s="305"/>
      <c r="B430" s="269"/>
      <c r="C430" s="361"/>
      <c r="D430" s="269"/>
      <c r="E430" s="310"/>
      <c r="F430" s="310"/>
      <c r="G430" s="310"/>
      <c r="H430" s="310"/>
      <c r="I430" s="310"/>
      <c r="J430" s="310"/>
      <c r="K430" s="310"/>
      <c r="L430" s="310"/>
      <c r="M430" s="269"/>
    </row>
    <row r="431" spans="1:13" s="119" customFormat="1" ht="21" customHeight="1">
      <c r="A431" s="305"/>
      <c r="B431" s="269"/>
      <c r="C431" s="361"/>
      <c r="D431" s="269"/>
      <c r="E431" s="310"/>
      <c r="F431" s="310"/>
      <c r="G431" s="310"/>
      <c r="H431" s="310"/>
      <c r="I431" s="310"/>
      <c r="J431" s="310"/>
      <c r="K431" s="310"/>
      <c r="L431" s="310"/>
      <c r="M431" s="269"/>
    </row>
    <row r="432" spans="1:13" s="119" customFormat="1" ht="21" customHeight="1">
      <c r="A432" s="305"/>
      <c r="B432" s="269"/>
      <c r="C432" s="361"/>
      <c r="D432" s="269"/>
      <c r="E432" s="310"/>
      <c r="F432" s="310"/>
      <c r="G432" s="310"/>
      <c r="H432" s="310"/>
      <c r="I432" s="310"/>
      <c r="J432" s="310"/>
      <c r="K432" s="310"/>
      <c r="L432" s="310"/>
      <c r="M432" s="269"/>
    </row>
    <row r="433" spans="1:13" s="119" customFormat="1" ht="21" customHeight="1">
      <c r="A433" s="305"/>
      <c r="B433" s="269"/>
      <c r="C433" s="361"/>
      <c r="D433" s="269"/>
      <c r="E433" s="310"/>
      <c r="F433" s="310"/>
      <c r="G433" s="310"/>
      <c r="H433" s="310"/>
      <c r="I433" s="310"/>
      <c r="J433" s="310"/>
      <c r="K433" s="310"/>
      <c r="L433" s="310"/>
      <c r="M433" s="269"/>
    </row>
    <row r="434" spans="1:13" s="119" customFormat="1" ht="21" customHeight="1">
      <c r="A434" s="305"/>
      <c r="B434" s="269"/>
      <c r="C434" s="361"/>
      <c r="D434" s="269"/>
      <c r="E434" s="310"/>
      <c r="F434" s="310"/>
      <c r="G434" s="310"/>
      <c r="H434" s="310"/>
      <c r="I434" s="310"/>
      <c r="J434" s="310"/>
      <c r="K434" s="310"/>
      <c r="L434" s="310"/>
      <c r="M434" s="269"/>
    </row>
    <row r="435" spans="1:13" s="119" customFormat="1" ht="21" customHeight="1">
      <c r="A435" s="305"/>
      <c r="B435" s="269"/>
      <c r="C435" s="361"/>
      <c r="D435" s="269"/>
      <c r="E435" s="310"/>
      <c r="F435" s="310"/>
      <c r="G435" s="310"/>
      <c r="H435" s="310"/>
      <c r="I435" s="310"/>
      <c r="J435" s="310"/>
      <c r="K435" s="310"/>
      <c r="L435" s="310"/>
      <c r="M435" s="269"/>
    </row>
    <row r="436" spans="1:13" s="119" customFormat="1" ht="21" customHeight="1">
      <c r="A436" s="305"/>
      <c r="B436" s="269"/>
      <c r="C436" s="361"/>
      <c r="D436" s="269"/>
      <c r="E436" s="310"/>
      <c r="F436" s="310"/>
      <c r="G436" s="310"/>
      <c r="H436" s="310"/>
      <c r="I436" s="310"/>
      <c r="J436" s="310"/>
      <c r="K436" s="310"/>
      <c r="L436" s="310"/>
      <c r="M436" s="269"/>
    </row>
    <row r="437" spans="1:13" s="119" customFormat="1" ht="21" customHeight="1">
      <c r="A437" s="305"/>
      <c r="B437" s="269"/>
      <c r="C437" s="361"/>
      <c r="D437" s="269"/>
      <c r="E437" s="310"/>
      <c r="F437" s="310"/>
      <c r="G437" s="310"/>
      <c r="H437" s="310"/>
      <c r="I437" s="310"/>
      <c r="J437" s="310"/>
      <c r="K437" s="310"/>
      <c r="L437" s="310"/>
      <c r="M437" s="269"/>
    </row>
    <row r="438" spans="1:13" s="119" customFormat="1" ht="21" customHeight="1">
      <c r="A438" s="305"/>
      <c r="B438" s="269"/>
      <c r="C438" s="361"/>
      <c r="D438" s="269"/>
      <c r="E438" s="310"/>
      <c r="F438" s="310"/>
      <c r="G438" s="310"/>
      <c r="H438" s="310"/>
      <c r="I438" s="310"/>
      <c r="J438" s="310"/>
      <c r="K438" s="310"/>
      <c r="L438" s="310"/>
      <c r="M438" s="269"/>
    </row>
    <row r="439" spans="1:13" s="119" customFormat="1" ht="21" customHeight="1">
      <c r="A439" s="305"/>
      <c r="B439" s="269"/>
      <c r="C439" s="361"/>
      <c r="D439" s="269"/>
      <c r="E439" s="310"/>
      <c r="F439" s="310"/>
      <c r="G439" s="310"/>
      <c r="H439" s="310"/>
      <c r="I439" s="310"/>
      <c r="J439" s="310"/>
      <c r="K439" s="310"/>
      <c r="L439" s="310"/>
      <c r="M439" s="269"/>
    </row>
    <row r="440" spans="1:13" s="119" customFormat="1" ht="21" customHeight="1">
      <c r="A440" s="305"/>
      <c r="B440" s="269"/>
      <c r="C440" s="361"/>
      <c r="D440" s="269"/>
      <c r="E440" s="310"/>
      <c r="F440" s="310"/>
      <c r="G440" s="310"/>
      <c r="H440" s="310"/>
      <c r="I440" s="310"/>
      <c r="J440" s="310"/>
      <c r="K440" s="310"/>
      <c r="L440" s="310"/>
      <c r="M440" s="269"/>
    </row>
    <row r="441" spans="1:13" s="119" customFormat="1" ht="21" customHeight="1">
      <c r="A441" s="305"/>
      <c r="B441" s="269"/>
      <c r="C441" s="361"/>
      <c r="D441" s="269"/>
      <c r="E441" s="310"/>
      <c r="F441" s="310"/>
      <c r="G441" s="310"/>
      <c r="H441" s="310"/>
      <c r="I441" s="310"/>
      <c r="J441" s="310"/>
      <c r="K441" s="310"/>
      <c r="L441" s="310"/>
      <c r="M441" s="269"/>
    </row>
    <row r="442" spans="1:13" s="119" customFormat="1" ht="21" customHeight="1">
      <c r="A442" s="305"/>
      <c r="B442" s="269"/>
      <c r="C442" s="361"/>
      <c r="D442" s="269"/>
      <c r="E442" s="310"/>
      <c r="F442" s="310"/>
      <c r="G442" s="310"/>
      <c r="H442" s="310"/>
      <c r="I442" s="310"/>
      <c r="J442" s="310"/>
      <c r="K442" s="310"/>
      <c r="L442" s="310"/>
      <c r="M442" s="269"/>
    </row>
    <row r="443" spans="1:13" s="119" customFormat="1" ht="21" customHeight="1">
      <c r="A443" s="305"/>
      <c r="B443" s="269"/>
      <c r="C443" s="361"/>
      <c r="D443" s="269"/>
      <c r="E443" s="310"/>
      <c r="F443" s="310"/>
      <c r="G443" s="310"/>
      <c r="H443" s="310"/>
      <c r="I443" s="310"/>
      <c r="J443" s="310"/>
      <c r="K443" s="310"/>
      <c r="L443" s="310"/>
      <c r="M443" s="269"/>
    </row>
    <row r="444" spans="1:13" s="119" customFormat="1" ht="21" customHeight="1">
      <c r="A444" s="305"/>
      <c r="B444" s="269"/>
      <c r="C444" s="361"/>
      <c r="D444" s="269"/>
      <c r="E444" s="310"/>
      <c r="F444" s="310"/>
      <c r="G444" s="310"/>
      <c r="H444" s="310"/>
      <c r="I444" s="310"/>
      <c r="J444" s="310"/>
      <c r="K444" s="310"/>
      <c r="L444" s="310"/>
      <c r="M444" s="269"/>
    </row>
    <row r="445" spans="1:13" s="119" customFormat="1" ht="21" customHeight="1">
      <c r="A445" s="305"/>
      <c r="B445" s="269"/>
      <c r="C445" s="361"/>
      <c r="D445" s="269"/>
      <c r="E445" s="310"/>
      <c r="F445" s="310"/>
      <c r="G445" s="310"/>
      <c r="H445" s="310"/>
      <c r="I445" s="310"/>
      <c r="J445" s="310"/>
      <c r="K445" s="310"/>
      <c r="L445" s="310"/>
      <c r="M445" s="269"/>
    </row>
    <row r="446" spans="1:13" s="119" customFormat="1" ht="21" customHeight="1">
      <c r="A446" s="305"/>
      <c r="B446" s="269"/>
      <c r="C446" s="361"/>
      <c r="D446" s="269"/>
      <c r="E446" s="310"/>
      <c r="F446" s="310"/>
      <c r="G446" s="310"/>
      <c r="H446" s="310"/>
      <c r="I446" s="310"/>
      <c r="J446" s="310"/>
      <c r="K446" s="310"/>
      <c r="L446" s="310"/>
      <c r="M446" s="269"/>
    </row>
    <row r="447" spans="1:13" s="119" customFormat="1" ht="21" customHeight="1">
      <c r="A447" s="305"/>
      <c r="B447" s="269"/>
      <c r="C447" s="361"/>
      <c r="D447" s="269"/>
      <c r="E447" s="310"/>
      <c r="F447" s="310"/>
      <c r="G447" s="310"/>
      <c r="H447" s="310"/>
      <c r="I447" s="310"/>
      <c r="J447" s="310"/>
      <c r="K447" s="310"/>
      <c r="L447" s="310"/>
      <c r="M447" s="269"/>
    </row>
    <row r="448" spans="1:13" s="119" customFormat="1" ht="21" customHeight="1">
      <c r="A448" s="305"/>
      <c r="B448" s="269"/>
      <c r="C448" s="361"/>
      <c r="D448" s="269"/>
      <c r="E448" s="310"/>
      <c r="F448" s="310"/>
      <c r="G448" s="310"/>
      <c r="H448" s="310"/>
      <c r="I448" s="310"/>
      <c r="J448" s="310"/>
      <c r="K448" s="310"/>
      <c r="L448" s="310"/>
      <c r="M448" s="269"/>
    </row>
    <row r="449" spans="1:13" s="119" customFormat="1" ht="21" customHeight="1">
      <c r="A449" s="305"/>
      <c r="B449" s="269"/>
      <c r="C449" s="361"/>
      <c r="D449" s="269"/>
      <c r="E449" s="310"/>
      <c r="F449" s="310"/>
      <c r="G449" s="310"/>
      <c r="H449" s="310"/>
      <c r="I449" s="310"/>
      <c r="J449" s="310"/>
      <c r="K449" s="310"/>
      <c r="L449" s="310"/>
      <c r="M449" s="269"/>
    </row>
    <row r="450" spans="1:13" s="119" customFormat="1" ht="21" customHeight="1">
      <c r="A450" s="305"/>
      <c r="B450" s="269"/>
      <c r="C450" s="361"/>
      <c r="D450" s="269"/>
      <c r="E450" s="310"/>
      <c r="F450" s="310"/>
      <c r="G450" s="310"/>
      <c r="H450" s="310"/>
      <c r="I450" s="310"/>
      <c r="J450" s="310"/>
      <c r="K450" s="310"/>
      <c r="L450" s="310"/>
      <c r="M450" s="269"/>
    </row>
    <row r="451" spans="1:13" s="119" customFormat="1" ht="21" customHeight="1">
      <c r="A451" s="305"/>
      <c r="B451" s="269"/>
      <c r="C451" s="361"/>
      <c r="D451" s="269"/>
      <c r="E451" s="310"/>
      <c r="F451" s="310"/>
      <c r="G451" s="310"/>
      <c r="H451" s="310"/>
      <c r="I451" s="310"/>
      <c r="J451" s="310"/>
      <c r="K451" s="310"/>
      <c r="L451" s="310"/>
      <c r="M451" s="269"/>
    </row>
    <row r="452" spans="1:13" s="119" customFormat="1" ht="21" customHeight="1">
      <c r="A452" s="305"/>
      <c r="B452" s="269"/>
      <c r="C452" s="361"/>
      <c r="D452" s="269"/>
      <c r="E452" s="310"/>
      <c r="F452" s="310"/>
      <c r="G452" s="310"/>
      <c r="H452" s="310"/>
      <c r="I452" s="310"/>
      <c r="J452" s="310"/>
      <c r="K452" s="310"/>
      <c r="L452" s="310"/>
      <c r="M452" s="269"/>
    </row>
    <row r="453" spans="1:13" s="119" customFormat="1" ht="21" customHeight="1">
      <c r="A453" s="305"/>
      <c r="B453" s="269"/>
      <c r="C453" s="361"/>
      <c r="D453" s="269"/>
      <c r="E453" s="310"/>
      <c r="F453" s="310"/>
      <c r="G453" s="310"/>
      <c r="H453" s="310"/>
      <c r="I453" s="310"/>
      <c r="J453" s="310"/>
      <c r="K453" s="310"/>
      <c r="L453" s="310"/>
      <c r="M453" s="269"/>
    </row>
    <row r="454" spans="1:13" s="119" customFormat="1" ht="21" customHeight="1">
      <c r="A454" s="305"/>
      <c r="B454" s="269"/>
      <c r="C454" s="361"/>
      <c r="D454" s="269"/>
      <c r="E454" s="310"/>
      <c r="F454" s="310"/>
      <c r="G454" s="310"/>
      <c r="H454" s="310"/>
      <c r="I454" s="310"/>
      <c r="J454" s="310"/>
      <c r="K454" s="310"/>
      <c r="L454" s="310"/>
      <c r="M454" s="269"/>
    </row>
    <row r="455" spans="1:13" s="119" customFormat="1" ht="21" customHeight="1">
      <c r="A455" s="305"/>
      <c r="B455" s="269"/>
      <c r="C455" s="361"/>
      <c r="D455" s="269"/>
      <c r="E455" s="310"/>
      <c r="F455" s="310"/>
      <c r="G455" s="310"/>
      <c r="H455" s="310"/>
      <c r="I455" s="310"/>
      <c r="J455" s="310"/>
      <c r="K455" s="310"/>
      <c r="L455" s="310"/>
      <c r="M455" s="269"/>
    </row>
    <row r="456" spans="1:13" s="119" customFormat="1" ht="21" customHeight="1">
      <c r="A456" s="305"/>
      <c r="B456" s="269"/>
      <c r="C456" s="361"/>
      <c r="D456" s="269"/>
      <c r="E456" s="310"/>
      <c r="F456" s="310"/>
      <c r="G456" s="310"/>
      <c r="H456" s="310"/>
      <c r="I456" s="310"/>
      <c r="J456" s="310"/>
      <c r="K456" s="310"/>
      <c r="L456" s="310"/>
      <c r="M456" s="269"/>
    </row>
    <row r="457" spans="1:13" s="119" customFormat="1" ht="21" customHeight="1">
      <c r="A457" s="305"/>
      <c r="B457" s="269"/>
      <c r="C457" s="361"/>
      <c r="D457" s="269"/>
      <c r="E457" s="310"/>
      <c r="F457" s="310"/>
      <c r="G457" s="310"/>
      <c r="H457" s="310"/>
      <c r="I457" s="310"/>
      <c r="J457" s="310"/>
      <c r="K457" s="310"/>
      <c r="L457" s="310"/>
      <c r="M457" s="269"/>
    </row>
    <row r="458" spans="1:13" s="119" customFormat="1" ht="21" customHeight="1">
      <c r="A458" s="305"/>
      <c r="B458" s="269"/>
      <c r="C458" s="361"/>
      <c r="D458" s="269"/>
      <c r="E458" s="310"/>
      <c r="F458" s="310"/>
      <c r="G458" s="310"/>
      <c r="H458" s="310"/>
      <c r="I458" s="310"/>
      <c r="J458" s="310"/>
      <c r="K458" s="310"/>
      <c r="L458" s="310"/>
      <c r="M458" s="269"/>
    </row>
    <row r="459" spans="1:13" s="119" customFormat="1" ht="21" customHeight="1">
      <c r="A459" s="305"/>
      <c r="B459" s="269"/>
      <c r="C459" s="361"/>
      <c r="D459" s="269"/>
      <c r="E459" s="310"/>
      <c r="F459" s="310"/>
      <c r="G459" s="310"/>
      <c r="H459" s="310"/>
      <c r="I459" s="310"/>
      <c r="J459" s="310"/>
      <c r="K459" s="310"/>
      <c r="L459" s="310"/>
      <c r="M459" s="269"/>
    </row>
    <row r="460" spans="1:13" s="119" customFormat="1" ht="21" customHeight="1">
      <c r="A460" s="305"/>
      <c r="B460" s="269"/>
      <c r="C460" s="361"/>
      <c r="D460" s="269"/>
      <c r="E460" s="310"/>
      <c r="F460" s="310"/>
      <c r="G460" s="310"/>
      <c r="H460" s="310"/>
      <c r="I460" s="310"/>
      <c r="J460" s="310"/>
      <c r="K460" s="310"/>
      <c r="L460" s="310"/>
      <c r="M460" s="269"/>
    </row>
    <row r="461" spans="1:13" s="119" customFormat="1" ht="21" customHeight="1">
      <c r="A461" s="305"/>
      <c r="B461" s="269"/>
      <c r="C461" s="361"/>
      <c r="D461" s="269"/>
      <c r="E461" s="310"/>
      <c r="F461" s="310"/>
      <c r="G461" s="310"/>
      <c r="H461" s="310"/>
      <c r="I461" s="310"/>
      <c r="J461" s="310"/>
      <c r="K461" s="310"/>
      <c r="L461" s="310"/>
      <c r="M461" s="269"/>
    </row>
    <row r="462" spans="1:13" s="119" customFormat="1" ht="21" customHeight="1">
      <c r="A462" s="305"/>
      <c r="B462" s="269"/>
      <c r="C462" s="361"/>
      <c r="D462" s="269"/>
      <c r="E462" s="310"/>
      <c r="F462" s="310"/>
      <c r="G462" s="310"/>
      <c r="H462" s="310"/>
      <c r="I462" s="310"/>
      <c r="J462" s="310"/>
      <c r="K462" s="310"/>
      <c r="L462" s="310"/>
      <c r="M462" s="269"/>
    </row>
    <row r="463" spans="1:13" s="119" customFormat="1" ht="21" customHeight="1">
      <c r="A463" s="305"/>
      <c r="B463" s="269"/>
      <c r="C463" s="361"/>
      <c r="D463" s="269"/>
      <c r="E463" s="310"/>
      <c r="F463" s="310"/>
      <c r="G463" s="310"/>
      <c r="H463" s="310"/>
      <c r="I463" s="310"/>
      <c r="J463" s="310"/>
      <c r="K463" s="310"/>
      <c r="L463" s="310"/>
      <c r="M463" s="269"/>
    </row>
    <row r="464" spans="1:13" s="119" customFormat="1" ht="21" customHeight="1">
      <c r="A464" s="305"/>
      <c r="B464" s="269"/>
      <c r="C464" s="361"/>
      <c r="D464" s="269"/>
      <c r="E464" s="310"/>
      <c r="F464" s="310"/>
      <c r="G464" s="310"/>
      <c r="H464" s="310"/>
      <c r="I464" s="310"/>
      <c r="J464" s="310"/>
      <c r="K464" s="310"/>
      <c r="L464" s="310"/>
      <c r="M464" s="269"/>
    </row>
    <row r="465" spans="1:13" s="119" customFormat="1" ht="21" customHeight="1">
      <c r="A465" s="305"/>
      <c r="B465" s="269"/>
      <c r="C465" s="361"/>
      <c r="D465" s="269"/>
      <c r="E465" s="310"/>
      <c r="F465" s="310"/>
      <c r="G465" s="310"/>
      <c r="H465" s="310"/>
      <c r="I465" s="310"/>
      <c r="J465" s="310"/>
      <c r="K465" s="310"/>
      <c r="L465" s="310"/>
      <c r="M465" s="269"/>
    </row>
    <row r="466" spans="1:13" s="119" customFormat="1" ht="21" customHeight="1">
      <c r="A466" s="305"/>
      <c r="B466" s="269"/>
      <c r="C466" s="361"/>
      <c r="D466" s="269"/>
      <c r="E466" s="310"/>
      <c r="F466" s="310"/>
      <c r="G466" s="310"/>
      <c r="H466" s="310"/>
      <c r="I466" s="310"/>
      <c r="J466" s="310"/>
      <c r="K466" s="310"/>
      <c r="L466" s="310"/>
      <c r="M466" s="269"/>
    </row>
    <row r="467" spans="1:13" s="119" customFormat="1" ht="21" customHeight="1">
      <c r="A467" s="305"/>
      <c r="B467" s="269"/>
      <c r="C467" s="361"/>
      <c r="D467" s="269"/>
      <c r="E467" s="310"/>
      <c r="F467" s="310"/>
      <c r="G467" s="310"/>
      <c r="H467" s="310"/>
      <c r="I467" s="310"/>
      <c r="J467" s="310"/>
      <c r="K467" s="310"/>
      <c r="L467" s="310"/>
      <c r="M467" s="269"/>
    </row>
    <row r="468" spans="1:13" s="119" customFormat="1" ht="21" customHeight="1">
      <c r="A468" s="305"/>
      <c r="B468" s="269"/>
      <c r="C468" s="361"/>
      <c r="D468" s="269"/>
      <c r="E468" s="310"/>
      <c r="F468" s="310"/>
      <c r="G468" s="310"/>
      <c r="H468" s="310"/>
      <c r="I468" s="310"/>
      <c r="J468" s="310"/>
      <c r="K468" s="310"/>
      <c r="L468" s="310"/>
      <c r="M468" s="269"/>
    </row>
    <row r="469" spans="1:13" s="119" customFormat="1" ht="21" customHeight="1">
      <c r="A469" s="305"/>
      <c r="B469" s="269"/>
      <c r="C469" s="361"/>
      <c r="D469" s="269"/>
      <c r="E469" s="310"/>
      <c r="F469" s="310"/>
      <c r="G469" s="310"/>
      <c r="H469" s="310"/>
      <c r="I469" s="310"/>
      <c r="J469" s="310"/>
      <c r="K469" s="310"/>
      <c r="L469" s="310"/>
      <c r="M469" s="269"/>
    </row>
    <row r="470" spans="1:13" s="119" customFormat="1" ht="21" customHeight="1">
      <c r="A470" s="305"/>
      <c r="B470" s="269"/>
      <c r="C470" s="361"/>
      <c r="D470" s="269"/>
      <c r="E470" s="310"/>
      <c r="F470" s="310"/>
      <c r="G470" s="310"/>
      <c r="H470" s="310"/>
      <c r="I470" s="310"/>
      <c r="J470" s="310"/>
      <c r="K470" s="310"/>
      <c r="L470" s="310"/>
      <c r="M470" s="269"/>
    </row>
    <row r="471" spans="1:13" s="119" customFormat="1" ht="21" customHeight="1">
      <c r="A471" s="305"/>
      <c r="B471" s="269"/>
      <c r="C471" s="361"/>
      <c r="D471" s="269"/>
      <c r="E471" s="310"/>
      <c r="F471" s="310"/>
      <c r="G471" s="310"/>
      <c r="H471" s="310"/>
      <c r="I471" s="310"/>
      <c r="J471" s="310"/>
      <c r="K471" s="310"/>
      <c r="L471" s="310"/>
      <c r="M471" s="269"/>
    </row>
    <row r="472" spans="1:13" s="119" customFormat="1" ht="21" customHeight="1">
      <c r="A472" s="305"/>
      <c r="B472" s="269"/>
      <c r="C472" s="361"/>
      <c r="D472" s="269"/>
      <c r="E472" s="310"/>
      <c r="F472" s="310"/>
      <c r="G472" s="310"/>
      <c r="H472" s="310"/>
      <c r="I472" s="310"/>
      <c r="J472" s="310"/>
      <c r="K472" s="310"/>
      <c r="L472" s="310"/>
      <c r="M472" s="269"/>
    </row>
    <row r="473" spans="1:13" s="119" customFormat="1" ht="21" customHeight="1">
      <c r="A473" s="305"/>
      <c r="B473" s="269"/>
      <c r="C473" s="361"/>
      <c r="D473" s="269"/>
      <c r="E473" s="310"/>
      <c r="F473" s="310"/>
      <c r="G473" s="310"/>
      <c r="H473" s="310"/>
      <c r="I473" s="310"/>
      <c r="J473" s="310"/>
      <c r="K473" s="310"/>
      <c r="L473" s="310"/>
      <c r="M473" s="269"/>
    </row>
    <row r="474" spans="1:13" s="119" customFormat="1" ht="21" customHeight="1">
      <c r="A474" s="305"/>
      <c r="B474" s="269"/>
      <c r="C474" s="361"/>
      <c r="D474" s="269"/>
      <c r="E474" s="310"/>
      <c r="F474" s="310"/>
      <c r="G474" s="310"/>
      <c r="H474" s="310"/>
      <c r="I474" s="310"/>
      <c r="J474" s="310"/>
      <c r="K474" s="310"/>
      <c r="L474" s="310"/>
      <c r="M474" s="269"/>
    </row>
    <row r="475" spans="1:13" s="119" customFormat="1" ht="21" customHeight="1">
      <c r="A475" s="305"/>
      <c r="B475" s="269"/>
      <c r="C475" s="361"/>
      <c r="D475" s="269"/>
      <c r="E475" s="310"/>
      <c r="F475" s="310"/>
      <c r="G475" s="310"/>
      <c r="H475" s="310"/>
      <c r="I475" s="310"/>
      <c r="J475" s="310"/>
      <c r="K475" s="310"/>
      <c r="L475" s="310"/>
      <c r="M475" s="269"/>
    </row>
    <row r="476" spans="1:13" s="119" customFormat="1" ht="21" customHeight="1">
      <c r="A476" s="305"/>
      <c r="B476" s="269"/>
      <c r="C476" s="361"/>
      <c r="D476" s="269"/>
      <c r="E476" s="310"/>
      <c r="F476" s="310"/>
      <c r="G476" s="310"/>
      <c r="H476" s="310"/>
      <c r="I476" s="310"/>
      <c r="J476" s="310"/>
      <c r="K476" s="310"/>
      <c r="L476" s="310"/>
      <c r="M476" s="269"/>
    </row>
    <row r="477" spans="1:13" s="119" customFormat="1" ht="21" customHeight="1">
      <c r="A477" s="305"/>
      <c r="B477" s="269"/>
      <c r="C477" s="361"/>
      <c r="D477" s="269"/>
      <c r="E477" s="310"/>
      <c r="F477" s="310"/>
      <c r="G477" s="310"/>
      <c r="H477" s="310"/>
      <c r="I477" s="310"/>
      <c r="J477" s="310"/>
      <c r="K477" s="310"/>
      <c r="L477" s="310"/>
      <c r="M477" s="269"/>
    </row>
    <row r="478" spans="1:13" s="119" customFormat="1" ht="21" customHeight="1">
      <c r="A478" s="305"/>
      <c r="B478" s="269"/>
      <c r="C478" s="361"/>
      <c r="D478" s="269"/>
      <c r="E478" s="310"/>
      <c r="F478" s="310"/>
      <c r="G478" s="310"/>
      <c r="H478" s="310"/>
      <c r="I478" s="310"/>
      <c r="J478" s="310"/>
      <c r="K478" s="310"/>
      <c r="L478" s="310"/>
      <c r="M478" s="269"/>
    </row>
    <row r="479" spans="1:13" s="119" customFormat="1" ht="21" customHeight="1">
      <c r="A479" s="305"/>
      <c r="B479" s="269"/>
      <c r="C479" s="361"/>
      <c r="D479" s="269"/>
      <c r="E479" s="310"/>
      <c r="F479" s="310"/>
      <c r="G479" s="310"/>
      <c r="H479" s="310"/>
      <c r="I479" s="310"/>
      <c r="J479" s="310"/>
      <c r="K479" s="310"/>
      <c r="L479" s="310"/>
      <c r="M479" s="269"/>
    </row>
    <row r="480" spans="1:13" s="119" customFormat="1" ht="21" customHeight="1">
      <c r="A480" s="305"/>
      <c r="B480" s="269"/>
      <c r="C480" s="361"/>
      <c r="D480" s="269"/>
      <c r="E480" s="310"/>
      <c r="F480" s="310"/>
      <c r="G480" s="310"/>
      <c r="H480" s="310"/>
      <c r="I480" s="310"/>
      <c r="J480" s="310"/>
      <c r="K480" s="310"/>
      <c r="L480" s="310"/>
      <c r="M480" s="269"/>
    </row>
    <row r="481" spans="1:13" s="119" customFormat="1" ht="21" customHeight="1">
      <c r="A481" s="305"/>
      <c r="B481" s="269"/>
      <c r="C481" s="361"/>
      <c r="D481" s="269"/>
      <c r="E481" s="310"/>
      <c r="F481" s="310"/>
      <c r="G481" s="310"/>
      <c r="H481" s="310"/>
      <c r="I481" s="310"/>
      <c r="J481" s="310"/>
      <c r="K481" s="310"/>
      <c r="L481" s="310"/>
      <c r="M481" s="269"/>
    </row>
    <row r="482" spans="1:13" s="119" customFormat="1" ht="21" customHeight="1">
      <c r="A482" s="305"/>
      <c r="B482" s="269"/>
      <c r="C482" s="361"/>
      <c r="D482" s="269"/>
      <c r="E482" s="310"/>
      <c r="F482" s="310"/>
      <c r="G482" s="310"/>
      <c r="H482" s="310"/>
      <c r="I482" s="310"/>
      <c r="J482" s="310"/>
      <c r="K482" s="310"/>
      <c r="L482" s="310"/>
      <c r="M482" s="269"/>
    </row>
    <row r="483" spans="1:13" s="119" customFormat="1" ht="21" customHeight="1">
      <c r="A483" s="305"/>
      <c r="B483" s="269"/>
      <c r="C483" s="361"/>
      <c r="D483" s="269"/>
      <c r="E483" s="310"/>
      <c r="F483" s="310"/>
      <c r="G483" s="310"/>
      <c r="H483" s="310"/>
      <c r="I483" s="310"/>
      <c r="J483" s="310"/>
      <c r="K483" s="310"/>
      <c r="L483" s="310"/>
      <c r="M483" s="269"/>
    </row>
    <row r="484" spans="1:13" s="119" customFormat="1" ht="21" customHeight="1">
      <c r="A484" s="305"/>
      <c r="B484" s="269"/>
      <c r="C484" s="361"/>
      <c r="D484" s="269"/>
      <c r="E484" s="310"/>
      <c r="F484" s="310"/>
      <c r="G484" s="310"/>
      <c r="H484" s="310"/>
      <c r="I484" s="310"/>
      <c r="J484" s="310"/>
      <c r="K484" s="310"/>
      <c r="L484" s="310"/>
      <c r="M484" s="269"/>
    </row>
    <row r="485" spans="1:13" s="119" customFormat="1" ht="21" customHeight="1">
      <c r="A485" s="305"/>
      <c r="B485" s="269"/>
      <c r="C485" s="361"/>
      <c r="D485" s="269"/>
      <c r="E485" s="310"/>
      <c r="F485" s="310"/>
      <c r="G485" s="310"/>
      <c r="H485" s="310"/>
      <c r="I485" s="310"/>
      <c r="J485" s="310"/>
      <c r="K485" s="310"/>
      <c r="L485" s="310"/>
      <c r="M485" s="269"/>
    </row>
    <row r="486" spans="1:13" s="119" customFormat="1" ht="21" customHeight="1">
      <c r="A486" s="305"/>
      <c r="B486" s="269"/>
      <c r="C486" s="361"/>
      <c r="D486" s="269"/>
      <c r="E486" s="310"/>
      <c r="F486" s="310"/>
      <c r="G486" s="310"/>
      <c r="H486" s="310"/>
      <c r="I486" s="310"/>
      <c r="J486" s="310"/>
      <c r="K486" s="310"/>
      <c r="L486" s="310"/>
      <c r="M486" s="269"/>
    </row>
    <row r="487" spans="1:13" s="119" customFormat="1" ht="21" customHeight="1">
      <c r="A487" s="305"/>
      <c r="B487" s="269"/>
      <c r="C487" s="361"/>
      <c r="D487" s="269"/>
      <c r="E487" s="310"/>
      <c r="F487" s="310"/>
      <c r="G487" s="310"/>
      <c r="H487" s="310"/>
      <c r="I487" s="310"/>
      <c r="J487" s="310"/>
      <c r="K487" s="310"/>
      <c r="L487" s="310"/>
      <c r="M487" s="269"/>
    </row>
    <row r="488" spans="1:13" s="119" customFormat="1" ht="21" customHeight="1">
      <c r="A488" s="305"/>
      <c r="B488" s="269"/>
      <c r="C488" s="361"/>
      <c r="D488" s="269"/>
      <c r="E488" s="310"/>
      <c r="F488" s="310"/>
      <c r="G488" s="310"/>
      <c r="H488" s="310"/>
      <c r="I488" s="310"/>
      <c r="J488" s="310"/>
      <c r="K488" s="310"/>
      <c r="L488" s="310"/>
      <c r="M488" s="269"/>
    </row>
    <row r="489" spans="1:13" s="119" customFormat="1" ht="21" customHeight="1">
      <c r="A489" s="305"/>
      <c r="B489" s="269"/>
      <c r="C489" s="361"/>
      <c r="D489" s="269"/>
      <c r="E489" s="310"/>
      <c r="F489" s="310"/>
      <c r="G489" s="310"/>
      <c r="H489" s="310"/>
      <c r="I489" s="310"/>
      <c r="J489" s="310"/>
      <c r="K489" s="310"/>
      <c r="L489" s="310"/>
      <c r="M489" s="269"/>
    </row>
    <row r="490" spans="1:13" s="119" customFormat="1" ht="21" customHeight="1">
      <c r="A490" s="305"/>
      <c r="B490" s="269"/>
      <c r="C490" s="361"/>
      <c r="D490" s="269"/>
      <c r="E490" s="310"/>
      <c r="F490" s="310"/>
      <c r="G490" s="310"/>
      <c r="H490" s="310"/>
      <c r="I490" s="310"/>
      <c r="J490" s="310"/>
      <c r="K490" s="310"/>
      <c r="L490" s="310"/>
      <c r="M490" s="269"/>
    </row>
    <row r="491" spans="1:13" s="119" customFormat="1" ht="21" customHeight="1">
      <c r="A491" s="305"/>
      <c r="B491" s="269"/>
      <c r="C491" s="361"/>
      <c r="D491" s="269"/>
      <c r="E491" s="310"/>
      <c r="F491" s="310"/>
      <c r="G491" s="310"/>
      <c r="H491" s="310"/>
      <c r="I491" s="310"/>
      <c r="J491" s="310"/>
      <c r="K491" s="310"/>
      <c r="L491" s="310"/>
      <c r="M491" s="269"/>
    </row>
    <row r="492" spans="1:13" s="119" customFormat="1" ht="21" customHeight="1">
      <c r="A492" s="305"/>
      <c r="B492" s="269"/>
      <c r="C492" s="361"/>
      <c r="D492" s="269"/>
      <c r="E492" s="310"/>
      <c r="F492" s="310"/>
      <c r="G492" s="310"/>
      <c r="H492" s="310"/>
      <c r="I492" s="310"/>
      <c r="J492" s="310"/>
      <c r="K492" s="310"/>
      <c r="L492" s="310"/>
      <c r="M492" s="269"/>
    </row>
    <row r="493" spans="1:13" s="119" customFormat="1" ht="21" customHeight="1">
      <c r="A493" s="305"/>
      <c r="B493" s="269"/>
      <c r="C493" s="361"/>
      <c r="D493" s="269"/>
      <c r="E493" s="310"/>
      <c r="F493" s="310"/>
      <c r="G493" s="310"/>
      <c r="H493" s="310"/>
      <c r="I493" s="310"/>
      <c r="J493" s="310"/>
      <c r="K493" s="310"/>
      <c r="L493" s="310"/>
      <c r="M493" s="269"/>
    </row>
    <row r="494" spans="1:13" s="119" customFormat="1" ht="21" customHeight="1">
      <c r="A494" s="305"/>
      <c r="B494" s="269"/>
      <c r="C494" s="361"/>
      <c r="D494" s="269"/>
      <c r="E494" s="310"/>
      <c r="F494" s="310"/>
      <c r="G494" s="310"/>
      <c r="H494" s="310"/>
      <c r="I494" s="310"/>
      <c r="J494" s="310"/>
      <c r="K494" s="310"/>
      <c r="L494" s="310"/>
      <c r="M494" s="269"/>
    </row>
    <row r="495" spans="1:13" s="119" customFormat="1" ht="21" customHeight="1">
      <c r="A495" s="305"/>
      <c r="B495" s="269"/>
      <c r="C495" s="361"/>
      <c r="D495" s="269"/>
      <c r="E495" s="310"/>
      <c r="F495" s="310"/>
      <c r="G495" s="310"/>
      <c r="H495" s="310"/>
      <c r="I495" s="310"/>
      <c r="J495" s="310"/>
      <c r="K495" s="310"/>
      <c r="L495" s="310"/>
      <c r="M495" s="269"/>
    </row>
    <row r="496" spans="1:13" s="119" customFormat="1" ht="21" customHeight="1">
      <c r="A496" s="305"/>
      <c r="B496" s="269"/>
      <c r="C496" s="361"/>
      <c r="D496" s="269"/>
      <c r="E496" s="310"/>
      <c r="F496" s="310"/>
      <c r="G496" s="310"/>
      <c r="H496" s="310"/>
      <c r="I496" s="310"/>
      <c r="J496" s="310"/>
      <c r="K496" s="310"/>
      <c r="L496" s="310"/>
      <c r="M496" s="269"/>
    </row>
    <row r="497" spans="1:13" s="119" customFormat="1" ht="21" customHeight="1">
      <c r="A497" s="305"/>
      <c r="B497" s="269"/>
      <c r="C497" s="361"/>
      <c r="D497" s="269"/>
      <c r="E497" s="310"/>
      <c r="F497" s="310"/>
      <c r="G497" s="310"/>
      <c r="H497" s="310"/>
      <c r="I497" s="310"/>
      <c r="J497" s="310"/>
      <c r="K497" s="310"/>
      <c r="L497" s="310"/>
      <c r="M497" s="269"/>
    </row>
    <row r="498" spans="1:13" s="119" customFormat="1" ht="21" customHeight="1">
      <c r="A498" s="305"/>
      <c r="B498" s="269"/>
      <c r="C498" s="361"/>
      <c r="D498" s="269"/>
      <c r="E498" s="310"/>
      <c r="F498" s="310"/>
      <c r="G498" s="310"/>
      <c r="H498" s="310"/>
      <c r="I498" s="310"/>
      <c r="J498" s="310"/>
      <c r="K498" s="310"/>
      <c r="L498" s="310"/>
      <c r="M498" s="269"/>
    </row>
    <row r="499" spans="1:13" s="119" customFormat="1" ht="21" customHeight="1">
      <c r="A499" s="305"/>
      <c r="B499" s="269"/>
      <c r="C499" s="361"/>
      <c r="D499" s="269"/>
      <c r="E499" s="310"/>
      <c r="F499" s="310"/>
      <c r="G499" s="310"/>
      <c r="H499" s="310"/>
      <c r="I499" s="310"/>
      <c r="J499" s="310"/>
      <c r="K499" s="310"/>
      <c r="L499" s="310"/>
      <c r="M499" s="269"/>
    </row>
    <row r="500" spans="1:13" s="119" customFormat="1" ht="21" customHeight="1">
      <c r="A500" s="305"/>
      <c r="B500" s="269"/>
      <c r="C500" s="361"/>
      <c r="D500" s="269"/>
      <c r="E500" s="310"/>
      <c r="F500" s="310"/>
      <c r="G500" s="310"/>
      <c r="H500" s="310"/>
      <c r="I500" s="310"/>
      <c r="J500" s="310"/>
      <c r="K500" s="310"/>
      <c r="L500" s="310"/>
      <c r="M500" s="269"/>
    </row>
    <row r="501" spans="1:13" s="119" customFormat="1" ht="21" customHeight="1">
      <c r="A501" s="305"/>
      <c r="B501" s="269"/>
      <c r="C501" s="361"/>
      <c r="D501" s="269"/>
      <c r="E501" s="310"/>
      <c r="F501" s="310"/>
      <c r="G501" s="310"/>
      <c r="H501" s="310"/>
      <c r="I501" s="310"/>
      <c r="J501" s="310"/>
      <c r="K501" s="310"/>
      <c r="L501" s="310"/>
      <c r="M501" s="269"/>
    </row>
    <row r="502" spans="1:13" s="119" customFormat="1" ht="21" customHeight="1">
      <c r="A502" s="305"/>
      <c r="B502" s="269"/>
      <c r="C502" s="361"/>
      <c r="D502" s="269"/>
      <c r="E502" s="310"/>
      <c r="F502" s="310"/>
      <c r="G502" s="310"/>
      <c r="H502" s="310"/>
      <c r="I502" s="310"/>
      <c r="J502" s="310"/>
      <c r="K502" s="310"/>
      <c r="L502" s="310"/>
      <c r="M502" s="269"/>
    </row>
    <row r="503" spans="1:13" s="119" customFormat="1" ht="21" customHeight="1">
      <c r="A503" s="305"/>
      <c r="B503" s="269"/>
      <c r="C503" s="361"/>
      <c r="D503" s="269"/>
      <c r="E503" s="310"/>
      <c r="F503" s="310"/>
      <c r="G503" s="310"/>
      <c r="H503" s="310"/>
      <c r="I503" s="310"/>
      <c r="J503" s="310"/>
      <c r="K503" s="310"/>
      <c r="L503" s="310"/>
      <c r="M503" s="269"/>
    </row>
    <row r="504" spans="1:13" s="119" customFormat="1" ht="21" customHeight="1">
      <c r="A504" s="305"/>
      <c r="B504" s="269"/>
      <c r="C504" s="361"/>
      <c r="D504" s="269"/>
      <c r="E504" s="310"/>
      <c r="F504" s="310"/>
      <c r="G504" s="310"/>
      <c r="H504" s="310"/>
      <c r="I504" s="310"/>
      <c r="J504" s="310"/>
      <c r="K504" s="310"/>
      <c r="L504" s="310"/>
      <c r="M504" s="269"/>
    </row>
    <row r="505" spans="1:13" s="119" customFormat="1" ht="21" customHeight="1">
      <c r="A505" s="305"/>
      <c r="B505" s="269"/>
      <c r="C505" s="361"/>
      <c r="D505" s="269"/>
      <c r="E505" s="310"/>
      <c r="F505" s="310"/>
      <c r="G505" s="310"/>
      <c r="H505" s="310"/>
      <c r="I505" s="310"/>
      <c r="J505" s="310"/>
      <c r="K505" s="310"/>
      <c r="L505" s="310"/>
      <c r="M505" s="269"/>
    </row>
    <row r="506" spans="1:13" s="119" customFormat="1" ht="21" customHeight="1">
      <c r="A506" s="305"/>
      <c r="B506" s="269"/>
      <c r="C506" s="361"/>
      <c r="D506" s="269"/>
      <c r="E506" s="310"/>
      <c r="F506" s="310"/>
      <c r="G506" s="310"/>
      <c r="H506" s="310"/>
      <c r="I506" s="310"/>
      <c r="J506" s="310"/>
      <c r="K506" s="310"/>
      <c r="L506" s="310"/>
      <c r="M506" s="269"/>
    </row>
    <row r="507" spans="1:13" s="119" customFormat="1" ht="21" customHeight="1">
      <c r="A507" s="305"/>
      <c r="B507" s="269"/>
      <c r="C507" s="361"/>
      <c r="D507" s="269"/>
      <c r="E507" s="310"/>
      <c r="F507" s="310"/>
      <c r="G507" s="310"/>
      <c r="H507" s="310"/>
      <c r="I507" s="310"/>
      <c r="J507" s="310"/>
      <c r="K507" s="310"/>
      <c r="L507" s="310"/>
      <c r="M507" s="269"/>
    </row>
    <row r="508" spans="1:13" s="119" customFormat="1" ht="21" customHeight="1">
      <c r="A508" s="305"/>
      <c r="B508" s="269"/>
      <c r="C508" s="361"/>
      <c r="D508" s="269"/>
      <c r="E508" s="310"/>
      <c r="F508" s="310"/>
      <c r="G508" s="310"/>
      <c r="H508" s="310"/>
      <c r="I508" s="310"/>
      <c r="J508" s="310"/>
      <c r="K508" s="310"/>
      <c r="L508" s="310"/>
      <c r="M508" s="269"/>
    </row>
    <row r="509" spans="1:13" s="119" customFormat="1" ht="21" customHeight="1">
      <c r="A509" s="305"/>
      <c r="B509" s="269"/>
      <c r="C509" s="361"/>
      <c r="D509" s="269"/>
      <c r="E509" s="310"/>
      <c r="F509" s="310"/>
      <c r="G509" s="310"/>
      <c r="H509" s="310"/>
      <c r="I509" s="310"/>
      <c r="J509" s="310"/>
      <c r="K509" s="310"/>
      <c r="L509" s="310"/>
      <c r="M509" s="269"/>
    </row>
    <row r="510" spans="1:13" s="119" customFormat="1" ht="21" customHeight="1">
      <c r="A510" s="305"/>
      <c r="B510" s="269"/>
      <c r="C510" s="361"/>
      <c r="D510" s="269"/>
      <c r="E510" s="310"/>
      <c r="F510" s="310"/>
      <c r="G510" s="310"/>
      <c r="H510" s="310"/>
      <c r="I510" s="310"/>
      <c r="J510" s="310"/>
      <c r="K510" s="310"/>
      <c r="L510" s="310"/>
      <c r="M510" s="269"/>
    </row>
    <row r="511" spans="1:13" s="119" customFormat="1" ht="21" customHeight="1">
      <c r="A511" s="305"/>
      <c r="B511" s="269"/>
      <c r="C511" s="361"/>
      <c r="D511" s="269"/>
      <c r="E511" s="310"/>
      <c r="F511" s="310"/>
      <c r="G511" s="310"/>
      <c r="H511" s="310"/>
      <c r="I511" s="310"/>
      <c r="J511" s="310"/>
      <c r="K511" s="310"/>
      <c r="L511" s="310"/>
      <c r="M511" s="269"/>
    </row>
    <row r="512" spans="1:13" s="119" customFormat="1" ht="21" customHeight="1">
      <c r="A512" s="305"/>
      <c r="B512" s="269"/>
      <c r="C512" s="361"/>
      <c r="D512" s="269"/>
      <c r="E512" s="310"/>
      <c r="F512" s="310"/>
      <c r="G512" s="310"/>
      <c r="H512" s="310"/>
      <c r="I512" s="310"/>
      <c r="J512" s="310"/>
      <c r="K512" s="310"/>
      <c r="L512" s="310"/>
      <c r="M512" s="269"/>
    </row>
    <row r="513" spans="1:13" s="119" customFormat="1" ht="21" customHeight="1">
      <c r="A513" s="305"/>
      <c r="B513" s="269"/>
      <c r="C513" s="361"/>
      <c r="D513" s="269"/>
      <c r="E513" s="310"/>
      <c r="F513" s="310"/>
      <c r="G513" s="310"/>
      <c r="H513" s="310"/>
      <c r="I513" s="310"/>
      <c r="J513" s="310"/>
      <c r="K513" s="310"/>
      <c r="L513" s="310"/>
      <c r="M513" s="269"/>
    </row>
    <row r="514" spans="1:13" s="119" customFormat="1" ht="21" customHeight="1">
      <c r="A514" s="305"/>
      <c r="B514" s="269"/>
      <c r="C514" s="361"/>
      <c r="D514" s="269"/>
      <c r="E514" s="310"/>
      <c r="F514" s="310"/>
      <c r="G514" s="310"/>
      <c r="H514" s="310"/>
      <c r="I514" s="310"/>
      <c r="J514" s="310"/>
      <c r="K514" s="310"/>
      <c r="L514" s="310"/>
      <c r="M514" s="269"/>
    </row>
    <row r="515" spans="1:13" s="119" customFormat="1" ht="21" customHeight="1">
      <c r="A515" s="305"/>
      <c r="B515" s="269"/>
      <c r="C515" s="361"/>
      <c r="D515" s="269"/>
      <c r="E515" s="310"/>
      <c r="F515" s="310"/>
      <c r="G515" s="310"/>
      <c r="H515" s="310"/>
      <c r="I515" s="310"/>
      <c r="J515" s="310"/>
      <c r="K515" s="310"/>
      <c r="L515" s="310"/>
      <c r="M515" s="269"/>
    </row>
    <row r="516" spans="1:13" s="119" customFormat="1" ht="21" customHeight="1">
      <c r="A516" s="305"/>
      <c r="B516" s="269"/>
      <c r="C516" s="361"/>
      <c r="D516" s="269"/>
      <c r="E516" s="310"/>
      <c r="F516" s="310"/>
      <c r="G516" s="310"/>
      <c r="H516" s="310"/>
      <c r="I516" s="310"/>
      <c r="J516" s="310"/>
      <c r="K516" s="310"/>
      <c r="L516" s="310"/>
      <c r="M516" s="269"/>
    </row>
    <row r="517" spans="1:13" s="119" customFormat="1" ht="21" customHeight="1">
      <c r="A517" s="305"/>
      <c r="B517" s="269"/>
      <c r="C517" s="361"/>
      <c r="D517" s="269"/>
      <c r="E517" s="310"/>
      <c r="F517" s="310"/>
      <c r="G517" s="310"/>
      <c r="H517" s="310"/>
      <c r="I517" s="310"/>
      <c r="J517" s="310"/>
      <c r="K517" s="310"/>
      <c r="L517" s="310"/>
      <c r="M517" s="269"/>
    </row>
    <row r="518" spans="1:13" s="119" customFormat="1" ht="21" customHeight="1">
      <c r="A518" s="305"/>
      <c r="B518" s="269"/>
      <c r="C518" s="361"/>
      <c r="D518" s="269"/>
      <c r="E518" s="310"/>
      <c r="F518" s="310"/>
      <c r="G518" s="310"/>
      <c r="H518" s="310"/>
      <c r="I518" s="310"/>
      <c r="J518" s="310"/>
      <c r="K518" s="310"/>
      <c r="L518" s="310"/>
      <c r="M518" s="269"/>
    </row>
    <row r="519" spans="1:13" s="119" customFormat="1" ht="21" customHeight="1">
      <c r="A519" s="305"/>
      <c r="B519" s="269"/>
      <c r="C519" s="361"/>
      <c r="D519" s="269"/>
      <c r="E519" s="310"/>
      <c r="F519" s="310"/>
      <c r="G519" s="310"/>
      <c r="H519" s="310"/>
      <c r="I519" s="310"/>
      <c r="J519" s="310"/>
      <c r="K519" s="310"/>
      <c r="L519" s="310"/>
      <c r="M519" s="269"/>
    </row>
    <row r="520" spans="1:13" s="119" customFormat="1" ht="21" customHeight="1">
      <c r="A520" s="305"/>
      <c r="B520" s="269"/>
      <c r="C520" s="361"/>
      <c r="D520" s="269"/>
      <c r="E520" s="310"/>
      <c r="F520" s="310"/>
      <c r="G520" s="310"/>
      <c r="H520" s="310"/>
      <c r="I520" s="310"/>
      <c r="J520" s="310"/>
      <c r="K520" s="310"/>
      <c r="L520" s="310"/>
      <c r="M520" s="269"/>
    </row>
    <row r="521" spans="1:13" s="119" customFormat="1" ht="21" customHeight="1">
      <c r="A521" s="305"/>
      <c r="B521" s="269"/>
      <c r="C521" s="361"/>
      <c r="D521" s="269"/>
      <c r="E521" s="310"/>
      <c r="F521" s="310"/>
      <c r="G521" s="310"/>
      <c r="H521" s="310"/>
      <c r="I521" s="310"/>
      <c r="J521" s="310"/>
      <c r="K521" s="310"/>
      <c r="L521" s="310"/>
      <c r="M521" s="269"/>
    </row>
    <row r="522" spans="1:13" s="119" customFormat="1" ht="21" customHeight="1">
      <c r="A522" s="305"/>
      <c r="B522" s="269"/>
      <c r="C522" s="361"/>
      <c r="D522" s="269"/>
      <c r="E522" s="310"/>
      <c r="F522" s="310"/>
      <c r="G522" s="310"/>
      <c r="H522" s="310"/>
      <c r="I522" s="310"/>
      <c r="J522" s="310"/>
      <c r="K522" s="310"/>
      <c r="L522" s="310"/>
      <c r="M522" s="269"/>
    </row>
    <row r="523" spans="1:13" s="119" customFormat="1" ht="21" customHeight="1">
      <c r="A523" s="305"/>
      <c r="B523" s="269"/>
      <c r="C523" s="361"/>
      <c r="D523" s="269"/>
      <c r="E523" s="310"/>
      <c r="F523" s="310"/>
      <c r="G523" s="310"/>
      <c r="H523" s="310"/>
      <c r="I523" s="310"/>
      <c r="J523" s="310"/>
      <c r="K523" s="310"/>
      <c r="L523" s="310"/>
      <c r="M523" s="269"/>
    </row>
    <row r="524" spans="1:13" s="119" customFormat="1" ht="21" customHeight="1">
      <c r="A524" s="305"/>
      <c r="B524" s="269"/>
      <c r="C524" s="361"/>
      <c r="D524" s="269"/>
      <c r="E524" s="310"/>
      <c r="F524" s="310"/>
      <c r="G524" s="310"/>
      <c r="H524" s="310"/>
      <c r="I524" s="310"/>
      <c r="J524" s="310"/>
      <c r="K524" s="310"/>
      <c r="L524" s="310"/>
      <c r="M524" s="269"/>
    </row>
    <row r="525" spans="1:13" s="119" customFormat="1" ht="21" customHeight="1">
      <c r="A525" s="305"/>
      <c r="B525" s="269"/>
      <c r="C525" s="361"/>
      <c r="D525" s="269"/>
      <c r="E525" s="310"/>
      <c r="F525" s="310"/>
      <c r="G525" s="310"/>
      <c r="H525" s="310"/>
      <c r="I525" s="310"/>
      <c r="J525" s="310"/>
      <c r="K525" s="310"/>
      <c r="L525" s="310"/>
      <c r="M525" s="269"/>
    </row>
    <row r="526" spans="1:13" s="119" customFormat="1" ht="21" customHeight="1">
      <c r="A526" s="305"/>
      <c r="B526" s="269"/>
      <c r="C526" s="361"/>
      <c r="D526" s="269"/>
      <c r="E526" s="310"/>
      <c r="F526" s="310"/>
      <c r="G526" s="310"/>
      <c r="H526" s="310"/>
      <c r="I526" s="310"/>
      <c r="J526" s="310"/>
      <c r="K526" s="310"/>
      <c r="L526" s="310"/>
      <c r="M526" s="269"/>
    </row>
    <row r="527" spans="1:13" s="119" customFormat="1" ht="21" customHeight="1">
      <c r="A527" s="305"/>
      <c r="B527" s="269"/>
      <c r="C527" s="361"/>
      <c r="D527" s="269"/>
      <c r="E527" s="310"/>
      <c r="F527" s="310"/>
      <c r="G527" s="310"/>
      <c r="H527" s="310"/>
      <c r="I527" s="310"/>
      <c r="J527" s="310"/>
      <c r="K527" s="310"/>
      <c r="L527" s="310"/>
      <c r="M527" s="269"/>
    </row>
  </sheetData>
  <mergeCells count="6">
    <mergeCell ref="M1:M2"/>
    <mergeCell ref="A3:B3"/>
    <mergeCell ref="A1:A2"/>
    <mergeCell ref="B1:B2"/>
    <mergeCell ref="C1:C2"/>
    <mergeCell ref="D1:D2"/>
  </mergeCells>
  <phoneticPr fontId="7" type="noConversion"/>
  <printOptions horizontalCentered="1"/>
  <pageMargins left="0.59055118110236227" right="0.59055118110236227" top="0.78740157480314965" bottom="0.59055118110236227" header="0.59055118110236227" footer="0.39370078740157483"/>
  <pageSetup paperSize="9" scale="96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80"/>
  <sheetViews>
    <sheetView view="pageBreakPreview" zoomScaleNormal="100" workbookViewId="0">
      <pane xSplit="14" ySplit="2" topLeftCell="O3" activePane="bottomRight" state="frozen"/>
      <selection pane="topRight" activeCell="O1" sqref="O1"/>
      <selection pane="bottomLeft" activeCell="A3" sqref="A3"/>
      <selection pane="bottomRight" activeCell="K62" sqref="K62"/>
    </sheetView>
  </sheetViews>
  <sheetFormatPr defaultRowHeight="20.100000000000001" customHeight="1"/>
  <cols>
    <col min="1" max="1" width="7.5" style="195" customWidth="1"/>
    <col min="2" max="2" width="20.5" style="194" customWidth="1"/>
    <col min="3" max="3" width="15.125" style="195" customWidth="1"/>
    <col min="4" max="4" width="6.5" style="195" customWidth="1"/>
    <col min="5" max="5" width="7.75" style="195" customWidth="1"/>
    <col min="6" max="6" width="6.625" style="196" customWidth="1"/>
    <col min="7" max="7" width="11.875" style="196" customWidth="1"/>
    <col min="8" max="8" width="6.625" style="196" customWidth="1"/>
    <col min="9" max="9" width="11.25" style="196" customWidth="1"/>
    <col min="10" max="10" width="6.625" style="196" customWidth="1"/>
    <col min="11" max="11" width="11.875" style="196" customWidth="1"/>
    <col min="12" max="12" width="6.625" style="196" customWidth="1"/>
    <col min="13" max="13" width="11.875" style="196" customWidth="1"/>
    <col min="14" max="14" width="7.75" style="195" customWidth="1"/>
    <col min="15" max="16" width="9" style="122"/>
    <col min="17" max="17" width="5.625" style="122" customWidth="1"/>
    <col min="18" max="256" width="9" style="122"/>
    <col min="257" max="257" width="7.5" style="122" customWidth="1"/>
    <col min="258" max="258" width="20.5" style="122" customWidth="1"/>
    <col min="259" max="259" width="15.125" style="122" customWidth="1"/>
    <col min="260" max="260" width="6.5" style="122" customWidth="1"/>
    <col min="261" max="261" width="7.75" style="122" customWidth="1"/>
    <col min="262" max="262" width="6.625" style="122" customWidth="1"/>
    <col min="263" max="263" width="11.875" style="122" customWidth="1"/>
    <col min="264" max="264" width="6.625" style="122" customWidth="1"/>
    <col min="265" max="265" width="11.25" style="122" customWidth="1"/>
    <col min="266" max="266" width="6.625" style="122" customWidth="1"/>
    <col min="267" max="267" width="11.875" style="122" customWidth="1"/>
    <col min="268" max="268" width="6.625" style="122" customWidth="1"/>
    <col min="269" max="269" width="11.875" style="122" customWidth="1"/>
    <col min="270" max="270" width="7.75" style="122" customWidth="1"/>
    <col min="271" max="272" width="9" style="122"/>
    <col min="273" max="273" width="5.625" style="122" customWidth="1"/>
    <col min="274" max="512" width="9" style="122"/>
    <col min="513" max="513" width="7.5" style="122" customWidth="1"/>
    <col min="514" max="514" width="20.5" style="122" customWidth="1"/>
    <col min="515" max="515" width="15.125" style="122" customWidth="1"/>
    <col min="516" max="516" width="6.5" style="122" customWidth="1"/>
    <col min="517" max="517" width="7.75" style="122" customWidth="1"/>
    <col min="518" max="518" width="6.625" style="122" customWidth="1"/>
    <col min="519" max="519" width="11.875" style="122" customWidth="1"/>
    <col min="520" max="520" width="6.625" style="122" customWidth="1"/>
    <col min="521" max="521" width="11.25" style="122" customWidth="1"/>
    <col min="522" max="522" width="6.625" style="122" customWidth="1"/>
    <col min="523" max="523" width="11.875" style="122" customWidth="1"/>
    <col min="524" max="524" width="6.625" style="122" customWidth="1"/>
    <col min="525" max="525" width="11.875" style="122" customWidth="1"/>
    <col min="526" max="526" width="7.75" style="122" customWidth="1"/>
    <col min="527" max="528" width="9" style="122"/>
    <col min="529" max="529" width="5.625" style="122" customWidth="1"/>
    <col min="530" max="768" width="9" style="122"/>
    <col min="769" max="769" width="7.5" style="122" customWidth="1"/>
    <col min="770" max="770" width="20.5" style="122" customWidth="1"/>
    <col min="771" max="771" width="15.125" style="122" customWidth="1"/>
    <col min="772" max="772" width="6.5" style="122" customWidth="1"/>
    <col min="773" max="773" width="7.75" style="122" customWidth="1"/>
    <col min="774" max="774" width="6.625" style="122" customWidth="1"/>
    <col min="775" max="775" width="11.875" style="122" customWidth="1"/>
    <col min="776" max="776" width="6.625" style="122" customWidth="1"/>
    <col min="777" max="777" width="11.25" style="122" customWidth="1"/>
    <col min="778" max="778" width="6.625" style="122" customWidth="1"/>
    <col min="779" max="779" width="11.875" style="122" customWidth="1"/>
    <col min="780" max="780" width="6.625" style="122" customWidth="1"/>
    <col min="781" max="781" width="11.875" style="122" customWidth="1"/>
    <col min="782" max="782" width="7.75" style="122" customWidth="1"/>
    <col min="783" max="784" width="9" style="122"/>
    <col min="785" max="785" width="5.625" style="122" customWidth="1"/>
    <col min="786" max="1024" width="9" style="122"/>
    <col min="1025" max="1025" width="7.5" style="122" customWidth="1"/>
    <col min="1026" max="1026" width="20.5" style="122" customWidth="1"/>
    <col min="1027" max="1027" width="15.125" style="122" customWidth="1"/>
    <col min="1028" max="1028" width="6.5" style="122" customWidth="1"/>
    <col min="1029" max="1029" width="7.75" style="122" customWidth="1"/>
    <col min="1030" max="1030" width="6.625" style="122" customWidth="1"/>
    <col min="1031" max="1031" width="11.875" style="122" customWidth="1"/>
    <col min="1032" max="1032" width="6.625" style="122" customWidth="1"/>
    <col min="1033" max="1033" width="11.25" style="122" customWidth="1"/>
    <col min="1034" max="1034" width="6.625" style="122" customWidth="1"/>
    <col min="1035" max="1035" width="11.875" style="122" customWidth="1"/>
    <col min="1036" max="1036" width="6.625" style="122" customWidth="1"/>
    <col min="1037" max="1037" width="11.875" style="122" customWidth="1"/>
    <col min="1038" max="1038" width="7.75" style="122" customWidth="1"/>
    <col min="1039" max="1040" width="9" style="122"/>
    <col min="1041" max="1041" width="5.625" style="122" customWidth="1"/>
    <col min="1042" max="1280" width="9" style="122"/>
    <col min="1281" max="1281" width="7.5" style="122" customWidth="1"/>
    <col min="1282" max="1282" width="20.5" style="122" customWidth="1"/>
    <col min="1283" max="1283" width="15.125" style="122" customWidth="1"/>
    <col min="1284" max="1284" width="6.5" style="122" customWidth="1"/>
    <col min="1285" max="1285" width="7.75" style="122" customWidth="1"/>
    <col min="1286" max="1286" width="6.625" style="122" customWidth="1"/>
    <col min="1287" max="1287" width="11.875" style="122" customWidth="1"/>
    <col min="1288" max="1288" width="6.625" style="122" customWidth="1"/>
    <col min="1289" max="1289" width="11.25" style="122" customWidth="1"/>
    <col min="1290" max="1290" width="6.625" style="122" customWidth="1"/>
    <col min="1291" max="1291" width="11.875" style="122" customWidth="1"/>
    <col min="1292" max="1292" width="6.625" style="122" customWidth="1"/>
    <col min="1293" max="1293" width="11.875" style="122" customWidth="1"/>
    <col min="1294" max="1294" width="7.75" style="122" customWidth="1"/>
    <col min="1295" max="1296" width="9" style="122"/>
    <col min="1297" max="1297" width="5.625" style="122" customWidth="1"/>
    <col min="1298" max="1536" width="9" style="122"/>
    <col min="1537" max="1537" width="7.5" style="122" customWidth="1"/>
    <col min="1538" max="1538" width="20.5" style="122" customWidth="1"/>
    <col min="1539" max="1539" width="15.125" style="122" customWidth="1"/>
    <col min="1540" max="1540" width="6.5" style="122" customWidth="1"/>
    <col min="1541" max="1541" width="7.75" style="122" customWidth="1"/>
    <col min="1542" max="1542" width="6.625" style="122" customWidth="1"/>
    <col min="1543" max="1543" width="11.875" style="122" customWidth="1"/>
    <col min="1544" max="1544" width="6.625" style="122" customWidth="1"/>
    <col min="1545" max="1545" width="11.25" style="122" customWidth="1"/>
    <col min="1546" max="1546" width="6.625" style="122" customWidth="1"/>
    <col min="1547" max="1547" width="11.875" style="122" customWidth="1"/>
    <col min="1548" max="1548" width="6.625" style="122" customWidth="1"/>
    <col min="1549" max="1549" width="11.875" style="122" customWidth="1"/>
    <col min="1550" max="1550" width="7.75" style="122" customWidth="1"/>
    <col min="1551" max="1552" width="9" style="122"/>
    <col min="1553" max="1553" width="5.625" style="122" customWidth="1"/>
    <col min="1554" max="1792" width="9" style="122"/>
    <col min="1793" max="1793" width="7.5" style="122" customWidth="1"/>
    <col min="1794" max="1794" width="20.5" style="122" customWidth="1"/>
    <col min="1795" max="1795" width="15.125" style="122" customWidth="1"/>
    <col min="1796" max="1796" width="6.5" style="122" customWidth="1"/>
    <col min="1797" max="1797" width="7.75" style="122" customWidth="1"/>
    <col min="1798" max="1798" width="6.625" style="122" customWidth="1"/>
    <col min="1799" max="1799" width="11.875" style="122" customWidth="1"/>
    <col min="1800" max="1800" width="6.625" style="122" customWidth="1"/>
    <col min="1801" max="1801" width="11.25" style="122" customWidth="1"/>
    <col min="1802" max="1802" width="6.625" style="122" customWidth="1"/>
    <col min="1803" max="1803" width="11.875" style="122" customWidth="1"/>
    <col min="1804" max="1804" width="6.625" style="122" customWidth="1"/>
    <col min="1805" max="1805" width="11.875" style="122" customWidth="1"/>
    <col min="1806" max="1806" width="7.75" style="122" customWidth="1"/>
    <col min="1807" max="1808" width="9" style="122"/>
    <col min="1809" max="1809" width="5.625" style="122" customWidth="1"/>
    <col min="1810" max="2048" width="9" style="122"/>
    <col min="2049" max="2049" width="7.5" style="122" customWidth="1"/>
    <col min="2050" max="2050" width="20.5" style="122" customWidth="1"/>
    <col min="2051" max="2051" width="15.125" style="122" customWidth="1"/>
    <col min="2052" max="2052" width="6.5" style="122" customWidth="1"/>
    <col min="2053" max="2053" width="7.75" style="122" customWidth="1"/>
    <col min="2054" max="2054" width="6.625" style="122" customWidth="1"/>
    <col min="2055" max="2055" width="11.875" style="122" customWidth="1"/>
    <col min="2056" max="2056" width="6.625" style="122" customWidth="1"/>
    <col min="2057" max="2057" width="11.25" style="122" customWidth="1"/>
    <col min="2058" max="2058" width="6.625" style="122" customWidth="1"/>
    <col min="2059" max="2059" width="11.875" style="122" customWidth="1"/>
    <col min="2060" max="2060" width="6.625" style="122" customWidth="1"/>
    <col min="2061" max="2061" width="11.875" style="122" customWidth="1"/>
    <col min="2062" max="2062" width="7.75" style="122" customWidth="1"/>
    <col min="2063" max="2064" width="9" style="122"/>
    <col min="2065" max="2065" width="5.625" style="122" customWidth="1"/>
    <col min="2066" max="2304" width="9" style="122"/>
    <col min="2305" max="2305" width="7.5" style="122" customWidth="1"/>
    <col min="2306" max="2306" width="20.5" style="122" customWidth="1"/>
    <col min="2307" max="2307" width="15.125" style="122" customWidth="1"/>
    <col min="2308" max="2308" width="6.5" style="122" customWidth="1"/>
    <col min="2309" max="2309" width="7.75" style="122" customWidth="1"/>
    <col min="2310" max="2310" width="6.625" style="122" customWidth="1"/>
    <col min="2311" max="2311" width="11.875" style="122" customWidth="1"/>
    <col min="2312" max="2312" width="6.625" style="122" customWidth="1"/>
    <col min="2313" max="2313" width="11.25" style="122" customWidth="1"/>
    <col min="2314" max="2314" width="6.625" style="122" customWidth="1"/>
    <col min="2315" max="2315" width="11.875" style="122" customWidth="1"/>
    <col min="2316" max="2316" width="6.625" style="122" customWidth="1"/>
    <col min="2317" max="2317" width="11.875" style="122" customWidth="1"/>
    <col min="2318" max="2318" width="7.75" style="122" customWidth="1"/>
    <col min="2319" max="2320" width="9" style="122"/>
    <col min="2321" max="2321" width="5.625" style="122" customWidth="1"/>
    <col min="2322" max="2560" width="9" style="122"/>
    <col min="2561" max="2561" width="7.5" style="122" customWidth="1"/>
    <col min="2562" max="2562" width="20.5" style="122" customWidth="1"/>
    <col min="2563" max="2563" width="15.125" style="122" customWidth="1"/>
    <col min="2564" max="2564" width="6.5" style="122" customWidth="1"/>
    <col min="2565" max="2565" width="7.75" style="122" customWidth="1"/>
    <col min="2566" max="2566" width="6.625" style="122" customWidth="1"/>
    <col min="2567" max="2567" width="11.875" style="122" customWidth="1"/>
    <col min="2568" max="2568" width="6.625" style="122" customWidth="1"/>
    <col min="2569" max="2569" width="11.25" style="122" customWidth="1"/>
    <col min="2570" max="2570" width="6.625" style="122" customWidth="1"/>
    <col min="2571" max="2571" width="11.875" style="122" customWidth="1"/>
    <col min="2572" max="2572" width="6.625" style="122" customWidth="1"/>
    <col min="2573" max="2573" width="11.875" style="122" customWidth="1"/>
    <col min="2574" max="2574" width="7.75" style="122" customWidth="1"/>
    <col min="2575" max="2576" width="9" style="122"/>
    <col min="2577" max="2577" width="5.625" style="122" customWidth="1"/>
    <col min="2578" max="2816" width="9" style="122"/>
    <col min="2817" max="2817" width="7.5" style="122" customWidth="1"/>
    <col min="2818" max="2818" width="20.5" style="122" customWidth="1"/>
    <col min="2819" max="2819" width="15.125" style="122" customWidth="1"/>
    <col min="2820" max="2820" width="6.5" style="122" customWidth="1"/>
    <col min="2821" max="2821" width="7.75" style="122" customWidth="1"/>
    <col min="2822" max="2822" width="6.625" style="122" customWidth="1"/>
    <col min="2823" max="2823" width="11.875" style="122" customWidth="1"/>
    <col min="2824" max="2824" width="6.625" style="122" customWidth="1"/>
    <col min="2825" max="2825" width="11.25" style="122" customWidth="1"/>
    <col min="2826" max="2826" width="6.625" style="122" customWidth="1"/>
    <col min="2827" max="2827" width="11.875" style="122" customWidth="1"/>
    <col min="2828" max="2828" width="6.625" style="122" customWidth="1"/>
    <col min="2829" max="2829" width="11.875" style="122" customWidth="1"/>
    <col min="2830" max="2830" width="7.75" style="122" customWidth="1"/>
    <col min="2831" max="2832" width="9" style="122"/>
    <col min="2833" max="2833" width="5.625" style="122" customWidth="1"/>
    <col min="2834" max="3072" width="9" style="122"/>
    <col min="3073" max="3073" width="7.5" style="122" customWidth="1"/>
    <col min="3074" max="3074" width="20.5" style="122" customWidth="1"/>
    <col min="3075" max="3075" width="15.125" style="122" customWidth="1"/>
    <col min="3076" max="3076" width="6.5" style="122" customWidth="1"/>
    <col min="3077" max="3077" width="7.75" style="122" customWidth="1"/>
    <col min="3078" max="3078" width="6.625" style="122" customWidth="1"/>
    <col min="3079" max="3079" width="11.875" style="122" customWidth="1"/>
    <col min="3080" max="3080" width="6.625" style="122" customWidth="1"/>
    <col min="3081" max="3081" width="11.25" style="122" customWidth="1"/>
    <col min="3082" max="3082" width="6.625" style="122" customWidth="1"/>
    <col min="3083" max="3083" width="11.875" style="122" customWidth="1"/>
    <col min="3084" max="3084" width="6.625" style="122" customWidth="1"/>
    <col min="3085" max="3085" width="11.875" style="122" customWidth="1"/>
    <col min="3086" max="3086" width="7.75" style="122" customWidth="1"/>
    <col min="3087" max="3088" width="9" style="122"/>
    <col min="3089" max="3089" width="5.625" style="122" customWidth="1"/>
    <col min="3090" max="3328" width="9" style="122"/>
    <col min="3329" max="3329" width="7.5" style="122" customWidth="1"/>
    <col min="3330" max="3330" width="20.5" style="122" customWidth="1"/>
    <col min="3331" max="3331" width="15.125" style="122" customWidth="1"/>
    <col min="3332" max="3332" width="6.5" style="122" customWidth="1"/>
    <col min="3333" max="3333" width="7.75" style="122" customWidth="1"/>
    <col min="3334" max="3334" width="6.625" style="122" customWidth="1"/>
    <col min="3335" max="3335" width="11.875" style="122" customWidth="1"/>
    <col min="3336" max="3336" width="6.625" style="122" customWidth="1"/>
    <col min="3337" max="3337" width="11.25" style="122" customWidth="1"/>
    <col min="3338" max="3338" width="6.625" style="122" customWidth="1"/>
    <col min="3339" max="3339" width="11.875" style="122" customWidth="1"/>
    <col min="3340" max="3340" width="6.625" style="122" customWidth="1"/>
    <col min="3341" max="3341" width="11.875" style="122" customWidth="1"/>
    <col min="3342" max="3342" width="7.75" style="122" customWidth="1"/>
    <col min="3343" max="3344" width="9" style="122"/>
    <col min="3345" max="3345" width="5.625" style="122" customWidth="1"/>
    <col min="3346" max="3584" width="9" style="122"/>
    <col min="3585" max="3585" width="7.5" style="122" customWidth="1"/>
    <col min="3586" max="3586" width="20.5" style="122" customWidth="1"/>
    <col min="3587" max="3587" width="15.125" style="122" customWidth="1"/>
    <col min="3588" max="3588" width="6.5" style="122" customWidth="1"/>
    <col min="3589" max="3589" width="7.75" style="122" customWidth="1"/>
    <col min="3590" max="3590" width="6.625" style="122" customWidth="1"/>
    <col min="3591" max="3591" width="11.875" style="122" customWidth="1"/>
    <col min="3592" max="3592" width="6.625" style="122" customWidth="1"/>
    <col min="3593" max="3593" width="11.25" style="122" customWidth="1"/>
    <col min="3594" max="3594" width="6.625" style="122" customWidth="1"/>
    <col min="3595" max="3595" width="11.875" style="122" customWidth="1"/>
    <col min="3596" max="3596" width="6.625" style="122" customWidth="1"/>
    <col min="3597" max="3597" width="11.875" style="122" customWidth="1"/>
    <col min="3598" max="3598" width="7.75" style="122" customWidth="1"/>
    <col min="3599" max="3600" width="9" style="122"/>
    <col min="3601" max="3601" width="5.625" style="122" customWidth="1"/>
    <col min="3602" max="3840" width="9" style="122"/>
    <col min="3841" max="3841" width="7.5" style="122" customWidth="1"/>
    <col min="3842" max="3842" width="20.5" style="122" customWidth="1"/>
    <col min="3843" max="3843" width="15.125" style="122" customWidth="1"/>
    <col min="3844" max="3844" width="6.5" style="122" customWidth="1"/>
    <col min="3845" max="3845" width="7.75" style="122" customWidth="1"/>
    <col min="3846" max="3846" width="6.625" style="122" customWidth="1"/>
    <col min="3847" max="3847" width="11.875" style="122" customWidth="1"/>
    <col min="3848" max="3848" width="6.625" style="122" customWidth="1"/>
    <col min="3849" max="3849" width="11.25" style="122" customWidth="1"/>
    <col min="3850" max="3850" width="6.625" style="122" customWidth="1"/>
    <col min="3851" max="3851" width="11.875" style="122" customWidth="1"/>
    <col min="3852" max="3852" width="6.625" style="122" customWidth="1"/>
    <col min="3853" max="3853" width="11.875" style="122" customWidth="1"/>
    <col min="3854" max="3854" width="7.75" style="122" customWidth="1"/>
    <col min="3855" max="3856" width="9" style="122"/>
    <col min="3857" max="3857" width="5.625" style="122" customWidth="1"/>
    <col min="3858" max="4096" width="9" style="122"/>
    <col min="4097" max="4097" width="7.5" style="122" customWidth="1"/>
    <col min="4098" max="4098" width="20.5" style="122" customWidth="1"/>
    <col min="4099" max="4099" width="15.125" style="122" customWidth="1"/>
    <col min="4100" max="4100" width="6.5" style="122" customWidth="1"/>
    <col min="4101" max="4101" width="7.75" style="122" customWidth="1"/>
    <col min="4102" max="4102" width="6.625" style="122" customWidth="1"/>
    <col min="4103" max="4103" width="11.875" style="122" customWidth="1"/>
    <col min="4104" max="4104" width="6.625" style="122" customWidth="1"/>
    <col min="4105" max="4105" width="11.25" style="122" customWidth="1"/>
    <col min="4106" max="4106" width="6.625" style="122" customWidth="1"/>
    <col min="4107" max="4107" width="11.875" style="122" customWidth="1"/>
    <col min="4108" max="4108" width="6.625" style="122" customWidth="1"/>
    <col min="4109" max="4109" width="11.875" style="122" customWidth="1"/>
    <col min="4110" max="4110" width="7.75" style="122" customWidth="1"/>
    <col min="4111" max="4112" width="9" style="122"/>
    <col min="4113" max="4113" width="5.625" style="122" customWidth="1"/>
    <col min="4114" max="4352" width="9" style="122"/>
    <col min="4353" max="4353" width="7.5" style="122" customWidth="1"/>
    <col min="4354" max="4354" width="20.5" style="122" customWidth="1"/>
    <col min="4355" max="4355" width="15.125" style="122" customWidth="1"/>
    <col min="4356" max="4356" width="6.5" style="122" customWidth="1"/>
    <col min="4357" max="4357" width="7.75" style="122" customWidth="1"/>
    <col min="4358" max="4358" width="6.625" style="122" customWidth="1"/>
    <col min="4359" max="4359" width="11.875" style="122" customWidth="1"/>
    <col min="4360" max="4360" width="6.625" style="122" customWidth="1"/>
    <col min="4361" max="4361" width="11.25" style="122" customWidth="1"/>
    <col min="4362" max="4362" width="6.625" style="122" customWidth="1"/>
    <col min="4363" max="4363" width="11.875" style="122" customWidth="1"/>
    <col min="4364" max="4364" width="6.625" style="122" customWidth="1"/>
    <col min="4365" max="4365" width="11.875" style="122" customWidth="1"/>
    <col min="4366" max="4366" width="7.75" style="122" customWidth="1"/>
    <col min="4367" max="4368" width="9" style="122"/>
    <col min="4369" max="4369" width="5.625" style="122" customWidth="1"/>
    <col min="4370" max="4608" width="9" style="122"/>
    <col min="4609" max="4609" width="7.5" style="122" customWidth="1"/>
    <col min="4610" max="4610" width="20.5" style="122" customWidth="1"/>
    <col min="4611" max="4611" width="15.125" style="122" customWidth="1"/>
    <col min="4612" max="4612" width="6.5" style="122" customWidth="1"/>
    <col min="4613" max="4613" width="7.75" style="122" customWidth="1"/>
    <col min="4614" max="4614" width="6.625" style="122" customWidth="1"/>
    <col min="4615" max="4615" width="11.875" style="122" customWidth="1"/>
    <col min="4616" max="4616" width="6.625" style="122" customWidth="1"/>
    <col min="4617" max="4617" width="11.25" style="122" customWidth="1"/>
    <col min="4618" max="4618" width="6.625" style="122" customWidth="1"/>
    <col min="4619" max="4619" width="11.875" style="122" customWidth="1"/>
    <col min="4620" max="4620" width="6.625" style="122" customWidth="1"/>
    <col min="4621" max="4621" width="11.875" style="122" customWidth="1"/>
    <col min="4622" max="4622" width="7.75" style="122" customWidth="1"/>
    <col min="4623" max="4624" width="9" style="122"/>
    <col min="4625" max="4625" width="5.625" style="122" customWidth="1"/>
    <col min="4626" max="4864" width="9" style="122"/>
    <col min="4865" max="4865" width="7.5" style="122" customWidth="1"/>
    <col min="4866" max="4866" width="20.5" style="122" customWidth="1"/>
    <col min="4867" max="4867" width="15.125" style="122" customWidth="1"/>
    <col min="4868" max="4868" width="6.5" style="122" customWidth="1"/>
    <col min="4869" max="4869" width="7.75" style="122" customWidth="1"/>
    <col min="4870" max="4870" width="6.625" style="122" customWidth="1"/>
    <col min="4871" max="4871" width="11.875" style="122" customWidth="1"/>
    <col min="4872" max="4872" width="6.625" style="122" customWidth="1"/>
    <col min="4873" max="4873" width="11.25" style="122" customWidth="1"/>
    <col min="4874" max="4874" width="6.625" style="122" customWidth="1"/>
    <col min="4875" max="4875" width="11.875" style="122" customWidth="1"/>
    <col min="4876" max="4876" width="6.625" style="122" customWidth="1"/>
    <col min="4877" max="4877" width="11.875" style="122" customWidth="1"/>
    <col min="4878" max="4878" width="7.75" style="122" customWidth="1"/>
    <col min="4879" max="4880" width="9" style="122"/>
    <col min="4881" max="4881" width="5.625" style="122" customWidth="1"/>
    <col min="4882" max="5120" width="9" style="122"/>
    <col min="5121" max="5121" width="7.5" style="122" customWidth="1"/>
    <col min="5122" max="5122" width="20.5" style="122" customWidth="1"/>
    <col min="5123" max="5123" width="15.125" style="122" customWidth="1"/>
    <col min="5124" max="5124" width="6.5" style="122" customWidth="1"/>
    <col min="5125" max="5125" width="7.75" style="122" customWidth="1"/>
    <col min="5126" max="5126" width="6.625" style="122" customWidth="1"/>
    <col min="5127" max="5127" width="11.875" style="122" customWidth="1"/>
    <col min="5128" max="5128" width="6.625" style="122" customWidth="1"/>
    <col min="5129" max="5129" width="11.25" style="122" customWidth="1"/>
    <col min="5130" max="5130" width="6.625" style="122" customWidth="1"/>
    <col min="5131" max="5131" width="11.875" style="122" customWidth="1"/>
    <col min="5132" max="5132" width="6.625" style="122" customWidth="1"/>
    <col min="5133" max="5133" width="11.875" style="122" customWidth="1"/>
    <col min="5134" max="5134" width="7.75" style="122" customWidth="1"/>
    <col min="5135" max="5136" width="9" style="122"/>
    <col min="5137" max="5137" width="5.625" style="122" customWidth="1"/>
    <col min="5138" max="5376" width="9" style="122"/>
    <col min="5377" max="5377" width="7.5" style="122" customWidth="1"/>
    <col min="5378" max="5378" width="20.5" style="122" customWidth="1"/>
    <col min="5379" max="5379" width="15.125" style="122" customWidth="1"/>
    <col min="5380" max="5380" width="6.5" style="122" customWidth="1"/>
    <col min="5381" max="5381" width="7.75" style="122" customWidth="1"/>
    <col min="5382" max="5382" width="6.625" style="122" customWidth="1"/>
    <col min="5383" max="5383" width="11.875" style="122" customWidth="1"/>
    <col min="5384" max="5384" width="6.625" style="122" customWidth="1"/>
    <col min="5385" max="5385" width="11.25" style="122" customWidth="1"/>
    <col min="5386" max="5386" width="6.625" style="122" customWidth="1"/>
    <col min="5387" max="5387" width="11.875" style="122" customWidth="1"/>
    <col min="5388" max="5388" width="6.625" style="122" customWidth="1"/>
    <col min="5389" max="5389" width="11.875" style="122" customWidth="1"/>
    <col min="5390" max="5390" width="7.75" style="122" customWidth="1"/>
    <col min="5391" max="5392" width="9" style="122"/>
    <col min="5393" max="5393" width="5.625" style="122" customWidth="1"/>
    <col min="5394" max="5632" width="9" style="122"/>
    <col min="5633" max="5633" width="7.5" style="122" customWidth="1"/>
    <col min="5634" max="5634" width="20.5" style="122" customWidth="1"/>
    <col min="5635" max="5635" width="15.125" style="122" customWidth="1"/>
    <col min="5636" max="5636" width="6.5" style="122" customWidth="1"/>
    <col min="5637" max="5637" width="7.75" style="122" customWidth="1"/>
    <col min="5638" max="5638" width="6.625" style="122" customWidth="1"/>
    <col min="5639" max="5639" width="11.875" style="122" customWidth="1"/>
    <col min="5640" max="5640" width="6.625" style="122" customWidth="1"/>
    <col min="5641" max="5641" width="11.25" style="122" customWidth="1"/>
    <col min="5642" max="5642" width="6.625" style="122" customWidth="1"/>
    <col min="5643" max="5643" width="11.875" style="122" customWidth="1"/>
    <col min="5644" max="5644" width="6.625" style="122" customWidth="1"/>
    <col min="5645" max="5645" width="11.875" style="122" customWidth="1"/>
    <col min="5646" max="5646" width="7.75" style="122" customWidth="1"/>
    <col min="5647" max="5648" width="9" style="122"/>
    <col min="5649" max="5649" width="5.625" style="122" customWidth="1"/>
    <col min="5650" max="5888" width="9" style="122"/>
    <col min="5889" max="5889" width="7.5" style="122" customWidth="1"/>
    <col min="5890" max="5890" width="20.5" style="122" customWidth="1"/>
    <col min="5891" max="5891" width="15.125" style="122" customWidth="1"/>
    <col min="5892" max="5892" width="6.5" style="122" customWidth="1"/>
    <col min="5893" max="5893" width="7.75" style="122" customWidth="1"/>
    <col min="5894" max="5894" width="6.625" style="122" customWidth="1"/>
    <col min="5895" max="5895" width="11.875" style="122" customWidth="1"/>
    <col min="5896" max="5896" width="6.625" style="122" customWidth="1"/>
    <col min="5897" max="5897" width="11.25" style="122" customWidth="1"/>
    <col min="5898" max="5898" width="6.625" style="122" customWidth="1"/>
    <col min="5899" max="5899" width="11.875" style="122" customWidth="1"/>
    <col min="5900" max="5900" width="6.625" style="122" customWidth="1"/>
    <col min="5901" max="5901" width="11.875" style="122" customWidth="1"/>
    <col min="5902" max="5902" width="7.75" style="122" customWidth="1"/>
    <col min="5903" max="5904" width="9" style="122"/>
    <col min="5905" max="5905" width="5.625" style="122" customWidth="1"/>
    <col min="5906" max="6144" width="9" style="122"/>
    <col min="6145" max="6145" width="7.5" style="122" customWidth="1"/>
    <col min="6146" max="6146" width="20.5" style="122" customWidth="1"/>
    <col min="6147" max="6147" width="15.125" style="122" customWidth="1"/>
    <col min="6148" max="6148" width="6.5" style="122" customWidth="1"/>
    <col min="6149" max="6149" width="7.75" style="122" customWidth="1"/>
    <col min="6150" max="6150" width="6.625" style="122" customWidth="1"/>
    <col min="6151" max="6151" width="11.875" style="122" customWidth="1"/>
    <col min="6152" max="6152" width="6.625" style="122" customWidth="1"/>
    <col min="6153" max="6153" width="11.25" style="122" customWidth="1"/>
    <col min="6154" max="6154" width="6.625" style="122" customWidth="1"/>
    <col min="6155" max="6155" width="11.875" style="122" customWidth="1"/>
    <col min="6156" max="6156" width="6.625" style="122" customWidth="1"/>
    <col min="6157" max="6157" width="11.875" style="122" customWidth="1"/>
    <col min="6158" max="6158" width="7.75" style="122" customWidth="1"/>
    <col min="6159" max="6160" width="9" style="122"/>
    <col min="6161" max="6161" width="5.625" style="122" customWidth="1"/>
    <col min="6162" max="6400" width="9" style="122"/>
    <col min="6401" max="6401" width="7.5" style="122" customWidth="1"/>
    <col min="6402" max="6402" width="20.5" style="122" customWidth="1"/>
    <col min="6403" max="6403" width="15.125" style="122" customWidth="1"/>
    <col min="6404" max="6404" width="6.5" style="122" customWidth="1"/>
    <col min="6405" max="6405" width="7.75" style="122" customWidth="1"/>
    <col min="6406" max="6406" width="6.625" style="122" customWidth="1"/>
    <col min="6407" max="6407" width="11.875" style="122" customWidth="1"/>
    <col min="6408" max="6408" width="6.625" style="122" customWidth="1"/>
    <col min="6409" max="6409" width="11.25" style="122" customWidth="1"/>
    <col min="6410" max="6410" width="6.625" style="122" customWidth="1"/>
    <col min="6411" max="6411" width="11.875" style="122" customWidth="1"/>
    <col min="6412" max="6412" width="6.625" style="122" customWidth="1"/>
    <col min="6413" max="6413" width="11.875" style="122" customWidth="1"/>
    <col min="6414" max="6414" width="7.75" style="122" customWidth="1"/>
    <col min="6415" max="6416" width="9" style="122"/>
    <col min="6417" max="6417" width="5.625" style="122" customWidth="1"/>
    <col min="6418" max="6656" width="9" style="122"/>
    <col min="6657" max="6657" width="7.5" style="122" customWidth="1"/>
    <col min="6658" max="6658" width="20.5" style="122" customWidth="1"/>
    <col min="6659" max="6659" width="15.125" style="122" customWidth="1"/>
    <col min="6660" max="6660" width="6.5" style="122" customWidth="1"/>
    <col min="6661" max="6661" width="7.75" style="122" customWidth="1"/>
    <col min="6662" max="6662" width="6.625" style="122" customWidth="1"/>
    <col min="6663" max="6663" width="11.875" style="122" customWidth="1"/>
    <col min="6664" max="6664" width="6.625" style="122" customWidth="1"/>
    <col min="6665" max="6665" width="11.25" style="122" customWidth="1"/>
    <col min="6666" max="6666" width="6.625" style="122" customWidth="1"/>
    <col min="6667" max="6667" width="11.875" style="122" customWidth="1"/>
    <col min="6668" max="6668" width="6.625" style="122" customWidth="1"/>
    <col min="6669" max="6669" width="11.875" style="122" customWidth="1"/>
    <col min="6670" max="6670" width="7.75" style="122" customWidth="1"/>
    <col min="6671" max="6672" width="9" style="122"/>
    <col min="6673" max="6673" width="5.625" style="122" customWidth="1"/>
    <col min="6674" max="6912" width="9" style="122"/>
    <col min="6913" max="6913" width="7.5" style="122" customWidth="1"/>
    <col min="6914" max="6914" width="20.5" style="122" customWidth="1"/>
    <col min="6915" max="6915" width="15.125" style="122" customWidth="1"/>
    <col min="6916" max="6916" width="6.5" style="122" customWidth="1"/>
    <col min="6917" max="6917" width="7.75" style="122" customWidth="1"/>
    <col min="6918" max="6918" width="6.625" style="122" customWidth="1"/>
    <col min="6919" max="6919" width="11.875" style="122" customWidth="1"/>
    <col min="6920" max="6920" width="6.625" style="122" customWidth="1"/>
    <col min="6921" max="6921" width="11.25" style="122" customWidth="1"/>
    <col min="6922" max="6922" width="6.625" style="122" customWidth="1"/>
    <col min="6923" max="6923" width="11.875" style="122" customWidth="1"/>
    <col min="6924" max="6924" width="6.625" style="122" customWidth="1"/>
    <col min="6925" max="6925" width="11.875" style="122" customWidth="1"/>
    <col min="6926" max="6926" width="7.75" style="122" customWidth="1"/>
    <col min="6927" max="6928" width="9" style="122"/>
    <col min="6929" max="6929" width="5.625" style="122" customWidth="1"/>
    <col min="6930" max="7168" width="9" style="122"/>
    <col min="7169" max="7169" width="7.5" style="122" customWidth="1"/>
    <col min="7170" max="7170" width="20.5" style="122" customWidth="1"/>
    <col min="7171" max="7171" width="15.125" style="122" customWidth="1"/>
    <col min="7172" max="7172" width="6.5" style="122" customWidth="1"/>
    <col min="7173" max="7173" width="7.75" style="122" customWidth="1"/>
    <col min="7174" max="7174" width="6.625" style="122" customWidth="1"/>
    <col min="7175" max="7175" width="11.875" style="122" customWidth="1"/>
    <col min="7176" max="7176" width="6.625" style="122" customWidth="1"/>
    <col min="7177" max="7177" width="11.25" style="122" customWidth="1"/>
    <col min="7178" max="7178" width="6.625" style="122" customWidth="1"/>
    <col min="7179" max="7179" width="11.875" style="122" customWidth="1"/>
    <col min="7180" max="7180" width="6.625" style="122" customWidth="1"/>
    <col min="7181" max="7181" width="11.875" style="122" customWidth="1"/>
    <col min="7182" max="7182" width="7.75" style="122" customWidth="1"/>
    <col min="7183" max="7184" width="9" style="122"/>
    <col min="7185" max="7185" width="5.625" style="122" customWidth="1"/>
    <col min="7186" max="7424" width="9" style="122"/>
    <col min="7425" max="7425" width="7.5" style="122" customWidth="1"/>
    <col min="7426" max="7426" width="20.5" style="122" customWidth="1"/>
    <col min="7427" max="7427" width="15.125" style="122" customWidth="1"/>
    <col min="7428" max="7428" width="6.5" style="122" customWidth="1"/>
    <col min="7429" max="7429" width="7.75" style="122" customWidth="1"/>
    <col min="7430" max="7430" width="6.625" style="122" customWidth="1"/>
    <col min="7431" max="7431" width="11.875" style="122" customWidth="1"/>
    <col min="7432" max="7432" width="6.625" style="122" customWidth="1"/>
    <col min="7433" max="7433" width="11.25" style="122" customWidth="1"/>
    <col min="7434" max="7434" width="6.625" style="122" customWidth="1"/>
    <col min="7435" max="7435" width="11.875" style="122" customWidth="1"/>
    <col min="7436" max="7436" width="6.625" style="122" customWidth="1"/>
    <col min="7437" max="7437" width="11.875" style="122" customWidth="1"/>
    <col min="7438" max="7438" width="7.75" style="122" customWidth="1"/>
    <col min="7439" max="7440" width="9" style="122"/>
    <col min="7441" max="7441" width="5.625" style="122" customWidth="1"/>
    <col min="7442" max="7680" width="9" style="122"/>
    <col min="7681" max="7681" width="7.5" style="122" customWidth="1"/>
    <col min="7682" max="7682" width="20.5" style="122" customWidth="1"/>
    <col min="7683" max="7683" width="15.125" style="122" customWidth="1"/>
    <col min="7684" max="7684" width="6.5" style="122" customWidth="1"/>
    <col min="7685" max="7685" width="7.75" style="122" customWidth="1"/>
    <col min="7686" max="7686" width="6.625" style="122" customWidth="1"/>
    <col min="7687" max="7687" width="11.875" style="122" customWidth="1"/>
    <col min="7688" max="7688" width="6.625" style="122" customWidth="1"/>
    <col min="7689" max="7689" width="11.25" style="122" customWidth="1"/>
    <col min="7690" max="7690" width="6.625" style="122" customWidth="1"/>
    <col min="7691" max="7691" width="11.875" style="122" customWidth="1"/>
    <col min="7692" max="7692" width="6.625" style="122" customWidth="1"/>
    <col min="7693" max="7693" width="11.875" style="122" customWidth="1"/>
    <col min="7694" max="7694" width="7.75" style="122" customWidth="1"/>
    <col min="7695" max="7696" width="9" style="122"/>
    <col min="7697" max="7697" width="5.625" style="122" customWidth="1"/>
    <col min="7698" max="7936" width="9" style="122"/>
    <col min="7937" max="7937" width="7.5" style="122" customWidth="1"/>
    <col min="7938" max="7938" width="20.5" style="122" customWidth="1"/>
    <col min="7939" max="7939" width="15.125" style="122" customWidth="1"/>
    <col min="7940" max="7940" width="6.5" style="122" customWidth="1"/>
    <col min="7941" max="7941" width="7.75" style="122" customWidth="1"/>
    <col min="7942" max="7942" width="6.625" style="122" customWidth="1"/>
    <col min="7943" max="7943" width="11.875" style="122" customWidth="1"/>
    <col min="7944" max="7944" width="6.625" style="122" customWidth="1"/>
    <col min="7945" max="7945" width="11.25" style="122" customWidth="1"/>
    <col min="7946" max="7946" width="6.625" style="122" customWidth="1"/>
    <col min="7947" max="7947" width="11.875" style="122" customWidth="1"/>
    <col min="7948" max="7948" width="6.625" style="122" customWidth="1"/>
    <col min="7949" max="7949" width="11.875" style="122" customWidth="1"/>
    <col min="7950" max="7950" width="7.75" style="122" customWidth="1"/>
    <col min="7951" max="7952" width="9" style="122"/>
    <col min="7953" max="7953" width="5.625" style="122" customWidth="1"/>
    <col min="7954" max="8192" width="9" style="122"/>
    <col min="8193" max="8193" width="7.5" style="122" customWidth="1"/>
    <col min="8194" max="8194" width="20.5" style="122" customWidth="1"/>
    <col min="8195" max="8195" width="15.125" style="122" customWidth="1"/>
    <col min="8196" max="8196" width="6.5" style="122" customWidth="1"/>
    <col min="8197" max="8197" width="7.75" style="122" customWidth="1"/>
    <col min="8198" max="8198" width="6.625" style="122" customWidth="1"/>
    <col min="8199" max="8199" width="11.875" style="122" customWidth="1"/>
    <col min="8200" max="8200" width="6.625" style="122" customWidth="1"/>
    <col min="8201" max="8201" width="11.25" style="122" customWidth="1"/>
    <col min="8202" max="8202" width="6.625" style="122" customWidth="1"/>
    <col min="8203" max="8203" width="11.875" style="122" customWidth="1"/>
    <col min="8204" max="8204" width="6.625" style="122" customWidth="1"/>
    <col min="8205" max="8205" width="11.875" style="122" customWidth="1"/>
    <col min="8206" max="8206" width="7.75" style="122" customWidth="1"/>
    <col min="8207" max="8208" width="9" style="122"/>
    <col min="8209" max="8209" width="5.625" style="122" customWidth="1"/>
    <col min="8210" max="8448" width="9" style="122"/>
    <col min="8449" max="8449" width="7.5" style="122" customWidth="1"/>
    <col min="8450" max="8450" width="20.5" style="122" customWidth="1"/>
    <col min="8451" max="8451" width="15.125" style="122" customWidth="1"/>
    <col min="8452" max="8452" width="6.5" style="122" customWidth="1"/>
    <col min="8453" max="8453" width="7.75" style="122" customWidth="1"/>
    <col min="8454" max="8454" width="6.625" style="122" customWidth="1"/>
    <col min="8455" max="8455" width="11.875" style="122" customWidth="1"/>
    <col min="8456" max="8456" width="6.625" style="122" customWidth="1"/>
    <col min="8457" max="8457" width="11.25" style="122" customWidth="1"/>
    <col min="8458" max="8458" width="6.625" style="122" customWidth="1"/>
    <col min="8459" max="8459" width="11.875" style="122" customWidth="1"/>
    <col min="8460" max="8460" width="6.625" style="122" customWidth="1"/>
    <col min="8461" max="8461" width="11.875" style="122" customWidth="1"/>
    <col min="8462" max="8462" width="7.75" style="122" customWidth="1"/>
    <col min="8463" max="8464" width="9" style="122"/>
    <col min="8465" max="8465" width="5.625" style="122" customWidth="1"/>
    <col min="8466" max="8704" width="9" style="122"/>
    <col min="8705" max="8705" width="7.5" style="122" customWidth="1"/>
    <col min="8706" max="8706" width="20.5" style="122" customWidth="1"/>
    <col min="8707" max="8707" width="15.125" style="122" customWidth="1"/>
    <col min="8708" max="8708" width="6.5" style="122" customWidth="1"/>
    <col min="8709" max="8709" width="7.75" style="122" customWidth="1"/>
    <col min="8710" max="8710" width="6.625" style="122" customWidth="1"/>
    <col min="8711" max="8711" width="11.875" style="122" customWidth="1"/>
    <col min="8712" max="8712" width="6.625" style="122" customWidth="1"/>
    <col min="8713" max="8713" width="11.25" style="122" customWidth="1"/>
    <col min="8714" max="8714" width="6.625" style="122" customWidth="1"/>
    <col min="8715" max="8715" width="11.875" style="122" customWidth="1"/>
    <col min="8716" max="8716" width="6.625" style="122" customWidth="1"/>
    <col min="8717" max="8717" width="11.875" style="122" customWidth="1"/>
    <col min="8718" max="8718" width="7.75" style="122" customWidth="1"/>
    <col min="8719" max="8720" width="9" style="122"/>
    <col min="8721" max="8721" width="5.625" style="122" customWidth="1"/>
    <col min="8722" max="8960" width="9" style="122"/>
    <col min="8961" max="8961" width="7.5" style="122" customWidth="1"/>
    <col min="8962" max="8962" width="20.5" style="122" customWidth="1"/>
    <col min="8963" max="8963" width="15.125" style="122" customWidth="1"/>
    <col min="8964" max="8964" width="6.5" style="122" customWidth="1"/>
    <col min="8965" max="8965" width="7.75" style="122" customWidth="1"/>
    <col min="8966" max="8966" width="6.625" style="122" customWidth="1"/>
    <col min="8967" max="8967" width="11.875" style="122" customWidth="1"/>
    <col min="8968" max="8968" width="6.625" style="122" customWidth="1"/>
    <col min="8969" max="8969" width="11.25" style="122" customWidth="1"/>
    <col min="8970" max="8970" width="6.625" style="122" customWidth="1"/>
    <col min="8971" max="8971" width="11.875" style="122" customWidth="1"/>
    <col min="8972" max="8972" width="6.625" style="122" customWidth="1"/>
    <col min="8973" max="8973" width="11.875" style="122" customWidth="1"/>
    <col min="8974" max="8974" width="7.75" style="122" customWidth="1"/>
    <col min="8975" max="8976" width="9" style="122"/>
    <col min="8977" max="8977" width="5.625" style="122" customWidth="1"/>
    <col min="8978" max="9216" width="9" style="122"/>
    <col min="9217" max="9217" width="7.5" style="122" customWidth="1"/>
    <col min="9218" max="9218" width="20.5" style="122" customWidth="1"/>
    <col min="9219" max="9219" width="15.125" style="122" customWidth="1"/>
    <col min="9220" max="9220" width="6.5" style="122" customWidth="1"/>
    <col min="9221" max="9221" width="7.75" style="122" customWidth="1"/>
    <col min="9222" max="9222" width="6.625" style="122" customWidth="1"/>
    <col min="9223" max="9223" width="11.875" style="122" customWidth="1"/>
    <col min="9224" max="9224" width="6.625" style="122" customWidth="1"/>
    <col min="9225" max="9225" width="11.25" style="122" customWidth="1"/>
    <col min="9226" max="9226" width="6.625" style="122" customWidth="1"/>
    <col min="9227" max="9227" width="11.875" style="122" customWidth="1"/>
    <col min="9228" max="9228" width="6.625" style="122" customWidth="1"/>
    <col min="9229" max="9229" width="11.875" style="122" customWidth="1"/>
    <col min="9230" max="9230" width="7.75" style="122" customWidth="1"/>
    <col min="9231" max="9232" width="9" style="122"/>
    <col min="9233" max="9233" width="5.625" style="122" customWidth="1"/>
    <col min="9234" max="9472" width="9" style="122"/>
    <col min="9473" max="9473" width="7.5" style="122" customWidth="1"/>
    <col min="9474" max="9474" width="20.5" style="122" customWidth="1"/>
    <col min="9475" max="9475" width="15.125" style="122" customWidth="1"/>
    <col min="9476" max="9476" width="6.5" style="122" customWidth="1"/>
    <col min="9477" max="9477" width="7.75" style="122" customWidth="1"/>
    <col min="9478" max="9478" width="6.625" style="122" customWidth="1"/>
    <col min="9479" max="9479" width="11.875" style="122" customWidth="1"/>
    <col min="9480" max="9480" width="6.625" style="122" customWidth="1"/>
    <col min="9481" max="9481" width="11.25" style="122" customWidth="1"/>
    <col min="9482" max="9482" width="6.625" style="122" customWidth="1"/>
    <col min="9483" max="9483" width="11.875" style="122" customWidth="1"/>
    <col min="9484" max="9484" width="6.625" style="122" customWidth="1"/>
    <col min="9485" max="9485" width="11.875" style="122" customWidth="1"/>
    <col min="9486" max="9486" width="7.75" style="122" customWidth="1"/>
    <col min="9487" max="9488" width="9" style="122"/>
    <col min="9489" max="9489" width="5.625" style="122" customWidth="1"/>
    <col min="9490" max="9728" width="9" style="122"/>
    <col min="9729" max="9729" width="7.5" style="122" customWidth="1"/>
    <col min="9730" max="9730" width="20.5" style="122" customWidth="1"/>
    <col min="9731" max="9731" width="15.125" style="122" customWidth="1"/>
    <col min="9732" max="9732" width="6.5" style="122" customWidth="1"/>
    <col min="9733" max="9733" width="7.75" style="122" customWidth="1"/>
    <col min="9734" max="9734" width="6.625" style="122" customWidth="1"/>
    <col min="9735" max="9735" width="11.875" style="122" customWidth="1"/>
    <col min="9736" max="9736" width="6.625" style="122" customWidth="1"/>
    <col min="9737" max="9737" width="11.25" style="122" customWidth="1"/>
    <col min="9738" max="9738" width="6.625" style="122" customWidth="1"/>
    <col min="9739" max="9739" width="11.875" style="122" customWidth="1"/>
    <col min="9740" max="9740" width="6.625" style="122" customWidth="1"/>
    <col min="9741" max="9741" width="11.875" style="122" customWidth="1"/>
    <col min="9742" max="9742" width="7.75" style="122" customWidth="1"/>
    <col min="9743" max="9744" width="9" style="122"/>
    <col min="9745" max="9745" width="5.625" style="122" customWidth="1"/>
    <col min="9746" max="9984" width="9" style="122"/>
    <col min="9985" max="9985" width="7.5" style="122" customWidth="1"/>
    <col min="9986" max="9986" width="20.5" style="122" customWidth="1"/>
    <col min="9987" max="9987" width="15.125" style="122" customWidth="1"/>
    <col min="9988" max="9988" width="6.5" style="122" customWidth="1"/>
    <col min="9989" max="9989" width="7.75" style="122" customWidth="1"/>
    <col min="9990" max="9990" width="6.625" style="122" customWidth="1"/>
    <col min="9991" max="9991" width="11.875" style="122" customWidth="1"/>
    <col min="9992" max="9992" width="6.625" style="122" customWidth="1"/>
    <col min="9993" max="9993" width="11.25" style="122" customWidth="1"/>
    <col min="9994" max="9994" width="6.625" style="122" customWidth="1"/>
    <col min="9995" max="9995" width="11.875" style="122" customWidth="1"/>
    <col min="9996" max="9996" width="6.625" style="122" customWidth="1"/>
    <col min="9997" max="9997" width="11.875" style="122" customWidth="1"/>
    <col min="9998" max="9998" width="7.75" style="122" customWidth="1"/>
    <col min="9999" max="10000" width="9" style="122"/>
    <col min="10001" max="10001" width="5.625" style="122" customWidth="1"/>
    <col min="10002" max="10240" width="9" style="122"/>
    <col min="10241" max="10241" width="7.5" style="122" customWidth="1"/>
    <col min="10242" max="10242" width="20.5" style="122" customWidth="1"/>
    <col min="10243" max="10243" width="15.125" style="122" customWidth="1"/>
    <col min="10244" max="10244" width="6.5" style="122" customWidth="1"/>
    <col min="10245" max="10245" width="7.75" style="122" customWidth="1"/>
    <col min="10246" max="10246" width="6.625" style="122" customWidth="1"/>
    <col min="10247" max="10247" width="11.875" style="122" customWidth="1"/>
    <col min="10248" max="10248" width="6.625" style="122" customWidth="1"/>
    <col min="10249" max="10249" width="11.25" style="122" customWidth="1"/>
    <col min="10250" max="10250" width="6.625" style="122" customWidth="1"/>
    <col min="10251" max="10251" width="11.875" style="122" customWidth="1"/>
    <col min="10252" max="10252" width="6.625" style="122" customWidth="1"/>
    <col min="10253" max="10253" width="11.875" style="122" customWidth="1"/>
    <col min="10254" max="10254" width="7.75" style="122" customWidth="1"/>
    <col min="10255" max="10256" width="9" style="122"/>
    <col min="10257" max="10257" width="5.625" style="122" customWidth="1"/>
    <col min="10258" max="10496" width="9" style="122"/>
    <col min="10497" max="10497" width="7.5" style="122" customWidth="1"/>
    <col min="10498" max="10498" width="20.5" style="122" customWidth="1"/>
    <col min="10499" max="10499" width="15.125" style="122" customWidth="1"/>
    <col min="10500" max="10500" width="6.5" style="122" customWidth="1"/>
    <col min="10501" max="10501" width="7.75" style="122" customWidth="1"/>
    <col min="10502" max="10502" width="6.625" style="122" customWidth="1"/>
    <col min="10503" max="10503" width="11.875" style="122" customWidth="1"/>
    <col min="10504" max="10504" width="6.625" style="122" customWidth="1"/>
    <col min="10505" max="10505" width="11.25" style="122" customWidth="1"/>
    <col min="10506" max="10506" width="6.625" style="122" customWidth="1"/>
    <col min="10507" max="10507" width="11.875" style="122" customWidth="1"/>
    <col min="10508" max="10508" width="6.625" style="122" customWidth="1"/>
    <col min="10509" max="10509" width="11.875" style="122" customWidth="1"/>
    <col min="10510" max="10510" width="7.75" style="122" customWidth="1"/>
    <col min="10511" max="10512" width="9" style="122"/>
    <col min="10513" max="10513" width="5.625" style="122" customWidth="1"/>
    <col min="10514" max="10752" width="9" style="122"/>
    <col min="10753" max="10753" width="7.5" style="122" customWidth="1"/>
    <col min="10754" max="10754" width="20.5" style="122" customWidth="1"/>
    <col min="10755" max="10755" width="15.125" style="122" customWidth="1"/>
    <col min="10756" max="10756" width="6.5" style="122" customWidth="1"/>
    <col min="10757" max="10757" width="7.75" style="122" customWidth="1"/>
    <col min="10758" max="10758" width="6.625" style="122" customWidth="1"/>
    <col min="10759" max="10759" width="11.875" style="122" customWidth="1"/>
    <col min="10760" max="10760" width="6.625" style="122" customWidth="1"/>
    <col min="10761" max="10761" width="11.25" style="122" customWidth="1"/>
    <col min="10762" max="10762" width="6.625" style="122" customWidth="1"/>
    <col min="10763" max="10763" width="11.875" style="122" customWidth="1"/>
    <col min="10764" max="10764" width="6.625" style="122" customWidth="1"/>
    <col min="10765" max="10765" width="11.875" style="122" customWidth="1"/>
    <col min="10766" max="10766" width="7.75" style="122" customWidth="1"/>
    <col min="10767" max="10768" width="9" style="122"/>
    <col min="10769" max="10769" width="5.625" style="122" customWidth="1"/>
    <col min="10770" max="11008" width="9" style="122"/>
    <col min="11009" max="11009" width="7.5" style="122" customWidth="1"/>
    <col min="11010" max="11010" width="20.5" style="122" customWidth="1"/>
    <col min="11011" max="11011" width="15.125" style="122" customWidth="1"/>
    <col min="11012" max="11012" width="6.5" style="122" customWidth="1"/>
    <col min="11013" max="11013" width="7.75" style="122" customWidth="1"/>
    <col min="11014" max="11014" width="6.625" style="122" customWidth="1"/>
    <col min="11015" max="11015" width="11.875" style="122" customWidth="1"/>
    <col min="11016" max="11016" width="6.625" style="122" customWidth="1"/>
    <col min="11017" max="11017" width="11.25" style="122" customWidth="1"/>
    <col min="11018" max="11018" width="6.625" style="122" customWidth="1"/>
    <col min="11019" max="11019" width="11.875" style="122" customWidth="1"/>
    <col min="11020" max="11020" width="6.625" style="122" customWidth="1"/>
    <col min="11021" max="11021" width="11.875" style="122" customWidth="1"/>
    <col min="11022" max="11022" width="7.75" style="122" customWidth="1"/>
    <col min="11023" max="11024" width="9" style="122"/>
    <col min="11025" max="11025" width="5.625" style="122" customWidth="1"/>
    <col min="11026" max="11264" width="9" style="122"/>
    <col min="11265" max="11265" width="7.5" style="122" customWidth="1"/>
    <col min="11266" max="11266" width="20.5" style="122" customWidth="1"/>
    <col min="11267" max="11267" width="15.125" style="122" customWidth="1"/>
    <col min="11268" max="11268" width="6.5" style="122" customWidth="1"/>
    <col min="11269" max="11269" width="7.75" style="122" customWidth="1"/>
    <col min="11270" max="11270" width="6.625" style="122" customWidth="1"/>
    <col min="11271" max="11271" width="11.875" style="122" customWidth="1"/>
    <col min="11272" max="11272" width="6.625" style="122" customWidth="1"/>
    <col min="11273" max="11273" width="11.25" style="122" customWidth="1"/>
    <col min="11274" max="11274" width="6.625" style="122" customWidth="1"/>
    <col min="11275" max="11275" width="11.875" style="122" customWidth="1"/>
    <col min="11276" max="11276" width="6.625" style="122" customWidth="1"/>
    <col min="11277" max="11277" width="11.875" style="122" customWidth="1"/>
    <col min="11278" max="11278" width="7.75" style="122" customWidth="1"/>
    <col min="11279" max="11280" width="9" style="122"/>
    <col min="11281" max="11281" width="5.625" style="122" customWidth="1"/>
    <col min="11282" max="11520" width="9" style="122"/>
    <col min="11521" max="11521" width="7.5" style="122" customWidth="1"/>
    <col min="11522" max="11522" width="20.5" style="122" customWidth="1"/>
    <col min="11523" max="11523" width="15.125" style="122" customWidth="1"/>
    <col min="11524" max="11524" width="6.5" style="122" customWidth="1"/>
    <col min="11525" max="11525" width="7.75" style="122" customWidth="1"/>
    <col min="11526" max="11526" width="6.625" style="122" customWidth="1"/>
    <col min="11527" max="11527" width="11.875" style="122" customWidth="1"/>
    <col min="11528" max="11528" width="6.625" style="122" customWidth="1"/>
    <col min="11529" max="11529" width="11.25" style="122" customWidth="1"/>
    <col min="11530" max="11530" width="6.625" style="122" customWidth="1"/>
    <col min="11531" max="11531" width="11.875" style="122" customWidth="1"/>
    <col min="11532" max="11532" width="6.625" style="122" customWidth="1"/>
    <col min="11533" max="11533" width="11.875" style="122" customWidth="1"/>
    <col min="11534" max="11534" width="7.75" style="122" customWidth="1"/>
    <col min="11535" max="11536" width="9" style="122"/>
    <col min="11537" max="11537" width="5.625" style="122" customWidth="1"/>
    <col min="11538" max="11776" width="9" style="122"/>
    <col min="11777" max="11777" width="7.5" style="122" customWidth="1"/>
    <col min="11778" max="11778" width="20.5" style="122" customWidth="1"/>
    <col min="11779" max="11779" width="15.125" style="122" customWidth="1"/>
    <col min="11780" max="11780" width="6.5" style="122" customWidth="1"/>
    <col min="11781" max="11781" width="7.75" style="122" customWidth="1"/>
    <col min="11782" max="11782" width="6.625" style="122" customWidth="1"/>
    <col min="11783" max="11783" width="11.875" style="122" customWidth="1"/>
    <col min="11784" max="11784" width="6.625" style="122" customWidth="1"/>
    <col min="11785" max="11785" width="11.25" style="122" customWidth="1"/>
    <col min="11786" max="11786" width="6.625" style="122" customWidth="1"/>
    <col min="11787" max="11787" width="11.875" style="122" customWidth="1"/>
    <col min="11788" max="11788" width="6.625" style="122" customWidth="1"/>
    <col min="11789" max="11789" width="11.875" style="122" customWidth="1"/>
    <col min="11790" max="11790" width="7.75" style="122" customWidth="1"/>
    <col min="11791" max="11792" width="9" style="122"/>
    <col min="11793" max="11793" width="5.625" style="122" customWidth="1"/>
    <col min="11794" max="12032" width="9" style="122"/>
    <col min="12033" max="12033" width="7.5" style="122" customWidth="1"/>
    <col min="12034" max="12034" width="20.5" style="122" customWidth="1"/>
    <col min="12035" max="12035" width="15.125" style="122" customWidth="1"/>
    <col min="12036" max="12036" width="6.5" style="122" customWidth="1"/>
    <col min="12037" max="12037" width="7.75" style="122" customWidth="1"/>
    <col min="12038" max="12038" width="6.625" style="122" customWidth="1"/>
    <col min="12039" max="12039" width="11.875" style="122" customWidth="1"/>
    <col min="12040" max="12040" width="6.625" style="122" customWidth="1"/>
    <col min="12041" max="12041" width="11.25" style="122" customWidth="1"/>
    <col min="12042" max="12042" width="6.625" style="122" customWidth="1"/>
    <col min="12043" max="12043" width="11.875" style="122" customWidth="1"/>
    <col min="12044" max="12044" width="6.625" style="122" customWidth="1"/>
    <col min="12045" max="12045" width="11.875" style="122" customWidth="1"/>
    <col min="12046" max="12046" width="7.75" style="122" customWidth="1"/>
    <col min="12047" max="12048" width="9" style="122"/>
    <col min="12049" max="12049" width="5.625" style="122" customWidth="1"/>
    <col min="12050" max="12288" width="9" style="122"/>
    <col min="12289" max="12289" width="7.5" style="122" customWidth="1"/>
    <col min="12290" max="12290" width="20.5" style="122" customWidth="1"/>
    <col min="12291" max="12291" width="15.125" style="122" customWidth="1"/>
    <col min="12292" max="12292" width="6.5" style="122" customWidth="1"/>
    <col min="12293" max="12293" width="7.75" style="122" customWidth="1"/>
    <col min="12294" max="12294" width="6.625" style="122" customWidth="1"/>
    <col min="12295" max="12295" width="11.875" style="122" customWidth="1"/>
    <col min="12296" max="12296" width="6.625" style="122" customWidth="1"/>
    <col min="12297" max="12297" width="11.25" style="122" customWidth="1"/>
    <col min="12298" max="12298" width="6.625" style="122" customWidth="1"/>
    <col min="12299" max="12299" width="11.875" style="122" customWidth="1"/>
    <col min="12300" max="12300" width="6.625" style="122" customWidth="1"/>
    <col min="12301" max="12301" width="11.875" style="122" customWidth="1"/>
    <col min="12302" max="12302" width="7.75" style="122" customWidth="1"/>
    <col min="12303" max="12304" width="9" style="122"/>
    <col min="12305" max="12305" width="5.625" style="122" customWidth="1"/>
    <col min="12306" max="12544" width="9" style="122"/>
    <col min="12545" max="12545" width="7.5" style="122" customWidth="1"/>
    <col min="12546" max="12546" width="20.5" style="122" customWidth="1"/>
    <col min="12547" max="12547" width="15.125" style="122" customWidth="1"/>
    <col min="12548" max="12548" width="6.5" style="122" customWidth="1"/>
    <col min="12549" max="12549" width="7.75" style="122" customWidth="1"/>
    <col min="12550" max="12550" width="6.625" style="122" customWidth="1"/>
    <col min="12551" max="12551" width="11.875" style="122" customWidth="1"/>
    <col min="12552" max="12552" width="6.625" style="122" customWidth="1"/>
    <col min="12553" max="12553" width="11.25" style="122" customWidth="1"/>
    <col min="12554" max="12554" width="6.625" style="122" customWidth="1"/>
    <col min="12555" max="12555" width="11.875" style="122" customWidth="1"/>
    <col min="12556" max="12556" width="6.625" style="122" customWidth="1"/>
    <col min="12557" max="12557" width="11.875" style="122" customWidth="1"/>
    <col min="12558" max="12558" width="7.75" style="122" customWidth="1"/>
    <col min="12559" max="12560" width="9" style="122"/>
    <col min="12561" max="12561" width="5.625" style="122" customWidth="1"/>
    <col min="12562" max="12800" width="9" style="122"/>
    <col min="12801" max="12801" width="7.5" style="122" customWidth="1"/>
    <col min="12802" max="12802" width="20.5" style="122" customWidth="1"/>
    <col min="12803" max="12803" width="15.125" style="122" customWidth="1"/>
    <col min="12804" max="12804" width="6.5" style="122" customWidth="1"/>
    <col min="12805" max="12805" width="7.75" style="122" customWidth="1"/>
    <col min="12806" max="12806" width="6.625" style="122" customWidth="1"/>
    <col min="12807" max="12807" width="11.875" style="122" customWidth="1"/>
    <col min="12808" max="12808" width="6.625" style="122" customWidth="1"/>
    <col min="12809" max="12809" width="11.25" style="122" customWidth="1"/>
    <col min="12810" max="12810" width="6.625" style="122" customWidth="1"/>
    <col min="12811" max="12811" width="11.875" style="122" customWidth="1"/>
    <col min="12812" max="12812" width="6.625" style="122" customWidth="1"/>
    <col min="12813" max="12813" width="11.875" style="122" customWidth="1"/>
    <col min="12814" max="12814" width="7.75" style="122" customWidth="1"/>
    <col min="12815" max="12816" width="9" style="122"/>
    <col min="12817" max="12817" width="5.625" style="122" customWidth="1"/>
    <col min="12818" max="13056" width="9" style="122"/>
    <col min="13057" max="13057" width="7.5" style="122" customWidth="1"/>
    <col min="13058" max="13058" width="20.5" style="122" customWidth="1"/>
    <col min="13059" max="13059" width="15.125" style="122" customWidth="1"/>
    <col min="13060" max="13060" width="6.5" style="122" customWidth="1"/>
    <col min="13061" max="13061" width="7.75" style="122" customWidth="1"/>
    <col min="13062" max="13062" width="6.625" style="122" customWidth="1"/>
    <col min="13063" max="13063" width="11.875" style="122" customWidth="1"/>
    <col min="13064" max="13064" width="6.625" style="122" customWidth="1"/>
    <col min="13065" max="13065" width="11.25" style="122" customWidth="1"/>
    <col min="13066" max="13066" width="6.625" style="122" customWidth="1"/>
    <col min="13067" max="13067" width="11.875" style="122" customWidth="1"/>
    <col min="13068" max="13068" width="6.625" style="122" customWidth="1"/>
    <col min="13069" max="13069" width="11.875" style="122" customWidth="1"/>
    <col min="13070" max="13070" width="7.75" style="122" customWidth="1"/>
    <col min="13071" max="13072" width="9" style="122"/>
    <col min="13073" max="13073" width="5.625" style="122" customWidth="1"/>
    <col min="13074" max="13312" width="9" style="122"/>
    <col min="13313" max="13313" width="7.5" style="122" customWidth="1"/>
    <col min="13314" max="13314" width="20.5" style="122" customWidth="1"/>
    <col min="13315" max="13315" width="15.125" style="122" customWidth="1"/>
    <col min="13316" max="13316" width="6.5" style="122" customWidth="1"/>
    <col min="13317" max="13317" width="7.75" style="122" customWidth="1"/>
    <col min="13318" max="13318" width="6.625" style="122" customWidth="1"/>
    <col min="13319" max="13319" width="11.875" style="122" customWidth="1"/>
    <col min="13320" max="13320" width="6.625" style="122" customWidth="1"/>
    <col min="13321" max="13321" width="11.25" style="122" customWidth="1"/>
    <col min="13322" max="13322" width="6.625" style="122" customWidth="1"/>
    <col min="13323" max="13323" width="11.875" style="122" customWidth="1"/>
    <col min="13324" max="13324" width="6.625" style="122" customWidth="1"/>
    <col min="13325" max="13325" width="11.875" style="122" customWidth="1"/>
    <col min="13326" max="13326" width="7.75" style="122" customWidth="1"/>
    <col min="13327" max="13328" width="9" style="122"/>
    <col min="13329" max="13329" width="5.625" style="122" customWidth="1"/>
    <col min="13330" max="13568" width="9" style="122"/>
    <col min="13569" max="13569" width="7.5" style="122" customWidth="1"/>
    <col min="13570" max="13570" width="20.5" style="122" customWidth="1"/>
    <col min="13571" max="13571" width="15.125" style="122" customWidth="1"/>
    <col min="13572" max="13572" width="6.5" style="122" customWidth="1"/>
    <col min="13573" max="13573" width="7.75" style="122" customWidth="1"/>
    <col min="13574" max="13574" width="6.625" style="122" customWidth="1"/>
    <col min="13575" max="13575" width="11.875" style="122" customWidth="1"/>
    <col min="13576" max="13576" width="6.625" style="122" customWidth="1"/>
    <col min="13577" max="13577" width="11.25" style="122" customWidth="1"/>
    <col min="13578" max="13578" width="6.625" style="122" customWidth="1"/>
    <col min="13579" max="13579" width="11.875" style="122" customWidth="1"/>
    <col min="13580" max="13580" width="6.625" style="122" customWidth="1"/>
    <col min="13581" max="13581" width="11.875" style="122" customWidth="1"/>
    <col min="13582" max="13582" width="7.75" style="122" customWidth="1"/>
    <col min="13583" max="13584" width="9" style="122"/>
    <col min="13585" max="13585" width="5.625" style="122" customWidth="1"/>
    <col min="13586" max="13824" width="9" style="122"/>
    <col min="13825" max="13825" width="7.5" style="122" customWidth="1"/>
    <col min="13826" max="13826" width="20.5" style="122" customWidth="1"/>
    <col min="13827" max="13827" width="15.125" style="122" customWidth="1"/>
    <col min="13828" max="13828" width="6.5" style="122" customWidth="1"/>
    <col min="13829" max="13829" width="7.75" style="122" customWidth="1"/>
    <col min="13830" max="13830" width="6.625" style="122" customWidth="1"/>
    <col min="13831" max="13831" width="11.875" style="122" customWidth="1"/>
    <col min="13832" max="13832" width="6.625" style="122" customWidth="1"/>
    <col min="13833" max="13833" width="11.25" style="122" customWidth="1"/>
    <col min="13834" max="13834" width="6.625" style="122" customWidth="1"/>
    <col min="13835" max="13835" width="11.875" style="122" customWidth="1"/>
    <col min="13836" max="13836" width="6.625" style="122" customWidth="1"/>
    <col min="13837" max="13837" width="11.875" style="122" customWidth="1"/>
    <col min="13838" max="13838" width="7.75" style="122" customWidth="1"/>
    <col min="13839" max="13840" width="9" style="122"/>
    <col min="13841" max="13841" width="5.625" style="122" customWidth="1"/>
    <col min="13842" max="14080" width="9" style="122"/>
    <col min="14081" max="14081" width="7.5" style="122" customWidth="1"/>
    <col min="14082" max="14082" width="20.5" style="122" customWidth="1"/>
    <col min="14083" max="14083" width="15.125" style="122" customWidth="1"/>
    <col min="14084" max="14084" width="6.5" style="122" customWidth="1"/>
    <col min="14085" max="14085" width="7.75" style="122" customWidth="1"/>
    <col min="14086" max="14086" width="6.625" style="122" customWidth="1"/>
    <col min="14087" max="14087" width="11.875" style="122" customWidth="1"/>
    <col min="14088" max="14088" width="6.625" style="122" customWidth="1"/>
    <col min="14089" max="14089" width="11.25" style="122" customWidth="1"/>
    <col min="14090" max="14090" width="6.625" style="122" customWidth="1"/>
    <col min="14091" max="14091" width="11.875" style="122" customWidth="1"/>
    <col min="14092" max="14092" width="6.625" style="122" customWidth="1"/>
    <col min="14093" max="14093" width="11.875" style="122" customWidth="1"/>
    <col min="14094" max="14094" width="7.75" style="122" customWidth="1"/>
    <col min="14095" max="14096" width="9" style="122"/>
    <col min="14097" max="14097" width="5.625" style="122" customWidth="1"/>
    <col min="14098" max="14336" width="9" style="122"/>
    <col min="14337" max="14337" width="7.5" style="122" customWidth="1"/>
    <col min="14338" max="14338" width="20.5" style="122" customWidth="1"/>
    <col min="14339" max="14339" width="15.125" style="122" customWidth="1"/>
    <col min="14340" max="14340" width="6.5" style="122" customWidth="1"/>
    <col min="14341" max="14341" width="7.75" style="122" customWidth="1"/>
    <col min="14342" max="14342" width="6.625" style="122" customWidth="1"/>
    <col min="14343" max="14343" width="11.875" style="122" customWidth="1"/>
    <col min="14344" max="14344" width="6.625" style="122" customWidth="1"/>
    <col min="14345" max="14345" width="11.25" style="122" customWidth="1"/>
    <col min="14346" max="14346" width="6.625" style="122" customWidth="1"/>
    <col min="14347" max="14347" width="11.875" style="122" customWidth="1"/>
    <col min="14348" max="14348" width="6.625" style="122" customWidth="1"/>
    <col min="14349" max="14349" width="11.875" style="122" customWidth="1"/>
    <col min="14350" max="14350" width="7.75" style="122" customWidth="1"/>
    <col min="14351" max="14352" width="9" style="122"/>
    <col min="14353" max="14353" width="5.625" style="122" customWidth="1"/>
    <col min="14354" max="14592" width="9" style="122"/>
    <col min="14593" max="14593" width="7.5" style="122" customWidth="1"/>
    <col min="14594" max="14594" width="20.5" style="122" customWidth="1"/>
    <col min="14595" max="14595" width="15.125" style="122" customWidth="1"/>
    <col min="14596" max="14596" width="6.5" style="122" customWidth="1"/>
    <col min="14597" max="14597" width="7.75" style="122" customWidth="1"/>
    <col min="14598" max="14598" width="6.625" style="122" customWidth="1"/>
    <col min="14599" max="14599" width="11.875" style="122" customWidth="1"/>
    <col min="14600" max="14600" width="6.625" style="122" customWidth="1"/>
    <col min="14601" max="14601" width="11.25" style="122" customWidth="1"/>
    <col min="14602" max="14602" width="6.625" style="122" customWidth="1"/>
    <col min="14603" max="14603" width="11.875" style="122" customWidth="1"/>
    <col min="14604" max="14604" width="6.625" style="122" customWidth="1"/>
    <col min="14605" max="14605" width="11.875" style="122" customWidth="1"/>
    <col min="14606" max="14606" width="7.75" style="122" customWidth="1"/>
    <col min="14607" max="14608" width="9" style="122"/>
    <col min="14609" max="14609" width="5.625" style="122" customWidth="1"/>
    <col min="14610" max="14848" width="9" style="122"/>
    <col min="14849" max="14849" width="7.5" style="122" customWidth="1"/>
    <col min="14850" max="14850" width="20.5" style="122" customWidth="1"/>
    <col min="14851" max="14851" width="15.125" style="122" customWidth="1"/>
    <col min="14852" max="14852" width="6.5" style="122" customWidth="1"/>
    <col min="14853" max="14853" width="7.75" style="122" customWidth="1"/>
    <col min="14854" max="14854" width="6.625" style="122" customWidth="1"/>
    <col min="14855" max="14855" width="11.875" style="122" customWidth="1"/>
    <col min="14856" max="14856" width="6.625" style="122" customWidth="1"/>
    <col min="14857" max="14857" width="11.25" style="122" customWidth="1"/>
    <col min="14858" max="14858" width="6.625" style="122" customWidth="1"/>
    <col min="14859" max="14859" width="11.875" style="122" customWidth="1"/>
    <col min="14860" max="14860" width="6.625" style="122" customWidth="1"/>
    <col min="14861" max="14861" width="11.875" style="122" customWidth="1"/>
    <col min="14862" max="14862" width="7.75" style="122" customWidth="1"/>
    <col min="14863" max="14864" width="9" style="122"/>
    <col min="14865" max="14865" width="5.625" style="122" customWidth="1"/>
    <col min="14866" max="15104" width="9" style="122"/>
    <col min="15105" max="15105" width="7.5" style="122" customWidth="1"/>
    <col min="15106" max="15106" width="20.5" style="122" customWidth="1"/>
    <col min="15107" max="15107" width="15.125" style="122" customWidth="1"/>
    <col min="15108" max="15108" width="6.5" style="122" customWidth="1"/>
    <col min="15109" max="15109" width="7.75" style="122" customWidth="1"/>
    <col min="15110" max="15110" width="6.625" style="122" customWidth="1"/>
    <col min="15111" max="15111" width="11.875" style="122" customWidth="1"/>
    <col min="15112" max="15112" width="6.625" style="122" customWidth="1"/>
    <col min="15113" max="15113" width="11.25" style="122" customWidth="1"/>
    <col min="15114" max="15114" width="6.625" style="122" customWidth="1"/>
    <col min="15115" max="15115" width="11.875" style="122" customWidth="1"/>
    <col min="15116" max="15116" width="6.625" style="122" customWidth="1"/>
    <col min="15117" max="15117" width="11.875" style="122" customWidth="1"/>
    <col min="15118" max="15118" width="7.75" style="122" customWidth="1"/>
    <col min="15119" max="15120" width="9" style="122"/>
    <col min="15121" max="15121" width="5.625" style="122" customWidth="1"/>
    <col min="15122" max="15360" width="9" style="122"/>
    <col min="15361" max="15361" width="7.5" style="122" customWidth="1"/>
    <col min="15362" max="15362" width="20.5" style="122" customWidth="1"/>
    <col min="15363" max="15363" width="15.125" style="122" customWidth="1"/>
    <col min="15364" max="15364" width="6.5" style="122" customWidth="1"/>
    <col min="15365" max="15365" width="7.75" style="122" customWidth="1"/>
    <col min="15366" max="15366" width="6.625" style="122" customWidth="1"/>
    <col min="15367" max="15367" width="11.875" style="122" customWidth="1"/>
    <col min="15368" max="15368" width="6.625" style="122" customWidth="1"/>
    <col min="15369" max="15369" width="11.25" style="122" customWidth="1"/>
    <col min="15370" max="15370" width="6.625" style="122" customWidth="1"/>
    <col min="15371" max="15371" width="11.875" style="122" customWidth="1"/>
    <col min="15372" max="15372" width="6.625" style="122" customWidth="1"/>
    <col min="15373" max="15373" width="11.875" style="122" customWidth="1"/>
    <col min="15374" max="15374" width="7.75" style="122" customWidth="1"/>
    <col min="15375" max="15376" width="9" style="122"/>
    <col min="15377" max="15377" width="5.625" style="122" customWidth="1"/>
    <col min="15378" max="15616" width="9" style="122"/>
    <col min="15617" max="15617" width="7.5" style="122" customWidth="1"/>
    <col min="15618" max="15618" width="20.5" style="122" customWidth="1"/>
    <col min="15619" max="15619" width="15.125" style="122" customWidth="1"/>
    <col min="15620" max="15620" width="6.5" style="122" customWidth="1"/>
    <col min="15621" max="15621" width="7.75" style="122" customWidth="1"/>
    <col min="15622" max="15622" width="6.625" style="122" customWidth="1"/>
    <col min="15623" max="15623" width="11.875" style="122" customWidth="1"/>
    <col min="15624" max="15624" width="6.625" style="122" customWidth="1"/>
    <col min="15625" max="15625" width="11.25" style="122" customWidth="1"/>
    <col min="15626" max="15626" width="6.625" style="122" customWidth="1"/>
    <col min="15627" max="15627" width="11.875" style="122" customWidth="1"/>
    <col min="15628" max="15628" width="6.625" style="122" customWidth="1"/>
    <col min="15629" max="15629" width="11.875" style="122" customWidth="1"/>
    <col min="15630" max="15630" width="7.75" style="122" customWidth="1"/>
    <col min="15631" max="15632" width="9" style="122"/>
    <col min="15633" max="15633" width="5.625" style="122" customWidth="1"/>
    <col min="15634" max="15872" width="9" style="122"/>
    <col min="15873" max="15873" width="7.5" style="122" customWidth="1"/>
    <col min="15874" max="15874" width="20.5" style="122" customWidth="1"/>
    <col min="15875" max="15875" width="15.125" style="122" customWidth="1"/>
    <col min="15876" max="15876" width="6.5" style="122" customWidth="1"/>
    <col min="15877" max="15877" width="7.75" style="122" customWidth="1"/>
    <col min="15878" max="15878" width="6.625" style="122" customWidth="1"/>
    <col min="15879" max="15879" width="11.875" style="122" customWidth="1"/>
    <col min="15880" max="15880" width="6.625" style="122" customWidth="1"/>
    <col min="15881" max="15881" width="11.25" style="122" customWidth="1"/>
    <col min="15882" max="15882" width="6.625" style="122" customWidth="1"/>
    <col min="15883" max="15883" width="11.875" style="122" customWidth="1"/>
    <col min="15884" max="15884" width="6.625" style="122" customWidth="1"/>
    <col min="15885" max="15885" width="11.875" style="122" customWidth="1"/>
    <col min="15886" max="15886" width="7.75" style="122" customWidth="1"/>
    <col min="15887" max="15888" width="9" style="122"/>
    <col min="15889" max="15889" width="5.625" style="122" customWidth="1"/>
    <col min="15890" max="16128" width="9" style="122"/>
    <col min="16129" max="16129" width="7.5" style="122" customWidth="1"/>
    <col min="16130" max="16130" width="20.5" style="122" customWidth="1"/>
    <col min="16131" max="16131" width="15.125" style="122" customWidth="1"/>
    <col min="16132" max="16132" width="6.5" style="122" customWidth="1"/>
    <col min="16133" max="16133" width="7.75" style="122" customWidth="1"/>
    <col min="16134" max="16134" width="6.625" style="122" customWidth="1"/>
    <col min="16135" max="16135" width="11.875" style="122" customWidth="1"/>
    <col min="16136" max="16136" width="6.625" style="122" customWidth="1"/>
    <col min="16137" max="16137" width="11.25" style="122" customWidth="1"/>
    <col min="16138" max="16138" width="6.625" style="122" customWidth="1"/>
    <col min="16139" max="16139" width="11.875" style="122" customWidth="1"/>
    <col min="16140" max="16140" width="6.625" style="122" customWidth="1"/>
    <col min="16141" max="16141" width="11.875" style="122" customWidth="1"/>
    <col min="16142" max="16142" width="7.75" style="122" customWidth="1"/>
    <col min="16143" max="16144" width="9" style="122"/>
    <col min="16145" max="16145" width="5.625" style="122" customWidth="1"/>
    <col min="16146" max="16384" width="9" style="122"/>
  </cols>
  <sheetData>
    <row r="1" spans="1:16" s="119" customFormat="1" ht="20.100000000000001" customHeight="1">
      <c r="A1" s="925" t="s">
        <v>157</v>
      </c>
      <c r="B1" s="926"/>
      <c r="C1" s="929" t="s">
        <v>112</v>
      </c>
      <c r="D1" s="929" t="s">
        <v>340</v>
      </c>
      <c r="E1" s="923" t="s">
        <v>341</v>
      </c>
      <c r="F1" s="371" t="s">
        <v>115</v>
      </c>
      <c r="G1" s="297"/>
      <c r="H1" s="372" t="s">
        <v>116</v>
      </c>
      <c r="I1" s="297"/>
      <c r="J1" s="297" t="s">
        <v>117</v>
      </c>
      <c r="K1" s="297"/>
      <c r="L1" s="930" t="s">
        <v>140</v>
      </c>
      <c r="M1" s="931"/>
      <c r="N1" s="923" t="s">
        <v>119</v>
      </c>
    </row>
    <row r="2" spans="1:16" s="119" customFormat="1" ht="20.100000000000001" customHeight="1">
      <c r="A2" s="927"/>
      <c r="B2" s="928"/>
      <c r="C2" s="917"/>
      <c r="D2" s="917"/>
      <c r="E2" s="924"/>
      <c r="F2" s="373" t="s">
        <v>120</v>
      </c>
      <c r="G2" s="302" t="s">
        <v>121</v>
      </c>
      <c r="H2" s="302" t="s">
        <v>120</v>
      </c>
      <c r="I2" s="302" t="s">
        <v>121</v>
      </c>
      <c r="J2" s="302" t="s">
        <v>120</v>
      </c>
      <c r="K2" s="302" t="s">
        <v>121</v>
      </c>
      <c r="L2" s="302" t="s">
        <v>120</v>
      </c>
      <c r="M2" s="374" t="s">
        <v>121</v>
      </c>
      <c r="N2" s="924"/>
    </row>
    <row r="3" spans="1:16" s="119" customFormat="1" ht="20.100000000000001" customHeight="1">
      <c r="A3" s="175" t="s">
        <v>765</v>
      </c>
      <c r="B3" s="176"/>
      <c r="C3" s="177"/>
      <c r="D3" s="177"/>
      <c r="E3" s="178"/>
      <c r="F3" s="179"/>
      <c r="G3" s="179"/>
      <c r="H3" s="179"/>
      <c r="I3" s="179"/>
      <c r="J3" s="179"/>
      <c r="K3" s="179"/>
      <c r="L3" s="179"/>
      <c r="M3" s="180"/>
      <c r="N3" s="513"/>
    </row>
    <row r="4" spans="1:16" s="119" customFormat="1" ht="20.100000000000001" customHeight="1">
      <c r="A4" s="182">
        <v>1</v>
      </c>
      <c r="B4" s="187" t="s">
        <v>997</v>
      </c>
      <c r="C4" s="182"/>
      <c r="D4" s="187">
        <v>1</v>
      </c>
      <c r="E4" s="182" t="s">
        <v>741</v>
      </c>
      <c r="F4" s="182"/>
      <c r="G4" s="179">
        <f>'일위대가-철거'!G5</f>
        <v>665</v>
      </c>
      <c r="H4" s="179"/>
      <c r="I4" s="179">
        <f>'일위대가-철거'!I5</f>
        <v>1029</v>
      </c>
      <c r="J4" s="179"/>
      <c r="K4" s="179">
        <f>'일위대가-철거'!K5</f>
        <v>42</v>
      </c>
      <c r="L4" s="179"/>
      <c r="M4" s="566">
        <f>ROUNDDOWN(K4+I4+G4,0)</f>
        <v>1736</v>
      </c>
      <c r="N4" s="679"/>
    </row>
    <row r="5" spans="1:16" s="119" customFormat="1" ht="20.100000000000001" customHeight="1">
      <c r="A5" s="182">
        <v>2</v>
      </c>
      <c r="B5" s="187" t="s">
        <v>802</v>
      </c>
      <c r="C5" s="182"/>
      <c r="D5" s="187">
        <v>1</v>
      </c>
      <c r="E5" s="182" t="s">
        <v>774</v>
      </c>
      <c r="F5" s="182"/>
      <c r="G5" s="179">
        <f>'일위대가-철거'!G10</f>
        <v>607</v>
      </c>
      <c r="H5" s="179"/>
      <c r="I5" s="179">
        <f>'일위대가-철거'!I10</f>
        <v>2544</v>
      </c>
      <c r="J5" s="179"/>
      <c r="K5" s="179">
        <f>'일위대가-철거'!K10</f>
        <v>687</v>
      </c>
      <c r="L5" s="179"/>
      <c r="M5" s="208">
        <f>ROUNDDOWN(K5+I5+G5,0)</f>
        <v>3838</v>
      </c>
      <c r="N5" s="513"/>
    </row>
    <row r="6" spans="1:16" s="119" customFormat="1" ht="20.100000000000001" customHeight="1">
      <c r="A6" s="182">
        <v>3</v>
      </c>
      <c r="B6" s="526" t="s">
        <v>827</v>
      </c>
      <c r="C6" s="182"/>
      <c r="D6" s="187">
        <v>1</v>
      </c>
      <c r="E6" s="527" t="s">
        <v>801</v>
      </c>
      <c r="F6" s="182"/>
      <c r="G6" s="179">
        <f>'일위대가-철거'!G15</f>
        <v>467054</v>
      </c>
      <c r="H6" s="179"/>
      <c r="I6" s="179">
        <f>'일위대가-철거'!I15</f>
        <v>0</v>
      </c>
      <c r="J6" s="179"/>
      <c r="K6" s="179">
        <f>'일위대가-철거'!K15</f>
        <v>0</v>
      </c>
      <c r="L6" s="179"/>
      <c r="M6" s="208">
        <f>ROUNDDOWN(K6+I6+G6,0)</f>
        <v>467054</v>
      </c>
      <c r="N6" s="517"/>
    </row>
    <row r="7" spans="1:16" s="119" customFormat="1" ht="20.100000000000001" customHeight="1">
      <c r="A7" s="182"/>
      <c r="B7" s="526"/>
      <c r="C7" s="182"/>
      <c r="D7" s="187"/>
      <c r="E7" s="527"/>
      <c r="F7" s="182"/>
      <c r="G7" s="179"/>
      <c r="H7" s="179"/>
      <c r="I7" s="179"/>
      <c r="J7" s="179"/>
      <c r="K7" s="179"/>
      <c r="L7" s="179"/>
      <c r="M7" s="566"/>
      <c r="N7" s="679"/>
    </row>
    <row r="8" spans="1:16" s="119" customFormat="1" ht="20.100000000000001" customHeight="1">
      <c r="A8" s="182"/>
      <c r="B8" s="526"/>
      <c r="C8" s="182"/>
      <c r="D8" s="187"/>
      <c r="E8" s="527"/>
      <c r="F8" s="182"/>
      <c r="G8" s="179"/>
      <c r="H8" s="179"/>
      <c r="I8" s="179"/>
      <c r="J8" s="179"/>
      <c r="K8" s="179"/>
      <c r="L8" s="179"/>
      <c r="M8" s="566"/>
      <c r="N8" s="679"/>
    </row>
    <row r="9" spans="1:16" s="165" customFormat="1" ht="20.100000000000001" customHeight="1">
      <c r="A9" s="175" t="s">
        <v>342</v>
      </c>
      <c r="B9" s="176"/>
      <c r="C9" s="177"/>
      <c r="D9" s="177"/>
      <c r="E9" s="178"/>
      <c r="F9" s="179"/>
      <c r="G9" s="179"/>
      <c r="H9" s="179"/>
      <c r="I9" s="179"/>
      <c r="J9" s="179"/>
      <c r="K9" s="179"/>
      <c r="L9" s="179"/>
      <c r="M9" s="180"/>
      <c r="N9" s="181"/>
    </row>
    <row r="10" spans="1:16" s="165" customFormat="1" ht="20.100000000000001" customHeight="1">
      <c r="A10" s="182">
        <v>4</v>
      </c>
      <c r="B10" s="183" t="s">
        <v>1060</v>
      </c>
      <c r="C10" s="182" t="str">
        <f>'일위대가-식재'!C3</f>
        <v>H2.5XW1.2</v>
      </c>
      <c r="D10" s="184">
        <v>1</v>
      </c>
      <c r="E10" s="182" t="s">
        <v>1</v>
      </c>
      <c r="F10" s="182"/>
      <c r="G10" s="179">
        <f>'일위대가-식재'!G6</f>
        <v>67156</v>
      </c>
      <c r="H10" s="179"/>
      <c r="I10" s="179">
        <f>'일위대가-식재'!I6</f>
        <v>28286</v>
      </c>
      <c r="J10" s="179"/>
      <c r="K10" s="179">
        <f>'일위대가-식재'!K6</f>
        <v>0</v>
      </c>
      <c r="L10" s="179"/>
      <c r="M10" s="208">
        <f t="shared" ref="M10:M32" si="0">ROUNDDOWN(K10+I10+G10,0)</f>
        <v>95442</v>
      </c>
      <c r="N10" s="185"/>
      <c r="P10" s="166"/>
    </row>
    <row r="11" spans="1:16" s="165" customFormat="1" ht="20.100000000000001" customHeight="1">
      <c r="A11" s="182">
        <v>5</v>
      </c>
      <c r="B11" s="183" t="s">
        <v>863</v>
      </c>
      <c r="C11" s="182" t="str">
        <f>'일위대가-식재'!C8</f>
        <v>H3.0XR6</v>
      </c>
      <c r="D11" s="184">
        <v>1</v>
      </c>
      <c r="E11" s="186" t="s">
        <v>123</v>
      </c>
      <c r="F11" s="179"/>
      <c r="G11" s="179">
        <f>'일위대가-식재'!G11</f>
        <v>80546</v>
      </c>
      <c r="H11" s="179"/>
      <c r="I11" s="179">
        <f>'일위대가-식재'!I11</f>
        <v>29262</v>
      </c>
      <c r="J11" s="179"/>
      <c r="K11" s="179">
        <f>'일위대가-식재'!K11</f>
        <v>0</v>
      </c>
      <c r="L11" s="179"/>
      <c r="M11" s="208">
        <f t="shared" si="0"/>
        <v>109808</v>
      </c>
      <c r="N11" s="185"/>
      <c r="P11" s="166"/>
    </row>
    <row r="12" spans="1:16" s="165" customFormat="1" ht="20.100000000000001" customHeight="1">
      <c r="A12" s="182">
        <v>6</v>
      </c>
      <c r="B12" s="183" t="s">
        <v>1061</v>
      </c>
      <c r="C12" s="182" t="str">
        <f>'일위대가-식재'!C13</f>
        <v>H2.5xR5</v>
      </c>
      <c r="D12" s="184">
        <v>1</v>
      </c>
      <c r="E12" s="186" t="s">
        <v>123</v>
      </c>
      <c r="F12" s="179"/>
      <c r="G12" s="179">
        <f>'일위대가-식재'!G16</f>
        <v>55311</v>
      </c>
      <c r="H12" s="179"/>
      <c r="I12" s="179">
        <f>'일위대가-식재'!I16</f>
        <v>29262</v>
      </c>
      <c r="J12" s="179"/>
      <c r="K12" s="179">
        <f>'일위대가-식재'!K16</f>
        <v>0</v>
      </c>
      <c r="L12" s="179"/>
      <c r="M12" s="566">
        <f>ROUNDDOWN(K12+I12+G12,0)</f>
        <v>84573</v>
      </c>
      <c r="N12" s="185"/>
      <c r="P12" s="166"/>
    </row>
    <row r="13" spans="1:16" s="165" customFormat="1" ht="20.100000000000001" customHeight="1">
      <c r="A13" s="182">
        <v>7</v>
      </c>
      <c r="B13" s="183" t="s">
        <v>1062</v>
      </c>
      <c r="C13" s="182" t="str">
        <f>'일위대가-식재'!C18</f>
        <v>H3.0XR8</v>
      </c>
      <c r="D13" s="184">
        <v>1</v>
      </c>
      <c r="E13" s="186" t="s">
        <v>123</v>
      </c>
      <c r="F13" s="179"/>
      <c r="G13" s="179">
        <f>'일위대가-식재'!G21</f>
        <v>152012</v>
      </c>
      <c r="H13" s="179"/>
      <c r="I13" s="179">
        <f>'일위대가-식재'!I21</f>
        <v>44132</v>
      </c>
      <c r="J13" s="179"/>
      <c r="K13" s="179">
        <f>'일위대가-식재'!K21</f>
        <v>4856</v>
      </c>
      <c r="L13" s="179"/>
      <c r="M13" s="566">
        <f>ROUNDDOWN(K13+I13+G13,0)</f>
        <v>201000</v>
      </c>
      <c r="N13" s="185"/>
      <c r="P13" s="166"/>
    </row>
    <row r="14" spans="1:16" s="165" customFormat="1" ht="20.100000000000001" customHeight="1">
      <c r="A14" s="182">
        <v>8</v>
      </c>
      <c r="B14" s="183" t="s">
        <v>1063</v>
      </c>
      <c r="C14" s="182" t="str">
        <f>'일위대가-식재'!C23</f>
        <v>H3.0xR10</v>
      </c>
      <c r="D14" s="184">
        <v>1</v>
      </c>
      <c r="E14" s="186" t="s">
        <v>123</v>
      </c>
      <c r="F14" s="179"/>
      <c r="G14" s="179">
        <f>'일위대가-식재'!G26</f>
        <v>209692</v>
      </c>
      <c r="H14" s="179"/>
      <c r="I14" s="179">
        <f>'일위대가-식재'!I26</f>
        <v>44132</v>
      </c>
      <c r="J14" s="179"/>
      <c r="K14" s="179">
        <f>'일위대가-식재'!K26</f>
        <v>4856</v>
      </c>
      <c r="L14" s="179"/>
      <c r="M14" s="208">
        <f t="shared" si="0"/>
        <v>258680</v>
      </c>
      <c r="N14" s="185"/>
      <c r="P14" s="166"/>
    </row>
    <row r="15" spans="1:16" s="165" customFormat="1" ht="20.100000000000001" customHeight="1">
      <c r="A15" s="182">
        <v>9</v>
      </c>
      <c r="B15" s="183" t="s">
        <v>1064</v>
      </c>
      <c r="C15" s="182" t="str">
        <f>'일위대가-식재'!C28</f>
        <v>H3.0XR6</v>
      </c>
      <c r="D15" s="184">
        <v>1</v>
      </c>
      <c r="E15" s="186" t="s">
        <v>123</v>
      </c>
      <c r="F15" s="179"/>
      <c r="G15" s="179">
        <f>'일위대가-식재'!G31</f>
        <v>99910</v>
      </c>
      <c r="H15" s="179"/>
      <c r="I15" s="179">
        <f>'일위대가-식재'!I31</f>
        <v>29262</v>
      </c>
      <c r="J15" s="179"/>
      <c r="K15" s="179">
        <f>'일위대가-식재'!K31</f>
        <v>0</v>
      </c>
      <c r="L15" s="179"/>
      <c r="M15" s="208">
        <f t="shared" si="0"/>
        <v>129172</v>
      </c>
      <c r="N15" s="185"/>
      <c r="P15" s="166"/>
    </row>
    <row r="16" spans="1:16" s="165" customFormat="1" ht="20.100000000000001" customHeight="1">
      <c r="A16" s="182">
        <v>10</v>
      </c>
      <c r="B16" s="183" t="s">
        <v>1065</v>
      </c>
      <c r="C16" s="182" t="str">
        <f>'일위대가-식재'!C33</f>
        <v>H2.5xR6</v>
      </c>
      <c r="D16" s="184">
        <v>1</v>
      </c>
      <c r="E16" s="182" t="s">
        <v>1</v>
      </c>
      <c r="F16" s="179"/>
      <c r="G16" s="179">
        <f>'일위대가-식재'!G36</f>
        <v>83327</v>
      </c>
      <c r="H16" s="179"/>
      <c r="I16" s="179">
        <f>'일위대가-식재'!I36</f>
        <v>29262</v>
      </c>
      <c r="J16" s="179"/>
      <c r="K16" s="179">
        <f>'일위대가-식재'!K36</f>
        <v>0</v>
      </c>
      <c r="L16" s="179"/>
      <c r="M16" s="208">
        <f t="shared" si="0"/>
        <v>112589</v>
      </c>
      <c r="N16" s="185"/>
      <c r="P16" s="166"/>
    </row>
    <row r="17" spans="1:16" s="165" customFormat="1" ht="20.100000000000001" customHeight="1">
      <c r="A17" s="182">
        <v>11</v>
      </c>
      <c r="B17" s="183" t="s">
        <v>1066</v>
      </c>
      <c r="C17" s="182" t="str">
        <f>'일위대가-식재'!C38</f>
        <v>H0.3xW0.3</v>
      </c>
      <c r="D17" s="184">
        <v>1</v>
      </c>
      <c r="E17" s="182" t="s">
        <v>1</v>
      </c>
      <c r="F17" s="179"/>
      <c r="G17" s="179">
        <f>'일위대가-식재'!G41</f>
        <v>3811</v>
      </c>
      <c r="H17" s="179"/>
      <c r="I17" s="179">
        <f>'일위대가-식재'!I41</f>
        <v>1538</v>
      </c>
      <c r="J17" s="179"/>
      <c r="K17" s="179">
        <f>'일위대가-식재'!K41</f>
        <v>0</v>
      </c>
      <c r="L17" s="179"/>
      <c r="M17" s="566">
        <f t="shared" ref="M17" si="1">ROUNDDOWN(K17+I17+G17,0)</f>
        <v>5349</v>
      </c>
      <c r="N17" s="185"/>
      <c r="P17" s="166"/>
    </row>
    <row r="18" spans="1:16" s="165" customFormat="1" ht="20.100000000000001" customHeight="1">
      <c r="A18" s="182">
        <v>12</v>
      </c>
      <c r="B18" s="183" t="s">
        <v>1067</v>
      </c>
      <c r="C18" s="182" t="str">
        <f>'일위대가-식재'!C43</f>
        <v>H1.2xW0.8</v>
      </c>
      <c r="D18" s="184">
        <v>1</v>
      </c>
      <c r="E18" s="182" t="s">
        <v>1</v>
      </c>
      <c r="F18" s="179"/>
      <c r="G18" s="179">
        <f>'일위대가-식재'!G46</f>
        <v>29252</v>
      </c>
      <c r="H18" s="179"/>
      <c r="I18" s="179">
        <f>'일위대가-식재'!I46</f>
        <v>3169</v>
      </c>
      <c r="J18" s="179"/>
      <c r="K18" s="179">
        <f>'일위대가-식재'!K46</f>
        <v>0</v>
      </c>
      <c r="L18" s="179"/>
      <c r="M18" s="208">
        <f t="shared" si="0"/>
        <v>32421</v>
      </c>
      <c r="N18" s="185"/>
      <c r="P18" s="166"/>
    </row>
    <row r="19" spans="1:16" s="165" customFormat="1" ht="20.100000000000001" customHeight="1">
      <c r="A19" s="182">
        <v>13</v>
      </c>
      <c r="B19" s="183" t="s">
        <v>1068</v>
      </c>
      <c r="C19" s="182" t="str">
        <f>'일위대가-식재'!C48</f>
        <v>H0.5xW0.3</v>
      </c>
      <c r="D19" s="184">
        <v>1</v>
      </c>
      <c r="E19" s="182" t="s">
        <v>1</v>
      </c>
      <c r="F19" s="179"/>
      <c r="G19" s="179">
        <f>'일위대가-식재'!G51</f>
        <v>3502</v>
      </c>
      <c r="H19" s="179"/>
      <c r="I19" s="179">
        <f>'일위대가-식재'!I51</f>
        <v>1538</v>
      </c>
      <c r="J19" s="179"/>
      <c r="K19" s="179">
        <f>'일위대가-식재'!K51</f>
        <v>0</v>
      </c>
      <c r="L19" s="179"/>
      <c r="M19" s="566">
        <f t="shared" si="0"/>
        <v>5040</v>
      </c>
      <c r="N19" s="185"/>
      <c r="P19" s="166"/>
    </row>
    <row r="20" spans="1:16" s="165" customFormat="1" ht="20.100000000000001" customHeight="1">
      <c r="A20" s="182">
        <v>14</v>
      </c>
      <c r="B20" s="183" t="s">
        <v>1069</v>
      </c>
      <c r="C20" s="184" t="str">
        <f>'일위대가-식재'!C53</f>
        <v>3치</v>
      </c>
      <c r="D20" s="184">
        <v>1</v>
      </c>
      <c r="E20" s="182" t="s">
        <v>1051</v>
      </c>
      <c r="F20" s="179"/>
      <c r="G20" s="179">
        <f>'일위대가-식재'!G56</f>
        <v>1030</v>
      </c>
      <c r="H20" s="179"/>
      <c r="I20" s="179">
        <f>'일위대가-식재'!I56</f>
        <v>162</v>
      </c>
      <c r="J20" s="179"/>
      <c r="K20" s="179">
        <f>'일위대가-식재'!K56</f>
        <v>0</v>
      </c>
      <c r="L20" s="179"/>
      <c r="M20" s="208">
        <f t="shared" si="0"/>
        <v>1192</v>
      </c>
      <c r="N20" s="185"/>
      <c r="P20" s="166"/>
    </row>
    <row r="21" spans="1:16" s="165" customFormat="1" ht="20.100000000000001" customHeight="1">
      <c r="A21" s="182">
        <v>15</v>
      </c>
      <c r="B21" s="183" t="s">
        <v>1070</v>
      </c>
      <c r="C21" s="184" t="str">
        <f>'일위대가-식재'!C58</f>
        <v>8cm</v>
      </c>
      <c r="D21" s="184">
        <v>1</v>
      </c>
      <c r="E21" s="182" t="s">
        <v>1051</v>
      </c>
      <c r="F21" s="179"/>
      <c r="G21" s="179">
        <f>'일위대가-식재'!G61</f>
        <v>927</v>
      </c>
      <c r="H21" s="179"/>
      <c r="I21" s="179">
        <f>'일위대가-식재'!I61</f>
        <v>162</v>
      </c>
      <c r="J21" s="179"/>
      <c r="K21" s="179">
        <f>'일위대가-식재'!K61</f>
        <v>0</v>
      </c>
      <c r="L21" s="179"/>
      <c r="M21" s="208">
        <f t="shared" si="0"/>
        <v>1089</v>
      </c>
      <c r="N21" s="185"/>
      <c r="P21" s="166"/>
    </row>
    <row r="22" spans="1:16" s="165" customFormat="1" ht="20.100000000000001" customHeight="1">
      <c r="A22" s="182">
        <v>16</v>
      </c>
      <c r="B22" s="183" t="s">
        <v>1071</v>
      </c>
      <c r="C22" s="184" t="str">
        <f>'일위대가-식재'!C58</f>
        <v>8cm</v>
      </c>
      <c r="D22" s="184">
        <v>1</v>
      </c>
      <c r="E22" s="182" t="s">
        <v>1051</v>
      </c>
      <c r="F22" s="179"/>
      <c r="G22" s="179">
        <f>'일위대가-식재'!G66</f>
        <v>2060</v>
      </c>
      <c r="H22" s="179"/>
      <c r="I22" s="179">
        <f>'일위대가-식재'!I66</f>
        <v>162</v>
      </c>
      <c r="J22" s="179"/>
      <c r="K22" s="179">
        <f>'일위대가-식재'!K66</f>
        <v>0</v>
      </c>
      <c r="L22" s="179"/>
      <c r="M22" s="208">
        <f t="shared" si="0"/>
        <v>2222</v>
      </c>
      <c r="N22" s="185"/>
      <c r="P22" s="166"/>
    </row>
    <row r="23" spans="1:16" s="165" customFormat="1" ht="20.100000000000001" customHeight="1">
      <c r="A23" s="182">
        <v>17</v>
      </c>
      <c r="B23" s="183" t="s">
        <v>1072</v>
      </c>
      <c r="C23" s="184" t="str">
        <f>'일위대가-식재'!C68</f>
        <v>10cm</v>
      </c>
      <c r="D23" s="184">
        <v>1</v>
      </c>
      <c r="E23" s="182" t="s">
        <v>1051</v>
      </c>
      <c r="F23" s="179"/>
      <c r="G23" s="179">
        <f>'일위대가-식재'!G71</f>
        <v>2060</v>
      </c>
      <c r="H23" s="179"/>
      <c r="I23" s="179">
        <f>'일위대가-식재'!I71</f>
        <v>162</v>
      </c>
      <c r="J23" s="179"/>
      <c r="K23" s="179">
        <f>'일위대가-식재'!K71</f>
        <v>0</v>
      </c>
      <c r="L23" s="179"/>
      <c r="M23" s="208">
        <f t="shared" si="0"/>
        <v>2222</v>
      </c>
      <c r="N23" s="185"/>
      <c r="P23" s="166"/>
    </row>
    <row r="24" spans="1:16" s="165" customFormat="1" ht="20.100000000000001" customHeight="1">
      <c r="A24" s="182">
        <v>18</v>
      </c>
      <c r="B24" s="183" t="s">
        <v>1073</v>
      </c>
      <c r="C24" s="184" t="str">
        <f>'일위대가-식재'!C73</f>
        <v>10cm</v>
      </c>
      <c r="D24" s="184">
        <v>1</v>
      </c>
      <c r="E24" s="182" t="s">
        <v>1051</v>
      </c>
      <c r="F24" s="179"/>
      <c r="G24" s="179">
        <f>'일위대가-식재'!G76</f>
        <v>3090</v>
      </c>
      <c r="H24" s="179"/>
      <c r="I24" s="179">
        <f>'일위대가-식재'!I76</f>
        <v>162</v>
      </c>
      <c r="J24" s="179"/>
      <c r="K24" s="179">
        <f>'일위대가-식재'!K76</f>
        <v>0</v>
      </c>
      <c r="L24" s="179"/>
      <c r="M24" s="566">
        <f t="shared" ref="M24:M25" si="2">ROUNDDOWN(K24+I24+G24,0)</f>
        <v>3252</v>
      </c>
      <c r="N24" s="185"/>
      <c r="P24" s="166"/>
    </row>
    <row r="25" spans="1:16" s="165" customFormat="1" ht="20.100000000000001" customHeight="1">
      <c r="A25" s="182">
        <v>19</v>
      </c>
      <c r="B25" s="183" t="s">
        <v>1074</v>
      </c>
      <c r="C25" s="184" t="str">
        <f>'일위대가-식재'!C78</f>
        <v>10cm</v>
      </c>
      <c r="D25" s="184">
        <v>1</v>
      </c>
      <c r="E25" s="182" t="s">
        <v>1051</v>
      </c>
      <c r="F25" s="179"/>
      <c r="G25" s="179">
        <f>'일위대가-식재'!G81</f>
        <v>1339</v>
      </c>
      <c r="H25" s="179"/>
      <c r="I25" s="179">
        <f>'일위대가-식재'!I81</f>
        <v>162</v>
      </c>
      <c r="J25" s="179"/>
      <c r="K25" s="179">
        <f>'일위대가-식재'!K81</f>
        <v>0</v>
      </c>
      <c r="L25" s="179"/>
      <c r="M25" s="566">
        <f t="shared" si="2"/>
        <v>1501</v>
      </c>
      <c r="N25" s="185"/>
      <c r="P25" s="166"/>
    </row>
    <row r="26" spans="1:16" s="165" customFormat="1" ht="20.100000000000001" customHeight="1">
      <c r="A26" s="182">
        <v>20</v>
      </c>
      <c r="B26" s="183" t="s">
        <v>496</v>
      </c>
      <c r="C26" s="184" t="str">
        <f>'일위대가-식재'!C83</f>
        <v>0.3x0.3xL0.03</v>
      </c>
      <c r="D26" s="184">
        <v>1</v>
      </c>
      <c r="E26" s="182" t="s">
        <v>741</v>
      </c>
      <c r="F26" s="179"/>
      <c r="G26" s="179">
        <f>'일위대가-식재'!G86</f>
        <v>3333</v>
      </c>
      <c r="H26" s="179"/>
      <c r="I26" s="179">
        <f>'일위대가-식재'!I86</f>
        <v>3182</v>
      </c>
      <c r="J26" s="179"/>
      <c r="K26" s="179">
        <f>'일위대가-식재'!K86</f>
        <v>0</v>
      </c>
      <c r="L26" s="179"/>
      <c r="M26" s="208">
        <f t="shared" si="0"/>
        <v>6515</v>
      </c>
      <c r="N26" s="185"/>
      <c r="P26" s="166"/>
    </row>
    <row r="27" spans="1:16" s="165" customFormat="1" ht="20.100000000000001" customHeight="1">
      <c r="A27" s="182">
        <v>21</v>
      </c>
      <c r="B27" s="187" t="s">
        <v>438</v>
      </c>
      <c r="C27" s="182"/>
      <c r="D27" s="187">
        <v>1</v>
      </c>
      <c r="E27" s="182" t="s">
        <v>435</v>
      </c>
      <c r="F27" s="179"/>
      <c r="G27" s="179">
        <f>'일위대가-식재'!G96</f>
        <v>1418</v>
      </c>
      <c r="H27" s="179"/>
      <c r="I27" s="179">
        <f>'일위대가-식재'!I96</f>
        <v>405</v>
      </c>
      <c r="J27" s="179"/>
      <c r="K27" s="179">
        <f>'일위대가-식재'!K96</f>
        <v>0</v>
      </c>
      <c r="L27" s="179"/>
      <c r="M27" s="208">
        <f t="shared" si="0"/>
        <v>1823</v>
      </c>
      <c r="N27" s="185"/>
      <c r="P27" s="166"/>
    </row>
    <row r="28" spans="1:16" s="165" customFormat="1" ht="20.100000000000001" customHeight="1">
      <c r="A28" s="182">
        <v>22</v>
      </c>
      <c r="B28" s="187" t="s">
        <v>439</v>
      </c>
      <c r="C28" s="182"/>
      <c r="D28" s="187">
        <v>1</v>
      </c>
      <c r="E28" s="182" t="s">
        <v>435</v>
      </c>
      <c r="F28" s="179"/>
      <c r="G28" s="179">
        <f>'일위대가-식재'!G104</f>
        <v>2597</v>
      </c>
      <c r="H28" s="179"/>
      <c r="I28" s="179">
        <f>'일위대가-식재'!I104</f>
        <v>1215</v>
      </c>
      <c r="J28" s="179"/>
      <c r="K28" s="179">
        <f>'일위대가-식재'!K104</f>
        <v>0</v>
      </c>
      <c r="L28" s="179"/>
      <c r="M28" s="208">
        <f t="shared" si="0"/>
        <v>3812</v>
      </c>
      <c r="N28" s="185"/>
      <c r="P28" s="166"/>
    </row>
    <row r="29" spans="1:16" s="165" customFormat="1" ht="20.100000000000001" customHeight="1">
      <c r="A29" s="182"/>
      <c r="B29" s="187"/>
      <c r="C29" s="182"/>
      <c r="D29" s="187"/>
      <c r="E29" s="182"/>
      <c r="F29" s="179"/>
      <c r="G29" s="179"/>
      <c r="H29" s="179"/>
      <c r="I29" s="179"/>
      <c r="J29" s="179"/>
      <c r="K29" s="179"/>
      <c r="L29" s="179"/>
      <c r="M29" s="208"/>
      <c r="N29" s="185"/>
      <c r="P29" s="166"/>
    </row>
    <row r="30" spans="1:16" s="165" customFormat="1" ht="20.100000000000001" customHeight="1">
      <c r="A30" s="188" t="s">
        <v>343</v>
      </c>
      <c r="B30" s="189"/>
      <c r="C30" s="190"/>
      <c r="D30" s="187"/>
      <c r="E30" s="177"/>
      <c r="F30" s="179"/>
      <c r="G30" s="179"/>
      <c r="H30" s="179"/>
      <c r="I30" s="179"/>
      <c r="J30" s="179"/>
      <c r="K30" s="179"/>
      <c r="L30" s="179"/>
      <c r="M30" s="179"/>
      <c r="N30" s="185"/>
    </row>
    <row r="31" spans="1:16" s="165" customFormat="1" ht="20.100000000000001" customHeight="1">
      <c r="A31" s="182">
        <v>23</v>
      </c>
      <c r="B31" s="187" t="str">
        <f>'일위대가-시설물'!B3</f>
        <v>고리의자</v>
      </c>
      <c r="C31" s="187" t="str">
        <f>'일위대가-시설물'!C3</f>
        <v>450x450x450</v>
      </c>
      <c r="D31" s="187">
        <v>1</v>
      </c>
      <c r="E31" s="182" t="s">
        <v>440</v>
      </c>
      <c r="F31" s="179"/>
      <c r="G31" s="179">
        <f>'일위대가-시설물'!G5</f>
        <v>475000</v>
      </c>
      <c r="H31" s="179"/>
      <c r="I31" s="179">
        <f>'일위대가-시설물'!I5</f>
        <v>0</v>
      </c>
      <c r="J31" s="179"/>
      <c r="K31" s="179">
        <f>'일위대가-시설물'!K5</f>
        <v>0</v>
      </c>
      <c r="L31" s="179"/>
      <c r="M31" s="208">
        <f t="shared" si="0"/>
        <v>475000</v>
      </c>
      <c r="N31" s="185"/>
    </row>
    <row r="32" spans="1:16" s="165" customFormat="1" ht="20.100000000000001" customHeight="1">
      <c r="A32" s="182">
        <v>24</v>
      </c>
      <c r="B32" s="187" t="str">
        <f>'일위대가-시설물'!B7</f>
        <v>볼라드</v>
      </c>
      <c r="C32" s="187" t="str">
        <f>'일위대가-시설물'!C7</f>
        <v>300x300x600</v>
      </c>
      <c r="D32" s="187">
        <v>1</v>
      </c>
      <c r="E32" s="182" t="s">
        <v>440</v>
      </c>
      <c r="F32" s="179"/>
      <c r="G32" s="179">
        <f>'일위대가-시설물'!G9</f>
        <v>722000</v>
      </c>
      <c r="H32" s="179"/>
      <c r="I32" s="179">
        <f>'일위대가-시설물'!I9</f>
        <v>0</v>
      </c>
      <c r="J32" s="179"/>
      <c r="K32" s="179">
        <f>'일위대가-시설물'!K9</f>
        <v>0</v>
      </c>
      <c r="L32" s="179"/>
      <c r="M32" s="208">
        <f t="shared" si="0"/>
        <v>722000</v>
      </c>
      <c r="N32" s="185"/>
      <c r="P32" s="166"/>
    </row>
    <row r="33" spans="1:16" s="165" customFormat="1" ht="20.100000000000001" customHeight="1">
      <c r="A33" s="182">
        <v>25</v>
      </c>
      <c r="B33" s="187" t="str">
        <f>'일위대가-시설물'!B11</f>
        <v>텃밭경관옹벽</v>
      </c>
      <c r="C33" s="187" t="str">
        <f>'일위대가-시설물'!C11</f>
        <v>H300</v>
      </c>
      <c r="D33" s="187">
        <v>1</v>
      </c>
      <c r="E33" s="182" t="s">
        <v>434</v>
      </c>
      <c r="F33" s="179"/>
      <c r="G33" s="179">
        <f>'일위대가-시설물'!G25</f>
        <v>3010</v>
      </c>
      <c r="H33" s="179"/>
      <c r="I33" s="179">
        <f>'일위대가-시설물'!I25</f>
        <v>52033</v>
      </c>
      <c r="J33" s="179"/>
      <c r="K33" s="179">
        <f>'일위대가-시설물'!K25</f>
        <v>163</v>
      </c>
      <c r="L33" s="179"/>
      <c r="M33" s="566">
        <f>ROUNDDOWN(K33+I33+G33,0)</f>
        <v>55206</v>
      </c>
      <c r="N33" s="185"/>
      <c r="P33" s="166"/>
    </row>
    <row r="34" spans="1:16" s="165" customFormat="1" ht="20.100000000000001" customHeight="1">
      <c r="A34" s="182">
        <v>26</v>
      </c>
      <c r="B34" s="187" t="str">
        <f>'일위대가-시설물'!B27</f>
        <v>텃밭경관옹벽</v>
      </c>
      <c r="C34" s="187" t="str">
        <f>'일위대가-시설물'!C27</f>
        <v>H400</v>
      </c>
      <c r="D34" s="187">
        <v>1</v>
      </c>
      <c r="E34" s="182" t="s">
        <v>434</v>
      </c>
      <c r="F34" s="179"/>
      <c r="G34" s="179">
        <f>'일위대가-시설물'!G41</f>
        <v>2892</v>
      </c>
      <c r="H34" s="179"/>
      <c r="I34" s="179">
        <f>'일위대가-시설물'!I41</f>
        <v>52242</v>
      </c>
      <c r="J34" s="179"/>
      <c r="K34" s="179">
        <f>'일위대가-시설물'!K41</f>
        <v>192</v>
      </c>
      <c r="L34" s="179"/>
      <c r="M34" s="566">
        <f>ROUNDDOWN(K34+I34+G34,0)</f>
        <v>55326</v>
      </c>
      <c r="N34" s="185"/>
      <c r="P34" s="166"/>
    </row>
    <row r="35" spans="1:16" s="165" customFormat="1" ht="20.100000000000001" customHeight="1">
      <c r="A35" s="182"/>
      <c r="B35" s="187"/>
      <c r="C35" s="182"/>
      <c r="D35" s="187"/>
      <c r="E35" s="182"/>
      <c r="F35" s="179"/>
      <c r="G35" s="179"/>
      <c r="H35" s="179"/>
      <c r="I35" s="179"/>
      <c r="J35" s="179"/>
      <c r="K35" s="179"/>
      <c r="L35" s="179"/>
      <c r="M35" s="179"/>
      <c r="N35" s="185"/>
      <c r="P35" s="166"/>
    </row>
    <row r="36" spans="1:16" s="165" customFormat="1" ht="20.100000000000001" customHeight="1">
      <c r="A36" s="182"/>
      <c r="B36" s="187"/>
      <c r="C36" s="182"/>
      <c r="D36" s="187"/>
      <c r="E36" s="182"/>
      <c r="F36" s="179"/>
      <c r="G36" s="179"/>
      <c r="H36" s="179"/>
      <c r="I36" s="179"/>
      <c r="J36" s="179"/>
      <c r="K36" s="179"/>
      <c r="L36" s="179"/>
      <c r="M36" s="179"/>
      <c r="N36" s="185"/>
      <c r="P36" s="166"/>
    </row>
    <row r="37" spans="1:16" s="165" customFormat="1" ht="20.100000000000001" customHeight="1">
      <c r="A37" s="188" t="s">
        <v>344</v>
      </c>
      <c r="B37" s="189"/>
      <c r="C37" s="191"/>
      <c r="D37" s="187"/>
      <c r="E37" s="177"/>
      <c r="F37" s="179"/>
      <c r="G37" s="179"/>
      <c r="H37" s="179"/>
      <c r="I37" s="179"/>
      <c r="J37" s="179"/>
      <c r="K37" s="179"/>
      <c r="L37" s="179"/>
      <c r="M37" s="179"/>
      <c r="N37" s="185"/>
    </row>
    <row r="38" spans="1:16" s="165" customFormat="1" ht="20.100000000000001" customHeight="1">
      <c r="A38" s="182">
        <v>27</v>
      </c>
      <c r="B38" s="187" t="str">
        <f>'일위대가-포장'!B3</f>
        <v>인조화강석블록포장</v>
      </c>
      <c r="C38" s="187" t="str">
        <f>'일위대가-포장'!C3</f>
        <v>T60</v>
      </c>
      <c r="D38" s="187">
        <v>1</v>
      </c>
      <c r="E38" s="182" t="s">
        <v>434</v>
      </c>
      <c r="F38" s="179"/>
      <c r="G38" s="179">
        <f>'일위대가-포장'!G15</f>
        <v>4931</v>
      </c>
      <c r="H38" s="179"/>
      <c r="I38" s="179">
        <f>'일위대가-포장'!I15:I15</f>
        <v>5832</v>
      </c>
      <c r="J38" s="179"/>
      <c r="K38" s="179">
        <f>'일위대가-포장'!K15</f>
        <v>654</v>
      </c>
      <c r="L38" s="179"/>
      <c r="M38" s="208">
        <f>ROUNDDOWN(K38+I38+G38,0)</f>
        <v>11417</v>
      </c>
      <c r="N38" s="185"/>
      <c r="P38" s="166"/>
    </row>
    <row r="39" spans="1:16" s="165" customFormat="1" ht="20.100000000000001" customHeight="1">
      <c r="A39" s="182">
        <v>28</v>
      </c>
      <c r="B39" s="187" t="str">
        <f>'일위대가-포장'!B17:B17</f>
        <v>목재데크포장</v>
      </c>
      <c r="C39" s="184" t="str">
        <f>'일위대가-포장'!C17:C17</f>
        <v>멀바우 T30</v>
      </c>
      <c r="D39" s="187">
        <v>1</v>
      </c>
      <c r="E39" s="182" t="s">
        <v>434</v>
      </c>
      <c r="F39" s="179"/>
      <c r="G39" s="179">
        <f>'일위대가-포장'!G36</f>
        <v>121008</v>
      </c>
      <c r="H39" s="179"/>
      <c r="I39" s="179">
        <f>'일위대가-포장'!I36</f>
        <v>79667</v>
      </c>
      <c r="J39" s="179"/>
      <c r="K39" s="179">
        <f>'일위대가-포장'!K36</f>
        <v>1714</v>
      </c>
      <c r="L39" s="179"/>
      <c r="M39" s="208">
        <f>ROUNDDOWN(K39+I39+G39,0)</f>
        <v>202389</v>
      </c>
      <c r="N39" s="185"/>
      <c r="P39" s="166"/>
    </row>
    <row r="40" spans="1:16" s="165" customFormat="1" ht="20.100000000000001" customHeight="1">
      <c r="A40" s="182">
        <v>29</v>
      </c>
      <c r="B40" s="187" t="str">
        <f>'일위대가-포장'!B38</f>
        <v>자갈포장</v>
      </c>
      <c r="C40" s="187" t="str">
        <f>'일위대가-포장'!C38</f>
        <v>T100</v>
      </c>
      <c r="D40" s="187">
        <v>1</v>
      </c>
      <c r="E40" s="182" t="s">
        <v>434</v>
      </c>
      <c r="F40" s="179"/>
      <c r="G40" s="179">
        <f>'일위대가-포장'!G43</f>
        <v>3015</v>
      </c>
      <c r="H40" s="179"/>
      <c r="I40" s="179">
        <f>'일위대가-포장'!I43</f>
        <v>1506</v>
      </c>
      <c r="J40" s="179"/>
      <c r="K40" s="179">
        <f>'일위대가-포장'!K43</f>
        <v>5</v>
      </c>
      <c r="L40" s="179"/>
      <c r="M40" s="208">
        <f>ROUNDDOWN(K40+I40+G40,0)</f>
        <v>4526</v>
      </c>
      <c r="N40" s="185"/>
      <c r="P40" s="166"/>
    </row>
    <row r="41" spans="1:16" s="165" customFormat="1" ht="20.100000000000001" customHeight="1">
      <c r="A41" s="182">
        <v>30</v>
      </c>
      <c r="B41" s="187" t="str">
        <f>'일위대가-포장'!B45</f>
        <v>화강석경계석</v>
      </c>
      <c r="C41" s="187" t="str">
        <f>'일위대가-포장'!C45</f>
        <v>150x150x1,000</v>
      </c>
      <c r="D41" s="187">
        <f>'일위대가-포장'!D45</f>
        <v>1</v>
      </c>
      <c r="E41" s="187" t="str">
        <f>'일위대가-포장'!E45</f>
        <v>M</v>
      </c>
      <c r="F41" s="179"/>
      <c r="G41" s="179">
        <f>'일위대가-포장'!G55</f>
        <v>12480</v>
      </c>
      <c r="H41" s="179"/>
      <c r="I41" s="179">
        <f>'일위대가-포장'!I55</f>
        <v>9175</v>
      </c>
      <c r="J41" s="179"/>
      <c r="K41" s="179">
        <f>'일위대가-포장'!K55</f>
        <v>740</v>
      </c>
      <c r="L41" s="179"/>
      <c r="M41" s="208">
        <f>ROUNDDOWN(K41+I41+G41,0)</f>
        <v>22395</v>
      </c>
      <c r="N41" s="185"/>
      <c r="P41" s="166"/>
    </row>
    <row r="42" spans="1:16" s="165" customFormat="1" ht="20.100000000000001" customHeight="1">
      <c r="A42" s="182"/>
      <c r="B42" s="187"/>
      <c r="C42" s="187"/>
      <c r="D42" s="187"/>
      <c r="E42" s="182"/>
      <c r="F42" s="179"/>
      <c r="G42" s="179"/>
      <c r="H42" s="179"/>
      <c r="I42" s="179"/>
      <c r="J42" s="179"/>
      <c r="K42" s="179"/>
      <c r="L42" s="179"/>
      <c r="M42" s="208"/>
      <c r="N42" s="185"/>
      <c r="P42" s="166"/>
    </row>
    <row r="43" spans="1:16" s="165" customFormat="1" ht="20.100000000000001" customHeight="1">
      <c r="A43" s="182"/>
      <c r="B43" s="187"/>
      <c r="C43" s="187"/>
      <c r="D43" s="187"/>
      <c r="E43" s="182"/>
      <c r="F43" s="179"/>
      <c r="G43" s="179"/>
      <c r="H43" s="179"/>
      <c r="I43" s="179"/>
      <c r="J43" s="179"/>
      <c r="K43" s="179"/>
      <c r="L43" s="179"/>
      <c r="M43" s="208"/>
      <c r="N43" s="185"/>
      <c r="P43" s="166"/>
    </row>
    <row r="44" spans="1:16" s="165" customFormat="1" ht="20.100000000000001" customHeight="1">
      <c r="A44" s="188" t="s">
        <v>913</v>
      </c>
      <c r="B44" s="189"/>
      <c r="C44" s="191"/>
      <c r="D44" s="187"/>
      <c r="E44" s="177"/>
      <c r="F44" s="179"/>
      <c r="G44" s="179"/>
      <c r="H44" s="179"/>
      <c r="I44" s="179"/>
      <c r="J44" s="179"/>
      <c r="K44" s="179"/>
      <c r="L44" s="179"/>
      <c r="M44" s="179"/>
      <c r="N44" s="185"/>
    </row>
    <row r="45" spans="1:16" s="165" customFormat="1" ht="20.100000000000001" customHeight="1">
      <c r="A45" s="182">
        <v>31</v>
      </c>
      <c r="B45" s="187" t="str">
        <f>'일위대가-우배수'!B3</f>
        <v>빗물받이</v>
      </c>
      <c r="C45" s="184" t="s">
        <v>1271</v>
      </c>
      <c r="D45" s="187">
        <v>1</v>
      </c>
      <c r="E45" s="182" t="s">
        <v>1120</v>
      </c>
      <c r="F45" s="179"/>
      <c r="G45" s="179">
        <f>'일위대가-우배수'!G12</f>
        <v>133502</v>
      </c>
      <c r="H45" s="179"/>
      <c r="I45" s="179">
        <f>'일위대가-우배수'!I12</f>
        <v>29214</v>
      </c>
      <c r="J45" s="179"/>
      <c r="K45" s="179">
        <f>'일위대가-우배수'!K12</f>
        <v>598</v>
      </c>
      <c r="L45" s="179"/>
      <c r="M45" s="566">
        <f>ROUNDDOWN(K45+I45+G45,0)</f>
        <v>163314</v>
      </c>
      <c r="N45" s="185"/>
      <c r="P45" s="166"/>
    </row>
    <row r="46" spans="1:16" s="165" customFormat="1" ht="20.100000000000001" customHeight="1">
      <c r="A46" s="182">
        <v>32</v>
      </c>
      <c r="B46" s="187" t="str">
        <f>'일위대가-우배수'!B14</f>
        <v>연결관</v>
      </c>
      <c r="C46" s="184" t="str">
        <f>'일위대가-우배수'!C14</f>
        <v>Φ250</v>
      </c>
      <c r="D46" s="187">
        <v>1</v>
      </c>
      <c r="E46" s="182" t="s">
        <v>912</v>
      </c>
      <c r="F46" s="179"/>
      <c r="G46" s="179">
        <f>'일위대가-우배수'!G22</f>
        <v>36595</v>
      </c>
      <c r="H46" s="179"/>
      <c r="I46" s="179">
        <f>'일위대가-우배수'!I22</f>
        <v>14026</v>
      </c>
      <c r="J46" s="179"/>
      <c r="K46" s="179">
        <f>'일위대가-우배수'!K22</f>
        <v>595</v>
      </c>
      <c r="L46" s="179"/>
      <c r="M46" s="566">
        <f>ROUNDDOWN(K46+I46+G46,0)</f>
        <v>51216</v>
      </c>
      <c r="N46" s="185"/>
      <c r="P46" s="166"/>
    </row>
    <row r="47" spans="1:16" s="165" customFormat="1" ht="20.100000000000001" customHeight="1">
      <c r="A47" s="182"/>
      <c r="B47" s="187"/>
      <c r="C47" s="184"/>
      <c r="D47" s="187"/>
      <c r="E47" s="182"/>
      <c r="F47" s="179"/>
      <c r="G47" s="179"/>
      <c r="H47" s="179"/>
      <c r="I47" s="179"/>
      <c r="J47" s="179"/>
      <c r="K47" s="179"/>
      <c r="L47" s="179"/>
      <c r="M47" s="566"/>
      <c r="N47" s="185"/>
      <c r="P47" s="166"/>
    </row>
    <row r="48" spans="1:16" s="165" customFormat="1" ht="20.100000000000001" customHeight="1">
      <c r="A48" s="188" t="s">
        <v>1138</v>
      </c>
      <c r="B48" s="189"/>
      <c r="C48" s="191"/>
      <c r="D48" s="187"/>
      <c r="E48" s="177"/>
      <c r="F48" s="179"/>
      <c r="G48" s="179"/>
      <c r="H48" s="179"/>
      <c r="I48" s="179"/>
      <c r="J48" s="179"/>
      <c r="K48" s="179"/>
      <c r="L48" s="179"/>
      <c r="M48" s="179"/>
      <c r="N48" s="185"/>
    </row>
    <row r="49" spans="1:16" s="165" customFormat="1" ht="20.100000000000001" customHeight="1">
      <c r="A49" s="182">
        <v>33</v>
      </c>
      <c r="B49" s="187" t="str">
        <f>'일위대가-텃밭기반'!B3</f>
        <v>텃밭토양기반</v>
      </c>
      <c r="C49" s="187"/>
      <c r="D49" s="187">
        <f>'일위대가-텃밭기반'!D3</f>
        <v>1</v>
      </c>
      <c r="E49" s="187" t="str">
        <f>'일위대가-텃밭기반'!E3</f>
        <v>M3</v>
      </c>
      <c r="F49" s="179"/>
      <c r="G49" s="179">
        <f>'일위대가-텃밭기반'!G7</f>
        <v>150000</v>
      </c>
      <c r="H49" s="179"/>
      <c r="I49" s="179">
        <f>'일위대가-텃밭기반'!I7</f>
        <v>18203</v>
      </c>
      <c r="J49" s="179"/>
      <c r="K49" s="179">
        <f>'일위대가-텃밭기반'!K7</f>
        <v>0</v>
      </c>
      <c r="L49" s="179"/>
      <c r="M49" s="566">
        <f>ROUNDDOWN(K49+I49+G49,0)</f>
        <v>168203</v>
      </c>
      <c r="N49" s="185"/>
      <c r="P49" s="166"/>
    </row>
    <row r="50" spans="1:16" s="165" customFormat="1" ht="20.100000000000001" customHeight="1">
      <c r="A50" s="182"/>
      <c r="B50" s="187"/>
      <c r="C50" s="184"/>
      <c r="D50" s="187"/>
      <c r="E50" s="182"/>
      <c r="F50" s="179"/>
      <c r="G50" s="179"/>
      <c r="H50" s="179"/>
      <c r="I50" s="179"/>
      <c r="J50" s="179"/>
      <c r="K50" s="179"/>
      <c r="L50" s="179"/>
      <c r="M50" s="566"/>
      <c r="N50" s="185"/>
      <c r="P50" s="166"/>
    </row>
    <row r="51" spans="1:16" s="165" customFormat="1" ht="20.100000000000001" customHeight="1">
      <c r="A51" s="188" t="s">
        <v>345</v>
      </c>
      <c r="B51" s="189"/>
      <c r="C51" s="191"/>
      <c r="D51" s="187"/>
      <c r="E51" s="177"/>
      <c r="F51" s="179"/>
      <c r="G51" s="179"/>
      <c r="H51" s="179"/>
      <c r="I51" s="179"/>
      <c r="J51" s="179"/>
      <c r="K51" s="179"/>
      <c r="L51" s="179"/>
      <c r="M51" s="179"/>
      <c r="N51" s="185"/>
    </row>
    <row r="52" spans="1:16" s="165" customFormat="1" ht="20.100000000000001" customHeight="1">
      <c r="A52" s="545">
        <v>34</v>
      </c>
      <c r="B52" s="546" t="str">
        <f>기초일위!B3</f>
        <v>나무높이에 의한 식재</v>
      </c>
      <c r="C52" s="811" t="str">
        <f>기초일위!C3</f>
        <v>H2.1-H2.5</v>
      </c>
      <c r="D52" s="811">
        <f>기초일위!D3</f>
        <v>1</v>
      </c>
      <c r="E52" s="811" t="str">
        <f>기초일위!E3</f>
        <v>주</v>
      </c>
      <c r="F52" s="547"/>
      <c r="G52" s="547">
        <f>기초일위!G6</f>
        <v>0</v>
      </c>
      <c r="H52" s="547"/>
      <c r="I52" s="547">
        <f>기초일위!I6</f>
        <v>28286</v>
      </c>
      <c r="J52" s="547"/>
      <c r="K52" s="547">
        <f>기초일위!K6</f>
        <v>0</v>
      </c>
      <c r="L52" s="547"/>
      <c r="M52" s="410">
        <f t="shared" ref="M52:M84" si="3">ROUNDDOWN(K52+I52+G52,0)</f>
        <v>28286</v>
      </c>
      <c r="N52" s="548"/>
    </row>
    <row r="53" spans="1:16" s="165" customFormat="1" ht="20.100000000000001" customHeight="1">
      <c r="A53" s="545">
        <v>35</v>
      </c>
      <c r="B53" s="546" t="str">
        <f>기초일위!B8</f>
        <v>근원직경에 의한 식재</v>
      </c>
      <c r="C53" s="811" t="str">
        <f>기초일위!C8</f>
        <v>R18-R20,기계화</v>
      </c>
      <c r="D53" s="811">
        <f>기초일위!D8</f>
        <v>1</v>
      </c>
      <c r="E53" s="811" t="str">
        <f>기초일위!E8</f>
        <v>주</v>
      </c>
      <c r="F53" s="547"/>
      <c r="G53" s="547">
        <f>기초일위!G12</f>
        <v>11826</v>
      </c>
      <c r="H53" s="547"/>
      <c r="I53" s="547">
        <f>기초일위!I12</f>
        <v>82913</v>
      </c>
      <c r="J53" s="547"/>
      <c r="K53" s="547">
        <f>기초일위!K12</f>
        <v>8468</v>
      </c>
      <c r="L53" s="547"/>
      <c r="M53" s="410">
        <f t="shared" si="3"/>
        <v>103207</v>
      </c>
      <c r="N53" s="548"/>
      <c r="P53" s="166"/>
    </row>
    <row r="54" spans="1:16" s="165" customFormat="1" ht="20.100000000000001" customHeight="1">
      <c r="A54" s="545">
        <v>36</v>
      </c>
      <c r="B54" s="546" t="str">
        <f>기초일위!B14</f>
        <v>근원직경에 의한 식재</v>
      </c>
      <c r="C54" s="811" t="str">
        <f>기초일위!C14</f>
        <v>R9-R11,기계화</v>
      </c>
      <c r="D54" s="811">
        <f>기초일위!D14</f>
        <v>1</v>
      </c>
      <c r="E54" s="811" t="str">
        <f>기초일위!E14</f>
        <v>주</v>
      </c>
      <c r="F54" s="547"/>
      <c r="G54" s="547">
        <f>기초일위!G18</f>
        <v>6782</v>
      </c>
      <c r="H54" s="547"/>
      <c r="I54" s="547">
        <f>기초일위!I18</f>
        <v>44132</v>
      </c>
      <c r="J54" s="547"/>
      <c r="K54" s="547">
        <f>기초일위!K18</f>
        <v>4856</v>
      </c>
      <c r="L54" s="547"/>
      <c r="M54" s="410">
        <f t="shared" si="3"/>
        <v>55770</v>
      </c>
      <c r="N54" s="548"/>
    </row>
    <row r="55" spans="1:16" s="165" customFormat="1" ht="20.100000000000001" customHeight="1">
      <c r="A55" s="545">
        <v>37</v>
      </c>
      <c r="B55" s="546" t="str">
        <f>기초일위!B20</f>
        <v>근원직경에 의한 식재</v>
      </c>
      <c r="C55" s="811" t="str">
        <f>기초일위!C20</f>
        <v>R6</v>
      </c>
      <c r="D55" s="811">
        <f>기초일위!D20</f>
        <v>1</v>
      </c>
      <c r="E55" s="811" t="str">
        <f>기초일위!E20</f>
        <v>주</v>
      </c>
      <c r="F55" s="547"/>
      <c r="G55" s="547">
        <f>기초일위!G23</f>
        <v>0</v>
      </c>
      <c r="H55" s="547"/>
      <c r="I55" s="547">
        <f>기초일위!I23</f>
        <v>29262</v>
      </c>
      <c r="J55" s="547"/>
      <c r="K55" s="547">
        <f>기초일위!K23</f>
        <v>0</v>
      </c>
      <c r="L55" s="547"/>
      <c r="M55" s="410">
        <f t="shared" si="3"/>
        <v>29262</v>
      </c>
      <c r="N55" s="548"/>
    </row>
    <row r="56" spans="1:16" s="165" customFormat="1" ht="20.100000000000001" customHeight="1">
      <c r="A56" s="545">
        <v>38</v>
      </c>
      <c r="B56" s="546" t="str">
        <f>기초일위!B25</f>
        <v>근원직경에 의한 식재</v>
      </c>
      <c r="C56" s="546" t="str">
        <f>기초일위!C25</f>
        <v>R5</v>
      </c>
      <c r="D56" s="811">
        <v>1</v>
      </c>
      <c r="E56" s="811" t="s">
        <v>1290</v>
      </c>
      <c r="F56" s="547"/>
      <c r="G56" s="547">
        <f>기초일위!G28</f>
        <v>0</v>
      </c>
      <c r="H56" s="547"/>
      <c r="I56" s="547">
        <f>기초일위!I28</f>
        <v>18316</v>
      </c>
      <c r="J56" s="547"/>
      <c r="K56" s="547">
        <f>기초일위!K28</f>
        <v>0</v>
      </c>
      <c r="L56" s="547"/>
      <c r="M56" s="410">
        <f t="shared" ref="M56" si="4">ROUNDDOWN(K56+I56+G56,0)</f>
        <v>18316</v>
      </c>
      <c r="N56" s="548"/>
    </row>
    <row r="57" spans="1:16" s="165" customFormat="1" ht="20.100000000000001" customHeight="1">
      <c r="A57" s="545">
        <v>39</v>
      </c>
      <c r="B57" s="546" t="str">
        <f>기초일위!B30</f>
        <v>관목식재</v>
      </c>
      <c r="C57" s="811" t="str">
        <f>기초일위!C30</f>
        <v>H1.2~1.5</v>
      </c>
      <c r="D57" s="811">
        <f>기초일위!D30</f>
        <v>1</v>
      </c>
      <c r="E57" s="811" t="str">
        <f>기초일위!E30</f>
        <v>주</v>
      </c>
      <c r="F57" s="547"/>
      <c r="G57" s="547">
        <f>기초일위!G33</f>
        <v>0</v>
      </c>
      <c r="H57" s="547"/>
      <c r="I57" s="547">
        <f>기초일위!I33</f>
        <v>3169</v>
      </c>
      <c r="J57" s="547"/>
      <c r="K57" s="547">
        <f>기초일위!K33</f>
        <v>0</v>
      </c>
      <c r="L57" s="547"/>
      <c r="M57" s="410">
        <f t="shared" si="3"/>
        <v>3169</v>
      </c>
      <c r="N57" s="548"/>
    </row>
    <row r="58" spans="1:16" s="165" customFormat="1" ht="20.100000000000001" customHeight="1">
      <c r="A58" s="545">
        <v>40</v>
      </c>
      <c r="B58" s="546" t="str">
        <f>기초일위!B35</f>
        <v>관목식재</v>
      </c>
      <c r="C58" s="811" t="str">
        <f>기초일위!C35</f>
        <v>H0.3~0.7</v>
      </c>
      <c r="D58" s="811">
        <f>기초일위!D35</f>
        <v>1</v>
      </c>
      <c r="E58" s="811" t="str">
        <f>기초일위!E35</f>
        <v>주</v>
      </c>
      <c r="F58" s="547"/>
      <c r="G58" s="547">
        <f>기초일위!G38</f>
        <v>0</v>
      </c>
      <c r="H58" s="547"/>
      <c r="I58" s="547">
        <f>기초일위!I38</f>
        <v>1538</v>
      </c>
      <c r="J58" s="547"/>
      <c r="K58" s="547">
        <f>기초일위!K38</f>
        <v>0</v>
      </c>
      <c r="L58" s="547"/>
      <c r="M58" s="410"/>
      <c r="N58" s="548"/>
    </row>
    <row r="59" spans="1:16" s="165" customFormat="1" ht="20.100000000000001" customHeight="1">
      <c r="A59" s="545">
        <v>41</v>
      </c>
      <c r="B59" s="546" t="str">
        <f>기초일위!B40</f>
        <v>지피,초화 식재</v>
      </c>
      <c r="C59" s="811" t="str">
        <f>기초일위!C40</f>
        <v>양호</v>
      </c>
      <c r="D59" s="811">
        <f>기초일위!D40</f>
        <v>1</v>
      </c>
      <c r="E59" s="811" t="str">
        <f>기초일위!E40</f>
        <v>본</v>
      </c>
      <c r="F59" s="547"/>
      <c r="G59" s="547">
        <f>기초일위!G43</f>
        <v>0</v>
      </c>
      <c r="H59" s="547"/>
      <c r="I59" s="547">
        <f>기초일위!I43</f>
        <v>162</v>
      </c>
      <c r="J59" s="547"/>
      <c r="K59" s="547">
        <f>기초일위!K43</f>
        <v>0</v>
      </c>
      <c r="L59" s="547"/>
      <c r="M59" s="410">
        <f t="shared" si="3"/>
        <v>162</v>
      </c>
      <c r="N59" s="548"/>
    </row>
    <row r="60" spans="1:16" s="165" customFormat="1" ht="20.100000000000001" customHeight="1">
      <c r="A60" s="545">
        <v>42</v>
      </c>
      <c r="B60" s="546" t="str">
        <f>기초일위!B45</f>
        <v>평떼붙임</v>
      </c>
      <c r="C60" s="811" t="str">
        <f>기초일위!C45</f>
        <v>양호</v>
      </c>
      <c r="D60" s="811">
        <f>기초일위!D45</f>
        <v>1</v>
      </c>
      <c r="E60" s="811" t="str">
        <f>기초일위!E45</f>
        <v>m2</v>
      </c>
      <c r="F60" s="547"/>
      <c r="G60" s="547">
        <f>기초일위!G48</f>
        <v>0</v>
      </c>
      <c r="H60" s="547"/>
      <c r="I60" s="547">
        <f>기초일위!I48</f>
        <v>3182</v>
      </c>
      <c r="J60" s="547"/>
      <c r="K60" s="547">
        <f>기초일위!K48</f>
        <v>0</v>
      </c>
      <c r="L60" s="547"/>
      <c r="M60" s="410">
        <f t="shared" si="3"/>
        <v>3182</v>
      </c>
      <c r="N60" s="548"/>
    </row>
    <row r="61" spans="1:16" s="165" customFormat="1" ht="20.100000000000001" customHeight="1">
      <c r="A61" s="545">
        <v>43</v>
      </c>
      <c r="B61" s="187" t="str">
        <f>기초일위!B50</f>
        <v>식재면고르기</v>
      </c>
      <c r="C61" s="184" t="str">
        <f>기초일위!C50</f>
        <v>식재면 정비공</v>
      </c>
      <c r="D61" s="184">
        <f>기초일위!D50</f>
        <v>1</v>
      </c>
      <c r="E61" s="184" t="str">
        <f>기초일위!E50</f>
        <v>m2</v>
      </c>
      <c r="F61" s="179"/>
      <c r="G61" s="179">
        <f>기초일위!G53</f>
        <v>0</v>
      </c>
      <c r="H61" s="179"/>
      <c r="I61" s="179">
        <f>기초일위!I53</f>
        <v>812</v>
      </c>
      <c r="J61" s="179"/>
      <c r="K61" s="179">
        <f>기초일위!K53</f>
        <v>0</v>
      </c>
      <c r="L61" s="179"/>
      <c r="M61" s="208"/>
      <c r="N61" s="185"/>
    </row>
    <row r="62" spans="1:16" s="165" customFormat="1" ht="20.100000000000001" customHeight="1">
      <c r="A62" s="545">
        <v>44</v>
      </c>
      <c r="B62" s="187" t="str">
        <f>기초일위!B55</f>
        <v>원목박피</v>
      </c>
      <c r="C62" s="184" t="str">
        <f>기초일위!C55</f>
        <v>4.5cm</v>
      </c>
      <c r="D62" s="184">
        <f>기초일위!D55</f>
        <v>1</v>
      </c>
      <c r="E62" s="184" t="str">
        <f>기초일위!E55</f>
        <v>m</v>
      </c>
      <c r="F62" s="179"/>
      <c r="G62" s="179">
        <f>기초일위!G57</f>
        <v>0</v>
      </c>
      <c r="H62" s="179"/>
      <c r="I62" s="179">
        <f>기초일위!I57</f>
        <v>225</v>
      </c>
      <c r="J62" s="179"/>
      <c r="K62" s="179">
        <f>기초일위!K57</f>
        <v>0</v>
      </c>
      <c r="L62" s="179"/>
      <c r="M62" s="208">
        <f t="shared" si="3"/>
        <v>225</v>
      </c>
      <c r="N62" s="185"/>
    </row>
    <row r="63" spans="1:16" s="165" customFormat="1" ht="20.100000000000001" customHeight="1">
      <c r="A63" s="545">
        <v>45</v>
      </c>
      <c r="B63" s="187" t="str">
        <f>기초일위!B59</f>
        <v>투수시트깔기</v>
      </c>
      <c r="C63" s="184" t="str">
        <f>기초일위!C59</f>
        <v>조경용,200g/㎡</v>
      </c>
      <c r="D63" s="184">
        <f>기초일위!D59</f>
        <v>1</v>
      </c>
      <c r="E63" s="184" t="str">
        <f>기초일위!E59</f>
        <v>M3</v>
      </c>
      <c r="F63" s="179"/>
      <c r="G63" s="179">
        <f>기초일위!G62</f>
        <v>1056</v>
      </c>
      <c r="H63" s="179"/>
      <c r="I63" s="179">
        <f>기초일위!I62</f>
        <v>433</v>
      </c>
      <c r="J63" s="179"/>
      <c r="K63" s="179">
        <f>기초일위!K62</f>
        <v>0</v>
      </c>
      <c r="L63" s="179"/>
      <c r="M63" s="208">
        <f t="shared" si="3"/>
        <v>1489</v>
      </c>
      <c r="N63" s="185"/>
    </row>
    <row r="64" spans="1:16" s="165" customFormat="1" ht="20.100000000000001" customHeight="1">
      <c r="A64" s="545">
        <v>46</v>
      </c>
      <c r="B64" s="187" t="str">
        <f>기초일위!B64</f>
        <v>보조기층포설 및 다짐</v>
      </c>
      <c r="C64" s="184" t="str">
        <f>기초일위!C64</f>
        <v>T15~30cm 골재비제외</v>
      </c>
      <c r="D64" s="184">
        <f>기초일위!D64</f>
        <v>1</v>
      </c>
      <c r="E64" s="184" t="str">
        <f>기초일위!E64</f>
        <v>M3</v>
      </c>
      <c r="F64" s="179"/>
      <c r="G64" s="179">
        <f>기초일위!G66</f>
        <v>2075</v>
      </c>
      <c r="H64" s="179"/>
      <c r="I64" s="179">
        <f>기초일위!I66</f>
        <v>1036</v>
      </c>
      <c r="J64" s="179"/>
      <c r="K64" s="179">
        <f>기초일위!K66</f>
        <v>0</v>
      </c>
      <c r="L64" s="179"/>
      <c r="M64" s="208">
        <f t="shared" si="3"/>
        <v>3111</v>
      </c>
      <c r="N64" s="185"/>
    </row>
    <row r="65" spans="1:14" s="165" customFormat="1" ht="20.100000000000001" customHeight="1">
      <c r="A65" s="545">
        <v>47</v>
      </c>
      <c r="B65" s="187" t="str">
        <f>기초일위!B68</f>
        <v>무근콘크리트타설</v>
      </c>
      <c r="C65" s="184" t="str">
        <f>기초일위!C68</f>
        <v xml:space="preserve">슬럼프8~12cm 50㎥미만          </v>
      </c>
      <c r="D65" s="184">
        <f>기초일위!D68</f>
        <v>1</v>
      </c>
      <c r="E65" s="184" t="str">
        <f>기초일위!E68</f>
        <v>M3</v>
      </c>
      <c r="F65" s="179"/>
      <c r="G65" s="179">
        <f>기초일위!G70</f>
        <v>2892</v>
      </c>
      <c r="H65" s="179"/>
      <c r="I65" s="179">
        <f>기초일위!I70</f>
        <v>10880</v>
      </c>
      <c r="J65" s="179"/>
      <c r="K65" s="179">
        <f>기초일위!K70</f>
        <v>0</v>
      </c>
      <c r="L65" s="179"/>
      <c r="M65" s="208">
        <f t="shared" si="3"/>
        <v>13772</v>
      </c>
      <c r="N65" s="185"/>
    </row>
    <row r="66" spans="1:14" s="165" customFormat="1" ht="20.100000000000001" customHeight="1">
      <c r="A66" s="545">
        <v>48</v>
      </c>
      <c r="B66" s="187" t="str">
        <f>기초일위!B72</f>
        <v xml:space="preserve">콘크리트타설공                                                                  </v>
      </c>
      <c r="C66" s="184" t="str">
        <f>기초일위!C72</f>
        <v xml:space="preserve">소형 구조물                                                                     </v>
      </c>
      <c r="D66" s="184">
        <f>기초일위!D72</f>
        <v>1</v>
      </c>
      <c r="E66" s="184" t="str">
        <f>기초일위!E72</f>
        <v>M3</v>
      </c>
      <c r="F66" s="179"/>
      <c r="G66" s="179">
        <f>기초일위!G74</f>
        <v>0</v>
      </c>
      <c r="H66" s="179"/>
      <c r="I66" s="179">
        <f>기초일위!I74</f>
        <v>38852</v>
      </c>
      <c r="J66" s="179"/>
      <c r="K66" s="179">
        <f>기초일위!K74</f>
        <v>0</v>
      </c>
      <c r="L66" s="179"/>
      <c r="M66" s="208">
        <f t="shared" si="3"/>
        <v>38852</v>
      </c>
      <c r="N66" s="185"/>
    </row>
    <row r="67" spans="1:14" s="165" customFormat="1" ht="20.100000000000001" customHeight="1">
      <c r="A67" s="545">
        <v>49</v>
      </c>
      <c r="B67" s="187" t="str">
        <f>기초일위!B76</f>
        <v>거푸집공 - 거친마감</v>
      </c>
      <c r="C67" s="184" t="str">
        <f>기초일위!C76</f>
        <v xml:space="preserve">0~7m </v>
      </c>
      <c r="D67" s="184">
        <f>기초일위!D76</f>
        <v>1</v>
      </c>
      <c r="E67" s="184" t="str">
        <f>기초일위!E76</f>
        <v>M2</v>
      </c>
      <c r="F67" s="179"/>
      <c r="G67" s="179">
        <f>기초일위!G78</f>
        <v>5918</v>
      </c>
      <c r="H67" s="179"/>
      <c r="I67" s="179">
        <f>기초일위!I78</f>
        <v>10076</v>
      </c>
      <c r="J67" s="179"/>
      <c r="K67" s="179">
        <f>기초일위!K78</f>
        <v>0</v>
      </c>
      <c r="L67" s="179"/>
      <c r="M67" s="208">
        <f t="shared" si="3"/>
        <v>15994</v>
      </c>
      <c r="N67" s="185"/>
    </row>
    <row r="68" spans="1:14" s="165" customFormat="1" ht="20.100000000000001" customHeight="1">
      <c r="A68" s="545">
        <v>50</v>
      </c>
      <c r="B68" s="187" t="str">
        <f>기초일위!B80</f>
        <v>볼트설치공</v>
      </c>
      <c r="C68" s="184" t="str">
        <f>기초일위!C80</f>
        <v>간단 앵커고정식난간준용</v>
      </c>
      <c r="D68" s="184">
        <f>기초일위!D80</f>
        <v>1</v>
      </c>
      <c r="E68" s="184" t="str">
        <f>기초일위!E80</f>
        <v>EA</v>
      </c>
      <c r="F68" s="179"/>
      <c r="G68" s="179">
        <f>기초일위!G85</f>
        <v>0</v>
      </c>
      <c r="H68" s="179"/>
      <c r="I68" s="179">
        <f>기초일위!I85</f>
        <v>2830</v>
      </c>
      <c r="J68" s="179"/>
      <c r="K68" s="179">
        <f>기초일위!K85</f>
        <v>84</v>
      </c>
      <c r="L68" s="179"/>
      <c r="M68" s="208">
        <f t="shared" si="3"/>
        <v>2914</v>
      </c>
      <c r="N68" s="185"/>
    </row>
    <row r="69" spans="1:14" s="165" customFormat="1" ht="20.100000000000001" customHeight="1">
      <c r="A69" s="545">
        <v>51</v>
      </c>
      <c r="B69" s="187" t="str">
        <f>기초일위!B87</f>
        <v>자갈 및 모래깔기공</v>
      </c>
      <c r="C69" s="184" t="str">
        <f>기초일위!C87</f>
        <v>되메우기 준용</v>
      </c>
      <c r="D69" s="184">
        <f>기초일위!D87</f>
        <v>1</v>
      </c>
      <c r="E69" s="184" t="str">
        <f>기초일위!E87</f>
        <v>M3</v>
      </c>
      <c r="F69" s="179"/>
      <c r="G69" s="179">
        <f>기초일위!G89</f>
        <v>0</v>
      </c>
      <c r="H69" s="179"/>
      <c r="I69" s="179">
        <f>기초일위!I89</f>
        <v>8668</v>
      </c>
      <c r="J69" s="179"/>
      <c r="K69" s="179">
        <f>기초일위!K89</f>
        <v>0</v>
      </c>
      <c r="L69" s="179"/>
      <c r="M69" s="208">
        <f t="shared" si="3"/>
        <v>8668</v>
      </c>
      <c r="N69" s="185"/>
    </row>
    <row r="70" spans="1:14" s="165" customFormat="1" ht="20.100000000000001" customHeight="1">
      <c r="A70" s="545">
        <v>52</v>
      </c>
      <c r="B70" s="187" t="str">
        <f>기초일위!B91</f>
        <v>터파기</v>
      </c>
      <c r="C70" s="184" t="str">
        <f>기초일위!C91</f>
        <v>인력, 보통토사 0-1m</v>
      </c>
      <c r="D70" s="184">
        <f>기초일위!D91</f>
        <v>1</v>
      </c>
      <c r="E70" s="184" t="str">
        <f>기초일위!E91</f>
        <v>M2</v>
      </c>
      <c r="F70" s="179"/>
      <c r="G70" s="179">
        <f>기초일위!G89</f>
        <v>0</v>
      </c>
      <c r="H70" s="179"/>
      <c r="I70" s="179">
        <f>기초일위!I93</f>
        <v>17337</v>
      </c>
      <c r="J70" s="179"/>
      <c r="K70" s="179">
        <f>기초일위!K93</f>
        <v>0</v>
      </c>
      <c r="L70" s="179"/>
      <c r="M70" s="208">
        <f t="shared" si="3"/>
        <v>17337</v>
      </c>
      <c r="N70" s="185"/>
    </row>
    <row r="71" spans="1:14" s="165" customFormat="1" ht="20.100000000000001" customHeight="1">
      <c r="A71" s="545">
        <v>53</v>
      </c>
      <c r="B71" s="187" t="str">
        <f>기초일위!B95</f>
        <v>잔토처리</v>
      </c>
      <c r="C71" s="184" t="str">
        <f>기초일위!C95</f>
        <v>인력, 보통토사 0-1m</v>
      </c>
      <c r="D71" s="184">
        <f>기초일위!D95</f>
        <v>1</v>
      </c>
      <c r="E71" s="184" t="str">
        <f>기초일위!E95</f>
        <v>M2</v>
      </c>
      <c r="F71" s="179"/>
      <c r="G71" s="179">
        <f>기초일위!G97</f>
        <v>0</v>
      </c>
      <c r="H71" s="179"/>
      <c r="I71" s="179">
        <f>기초일위!I97</f>
        <v>17337</v>
      </c>
      <c r="J71" s="179"/>
      <c r="K71" s="179">
        <f>기초일위!K97</f>
        <v>0</v>
      </c>
      <c r="L71" s="179"/>
      <c r="M71" s="208">
        <f t="shared" si="3"/>
        <v>17337</v>
      </c>
      <c r="N71" s="185"/>
    </row>
    <row r="72" spans="1:14" s="165" customFormat="1" ht="20.100000000000001" customHeight="1">
      <c r="A72" s="545">
        <v>54</v>
      </c>
      <c r="B72" s="187" t="str">
        <f>기초일위!B99</f>
        <v>되메우기</v>
      </c>
      <c r="C72" s="184"/>
      <c r="D72" s="184">
        <f>기초일위!D99</f>
        <v>1</v>
      </c>
      <c r="E72" s="184" t="str">
        <f>기초일위!E99</f>
        <v>M2</v>
      </c>
      <c r="F72" s="179"/>
      <c r="G72" s="179">
        <f>기초일위!G101</f>
        <v>0</v>
      </c>
      <c r="H72" s="179"/>
      <c r="I72" s="179">
        <f>기초일위!I101</f>
        <v>8668</v>
      </c>
      <c r="J72" s="179"/>
      <c r="K72" s="179">
        <f>기초일위!K101</f>
        <v>0</v>
      </c>
      <c r="L72" s="179"/>
      <c r="M72" s="208">
        <f t="shared" si="3"/>
        <v>8668</v>
      </c>
      <c r="N72" s="185"/>
    </row>
    <row r="73" spans="1:14" s="165" customFormat="1" ht="20.100000000000001" customHeight="1">
      <c r="A73" s="545">
        <v>55</v>
      </c>
      <c r="B73" s="187" t="str">
        <f>기초일위!B103</f>
        <v>잡철물제작설치</v>
      </c>
      <c r="C73" s="184"/>
      <c r="D73" s="184">
        <f>기초일위!D103</f>
        <v>1</v>
      </c>
      <c r="E73" s="184" t="str">
        <f>기초일위!E103</f>
        <v>KG</v>
      </c>
      <c r="F73" s="179"/>
      <c r="G73" s="179">
        <f>기초일위!G115</f>
        <v>98</v>
      </c>
      <c r="H73" s="179"/>
      <c r="I73" s="179">
        <f>기초일위!I115</f>
        <v>4201</v>
      </c>
      <c r="J73" s="179"/>
      <c r="K73" s="179">
        <f>기초일위!K115</f>
        <v>138</v>
      </c>
      <c r="L73" s="179"/>
      <c r="M73" s="208">
        <f t="shared" si="3"/>
        <v>4437</v>
      </c>
      <c r="N73" s="177"/>
    </row>
    <row r="74" spans="1:14" s="165" customFormat="1" ht="20.100000000000001" customHeight="1">
      <c r="A74" s="545">
        <v>56</v>
      </c>
      <c r="B74" s="187" t="str">
        <f>기초일위!B117</f>
        <v>목부 칠공사</v>
      </c>
      <c r="C74" s="184" t="str">
        <f>기초일위!C117</f>
        <v>바탕+오일스테인2회</v>
      </c>
      <c r="D74" s="184">
        <f>기초일위!D117</f>
        <v>1</v>
      </c>
      <c r="E74" s="184" t="str">
        <f>기초일위!E117</f>
        <v>M2</v>
      </c>
      <c r="F74" s="179"/>
      <c r="G74" s="179">
        <f>기초일위!G126</f>
        <v>771</v>
      </c>
      <c r="H74" s="179"/>
      <c r="I74" s="179">
        <f>기초일위!I126</f>
        <v>8593</v>
      </c>
      <c r="J74" s="179"/>
      <c r="K74" s="179">
        <f>기초일위!K126</f>
        <v>0</v>
      </c>
      <c r="L74" s="179"/>
      <c r="M74" s="208">
        <f t="shared" si="3"/>
        <v>9364</v>
      </c>
      <c r="N74" s="177"/>
    </row>
    <row r="75" spans="1:14" s="165" customFormat="1" ht="20.100000000000001" customHeight="1">
      <c r="A75" s="545">
        <v>57</v>
      </c>
      <c r="B75" s="187" t="str">
        <f>기초일위!B128</f>
        <v>마루널깔기</v>
      </c>
      <c r="C75" s="184"/>
      <c r="D75" s="184">
        <f>기초일위!D128</f>
        <v>1</v>
      </c>
      <c r="E75" s="184" t="str">
        <f>기초일위!E128</f>
        <v>M2</v>
      </c>
      <c r="F75" s="179"/>
      <c r="G75" s="179">
        <f>기초일위!G131</f>
        <v>1065</v>
      </c>
      <c r="H75" s="179"/>
      <c r="I75" s="179">
        <f>기초일위!I131</f>
        <v>13757</v>
      </c>
      <c r="J75" s="179"/>
      <c r="K75" s="179">
        <f>기초일위!K131</f>
        <v>0</v>
      </c>
      <c r="L75" s="179"/>
      <c r="M75" s="208">
        <f t="shared" si="3"/>
        <v>14822</v>
      </c>
      <c r="N75" s="177"/>
    </row>
    <row r="76" spans="1:14" s="165" customFormat="1" ht="20.100000000000001" customHeight="1">
      <c r="A76" s="545">
        <v>58</v>
      </c>
      <c r="B76" s="187" t="str">
        <f>기초일위!B133</f>
        <v>마루틀설치</v>
      </c>
      <c r="C76" s="184"/>
      <c r="D76" s="184">
        <f>기초일위!D133</f>
        <v>1</v>
      </c>
      <c r="E76" s="184" t="str">
        <f>기초일위!E133</f>
        <v>M2</v>
      </c>
      <c r="F76" s="179"/>
      <c r="G76" s="179">
        <f>기초일위!G136</f>
        <v>0</v>
      </c>
      <c r="H76" s="179"/>
      <c r="I76" s="179">
        <f>기초일위!I136</f>
        <v>10020</v>
      </c>
      <c r="J76" s="179"/>
      <c r="K76" s="179">
        <f>기초일위!K136</f>
        <v>0</v>
      </c>
      <c r="L76" s="179"/>
      <c r="M76" s="566">
        <f t="shared" si="3"/>
        <v>10020</v>
      </c>
      <c r="N76" s="177"/>
    </row>
    <row r="77" spans="1:14" s="165" customFormat="1" ht="20.100000000000001" customHeight="1">
      <c r="A77" s="545">
        <v>59</v>
      </c>
      <c r="B77" s="187" t="str">
        <f>기초일위!B138</f>
        <v>화강석경계석설치</v>
      </c>
      <c r="C77" s="184" t="str">
        <f>기초일위!C138</f>
        <v>150x150x1000</v>
      </c>
      <c r="D77" s="184">
        <f>기초일위!D138</f>
        <v>1</v>
      </c>
      <c r="E77" s="184" t="str">
        <f>기초일위!E138</f>
        <v>M</v>
      </c>
      <c r="F77" s="179"/>
      <c r="G77" s="179">
        <f>기초일위!G142</f>
        <v>587</v>
      </c>
      <c r="H77" s="179"/>
      <c r="I77" s="179">
        <f>기초일위!I142</f>
        <v>4148</v>
      </c>
      <c r="J77" s="179"/>
      <c r="K77" s="179">
        <f>기초일위!K142</f>
        <v>690</v>
      </c>
      <c r="L77" s="179"/>
      <c r="M77" s="208">
        <f t="shared" si="3"/>
        <v>5425</v>
      </c>
      <c r="N77" s="177"/>
    </row>
    <row r="78" spans="1:14" s="165" customFormat="1" ht="20.100000000000001" customHeight="1">
      <c r="A78" s="545">
        <v>60</v>
      </c>
      <c r="B78" s="187" t="str">
        <f>기초일위!B144</f>
        <v>몰탈(모르타르)</v>
      </c>
      <c r="C78" s="184" t="str">
        <f>기초일위!C144</f>
        <v>1:3</v>
      </c>
      <c r="D78" s="184">
        <f>기초일위!D144</f>
        <v>1</v>
      </c>
      <c r="E78" s="184" t="str">
        <f>기초일위!E144</f>
        <v>M2</v>
      </c>
      <c r="F78" s="179"/>
      <c r="G78" s="179">
        <f>기초일위!G148</f>
        <v>24200</v>
      </c>
      <c r="H78" s="179"/>
      <c r="I78" s="179">
        <f>기초일위!I148</f>
        <v>57212</v>
      </c>
      <c r="J78" s="179"/>
      <c r="K78" s="179">
        <f>기초일위!K148</f>
        <v>0</v>
      </c>
      <c r="L78" s="179"/>
      <c r="M78" s="208">
        <f t="shared" si="3"/>
        <v>81412</v>
      </c>
      <c r="N78" s="177"/>
    </row>
    <row r="79" spans="1:14" s="165" customFormat="1" ht="20.100000000000001" customHeight="1">
      <c r="A79" s="545">
        <v>61</v>
      </c>
      <c r="B79" s="187" t="str">
        <f>기초일위!B150</f>
        <v>콘크리트포장깨기</v>
      </c>
      <c r="C79" s="184" t="str">
        <f>기초일위!C150</f>
        <v>T30cm미만 폐기물처리제외</v>
      </c>
      <c r="D79" s="184">
        <f>기초일위!D150</f>
        <v>1</v>
      </c>
      <c r="E79" s="184" t="str">
        <f>기초일위!E150</f>
        <v>M2</v>
      </c>
      <c r="F79" s="179"/>
      <c r="G79" s="179">
        <f>기초일위!G152</f>
        <v>3072</v>
      </c>
      <c r="H79" s="179"/>
      <c r="I79" s="179">
        <f>기초일위!I152</f>
        <v>15548</v>
      </c>
      <c r="J79" s="179"/>
      <c r="K79" s="179">
        <f>기초일위!K152</f>
        <v>3887</v>
      </c>
      <c r="L79" s="179"/>
      <c r="M79" s="208">
        <f t="shared" si="3"/>
        <v>22507</v>
      </c>
      <c r="N79" s="177"/>
    </row>
    <row r="80" spans="1:14" s="165" customFormat="1" ht="20.100000000000001" customHeight="1">
      <c r="A80" s="545">
        <v>62</v>
      </c>
      <c r="B80" s="187" t="str">
        <f>기초일위!B154</f>
        <v>성토면고르기</v>
      </c>
      <c r="C80" s="184" t="str">
        <f>기초일위!C154</f>
        <v>인력</v>
      </c>
      <c r="D80" s="184">
        <f>기초일위!D154</f>
        <v>1</v>
      </c>
      <c r="E80" s="184" t="str">
        <f>기초일위!E154</f>
        <v>M2</v>
      </c>
      <c r="F80" s="179"/>
      <c r="G80" s="179">
        <f>기초일위!G156</f>
        <v>0</v>
      </c>
      <c r="H80" s="179"/>
      <c r="I80" s="179">
        <f>기초일위!I156</f>
        <v>1097</v>
      </c>
      <c r="J80" s="179"/>
      <c r="K80" s="179">
        <f>기초일위!K156</f>
        <v>0</v>
      </c>
      <c r="L80" s="179"/>
      <c r="M80" s="208">
        <f t="shared" si="3"/>
        <v>1097</v>
      </c>
      <c r="N80" s="177"/>
    </row>
    <row r="81" spans="1:14" s="165" customFormat="1" ht="20.100000000000001" customHeight="1">
      <c r="A81" s="545">
        <v>63</v>
      </c>
      <c r="B81" s="187" t="str">
        <f>기초일위!B158</f>
        <v>PE이중벽관</v>
      </c>
      <c r="C81" s="184"/>
      <c r="D81" s="184">
        <f>기초일위!D158</f>
        <v>1</v>
      </c>
      <c r="E81" s="184" t="str">
        <f>기초일위!E158</f>
        <v>개소</v>
      </c>
      <c r="F81" s="179"/>
      <c r="G81" s="179">
        <f>기초일위!G161</f>
        <v>0</v>
      </c>
      <c r="H81" s="179"/>
      <c r="I81" s="179">
        <f>기초일위!I161</f>
        <v>7556</v>
      </c>
      <c r="J81" s="179"/>
      <c r="K81" s="179">
        <f>기초일위!K161</f>
        <v>0</v>
      </c>
      <c r="L81" s="179"/>
      <c r="M81" s="566">
        <f t="shared" si="3"/>
        <v>7556</v>
      </c>
      <c r="N81" s="177"/>
    </row>
    <row r="82" spans="1:14" s="165" customFormat="1" ht="20.100000000000001" customHeight="1">
      <c r="A82" s="545">
        <v>64</v>
      </c>
      <c r="B82" s="187" t="str">
        <f>기초일위!B163</f>
        <v>기초다짐 및 뒤채움</v>
      </c>
      <c r="C82" s="184" t="str">
        <f>기초일위!C163</f>
        <v>소형장비</v>
      </c>
      <c r="D82" s="184">
        <f>기초일위!D163</f>
        <v>1</v>
      </c>
      <c r="E82" s="184" t="str">
        <f>기초일위!E163</f>
        <v>M3</v>
      </c>
      <c r="F82" s="179"/>
      <c r="G82" s="179">
        <f>기초일위!G168</f>
        <v>1149</v>
      </c>
      <c r="H82" s="179"/>
      <c r="I82" s="179">
        <f>기초일위!I168</f>
        <v>6955</v>
      </c>
      <c r="J82" s="179"/>
      <c r="K82" s="179">
        <f>기초일위!K168</f>
        <v>969</v>
      </c>
      <c r="L82" s="179"/>
      <c r="M82" s="566">
        <f t="shared" si="3"/>
        <v>9073</v>
      </c>
      <c r="N82" s="177"/>
    </row>
    <row r="83" spans="1:14" s="165" customFormat="1" ht="20.100000000000001" customHeight="1">
      <c r="A83" s="545">
        <v>65</v>
      </c>
      <c r="B83" s="187" t="str">
        <f>기초일위!B170</f>
        <v>C A P설치</v>
      </c>
      <c r="C83" s="184"/>
      <c r="D83" s="184">
        <f>기초일위!D170</f>
        <v>1</v>
      </c>
      <c r="E83" s="184" t="str">
        <f>기초일위!E170</f>
        <v>M</v>
      </c>
      <c r="F83" s="179"/>
      <c r="G83" s="179">
        <f>기초일위!G174</f>
        <v>0</v>
      </c>
      <c r="H83" s="179"/>
      <c r="I83" s="179">
        <f>기초일위!I174</f>
        <v>14275</v>
      </c>
      <c r="J83" s="179"/>
      <c r="K83" s="179">
        <f>기초일위!K174</f>
        <v>0</v>
      </c>
      <c r="L83" s="179"/>
      <c r="M83" s="566">
        <f t="shared" si="3"/>
        <v>14275</v>
      </c>
      <c r="N83" s="177"/>
    </row>
    <row r="84" spans="1:14" s="165" customFormat="1" ht="20.100000000000001" customHeight="1">
      <c r="A84" s="545">
        <v>66</v>
      </c>
      <c r="B84" s="187" t="str">
        <f>기초일위!B176</f>
        <v>혼합토양포설및다짐</v>
      </c>
      <c r="C84" s="187" t="str">
        <f>기초일위!C176</f>
        <v>두께30cm적용</v>
      </c>
      <c r="D84" s="187">
        <f>기초일위!D176</f>
        <v>1</v>
      </c>
      <c r="E84" s="187" t="str">
        <f>기초일위!E176</f>
        <v>M3</v>
      </c>
      <c r="F84" s="179"/>
      <c r="G84" s="179">
        <f>기초일위!G179</f>
        <v>0</v>
      </c>
      <c r="H84" s="179"/>
      <c r="I84" s="179">
        <f>기초일위!I179</f>
        <v>18203</v>
      </c>
      <c r="J84" s="179"/>
      <c r="K84" s="179">
        <f>기초일위!K179</f>
        <v>0</v>
      </c>
      <c r="L84" s="179"/>
      <c r="M84" s="566">
        <f t="shared" si="3"/>
        <v>18203</v>
      </c>
      <c r="N84" s="177"/>
    </row>
    <row r="85" spans="1:14" s="165" customFormat="1" ht="20.100000000000001" customHeight="1">
      <c r="A85" s="182"/>
      <c r="B85" s="187"/>
      <c r="C85" s="182"/>
      <c r="D85" s="187"/>
      <c r="E85" s="182"/>
      <c r="F85" s="179"/>
      <c r="G85" s="179"/>
      <c r="H85" s="179"/>
      <c r="I85" s="179"/>
      <c r="J85" s="179"/>
      <c r="K85" s="179"/>
      <c r="L85" s="179"/>
      <c r="M85" s="179"/>
      <c r="N85" s="177"/>
    </row>
    <row r="86" spans="1:14" s="165" customFormat="1" ht="20.100000000000001" customHeight="1">
      <c r="A86" s="182"/>
      <c r="B86" s="187"/>
      <c r="C86" s="182"/>
      <c r="D86" s="187"/>
      <c r="E86" s="182"/>
      <c r="F86" s="179"/>
      <c r="G86" s="179"/>
      <c r="H86" s="179"/>
      <c r="I86" s="179"/>
      <c r="J86" s="179"/>
      <c r="K86" s="179"/>
      <c r="L86" s="179"/>
      <c r="M86" s="179"/>
      <c r="N86" s="177"/>
    </row>
    <row r="87" spans="1:14" s="165" customFormat="1" ht="20.100000000000001" customHeight="1">
      <c r="A87" s="182"/>
      <c r="B87" s="187"/>
      <c r="C87" s="182"/>
      <c r="D87" s="187"/>
      <c r="E87" s="182"/>
      <c r="F87" s="179"/>
      <c r="G87" s="179"/>
      <c r="H87" s="179"/>
      <c r="I87" s="179"/>
      <c r="J87" s="179"/>
      <c r="K87" s="179"/>
      <c r="L87" s="179"/>
      <c r="M87" s="179"/>
      <c r="N87" s="177"/>
    </row>
    <row r="88" spans="1:14" s="165" customFormat="1" ht="20.100000000000001" customHeight="1">
      <c r="A88" s="182"/>
      <c r="B88" s="187"/>
      <c r="C88" s="182"/>
      <c r="D88" s="187"/>
      <c r="E88" s="182"/>
      <c r="F88" s="179"/>
      <c r="G88" s="179"/>
      <c r="H88" s="179"/>
      <c r="I88" s="179"/>
      <c r="J88" s="179"/>
      <c r="K88" s="179"/>
      <c r="L88" s="179"/>
      <c r="M88" s="179"/>
      <c r="N88" s="177"/>
    </row>
    <row r="89" spans="1:14" s="165" customFormat="1" ht="20.100000000000001" customHeight="1">
      <c r="A89" s="182"/>
      <c r="B89" s="187"/>
      <c r="C89" s="182"/>
      <c r="D89" s="187"/>
      <c r="E89" s="182"/>
      <c r="F89" s="179"/>
      <c r="G89" s="179"/>
      <c r="H89" s="179"/>
      <c r="I89" s="179"/>
      <c r="J89" s="179"/>
      <c r="K89" s="179"/>
      <c r="L89" s="179"/>
      <c r="M89" s="179"/>
      <c r="N89" s="177"/>
    </row>
    <row r="90" spans="1:14" s="165" customFormat="1" ht="20.100000000000001" customHeight="1">
      <c r="A90" s="182"/>
      <c r="B90" s="187"/>
      <c r="C90" s="182"/>
      <c r="D90" s="187"/>
      <c r="E90" s="182"/>
      <c r="F90" s="179"/>
      <c r="G90" s="179"/>
      <c r="H90" s="179"/>
      <c r="I90" s="179"/>
      <c r="J90" s="179"/>
      <c r="K90" s="179"/>
      <c r="L90" s="179"/>
      <c r="M90" s="179"/>
      <c r="N90" s="177"/>
    </row>
    <row r="91" spans="1:14" s="165" customFormat="1" ht="20.100000000000001" customHeight="1">
      <c r="A91" s="182"/>
      <c r="B91" s="187"/>
      <c r="C91" s="182"/>
      <c r="D91" s="187"/>
      <c r="E91" s="182"/>
      <c r="F91" s="179"/>
      <c r="G91" s="179"/>
      <c r="H91" s="179"/>
      <c r="I91" s="179"/>
      <c r="J91" s="179"/>
      <c r="K91" s="179"/>
      <c r="L91" s="179"/>
      <c r="M91" s="179"/>
      <c r="N91" s="177"/>
    </row>
    <row r="92" spans="1:14" s="165" customFormat="1" ht="20.100000000000001" customHeight="1">
      <c r="A92" s="182"/>
      <c r="B92" s="187"/>
      <c r="C92" s="182"/>
      <c r="D92" s="187"/>
      <c r="E92" s="182"/>
      <c r="F92" s="182"/>
      <c r="G92" s="179"/>
      <c r="H92" s="179"/>
      <c r="I92" s="179"/>
      <c r="J92" s="179"/>
      <c r="K92" s="179"/>
      <c r="L92" s="179"/>
      <c r="M92" s="179"/>
      <c r="N92" s="177"/>
    </row>
    <row r="93" spans="1:14" s="165" customFormat="1" ht="20.100000000000001" customHeight="1">
      <c r="A93" s="182"/>
      <c r="B93" s="187"/>
      <c r="C93" s="182"/>
      <c r="D93" s="187"/>
      <c r="E93" s="182"/>
      <c r="F93" s="182"/>
      <c r="G93" s="179"/>
      <c r="H93" s="179"/>
      <c r="I93" s="179"/>
      <c r="J93" s="179"/>
      <c r="K93" s="179"/>
      <c r="L93" s="179"/>
      <c r="M93" s="179"/>
      <c r="N93" s="177"/>
    </row>
    <row r="94" spans="1:14" s="165" customFormat="1" ht="20.100000000000001" customHeight="1">
      <c r="A94" s="182"/>
      <c r="B94" s="187"/>
      <c r="C94" s="191"/>
      <c r="D94" s="187"/>
      <c r="E94" s="177"/>
      <c r="F94" s="179"/>
      <c r="G94" s="179"/>
      <c r="H94" s="179"/>
      <c r="I94" s="179"/>
      <c r="J94" s="179"/>
      <c r="K94" s="179"/>
      <c r="L94" s="179"/>
      <c r="M94" s="179"/>
      <c r="N94" s="177"/>
    </row>
    <row r="95" spans="1:14" s="165" customFormat="1" ht="20.100000000000001" customHeight="1">
      <c r="A95" s="182"/>
      <c r="B95" s="187"/>
      <c r="C95" s="191"/>
      <c r="D95" s="187"/>
      <c r="E95" s="177"/>
      <c r="F95" s="179"/>
      <c r="G95" s="179"/>
      <c r="H95" s="179"/>
      <c r="I95" s="179"/>
      <c r="J95" s="179"/>
      <c r="K95" s="179"/>
      <c r="L95" s="179"/>
      <c r="M95" s="179"/>
      <c r="N95" s="177"/>
    </row>
    <row r="96" spans="1:14" s="165" customFormat="1" ht="20.100000000000001" customHeight="1">
      <c r="A96" s="182"/>
      <c r="B96" s="187"/>
      <c r="C96" s="191"/>
      <c r="D96" s="187"/>
      <c r="E96" s="177"/>
      <c r="F96" s="179"/>
      <c r="G96" s="179"/>
      <c r="H96" s="179"/>
      <c r="I96" s="179"/>
      <c r="J96" s="179"/>
      <c r="K96" s="179"/>
      <c r="L96" s="179"/>
      <c r="M96" s="179"/>
      <c r="N96" s="177"/>
    </row>
    <row r="97" spans="1:14" s="165" customFormat="1" ht="20.100000000000001" customHeight="1">
      <c r="A97" s="182"/>
      <c r="B97" s="187"/>
      <c r="C97" s="191"/>
      <c r="D97" s="187"/>
      <c r="E97" s="177"/>
      <c r="F97" s="179"/>
      <c r="G97" s="179"/>
      <c r="H97" s="179"/>
      <c r="I97" s="179"/>
      <c r="J97" s="179"/>
      <c r="K97" s="179"/>
      <c r="L97" s="179"/>
      <c r="M97" s="179"/>
      <c r="N97" s="177"/>
    </row>
    <row r="98" spans="1:14" s="165" customFormat="1" ht="20.100000000000001" customHeight="1">
      <c r="A98" s="182"/>
      <c r="B98" s="187"/>
      <c r="C98" s="191"/>
      <c r="D98" s="187"/>
      <c r="E98" s="177"/>
      <c r="F98" s="179"/>
      <c r="G98" s="179"/>
      <c r="H98" s="179"/>
      <c r="I98" s="179"/>
      <c r="J98" s="179"/>
      <c r="K98" s="179"/>
      <c r="L98" s="179"/>
      <c r="M98" s="179"/>
      <c r="N98" s="177"/>
    </row>
    <row r="99" spans="1:14" s="165" customFormat="1" ht="20.100000000000001" customHeight="1">
      <c r="A99" s="182"/>
      <c r="B99" s="187"/>
      <c r="C99" s="191"/>
      <c r="D99" s="187"/>
      <c r="E99" s="177"/>
      <c r="F99" s="179"/>
      <c r="G99" s="179"/>
      <c r="H99" s="179"/>
      <c r="I99" s="179"/>
      <c r="J99" s="179"/>
      <c r="K99" s="179"/>
      <c r="L99" s="179"/>
      <c r="M99" s="179"/>
      <c r="N99" s="177"/>
    </row>
    <row r="100" spans="1:14" s="165" customFormat="1" ht="20.100000000000001" customHeight="1">
      <c r="A100" s="182"/>
      <c r="B100" s="187"/>
      <c r="C100" s="191"/>
      <c r="D100" s="187"/>
      <c r="E100" s="177"/>
      <c r="F100" s="179"/>
      <c r="G100" s="179"/>
      <c r="H100" s="179"/>
      <c r="I100" s="179"/>
      <c r="J100" s="179"/>
      <c r="K100" s="179"/>
      <c r="L100" s="179"/>
      <c r="M100" s="179"/>
      <c r="N100" s="177"/>
    </row>
    <row r="101" spans="1:14" s="165" customFormat="1" ht="20.100000000000001" customHeight="1">
      <c r="A101" s="182"/>
      <c r="B101" s="187"/>
      <c r="C101" s="191"/>
      <c r="D101" s="187"/>
      <c r="E101" s="177"/>
      <c r="F101" s="179"/>
      <c r="G101" s="179"/>
      <c r="H101" s="179"/>
      <c r="I101" s="179"/>
      <c r="J101" s="179"/>
      <c r="K101" s="179"/>
      <c r="L101" s="179"/>
      <c r="M101" s="179"/>
      <c r="N101" s="177"/>
    </row>
    <row r="102" spans="1:14" s="165" customFormat="1" ht="20.100000000000001" customHeight="1">
      <c r="A102" s="182"/>
      <c r="B102" s="187"/>
      <c r="C102" s="191"/>
      <c r="D102" s="187"/>
      <c r="E102" s="177"/>
      <c r="F102" s="179"/>
      <c r="G102" s="179"/>
      <c r="H102" s="179"/>
      <c r="I102" s="179"/>
      <c r="J102" s="179"/>
      <c r="K102" s="179"/>
      <c r="L102" s="179"/>
      <c r="M102" s="179"/>
      <c r="N102" s="177"/>
    </row>
    <row r="103" spans="1:14" s="165" customFormat="1" ht="20.100000000000001" customHeight="1">
      <c r="A103" s="182"/>
      <c r="B103" s="187"/>
      <c r="C103" s="191"/>
      <c r="D103" s="187"/>
      <c r="E103" s="177"/>
      <c r="F103" s="179"/>
      <c r="G103" s="179"/>
      <c r="H103" s="179"/>
      <c r="I103" s="179"/>
      <c r="J103" s="179"/>
      <c r="K103" s="179"/>
      <c r="L103" s="179"/>
      <c r="M103" s="179"/>
      <c r="N103" s="177"/>
    </row>
    <row r="104" spans="1:14" s="165" customFormat="1" ht="20.100000000000001" customHeight="1">
      <c r="A104" s="182"/>
      <c r="B104" s="187"/>
      <c r="C104" s="191"/>
      <c r="D104" s="187"/>
      <c r="E104" s="177"/>
      <c r="F104" s="179"/>
      <c r="G104" s="179"/>
      <c r="H104" s="179"/>
      <c r="I104" s="179"/>
      <c r="J104" s="179"/>
      <c r="K104" s="179"/>
      <c r="L104" s="179"/>
      <c r="M104" s="179"/>
      <c r="N104" s="177"/>
    </row>
    <row r="105" spans="1:14" s="165" customFormat="1" ht="20.100000000000001" customHeight="1">
      <c r="A105" s="182"/>
      <c r="B105" s="187"/>
      <c r="C105" s="191"/>
      <c r="D105" s="187"/>
      <c r="E105" s="177"/>
      <c r="F105" s="179"/>
      <c r="G105" s="179"/>
      <c r="H105" s="179"/>
      <c r="I105" s="179"/>
      <c r="J105" s="179"/>
      <c r="K105" s="179"/>
      <c r="L105" s="179"/>
      <c r="M105" s="179"/>
      <c r="N105" s="177"/>
    </row>
    <row r="106" spans="1:14" s="165" customFormat="1" ht="20.100000000000001" customHeight="1">
      <c r="A106" s="182"/>
      <c r="B106" s="187"/>
      <c r="C106" s="191"/>
      <c r="D106" s="187"/>
      <c r="E106" s="177"/>
      <c r="F106" s="179"/>
      <c r="G106" s="179"/>
      <c r="H106" s="179"/>
      <c r="I106" s="179"/>
      <c r="J106" s="179"/>
      <c r="K106" s="179"/>
      <c r="L106" s="179"/>
      <c r="M106" s="179"/>
      <c r="N106" s="177"/>
    </row>
    <row r="107" spans="1:14" s="165" customFormat="1" ht="20.100000000000001" customHeight="1">
      <c r="A107" s="182"/>
      <c r="B107" s="187"/>
      <c r="C107" s="191"/>
      <c r="D107" s="187"/>
      <c r="E107" s="177"/>
      <c r="F107" s="179"/>
      <c r="G107" s="179"/>
      <c r="H107" s="179"/>
      <c r="I107" s="179"/>
      <c r="J107" s="179"/>
      <c r="K107" s="179"/>
      <c r="L107" s="179"/>
      <c r="M107" s="179"/>
      <c r="N107" s="177"/>
    </row>
    <row r="108" spans="1:14" s="165" customFormat="1" ht="20.100000000000001" customHeight="1">
      <c r="A108" s="182"/>
      <c r="B108" s="187"/>
      <c r="C108" s="191"/>
      <c r="D108" s="187"/>
      <c r="E108" s="177"/>
      <c r="F108" s="179"/>
      <c r="G108" s="179"/>
      <c r="H108" s="179"/>
      <c r="I108" s="179"/>
      <c r="J108" s="179"/>
      <c r="K108" s="179"/>
      <c r="L108" s="179"/>
      <c r="M108" s="179"/>
      <c r="N108" s="177"/>
    </row>
    <row r="109" spans="1:14" s="165" customFormat="1" ht="20.100000000000001" customHeight="1">
      <c r="A109" s="182"/>
      <c r="B109" s="187"/>
      <c r="C109" s="191"/>
      <c r="D109" s="187"/>
      <c r="E109" s="177"/>
      <c r="F109" s="179"/>
      <c r="G109" s="179"/>
      <c r="H109" s="179"/>
      <c r="I109" s="179"/>
      <c r="J109" s="179"/>
      <c r="K109" s="179"/>
      <c r="L109" s="179"/>
      <c r="M109" s="179"/>
      <c r="N109" s="177"/>
    </row>
    <row r="110" spans="1:14" s="165" customFormat="1" ht="20.100000000000001" customHeight="1">
      <c r="A110" s="182"/>
      <c r="B110" s="187"/>
      <c r="C110" s="191"/>
      <c r="D110" s="187"/>
      <c r="E110" s="177"/>
      <c r="F110" s="179"/>
      <c r="G110" s="179"/>
      <c r="H110" s="179"/>
      <c r="I110" s="179"/>
      <c r="J110" s="179"/>
      <c r="K110" s="179"/>
      <c r="L110" s="179"/>
      <c r="M110" s="179"/>
      <c r="N110" s="177"/>
    </row>
    <row r="111" spans="1:14" s="165" customFormat="1" ht="20.100000000000001" customHeight="1">
      <c r="A111" s="182"/>
      <c r="B111" s="187"/>
      <c r="C111" s="191"/>
      <c r="D111" s="187"/>
      <c r="E111" s="177"/>
      <c r="F111" s="179"/>
      <c r="G111" s="179"/>
      <c r="H111" s="179"/>
      <c r="I111" s="179"/>
      <c r="J111" s="179"/>
      <c r="K111" s="179"/>
      <c r="L111" s="179"/>
      <c r="M111" s="179"/>
      <c r="N111" s="177"/>
    </row>
    <row r="112" spans="1:14" s="165" customFormat="1" ht="20.100000000000001" customHeight="1">
      <c r="A112" s="182"/>
      <c r="B112" s="187"/>
      <c r="C112" s="191"/>
      <c r="D112" s="187"/>
      <c r="E112" s="177"/>
      <c r="F112" s="179"/>
      <c r="G112" s="179"/>
      <c r="H112" s="179"/>
      <c r="I112" s="179"/>
      <c r="J112" s="179"/>
      <c r="K112" s="179"/>
      <c r="L112" s="179"/>
      <c r="M112" s="179"/>
      <c r="N112" s="177"/>
    </row>
    <row r="113" spans="1:14" s="165" customFormat="1" ht="20.100000000000001" customHeight="1">
      <c r="A113" s="182"/>
      <c r="B113" s="187"/>
      <c r="C113" s="191"/>
      <c r="D113" s="187"/>
      <c r="E113" s="177"/>
      <c r="F113" s="179"/>
      <c r="G113" s="179"/>
      <c r="H113" s="179"/>
      <c r="I113" s="179"/>
      <c r="J113" s="179"/>
      <c r="K113" s="179"/>
      <c r="L113" s="179"/>
      <c r="M113" s="179"/>
      <c r="N113" s="177"/>
    </row>
    <row r="114" spans="1:14" s="165" customFormat="1" ht="20.100000000000001" customHeight="1">
      <c r="A114" s="182"/>
      <c r="B114" s="187"/>
      <c r="C114" s="191"/>
      <c r="D114" s="187"/>
      <c r="E114" s="177"/>
      <c r="F114" s="179"/>
      <c r="G114" s="179"/>
      <c r="H114" s="179"/>
      <c r="I114" s="179"/>
      <c r="J114" s="179"/>
      <c r="K114" s="179"/>
      <c r="L114" s="179"/>
      <c r="M114" s="179"/>
      <c r="N114" s="177"/>
    </row>
    <row r="115" spans="1:14" s="165" customFormat="1" ht="20.100000000000001" customHeight="1">
      <c r="A115" s="182"/>
      <c r="B115" s="187"/>
      <c r="C115" s="191"/>
      <c r="D115" s="187"/>
      <c r="E115" s="177"/>
      <c r="F115" s="179"/>
      <c r="G115" s="179"/>
      <c r="H115" s="179"/>
      <c r="I115" s="179"/>
      <c r="J115" s="179"/>
      <c r="K115" s="179"/>
      <c r="L115" s="179"/>
      <c r="M115" s="179"/>
      <c r="N115" s="177"/>
    </row>
    <row r="116" spans="1:14" s="165" customFormat="1" ht="20.100000000000001" customHeight="1">
      <c r="A116" s="182"/>
      <c r="B116" s="187"/>
      <c r="C116" s="191"/>
      <c r="D116" s="187"/>
      <c r="E116" s="177"/>
      <c r="F116" s="179"/>
      <c r="G116" s="179"/>
      <c r="H116" s="179"/>
      <c r="I116" s="179"/>
      <c r="J116" s="179"/>
      <c r="K116" s="179"/>
      <c r="L116" s="179"/>
      <c r="M116" s="179"/>
      <c r="N116" s="177"/>
    </row>
    <row r="117" spans="1:14" s="165" customFormat="1" ht="20.100000000000001" customHeight="1">
      <c r="A117" s="182"/>
      <c r="B117" s="187"/>
      <c r="C117" s="191"/>
      <c r="D117" s="187"/>
      <c r="E117" s="177"/>
      <c r="F117" s="179"/>
      <c r="G117" s="179"/>
      <c r="H117" s="179"/>
      <c r="I117" s="179"/>
      <c r="J117" s="179"/>
      <c r="K117" s="179"/>
      <c r="L117" s="179"/>
      <c r="M117" s="179"/>
      <c r="N117" s="177"/>
    </row>
    <row r="118" spans="1:14" s="165" customFormat="1" ht="20.100000000000001" customHeight="1">
      <c r="A118" s="182"/>
      <c r="B118" s="187"/>
      <c r="C118" s="191"/>
      <c r="D118" s="187"/>
      <c r="E118" s="177"/>
      <c r="F118" s="179"/>
      <c r="G118" s="179"/>
      <c r="H118" s="179"/>
      <c r="I118" s="179"/>
      <c r="J118" s="179"/>
      <c r="K118" s="179"/>
      <c r="L118" s="179"/>
      <c r="M118" s="179"/>
      <c r="N118" s="177"/>
    </row>
    <row r="119" spans="1:14" s="165" customFormat="1" ht="20.100000000000001" customHeight="1">
      <c r="A119" s="182"/>
      <c r="B119" s="187"/>
      <c r="C119" s="191"/>
      <c r="D119" s="187"/>
      <c r="E119" s="177"/>
      <c r="F119" s="179"/>
      <c r="G119" s="179"/>
      <c r="H119" s="179"/>
      <c r="I119" s="179"/>
      <c r="J119" s="179"/>
      <c r="K119" s="179"/>
      <c r="L119" s="179"/>
      <c r="M119" s="179"/>
      <c r="N119" s="177"/>
    </row>
    <row r="120" spans="1:14" s="165" customFormat="1" ht="20.100000000000001" customHeight="1">
      <c r="A120" s="182"/>
      <c r="B120" s="187"/>
      <c r="C120" s="191"/>
      <c r="D120" s="187"/>
      <c r="E120" s="177"/>
      <c r="F120" s="179"/>
      <c r="G120" s="179"/>
      <c r="H120" s="179"/>
      <c r="I120" s="179"/>
      <c r="J120" s="179"/>
      <c r="K120" s="179"/>
      <c r="L120" s="179"/>
      <c r="M120" s="179"/>
      <c r="N120" s="177"/>
    </row>
    <row r="121" spans="1:14" s="165" customFormat="1" ht="20.100000000000001" customHeight="1">
      <c r="A121" s="182"/>
      <c r="B121" s="187"/>
      <c r="C121" s="191"/>
      <c r="D121" s="187"/>
      <c r="E121" s="177"/>
      <c r="F121" s="179"/>
      <c r="G121" s="179"/>
      <c r="H121" s="179"/>
      <c r="I121" s="179"/>
      <c r="J121" s="179"/>
      <c r="K121" s="179"/>
      <c r="L121" s="179"/>
      <c r="M121" s="179"/>
      <c r="N121" s="177"/>
    </row>
    <row r="122" spans="1:14" s="165" customFormat="1" ht="20.100000000000001" customHeight="1">
      <c r="A122" s="182"/>
      <c r="B122" s="187"/>
      <c r="C122" s="191"/>
      <c r="D122" s="187"/>
      <c r="E122" s="177"/>
      <c r="F122" s="179"/>
      <c r="G122" s="179"/>
      <c r="H122" s="179"/>
      <c r="I122" s="179"/>
      <c r="J122" s="179"/>
      <c r="K122" s="179"/>
      <c r="L122" s="179"/>
      <c r="M122" s="179"/>
      <c r="N122" s="177"/>
    </row>
    <row r="123" spans="1:14" s="165" customFormat="1" ht="20.100000000000001" customHeight="1">
      <c r="A123" s="182"/>
      <c r="B123" s="187"/>
      <c r="C123" s="191"/>
      <c r="D123" s="187"/>
      <c r="E123" s="177"/>
      <c r="F123" s="179"/>
      <c r="G123" s="179"/>
      <c r="H123" s="179"/>
      <c r="I123" s="179"/>
      <c r="J123" s="179"/>
      <c r="K123" s="179"/>
      <c r="L123" s="179"/>
      <c r="M123" s="179"/>
      <c r="N123" s="177"/>
    </row>
    <row r="124" spans="1:14" s="165" customFormat="1" ht="20.100000000000001" customHeight="1">
      <c r="A124" s="182"/>
      <c r="B124" s="187"/>
      <c r="C124" s="191"/>
      <c r="D124" s="187"/>
      <c r="E124" s="177"/>
      <c r="F124" s="179"/>
      <c r="G124" s="179"/>
      <c r="H124" s="179"/>
      <c r="I124" s="179"/>
      <c r="J124" s="179"/>
      <c r="K124" s="179"/>
      <c r="L124" s="179"/>
      <c r="M124" s="179"/>
      <c r="N124" s="177"/>
    </row>
    <row r="125" spans="1:14" s="165" customFormat="1" ht="20.100000000000001" customHeight="1">
      <c r="A125" s="182"/>
      <c r="B125" s="187"/>
      <c r="C125" s="191"/>
      <c r="D125" s="187"/>
      <c r="E125" s="177"/>
      <c r="F125" s="179"/>
      <c r="G125" s="179"/>
      <c r="H125" s="179"/>
      <c r="I125" s="179"/>
      <c r="J125" s="179"/>
      <c r="K125" s="179"/>
      <c r="L125" s="179"/>
      <c r="M125" s="179"/>
      <c r="N125" s="177"/>
    </row>
    <row r="126" spans="1:14" s="165" customFormat="1" ht="20.100000000000001" customHeight="1">
      <c r="A126" s="182"/>
      <c r="B126" s="187"/>
      <c r="C126" s="191"/>
      <c r="D126" s="187"/>
      <c r="E126" s="177"/>
      <c r="F126" s="179"/>
      <c r="G126" s="179"/>
      <c r="H126" s="179"/>
      <c r="I126" s="179"/>
      <c r="J126" s="179"/>
      <c r="K126" s="179"/>
      <c r="L126" s="179"/>
      <c r="M126" s="179"/>
      <c r="N126" s="177"/>
    </row>
    <row r="127" spans="1:14" s="165" customFormat="1" ht="20.100000000000001" customHeight="1">
      <c r="A127" s="182"/>
      <c r="B127" s="187"/>
      <c r="C127" s="191"/>
      <c r="D127" s="187"/>
      <c r="E127" s="177"/>
      <c r="F127" s="179"/>
      <c r="G127" s="179"/>
      <c r="H127" s="179"/>
      <c r="I127" s="179"/>
      <c r="J127" s="179"/>
      <c r="K127" s="179"/>
      <c r="L127" s="179"/>
      <c r="M127" s="179"/>
      <c r="N127" s="177"/>
    </row>
    <row r="128" spans="1:14" s="165" customFormat="1" ht="20.100000000000001" customHeight="1">
      <c r="A128" s="182"/>
      <c r="B128" s="187"/>
      <c r="C128" s="191"/>
      <c r="D128" s="187"/>
      <c r="E128" s="177"/>
      <c r="F128" s="179"/>
      <c r="G128" s="179"/>
      <c r="H128" s="179"/>
      <c r="I128" s="179"/>
      <c r="J128" s="179"/>
      <c r="K128" s="179"/>
      <c r="L128" s="179"/>
      <c r="M128" s="179"/>
      <c r="N128" s="177"/>
    </row>
    <row r="129" spans="1:14" s="165" customFormat="1" ht="20.100000000000001" customHeight="1">
      <c r="A129" s="182"/>
      <c r="B129" s="187"/>
      <c r="C129" s="191"/>
      <c r="D129" s="187"/>
      <c r="E129" s="177"/>
      <c r="F129" s="179"/>
      <c r="G129" s="179"/>
      <c r="H129" s="179"/>
      <c r="I129" s="179"/>
      <c r="J129" s="179"/>
      <c r="K129" s="179"/>
      <c r="L129" s="179"/>
      <c r="M129" s="179"/>
      <c r="N129" s="177"/>
    </row>
    <row r="130" spans="1:14" s="165" customFormat="1" ht="20.100000000000001" customHeight="1">
      <c r="A130" s="182"/>
      <c r="B130" s="187"/>
      <c r="C130" s="191"/>
      <c r="D130" s="187"/>
      <c r="E130" s="177"/>
      <c r="F130" s="179"/>
      <c r="G130" s="179"/>
      <c r="H130" s="179"/>
      <c r="I130" s="179"/>
      <c r="J130" s="179"/>
      <c r="K130" s="179"/>
      <c r="L130" s="179"/>
      <c r="M130" s="179"/>
      <c r="N130" s="177"/>
    </row>
    <row r="131" spans="1:14" s="165" customFormat="1" ht="20.100000000000001" customHeight="1">
      <c r="A131" s="182"/>
      <c r="B131" s="187"/>
      <c r="C131" s="191"/>
      <c r="D131" s="187"/>
      <c r="E131" s="177"/>
      <c r="F131" s="179"/>
      <c r="G131" s="179"/>
      <c r="H131" s="179"/>
      <c r="I131" s="179"/>
      <c r="J131" s="179"/>
      <c r="K131" s="179"/>
      <c r="L131" s="179"/>
      <c r="M131" s="179"/>
      <c r="N131" s="177"/>
    </row>
    <row r="132" spans="1:14" s="165" customFormat="1" ht="20.100000000000001" customHeight="1">
      <c r="A132" s="182"/>
      <c r="B132" s="187"/>
      <c r="C132" s="191"/>
      <c r="D132" s="187"/>
      <c r="E132" s="177"/>
      <c r="F132" s="179"/>
      <c r="G132" s="179"/>
      <c r="H132" s="179"/>
      <c r="I132" s="179"/>
      <c r="J132" s="179"/>
      <c r="K132" s="179"/>
      <c r="L132" s="179"/>
      <c r="M132" s="179"/>
      <c r="N132" s="177"/>
    </row>
    <row r="133" spans="1:14" s="165" customFormat="1" ht="20.100000000000001" customHeight="1">
      <c r="A133" s="182"/>
      <c r="B133" s="187"/>
      <c r="C133" s="191"/>
      <c r="D133" s="187"/>
      <c r="E133" s="177"/>
      <c r="F133" s="179"/>
      <c r="G133" s="179"/>
      <c r="H133" s="179"/>
      <c r="I133" s="179"/>
      <c r="J133" s="179"/>
      <c r="K133" s="179"/>
      <c r="L133" s="179"/>
      <c r="M133" s="179"/>
      <c r="N133" s="177"/>
    </row>
    <row r="134" spans="1:14" s="165" customFormat="1" ht="20.100000000000001" customHeight="1">
      <c r="A134" s="182"/>
      <c r="B134" s="187"/>
      <c r="C134" s="191"/>
      <c r="D134" s="187"/>
      <c r="E134" s="177"/>
      <c r="F134" s="179"/>
      <c r="G134" s="179"/>
      <c r="H134" s="179"/>
      <c r="I134" s="179"/>
      <c r="J134" s="179"/>
      <c r="K134" s="179"/>
      <c r="L134" s="179"/>
      <c r="M134" s="179"/>
      <c r="N134" s="177"/>
    </row>
    <row r="135" spans="1:14" s="165" customFormat="1" ht="20.100000000000001" customHeight="1">
      <c r="A135" s="182"/>
      <c r="B135" s="187"/>
      <c r="C135" s="191"/>
      <c r="D135" s="187"/>
      <c r="E135" s="177"/>
      <c r="F135" s="179"/>
      <c r="G135" s="179"/>
      <c r="H135" s="179"/>
      <c r="I135" s="179"/>
      <c r="J135" s="179"/>
      <c r="K135" s="179"/>
      <c r="L135" s="179"/>
      <c r="M135" s="179"/>
      <c r="N135" s="177"/>
    </row>
    <row r="136" spans="1:14" s="165" customFormat="1" ht="20.100000000000001" customHeight="1">
      <c r="A136" s="182"/>
      <c r="B136" s="187"/>
      <c r="C136" s="191"/>
      <c r="D136" s="187"/>
      <c r="E136" s="177"/>
      <c r="F136" s="179"/>
      <c r="G136" s="179"/>
      <c r="H136" s="179"/>
      <c r="I136" s="179"/>
      <c r="J136" s="179"/>
      <c r="K136" s="179"/>
      <c r="L136" s="179"/>
      <c r="M136" s="179"/>
      <c r="N136" s="177"/>
    </row>
    <row r="137" spans="1:14" s="165" customFormat="1" ht="20.100000000000001" customHeight="1">
      <c r="A137" s="182"/>
      <c r="B137" s="187"/>
      <c r="C137" s="191"/>
      <c r="D137" s="187"/>
      <c r="E137" s="177"/>
      <c r="F137" s="179"/>
      <c r="G137" s="179"/>
      <c r="H137" s="179"/>
      <c r="I137" s="179"/>
      <c r="J137" s="179"/>
      <c r="K137" s="179"/>
      <c r="L137" s="179"/>
      <c r="M137" s="179"/>
      <c r="N137" s="177"/>
    </row>
    <row r="138" spans="1:14" s="165" customFormat="1" ht="20.100000000000001" customHeight="1">
      <c r="A138" s="182"/>
      <c r="B138" s="187"/>
      <c r="C138" s="191"/>
      <c r="D138" s="187"/>
      <c r="E138" s="177"/>
      <c r="F138" s="179"/>
      <c r="G138" s="179"/>
      <c r="H138" s="179"/>
      <c r="I138" s="179"/>
      <c r="J138" s="179"/>
      <c r="K138" s="179"/>
      <c r="L138" s="179"/>
      <c r="M138" s="179"/>
      <c r="N138" s="177"/>
    </row>
    <row r="139" spans="1:14" s="165" customFormat="1" ht="20.100000000000001" customHeight="1">
      <c r="A139" s="182"/>
      <c r="B139" s="187"/>
      <c r="C139" s="191"/>
      <c r="D139" s="187"/>
      <c r="E139" s="177"/>
      <c r="F139" s="179"/>
      <c r="G139" s="179"/>
      <c r="H139" s="179"/>
      <c r="I139" s="179"/>
      <c r="J139" s="179"/>
      <c r="K139" s="179"/>
      <c r="L139" s="179"/>
      <c r="M139" s="179"/>
      <c r="N139" s="177"/>
    </row>
    <row r="140" spans="1:14" s="165" customFormat="1" ht="20.100000000000001" customHeight="1">
      <c r="A140" s="182"/>
      <c r="B140" s="187"/>
      <c r="C140" s="191"/>
      <c r="D140" s="187"/>
      <c r="E140" s="177"/>
      <c r="F140" s="179"/>
      <c r="G140" s="179"/>
      <c r="H140" s="179"/>
      <c r="I140" s="179"/>
      <c r="J140" s="179"/>
      <c r="K140" s="179"/>
      <c r="L140" s="179"/>
      <c r="M140" s="179"/>
      <c r="N140" s="177"/>
    </row>
    <row r="141" spans="1:14" s="165" customFormat="1" ht="20.100000000000001" customHeight="1">
      <c r="A141" s="182"/>
      <c r="B141" s="187"/>
      <c r="C141" s="191"/>
      <c r="D141" s="187"/>
      <c r="E141" s="177"/>
      <c r="F141" s="179"/>
      <c r="G141" s="179"/>
      <c r="H141" s="179"/>
      <c r="I141" s="179"/>
      <c r="J141" s="179"/>
      <c r="K141" s="179"/>
      <c r="L141" s="179"/>
      <c r="M141" s="179"/>
      <c r="N141" s="177"/>
    </row>
    <row r="142" spans="1:14" s="165" customFormat="1" ht="20.100000000000001" customHeight="1">
      <c r="A142" s="182"/>
      <c r="B142" s="187"/>
      <c r="C142" s="191"/>
      <c r="D142" s="187"/>
      <c r="E142" s="177"/>
      <c r="F142" s="179"/>
      <c r="G142" s="179"/>
      <c r="H142" s="179"/>
      <c r="I142" s="179"/>
      <c r="J142" s="179"/>
      <c r="K142" s="179"/>
      <c r="L142" s="179"/>
      <c r="M142" s="179"/>
      <c r="N142" s="177"/>
    </row>
    <row r="143" spans="1:14" s="165" customFormat="1" ht="20.100000000000001" customHeight="1">
      <c r="A143" s="182"/>
      <c r="B143" s="187"/>
      <c r="C143" s="191"/>
      <c r="D143" s="187"/>
      <c r="E143" s="177"/>
      <c r="F143" s="179"/>
      <c r="G143" s="179"/>
      <c r="H143" s="179"/>
      <c r="I143" s="179"/>
      <c r="J143" s="179"/>
      <c r="K143" s="179"/>
      <c r="L143" s="179"/>
      <c r="M143" s="179"/>
      <c r="N143" s="177"/>
    </row>
    <row r="144" spans="1:14" s="165" customFormat="1" ht="20.100000000000001" customHeight="1">
      <c r="A144" s="182"/>
      <c r="B144" s="187"/>
      <c r="C144" s="191"/>
      <c r="D144" s="187"/>
      <c r="E144" s="177"/>
      <c r="F144" s="179"/>
      <c r="G144" s="179"/>
      <c r="H144" s="179"/>
      <c r="I144" s="179"/>
      <c r="J144" s="179"/>
      <c r="K144" s="179"/>
      <c r="L144" s="179"/>
      <c r="M144" s="179"/>
      <c r="N144" s="177"/>
    </row>
    <row r="145" spans="1:14" s="165" customFormat="1" ht="20.100000000000001" customHeight="1">
      <c r="A145" s="182"/>
      <c r="B145" s="187"/>
      <c r="C145" s="191"/>
      <c r="D145" s="187"/>
      <c r="E145" s="177"/>
      <c r="F145" s="179"/>
      <c r="G145" s="179"/>
      <c r="H145" s="179"/>
      <c r="I145" s="179"/>
      <c r="J145" s="179"/>
      <c r="K145" s="179"/>
      <c r="L145" s="179"/>
      <c r="M145" s="179"/>
      <c r="N145" s="177"/>
    </row>
    <row r="146" spans="1:14" s="165" customFormat="1" ht="20.100000000000001" customHeight="1">
      <c r="A146" s="182"/>
      <c r="B146" s="187"/>
      <c r="C146" s="191"/>
      <c r="D146" s="187"/>
      <c r="E146" s="177"/>
      <c r="F146" s="179"/>
      <c r="G146" s="179"/>
      <c r="H146" s="179"/>
      <c r="I146" s="179"/>
      <c r="J146" s="179"/>
      <c r="K146" s="179"/>
      <c r="L146" s="179"/>
      <c r="M146" s="179"/>
      <c r="N146" s="177"/>
    </row>
    <row r="147" spans="1:14" s="165" customFormat="1" ht="20.100000000000001" customHeight="1">
      <c r="A147" s="182"/>
      <c r="B147" s="187"/>
      <c r="C147" s="191"/>
      <c r="D147" s="187"/>
      <c r="E147" s="177"/>
      <c r="F147" s="179"/>
      <c r="G147" s="179"/>
      <c r="H147" s="179"/>
      <c r="I147" s="179"/>
      <c r="J147" s="179"/>
      <c r="K147" s="179"/>
      <c r="L147" s="179"/>
      <c r="M147" s="179"/>
      <c r="N147" s="177"/>
    </row>
    <row r="148" spans="1:14" s="165" customFormat="1" ht="20.100000000000001" customHeight="1">
      <c r="A148" s="182"/>
      <c r="B148" s="187"/>
      <c r="C148" s="191"/>
      <c r="D148" s="187"/>
      <c r="E148" s="177"/>
      <c r="F148" s="179"/>
      <c r="G148" s="179"/>
      <c r="H148" s="179"/>
      <c r="I148" s="179"/>
      <c r="J148" s="179"/>
      <c r="K148" s="179"/>
      <c r="L148" s="179"/>
      <c r="M148" s="179"/>
      <c r="N148" s="177"/>
    </row>
    <row r="149" spans="1:14" s="165" customFormat="1" ht="20.100000000000001" customHeight="1">
      <c r="A149" s="182"/>
      <c r="B149" s="187"/>
      <c r="C149" s="191"/>
      <c r="D149" s="187"/>
      <c r="E149" s="177"/>
      <c r="F149" s="179"/>
      <c r="G149" s="179"/>
      <c r="H149" s="179"/>
      <c r="I149" s="179"/>
      <c r="J149" s="179"/>
      <c r="K149" s="179"/>
      <c r="L149" s="179"/>
      <c r="M149" s="179"/>
      <c r="N149" s="177"/>
    </row>
    <row r="150" spans="1:14" s="165" customFormat="1" ht="20.100000000000001" customHeight="1">
      <c r="A150" s="182"/>
      <c r="B150" s="187"/>
      <c r="C150" s="191"/>
      <c r="D150" s="187"/>
      <c r="E150" s="177"/>
      <c r="F150" s="179"/>
      <c r="G150" s="179"/>
      <c r="H150" s="179"/>
      <c r="I150" s="179"/>
      <c r="J150" s="179"/>
      <c r="K150" s="179"/>
      <c r="L150" s="179"/>
      <c r="M150" s="179"/>
      <c r="N150" s="177"/>
    </row>
    <row r="151" spans="1:14" s="165" customFormat="1" ht="20.100000000000001" customHeight="1">
      <c r="A151" s="182"/>
      <c r="B151" s="187"/>
      <c r="C151" s="191"/>
      <c r="D151" s="187"/>
      <c r="E151" s="177"/>
      <c r="F151" s="179"/>
      <c r="G151" s="179"/>
      <c r="H151" s="179"/>
      <c r="I151" s="179"/>
      <c r="J151" s="179"/>
      <c r="K151" s="179"/>
      <c r="L151" s="179"/>
      <c r="M151" s="179"/>
      <c r="N151" s="177"/>
    </row>
    <row r="152" spans="1:14" s="165" customFormat="1" ht="20.100000000000001" customHeight="1">
      <c r="A152" s="182"/>
      <c r="B152" s="187"/>
      <c r="C152" s="191"/>
      <c r="D152" s="187"/>
      <c r="E152" s="177"/>
      <c r="F152" s="179"/>
      <c r="G152" s="179"/>
      <c r="H152" s="179"/>
      <c r="I152" s="179"/>
      <c r="J152" s="179"/>
      <c r="K152" s="179"/>
      <c r="L152" s="179"/>
      <c r="M152" s="179"/>
      <c r="N152" s="177"/>
    </row>
    <row r="153" spans="1:14" s="165" customFormat="1" ht="20.100000000000001" customHeight="1">
      <c r="A153" s="182"/>
      <c r="B153" s="187"/>
      <c r="C153" s="191"/>
      <c r="D153" s="187"/>
      <c r="E153" s="177"/>
      <c r="F153" s="179"/>
      <c r="G153" s="179"/>
      <c r="H153" s="179"/>
      <c r="I153" s="179"/>
      <c r="J153" s="179"/>
      <c r="K153" s="179"/>
      <c r="L153" s="179"/>
      <c r="M153" s="179"/>
      <c r="N153" s="177"/>
    </row>
    <row r="154" spans="1:14" s="165" customFormat="1" ht="20.100000000000001" customHeight="1">
      <c r="A154" s="182"/>
      <c r="B154" s="187"/>
      <c r="C154" s="191"/>
      <c r="D154" s="187"/>
      <c r="E154" s="177"/>
      <c r="F154" s="179"/>
      <c r="G154" s="179"/>
      <c r="H154" s="179"/>
      <c r="I154" s="179"/>
      <c r="J154" s="179"/>
      <c r="K154" s="179"/>
      <c r="L154" s="179"/>
      <c r="M154" s="179"/>
      <c r="N154" s="177"/>
    </row>
    <row r="155" spans="1:14" s="165" customFormat="1" ht="20.100000000000001" customHeight="1">
      <c r="A155" s="182"/>
      <c r="B155" s="187"/>
      <c r="C155" s="191"/>
      <c r="D155" s="187"/>
      <c r="E155" s="177"/>
      <c r="F155" s="179"/>
      <c r="G155" s="179"/>
      <c r="H155" s="179"/>
      <c r="I155" s="179"/>
      <c r="J155" s="179"/>
      <c r="K155" s="179"/>
      <c r="L155" s="179"/>
      <c r="M155" s="179"/>
      <c r="N155" s="177"/>
    </row>
    <row r="156" spans="1:14" s="165" customFormat="1" ht="20.100000000000001" customHeight="1">
      <c r="A156" s="182"/>
      <c r="B156" s="187"/>
      <c r="C156" s="191"/>
      <c r="D156" s="187"/>
      <c r="E156" s="177"/>
      <c r="F156" s="179"/>
      <c r="G156" s="179"/>
      <c r="H156" s="179"/>
      <c r="I156" s="179"/>
      <c r="J156" s="179"/>
      <c r="K156" s="179"/>
      <c r="L156" s="179"/>
      <c r="M156" s="179"/>
      <c r="N156" s="177"/>
    </row>
    <row r="157" spans="1:14" s="165" customFormat="1" ht="20.100000000000001" customHeight="1">
      <c r="A157" s="182"/>
      <c r="B157" s="187"/>
      <c r="C157" s="191"/>
      <c r="D157" s="187"/>
      <c r="E157" s="177"/>
      <c r="F157" s="179"/>
      <c r="G157" s="179"/>
      <c r="H157" s="179"/>
      <c r="I157" s="179"/>
      <c r="J157" s="179"/>
      <c r="K157" s="179"/>
      <c r="L157" s="179"/>
      <c r="M157" s="179"/>
      <c r="N157" s="177"/>
    </row>
    <row r="158" spans="1:14" s="165" customFormat="1" ht="20.100000000000001" customHeight="1">
      <c r="A158" s="182"/>
      <c r="B158" s="187"/>
      <c r="C158" s="191"/>
      <c r="D158" s="187"/>
      <c r="E158" s="177"/>
      <c r="F158" s="179"/>
      <c r="G158" s="179"/>
      <c r="H158" s="179"/>
      <c r="I158" s="179"/>
      <c r="J158" s="179"/>
      <c r="K158" s="179"/>
      <c r="L158" s="179"/>
      <c r="M158" s="179"/>
      <c r="N158" s="177"/>
    </row>
    <row r="159" spans="1:14" s="165" customFormat="1" ht="20.100000000000001" customHeight="1">
      <c r="A159" s="182"/>
      <c r="B159" s="187"/>
      <c r="C159" s="191"/>
      <c r="D159" s="187"/>
      <c r="E159" s="177"/>
      <c r="F159" s="179"/>
      <c r="G159" s="179"/>
      <c r="H159" s="179"/>
      <c r="I159" s="179"/>
      <c r="J159" s="179"/>
      <c r="K159" s="179"/>
      <c r="L159" s="179"/>
      <c r="M159" s="179"/>
      <c r="N159" s="177"/>
    </row>
    <row r="160" spans="1:14" s="165" customFormat="1" ht="20.100000000000001" customHeight="1">
      <c r="A160" s="182"/>
      <c r="B160" s="187"/>
      <c r="C160" s="191"/>
      <c r="D160" s="187"/>
      <c r="E160" s="177"/>
      <c r="F160" s="179"/>
      <c r="G160" s="179"/>
      <c r="H160" s="179"/>
      <c r="I160" s="179"/>
      <c r="J160" s="179"/>
      <c r="K160" s="179"/>
      <c r="L160" s="179"/>
      <c r="M160" s="179"/>
      <c r="N160" s="177"/>
    </row>
    <row r="161" spans="1:14" s="165" customFormat="1" ht="20.100000000000001" customHeight="1">
      <c r="A161" s="182"/>
      <c r="B161" s="187"/>
      <c r="C161" s="191"/>
      <c r="D161" s="187"/>
      <c r="E161" s="177"/>
      <c r="F161" s="179"/>
      <c r="G161" s="179"/>
      <c r="H161" s="179"/>
      <c r="I161" s="179"/>
      <c r="J161" s="179"/>
      <c r="K161" s="179"/>
      <c r="L161" s="179"/>
      <c r="M161" s="179"/>
      <c r="N161" s="177"/>
    </row>
    <row r="162" spans="1:14" s="165" customFormat="1" ht="20.100000000000001" customHeight="1">
      <c r="A162" s="182"/>
      <c r="B162" s="187"/>
      <c r="C162" s="191"/>
      <c r="D162" s="187"/>
      <c r="E162" s="177"/>
      <c r="F162" s="179"/>
      <c r="G162" s="179"/>
      <c r="H162" s="179"/>
      <c r="I162" s="179"/>
      <c r="J162" s="179"/>
      <c r="K162" s="179"/>
      <c r="L162" s="179"/>
      <c r="M162" s="179"/>
      <c r="N162" s="177"/>
    </row>
    <row r="163" spans="1:14" s="165" customFormat="1" ht="20.100000000000001" customHeight="1">
      <c r="A163" s="182"/>
      <c r="B163" s="187"/>
      <c r="C163" s="191"/>
      <c r="D163" s="187"/>
      <c r="E163" s="177"/>
      <c r="F163" s="179"/>
      <c r="G163" s="179"/>
      <c r="H163" s="179"/>
      <c r="I163" s="179"/>
      <c r="J163" s="179"/>
      <c r="K163" s="179"/>
      <c r="L163" s="179"/>
      <c r="M163" s="179"/>
      <c r="N163" s="177"/>
    </row>
    <row r="164" spans="1:14" s="165" customFormat="1" ht="20.100000000000001" customHeight="1">
      <c r="A164" s="182"/>
      <c r="B164" s="187"/>
      <c r="C164" s="191"/>
      <c r="D164" s="187"/>
      <c r="E164" s="177"/>
      <c r="F164" s="179"/>
      <c r="G164" s="179"/>
      <c r="H164" s="179"/>
      <c r="I164" s="179"/>
      <c r="J164" s="179"/>
      <c r="K164" s="179"/>
      <c r="L164" s="179"/>
      <c r="M164" s="179"/>
      <c r="N164" s="177"/>
    </row>
    <row r="165" spans="1:14" s="165" customFormat="1" ht="20.100000000000001" customHeight="1">
      <c r="A165" s="182"/>
      <c r="B165" s="187"/>
      <c r="C165" s="191"/>
      <c r="D165" s="187"/>
      <c r="E165" s="177"/>
      <c r="F165" s="179"/>
      <c r="G165" s="179"/>
      <c r="H165" s="179"/>
      <c r="I165" s="179"/>
      <c r="J165" s="179"/>
      <c r="K165" s="179"/>
      <c r="L165" s="179"/>
      <c r="M165" s="179"/>
      <c r="N165" s="177"/>
    </row>
    <row r="166" spans="1:14" s="165" customFormat="1" ht="20.100000000000001" customHeight="1">
      <c r="A166" s="182"/>
      <c r="B166" s="187"/>
      <c r="C166" s="191"/>
      <c r="D166" s="187"/>
      <c r="E166" s="177"/>
      <c r="F166" s="179"/>
      <c r="G166" s="179"/>
      <c r="H166" s="179"/>
      <c r="I166" s="179"/>
      <c r="J166" s="179"/>
      <c r="K166" s="179"/>
      <c r="L166" s="179"/>
      <c r="M166" s="179"/>
      <c r="N166" s="177"/>
    </row>
    <row r="167" spans="1:14" s="165" customFormat="1" ht="20.100000000000001" customHeight="1">
      <c r="A167" s="182"/>
      <c r="B167" s="187"/>
      <c r="C167" s="191"/>
      <c r="D167" s="187"/>
      <c r="E167" s="177"/>
      <c r="F167" s="179"/>
      <c r="G167" s="179"/>
      <c r="H167" s="179"/>
      <c r="I167" s="179"/>
      <c r="J167" s="179"/>
      <c r="K167" s="179"/>
      <c r="L167" s="179"/>
      <c r="M167" s="179"/>
      <c r="N167" s="177"/>
    </row>
    <row r="168" spans="1:14" s="165" customFormat="1" ht="20.100000000000001" customHeight="1">
      <c r="A168" s="182"/>
      <c r="B168" s="187"/>
      <c r="C168" s="191"/>
      <c r="D168" s="187"/>
      <c r="E168" s="177"/>
      <c r="F168" s="179"/>
      <c r="G168" s="179"/>
      <c r="H168" s="179"/>
      <c r="I168" s="179"/>
      <c r="J168" s="179"/>
      <c r="K168" s="179"/>
      <c r="L168" s="179"/>
      <c r="M168" s="179"/>
      <c r="N168" s="177"/>
    </row>
    <row r="169" spans="1:14" s="165" customFormat="1" ht="20.100000000000001" customHeight="1">
      <c r="A169" s="182"/>
      <c r="B169" s="187"/>
      <c r="C169" s="191"/>
      <c r="D169" s="187"/>
      <c r="E169" s="177"/>
      <c r="F169" s="179"/>
      <c r="G169" s="179"/>
      <c r="H169" s="179"/>
      <c r="I169" s="179"/>
      <c r="J169" s="179"/>
      <c r="K169" s="179"/>
      <c r="L169" s="179"/>
      <c r="M169" s="179"/>
      <c r="N169" s="177"/>
    </row>
    <row r="170" spans="1:14" s="165" customFormat="1" ht="20.100000000000001" customHeight="1">
      <c r="A170" s="182"/>
      <c r="B170" s="187"/>
      <c r="C170" s="191"/>
      <c r="D170" s="187"/>
      <c r="E170" s="177"/>
      <c r="F170" s="179"/>
      <c r="G170" s="179"/>
      <c r="H170" s="179"/>
      <c r="I170" s="179"/>
      <c r="J170" s="179"/>
      <c r="K170" s="179"/>
      <c r="L170" s="179"/>
      <c r="M170" s="179"/>
      <c r="N170" s="177"/>
    </row>
    <row r="171" spans="1:14" s="165" customFormat="1" ht="20.100000000000001" customHeight="1">
      <c r="A171" s="182"/>
      <c r="B171" s="187"/>
      <c r="C171" s="191"/>
      <c r="D171" s="187"/>
      <c r="E171" s="177"/>
      <c r="F171" s="179"/>
      <c r="G171" s="179"/>
      <c r="H171" s="179"/>
      <c r="I171" s="179"/>
      <c r="J171" s="179"/>
      <c r="K171" s="179"/>
      <c r="L171" s="179"/>
      <c r="M171" s="179"/>
      <c r="N171" s="177"/>
    </row>
    <row r="172" spans="1:14" s="165" customFormat="1" ht="20.100000000000001" customHeight="1">
      <c r="A172" s="182"/>
      <c r="B172" s="187"/>
      <c r="C172" s="191"/>
      <c r="D172" s="187"/>
      <c r="E172" s="177"/>
      <c r="F172" s="179"/>
      <c r="G172" s="179"/>
      <c r="H172" s="179"/>
      <c r="I172" s="179"/>
      <c r="J172" s="179"/>
      <c r="K172" s="179"/>
      <c r="L172" s="179"/>
      <c r="M172" s="179"/>
      <c r="N172" s="177"/>
    </row>
    <row r="173" spans="1:14" s="165" customFormat="1" ht="20.100000000000001" customHeight="1">
      <c r="A173" s="182"/>
      <c r="B173" s="187"/>
      <c r="C173" s="191"/>
      <c r="D173" s="187"/>
      <c r="E173" s="177"/>
      <c r="F173" s="179"/>
      <c r="G173" s="179"/>
      <c r="H173" s="179"/>
      <c r="I173" s="179"/>
      <c r="J173" s="179"/>
      <c r="K173" s="179"/>
      <c r="L173" s="179"/>
      <c r="M173" s="179"/>
      <c r="N173" s="177"/>
    </row>
    <row r="174" spans="1:14" s="165" customFormat="1" ht="20.100000000000001" customHeight="1">
      <c r="A174" s="182"/>
      <c r="B174" s="187"/>
      <c r="C174" s="191"/>
      <c r="D174" s="187"/>
      <c r="E174" s="177"/>
      <c r="F174" s="179"/>
      <c r="G174" s="179"/>
      <c r="H174" s="179"/>
      <c r="I174" s="179"/>
      <c r="J174" s="179"/>
      <c r="K174" s="179"/>
      <c r="L174" s="179"/>
      <c r="M174" s="179"/>
      <c r="N174" s="177"/>
    </row>
    <row r="175" spans="1:14" s="165" customFormat="1" ht="20.100000000000001" customHeight="1">
      <c r="A175" s="182"/>
      <c r="B175" s="187"/>
      <c r="C175" s="191"/>
      <c r="D175" s="187"/>
      <c r="E175" s="177"/>
      <c r="F175" s="179"/>
      <c r="G175" s="179"/>
      <c r="H175" s="179"/>
      <c r="I175" s="179"/>
      <c r="J175" s="179"/>
      <c r="K175" s="179"/>
      <c r="L175" s="179"/>
      <c r="M175" s="179"/>
      <c r="N175" s="177"/>
    </row>
    <row r="176" spans="1:14" s="165" customFormat="1" ht="20.100000000000001" customHeight="1">
      <c r="A176" s="182"/>
      <c r="B176" s="187"/>
      <c r="C176" s="191"/>
      <c r="D176" s="187"/>
      <c r="E176" s="177"/>
      <c r="F176" s="179"/>
      <c r="G176" s="179"/>
      <c r="H176" s="179"/>
      <c r="I176" s="179"/>
      <c r="J176" s="179"/>
      <c r="K176" s="179"/>
      <c r="L176" s="179"/>
      <c r="M176" s="179"/>
      <c r="N176" s="177"/>
    </row>
    <row r="177" spans="1:14" s="165" customFormat="1" ht="20.100000000000001" customHeight="1">
      <c r="A177" s="182"/>
      <c r="B177" s="187"/>
      <c r="C177" s="191"/>
      <c r="D177" s="187"/>
      <c r="E177" s="177"/>
      <c r="F177" s="179"/>
      <c r="G177" s="179"/>
      <c r="H177" s="179"/>
      <c r="I177" s="179"/>
      <c r="J177" s="179"/>
      <c r="K177" s="179"/>
      <c r="L177" s="179"/>
      <c r="M177" s="179"/>
      <c r="N177" s="177"/>
    </row>
    <row r="178" spans="1:14" s="165" customFormat="1" ht="20.100000000000001" customHeight="1">
      <c r="A178" s="182"/>
      <c r="B178" s="187"/>
      <c r="C178" s="191"/>
      <c r="D178" s="187"/>
      <c r="E178" s="177"/>
      <c r="F178" s="179"/>
      <c r="G178" s="179"/>
      <c r="H178" s="179"/>
      <c r="I178" s="179"/>
      <c r="J178" s="179"/>
      <c r="K178" s="179"/>
      <c r="L178" s="179"/>
      <c r="M178" s="179"/>
      <c r="N178" s="177"/>
    </row>
    <row r="179" spans="1:14" s="165" customFormat="1" ht="20.100000000000001" customHeight="1">
      <c r="A179" s="182"/>
      <c r="B179" s="187"/>
      <c r="C179" s="191"/>
      <c r="D179" s="187"/>
      <c r="E179" s="177"/>
      <c r="F179" s="179"/>
      <c r="G179" s="179"/>
      <c r="H179" s="179"/>
      <c r="I179" s="179"/>
      <c r="J179" s="179"/>
      <c r="K179" s="179"/>
      <c r="L179" s="179"/>
      <c r="M179" s="179"/>
      <c r="N179" s="177"/>
    </row>
    <row r="180" spans="1:14" s="165" customFormat="1" ht="20.100000000000001" customHeight="1">
      <c r="A180" s="182"/>
      <c r="B180" s="187"/>
      <c r="C180" s="191"/>
      <c r="D180" s="187"/>
      <c r="E180" s="177"/>
      <c r="F180" s="179"/>
      <c r="G180" s="179"/>
      <c r="H180" s="179"/>
      <c r="I180" s="179"/>
      <c r="J180" s="179"/>
      <c r="K180" s="179"/>
      <c r="L180" s="179"/>
      <c r="M180" s="179"/>
      <c r="N180" s="177"/>
    </row>
    <row r="181" spans="1:14" s="165" customFormat="1" ht="20.100000000000001" customHeight="1">
      <c r="A181" s="182"/>
      <c r="B181" s="187"/>
      <c r="C181" s="191"/>
      <c r="D181" s="187"/>
      <c r="E181" s="177"/>
      <c r="F181" s="179"/>
      <c r="G181" s="179"/>
      <c r="H181" s="179"/>
      <c r="I181" s="179"/>
      <c r="J181" s="179"/>
      <c r="K181" s="179"/>
      <c r="L181" s="179"/>
      <c r="M181" s="179"/>
      <c r="N181" s="177"/>
    </row>
    <row r="182" spans="1:14" s="165" customFormat="1" ht="20.100000000000001" customHeight="1">
      <c r="A182" s="182"/>
      <c r="B182" s="187"/>
      <c r="C182" s="191"/>
      <c r="D182" s="187"/>
      <c r="E182" s="177"/>
      <c r="F182" s="179"/>
      <c r="G182" s="179"/>
      <c r="H182" s="179"/>
      <c r="I182" s="179"/>
      <c r="J182" s="179"/>
      <c r="K182" s="179"/>
      <c r="L182" s="179"/>
      <c r="M182" s="179"/>
      <c r="N182" s="177"/>
    </row>
    <row r="183" spans="1:14" s="165" customFormat="1" ht="20.100000000000001" customHeight="1">
      <c r="A183" s="182"/>
      <c r="B183" s="187"/>
      <c r="C183" s="191"/>
      <c r="D183" s="187"/>
      <c r="E183" s="177"/>
      <c r="F183" s="179"/>
      <c r="G183" s="179"/>
      <c r="H183" s="179"/>
      <c r="I183" s="179"/>
      <c r="J183" s="179"/>
      <c r="K183" s="179"/>
      <c r="L183" s="179"/>
      <c r="M183" s="179"/>
      <c r="N183" s="177"/>
    </row>
    <row r="184" spans="1:14" s="165" customFormat="1" ht="20.100000000000001" customHeight="1">
      <c r="A184" s="182"/>
      <c r="B184" s="187"/>
      <c r="C184" s="191"/>
      <c r="D184" s="187"/>
      <c r="E184" s="177"/>
      <c r="F184" s="179"/>
      <c r="G184" s="179"/>
      <c r="H184" s="179"/>
      <c r="I184" s="179"/>
      <c r="J184" s="179"/>
      <c r="K184" s="179"/>
      <c r="L184" s="179"/>
      <c r="M184" s="179"/>
      <c r="N184" s="177"/>
    </row>
    <row r="185" spans="1:14" s="165" customFormat="1" ht="20.100000000000001" customHeight="1">
      <c r="A185" s="182"/>
      <c r="B185" s="187"/>
      <c r="C185" s="191"/>
      <c r="D185" s="187"/>
      <c r="E185" s="177"/>
      <c r="F185" s="179"/>
      <c r="G185" s="179"/>
      <c r="H185" s="179"/>
      <c r="I185" s="179"/>
      <c r="J185" s="179"/>
      <c r="K185" s="179"/>
      <c r="L185" s="179"/>
      <c r="M185" s="179"/>
      <c r="N185" s="177"/>
    </row>
    <row r="186" spans="1:14" s="165" customFormat="1" ht="20.100000000000001" customHeight="1">
      <c r="A186" s="182"/>
      <c r="B186" s="187"/>
      <c r="C186" s="191"/>
      <c r="D186" s="187"/>
      <c r="E186" s="177"/>
      <c r="F186" s="179"/>
      <c r="G186" s="179"/>
      <c r="H186" s="179"/>
      <c r="I186" s="179"/>
      <c r="J186" s="179"/>
      <c r="K186" s="179"/>
      <c r="L186" s="179"/>
      <c r="M186" s="179"/>
      <c r="N186" s="177"/>
    </row>
    <row r="187" spans="1:14" s="165" customFormat="1" ht="20.100000000000001" customHeight="1">
      <c r="A187" s="182"/>
      <c r="B187" s="187"/>
      <c r="C187" s="191"/>
      <c r="D187" s="187"/>
      <c r="E187" s="177"/>
      <c r="F187" s="179"/>
      <c r="G187" s="179"/>
      <c r="H187" s="179"/>
      <c r="I187" s="179"/>
      <c r="J187" s="179"/>
      <c r="K187" s="179"/>
      <c r="L187" s="179"/>
      <c r="M187" s="179"/>
      <c r="N187" s="177"/>
    </row>
    <row r="188" spans="1:14" s="165" customFormat="1" ht="20.100000000000001" customHeight="1">
      <c r="A188" s="182"/>
      <c r="B188" s="187"/>
      <c r="C188" s="191"/>
      <c r="D188" s="187"/>
      <c r="E188" s="177"/>
      <c r="F188" s="179"/>
      <c r="G188" s="179"/>
      <c r="H188" s="179"/>
      <c r="I188" s="179"/>
      <c r="J188" s="179"/>
      <c r="K188" s="179"/>
      <c r="L188" s="179"/>
      <c r="M188" s="179"/>
      <c r="N188" s="177"/>
    </row>
    <row r="189" spans="1:14" s="165" customFormat="1" ht="20.100000000000001" customHeight="1">
      <c r="A189" s="182"/>
      <c r="B189" s="187"/>
      <c r="C189" s="191"/>
      <c r="D189" s="187"/>
      <c r="E189" s="177"/>
      <c r="F189" s="179"/>
      <c r="G189" s="179"/>
      <c r="H189" s="179"/>
      <c r="I189" s="179"/>
      <c r="J189" s="179"/>
      <c r="K189" s="179"/>
      <c r="L189" s="179"/>
      <c r="M189" s="179"/>
      <c r="N189" s="177"/>
    </row>
    <row r="190" spans="1:14" s="165" customFormat="1" ht="20.100000000000001" customHeight="1">
      <c r="A190" s="182"/>
      <c r="B190" s="187"/>
      <c r="C190" s="191"/>
      <c r="D190" s="187"/>
      <c r="E190" s="177"/>
      <c r="F190" s="179"/>
      <c r="G190" s="179"/>
      <c r="H190" s="179"/>
      <c r="I190" s="179"/>
      <c r="J190" s="179"/>
      <c r="K190" s="179"/>
      <c r="L190" s="179"/>
      <c r="M190" s="179"/>
      <c r="N190" s="177"/>
    </row>
    <row r="191" spans="1:14" s="165" customFormat="1" ht="20.100000000000001" customHeight="1">
      <c r="A191" s="182"/>
      <c r="B191" s="187"/>
      <c r="C191" s="191"/>
      <c r="D191" s="187"/>
      <c r="E191" s="177"/>
      <c r="F191" s="179"/>
      <c r="G191" s="179"/>
      <c r="H191" s="179"/>
      <c r="I191" s="179"/>
      <c r="J191" s="179"/>
      <c r="K191" s="179"/>
      <c r="L191" s="179"/>
      <c r="M191" s="179"/>
      <c r="N191" s="177"/>
    </row>
    <row r="192" spans="1:14" s="165" customFormat="1" ht="20.100000000000001" customHeight="1">
      <c r="A192" s="182"/>
      <c r="B192" s="187"/>
      <c r="C192" s="191"/>
      <c r="D192" s="187"/>
      <c r="E192" s="177"/>
      <c r="F192" s="179"/>
      <c r="G192" s="179"/>
      <c r="H192" s="179"/>
      <c r="I192" s="179"/>
      <c r="J192" s="179"/>
      <c r="K192" s="179"/>
      <c r="L192" s="179"/>
      <c r="M192" s="179"/>
      <c r="N192" s="177"/>
    </row>
    <row r="193" spans="1:14" s="165" customFormat="1" ht="20.100000000000001" customHeight="1">
      <c r="A193" s="182"/>
      <c r="B193" s="187"/>
      <c r="C193" s="191"/>
      <c r="D193" s="187"/>
      <c r="E193" s="177"/>
      <c r="F193" s="179"/>
      <c r="G193" s="179"/>
      <c r="H193" s="179"/>
      <c r="I193" s="179"/>
      <c r="J193" s="179"/>
      <c r="K193" s="179"/>
      <c r="L193" s="179"/>
      <c r="M193" s="179"/>
      <c r="N193" s="177"/>
    </row>
    <row r="194" spans="1:14" s="165" customFormat="1" ht="20.100000000000001" customHeight="1">
      <c r="A194" s="182"/>
      <c r="B194" s="187"/>
      <c r="C194" s="191"/>
      <c r="D194" s="187"/>
      <c r="E194" s="177"/>
      <c r="F194" s="179"/>
      <c r="G194" s="179"/>
      <c r="H194" s="179"/>
      <c r="I194" s="179"/>
      <c r="J194" s="179"/>
      <c r="K194" s="179"/>
      <c r="L194" s="179"/>
      <c r="M194" s="179"/>
      <c r="N194" s="177"/>
    </row>
    <row r="195" spans="1:14" s="165" customFormat="1" ht="20.100000000000001" customHeight="1">
      <c r="A195" s="182"/>
      <c r="B195" s="187"/>
      <c r="C195" s="191"/>
      <c r="D195" s="187"/>
      <c r="E195" s="177"/>
      <c r="F195" s="179"/>
      <c r="G195" s="179"/>
      <c r="H195" s="179"/>
      <c r="I195" s="179"/>
      <c r="J195" s="179"/>
      <c r="K195" s="179"/>
      <c r="L195" s="179"/>
      <c r="M195" s="179"/>
      <c r="N195" s="177"/>
    </row>
    <row r="196" spans="1:14" s="165" customFormat="1" ht="20.100000000000001" customHeight="1">
      <c r="A196" s="182"/>
      <c r="B196" s="187"/>
      <c r="C196" s="191"/>
      <c r="D196" s="187"/>
      <c r="E196" s="177"/>
      <c r="F196" s="179"/>
      <c r="G196" s="179"/>
      <c r="H196" s="179"/>
      <c r="I196" s="179"/>
      <c r="J196" s="179"/>
      <c r="K196" s="179"/>
      <c r="L196" s="179"/>
      <c r="M196" s="179"/>
      <c r="N196" s="177"/>
    </row>
    <row r="197" spans="1:14" s="165" customFormat="1" ht="20.100000000000001" customHeight="1">
      <c r="A197" s="182"/>
      <c r="B197" s="187"/>
      <c r="C197" s="191"/>
      <c r="D197" s="187"/>
      <c r="E197" s="177"/>
      <c r="F197" s="179"/>
      <c r="G197" s="179"/>
      <c r="H197" s="179"/>
      <c r="I197" s="179"/>
      <c r="J197" s="179"/>
      <c r="K197" s="179"/>
      <c r="L197" s="179"/>
      <c r="M197" s="179"/>
      <c r="N197" s="177"/>
    </row>
    <row r="198" spans="1:14" s="165" customFormat="1" ht="20.100000000000001" customHeight="1">
      <c r="A198" s="182"/>
      <c r="B198" s="187"/>
      <c r="C198" s="191"/>
      <c r="D198" s="187"/>
      <c r="E198" s="177"/>
      <c r="F198" s="179"/>
      <c r="G198" s="179"/>
      <c r="H198" s="179"/>
      <c r="I198" s="179"/>
      <c r="J198" s="179"/>
      <c r="K198" s="179"/>
      <c r="L198" s="179"/>
      <c r="M198" s="179"/>
      <c r="N198" s="177"/>
    </row>
    <row r="199" spans="1:14" s="165" customFormat="1" ht="20.100000000000001" customHeight="1">
      <c r="A199" s="182"/>
      <c r="B199" s="187"/>
      <c r="C199" s="191"/>
      <c r="D199" s="187"/>
      <c r="E199" s="177"/>
      <c r="F199" s="179"/>
      <c r="G199" s="179"/>
      <c r="H199" s="179"/>
      <c r="I199" s="179"/>
      <c r="J199" s="179"/>
      <c r="K199" s="179"/>
      <c r="L199" s="179"/>
      <c r="M199" s="179"/>
      <c r="N199" s="177"/>
    </row>
    <row r="200" spans="1:14" s="165" customFormat="1" ht="20.100000000000001" customHeight="1">
      <c r="A200" s="182"/>
      <c r="B200" s="187"/>
      <c r="C200" s="191"/>
      <c r="D200" s="187"/>
      <c r="E200" s="177"/>
      <c r="F200" s="179"/>
      <c r="G200" s="179"/>
      <c r="H200" s="179"/>
      <c r="I200" s="179"/>
      <c r="J200" s="179"/>
      <c r="K200" s="179"/>
      <c r="L200" s="179"/>
      <c r="M200" s="179"/>
      <c r="N200" s="177"/>
    </row>
    <row r="201" spans="1:14" s="165" customFormat="1" ht="20.100000000000001" customHeight="1">
      <c r="A201" s="182"/>
      <c r="B201" s="187"/>
      <c r="C201" s="191"/>
      <c r="D201" s="187"/>
      <c r="E201" s="177"/>
      <c r="F201" s="179"/>
      <c r="G201" s="179"/>
      <c r="H201" s="179"/>
      <c r="I201" s="179"/>
      <c r="J201" s="179"/>
      <c r="K201" s="179"/>
      <c r="L201" s="179"/>
      <c r="M201" s="179"/>
      <c r="N201" s="177"/>
    </row>
    <row r="202" spans="1:14" s="165" customFormat="1" ht="20.100000000000001" customHeight="1">
      <c r="A202" s="182"/>
      <c r="B202" s="187"/>
      <c r="C202" s="191"/>
      <c r="D202" s="187"/>
      <c r="E202" s="177"/>
      <c r="F202" s="179"/>
      <c r="G202" s="179"/>
      <c r="H202" s="179"/>
      <c r="I202" s="179"/>
      <c r="J202" s="179"/>
      <c r="K202" s="179"/>
      <c r="L202" s="179"/>
      <c r="M202" s="179"/>
      <c r="N202" s="177"/>
    </row>
    <row r="203" spans="1:14" s="165" customFormat="1" ht="20.100000000000001" customHeight="1">
      <c r="A203" s="182"/>
      <c r="B203" s="187"/>
      <c r="C203" s="191"/>
      <c r="D203" s="187"/>
      <c r="E203" s="177"/>
      <c r="F203" s="179"/>
      <c r="G203" s="179"/>
      <c r="H203" s="179"/>
      <c r="I203" s="179"/>
      <c r="J203" s="179"/>
      <c r="K203" s="179"/>
      <c r="L203" s="179"/>
      <c r="M203" s="179"/>
      <c r="N203" s="177"/>
    </row>
    <row r="204" spans="1:14" s="165" customFormat="1" ht="20.100000000000001" customHeight="1">
      <c r="A204" s="182"/>
      <c r="B204" s="187"/>
      <c r="C204" s="191"/>
      <c r="D204" s="187"/>
      <c r="E204" s="177"/>
      <c r="F204" s="179"/>
      <c r="G204" s="179"/>
      <c r="H204" s="179"/>
      <c r="I204" s="179"/>
      <c r="J204" s="179"/>
      <c r="K204" s="179"/>
      <c r="L204" s="179"/>
      <c r="M204" s="179"/>
      <c r="N204" s="177"/>
    </row>
    <row r="205" spans="1:14" s="165" customFormat="1" ht="20.100000000000001" customHeight="1">
      <c r="A205" s="182"/>
      <c r="B205" s="187"/>
      <c r="C205" s="191"/>
      <c r="D205" s="187"/>
      <c r="E205" s="177"/>
      <c r="F205" s="179"/>
      <c r="G205" s="179"/>
      <c r="H205" s="179"/>
      <c r="I205" s="179"/>
      <c r="J205" s="179"/>
      <c r="K205" s="179"/>
      <c r="L205" s="179"/>
      <c r="M205" s="179"/>
      <c r="N205" s="177"/>
    </row>
    <row r="206" spans="1:14" s="165" customFormat="1" ht="20.100000000000001" customHeight="1">
      <c r="A206" s="182"/>
      <c r="B206" s="187"/>
      <c r="C206" s="191"/>
      <c r="D206" s="187"/>
      <c r="E206" s="177"/>
      <c r="F206" s="179"/>
      <c r="G206" s="179"/>
      <c r="H206" s="179"/>
      <c r="I206" s="179"/>
      <c r="J206" s="179"/>
      <c r="K206" s="179"/>
      <c r="L206" s="179"/>
      <c r="M206" s="179"/>
      <c r="N206" s="177"/>
    </row>
    <row r="207" spans="1:14" s="165" customFormat="1" ht="20.100000000000001" customHeight="1">
      <c r="A207" s="182"/>
      <c r="B207" s="187"/>
      <c r="C207" s="191"/>
      <c r="D207" s="187"/>
      <c r="E207" s="177"/>
      <c r="F207" s="179"/>
      <c r="G207" s="179"/>
      <c r="H207" s="179"/>
      <c r="I207" s="179"/>
      <c r="J207" s="179"/>
      <c r="K207" s="179"/>
      <c r="L207" s="179"/>
      <c r="M207" s="179"/>
      <c r="N207" s="177"/>
    </row>
    <row r="208" spans="1:14" s="165" customFormat="1" ht="20.100000000000001" customHeight="1">
      <c r="A208" s="182"/>
      <c r="B208" s="187"/>
      <c r="C208" s="191"/>
      <c r="D208" s="187"/>
      <c r="E208" s="177"/>
      <c r="F208" s="179"/>
      <c r="G208" s="179"/>
      <c r="H208" s="179"/>
      <c r="I208" s="179"/>
      <c r="J208" s="179"/>
      <c r="K208" s="179"/>
      <c r="L208" s="179"/>
      <c r="M208" s="179"/>
      <c r="N208" s="177"/>
    </row>
    <row r="209" spans="1:14" s="165" customFormat="1" ht="20.100000000000001" customHeight="1">
      <c r="A209" s="182"/>
      <c r="B209" s="187"/>
      <c r="C209" s="191"/>
      <c r="D209" s="187"/>
      <c r="E209" s="177"/>
      <c r="F209" s="179"/>
      <c r="G209" s="179"/>
      <c r="H209" s="179"/>
      <c r="I209" s="179"/>
      <c r="J209" s="179"/>
      <c r="K209" s="179"/>
      <c r="L209" s="179"/>
      <c r="M209" s="179"/>
      <c r="N209" s="177"/>
    </row>
    <row r="210" spans="1:14" s="165" customFormat="1" ht="20.100000000000001" customHeight="1">
      <c r="A210" s="182"/>
      <c r="B210" s="187"/>
      <c r="C210" s="191"/>
      <c r="D210" s="187"/>
      <c r="E210" s="177"/>
      <c r="F210" s="179"/>
      <c r="G210" s="179"/>
      <c r="H210" s="179"/>
      <c r="I210" s="179"/>
      <c r="J210" s="179"/>
      <c r="K210" s="179"/>
      <c r="L210" s="179"/>
      <c r="M210" s="179"/>
      <c r="N210" s="177"/>
    </row>
    <row r="211" spans="1:14" s="165" customFormat="1" ht="20.100000000000001" customHeight="1">
      <c r="A211" s="182"/>
      <c r="B211" s="187"/>
      <c r="C211" s="191"/>
      <c r="D211" s="187"/>
      <c r="E211" s="177"/>
      <c r="F211" s="179"/>
      <c r="G211" s="179"/>
      <c r="H211" s="179"/>
      <c r="I211" s="179"/>
      <c r="J211" s="179"/>
      <c r="K211" s="179"/>
      <c r="L211" s="179"/>
      <c r="M211" s="179"/>
      <c r="N211" s="177"/>
    </row>
    <row r="212" spans="1:14" s="165" customFormat="1" ht="20.100000000000001" customHeight="1">
      <c r="A212" s="182"/>
      <c r="B212" s="187"/>
      <c r="C212" s="191"/>
      <c r="D212" s="187"/>
      <c r="E212" s="177"/>
      <c r="F212" s="179"/>
      <c r="G212" s="179"/>
      <c r="H212" s="179"/>
      <c r="I212" s="179"/>
      <c r="J212" s="179"/>
      <c r="K212" s="179"/>
      <c r="L212" s="179"/>
      <c r="M212" s="179"/>
      <c r="N212" s="177"/>
    </row>
    <row r="213" spans="1:14" s="165" customFormat="1" ht="20.100000000000001" customHeight="1">
      <c r="A213" s="182"/>
      <c r="B213" s="187"/>
      <c r="C213" s="191"/>
      <c r="D213" s="187"/>
      <c r="E213" s="177"/>
      <c r="F213" s="179"/>
      <c r="G213" s="179"/>
      <c r="H213" s="179"/>
      <c r="I213" s="179"/>
      <c r="J213" s="179"/>
      <c r="K213" s="179"/>
      <c r="L213" s="179"/>
      <c r="M213" s="179"/>
      <c r="N213" s="177"/>
    </row>
    <row r="214" spans="1:14" s="165" customFormat="1" ht="20.100000000000001" customHeight="1">
      <c r="A214" s="182"/>
      <c r="B214" s="187"/>
      <c r="C214" s="191"/>
      <c r="D214" s="187"/>
      <c r="E214" s="177"/>
      <c r="F214" s="179"/>
      <c r="G214" s="179"/>
      <c r="H214" s="179"/>
      <c r="I214" s="179"/>
      <c r="J214" s="179"/>
      <c r="K214" s="179"/>
      <c r="L214" s="179"/>
      <c r="M214" s="179"/>
      <c r="N214" s="177"/>
    </row>
    <row r="215" spans="1:14" s="165" customFormat="1" ht="20.100000000000001" customHeight="1">
      <c r="A215" s="182"/>
      <c r="B215" s="187"/>
      <c r="C215" s="191"/>
      <c r="D215" s="187"/>
      <c r="E215" s="177"/>
      <c r="F215" s="179"/>
      <c r="G215" s="179"/>
      <c r="H215" s="179"/>
      <c r="I215" s="179"/>
      <c r="J215" s="179"/>
      <c r="K215" s="179"/>
      <c r="L215" s="179"/>
      <c r="M215" s="179"/>
      <c r="N215" s="177"/>
    </row>
    <row r="216" spans="1:14" s="165" customFormat="1" ht="20.100000000000001" customHeight="1">
      <c r="A216" s="182"/>
      <c r="B216" s="187"/>
      <c r="C216" s="191"/>
      <c r="D216" s="187"/>
      <c r="E216" s="177"/>
      <c r="F216" s="179"/>
      <c r="G216" s="179"/>
      <c r="H216" s="179"/>
      <c r="I216" s="179"/>
      <c r="J216" s="179"/>
      <c r="K216" s="179"/>
      <c r="L216" s="179"/>
      <c r="M216" s="179"/>
      <c r="N216" s="177"/>
    </row>
    <row r="217" spans="1:14" s="165" customFormat="1" ht="20.100000000000001" customHeight="1">
      <c r="A217" s="182"/>
      <c r="B217" s="187"/>
      <c r="C217" s="191"/>
      <c r="D217" s="187"/>
      <c r="E217" s="177"/>
      <c r="F217" s="179"/>
      <c r="G217" s="179"/>
      <c r="H217" s="179"/>
      <c r="I217" s="179"/>
      <c r="J217" s="179"/>
      <c r="K217" s="179"/>
      <c r="L217" s="179"/>
      <c r="M217" s="179"/>
      <c r="N217" s="177"/>
    </row>
    <row r="218" spans="1:14" s="165" customFormat="1" ht="20.100000000000001" customHeight="1">
      <c r="A218" s="182"/>
      <c r="B218" s="187"/>
      <c r="C218" s="191"/>
      <c r="D218" s="187"/>
      <c r="E218" s="177"/>
      <c r="F218" s="179"/>
      <c r="G218" s="179"/>
      <c r="H218" s="179"/>
      <c r="I218" s="179"/>
      <c r="J218" s="179"/>
      <c r="K218" s="179"/>
      <c r="L218" s="179"/>
      <c r="M218" s="179"/>
      <c r="N218" s="177"/>
    </row>
    <row r="219" spans="1:14" s="165" customFormat="1" ht="20.100000000000001" customHeight="1">
      <c r="A219" s="182"/>
      <c r="B219" s="187"/>
      <c r="C219" s="191"/>
      <c r="D219" s="187"/>
      <c r="E219" s="177"/>
      <c r="F219" s="179"/>
      <c r="G219" s="179"/>
      <c r="H219" s="179"/>
      <c r="I219" s="179"/>
      <c r="J219" s="179"/>
      <c r="K219" s="179"/>
      <c r="L219" s="179"/>
      <c r="M219" s="179"/>
      <c r="N219" s="177"/>
    </row>
    <row r="220" spans="1:14" s="165" customFormat="1" ht="20.100000000000001" customHeight="1">
      <c r="A220" s="182"/>
      <c r="B220" s="187"/>
      <c r="C220" s="191"/>
      <c r="D220" s="187"/>
      <c r="E220" s="177"/>
      <c r="F220" s="179"/>
      <c r="G220" s="179"/>
      <c r="H220" s="179"/>
      <c r="I220" s="179"/>
      <c r="J220" s="179"/>
      <c r="K220" s="179"/>
      <c r="L220" s="179"/>
      <c r="M220" s="179"/>
      <c r="N220" s="177"/>
    </row>
    <row r="221" spans="1:14" s="165" customFormat="1" ht="20.100000000000001" customHeight="1">
      <c r="A221" s="182"/>
      <c r="B221" s="187"/>
      <c r="C221" s="191"/>
      <c r="D221" s="187"/>
      <c r="E221" s="177"/>
      <c r="F221" s="179"/>
      <c r="G221" s="179"/>
      <c r="H221" s="179"/>
      <c r="I221" s="179"/>
      <c r="J221" s="179"/>
      <c r="K221" s="179"/>
      <c r="L221" s="179"/>
      <c r="M221" s="179"/>
      <c r="N221" s="177"/>
    </row>
    <row r="222" spans="1:14" s="165" customFormat="1" ht="20.100000000000001" customHeight="1">
      <c r="A222" s="182"/>
      <c r="B222" s="187"/>
      <c r="C222" s="191"/>
      <c r="D222" s="187"/>
      <c r="E222" s="177"/>
      <c r="F222" s="179"/>
      <c r="G222" s="179"/>
      <c r="H222" s="179"/>
      <c r="I222" s="179"/>
      <c r="J222" s="179"/>
      <c r="K222" s="179"/>
      <c r="L222" s="179"/>
      <c r="M222" s="179"/>
      <c r="N222" s="177"/>
    </row>
    <row r="223" spans="1:14" s="165" customFormat="1" ht="20.100000000000001" customHeight="1">
      <c r="A223" s="182"/>
      <c r="B223" s="187"/>
      <c r="C223" s="191"/>
      <c r="D223" s="187"/>
      <c r="E223" s="177"/>
      <c r="F223" s="179"/>
      <c r="G223" s="179"/>
      <c r="H223" s="179"/>
      <c r="I223" s="179"/>
      <c r="J223" s="179"/>
      <c r="K223" s="179"/>
      <c r="L223" s="179"/>
      <c r="M223" s="179"/>
      <c r="N223" s="177"/>
    </row>
    <row r="224" spans="1:14" s="165" customFormat="1" ht="20.100000000000001" customHeight="1">
      <c r="A224" s="182"/>
      <c r="B224" s="187"/>
      <c r="C224" s="191"/>
      <c r="D224" s="187"/>
      <c r="E224" s="177"/>
      <c r="F224" s="179"/>
      <c r="G224" s="179"/>
      <c r="H224" s="179"/>
      <c r="I224" s="179"/>
      <c r="J224" s="179"/>
      <c r="K224" s="179"/>
      <c r="L224" s="179"/>
      <c r="M224" s="179"/>
      <c r="N224" s="177"/>
    </row>
    <row r="225" spans="1:14" s="165" customFormat="1" ht="20.100000000000001" customHeight="1">
      <c r="A225" s="182"/>
      <c r="B225" s="187"/>
      <c r="C225" s="191"/>
      <c r="D225" s="187"/>
      <c r="E225" s="177"/>
      <c r="F225" s="179"/>
      <c r="G225" s="179"/>
      <c r="H225" s="179"/>
      <c r="I225" s="179"/>
      <c r="J225" s="179"/>
      <c r="K225" s="179"/>
      <c r="L225" s="179"/>
      <c r="M225" s="179"/>
      <c r="N225" s="177"/>
    </row>
    <row r="226" spans="1:14" s="165" customFormat="1" ht="20.100000000000001" customHeight="1">
      <c r="A226" s="182"/>
      <c r="B226" s="187"/>
      <c r="C226" s="191"/>
      <c r="D226" s="187"/>
      <c r="E226" s="177"/>
      <c r="F226" s="179"/>
      <c r="G226" s="179"/>
      <c r="H226" s="179"/>
      <c r="I226" s="179"/>
      <c r="J226" s="179"/>
      <c r="K226" s="179"/>
      <c r="L226" s="179"/>
      <c r="M226" s="179"/>
      <c r="N226" s="177"/>
    </row>
    <row r="227" spans="1:14" s="165" customFormat="1" ht="20.100000000000001" customHeight="1">
      <c r="A227" s="182"/>
      <c r="B227" s="187"/>
      <c r="C227" s="191"/>
      <c r="D227" s="187"/>
      <c r="E227" s="177"/>
      <c r="F227" s="179"/>
      <c r="G227" s="179"/>
      <c r="H227" s="179"/>
      <c r="I227" s="179"/>
      <c r="J227" s="179"/>
      <c r="K227" s="179"/>
      <c r="L227" s="179"/>
      <c r="M227" s="179"/>
      <c r="N227" s="177"/>
    </row>
    <row r="228" spans="1:14" s="165" customFormat="1" ht="20.100000000000001" customHeight="1">
      <c r="A228" s="182"/>
      <c r="B228" s="187"/>
      <c r="C228" s="191"/>
      <c r="D228" s="187"/>
      <c r="E228" s="177"/>
      <c r="F228" s="179"/>
      <c r="G228" s="179"/>
      <c r="H228" s="179"/>
      <c r="I228" s="179"/>
      <c r="J228" s="179"/>
      <c r="K228" s="179"/>
      <c r="L228" s="179"/>
      <c r="M228" s="179"/>
      <c r="N228" s="177"/>
    </row>
    <row r="229" spans="1:14" s="165" customFormat="1" ht="20.100000000000001" customHeight="1">
      <c r="A229" s="182"/>
      <c r="B229" s="187"/>
      <c r="C229" s="191"/>
      <c r="D229" s="187"/>
      <c r="E229" s="177"/>
      <c r="F229" s="179"/>
      <c r="G229" s="179"/>
      <c r="H229" s="179"/>
      <c r="I229" s="179"/>
      <c r="J229" s="179"/>
      <c r="K229" s="179"/>
      <c r="L229" s="179"/>
      <c r="M229" s="179"/>
      <c r="N229" s="177"/>
    </row>
    <row r="230" spans="1:14" s="165" customFormat="1" ht="20.100000000000001" customHeight="1">
      <c r="A230" s="182"/>
      <c r="B230" s="187"/>
      <c r="C230" s="191"/>
      <c r="D230" s="187"/>
      <c r="E230" s="177"/>
      <c r="F230" s="179"/>
      <c r="G230" s="179"/>
      <c r="H230" s="179"/>
      <c r="I230" s="179"/>
      <c r="J230" s="179"/>
      <c r="K230" s="179"/>
      <c r="L230" s="179"/>
      <c r="M230" s="179"/>
      <c r="N230" s="177"/>
    </row>
    <row r="231" spans="1:14" s="165" customFormat="1" ht="20.100000000000001" customHeight="1">
      <c r="A231" s="182"/>
      <c r="B231" s="187"/>
      <c r="C231" s="191"/>
      <c r="D231" s="187"/>
      <c r="E231" s="177"/>
      <c r="F231" s="179"/>
      <c r="G231" s="179"/>
      <c r="H231" s="179"/>
      <c r="I231" s="179"/>
      <c r="J231" s="179"/>
      <c r="K231" s="179"/>
      <c r="L231" s="179"/>
      <c r="M231" s="179"/>
      <c r="N231" s="177"/>
    </row>
    <row r="232" spans="1:14" s="165" customFormat="1" ht="20.100000000000001" customHeight="1">
      <c r="A232" s="182"/>
      <c r="B232" s="187"/>
      <c r="C232" s="191"/>
      <c r="D232" s="187"/>
      <c r="E232" s="177"/>
      <c r="F232" s="179"/>
      <c r="G232" s="179"/>
      <c r="H232" s="179"/>
      <c r="I232" s="179"/>
      <c r="J232" s="179"/>
      <c r="K232" s="179"/>
      <c r="L232" s="179"/>
      <c r="M232" s="179"/>
      <c r="N232" s="177"/>
    </row>
    <row r="233" spans="1:14" s="165" customFormat="1" ht="20.100000000000001" customHeight="1">
      <c r="A233" s="182"/>
      <c r="B233" s="187"/>
      <c r="C233" s="191"/>
      <c r="D233" s="187"/>
      <c r="E233" s="177"/>
      <c r="F233" s="179"/>
      <c r="G233" s="179"/>
      <c r="H233" s="179"/>
      <c r="I233" s="179"/>
      <c r="J233" s="179"/>
      <c r="K233" s="179"/>
      <c r="L233" s="179"/>
      <c r="M233" s="179"/>
      <c r="N233" s="177"/>
    </row>
    <row r="234" spans="1:14" s="165" customFormat="1" ht="20.100000000000001" customHeight="1">
      <c r="A234" s="182"/>
      <c r="B234" s="187"/>
      <c r="C234" s="191"/>
      <c r="D234" s="187"/>
      <c r="E234" s="177"/>
      <c r="F234" s="179"/>
      <c r="G234" s="179"/>
      <c r="H234" s="179"/>
      <c r="I234" s="179"/>
      <c r="J234" s="179"/>
      <c r="K234" s="179"/>
      <c r="L234" s="179"/>
      <c r="M234" s="179"/>
      <c r="N234" s="177"/>
    </row>
    <row r="235" spans="1:14" s="165" customFormat="1" ht="20.100000000000001" customHeight="1">
      <c r="A235" s="182"/>
      <c r="B235" s="187"/>
      <c r="C235" s="191"/>
      <c r="D235" s="187"/>
      <c r="E235" s="177"/>
      <c r="F235" s="179"/>
      <c r="G235" s="179"/>
      <c r="H235" s="179"/>
      <c r="I235" s="179"/>
      <c r="J235" s="179"/>
      <c r="K235" s="179"/>
      <c r="L235" s="179"/>
      <c r="M235" s="179"/>
      <c r="N235" s="177"/>
    </row>
    <row r="236" spans="1:14" s="165" customFormat="1" ht="20.100000000000001" customHeight="1">
      <c r="A236" s="182"/>
      <c r="B236" s="187"/>
      <c r="C236" s="191"/>
      <c r="D236" s="187"/>
      <c r="E236" s="177"/>
      <c r="F236" s="179"/>
      <c r="G236" s="179"/>
      <c r="H236" s="179"/>
      <c r="I236" s="179"/>
      <c r="J236" s="179"/>
      <c r="K236" s="179"/>
      <c r="L236" s="179"/>
      <c r="M236" s="179"/>
      <c r="N236" s="177"/>
    </row>
    <row r="237" spans="1:14" s="165" customFormat="1" ht="20.100000000000001" customHeight="1">
      <c r="A237" s="182"/>
      <c r="B237" s="187"/>
      <c r="C237" s="191"/>
      <c r="D237" s="187"/>
      <c r="E237" s="177"/>
      <c r="F237" s="179"/>
      <c r="G237" s="179"/>
      <c r="H237" s="179"/>
      <c r="I237" s="179"/>
      <c r="J237" s="179"/>
      <c r="K237" s="179"/>
      <c r="L237" s="179"/>
      <c r="M237" s="179"/>
      <c r="N237" s="177"/>
    </row>
    <row r="238" spans="1:14" s="165" customFormat="1" ht="20.100000000000001" customHeight="1">
      <c r="A238" s="182"/>
      <c r="B238" s="187"/>
      <c r="C238" s="191"/>
      <c r="D238" s="187"/>
      <c r="E238" s="177"/>
      <c r="F238" s="179"/>
      <c r="G238" s="179"/>
      <c r="H238" s="179"/>
      <c r="I238" s="179"/>
      <c r="J238" s="179"/>
      <c r="K238" s="179"/>
      <c r="L238" s="179"/>
      <c r="M238" s="179"/>
      <c r="N238" s="177"/>
    </row>
    <row r="239" spans="1:14" s="165" customFormat="1" ht="20.100000000000001" customHeight="1">
      <c r="A239" s="182"/>
      <c r="B239" s="187"/>
      <c r="C239" s="191"/>
      <c r="D239" s="187"/>
      <c r="E239" s="177"/>
      <c r="F239" s="179"/>
      <c r="G239" s="179"/>
      <c r="H239" s="179"/>
      <c r="I239" s="179"/>
      <c r="J239" s="179"/>
      <c r="K239" s="179"/>
      <c r="L239" s="179"/>
      <c r="M239" s="179"/>
      <c r="N239" s="177"/>
    </row>
    <row r="240" spans="1:14" s="165" customFormat="1" ht="20.100000000000001" customHeight="1">
      <c r="A240" s="182"/>
      <c r="B240" s="187"/>
      <c r="C240" s="191"/>
      <c r="D240" s="187"/>
      <c r="E240" s="177"/>
      <c r="F240" s="179"/>
      <c r="G240" s="179"/>
      <c r="H240" s="179"/>
      <c r="I240" s="179"/>
      <c r="J240" s="179"/>
      <c r="K240" s="179"/>
      <c r="L240" s="179"/>
      <c r="M240" s="179"/>
      <c r="N240" s="177"/>
    </row>
    <row r="241" spans="1:14" s="165" customFormat="1" ht="20.100000000000001" customHeight="1">
      <c r="A241" s="182"/>
      <c r="B241" s="187"/>
      <c r="C241" s="191"/>
      <c r="D241" s="187"/>
      <c r="E241" s="177"/>
      <c r="F241" s="179"/>
      <c r="G241" s="179"/>
      <c r="H241" s="179"/>
      <c r="I241" s="179"/>
      <c r="J241" s="179"/>
      <c r="K241" s="179"/>
      <c r="L241" s="179"/>
      <c r="M241" s="179"/>
      <c r="N241" s="177"/>
    </row>
    <row r="242" spans="1:14" s="165" customFormat="1" ht="20.100000000000001" customHeight="1">
      <c r="A242" s="182"/>
      <c r="B242" s="187"/>
      <c r="C242" s="191"/>
      <c r="D242" s="187"/>
      <c r="E242" s="177"/>
      <c r="F242" s="179"/>
      <c r="G242" s="179"/>
      <c r="H242" s="179"/>
      <c r="I242" s="179"/>
      <c r="J242" s="179"/>
      <c r="K242" s="179"/>
      <c r="L242" s="179"/>
      <c r="M242" s="179"/>
      <c r="N242" s="177"/>
    </row>
    <row r="243" spans="1:14" s="165" customFormat="1" ht="20.100000000000001" customHeight="1">
      <c r="A243" s="182"/>
      <c r="B243" s="187"/>
      <c r="C243" s="191"/>
      <c r="D243" s="187"/>
      <c r="E243" s="177"/>
      <c r="F243" s="179"/>
      <c r="G243" s="179"/>
      <c r="H243" s="179"/>
      <c r="I243" s="179"/>
      <c r="J243" s="179"/>
      <c r="K243" s="179"/>
      <c r="L243" s="179"/>
      <c r="M243" s="179"/>
      <c r="N243" s="177"/>
    </row>
    <row r="244" spans="1:14" s="165" customFormat="1" ht="20.100000000000001" customHeight="1">
      <c r="A244" s="182"/>
      <c r="B244" s="187"/>
      <c r="C244" s="191"/>
      <c r="D244" s="187"/>
      <c r="E244" s="177"/>
      <c r="F244" s="179"/>
      <c r="G244" s="179"/>
      <c r="H244" s="179"/>
      <c r="I244" s="179"/>
      <c r="J244" s="179"/>
      <c r="K244" s="179"/>
      <c r="L244" s="179"/>
      <c r="M244" s="179"/>
      <c r="N244" s="177"/>
    </row>
    <row r="245" spans="1:14" s="165" customFormat="1" ht="20.100000000000001" customHeight="1">
      <c r="A245" s="182"/>
      <c r="B245" s="187"/>
      <c r="C245" s="191"/>
      <c r="D245" s="187"/>
      <c r="E245" s="177"/>
      <c r="F245" s="179"/>
      <c r="G245" s="179"/>
      <c r="H245" s="179"/>
      <c r="I245" s="179"/>
      <c r="J245" s="179"/>
      <c r="K245" s="179"/>
      <c r="L245" s="179"/>
      <c r="M245" s="179"/>
      <c r="N245" s="177"/>
    </row>
    <row r="246" spans="1:14" s="165" customFormat="1" ht="20.100000000000001" customHeight="1">
      <c r="A246" s="182"/>
      <c r="B246" s="187"/>
      <c r="C246" s="191"/>
      <c r="D246" s="187"/>
      <c r="E246" s="177"/>
      <c r="F246" s="179"/>
      <c r="G246" s="179"/>
      <c r="H246" s="179"/>
      <c r="I246" s="179"/>
      <c r="J246" s="179"/>
      <c r="K246" s="179"/>
      <c r="L246" s="179"/>
      <c r="M246" s="179"/>
      <c r="N246" s="177"/>
    </row>
    <row r="247" spans="1:14" s="165" customFormat="1" ht="20.100000000000001" customHeight="1">
      <c r="A247" s="182"/>
      <c r="B247" s="187"/>
      <c r="C247" s="191"/>
      <c r="D247" s="187"/>
      <c r="E247" s="177"/>
      <c r="F247" s="179"/>
      <c r="G247" s="179"/>
      <c r="H247" s="179"/>
      <c r="I247" s="179"/>
      <c r="J247" s="179"/>
      <c r="K247" s="179"/>
      <c r="L247" s="179"/>
      <c r="M247" s="179"/>
      <c r="N247" s="177"/>
    </row>
    <row r="248" spans="1:14" s="165" customFormat="1" ht="20.100000000000001" customHeight="1">
      <c r="A248" s="182"/>
      <c r="B248" s="187"/>
      <c r="C248" s="191"/>
      <c r="D248" s="187"/>
      <c r="E248" s="177"/>
      <c r="F248" s="179"/>
      <c r="G248" s="179"/>
      <c r="H248" s="179"/>
      <c r="I248" s="179"/>
      <c r="J248" s="179"/>
      <c r="K248" s="179"/>
      <c r="L248" s="179"/>
      <c r="M248" s="179"/>
      <c r="N248" s="177"/>
    </row>
    <row r="249" spans="1:14" s="165" customFormat="1" ht="20.100000000000001" customHeight="1">
      <c r="A249" s="182"/>
      <c r="B249" s="187"/>
      <c r="C249" s="191"/>
      <c r="D249" s="187"/>
      <c r="E249" s="177"/>
      <c r="F249" s="179"/>
      <c r="G249" s="179"/>
      <c r="H249" s="179"/>
      <c r="I249" s="179"/>
      <c r="J249" s="179"/>
      <c r="K249" s="179"/>
      <c r="L249" s="179"/>
      <c r="M249" s="179"/>
      <c r="N249" s="177"/>
    </row>
    <row r="250" spans="1:14" s="165" customFormat="1" ht="20.100000000000001" customHeight="1">
      <c r="A250" s="182"/>
      <c r="B250" s="187"/>
      <c r="C250" s="191"/>
      <c r="D250" s="187"/>
      <c r="E250" s="177"/>
      <c r="F250" s="179"/>
      <c r="G250" s="179"/>
      <c r="H250" s="179"/>
      <c r="I250" s="179"/>
      <c r="J250" s="179"/>
      <c r="K250" s="179"/>
      <c r="L250" s="179"/>
      <c r="M250" s="179"/>
      <c r="N250" s="177"/>
    </row>
    <row r="251" spans="1:14" s="165" customFormat="1" ht="20.100000000000001" customHeight="1">
      <c r="A251" s="182"/>
      <c r="B251" s="187"/>
      <c r="C251" s="191"/>
      <c r="D251" s="187"/>
      <c r="E251" s="177"/>
      <c r="F251" s="179"/>
      <c r="G251" s="179"/>
      <c r="H251" s="179"/>
      <c r="I251" s="179"/>
      <c r="J251" s="179"/>
      <c r="K251" s="179"/>
      <c r="L251" s="179"/>
      <c r="M251" s="179"/>
      <c r="N251" s="177"/>
    </row>
    <row r="252" spans="1:14" s="165" customFormat="1" ht="20.100000000000001" customHeight="1">
      <c r="A252" s="182"/>
      <c r="B252" s="187"/>
      <c r="C252" s="191"/>
      <c r="D252" s="187"/>
      <c r="E252" s="177"/>
      <c r="F252" s="179"/>
      <c r="G252" s="179"/>
      <c r="H252" s="179"/>
      <c r="I252" s="179"/>
      <c r="J252" s="179"/>
      <c r="K252" s="179"/>
      <c r="L252" s="179"/>
      <c r="M252" s="179"/>
      <c r="N252" s="177"/>
    </row>
    <row r="253" spans="1:14" s="165" customFormat="1" ht="20.100000000000001" customHeight="1">
      <c r="A253" s="182"/>
      <c r="B253" s="187"/>
      <c r="C253" s="191"/>
      <c r="D253" s="187"/>
      <c r="E253" s="177"/>
      <c r="F253" s="179"/>
      <c r="G253" s="179"/>
      <c r="H253" s="179"/>
      <c r="I253" s="179"/>
      <c r="J253" s="179"/>
      <c r="K253" s="179"/>
      <c r="L253" s="179"/>
      <c r="M253" s="179"/>
      <c r="N253" s="177"/>
    </row>
    <row r="254" spans="1:14" s="165" customFormat="1" ht="20.100000000000001" customHeight="1">
      <c r="A254" s="182"/>
      <c r="B254" s="187"/>
      <c r="C254" s="191"/>
      <c r="D254" s="187"/>
      <c r="E254" s="177"/>
      <c r="F254" s="179"/>
      <c r="G254" s="179"/>
      <c r="H254" s="179"/>
      <c r="I254" s="179"/>
      <c r="J254" s="179"/>
      <c r="K254" s="179"/>
      <c r="L254" s="179"/>
      <c r="M254" s="179"/>
      <c r="N254" s="177"/>
    </row>
    <row r="255" spans="1:14" s="165" customFormat="1" ht="20.100000000000001" customHeight="1">
      <c r="A255" s="182"/>
      <c r="B255" s="187"/>
      <c r="C255" s="191"/>
      <c r="D255" s="187"/>
      <c r="E255" s="177"/>
      <c r="F255" s="179"/>
      <c r="G255" s="179"/>
      <c r="H255" s="179"/>
      <c r="I255" s="179"/>
      <c r="J255" s="179"/>
      <c r="K255" s="179"/>
      <c r="L255" s="179"/>
      <c r="M255" s="179"/>
      <c r="N255" s="177"/>
    </row>
    <row r="256" spans="1:14" s="165" customFormat="1" ht="20.100000000000001" customHeight="1">
      <c r="A256" s="182"/>
      <c r="B256" s="187"/>
      <c r="C256" s="191"/>
      <c r="D256" s="187"/>
      <c r="E256" s="177"/>
      <c r="F256" s="179"/>
      <c r="G256" s="179"/>
      <c r="H256" s="179"/>
      <c r="I256" s="179"/>
      <c r="J256" s="179"/>
      <c r="K256" s="179"/>
      <c r="L256" s="179"/>
      <c r="M256" s="179"/>
      <c r="N256" s="177"/>
    </row>
    <row r="257" spans="1:14" s="165" customFormat="1" ht="20.100000000000001" customHeight="1">
      <c r="A257" s="182"/>
      <c r="B257" s="187"/>
      <c r="C257" s="191"/>
      <c r="D257" s="187"/>
      <c r="E257" s="177"/>
      <c r="F257" s="179"/>
      <c r="G257" s="179"/>
      <c r="H257" s="179"/>
      <c r="I257" s="179"/>
      <c r="J257" s="179"/>
      <c r="K257" s="179"/>
      <c r="L257" s="179"/>
      <c r="M257" s="179"/>
      <c r="N257" s="177"/>
    </row>
    <row r="258" spans="1:14" s="165" customFormat="1" ht="20.100000000000001" customHeight="1">
      <c r="A258" s="182"/>
      <c r="B258" s="187"/>
      <c r="C258" s="191"/>
      <c r="D258" s="187"/>
      <c r="E258" s="177"/>
      <c r="F258" s="179"/>
      <c r="G258" s="179"/>
      <c r="H258" s="179"/>
      <c r="I258" s="179"/>
      <c r="J258" s="179"/>
      <c r="K258" s="179"/>
      <c r="L258" s="179"/>
      <c r="M258" s="179"/>
      <c r="N258" s="177"/>
    </row>
    <row r="259" spans="1:14" s="165" customFormat="1" ht="20.100000000000001" customHeight="1">
      <c r="A259" s="182"/>
      <c r="B259" s="187"/>
      <c r="C259" s="191"/>
      <c r="D259" s="187"/>
      <c r="E259" s="177"/>
      <c r="F259" s="179"/>
      <c r="G259" s="179"/>
      <c r="H259" s="179"/>
      <c r="I259" s="179"/>
      <c r="J259" s="179"/>
      <c r="K259" s="179"/>
      <c r="L259" s="179"/>
      <c r="M259" s="179"/>
      <c r="N259" s="177"/>
    </row>
    <row r="260" spans="1:14" s="165" customFormat="1" ht="20.100000000000001" customHeight="1">
      <c r="A260" s="182"/>
      <c r="B260" s="187"/>
      <c r="C260" s="191"/>
      <c r="D260" s="187"/>
      <c r="E260" s="177"/>
      <c r="F260" s="179"/>
      <c r="G260" s="179"/>
      <c r="H260" s="179"/>
      <c r="I260" s="179"/>
      <c r="J260" s="179"/>
      <c r="K260" s="179"/>
      <c r="L260" s="179"/>
      <c r="M260" s="179"/>
      <c r="N260" s="177"/>
    </row>
    <row r="261" spans="1:14" s="165" customFormat="1" ht="20.100000000000001" customHeight="1">
      <c r="A261" s="182"/>
      <c r="B261" s="187"/>
      <c r="C261" s="191"/>
      <c r="D261" s="187"/>
      <c r="E261" s="177"/>
      <c r="F261" s="179"/>
      <c r="G261" s="179"/>
      <c r="H261" s="179"/>
      <c r="I261" s="179"/>
      <c r="J261" s="179"/>
      <c r="K261" s="179"/>
      <c r="L261" s="179"/>
      <c r="M261" s="179"/>
      <c r="N261" s="177"/>
    </row>
    <row r="262" spans="1:14" s="165" customFormat="1" ht="20.100000000000001" customHeight="1">
      <c r="A262" s="182"/>
      <c r="B262" s="187"/>
      <c r="C262" s="191"/>
      <c r="D262" s="187"/>
      <c r="E262" s="177"/>
      <c r="F262" s="179"/>
      <c r="G262" s="179"/>
      <c r="H262" s="179"/>
      <c r="I262" s="179"/>
      <c r="J262" s="179"/>
      <c r="K262" s="179"/>
      <c r="L262" s="179"/>
      <c r="M262" s="179"/>
      <c r="N262" s="177"/>
    </row>
    <row r="263" spans="1:14" s="165" customFormat="1" ht="20.100000000000001" customHeight="1">
      <c r="A263" s="182"/>
      <c r="B263" s="187"/>
      <c r="C263" s="191"/>
      <c r="D263" s="187"/>
      <c r="E263" s="177"/>
      <c r="F263" s="179"/>
      <c r="G263" s="179"/>
      <c r="H263" s="179"/>
      <c r="I263" s="179"/>
      <c r="J263" s="179"/>
      <c r="K263" s="179"/>
      <c r="L263" s="179"/>
      <c r="M263" s="179"/>
      <c r="N263" s="177"/>
    </row>
    <row r="264" spans="1:14" s="165" customFormat="1" ht="20.100000000000001" customHeight="1">
      <c r="A264" s="182"/>
      <c r="B264" s="187"/>
      <c r="C264" s="191"/>
      <c r="D264" s="187"/>
      <c r="E264" s="177"/>
      <c r="F264" s="179"/>
      <c r="G264" s="179"/>
      <c r="H264" s="179"/>
      <c r="I264" s="179"/>
      <c r="J264" s="179"/>
      <c r="K264" s="179"/>
      <c r="L264" s="179"/>
      <c r="M264" s="179"/>
      <c r="N264" s="177"/>
    </row>
    <row r="265" spans="1:14" s="165" customFormat="1" ht="20.100000000000001" customHeight="1">
      <c r="A265" s="182"/>
      <c r="B265" s="187"/>
      <c r="C265" s="191"/>
      <c r="D265" s="187"/>
      <c r="E265" s="177"/>
      <c r="F265" s="179"/>
      <c r="G265" s="179"/>
      <c r="H265" s="179"/>
      <c r="I265" s="179"/>
      <c r="J265" s="179"/>
      <c r="K265" s="179"/>
      <c r="L265" s="179"/>
      <c r="M265" s="179"/>
      <c r="N265" s="177"/>
    </row>
    <row r="266" spans="1:14" s="165" customFormat="1" ht="20.100000000000001" customHeight="1">
      <c r="A266" s="182"/>
      <c r="B266" s="187"/>
      <c r="C266" s="191"/>
      <c r="D266" s="187"/>
      <c r="E266" s="177"/>
      <c r="F266" s="179"/>
      <c r="G266" s="179"/>
      <c r="H266" s="179"/>
      <c r="I266" s="179"/>
      <c r="J266" s="179"/>
      <c r="K266" s="179"/>
      <c r="L266" s="179"/>
      <c r="M266" s="179"/>
      <c r="N266" s="177"/>
    </row>
    <row r="267" spans="1:14" s="165" customFormat="1" ht="20.100000000000001" customHeight="1">
      <c r="A267" s="182"/>
      <c r="B267" s="187"/>
      <c r="C267" s="191"/>
      <c r="D267" s="187"/>
      <c r="E267" s="177"/>
      <c r="F267" s="179"/>
      <c r="G267" s="179"/>
      <c r="H267" s="179"/>
      <c r="I267" s="179"/>
      <c r="J267" s="179"/>
      <c r="K267" s="179"/>
      <c r="L267" s="179"/>
      <c r="M267" s="179"/>
      <c r="N267" s="177"/>
    </row>
    <row r="268" spans="1:14" s="165" customFormat="1" ht="20.100000000000001" customHeight="1">
      <c r="A268" s="182"/>
      <c r="B268" s="187"/>
      <c r="C268" s="191"/>
      <c r="D268" s="187"/>
      <c r="E268" s="177"/>
      <c r="F268" s="179"/>
      <c r="G268" s="179"/>
      <c r="H268" s="179"/>
      <c r="I268" s="179"/>
      <c r="J268" s="179"/>
      <c r="K268" s="179"/>
      <c r="L268" s="179"/>
      <c r="M268" s="179"/>
      <c r="N268" s="177"/>
    </row>
    <row r="269" spans="1:14" s="165" customFormat="1" ht="20.100000000000001" customHeight="1">
      <c r="A269" s="182"/>
      <c r="B269" s="187"/>
      <c r="C269" s="191"/>
      <c r="D269" s="187"/>
      <c r="E269" s="177"/>
      <c r="F269" s="179"/>
      <c r="G269" s="179"/>
      <c r="H269" s="179"/>
      <c r="I269" s="179"/>
      <c r="J269" s="179"/>
      <c r="K269" s="179"/>
      <c r="L269" s="179"/>
      <c r="M269" s="179"/>
      <c r="N269" s="177"/>
    </row>
    <row r="270" spans="1:14" s="165" customFormat="1" ht="20.100000000000001" customHeight="1">
      <c r="A270" s="182"/>
      <c r="B270" s="187"/>
      <c r="C270" s="191"/>
      <c r="D270" s="187"/>
      <c r="E270" s="177"/>
      <c r="F270" s="179"/>
      <c r="G270" s="179"/>
      <c r="H270" s="179"/>
      <c r="I270" s="179"/>
      <c r="J270" s="179"/>
      <c r="K270" s="179"/>
      <c r="L270" s="179"/>
      <c r="M270" s="179"/>
      <c r="N270" s="177"/>
    </row>
    <row r="271" spans="1:14" s="165" customFormat="1" ht="20.100000000000001" customHeight="1">
      <c r="A271" s="182"/>
      <c r="B271" s="187"/>
      <c r="C271" s="191"/>
      <c r="D271" s="187"/>
      <c r="E271" s="177"/>
      <c r="F271" s="179"/>
      <c r="G271" s="179"/>
      <c r="H271" s="179"/>
      <c r="I271" s="179"/>
      <c r="J271" s="179"/>
      <c r="K271" s="179"/>
      <c r="L271" s="179"/>
      <c r="M271" s="179"/>
      <c r="N271" s="177"/>
    </row>
    <row r="272" spans="1:14" s="165" customFormat="1" ht="20.100000000000001" customHeight="1">
      <c r="A272" s="182"/>
      <c r="B272" s="187"/>
      <c r="C272" s="191"/>
      <c r="D272" s="187"/>
      <c r="E272" s="177"/>
      <c r="F272" s="179"/>
      <c r="G272" s="179"/>
      <c r="H272" s="179"/>
      <c r="I272" s="179"/>
      <c r="J272" s="179"/>
      <c r="K272" s="179"/>
      <c r="L272" s="179"/>
      <c r="M272" s="179"/>
      <c r="N272" s="177"/>
    </row>
    <row r="273" spans="1:14" s="165" customFormat="1" ht="20.100000000000001" customHeight="1">
      <c r="A273" s="182"/>
      <c r="B273" s="187"/>
      <c r="C273" s="191"/>
      <c r="D273" s="187"/>
      <c r="E273" s="177"/>
      <c r="F273" s="179"/>
      <c r="G273" s="179"/>
      <c r="H273" s="179"/>
      <c r="I273" s="179"/>
      <c r="J273" s="179"/>
      <c r="K273" s="179"/>
      <c r="L273" s="179"/>
      <c r="M273" s="179"/>
      <c r="N273" s="177"/>
    </row>
    <row r="274" spans="1:14" s="165" customFormat="1" ht="20.100000000000001" customHeight="1">
      <c r="A274" s="182"/>
      <c r="B274" s="187"/>
      <c r="C274" s="191"/>
      <c r="D274" s="187"/>
      <c r="E274" s="177"/>
      <c r="F274" s="179"/>
      <c r="G274" s="179"/>
      <c r="H274" s="179"/>
      <c r="I274" s="179"/>
      <c r="J274" s="179"/>
      <c r="K274" s="179"/>
      <c r="L274" s="179"/>
      <c r="M274" s="179"/>
      <c r="N274" s="177"/>
    </row>
    <row r="275" spans="1:14" s="165" customFormat="1" ht="20.100000000000001" customHeight="1">
      <c r="A275" s="182"/>
      <c r="B275" s="187"/>
      <c r="C275" s="191"/>
      <c r="D275" s="187"/>
      <c r="E275" s="177"/>
      <c r="F275" s="179"/>
      <c r="G275" s="179"/>
      <c r="H275" s="179"/>
      <c r="I275" s="179"/>
      <c r="J275" s="179"/>
      <c r="K275" s="179"/>
      <c r="L275" s="179"/>
      <c r="M275" s="179"/>
      <c r="N275" s="177"/>
    </row>
    <row r="276" spans="1:14" s="165" customFormat="1" ht="20.100000000000001" customHeight="1">
      <c r="A276" s="182"/>
      <c r="B276" s="187"/>
      <c r="C276" s="191"/>
      <c r="D276" s="187"/>
      <c r="E276" s="177"/>
      <c r="F276" s="179"/>
      <c r="G276" s="179"/>
      <c r="H276" s="179"/>
      <c r="I276" s="179"/>
      <c r="J276" s="179"/>
      <c r="K276" s="179"/>
      <c r="L276" s="179"/>
      <c r="M276" s="179"/>
      <c r="N276" s="177"/>
    </row>
    <row r="277" spans="1:14" s="165" customFormat="1" ht="20.100000000000001" customHeight="1">
      <c r="A277" s="182"/>
      <c r="B277" s="187"/>
      <c r="C277" s="191"/>
      <c r="D277" s="187"/>
      <c r="E277" s="177"/>
      <c r="F277" s="179"/>
      <c r="G277" s="179"/>
      <c r="H277" s="179"/>
      <c r="I277" s="179"/>
      <c r="J277" s="179"/>
      <c r="K277" s="179"/>
      <c r="L277" s="179"/>
      <c r="M277" s="179"/>
      <c r="N277" s="177"/>
    </row>
    <row r="278" spans="1:14" s="165" customFormat="1" ht="20.100000000000001" customHeight="1">
      <c r="A278" s="182"/>
      <c r="B278" s="187"/>
      <c r="C278" s="191"/>
      <c r="D278" s="187"/>
      <c r="E278" s="177"/>
      <c r="F278" s="179"/>
      <c r="G278" s="179"/>
      <c r="H278" s="179"/>
      <c r="I278" s="179"/>
      <c r="J278" s="179"/>
      <c r="K278" s="179"/>
      <c r="L278" s="179"/>
      <c r="M278" s="179"/>
      <c r="N278" s="177"/>
    </row>
    <row r="279" spans="1:14" s="165" customFormat="1" ht="20.100000000000001" customHeight="1">
      <c r="A279" s="182"/>
      <c r="B279" s="187"/>
      <c r="C279" s="191"/>
      <c r="D279" s="187"/>
      <c r="E279" s="177"/>
      <c r="F279" s="179"/>
      <c r="G279" s="179"/>
      <c r="H279" s="179"/>
      <c r="I279" s="179"/>
      <c r="J279" s="179"/>
      <c r="K279" s="179"/>
      <c r="L279" s="179"/>
      <c r="M279" s="179"/>
      <c r="N279" s="177"/>
    </row>
    <row r="280" spans="1:14" s="165" customFormat="1" ht="20.100000000000001" customHeight="1">
      <c r="A280" s="182"/>
      <c r="B280" s="187"/>
      <c r="C280" s="191"/>
      <c r="D280" s="187"/>
      <c r="E280" s="177"/>
      <c r="F280" s="179"/>
      <c r="G280" s="179"/>
      <c r="H280" s="179"/>
      <c r="I280" s="179"/>
      <c r="J280" s="179"/>
      <c r="K280" s="179"/>
      <c r="L280" s="179"/>
      <c r="M280" s="179"/>
      <c r="N280" s="177"/>
    </row>
    <row r="281" spans="1:14" s="165" customFormat="1" ht="20.100000000000001" customHeight="1">
      <c r="A281" s="182"/>
      <c r="B281" s="187"/>
      <c r="C281" s="191"/>
      <c r="D281" s="187"/>
      <c r="E281" s="177"/>
      <c r="F281" s="179"/>
      <c r="G281" s="179"/>
      <c r="H281" s="179"/>
      <c r="I281" s="179"/>
      <c r="J281" s="179"/>
      <c r="K281" s="179"/>
      <c r="L281" s="179"/>
      <c r="M281" s="179"/>
      <c r="N281" s="177"/>
    </row>
    <row r="282" spans="1:14" s="165" customFormat="1" ht="20.100000000000001" customHeight="1">
      <c r="A282" s="182"/>
      <c r="B282" s="187"/>
      <c r="C282" s="191"/>
      <c r="D282" s="187"/>
      <c r="E282" s="177"/>
      <c r="F282" s="179"/>
      <c r="G282" s="179"/>
      <c r="H282" s="179"/>
      <c r="I282" s="179"/>
      <c r="J282" s="179"/>
      <c r="K282" s="179"/>
      <c r="L282" s="179"/>
      <c r="M282" s="179"/>
      <c r="N282" s="177"/>
    </row>
    <row r="283" spans="1:14" s="165" customFormat="1" ht="20.100000000000001" customHeight="1">
      <c r="A283" s="182"/>
      <c r="B283" s="187"/>
      <c r="C283" s="191"/>
      <c r="D283" s="187"/>
      <c r="E283" s="177"/>
      <c r="F283" s="179"/>
      <c r="G283" s="179"/>
      <c r="H283" s="179"/>
      <c r="I283" s="179"/>
      <c r="J283" s="179"/>
      <c r="K283" s="179"/>
      <c r="L283" s="179"/>
      <c r="M283" s="179"/>
      <c r="N283" s="177"/>
    </row>
    <row r="284" spans="1:14" s="165" customFormat="1" ht="20.100000000000001" customHeight="1">
      <c r="A284" s="182"/>
      <c r="B284" s="187"/>
      <c r="C284" s="191"/>
      <c r="D284" s="187"/>
      <c r="E284" s="177"/>
      <c r="F284" s="179"/>
      <c r="G284" s="179"/>
      <c r="H284" s="179"/>
      <c r="I284" s="179"/>
      <c r="J284" s="179"/>
      <c r="K284" s="179"/>
      <c r="L284" s="179"/>
      <c r="M284" s="179"/>
      <c r="N284" s="177"/>
    </row>
    <row r="285" spans="1:14" s="165" customFormat="1" ht="20.100000000000001" customHeight="1">
      <c r="A285" s="182"/>
      <c r="B285" s="187"/>
      <c r="C285" s="191"/>
      <c r="D285" s="187"/>
      <c r="E285" s="177"/>
      <c r="F285" s="179"/>
      <c r="G285" s="179"/>
      <c r="H285" s="179"/>
      <c r="I285" s="179"/>
      <c r="J285" s="179"/>
      <c r="K285" s="179"/>
      <c r="L285" s="179"/>
      <c r="M285" s="179"/>
      <c r="N285" s="177"/>
    </row>
    <row r="286" spans="1:14" s="165" customFormat="1" ht="20.100000000000001" customHeight="1">
      <c r="A286" s="182"/>
      <c r="B286" s="187"/>
      <c r="C286" s="191"/>
      <c r="D286" s="187"/>
      <c r="E286" s="177"/>
      <c r="F286" s="179"/>
      <c r="G286" s="179"/>
      <c r="H286" s="179"/>
      <c r="I286" s="179"/>
      <c r="J286" s="179"/>
      <c r="K286" s="179"/>
      <c r="L286" s="179"/>
      <c r="M286" s="179"/>
      <c r="N286" s="177"/>
    </row>
    <row r="287" spans="1:14" s="165" customFormat="1" ht="20.100000000000001" customHeight="1">
      <c r="A287" s="182"/>
      <c r="B287" s="187"/>
      <c r="C287" s="191"/>
      <c r="D287" s="187"/>
      <c r="E287" s="177"/>
      <c r="F287" s="179"/>
      <c r="G287" s="179"/>
      <c r="H287" s="179"/>
      <c r="I287" s="179"/>
      <c r="J287" s="179"/>
      <c r="K287" s="179"/>
      <c r="L287" s="179"/>
      <c r="M287" s="179"/>
      <c r="N287" s="177"/>
    </row>
    <row r="288" spans="1:14" s="165" customFormat="1" ht="20.100000000000001" customHeight="1">
      <c r="A288" s="182"/>
      <c r="B288" s="187"/>
      <c r="C288" s="191"/>
      <c r="D288" s="187"/>
      <c r="E288" s="177"/>
      <c r="F288" s="179"/>
      <c r="G288" s="179"/>
      <c r="H288" s="179"/>
      <c r="I288" s="179"/>
      <c r="J288" s="179"/>
      <c r="K288" s="179"/>
      <c r="L288" s="179"/>
      <c r="M288" s="179"/>
      <c r="N288" s="177"/>
    </row>
    <row r="289" spans="1:14" s="165" customFormat="1" ht="20.100000000000001" customHeight="1">
      <c r="A289" s="182"/>
      <c r="B289" s="187"/>
      <c r="C289" s="191"/>
      <c r="D289" s="187"/>
      <c r="E289" s="177"/>
      <c r="F289" s="179"/>
      <c r="G289" s="179"/>
      <c r="H289" s="179"/>
      <c r="I289" s="179"/>
      <c r="J289" s="179"/>
      <c r="K289" s="179"/>
      <c r="L289" s="179"/>
      <c r="M289" s="179"/>
      <c r="N289" s="177"/>
    </row>
    <row r="290" spans="1:14" s="165" customFormat="1" ht="20.100000000000001" customHeight="1">
      <c r="A290" s="182"/>
      <c r="B290" s="187"/>
      <c r="C290" s="191"/>
      <c r="D290" s="187"/>
      <c r="E290" s="177"/>
      <c r="F290" s="179"/>
      <c r="G290" s="179"/>
      <c r="H290" s="179"/>
      <c r="I290" s="179"/>
      <c r="J290" s="179"/>
      <c r="K290" s="179"/>
      <c r="L290" s="179"/>
      <c r="M290" s="179"/>
      <c r="N290" s="177"/>
    </row>
    <row r="291" spans="1:14" s="165" customFormat="1" ht="20.100000000000001" customHeight="1">
      <c r="A291" s="182"/>
      <c r="B291" s="187"/>
      <c r="C291" s="191"/>
      <c r="D291" s="187"/>
      <c r="E291" s="177"/>
      <c r="F291" s="179"/>
      <c r="G291" s="179"/>
      <c r="H291" s="179"/>
      <c r="I291" s="179"/>
      <c r="J291" s="179"/>
      <c r="K291" s="179"/>
      <c r="L291" s="179"/>
      <c r="M291" s="179"/>
      <c r="N291" s="177"/>
    </row>
    <row r="292" spans="1:14" s="165" customFormat="1" ht="20.100000000000001" customHeight="1">
      <c r="A292" s="182"/>
      <c r="B292" s="187"/>
      <c r="C292" s="191"/>
      <c r="D292" s="187"/>
      <c r="E292" s="177"/>
      <c r="F292" s="179"/>
      <c r="G292" s="179"/>
      <c r="H292" s="179"/>
      <c r="I292" s="179"/>
      <c r="J292" s="179"/>
      <c r="K292" s="179"/>
      <c r="L292" s="179"/>
      <c r="M292" s="179"/>
      <c r="N292" s="177"/>
    </row>
    <row r="293" spans="1:14" s="165" customFormat="1" ht="20.100000000000001" customHeight="1">
      <c r="A293" s="182"/>
      <c r="B293" s="187"/>
      <c r="C293" s="191"/>
      <c r="D293" s="187"/>
      <c r="E293" s="177"/>
      <c r="F293" s="179"/>
      <c r="G293" s="179"/>
      <c r="H293" s="179"/>
      <c r="I293" s="179"/>
      <c r="J293" s="179"/>
      <c r="K293" s="179"/>
      <c r="L293" s="179"/>
      <c r="M293" s="179"/>
      <c r="N293" s="177"/>
    </row>
    <row r="294" spans="1:14" s="165" customFormat="1" ht="20.100000000000001" customHeight="1">
      <c r="A294" s="182"/>
      <c r="B294" s="187"/>
      <c r="C294" s="191"/>
      <c r="D294" s="187"/>
      <c r="E294" s="177"/>
      <c r="F294" s="179"/>
      <c r="G294" s="179"/>
      <c r="H294" s="179"/>
      <c r="I294" s="179"/>
      <c r="J294" s="179"/>
      <c r="K294" s="179"/>
      <c r="L294" s="179"/>
      <c r="M294" s="179"/>
      <c r="N294" s="177"/>
    </row>
    <row r="295" spans="1:14" s="165" customFormat="1" ht="20.100000000000001" customHeight="1">
      <c r="A295" s="182"/>
      <c r="B295" s="187"/>
      <c r="C295" s="191"/>
      <c r="D295" s="187"/>
      <c r="E295" s="177"/>
      <c r="F295" s="179"/>
      <c r="G295" s="179"/>
      <c r="H295" s="179"/>
      <c r="I295" s="179"/>
      <c r="J295" s="179"/>
      <c r="K295" s="179"/>
      <c r="L295" s="179"/>
      <c r="M295" s="179"/>
      <c r="N295" s="177"/>
    </row>
    <row r="296" spans="1:14" s="165" customFormat="1" ht="20.100000000000001" customHeight="1">
      <c r="A296" s="182"/>
      <c r="B296" s="187"/>
      <c r="C296" s="191"/>
      <c r="D296" s="187"/>
      <c r="E296" s="177"/>
      <c r="F296" s="179"/>
      <c r="G296" s="179"/>
      <c r="H296" s="179"/>
      <c r="I296" s="179"/>
      <c r="J296" s="179"/>
      <c r="K296" s="179"/>
      <c r="L296" s="179"/>
      <c r="M296" s="179"/>
      <c r="N296" s="177"/>
    </row>
    <row r="297" spans="1:14" s="165" customFormat="1" ht="20.100000000000001" customHeight="1">
      <c r="A297" s="182"/>
      <c r="B297" s="187"/>
      <c r="C297" s="191"/>
      <c r="D297" s="187"/>
      <c r="E297" s="177"/>
      <c r="F297" s="179"/>
      <c r="G297" s="179"/>
      <c r="H297" s="179"/>
      <c r="I297" s="179"/>
      <c r="J297" s="179"/>
      <c r="K297" s="179"/>
      <c r="L297" s="179"/>
      <c r="M297" s="179"/>
      <c r="N297" s="177"/>
    </row>
    <row r="298" spans="1:14" s="165" customFormat="1" ht="20.100000000000001" customHeight="1">
      <c r="A298" s="182"/>
      <c r="B298" s="187"/>
      <c r="C298" s="191"/>
      <c r="D298" s="187"/>
      <c r="E298" s="177"/>
      <c r="F298" s="179"/>
      <c r="G298" s="179"/>
      <c r="H298" s="179"/>
      <c r="I298" s="179"/>
      <c r="J298" s="179"/>
      <c r="K298" s="179"/>
      <c r="L298" s="179"/>
      <c r="M298" s="179"/>
      <c r="N298" s="177"/>
    </row>
    <row r="299" spans="1:14" s="165" customFormat="1" ht="20.100000000000001" customHeight="1">
      <c r="A299" s="182"/>
      <c r="B299" s="187"/>
      <c r="C299" s="191"/>
      <c r="D299" s="187"/>
      <c r="E299" s="177"/>
      <c r="F299" s="179"/>
      <c r="G299" s="179"/>
      <c r="H299" s="179"/>
      <c r="I299" s="179"/>
      <c r="J299" s="179"/>
      <c r="K299" s="179"/>
      <c r="L299" s="179"/>
      <c r="M299" s="179"/>
      <c r="N299" s="177"/>
    </row>
    <row r="300" spans="1:14" s="165" customFormat="1" ht="20.100000000000001" customHeight="1">
      <c r="A300" s="182"/>
      <c r="B300" s="187"/>
      <c r="C300" s="191"/>
      <c r="D300" s="187"/>
      <c r="E300" s="177"/>
      <c r="F300" s="179"/>
      <c r="G300" s="179"/>
      <c r="H300" s="179"/>
      <c r="I300" s="179"/>
      <c r="J300" s="179"/>
      <c r="K300" s="179"/>
      <c r="L300" s="179"/>
      <c r="M300" s="179"/>
      <c r="N300" s="177"/>
    </row>
    <row r="301" spans="1:14" s="165" customFormat="1" ht="20.100000000000001" customHeight="1">
      <c r="A301" s="182"/>
      <c r="B301" s="187"/>
      <c r="C301" s="191"/>
      <c r="D301" s="187"/>
      <c r="E301" s="177"/>
      <c r="F301" s="179"/>
      <c r="G301" s="179"/>
      <c r="H301" s="179"/>
      <c r="I301" s="179"/>
      <c r="J301" s="179"/>
      <c r="K301" s="179"/>
      <c r="L301" s="179"/>
      <c r="M301" s="179"/>
      <c r="N301" s="177"/>
    </row>
    <row r="302" spans="1:14" s="165" customFormat="1" ht="20.100000000000001" customHeight="1">
      <c r="A302" s="182"/>
      <c r="B302" s="187"/>
      <c r="C302" s="191"/>
      <c r="D302" s="187"/>
      <c r="E302" s="177"/>
      <c r="F302" s="179"/>
      <c r="G302" s="179"/>
      <c r="H302" s="179"/>
      <c r="I302" s="179"/>
      <c r="J302" s="179"/>
      <c r="K302" s="179"/>
      <c r="L302" s="179"/>
      <c r="M302" s="179"/>
      <c r="N302" s="177"/>
    </row>
    <row r="303" spans="1:14" s="165" customFormat="1" ht="20.100000000000001" customHeight="1">
      <c r="A303" s="182"/>
      <c r="B303" s="187"/>
      <c r="C303" s="191"/>
      <c r="D303" s="187"/>
      <c r="E303" s="177"/>
      <c r="F303" s="179"/>
      <c r="G303" s="179"/>
      <c r="H303" s="179"/>
      <c r="I303" s="179"/>
      <c r="J303" s="179"/>
      <c r="K303" s="179"/>
      <c r="L303" s="179"/>
      <c r="M303" s="179"/>
      <c r="N303" s="177"/>
    </row>
    <row r="304" spans="1:14" s="165" customFormat="1" ht="20.100000000000001" customHeight="1">
      <c r="A304" s="182"/>
      <c r="B304" s="187"/>
      <c r="C304" s="191"/>
      <c r="D304" s="187"/>
      <c r="E304" s="177"/>
      <c r="F304" s="179"/>
      <c r="G304" s="179"/>
      <c r="H304" s="179"/>
      <c r="I304" s="179"/>
      <c r="J304" s="179"/>
      <c r="K304" s="179"/>
      <c r="L304" s="179"/>
      <c r="M304" s="179"/>
      <c r="N304" s="177"/>
    </row>
    <row r="305" spans="1:14" s="165" customFormat="1" ht="20.100000000000001" customHeight="1">
      <c r="A305" s="182"/>
      <c r="B305" s="187"/>
      <c r="C305" s="191"/>
      <c r="D305" s="187"/>
      <c r="E305" s="177"/>
      <c r="F305" s="179"/>
      <c r="G305" s="179"/>
      <c r="H305" s="179"/>
      <c r="I305" s="179"/>
      <c r="J305" s="179"/>
      <c r="K305" s="179"/>
      <c r="L305" s="179"/>
      <c r="M305" s="179"/>
      <c r="N305" s="177"/>
    </row>
    <row r="306" spans="1:14" s="165" customFormat="1" ht="20.100000000000001" customHeight="1">
      <c r="A306" s="182"/>
      <c r="B306" s="187"/>
      <c r="C306" s="191"/>
      <c r="D306" s="187"/>
      <c r="E306" s="177"/>
      <c r="F306" s="179"/>
      <c r="G306" s="179"/>
      <c r="H306" s="179"/>
      <c r="I306" s="179"/>
      <c r="J306" s="179"/>
      <c r="K306" s="179"/>
      <c r="L306" s="179"/>
      <c r="M306" s="179"/>
      <c r="N306" s="177"/>
    </row>
    <row r="307" spans="1:14" s="165" customFormat="1" ht="20.100000000000001" customHeight="1">
      <c r="A307" s="182"/>
      <c r="B307" s="187"/>
      <c r="C307" s="191"/>
      <c r="D307" s="187"/>
      <c r="E307" s="177"/>
      <c r="F307" s="179"/>
      <c r="G307" s="179"/>
      <c r="H307" s="179"/>
      <c r="I307" s="179"/>
      <c r="J307" s="179"/>
      <c r="K307" s="179"/>
      <c r="L307" s="179"/>
      <c r="M307" s="179"/>
      <c r="N307" s="177"/>
    </row>
    <row r="308" spans="1:14" s="165" customFormat="1" ht="20.100000000000001" customHeight="1">
      <c r="A308" s="182"/>
      <c r="B308" s="187"/>
      <c r="C308" s="191"/>
      <c r="D308" s="187"/>
      <c r="E308" s="177"/>
      <c r="F308" s="179"/>
      <c r="G308" s="179"/>
      <c r="H308" s="179"/>
      <c r="I308" s="179"/>
      <c r="J308" s="179"/>
      <c r="K308" s="179"/>
      <c r="L308" s="179"/>
      <c r="M308" s="179"/>
      <c r="N308" s="177"/>
    </row>
    <row r="309" spans="1:14" s="165" customFormat="1" ht="20.100000000000001" customHeight="1">
      <c r="A309" s="182"/>
      <c r="B309" s="187"/>
      <c r="C309" s="191"/>
      <c r="D309" s="187"/>
      <c r="E309" s="177"/>
      <c r="F309" s="179"/>
      <c r="G309" s="179"/>
      <c r="H309" s="179"/>
      <c r="I309" s="179"/>
      <c r="J309" s="179"/>
      <c r="K309" s="179"/>
      <c r="L309" s="179"/>
      <c r="M309" s="179"/>
      <c r="N309" s="177"/>
    </row>
    <row r="310" spans="1:14" s="165" customFormat="1" ht="20.100000000000001" customHeight="1">
      <c r="A310" s="182"/>
      <c r="B310" s="187"/>
      <c r="C310" s="191"/>
      <c r="D310" s="187"/>
      <c r="E310" s="177"/>
      <c r="F310" s="179"/>
      <c r="G310" s="179"/>
      <c r="H310" s="179"/>
      <c r="I310" s="179"/>
      <c r="J310" s="179"/>
      <c r="K310" s="179"/>
      <c r="L310" s="179"/>
      <c r="M310" s="179"/>
      <c r="N310" s="177"/>
    </row>
    <row r="311" spans="1:14" s="165" customFormat="1" ht="20.100000000000001" customHeight="1">
      <c r="A311" s="182"/>
      <c r="B311" s="187"/>
      <c r="C311" s="191"/>
      <c r="D311" s="187"/>
      <c r="E311" s="177"/>
      <c r="F311" s="179"/>
      <c r="G311" s="179"/>
      <c r="H311" s="179"/>
      <c r="I311" s="179"/>
      <c r="J311" s="179"/>
      <c r="K311" s="179"/>
      <c r="L311" s="179"/>
      <c r="M311" s="179"/>
      <c r="N311" s="177"/>
    </row>
    <row r="312" spans="1:14" s="165" customFormat="1" ht="20.100000000000001" customHeight="1">
      <c r="A312" s="182"/>
      <c r="B312" s="187"/>
      <c r="C312" s="191"/>
      <c r="D312" s="187"/>
      <c r="E312" s="177"/>
      <c r="F312" s="179"/>
      <c r="G312" s="179"/>
      <c r="H312" s="179"/>
      <c r="I312" s="179"/>
      <c r="J312" s="179"/>
      <c r="K312" s="179"/>
      <c r="L312" s="179"/>
      <c r="M312" s="179"/>
      <c r="N312" s="177"/>
    </row>
    <row r="313" spans="1:14" s="165" customFormat="1" ht="20.100000000000001" customHeight="1">
      <c r="A313" s="182"/>
      <c r="B313" s="187"/>
      <c r="C313" s="191"/>
      <c r="D313" s="187"/>
      <c r="E313" s="177"/>
      <c r="F313" s="179"/>
      <c r="G313" s="179"/>
      <c r="H313" s="179"/>
      <c r="I313" s="179"/>
      <c r="J313" s="179"/>
      <c r="K313" s="179"/>
      <c r="L313" s="179"/>
      <c r="M313" s="179"/>
      <c r="N313" s="177"/>
    </row>
    <row r="314" spans="1:14" s="165" customFormat="1" ht="20.100000000000001" customHeight="1">
      <c r="A314" s="182"/>
      <c r="B314" s="187"/>
      <c r="C314" s="191"/>
      <c r="D314" s="187"/>
      <c r="E314" s="177"/>
      <c r="F314" s="179"/>
      <c r="G314" s="179"/>
      <c r="H314" s="179"/>
      <c r="I314" s="179"/>
      <c r="J314" s="179"/>
      <c r="K314" s="179"/>
      <c r="L314" s="179"/>
      <c r="M314" s="179"/>
      <c r="N314" s="177"/>
    </row>
    <row r="315" spans="1:14" s="165" customFormat="1" ht="20.100000000000001" customHeight="1">
      <c r="A315" s="182"/>
      <c r="B315" s="187"/>
      <c r="C315" s="191"/>
      <c r="D315" s="187"/>
      <c r="E315" s="177"/>
      <c r="F315" s="179"/>
      <c r="G315" s="179"/>
      <c r="H315" s="179"/>
      <c r="I315" s="179"/>
      <c r="J315" s="179"/>
      <c r="K315" s="179"/>
      <c r="L315" s="179"/>
      <c r="M315" s="179"/>
      <c r="N315" s="177"/>
    </row>
    <row r="316" spans="1:14" s="165" customFormat="1" ht="20.100000000000001" customHeight="1">
      <c r="A316" s="182"/>
      <c r="B316" s="187"/>
      <c r="C316" s="191"/>
      <c r="D316" s="187"/>
      <c r="E316" s="177"/>
      <c r="F316" s="179"/>
      <c r="G316" s="179"/>
      <c r="H316" s="179"/>
      <c r="I316" s="179"/>
      <c r="J316" s="179"/>
      <c r="K316" s="179"/>
      <c r="L316" s="179"/>
      <c r="M316" s="179"/>
      <c r="N316" s="177"/>
    </row>
    <row r="317" spans="1:14" s="165" customFormat="1" ht="20.100000000000001" customHeight="1">
      <c r="A317" s="182"/>
      <c r="B317" s="187"/>
      <c r="C317" s="191"/>
      <c r="D317" s="187"/>
      <c r="E317" s="177"/>
      <c r="F317" s="179"/>
      <c r="G317" s="179"/>
      <c r="H317" s="179"/>
      <c r="I317" s="179"/>
      <c r="J317" s="179"/>
      <c r="K317" s="179"/>
      <c r="L317" s="179"/>
      <c r="M317" s="179"/>
      <c r="N317" s="177"/>
    </row>
    <row r="318" spans="1:14" s="165" customFormat="1" ht="20.100000000000001" customHeight="1">
      <c r="A318" s="182"/>
      <c r="B318" s="187"/>
      <c r="C318" s="191"/>
      <c r="D318" s="187"/>
      <c r="E318" s="177"/>
      <c r="F318" s="179"/>
      <c r="G318" s="179"/>
      <c r="H318" s="179"/>
      <c r="I318" s="179"/>
      <c r="J318" s="179"/>
      <c r="K318" s="179"/>
      <c r="L318" s="179"/>
      <c r="M318" s="179"/>
      <c r="N318" s="177"/>
    </row>
    <row r="319" spans="1:14" s="165" customFormat="1" ht="20.100000000000001" customHeight="1">
      <c r="A319" s="182"/>
      <c r="B319" s="187"/>
      <c r="C319" s="191"/>
      <c r="D319" s="187"/>
      <c r="E319" s="177"/>
      <c r="F319" s="179"/>
      <c r="G319" s="179"/>
      <c r="H319" s="179"/>
      <c r="I319" s="179"/>
      <c r="J319" s="179"/>
      <c r="K319" s="179"/>
      <c r="L319" s="179"/>
      <c r="M319" s="179"/>
      <c r="N319" s="177"/>
    </row>
    <row r="320" spans="1:14" s="165" customFormat="1" ht="20.100000000000001" customHeight="1">
      <c r="A320" s="182"/>
      <c r="B320" s="187"/>
      <c r="C320" s="191"/>
      <c r="D320" s="187"/>
      <c r="E320" s="177"/>
      <c r="F320" s="179"/>
      <c r="G320" s="179"/>
      <c r="H320" s="179"/>
      <c r="I320" s="179"/>
      <c r="J320" s="179"/>
      <c r="K320" s="179"/>
      <c r="L320" s="179"/>
      <c r="M320" s="179"/>
      <c r="N320" s="177"/>
    </row>
    <row r="321" spans="1:14" s="165" customFormat="1" ht="20.100000000000001" customHeight="1">
      <c r="A321" s="182"/>
      <c r="B321" s="187"/>
      <c r="C321" s="191"/>
      <c r="D321" s="187"/>
      <c r="E321" s="177"/>
      <c r="F321" s="179"/>
      <c r="G321" s="179"/>
      <c r="H321" s="179"/>
      <c r="I321" s="179"/>
      <c r="J321" s="179"/>
      <c r="K321" s="179"/>
      <c r="L321" s="179"/>
      <c r="M321" s="179"/>
      <c r="N321" s="177"/>
    </row>
    <row r="322" spans="1:14" s="165" customFormat="1" ht="20.100000000000001" customHeight="1">
      <c r="A322" s="182"/>
      <c r="B322" s="187"/>
      <c r="C322" s="191"/>
      <c r="D322" s="187"/>
      <c r="E322" s="177"/>
      <c r="F322" s="179"/>
      <c r="G322" s="179"/>
      <c r="H322" s="179"/>
      <c r="I322" s="179"/>
      <c r="J322" s="179"/>
      <c r="K322" s="179"/>
      <c r="L322" s="179"/>
      <c r="M322" s="179"/>
      <c r="N322" s="177"/>
    </row>
    <row r="323" spans="1:14" s="165" customFormat="1" ht="20.100000000000001" customHeight="1">
      <c r="A323" s="182"/>
      <c r="B323" s="187"/>
      <c r="C323" s="191"/>
      <c r="D323" s="187"/>
      <c r="E323" s="177"/>
      <c r="F323" s="179"/>
      <c r="G323" s="179"/>
      <c r="H323" s="179"/>
      <c r="I323" s="179"/>
      <c r="J323" s="179"/>
      <c r="K323" s="179"/>
      <c r="L323" s="179"/>
      <c r="M323" s="179"/>
      <c r="N323" s="177"/>
    </row>
    <row r="324" spans="1:14" s="165" customFormat="1" ht="20.100000000000001" customHeight="1">
      <c r="A324" s="182"/>
      <c r="B324" s="187"/>
      <c r="C324" s="191"/>
      <c r="D324" s="187"/>
      <c r="E324" s="177"/>
      <c r="F324" s="179"/>
      <c r="G324" s="179"/>
      <c r="H324" s="179"/>
      <c r="I324" s="179"/>
      <c r="J324" s="179"/>
      <c r="K324" s="179"/>
      <c r="L324" s="179"/>
      <c r="M324" s="179"/>
      <c r="N324" s="177"/>
    </row>
    <row r="325" spans="1:14" s="165" customFormat="1" ht="20.100000000000001" customHeight="1">
      <c r="A325" s="182"/>
      <c r="B325" s="187"/>
      <c r="C325" s="191"/>
      <c r="D325" s="187"/>
      <c r="E325" s="177"/>
      <c r="F325" s="179"/>
      <c r="G325" s="179"/>
      <c r="H325" s="179"/>
      <c r="I325" s="179"/>
      <c r="J325" s="179"/>
      <c r="K325" s="179"/>
      <c r="L325" s="179"/>
      <c r="M325" s="179"/>
      <c r="N325" s="177"/>
    </row>
    <row r="326" spans="1:14" s="165" customFormat="1" ht="20.100000000000001" customHeight="1">
      <c r="A326" s="182"/>
      <c r="B326" s="187"/>
      <c r="C326" s="191"/>
      <c r="D326" s="187"/>
      <c r="E326" s="177"/>
      <c r="F326" s="179"/>
      <c r="G326" s="179"/>
      <c r="H326" s="179"/>
      <c r="I326" s="179"/>
      <c r="J326" s="179"/>
      <c r="K326" s="179"/>
      <c r="L326" s="179"/>
      <c r="M326" s="179"/>
      <c r="N326" s="177"/>
    </row>
    <row r="327" spans="1:14" s="165" customFormat="1" ht="20.100000000000001" customHeight="1">
      <c r="A327" s="182"/>
      <c r="B327" s="187"/>
      <c r="C327" s="191"/>
      <c r="D327" s="187"/>
      <c r="E327" s="177"/>
      <c r="F327" s="179"/>
      <c r="G327" s="179"/>
      <c r="H327" s="179"/>
      <c r="I327" s="179"/>
      <c r="J327" s="179"/>
      <c r="K327" s="179"/>
      <c r="L327" s="179"/>
      <c r="M327" s="179"/>
      <c r="N327" s="177"/>
    </row>
    <row r="328" spans="1:14" s="165" customFormat="1" ht="20.100000000000001" customHeight="1">
      <c r="A328" s="182"/>
      <c r="B328" s="187"/>
      <c r="C328" s="191"/>
      <c r="D328" s="187"/>
      <c r="E328" s="177"/>
      <c r="F328" s="179"/>
      <c r="G328" s="179"/>
      <c r="H328" s="179"/>
      <c r="I328" s="179"/>
      <c r="J328" s="179"/>
      <c r="K328" s="179"/>
      <c r="L328" s="179"/>
      <c r="M328" s="179"/>
      <c r="N328" s="177"/>
    </row>
    <row r="329" spans="1:14" s="165" customFormat="1" ht="20.100000000000001" customHeight="1">
      <c r="A329" s="182"/>
      <c r="B329" s="187"/>
      <c r="C329" s="191"/>
      <c r="D329" s="187"/>
      <c r="E329" s="177"/>
      <c r="F329" s="179"/>
      <c r="G329" s="179"/>
      <c r="H329" s="179"/>
      <c r="I329" s="179"/>
      <c r="J329" s="179"/>
      <c r="K329" s="179"/>
      <c r="L329" s="179"/>
      <c r="M329" s="179"/>
      <c r="N329" s="177"/>
    </row>
    <row r="330" spans="1:14" s="165" customFormat="1" ht="20.100000000000001" customHeight="1">
      <c r="A330" s="182"/>
      <c r="B330" s="187"/>
      <c r="C330" s="191"/>
      <c r="D330" s="187"/>
      <c r="E330" s="177"/>
      <c r="F330" s="179"/>
      <c r="G330" s="179"/>
      <c r="H330" s="179"/>
      <c r="I330" s="179"/>
      <c r="J330" s="179"/>
      <c r="K330" s="179"/>
      <c r="L330" s="179"/>
      <c r="M330" s="179"/>
      <c r="N330" s="177"/>
    </row>
    <row r="331" spans="1:14" s="165" customFormat="1" ht="20.100000000000001" customHeight="1">
      <c r="A331" s="182"/>
      <c r="B331" s="187"/>
      <c r="C331" s="191"/>
      <c r="D331" s="187"/>
      <c r="E331" s="177"/>
      <c r="F331" s="179"/>
      <c r="G331" s="179"/>
      <c r="H331" s="179"/>
      <c r="I331" s="179"/>
      <c r="J331" s="179"/>
      <c r="K331" s="179"/>
      <c r="L331" s="179"/>
      <c r="M331" s="179"/>
      <c r="N331" s="177"/>
    </row>
    <row r="332" spans="1:14" s="165" customFormat="1" ht="20.100000000000001" customHeight="1">
      <c r="A332" s="182"/>
      <c r="B332" s="187"/>
      <c r="C332" s="191"/>
      <c r="D332" s="187"/>
      <c r="E332" s="177"/>
      <c r="F332" s="179"/>
      <c r="G332" s="179"/>
      <c r="H332" s="179"/>
      <c r="I332" s="179"/>
      <c r="J332" s="179"/>
      <c r="K332" s="179"/>
      <c r="L332" s="179"/>
      <c r="M332" s="179"/>
      <c r="N332" s="177"/>
    </row>
    <row r="333" spans="1:14" s="165" customFormat="1" ht="20.100000000000001" customHeight="1">
      <c r="A333" s="182"/>
      <c r="B333" s="187"/>
      <c r="C333" s="191"/>
      <c r="D333" s="187"/>
      <c r="E333" s="177"/>
      <c r="F333" s="179"/>
      <c r="G333" s="179"/>
      <c r="H333" s="179"/>
      <c r="I333" s="179"/>
      <c r="J333" s="179"/>
      <c r="K333" s="179"/>
      <c r="L333" s="179"/>
      <c r="M333" s="179"/>
      <c r="N333" s="177"/>
    </row>
    <row r="334" spans="1:14" s="165" customFormat="1" ht="20.100000000000001" customHeight="1">
      <c r="A334" s="182"/>
      <c r="B334" s="187"/>
      <c r="C334" s="191"/>
      <c r="D334" s="187"/>
      <c r="E334" s="177"/>
      <c r="F334" s="179"/>
      <c r="G334" s="179"/>
      <c r="H334" s="179"/>
      <c r="I334" s="179"/>
      <c r="J334" s="179"/>
      <c r="K334" s="179"/>
      <c r="L334" s="179"/>
      <c r="M334" s="179"/>
      <c r="N334" s="177"/>
    </row>
    <row r="335" spans="1:14" s="165" customFormat="1" ht="20.100000000000001" customHeight="1">
      <c r="A335" s="182"/>
      <c r="B335" s="187"/>
      <c r="C335" s="191"/>
      <c r="D335" s="187"/>
      <c r="E335" s="177"/>
      <c r="F335" s="179"/>
      <c r="G335" s="179"/>
      <c r="H335" s="179"/>
      <c r="I335" s="179"/>
      <c r="J335" s="179"/>
      <c r="K335" s="179"/>
      <c r="L335" s="179"/>
      <c r="M335" s="179"/>
      <c r="N335" s="177"/>
    </row>
    <row r="336" spans="1:14" s="165" customFormat="1" ht="20.100000000000001" customHeight="1">
      <c r="A336" s="182"/>
      <c r="B336" s="187"/>
      <c r="C336" s="191"/>
      <c r="D336" s="187"/>
      <c r="E336" s="177"/>
      <c r="F336" s="179"/>
      <c r="G336" s="179"/>
      <c r="H336" s="179"/>
      <c r="I336" s="179"/>
      <c r="J336" s="179"/>
      <c r="K336" s="179"/>
      <c r="L336" s="179"/>
      <c r="M336" s="179"/>
      <c r="N336" s="177"/>
    </row>
    <row r="337" spans="1:14" s="165" customFormat="1" ht="20.100000000000001" customHeight="1">
      <c r="A337" s="182"/>
      <c r="B337" s="187"/>
      <c r="C337" s="191"/>
      <c r="D337" s="187"/>
      <c r="E337" s="177"/>
      <c r="F337" s="179"/>
      <c r="G337" s="179"/>
      <c r="H337" s="179"/>
      <c r="I337" s="179"/>
      <c r="J337" s="179"/>
      <c r="K337" s="179"/>
      <c r="L337" s="179"/>
      <c r="M337" s="179"/>
      <c r="N337" s="177"/>
    </row>
    <row r="338" spans="1:14" s="165" customFormat="1" ht="20.100000000000001" customHeight="1">
      <c r="A338" s="182"/>
      <c r="B338" s="187"/>
      <c r="C338" s="191"/>
      <c r="D338" s="187"/>
      <c r="E338" s="177"/>
      <c r="F338" s="179"/>
      <c r="G338" s="179"/>
      <c r="H338" s="179"/>
      <c r="I338" s="179"/>
      <c r="J338" s="179"/>
      <c r="K338" s="179"/>
      <c r="L338" s="179"/>
      <c r="M338" s="179"/>
      <c r="N338" s="177"/>
    </row>
    <row r="339" spans="1:14" s="165" customFormat="1" ht="20.100000000000001" customHeight="1">
      <c r="A339" s="182"/>
      <c r="B339" s="187"/>
      <c r="C339" s="191"/>
      <c r="D339" s="187"/>
      <c r="E339" s="177"/>
      <c r="F339" s="179"/>
      <c r="G339" s="179"/>
      <c r="H339" s="179"/>
      <c r="I339" s="179"/>
      <c r="J339" s="179"/>
      <c r="K339" s="179"/>
      <c r="L339" s="179"/>
      <c r="M339" s="179"/>
      <c r="N339" s="177"/>
    </row>
    <row r="340" spans="1:14" s="165" customFormat="1" ht="20.100000000000001" customHeight="1">
      <c r="A340" s="182"/>
      <c r="B340" s="187"/>
      <c r="C340" s="191"/>
      <c r="D340" s="187"/>
      <c r="E340" s="177"/>
      <c r="F340" s="179"/>
      <c r="G340" s="179"/>
      <c r="H340" s="179"/>
      <c r="I340" s="179"/>
      <c r="J340" s="179"/>
      <c r="K340" s="179"/>
      <c r="L340" s="179"/>
      <c r="M340" s="179"/>
      <c r="N340" s="177"/>
    </row>
    <row r="341" spans="1:14" s="165" customFormat="1" ht="20.100000000000001" customHeight="1">
      <c r="A341" s="182"/>
      <c r="B341" s="187"/>
      <c r="C341" s="191"/>
      <c r="D341" s="187"/>
      <c r="E341" s="177"/>
      <c r="F341" s="179"/>
      <c r="G341" s="179"/>
      <c r="H341" s="179"/>
      <c r="I341" s="179"/>
      <c r="J341" s="179"/>
      <c r="K341" s="179"/>
      <c r="L341" s="179"/>
      <c r="M341" s="179"/>
      <c r="N341" s="177"/>
    </row>
    <row r="342" spans="1:14" s="165" customFormat="1" ht="20.100000000000001" customHeight="1">
      <c r="A342" s="182"/>
      <c r="B342" s="187"/>
      <c r="C342" s="191"/>
      <c r="D342" s="187"/>
      <c r="E342" s="177"/>
      <c r="F342" s="179"/>
      <c r="G342" s="179"/>
      <c r="H342" s="179"/>
      <c r="I342" s="179"/>
      <c r="J342" s="179"/>
      <c r="K342" s="179"/>
      <c r="L342" s="179"/>
      <c r="M342" s="179"/>
      <c r="N342" s="177"/>
    </row>
    <row r="343" spans="1:14" s="165" customFormat="1" ht="20.100000000000001" customHeight="1">
      <c r="A343" s="182"/>
      <c r="B343" s="187"/>
      <c r="C343" s="191"/>
      <c r="D343" s="187"/>
      <c r="E343" s="177"/>
      <c r="F343" s="179"/>
      <c r="G343" s="179"/>
      <c r="H343" s="179"/>
      <c r="I343" s="179"/>
      <c r="J343" s="179"/>
      <c r="K343" s="179"/>
      <c r="L343" s="179"/>
      <c r="M343" s="179"/>
      <c r="N343" s="177"/>
    </row>
    <row r="344" spans="1:14" s="165" customFormat="1" ht="20.100000000000001" customHeight="1">
      <c r="A344" s="182"/>
      <c r="B344" s="187"/>
      <c r="C344" s="191"/>
      <c r="D344" s="187"/>
      <c r="E344" s="177"/>
      <c r="F344" s="179"/>
      <c r="G344" s="179"/>
      <c r="H344" s="179"/>
      <c r="I344" s="179"/>
      <c r="J344" s="179"/>
      <c r="K344" s="179"/>
      <c r="L344" s="179"/>
      <c r="M344" s="179"/>
      <c r="N344" s="177"/>
    </row>
    <row r="345" spans="1:14" s="165" customFormat="1" ht="20.100000000000001" customHeight="1">
      <c r="A345" s="182"/>
      <c r="B345" s="187"/>
      <c r="C345" s="191"/>
      <c r="D345" s="187"/>
      <c r="E345" s="177"/>
      <c r="F345" s="179"/>
      <c r="G345" s="179"/>
      <c r="H345" s="179"/>
      <c r="I345" s="179"/>
      <c r="J345" s="179"/>
      <c r="K345" s="179"/>
      <c r="L345" s="179"/>
      <c r="M345" s="179"/>
      <c r="N345" s="177"/>
    </row>
    <row r="346" spans="1:14" s="165" customFormat="1" ht="20.100000000000001" customHeight="1">
      <c r="A346" s="182"/>
      <c r="B346" s="187"/>
      <c r="C346" s="191"/>
      <c r="D346" s="187"/>
      <c r="E346" s="177"/>
      <c r="F346" s="179"/>
      <c r="G346" s="179"/>
      <c r="H346" s="179"/>
      <c r="I346" s="179"/>
      <c r="J346" s="179"/>
      <c r="K346" s="179"/>
      <c r="L346" s="179"/>
      <c r="M346" s="179"/>
      <c r="N346" s="177"/>
    </row>
    <row r="347" spans="1:14" s="165" customFormat="1" ht="20.100000000000001" customHeight="1">
      <c r="A347" s="182"/>
      <c r="B347" s="187"/>
      <c r="C347" s="191"/>
      <c r="D347" s="187"/>
      <c r="E347" s="177"/>
      <c r="F347" s="179"/>
      <c r="G347" s="179"/>
      <c r="H347" s="179"/>
      <c r="I347" s="179"/>
      <c r="J347" s="179"/>
      <c r="K347" s="179"/>
      <c r="L347" s="179"/>
      <c r="M347" s="179"/>
      <c r="N347" s="177"/>
    </row>
    <row r="348" spans="1:14" s="165" customFormat="1" ht="20.100000000000001" customHeight="1">
      <c r="A348" s="182"/>
      <c r="B348" s="187"/>
      <c r="C348" s="191"/>
      <c r="D348" s="187"/>
      <c r="E348" s="177"/>
      <c r="F348" s="179"/>
      <c r="G348" s="179"/>
      <c r="H348" s="179"/>
      <c r="I348" s="179"/>
      <c r="J348" s="179"/>
      <c r="K348" s="179"/>
      <c r="L348" s="179"/>
      <c r="M348" s="179"/>
      <c r="N348" s="177"/>
    </row>
    <row r="349" spans="1:14" s="165" customFormat="1" ht="20.100000000000001" customHeight="1">
      <c r="A349" s="182"/>
      <c r="B349" s="187"/>
      <c r="C349" s="191"/>
      <c r="D349" s="187"/>
      <c r="E349" s="177"/>
      <c r="F349" s="179"/>
      <c r="G349" s="179"/>
      <c r="H349" s="179"/>
      <c r="I349" s="179"/>
      <c r="J349" s="179"/>
      <c r="K349" s="179"/>
      <c r="L349" s="179"/>
      <c r="M349" s="179"/>
      <c r="N349" s="177"/>
    </row>
    <row r="350" spans="1:14" s="165" customFormat="1" ht="20.100000000000001" customHeight="1">
      <c r="A350" s="182"/>
      <c r="B350" s="187"/>
      <c r="C350" s="191"/>
      <c r="D350" s="187"/>
      <c r="E350" s="177"/>
      <c r="F350" s="179"/>
      <c r="G350" s="179"/>
      <c r="H350" s="179"/>
      <c r="I350" s="179"/>
      <c r="J350" s="179"/>
      <c r="K350" s="179"/>
      <c r="L350" s="179"/>
      <c r="M350" s="179"/>
      <c r="N350" s="177"/>
    </row>
    <row r="351" spans="1:14" s="165" customFormat="1" ht="20.100000000000001" customHeight="1">
      <c r="A351" s="182"/>
      <c r="B351" s="187"/>
      <c r="C351" s="191"/>
      <c r="D351" s="187"/>
      <c r="E351" s="177"/>
      <c r="F351" s="179"/>
      <c r="G351" s="179"/>
      <c r="H351" s="179"/>
      <c r="I351" s="179"/>
      <c r="J351" s="179"/>
      <c r="K351" s="179"/>
      <c r="L351" s="179"/>
      <c r="M351" s="179"/>
      <c r="N351" s="177"/>
    </row>
    <row r="352" spans="1:14" s="165" customFormat="1" ht="20.100000000000001" customHeight="1">
      <c r="A352" s="182"/>
      <c r="B352" s="187"/>
      <c r="C352" s="191"/>
      <c r="D352" s="187"/>
      <c r="E352" s="177"/>
      <c r="F352" s="179"/>
      <c r="G352" s="179"/>
      <c r="H352" s="179"/>
      <c r="I352" s="179"/>
      <c r="J352" s="179"/>
      <c r="K352" s="179"/>
      <c r="L352" s="179"/>
      <c r="M352" s="179"/>
      <c r="N352" s="177"/>
    </row>
    <row r="353" spans="1:14" s="165" customFormat="1" ht="20.100000000000001" customHeight="1">
      <c r="A353" s="182"/>
      <c r="B353" s="187"/>
      <c r="C353" s="191"/>
      <c r="D353" s="187"/>
      <c r="E353" s="177"/>
      <c r="F353" s="179"/>
      <c r="G353" s="179"/>
      <c r="H353" s="179"/>
      <c r="I353" s="179"/>
      <c r="J353" s="179"/>
      <c r="K353" s="179"/>
      <c r="L353" s="179"/>
      <c r="M353" s="179"/>
      <c r="N353" s="177"/>
    </row>
    <row r="354" spans="1:14" s="165" customFormat="1" ht="20.100000000000001" customHeight="1">
      <c r="A354" s="182"/>
      <c r="B354" s="187"/>
      <c r="C354" s="191"/>
      <c r="D354" s="187"/>
      <c r="E354" s="177"/>
      <c r="F354" s="179"/>
      <c r="G354" s="179"/>
      <c r="H354" s="179"/>
      <c r="I354" s="179"/>
      <c r="J354" s="179"/>
      <c r="K354" s="179"/>
      <c r="L354" s="179"/>
      <c r="M354" s="179"/>
      <c r="N354" s="177"/>
    </row>
    <row r="355" spans="1:14" s="165" customFormat="1" ht="20.100000000000001" customHeight="1">
      <c r="A355" s="182"/>
      <c r="B355" s="187"/>
      <c r="C355" s="191"/>
      <c r="D355" s="187"/>
      <c r="E355" s="177"/>
      <c r="F355" s="179"/>
      <c r="G355" s="179"/>
      <c r="H355" s="179"/>
      <c r="I355" s="179"/>
      <c r="J355" s="179"/>
      <c r="K355" s="179"/>
      <c r="L355" s="179"/>
      <c r="M355" s="179"/>
      <c r="N355" s="177"/>
    </row>
    <row r="356" spans="1:14" s="165" customFormat="1" ht="20.100000000000001" customHeight="1">
      <c r="A356" s="182"/>
      <c r="B356" s="187"/>
      <c r="C356" s="191"/>
      <c r="D356" s="187"/>
      <c r="E356" s="177"/>
      <c r="F356" s="179"/>
      <c r="G356" s="179"/>
      <c r="H356" s="179"/>
      <c r="I356" s="179"/>
      <c r="J356" s="179"/>
      <c r="K356" s="179"/>
      <c r="L356" s="179"/>
      <c r="M356" s="179"/>
      <c r="N356" s="177"/>
    </row>
    <row r="357" spans="1:14" s="165" customFormat="1" ht="20.100000000000001" customHeight="1">
      <c r="A357" s="182"/>
      <c r="B357" s="187"/>
      <c r="C357" s="191"/>
      <c r="D357" s="187"/>
      <c r="E357" s="177"/>
      <c r="F357" s="179"/>
      <c r="G357" s="179"/>
      <c r="H357" s="179"/>
      <c r="I357" s="179"/>
      <c r="J357" s="179"/>
      <c r="K357" s="179"/>
      <c r="L357" s="179"/>
      <c r="M357" s="179"/>
      <c r="N357" s="177"/>
    </row>
    <row r="358" spans="1:14" s="165" customFormat="1" ht="20.100000000000001" customHeight="1">
      <c r="A358" s="182"/>
      <c r="B358" s="187"/>
      <c r="C358" s="191"/>
      <c r="D358" s="187"/>
      <c r="E358" s="177"/>
      <c r="F358" s="179"/>
      <c r="G358" s="179"/>
      <c r="H358" s="179"/>
      <c r="I358" s="179"/>
      <c r="J358" s="179"/>
      <c r="K358" s="179"/>
      <c r="L358" s="179"/>
      <c r="M358" s="179"/>
      <c r="N358" s="177"/>
    </row>
    <row r="359" spans="1:14" s="165" customFormat="1" ht="20.100000000000001" customHeight="1">
      <c r="A359" s="182"/>
      <c r="B359" s="187"/>
      <c r="C359" s="191"/>
      <c r="D359" s="187"/>
      <c r="E359" s="177"/>
      <c r="F359" s="179"/>
      <c r="G359" s="179"/>
      <c r="H359" s="179"/>
      <c r="I359" s="179"/>
      <c r="J359" s="179"/>
      <c r="K359" s="179"/>
      <c r="L359" s="179"/>
      <c r="M359" s="179"/>
      <c r="N359" s="177"/>
    </row>
    <row r="360" spans="1:14" s="165" customFormat="1" ht="20.100000000000001" customHeight="1">
      <c r="A360" s="182"/>
      <c r="B360" s="187"/>
      <c r="C360" s="191"/>
      <c r="D360" s="187"/>
      <c r="E360" s="177"/>
      <c r="F360" s="179"/>
      <c r="G360" s="179"/>
      <c r="H360" s="179"/>
      <c r="I360" s="179"/>
      <c r="J360" s="179"/>
      <c r="K360" s="179"/>
      <c r="L360" s="179"/>
      <c r="M360" s="179"/>
      <c r="N360" s="177"/>
    </row>
    <row r="361" spans="1:14" s="165" customFormat="1" ht="20.100000000000001" customHeight="1">
      <c r="A361" s="182"/>
      <c r="B361" s="187"/>
      <c r="C361" s="191"/>
      <c r="D361" s="187"/>
      <c r="E361" s="177"/>
      <c r="F361" s="179"/>
      <c r="G361" s="179"/>
      <c r="H361" s="179"/>
      <c r="I361" s="179"/>
      <c r="J361" s="179"/>
      <c r="K361" s="179"/>
      <c r="L361" s="179"/>
      <c r="M361" s="179"/>
      <c r="N361" s="177"/>
    </row>
    <row r="362" spans="1:14" s="165" customFormat="1" ht="20.100000000000001" customHeight="1">
      <c r="A362" s="182"/>
      <c r="B362" s="187"/>
      <c r="C362" s="191"/>
      <c r="D362" s="187"/>
      <c r="E362" s="177"/>
      <c r="F362" s="179"/>
      <c r="G362" s="179"/>
      <c r="H362" s="179"/>
      <c r="I362" s="179"/>
      <c r="J362" s="179"/>
      <c r="K362" s="179"/>
      <c r="L362" s="179"/>
      <c r="M362" s="179"/>
      <c r="N362" s="177"/>
    </row>
    <row r="363" spans="1:14" s="165" customFormat="1" ht="20.100000000000001" customHeight="1">
      <c r="A363" s="182"/>
      <c r="B363" s="187"/>
      <c r="C363" s="191"/>
      <c r="D363" s="187"/>
      <c r="E363" s="177"/>
      <c r="F363" s="179"/>
      <c r="G363" s="179"/>
      <c r="H363" s="179"/>
      <c r="I363" s="179"/>
      <c r="J363" s="179"/>
      <c r="K363" s="179"/>
      <c r="L363" s="179"/>
      <c r="M363" s="179"/>
      <c r="N363" s="177"/>
    </row>
    <row r="364" spans="1:14" s="165" customFormat="1" ht="20.100000000000001" customHeight="1">
      <c r="A364" s="182"/>
      <c r="B364" s="187"/>
      <c r="C364" s="191"/>
      <c r="D364" s="187"/>
      <c r="E364" s="177"/>
      <c r="F364" s="179"/>
      <c r="G364" s="179"/>
      <c r="H364" s="179"/>
      <c r="I364" s="179"/>
      <c r="J364" s="179"/>
      <c r="K364" s="179"/>
      <c r="L364" s="179"/>
      <c r="M364" s="179"/>
      <c r="N364" s="177"/>
    </row>
    <row r="365" spans="1:14" s="165" customFormat="1" ht="20.100000000000001" customHeight="1">
      <c r="A365" s="182"/>
      <c r="B365" s="187"/>
      <c r="C365" s="191"/>
      <c r="D365" s="187"/>
      <c r="E365" s="177"/>
      <c r="F365" s="179"/>
      <c r="G365" s="179"/>
      <c r="H365" s="179"/>
      <c r="I365" s="179"/>
      <c r="J365" s="179"/>
      <c r="K365" s="179"/>
      <c r="L365" s="179"/>
      <c r="M365" s="179"/>
      <c r="N365" s="177"/>
    </row>
    <row r="366" spans="1:14" s="165" customFormat="1" ht="20.100000000000001" customHeight="1">
      <c r="A366" s="182"/>
      <c r="B366" s="187"/>
      <c r="C366" s="191"/>
      <c r="D366" s="187"/>
      <c r="E366" s="177"/>
      <c r="F366" s="179"/>
      <c r="G366" s="179"/>
      <c r="H366" s="179"/>
      <c r="I366" s="179"/>
      <c r="J366" s="179"/>
      <c r="K366" s="179"/>
      <c r="L366" s="179"/>
      <c r="M366" s="179"/>
      <c r="N366" s="177"/>
    </row>
    <row r="367" spans="1:14" s="165" customFormat="1" ht="20.100000000000001" customHeight="1">
      <c r="A367" s="182"/>
      <c r="B367" s="187"/>
      <c r="C367" s="191"/>
      <c r="D367" s="187"/>
      <c r="E367" s="177"/>
      <c r="F367" s="179"/>
      <c r="G367" s="179"/>
      <c r="H367" s="179"/>
      <c r="I367" s="179"/>
      <c r="J367" s="179"/>
      <c r="K367" s="179"/>
      <c r="L367" s="179"/>
      <c r="M367" s="179"/>
      <c r="N367" s="177"/>
    </row>
    <row r="368" spans="1:14" s="165" customFormat="1" ht="20.100000000000001" customHeight="1">
      <c r="A368" s="182"/>
      <c r="B368" s="187"/>
      <c r="C368" s="191"/>
      <c r="D368" s="187"/>
      <c r="E368" s="177"/>
      <c r="F368" s="179"/>
      <c r="G368" s="179"/>
      <c r="H368" s="179"/>
      <c r="I368" s="179"/>
      <c r="J368" s="179"/>
      <c r="K368" s="179"/>
      <c r="L368" s="179"/>
      <c r="M368" s="179"/>
      <c r="N368" s="177"/>
    </row>
    <row r="369" spans="1:14" s="165" customFormat="1" ht="20.100000000000001" customHeight="1">
      <c r="A369" s="182"/>
      <c r="B369" s="187"/>
      <c r="C369" s="191"/>
      <c r="D369" s="187"/>
      <c r="E369" s="177"/>
      <c r="F369" s="179"/>
      <c r="G369" s="179"/>
      <c r="H369" s="179"/>
      <c r="I369" s="179"/>
      <c r="J369" s="179"/>
      <c r="K369" s="179"/>
      <c r="L369" s="179"/>
      <c r="M369" s="179"/>
      <c r="N369" s="177"/>
    </row>
    <row r="370" spans="1:14" s="165" customFormat="1" ht="20.100000000000001" customHeight="1">
      <c r="A370" s="182"/>
      <c r="B370" s="187"/>
      <c r="C370" s="191"/>
      <c r="D370" s="187"/>
      <c r="E370" s="177"/>
      <c r="F370" s="179"/>
      <c r="G370" s="179"/>
      <c r="H370" s="179"/>
      <c r="I370" s="179"/>
      <c r="J370" s="179"/>
      <c r="K370" s="179"/>
      <c r="L370" s="179"/>
      <c r="M370" s="179"/>
      <c r="N370" s="177"/>
    </row>
    <row r="371" spans="1:14" s="165" customFormat="1" ht="20.100000000000001" customHeight="1">
      <c r="A371" s="182"/>
      <c r="B371" s="187"/>
      <c r="C371" s="191"/>
      <c r="D371" s="187"/>
      <c r="E371" s="177"/>
      <c r="F371" s="179"/>
      <c r="G371" s="179"/>
      <c r="H371" s="179"/>
      <c r="I371" s="179"/>
      <c r="J371" s="179"/>
      <c r="K371" s="179"/>
      <c r="L371" s="179"/>
      <c r="M371" s="179"/>
      <c r="N371" s="177"/>
    </row>
    <row r="372" spans="1:14" s="165" customFormat="1" ht="20.100000000000001" customHeight="1">
      <c r="A372" s="182"/>
      <c r="B372" s="187"/>
      <c r="C372" s="191"/>
      <c r="D372" s="187"/>
      <c r="E372" s="177"/>
      <c r="F372" s="179"/>
      <c r="G372" s="179"/>
      <c r="H372" s="179"/>
      <c r="I372" s="179"/>
      <c r="J372" s="179"/>
      <c r="K372" s="179"/>
      <c r="L372" s="179"/>
      <c r="M372" s="179"/>
      <c r="N372" s="177"/>
    </row>
    <row r="373" spans="1:14" s="165" customFormat="1" ht="20.100000000000001" customHeight="1">
      <c r="A373" s="182"/>
      <c r="B373" s="187"/>
      <c r="C373" s="191"/>
      <c r="D373" s="187"/>
      <c r="E373" s="177"/>
      <c r="F373" s="179"/>
      <c r="G373" s="179"/>
      <c r="H373" s="179"/>
      <c r="I373" s="179"/>
      <c r="J373" s="179"/>
      <c r="K373" s="179"/>
      <c r="L373" s="179"/>
      <c r="M373" s="179"/>
      <c r="N373" s="177"/>
    </row>
    <row r="374" spans="1:14" s="165" customFormat="1" ht="20.100000000000001" customHeight="1">
      <c r="A374" s="182"/>
      <c r="B374" s="187"/>
      <c r="C374" s="191"/>
      <c r="D374" s="187"/>
      <c r="E374" s="177"/>
      <c r="F374" s="179"/>
      <c r="G374" s="179"/>
      <c r="H374" s="179"/>
      <c r="I374" s="179"/>
      <c r="J374" s="179"/>
      <c r="K374" s="179"/>
      <c r="L374" s="179"/>
      <c r="M374" s="179"/>
      <c r="N374" s="177"/>
    </row>
    <row r="375" spans="1:14" s="165" customFormat="1" ht="20.100000000000001" customHeight="1">
      <c r="A375" s="182"/>
      <c r="B375" s="187"/>
      <c r="C375" s="191"/>
      <c r="D375" s="187"/>
      <c r="E375" s="177"/>
      <c r="F375" s="179"/>
      <c r="G375" s="179"/>
      <c r="H375" s="179"/>
      <c r="I375" s="179"/>
      <c r="J375" s="179"/>
      <c r="K375" s="179"/>
      <c r="L375" s="179"/>
      <c r="M375" s="179"/>
      <c r="N375" s="177"/>
    </row>
    <row r="376" spans="1:14" s="165" customFormat="1" ht="20.100000000000001" customHeight="1">
      <c r="A376" s="182"/>
      <c r="B376" s="187"/>
      <c r="C376" s="191"/>
      <c r="D376" s="187"/>
      <c r="E376" s="177"/>
      <c r="F376" s="179"/>
      <c r="G376" s="179"/>
      <c r="H376" s="179"/>
      <c r="I376" s="179"/>
      <c r="J376" s="179"/>
      <c r="K376" s="179"/>
      <c r="L376" s="179"/>
      <c r="M376" s="179"/>
      <c r="N376" s="177"/>
    </row>
    <row r="377" spans="1:14" s="165" customFormat="1" ht="20.100000000000001" customHeight="1">
      <c r="A377" s="182"/>
      <c r="B377" s="187"/>
      <c r="C377" s="191"/>
      <c r="D377" s="187"/>
      <c r="E377" s="177"/>
      <c r="F377" s="179"/>
      <c r="G377" s="179"/>
      <c r="H377" s="179"/>
      <c r="I377" s="179"/>
      <c r="J377" s="179"/>
      <c r="K377" s="179"/>
      <c r="L377" s="179"/>
      <c r="M377" s="179"/>
      <c r="N377" s="177"/>
    </row>
    <row r="378" spans="1:14" s="165" customFormat="1" ht="20.100000000000001" customHeight="1">
      <c r="A378" s="182"/>
      <c r="B378" s="187"/>
      <c r="C378" s="191"/>
      <c r="D378" s="187"/>
      <c r="E378" s="177"/>
      <c r="F378" s="179"/>
      <c r="G378" s="179"/>
      <c r="H378" s="179"/>
      <c r="I378" s="179"/>
      <c r="J378" s="179"/>
      <c r="K378" s="179"/>
      <c r="L378" s="179"/>
      <c r="M378" s="179"/>
      <c r="N378" s="177"/>
    </row>
    <row r="379" spans="1:14" s="165" customFormat="1" ht="20.100000000000001" customHeight="1">
      <c r="A379" s="182"/>
      <c r="B379" s="187"/>
      <c r="C379" s="191"/>
      <c r="D379" s="187"/>
      <c r="E379" s="177"/>
      <c r="F379" s="179"/>
      <c r="G379" s="179"/>
      <c r="H379" s="179"/>
      <c r="I379" s="179"/>
      <c r="J379" s="179"/>
      <c r="K379" s="179"/>
      <c r="L379" s="179"/>
      <c r="M379" s="179"/>
      <c r="N379" s="177"/>
    </row>
    <row r="380" spans="1:14" s="165" customFormat="1" ht="20.100000000000001" customHeight="1">
      <c r="A380" s="182"/>
      <c r="B380" s="187"/>
      <c r="C380" s="191"/>
      <c r="D380" s="187"/>
      <c r="E380" s="177"/>
      <c r="F380" s="179"/>
      <c r="G380" s="179"/>
      <c r="H380" s="179"/>
      <c r="I380" s="179"/>
      <c r="J380" s="179"/>
      <c r="K380" s="179"/>
      <c r="L380" s="179"/>
      <c r="M380" s="179"/>
      <c r="N380" s="177"/>
    </row>
    <row r="381" spans="1:14" s="165" customFormat="1" ht="20.100000000000001" customHeight="1">
      <c r="A381" s="182"/>
      <c r="B381" s="187"/>
      <c r="C381" s="191"/>
      <c r="D381" s="187"/>
      <c r="E381" s="177"/>
      <c r="F381" s="179"/>
      <c r="G381" s="179"/>
      <c r="H381" s="179"/>
      <c r="I381" s="179"/>
      <c r="J381" s="179"/>
      <c r="K381" s="179"/>
      <c r="L381" s="179"/>
      <c r="M381" s="179"/>
      <c r="N381" s="177"/>
    </row>
    <row r="382" spans="1:14" s="165" customFormat="1" ht="20.100000000000001" customHeight="1">
      <c r="A382" s="182"/>
      <c r="B382" s="187"/>
      <c r="C382" s="191"/>
      <c r="D382" s="187"/>
      <c r="E382" s="177"/>
      <c r="F382" s="179"/>
      <c r="G382" s="179"/>
      <c r="H382" s="179"/>
      <c r="I382" s="179"/>
      <c r="J382" s="179"/>
      <c r="K382" s="179"/>
      <c r="L382" s="179"/>
      <c r="M382" s="179"/>
      <c r="N382" s="177"/>
    </row>
    <row r="383" spans="1:14" s="165" customFormat="1" ht="20.100000000000001" customHeight="1">
      <c r="A383" s="182"/>
      <c r="B383" s="187"/>
      <c r="C383" s="191"/>
      <c r="D383" s="187"/>
      <c r="E383" s="177"/>
      <c r="F383" s="179"/>
      <c r="G383" s="179"/>
      <c r="H383" s="179"/>
      <c r="I383" s="179"/>
      <c r="J383" s="179"/>
      <c r="K383" s="179"/>
      <c r="L383" s="179"/>
      <c r="M383" s="179"/>
      <c r="N383" s="177"/>
    </row>
    <row r="384" spans="1:14" s="165" customFormat="1" ht="20.100000000000001" customHeight="1">
      <c r="A384" s="182"/>
      <c r="B384" s="187"/>
      <c r="C384" s="191"/>
      <c r="D384" s="187"/>
      <c r="E384" s="177"/>
      <c r="F384" s="179"/>
      <c r="G384" s="179"/>
      <c r="H384" s="179"/>
      <c r="I384" s="179"/>
      <c r="J384" s="179"/>
      <c r="K384" s="179"/>
      <c r="L384" s="179"/>
      <c r="M384" s="179"/>
      <c r="N384" s="177"/>
    </row>
    <row r="385" spans="1:14" s="165" customFormat="1" ht="20.100000000000001" customHeight="1">
      <c r="A385" s="182"/>
      <c r="B385" s="187"/>
      <c r="C385" s="191"/>
      <c r="D385" s="187"/>
      <c r="E385" s="177"/>
      <c r="F385" s="179"/>
      <c r="G385" s="179"/>
      <c r="H385" s="179"/>
      <c r="I385" s="179"/>
      <c r="J385" s="179"/>
      <c r="K385" s="179"/>
      <c r="L385" s="179"/>
      <c r="M385" s="179"/>
      <c r="N385" s="177"/>
    </row>
    <row r="386" spans="1:14" s="165" customFormat="1" ht="20.100000000000001" customHeight="1">
      <c r="A386" s="182"/>
      <c r="B386" s="187"/>
      <c r="C386" s="191"/>
      <c r="D386" s="187"/>
      <c r="E386" s="177"/>
      <c r="F386" s="179"/>
      <c r="G386" s="179"/>
      <c r="H386" s="179"/>
      <c r="I386" s="179"/>
      <c r="J386" s="179"/>
      <c r="K386" s="179"/>
      <c r="L386" s="179"/>
      <c r="M386" s="179"/>
      <c r="N386" s="177"/>
    </row>
    <row r="387" spans="1:14" s="165" customFormat="1" ht="20.100000000000001" customHeight="1">
      <c r="A387" s="182"/>
      <c r="B387" s="187"/>
      <c r="C387" s="191"/>
      <c r="D387" s="187"/>
      <c r="E387" s="177"/>
      <c r="F387" s="179"/>
      <c r="G387" s="179"/>
      <c r="H387" s="179"/>
      <c r="I387" s="179"/>
      <c r="J387" s="179"/>
      <c r="K387" s="179"/>
      <c r="L387" s="179"/>
      <c r="M387" s="179"/>
      <c r="N387" s="177"/>
    </row>
    <row r="388" spans="1:14" s="165" customFormat="1" ht="20.100000000000001" customHeight="1">
      <c r="A388" s="182"/>
      <c r="B388" s="187"/>
      <c r="C388" s="191"/>
      <c r="D388" s="187"/>
      <c r="E388" s="177"/>
      <c r="F388" s="179"/>
      <c r="G388" s="179"/>
      <c r="H388" s="179"/>
      <c r="I388" s="179"/>
      <c r="J388" s="179"/>
      <c r="K388" s="179"/>
      <c r="L388" s="179"/>
      <c r="M388" s="179"/>
      <c r="N388" s="177"/>
    </row>
    <row r="389" spans="1:14" s="165" customFormat="1" ht="20.100000000000001" customHeight="1">
      <c r="A389" s="182"/>
      <c r="B389" s="187"/>
      <c r="C389" s="191"/>
      <c r="D389" s="187"/>
      <c r="E389" s="177"/>
      <c r="F389" s="179"/>
      <c r="G389" s="179"/>
      <c r="H389" s="179"/>
      <c r="I389" s="179"/>
      <c r="J389" s="179"/>
      <c r="K389" s="179"/>
      <c r="L389" s="179"/>
      <c r="M389" s="179"/>
      <c r="N389" s="177"/>
    </row>
    <row r="390" spans="1:14" s="165" customFormat="1" ht="20.100000000000001" customHeight="1">
      <c r="A390" s="182"/>
      <c r="B390" s="187"/>
      <c r="C390" s="191"/>
      <c r="D390" s="187"/>
      <c r="E390" s="177"/>
      <c r="F390" s="179"/>
      <c r="G390" s="179"/>
      <c r="H390" s="179"/>
      <c r="I390" s="179"/>
      <c r="J390" s="179"/>
      <c r="K390" s="179"/>
      <c r="L390" s="179"/>
      <c r="M390" s="179"/>
      <c r="N390" s="177"/>
    </row>
    <row r="391" spans="1:14" s="165" customFormat="1" ht="20.100000000000001" customHeight="1">
      <c r="A391" s="182"/>
      <c r="B391" s="187"/>
      <c r="C391" s="191"/>
      <c r="D391" s="187"/>
      <c r="E391" s="177"/>
      <c r="F391" s="179"/>
      <c r="G391" s="179"/>
      <c r="H391" s="179"/>
      <c r="I391" s="179"/>
      <c r="J391" s="179"/>
      <c r="K391" s="179"/>
      <c r="L391" s="179"/>
      <c r="M391" s="179"/>
      <c r="N391" s="177"/>
    </row>
    <row r="392" spans="1:14" s="165" customFormat="1" ht="20.100000000000001" customHeight="1">
      <c r="A392" s="182"/>
      <c r="B392" s="187"/>
      <c r="C392" s="191"/>
      <c r="D392" s="187"/>
      <c r="E392" s="177"/>
      <c r="F392" s="179"/>
      <c r="G392" s="179"/>
      <c r="H392" s="179"/>
      <c r="I392" s="179"/>
      <c r="J392" s="179"/>
      <c r="K392" s="179"/>
      <c r="L392" s="179"/>
      <c r="M392" s="179"/>
      <c r="N392" s="177"/>
    </row>
    <row r="393" spans="1:14" s="165" customFormat="1" ht="20.100000000000001" customHeight="1">
      <c r="A393" s="182"/>
      <c r="B393" s="187"/>
      <c r="C393" s="191"/>
      <c r="D393" s="187"/>
      <c r="E393" s="177"/>
      <c r="F393" s="179"/>
      <c r="G393" s="179"/>
      <c r="H393" s="179"/>
      <c r="I393" s="179"/>
      <c r="J393" s="179"/>
      <c r="K393" s="179"/>
      <c r="L393" s="179"/>
      <c r="M393" s="179"/>
      <c r="N393" s="177"/>
    </row>
    <row r="394" spans="1:14" s="165" customFormat="1" ht="20.100000000000001" customHeight="1">
      <c r="A394" s="182"/>
      <c r="B394" s="187"/>
      <c r="C394" s="191"/>
      <c r="D394" s="187"/>
      <c r="E394" s="177"/>
      <c r="F394" s="179"/>
      <c r="G394" s="179"/>
      <c r="H394" s="179"/>
      <c r="I394" s="179"/>
      <c r="J394" s="179"/>
      <c r="K394" s="179"/>
      <c r="L394" s="179"/>
      <c r="M394" s="179"/>
      <c r="N394" s="177"/>
    </row>
    <row r="395" spans="1:14" s="165" customFormat="1" ht="20.100000000000001" customHeight="1">
      <c r="A395" s="182"/>
      <c r="B395" s="187"/>
      <c r="C395" s="191"/>
      <c r="D395" s="187"/>
      <c r="E395" s="177"/>
      <c r="F395" s="179"/>
      <c r="G395" s="179"/>
      <c r="H395" s="179"/>
      <c r="I395" s="179"/>
      <c r="J395" s="179"/>
      <c r="K395" s="179"/>
      <c r="L395" s="179"/>
      <c r="M395" s="179"/>
      <c r="N395" s="177"/>
    </row>
    <row r="396" spans="1:14" s="165" customFormat="1" ht="20.100000000000001" customHeight="1">
      <c r="A396" s="182"/>
      <c r="B396" s="187"/>
      <c r="C396" s="191"/>
      <c r="D396" s="187"/>
      <c r="E396" s="177"/>
      <c r="F396" s="179"/>
      <c r="G396" s="179"/>
      <c r="H396" s="179"/>
      <c r="I396" s="179"/>
      <c r="J396" s="179"/>
      <c r="K396" s="179"/>
      <c r="L396" s="179"/>
      <c r="M396" s="179"/>
      <c r="N396" s="177"/>
    </row>
    <row r="397" spans="1:14" s="165" customFormat="1" ht="20.100000000000001" customHeight="1">
      <c r="A397" s="182"/>
      <c r="B397" s="187"/>
      <c r="C397" s="191"/>
      <c r="D397" s="187"/>
      <c r="E397" s="177"/>
      <c r="F397" s="179"/>
      <c r="G397" s="179"/>
      <c r="H397" s="179"/>
      <c r="I397" s="179"/>
      <c r="J397" s="179"/>
      <c r="K397" s="179"/>
      <c r="L397" s="179"/>
      <c r="M397" s="179"/>
      <c r="N397" s="177"/>
    </row>
    <row r="398" spans="1:14" s="165" customFormat="1" ht="20.100000000000001" customHeight="1">
      <c r="A398" s="182"/>
      <c r="B398" s="187"/>
      <c r="C398" s="191"/>
      <c r="D398" s="187"/>
      <c r="E398" s="177"/>
      <c r="F398" s="179"/>
      <c r="G398" s="179"/>
      <c r="H398" s="179"/>
      <c r="I398" s="179"/>
      <c r="J398" s="179"/>
      <c r="K398" s="179"/>
      <c r="L398" s="179"/>
      <c r="M398" s="179"/>
      <c r="N398" s="177"/>
    </row>
    <row r="399" spans="1:14" s="165" customFormat="1" ht="20.100000000000001" customHeight="1">
      <c r="A399" s="182"/>
      <c r="B399" s="187"/>
      <c r="C399" s="191"/>
      <c r="D399" s="187"/>
      <c r="E399" s="177"/>
      <c r="F399" s="179"/>
      <c r="G399" s="179"/>
      <c r="H399" s="179"/>
      <c r="I399" s="179"/>
      <c r="J399" s="179"/>
      <c r="K399" s="179"/>
      <c r="L399" s="179"/>
      <c r="M399" s="179"/>
      <c r="N399" s="177"/>
    </row>
    <row r="400" spans="1:14" s="165" customFormat="1" ht="20.100000000000001" customHeight="1">
      <c r="A400" s="182"/>
      <c r="B400" s="187"/>
      <c r="C400" s="191"/>
      <c r="D400" s="187"/>
      <c r="E400" s="177"/>
      <c r="F400" s="179"/>
      <c r="G400" s="179"/>
      <c r="H400" s="179"/>
      <c r="I400" s="179"/>
      <c r="J400" s="179"/>
      <c r="K400" s="179"/>
      <c r="L400" s="179"/>
      <c r="M400" s="179"/>
      <c r="N400" s="177"/>
    </row>
    <row r="401" spans="1:14" s="165" customFormat="1" ht="20.100000000000001" customHeight="1">
      <c r="A401" s="182"/>
      <c r="B401" s="187"/>
      <c r="C401" s="191"/>
      <c r="D401" s="187"/>
      <c r="E401" s="177"/>
      <c r="F401" s="179"/>
      <c r="G401" s="179"/>
      <c r="H401" s="179"/>
      <c r="I401" s="179"/>
      <c r="J401" s="179"/>
      <c r="K401" s="179"/>
      <c r="L401" s="179"/>
      <c r="M401" s="179"/>
      <c r="N401" s="177"/>
    </row>
    <row r="402" spans="1:14" s="165" customFormat="1" ht="20.100000000000001" customHeight="1">
      <c r="A402" s="182"/>
      <c r="B402" s="187"/>
      <c r="C402" s="191"/>
      <c r="D402" s="187"/>
      <c r="E402" s="177"/>
      <c r="F402" s="179"/>
      <c r="G402" s="179"/>
      <c r="H402" s="179"/>
      <c r="I402" s="179"/>
      <c r="J402" s="179"/>
      <c r="K402" s="179"/>
      <c r="L402" s="179"/>
      <c r="M402" s="179"/>
      <c r="N402" s="177"/>
    </row>
    <row r="403" spans="1:14" s="165" customFormat="1" ht="20.100000000000001" customHeight="1">
      <c r="A403" s="182"/>
      <c r="B403" s="187"/>
      <c r="C403" s="191"/>
      <c r="D403" s="187"/>
      <c r="E403" s="177"/>
      <c r="F403" s="179"/>
      <c r="G403" s="179"/>
      <c r="H403" s="179"/>
      <c r="I403" s="179"/>
      <c r="J403" s="179"/>
      <c r="K403" s="179"/>
      <c r="L403" s="179"/>
      <c r="M403" s="179"/>
      <c r="N403" s="177"/>
    </row>
    <row r="404" spans="1:14" s="165" customFormat="1" ht="20.100000000000001" customHeight="1">
      <c r="A404" s="182"/>
      <c r="B404" s="187"/>
      <c r="C404" s="191"/>
      <c r="D404" s="187"/>
      <c r="E404" s="177"/>
      <c r="F404" s="179"/>
      <c r="G404" s="179"/>
      <c r="H404" s="179"/>
      <c r="I404" s="179"/>
      <c r="J404" s="179"/>
      <c r="K404" s="179"/>
      <c r="L404" s="179"/>
      <c r="M404" s="179"/>
      <c r="N404" s="177"/>
    </row>
    <row r="405" spans="1:14" s="165" customFormat="1" ht="20.100000000000001" customHeight="1">
      <c r="A405" s="182"/>
      <c r="B405" s="187"/>
      <c r="C405" s="191"/>
      <c r="D405" s="187"/>
      <c r="E405" s="177"/>
      <c r="F405" s="179"/>
      <c r="G405" s="179"/>
      <c r="H405" s="179"/>
      <c r="I405" s="179"/>
      <c r="J405" s="179"/>
      <c r="K405" s="179"/>
      <c r="L405" s="179"/>
      <c r="M405" s="179"/>
      <c r="N405" s="177"/>
    </row>
    <row r="406" spans="1:14" s="165" customFormat="1" ht="20.100000000000001" customHeight="1">
      <c r="A406" s="182"/>
      <c r="B406" s="187"/>
      <c r="C406" s="191"/>
      <c r="D406" s="187"/>
      <c r="E406" s="177"/>
      <c r="F406" s="179"/>
      <c r="G406" s="179"/>
      <c r="H406" s="179"/>
      <c r="I406" s="179"/>
      <c r="J406" s="179"/>
      <c r="K406" s="179"/>
      <c r="L406" s="179"/>
      <c r="M406" s="179"/>
      <c r="N406" s="177"/>
    </row>
    <row r="407" spans="1:14" s="165" customFormat="1" ht="20.100000000000001" customHeight="1">
      <c r="A407" s="182"/>
      <c r="B407" s="187"/>
      <c r="C407" s="191"/>
      <c r="D407" s="187"/>
      <c r="E407" s="177"/>
      <c r="F407" s="179"/>
      <c r="G407" s="179"/>
      <c r="H407" s="179"/>
      <c r="I407" s="179"/>
      <c r="J407" s="179"/>
      <c r="K407" s="179"/>
      <c r="L407" s="179"/>
      <c r="M407" s="179"/>
      <c r="N407" s="177"/>
    </row>
    <row r="408" spans="1:14" s="165" customFormat="1" ht="20.100000000000001" customHeight="1">
      <c r="A408" s="182"/>
      <c r="B408" s="187"/>
      <c r="C408" s="191"/>
      <c r="D408" s="187"/>
      <c r="E408" s="177"/>
      <c r="F408" s="179"/>
      <c r="G408" s="179"/>
      <c r="H408" s="179"/>
      <c r="I408" s="179"/>
      <c r="J408" s="179"/>
      <c r="K408" s="179"/>
      <c r="L408" s="179"/>
      <c r="M408" s="179"/>
      <c r="N408" s="177"/>
    </row>
    <row r="409" spans="1:14" s="165" customFormat="1" ht="20.100000000000001" customHeight="1">
      <c r="A409" s="182"/>
      <c r="B409" s="187"/>
      <c r="C409" s="191"/>
      <c r="D409" s="187"/>
      <c r="E409" s="177"/>
      <c r="F409" s="179"/>
      <c r="G409" s="179"/>
      <c r="H409" s="179"/>
      <c r="I409" s="179"/>
      <c r="J409" s="179"/>
      <c r="K409" s="179"/>
      <c r="L409" s="179"/>
      <c r="M409" s="179"/>
      <c r="N409" s="177"/>
    </row>
    <row r="410" spans="1:14" s="165" customFormat="1" ht="20.100000000000001" customHeight="1">
      <c r="A410" s="182"/>
      <c r="B410" s="187"/>
      <c r="C410" s="191"/>
      <c r="D410" s="187"/>
      <c r="E410" s="177"/>
      <c r="F410" s="179"/>
      <c r="G410" s="179"/>
      <c r="H410" s="179"/>
      <c r="I410" s="179"/>
      <c r="J410" s="179"/>
      <c r="K410" s="179"/>
      <c r="L410" s="179"/>
      <c r="M410" s="179"/>
      <c r="N410" s="177"/>
    </row>
    <row r="411" spans="1:14" s="165" customFormat="1" ht="20.100000000000001" customHeight="1">
      <c r="A411" s="182"/>
      <c r="B411" s="187"/>
      <c r="C411" s="191"/>
      <c r="D411" s="187"/>
      <c r="E411" s="177"/>
      <c r="F411" s="179"/>
      <c r="G411" s="179"/>
      <c r="H411" s="179"/>
      <c r="I411" s="179"/>
      <c r="J411" s="179"/>
      <c r="K411" s="179"/>
      <c r="L411" s="179"/>
      <c r="M411" s="179"/>
      <c r="N411" s="177"/>
    </row>
    <row r="412" spans="1:14" s="165" customFormat="1" ht="20.100000000000001" customHeight="1">
      <c r="A412" s="182"/>
      <c r="B412" s="187"/>
      <c r="C412" s="191"/>
      <c r="D412" s="187"/>
      <c r="E412" s="177"/>
      <c r="F412" s="179"/>
      <c r="G412" s="179"/>
      <c r="H412" s="179"/>
      <c r="I412" s="179"/>
      <c r="J412" s="179"/>
      <c r="K412" s="179"/>
      <c r="L412" s="179"/>
      <c r="M412" s="179"/>
      <c r="N412" s="177"/>
    </row>
    <row r="413" spans="1:14" s="165" customFormat="1" ht="20.100000000000001" customHeight="1">
      <c r="A413" s="182"/>
      <c r="B413" s="187"/>
      <c r="C413" s="191"/>
      <c r="D413" s="187"/>
      <c r="E413" s="177"/>
      <c r="F413" s="179"/>
      <c r="G413" s="179"/>
      <c r="H413" s="179"/>
      <c r="I413" s="179"/>
      <c r="J413" s="179"/>
      <c r="K413" s="179"/>
      <c r="L413" s="179"/>
      <c r="M413" s="179"/>
      <c r="N413" s="177"/>
    </row>
    <row r="414" spans="1:14" s="165" customFormat="1" ht="20.100000000000001" customHeight="1">
      <c r="A414" s="182"/>
      <c r="B414" s="187"/>
      <c r="C414" s="191"/>
      <c r="D414" s="187"/>
      <c r="E414" s="177"/>
      <c r="F414" s="179"/>
      <c r="G414" s="179"/>
      <c r="H414" s="179"/>
      <c r="I414" s="179"/>
      <c r="J414" s="179"/>
      <c r="K414" s="179"/>
      <c r="L414" s="179"/>
      <c r="M414" s="179"/>
      <c r="N414" s="177"/>
    </row>
    <row r="415" spans="1:14" s="165" customFormat="1" ht="20.100000000000001" customHeight="1">
      <c r="A415" s="182"/>
      <c r="B415" s="187"/>
      <c r="C415" s="191"/>
      <c r="D415" s="187"/>
      <c r="E415" s="177"/>
      <c r="F415" s="179"/>
      <c r="G415" s="179"/>
      <c r="H415" s="179"/>
      <c r="I415" s="179"/>
      <c r="J415" s="179"/>
      <c r="K415" s="179"/>
      <c r="L415" s="179"/>
      <c r="M415" s="179"/>
      <c r="N415" s="177"/>
    </row>
    <row r="416" spans="1:14" s="165" customFormat="1" ht="20.100000000000001" customHeight="1">
      <c r="A416" s="182"/>
      <c r="B416" s="187"/>
      <c r="C416" s="191"/>
      <c r="D416" s="187"/>
      <c r="E416" s="177"/>
      <c r="F416" s="179"/>
      <c r="G416" s="179"/>
      <c r="H416" s="179"/>
      <c r="I416" s="179"/>
      <c r="J416" s="179"/>
      <c r="K416" s="179"/>
      <c r="L416" s="179"/>
      <c r="M416" s="179"/>
      <c r="N416" s="177"/>
    </row>
    <row r="417" spans="1:14" s="165" customFormat="1" ht="20.100000000000001" customHeight="1">
      <c r="A417" s="182"/>
      <c r="B417" s="187"/>
      <c r="C417" s="191"/>
      <c r="D417" s="187"/>
      <c r="E417" s="177"/>
      <c r="F417" s="179"/>
      <c r="G417" s="179"/>
      <c r="H417" s="179"/>
      <c r="I417" s="179"/>
      <c r="J417" s="179"/>
      <c r="K417" s="179"/>
      <c r="L417" s="179"/>
      <c r="M417" s="179"/>
      <c r="N417" s="177"/>
    </row>
    <row r="418" spans="1:14" s="165" customFormat="1" ht="20.100000000000001" customHeight="1">
      <c r="A418" s="182"/>
      <c r="B418" s="187"/>
      <c r="C418" s="191"/>
      <c r="D418" s="187"/>
      <c r="E418" s="177"/>
      <c r="F418" s="179"/>
      <c r="G418" s="179"/>
      <c r="H418" s="179"/>
      <c r="I418" s="179"/>
      <c r="J418" s="179"/>
      <c r="K418" s="179"/>
      <c r="L418" s="179"/>
      <c r="M418" s="179"/>
      <c r="N418" s="177"/>
    </row>
    <row r="419" spans="1:14" s="165" customFormat="1" ht="20.100000000000001" customHeight="1">
      <c r="A419" s="182"/>
      <c r="B419" s="187"/>
      <c r="C419" s="191"/>
      <c r="D419" s="187"/>
      <c r="E419" s="177"/>
      <c r="F419" s="179"/>
      <c r="G419" s="179"/>
      <c r="H419" s="179"/>
      <c r="I419" s="179"/>
      <c r="J419" s="179"/>
      <c r="K419" s="179"/>
      <c r="L419" s="179"/>
      <c r="M419" s="179"/>
      <c r="N419" s="177"/>
    </row>
    <row r="420" spans="1:14" s="165" customFormat="1" ht="20.100000000000001" customHeight="1">
      <c r="A420" s="182"/>
      <c r="B420" s="187"/>
      <c r="C420" s="191"/>
      <c r="D420" s="187"/>
      <c r="E420" s="177"/>
      <c r="F420" s="179"/>
      <c r="G420" s="179"/>
      <c r="H420" s="179"/>
      <c r="I420" s="179"/>
      <c r="J420" s="179"/>
      <c r="K420" s="179"/>
      <c r="L420" s="179"/>
      <c r="M420" s="179"/>
      <c r="N420" s="177"/>
    </row>
    <row r="421" spans="1:14" s="165" customFormat="1" ht="20.100000000000001" customHeight="1">
      <c r="A421" s="182"/>
      <c r="B421" s="187"/>
      <c r="C421" s="191"/>
      <c r="D421" s="187"/>
      <c r="E421" s="177"/>
      <c r="F421" s="179"/>
      <c r="G421" s="179"/>
      <c r="H421" s="179"/>
      <c r="I421" s="179"/>
      <c r="J421" s="179"/>
      <c r="K421" s="179"/>
      <c r="L421" s="179"/>
      <c r="M421" s="179"/>
      <c r="N421" s="177"/>
    </row>
    <row r="422" spans="1:14" s="165" customFormat="1" ht="20.100000000000001" customHeight="1">
      <c r="A422" s="182"/>
      <c r="B422" s="187"/>
      <c r="C422" s="191"/>
      <c r="D422" s="187"/>
      <c r="E422" s="177"/>
      <c r="F422" s="179"/>
      <c r="G422" s="179"/>
      <c r="H422" s="179"/>
      <c r="I422" s="179"/>
      <c r="J422" s="179"/>
      <c r="K422" s="179"/>
      <c r="L422" s="179"/>
      <c r="M422" s="179"/>
      <c r="N422" s="177"/>
    </row>
    <row r="423" spans="1:14" s="165" customFormat="1" ht="20.100000000000001" customHeight="1">
      <c r="A423" s="182"/>
      <c r="B423" s="187"/>
      <c r="C423" s="191"/>
      <c r="D423" s="187"/>
      <c r="E423" s="177"/>
      <c r="F423" s="179"/>
      <c r="G423" s="179"/>
      <c r="H423" s="179"/>
      <c r="I423" s="179"/>
      <c r="J423" s="179"/>
      <c r="K423" s="179"/>
      <c r="L423" s="179"/>
      <c r="M423" s="179"/>
      <c r="N423" s="177"/>
    </row>
    <row r="424" spans="1:14" s="165" customFormat="1" ht="20.100000000000001" customHeight="1">
      <c r="A424" s="182"/>
      <c r="B424" s="187"/>
      <c r="C424" s="191"/>
      <c r="D424" s="187"/>
      <c r="E424" s="177"/>
      <c r="F424" s="179"/>
      <c r="G424" s="179"/>
      <c r="H424" s="179"/>
      <c r="I424" s="179"/>
      <c r="J424" s="179"/>
      <c r="K424" s="179"/>
      <c r="L424" s="179"/>
      <c r="M424" s="179"/>
      <c r="N424" s="177"/>
    </row>
    <row r="425" spans="1:14" s="165" customFormat="1" ht="20.100000000000001" customHeight="1">
      <c r="A425" s="182"/>
      <c r="B425" s="187"/>
      <c r="C425" s="191"/>
      <c r="D425" s="187"/>
      <c r="E425" s="177"/>
      <c r="F425" s="179"/>
      <c r="G425" s="179"/>
      <c r="H425" s="179"/>
      <c r="I425" s="179"/>
      <c r="J425" s="179"/>
      <c r="K425" s="179"/>
      <c r="L425" s="179"/>
      <c r="M425" s="179"/>
      <c r="N425" s="177"/>
    </row>
    <row r="426" spans="1:14" s="165" customFormat="1" ht="20.100000000000001" customHeight="1">
      <c r="A426" s="182"/>
      <c r="B426" s="187"/>
      <c r="C426" s="191"/>
      <c r="D426" s="187"/>
      <c r="E426" s="177"/>
      <c r="F426" s="179"/>
      <c r="G426" s="179"/>
      <c r="H426" s="179"/>
      <c r="I426" s="179"/>
      <c r="J426" s="179"/>
      <c r="K426" s="179"/>
      <c r="L426" s="179"/>
      <c r="M426" s="179"/>
      <c r="N426" s="177"/>
    </row>
    <row r="427" spans="1:14" s="165" customFormat="1" ht="20.100000000000001" customHeight="1">
      <c r="A427" s="182"/>
      <c r="B427" s="187"/>
      <c r="C427" s="191"/>
      <c r="D427" s="187"/>
      <c r="E427" s="177"/>
      <c r="F427" s="179"/>
      <c r="G427" s="179"/>
      <c r="H427" s="179"/>
      <c r="I427" s="179"/>
      <c r="J427" s="179"/>
      <c r="K427" s="179"/>
      <c r="L427" s="179"/>
      <c r="M427" s="179"/>
      <c r="N427" s="177"/>
    </row>
    <row r="428" spans="1:14" s="165" customFormat="1" ht="20.100000000000001" customHeight="1">
      <c r="A428" s="182"/>
      <c r="B428" s="187"/>
      <c r="C428" s="191"/>
      <c r="D428" s="187"/>
      <c r="E428" s="177"/>
      <c r="F428" s="179"/>
      <c r="G428" s="179"/>
      <c r="H428" s="179"/>
      <c r="I428" s="179"/>
      <c r="J428" s="179"/>
      <c r="K428" s="179"/>
      <c r="L428" s="179"/>
      <c r="M428" s="179"/>
      <c r="N428" s="177"/>
    </row>
    <row r="429" spans="1:14" s="165" customFormat="1" ht="20.100000000000001" customHeight="1">
      <c r="A429" s="182"/>
      <c r="B429" s="187"/>
      <c r="C429" s="191"/>
      <c r="D429" s="187"/>
      <c r="E429" s="177"/>
      <c r="F429" s="179"/>
      <c r="G429" s="179"/>
      <c r="H429" s="179"/>
      <c r="I429" s="179"/>
      <c r="J429" s="179"/>
      <c r="K429" s="179"/>
      <c r="L429" s="179"/>
      <c r="M429" s="179"/>
      <c r="N429" s="177"/>
    </row>
    <row r="430" spans="1:14" s="165" customFormat="1" ht="20.100000000000001" customHeight="1">
      <c r="A430" s="182"/>
      <c r="B430" s="187"/>
      <c r="C430" s="191"/>
      <c r="D430" s="187"/>
      <c r="E430" s="177"/>
      <c r="F430" s="179"/>
      <c r="G430" s="179"/>
      <c r="H430" s="179"/>
      <c r="I430" s="179"/>
      <c r="J430" s="179"/>
      <c r="K430" s="179"/>
      <c r="L430" s="179"/>
      <c r="M430" s="179"/>
      <c r="N430" s="177"/>
    </row>
    <row r="431" spans="1:14" s="165" customFormat="1" ht="20.100000000000001" customHeight="1">
      <c r="A431" s="182"/>
      <c r="B431" s="187"/>
      <c r="C431" s="191"/>
      <c r="D431" s="187"/>
      <c r="E431" s="177"/>
      <c r="F431" s="179"/>
      <c r="G431" s="179"/>
      <c r="H431" s="179"/>
      <c r="I431" s="179"/>
      <c r="J431" s="179"/>
      <c r="K431" s="179"/>
      <c r="L431" s="179"/>
      <c r="M431" s="179"/>
      <c r="N431" s="177"/>
    </row>
    <row r="432" spans="1:14" s="165" customFormat="1" ht="20.100000000000001" customHeight="1">
      <c r="A432" s="182"/>
      <c r="B432" s="187"/>
      <c r="C432" s="191"/>
      <c r="D432" s="187"/>
      <c r="E432" s="177"/>
      <c r="F432" s="179"/>
      <c r="G432" s="179"/>
      <c r="H432" s="179"/>
      <c r="I432" s="179"/>
      <c r="J432" s="179"/>
      <c r="K432" s="179"/>
      <c r="L432" s="179"/>
      <c r="M432" s="179"/>
      <c r="N432" s="177"/>
    </row>
    <row r="433" spans="1:14" s="165" customFormat="1" ht="20.100000000000001" customHeight="1">
      <c r="A433" s="182"/>
      <c r="B433" s="187"/>
      <c r="C433" s="191"/>
      <c r="D433" s="187"/>
      <c r="E433" s="177"/>
      <c r="F433" s="179"/>
      <c r="G433" s="179"/>
      <c r="H433" s="179"/>
      <c r="I433" s="179"/>
      <c r="J433" s="179"/>
      <c r="K433" s="179"/>
      <c r="L433" s="179"/>
      <c r="M433" s="179"/>
      <c r="N433" s="177"/>
    </row>
    <row r="434" spans="1:14" s="165" customFormat="1" ht="20.100000000000001" customHeight="1">
      <c r="A434" s="182"/>
      <c r="B434" s="187"/>
      <c r="C434" s="191"/>
      <c r="D434" s="187"/>
      <c r="E434" s="177"/>
      <c r="F434" s="179"/>
      <c r="G434" s="179"/>
      <c r="H434" s="179"/>
      <c r="I434" s="179"/>
      <c r="J434" s="179"/>
      <c r="K434" s="179"/>
      <c r="L434" s="179"/>
      <c r="M434" s="179"/>
      <c r="N434" s="177"/>
    </row>
    <row r="435" spans="1:14" s="165" customFormat="1" ht="20.100000000000001" customHeight="1">
      <c r="A435" s="182"/>
      <c r="B435" s="187"/>
      <c r="C435" s="191"/>
      <c r="D435" s="187"/>
      <c r="E435" s="177"/>
      <c r="F435" s="179"/>
      <c r="G435" s="179"/>
      <c r="H435" s="179"/>
      <c r="I435" s="179"/>
      <c r="J435" s="179"/>
      <c r="K435" s="179"/>
      <c r="L435" s="179"/>
      <c r="M435" s="179"/>
      <c r="N435" s="177"/>
    </row>
    <row r="436" spans="1:14" s="165" customFormat="1" ht="20.100000000000001" customHeight="1">
      <c r="A436" s="182"/>
      <c r="B436" s="187"/>
      <c r="C436" s="191"/>
      <c r="D436" s="187"/>
      <c r="E436" s="177"/>
      <c r="F436" s="179"/>
      <c r="G436" s="179"/>
      <c r="H436" s="179"/>
      <c r="I436" s="179"/>
      <c r="J436" s="179"/>
      <c r="K436" s="179"/>
      <c r="L436" s="179"/>
      <c r="M436" s="179"/>
      <c r="N436" s="177"/>
    </row>
    <row r="437" spans="1:14" s="165" customFormat="1" ht="20.100000000000001" customHeight="1">
      <c r="A437" s="182"/>
      <c r="B437" s="187"/>
      <c r="C437" s="191"/>
      <c r="D437" s="187"/>
      <c r="E437" s="177"/>
      <c r="F437" s="179"/>
      <c r="G437" s="179"/>
      <c r="H437" s="179"/>
      <c r="I437" s="179"/>
      <c r="J437" s="179"/>
      <c r="K437" s="179"/>
      <c r="L437" s="179"/>
      <c r="M437" s="179"/>
      <c r="N437" s="177"/>
    </row>
    <row r="438" spans="1:14" s="165" customFormat="1" ht="20.100000000000001" customHeight="1">
      <c r="A438" s="182"/>
      <c r="B438" s="187"/>
      <c r="C438" s="191"/>
      <c r="D438" s="187"/>
      <c r="E438" s="177"/>
      <c r="F438" s="179"/>
      <c r="G438" s="179"/>
      <c r="H438" s="179"/>
      <c r="I438" s="179"/>
      <c r="J438" s="179"/>
      <c r="K438" s="179"/>
      <c r="L438" s="179"/>
      <c r="M438" s="179"/>
      <c r="N438" s="177"/>
    </row>
    <row r="439" spans="1:14" s="165" customFormat="1" ht="20.100000000000001" customHeight="1">
      <c r="A439" s="182"/>
      <c r="B439" s="187"/>
      <c r="C439" s="191"/>
      <c r="D439" s="187"/>
      <c r="E439" s="177"/>
      <c r="F439" s="179"/>
      <c r="G439" s="179"/>
      <c r="H439" s="179"/>
      <c r="I439" s="179"/>
      <c r="J439" s="179"/>
      <c r="K439" s="179"/>
      <c r="L439" s="179"/>
      <c r="M439" s="179"/>
      <c r="N439" s="177"/>
    </row>
    <row r="440" spans="1:14" s="165" customFormat="1" ht="20.100000000000001" customHeight="1">
      <c r="A440" s="182"/>
      <c r="B440" s="187"/>
      <c r="C440" s="191"/>
      <c r="D440" s="187"/>
      <c r="E440" s="177"/>
      <c r="F440" s="179"/>
      <c r="G440" s="179"/>
      <c r="H440" s="179"/>
      <c r="I440" s="179"/>
      <c r="J440" s="179"/>
      <c r="K440" s="179"/>
      <c r="L440" s="179"/>
      <c r="M440" s="179"/>
      <c r="N440" s="177"/>
    </row>
    <row r="441" spans="1:14" s="165" customFormat="1" ht="20.100000000000001" customHeight="1">
      <c r="A441" s="182"/>
      <c r="B441" s="187"/>
      <c r="C441" s="191"/>
      <c r="D441" s="187"/>
      <c r="E441" s="177"/>
      <c r="F441" s="179"/>
      <c r="G441" s="179"/>
      <c r="H441" s="179"/>
      <c r="I441" s="179"/>
      <c r="J441" s="179"/>
      <c r="K441" s="179"/>
      <c r="L441" s="179"/>
      <c r="M441" s="179"/>
      <c r="N441" s="177"/>
    </row>
    <row r="442" spans="1:14" s="165" customFormat="1" ht="20.100000000000001" customHeight="1">
      <c r="A442" s="182"/>
      <c r="B442" s="187"/>
      <c r="C442" s="191"/>
      <c r="D442" s="187"/>
      <c r="E442" s="177"/>
      <c r="F442" s="179"/>
      <c r="G442" s="179"/>
      <c r="H442" s="179"/>
      <c r="I442" s="179"/>
      <c r="J442" s="179"/>
      <c r="K442" s="179"/>
      <c r="L442" s="179"/>
      <c r="M442" s="179"/>
      <c r="N442" s="177"/>
    </row>
    <row r="443" spans="1:14" s="165" customFormat="1" ht="20.100000000000001" customHeight="1">
      <c r="A443" s="182"/>
      <c r="B443" s="187"/>
      <c r="C443" s="191"/>
      <c r="D443" s="187"/>
      <c r="E443" s="177"/>
      <c r="F443" s="179"/>
      <c r="G443" s="179"/>
      <c r="H443" s="179"/>
      <c r="I443" s="179"/>
      <c r="J443" s="179"/>
      <c r="K443" s="179"/>
      <c r="L443" s="179"/>
      <c r="M443" s="179"/>
      <c r="N443" s="177"/>
    </row>
    <row r="444" spans="1:14" s="165" customFormat="1" ht="20.100000000000001" customHeight="1">
      <c r="A444" s="182"/>
      <c r="B444" s="187"/>
      <c r="C444" s="191"/>
      <c r="D444" s="187"/>
      <c r="E444" s="177"/>
      <c r="F444" s="179"/>
      <c r="G444" s="179"/>
      <c r="H444" s="179"/>
      <c r="I444" s="179"/>
      <c r="J444" s="179"/>
      <c r="K444" s="179"/>
      <c r="L444" s="179"/>
      <c r="M444" s="179"/>
      <c r="N444" s="177"/>
    </row>
    <row r="445" spans="1:14" s="165" customFormat="1" ht="20.100000000000001" customHeight="1">
      <c r="A445" s="182"/>
      <c r="B445" s="187"/>
      <c r="C445" s="191"/>
      <c r="D445" s="187"/>
      <c r="E445" s="177"/>
      <c r="F445" s="179"/>
      <c r="G445" s="179"/>
      <c r="H445" s="179"/>
      <c r="I445" s="179"/>
      <c r="J445" s="179"/>
      <c r="K445" s="179"/>
      <c r="L445" s="179"/>
      <c r="M445" s="179"/>
      <c r="N445" s="177"/>
    </row>
    <row r="446" spans="1:14" s="165" customFormat="1" ht="20.100000000000001" customHeight="1">
      <c r="A446" s="182"/>
      <c r="B446" s="187"/>
      <c r="C446" s="191"/>
      <c r="D446" s="187"/>
      <c r="E446" s="177"/>
      <c r="F446" s="179"/>
      <c r="G446" s="179"/>
      <c r="H446" s="179"/>
      <c r="I446" s="179"/>
      <c r="J446" s="179"/>
      <c r="K446" s="179"/>
      <c r="L446" s="179"/>
      <c r="M446" s="179"/>
      <c r="N446" s="177"/>
    </row>
    <row r="447" spans="1:14" s="165" customFormat="1" ht="20.100000000000001" customHeight="1">
      <c r="A447" s="182"/>
      <c r="B447" s="187"/>
      <c r="C447" s="191"/>
      <c r="D447" s="187"/>
      <c r="E447" s="177"/>
      <c r="F447" s="179"/>
      <c r="G447" s="179"/>
      <c r="H447" s="179"/>
      <c r="I447" s="179"/>
      <c r="J447" s="179"/>
      <c r="K447" s="179"/>
      <c r="L447" s="179"/>
      <c r="M447" s="179"/>
      <c r="N447" s="177"/>
    </row>
    <row r="448" spans="1:14" s="165" customFormat="1" ht="20.100000000000001" customHeight="1">
      <c r="A448" s="182"/>
      <c r="B448" s="187"/>
      <c r="C448" s="191"/>
      <c r="D448" s="187"/>
      <c r="E448" s="177"/>
      <c r="F448" s="179"/>
      <c r="G448" s="179"/>
      <c r="H448" s="179"/>
      <c r="I448" s="179"/>
      <c r="J448" s="179"/>
      <c r="K448" s="179"/>
      <c r="L448" s="179"/>
      <c r="M448" s="179"/>
      <c r="N448" s="177"/>
    </row>
    <row r="449" spans="1:14" s="165" customFormat="1" ht="20.100000000000001" customHeight="1">
      <c r="A449" s="182"/>
      <c r="B449" s="187"/>
      <c r="C449" s="191"/>
      <c r="D449" s="187"/>
      <c r="E449" s="177"/>
      <c r="F449" s="179"/>
      <c r="G449" s="179"/>
      <c r="H449" s="179"/>
      <c r="I449" s="179"/>
      <c r="J449" s="179"/>
      <c r="K449" s="179"/>
      <c r="L449" s="179"/>
      <c r="M449" s="179"/>
      <c r="N449" s="177"/>
    </row>
    <row r="450" spans="1:14" s="165" customFormat="1" ht="20.100000000000001" customHeight="1">
      <c r="A450" s="182"/>
      <c r="B450" s="187"/>
      <c r="C450" s="191"/>
      <c r="D450" s="187"/>
      <c r="E450" s="177"/>
      <c r="F450" s="179"/>
      <c r="G450" s="179"/>
      <c r="H450" s="179"/>
      <c r="I450" s="179"/>
      <c r="J450" s="179"/>
      <c r="K450" s="179"/>
      <c r="L450" s="179"/>
      <c r="M450" s="179"/>
      <c r="N450" s="177"/>
    </row>
    <row r="451" spans="1:14" s="165" customFormat="1" ht="20.100000000000001" customHeight="1">
      <c r="A451" s="182"/>
      <c r="B451" s="187"/>
      <c r="C451" s="191"/>
      <c r="D451" s="187"/>
      <c r="E451" s="177"/>
      <c r="F451" s="179"/>
      <c r="G451" s="179"/>
      <c r="H451" s="179"/>
      <c r="I451" s="179"/>
      <c r="J451" s="179"/>
      <c r="K451" s="179"/>
      <c r="L451" s="179"/>
      <c r="M451" s="179"/>
      <c r="N451" s="177"/>
    </row>
    <row r="452" spans="1:14" s="165" customFormat="1" ht="20.100000000000001" customHeight="1">
      <c r="A452" s="182"/>
      <c r="B452" s="187"/>
      <c r="C452" s="191"/>
      <c r="D452" s="187"/>
      <c r="E452" s="177"/>
      <c r="F452" s="179"/>
      <c r="G452" s="179"/>
      <c r="H452" s="179"/>
      <c r="I452" s="179"/>
      <c r="J452" s="179"/>
      <c r="K452" s="179"/>
      <c r="L452" s="179"/>
      <c r="M452" s="179"/>
      <c r="N452" s="177"/>
    </row>
    <row r="453" spans="1:14" s="165" customFormat="1" ht="20.100000000000001" customHeight="1">
      <c r="A453" s="182"/>
      <c r="B453" s="187"/>
      <c r="C453" s="191"/>
      <c r="D453" s="187"/>
      <c r="E453" s="177"/>
      <c r="F453" s="179"/>
      <c r="G453" s="179"/>
      <c r="H453" s="179"/>
      <c r="I453" s="179"/>
      <c r="J453" s="179"/>
      <c r="K453" s="179"/>
      <c r="L453" s="179"/>
      <c r="M453" s="179"/>
      <c r="N453" s="177"/>
    </row>
    <row r="454" spans="1:14" s="165" customFormat="1" ht="20.100000000000001" customHeight="1">
      <c r="A454" s="182"/>
      <c r="B454" s="187"/>
      <c r="C454" s="191"/>
      <c r="D454" s="187"/>
      <c r="E454" s="177"/>
      <c r="F454" s="179"/>
      <c r="G454" s="179"/>
      <c r="H454" s="179"/>
      <c r="I454" s="179"/>
      <c r="J454" s="179"/>
      <c r="K454" s="179"/>
      <c r="L454" s="179"/>
      <c r="M454" s="179"/>
      <c r="N454" s="177"/>
    </row>
    <row r="455" spans="1:14" s="165" customFormat="1" ht="20.100000000000001" customHeight="1">
      <c r="A455" s="182"/>
      <c r="B455" s="187"/>
      <c r="C455" s="191"/>
      <c r="D455" s="187"/>
      <c r="E455" s="177"/>
      <c r="F455" s="179"/>
      <c r="G455" s="179"/>
      <c r="H455" s="179"/>
      <c r="I455" s="179"/>
      <c r="J455" s="179"/>
      <c r="K455" s="179"/>
      <c r="L455" s="179"/>
      <c r="M455" s="179"/>
      <c r="N455" s="177"/>
    </row>
    <row r="456" spans="1:14" s="165" customFormat="1" ht="20.100000000000001" customHeight="1">
      <c r="A456" s="182"/>
      <c r="B456" s="187"/>
      <c r="C456" s="191"/>
      <c r="D456" s="187"/>
      <c r="E456" s="177"/>
      <c r="F456" s="179"/>
      <c r="G456" s="179"/>
      <c r="H456" s="179"/>
      <c r="I456" s="179"/>
      <c r="J456" s="179"/>
      <c r="K456" s="179"/>
      <c r="L456" s="179"/>
      <c r="M456" s="179"/>
      <c r="N456" s="177"/>
    </row>
    <row r="457" spans="1:14" s="165" customFormat="1" ht="20.100000000000001" customHeight="1">
      <c r="A457" s="182"/>
      <c r="B457" s="187"/>
      <c r="C457" s="191"/>
      <c r="D457" s="187"/>
      <c r="E457" s="177"/>
      <c r="F457" s="179"/>
      <c r="G457" s="179"/>
      <c r="H457" s="179"/>
      <c r="I457" s="179"/>
      <c r="J457" s="179"/>
      <c r="K457" s="179"/>
      <c r="L457" s="179"/>
      <c r="M457" s="179"/>
      <c r="N457" s="177"/>
    </row>
    <row r="458" spans="1:14" s="165" customFormat="1" ht="20.100000000000001" customHeight="1">
      <c r="A458" s="182"/>
      <c r="B458" s="187"/>
      <c r="C458" s="191"/>
      <c r="D458" s="187"/>
      <c r="E458" s="177"/>
      <c r="F458" s="179"/>
      <c r="G458" s="179"/>
      <c r="H458" s="179"/>
      <c r="I458" s="179"/>
      <c r="J458" s="179"/>
      <c r="K458" s="179"/>
      <c r="L458" s="179"/>
      <c r="M458" s="179"/>
      <c r="N458" s="177"/>
    </row>
    <row r="459" spans="1:14" s="165" customFormat="1" ht="20.100000000000001" customHeight="1">
      <c r="A459" s="182"/>
      <c r="B459" s="187"/>
      <c r="C459" s="191"/>
      <c r="D459" s="187"/>
      <c r="E459" s="177"/>
      <c r="F459" s="179"/>
      <c r="G459" s="179"/>
      <c r="H459" s="179"/>
      <c r="I459" s="179"/>
      <c r="J459" s="179"/>
      <c r="K459" s="179"/>
      <c r="L459" s="179"/>
      <c r="M459" s="179"/>
      <c r="N459" s="177"/>
    </row>
    <row r="460" spans="1:14" s="165" customFormat="1" ht="20.100000000000001" customHeight="1">
      <c r="A460" s="182"/>
      <c r="B460" s="187"/>
      <c r="C460" s="191"/>
      <c r="D460" s="187"/>
      <c r="E460" s="177"/>
      <c r="F460" s="179"/>
      <c r="G460" s="179"/>
      <c r="H460" s="179"/>
      <c r="I460" s="179"/>
      <c r="J460" s="179"/>
      <c r="K460" s="179"/>
      <c r="L460" s="179"/>
      <c r="M460" s="179"/>
      <c r="N460" s="177"/>
    </row>
    <row r="461" spans="1:14" s="165" customFormat="1" ht="20.100000000000001" customHeight="1">
      <c r="A461" s="182"/>
      <c r="B461" s="187"/>
      <c r="C461" s="191"/>
      <c r="D461" s="187"/>
      <c r="E461" s="177"/>
      <c r="F461" s="179"/>
      <c r="G461" s="179"/>
      <c r="H461" s="179"/>
      <c r="I461" s="179"/>
      <c r="J461" s="179"/>
      <c r="K461" s="179"/>
      <c r="L461" s="179"/>
      <c r="M461" s="179"/>
      <c r="N461" s="177"/>
    </row>
    <row r="462" spans="1:14" s="165" customFormat="1" ht="20.100000000000001" customHeight="1">
      <c r="A462" s="182"/>
      <c r="B462" s="187"/>
      <c r="C462" s="191"/>
      <c r="D462" s="187"/>
      <c r="E462" s="177"/>
      <c r="F462" s="179"/>
      <c r="G462" s="179"/>
      <c r="H462" s="179"/>
      <c r="I462" s="179"/>
      <c r="J462" s="179"/>
      <c r="K462" s="179"/>
      <c r="L462" s="179"/>
      <c r="M462" s="179"/>
      <c r="N462" s="177"/>
    </row>
    <row r="463" spans="1:14" s="165" customFormat="1" ht="20.100000000000001" customHeight="1">
      <c r="A463" s="182"/>
      <c r="B463" s="187"/>
      <c r="C463" s="191"/>
      <c r="D463" s="187"/>
      <c r="E463" s="177"/>
      <c r="F463" s="179"/>
      <c r="G463" s="179"/>
      <c r="H463" s="179"/>
      <c r="I463" s="179"/>
      <c r="J463" s="179"/>
      <c r="K463" s="179"/>
      <c r="L463" s="179"/>
      <c r="M463" s="179"/>
      <c r="N463" s="177"/>
    </row>
    <row r="464" spans="1:14" s="165" customFormat="1" ht="20.100000000000001" customHeight="1">
      <c r="A464" s="182"/>
      <c r="B464" s="187"/>
      <c r="C464" s="191"/>
      <c r="D464" s="187"/>
      <c r="E464" s="177"/>
      <c r="F464" s="179"/>
      <c r="G464" s="179"/>
      <c r="H464" s="179"/>
      <c r="I464" s="179"/>
      <c r="J464" s="179"/>
      <c r="K464" s="179"/>
      <c r="L464" s="179"/>
      <c r="M464" s="179"/>
      <c r="N464" s="177"/>
    </row>
    <row r="465" spans="1:14" s="165" customFormat="1" ht="20.100000000000001" customHeight="1">
      <c r="A465" s="182"/>
      <c r="B465" s="187"/>
      <c r="C465" s="191"/>
      <c r="D465" s="187"/>
      <c r="E465" s="177"/>
      <c r="F465" s="179"/>
      <c r="G465" s="179"/>
      <c r="H465" s="179"/>
      <c r="I465" s="179"/>
      <c r="J465" s="179"/>
      <c r="K465" s="179"/>
      <c r="L465" s="179"/>
      <c r="M465" s="179"/>
      <c r="N465" s="177"/>
    </row>
    <row r="466" spans="1:14" s="165" customFormat="1" ht="20.100000000000001" customHeight="1">
      <c r="A466" s="182"/>
      <c r="B466" s="187"/>
      <c r="C466" s="191"/>
      <c r="D466" s="187"/>
      <c r="E466" s="177"/>
      <c r="F466" s="179"/>
      <c r="G466" s="179"/>
      <c r="H466" s="179"/>
      <c r="I466" s="179"/>
      <c r="J466" s="179"/>
      <c r="K466" s="179"/>
      <c r="L466" s="179"/>
      <c r="M466" s="179"/>
      <c r="N466" s="177"/>
    </row>
    <row r="467" spans="1:14" s="165" customFormat="1" ht="20.100000000000001" customHeight="1">
      <c r="A467" s="182"/>
      <c r="B467" s="187"/>
      <c r="C467" s="191"/>
      <c r="D467" s="187"/>
      <c r="E467" s="177"/>
      <c r="F467" s="179"/>
      <c r="G467" s="179"/>
      <c r="H467" s="179"/>
      <c r="I467" s="179"/>
      <c r="J467" s="179"/>
      <c r="K467" s="179"/>
      <c r="L467" s="179"/>
      <c r="M467" s="179"/>
      <c r="N467" s="177"/>
    </row>
    <row r="468" spans="1:14" s="165" customFormat="1" ht="20.100000000000001" customHeight="1">
      <c r="A468" s="182"/>
      <c r="B468" s="187"/>
      <c r="C468" s="191"/>
      <c r="D468" s="187"/>
      <c r="E468" s="177"/>
      <c r="F468" s="179"/>
      <c r="G468" s="179"/>
      <c r="H468" s="179"/>
      <c r="I468" s="179"/>
      <c r="J468" s="179"/>
      <c r="K468" s="179"/>
      <c r="L468" s="179"/>
      <c r="M468" s="179"/>
      <c r="N468" s="177"/>
    </row>
    <row r="469" spans="1:14" s="165" customFormat="1" ht="20.100000000000001" customHeight="1">
      <c r="A469" s="182"/>
      <c r="B469" s="187"/>
      <c r="C469" s="191"/>
      <c r="D469" s="187"/>
      <c r="E469" s="177"/>
      <c r="F469" s="179"/>
      <c r="G469" s="179"/>
      <c r="H469" s="179"/>
      <c r="I469" s="179"/>
      <c r="J469" s="179"/>
      <c r="K469" s="179"/>
      <c r="L469" s="179"/>
      <c r="M469" s="179"/>
      <c r="N469" s="177"/>
    </row>
    <row r="470" spans="1:14" s="165" customFormat="1" ht="20.100000000000001" customHeight="1">
      <c r="A470" s="182"/>
      <c r="B470" s="187"/>
      <c r="C470" s="191"/>
      <c r="D470" s="187"/>
      <c r="E470" s="177"/>
      <c r="F470" s="179"/>
      <c r="G470" s="179"/>
      <c r="H470" s="179"/>
      <c r="I470" s="179"/>
      <c r="J470" s="179"/>
      <c r="K470" s="179"/>
      <c r="L470" s="179"/>
      <c r="M470" s="179"/>
      <c r="N470" s="177"/>
    </row>
    <row r="471" spans="1:14" s="165" customFormat="1" ht="20.100000000000001" customHeight="1">
      <c r="A471" s="182"/>
      <c r="B471" s="187"/>
      <c r="C471" s="191"/>
      <c r="D471" s="187"/>
      <c r="E471" s="177"/>
      <c r="F471" s="179"/>
      <c r="G471" s="179"/>
      <c r="H471" s="179"/>
      <c r="I471" s="179"/>
      <c r="J471" s="179"/>
      <c r="K471" s="179"/>
      <c r="L471" s="179"/>
      <c r="M471" s="179"/>
      <c r="N471" s="177"/>
    </row>
    <row r="472" spans="1:14" s="165" customFormat="1" ht="20.100000000000001" customHeight="1">
      <c r="A472" s="182"/>
      <c r="B472" s="187"/>
      <c r="C472" s="191"/>
      <c r="D472" s="187"/>
      <c r="E472" s="177"/>
      <c r="F472" s="179"/>
      <c r="G472" s="179"/>
      <c r="H472" s="179"/>
      <c r="I472" s="179"/>
      <c r="J472" s="179"/>
      <c r="K472" s="179"/>
      <c r="L472" s="179"/>
      <c r="M472" s="179"/>
      <c r="N472" s="177"/>
    </row>
    <row r="473" spans="1:14" s="165" customFormat="1" ht="20.100000000000001" customHeight="1">
      <c r="A473" s="182"/>
      <c r="B473" s="187"/>
      <c r="C473" s="191"/>
      <c r="D473" s="187"/>
      <c r="E473" s="177"/>
      <c r="F473" s="179"/>
      <c r="G473" s="179"/>
      <c r="H473" s="179"/>
      <c r="I473" s="179"/>
      <c r="J473" s="179"/>
      <c r="K473" s="179"/>
      <c r="L473" s="179"/>
      <c r="M473" s="179"/>
      <c r="N473" s="177"/>
    </row>
    <row r="474" spans="1:14" s="165" customFormat="1" ht="20.100000000000001" customHeight="1">
      <c r="A474" s="182"/>
      <c r="B474" s="187"/>
      <c r="C474" s="191"/>
      <c r="D474" s="187"/>
      <c r="E474" s="177"/>
      <c r="F474" s="179"/>
      <c r="G474" s="179"/>
      <c r="H474" s="179"/>
      <c r="I474" s="179"/>
      <c r="J474" s="179"/>
      <c r="K474" s="179"/>
      <c r="L474" s="179"/>
      <c r="M474" s="179"/>
      <c r="N474" s="177"/>
    </row>
    <row r="475" spans="1:14" s="165" customFormat="1" ht="20.100000000000001" customHeight="1">
      <c r="A475" s="182"/>
      <c r="B475" s="187"/>
      <c r="C475" s="191"/>
      <c r="D475" s="187"/>
      <c r="E475" s="177"/>
      <c r="F475" s="179"/>
      <c r="G475" s="179"/>
      <c r="H475" s="179"/>
      <c r="I475" s="179"/>
      <c r="J475" s="179"/>
      <c r="K475" s="179"/>
      <c r="L475" s="179"/>
      <c r="M475" s="179"/>
      <c r="N475" s="177"/>
    </row>
    <row r="476" spans="1:14" s="165" customFormat="1" ht="20.100000000000001" customHeight="1">
      <c r="A476" s="182"/>
      <c r="B476" s="187"/>
      <c r="C476" s="191"/>
      <c r="D476" s="187"/>
      <c r="E476" s="177"/>
      <c r="F476" s="179"/>
      <c r="G476" s="179"/>
      <c r="H476" s="179"/>
      <c r="I476" s="179"/>
      <c r="J476" s="179"/>
      <c r="K476" s="179"/>
      <c r="L476" s="179"/>
      <c r="M476" s="179"/>
      <c r="N476" s="177"/>
    </row>
    <row r="477" spans="1:14" s="165" customFormat="1" ht="20.100000000000001" customHeight="1">
      <c r="A477" s="182"/>
      <c r="B477" s="187"/>
      <c r="C477" s="191"/>
      <c r="D477" s="187"/>
      <c r="E477" s="177"/>
      <c r="F477" s="179"/>
      <c r="G477" s="179"/>
      <c r="H477" s="179"/>
      <c r="I477" s="179"/>
      <c r="J477" s="179"/>
      <c r="K477" s="179"/>
      <c r="L477" s="179"/>
      <c r="M477" s="179"/>
      <c r="N477" s="177"/>
    </row>
    <row r="478" spans="1:14" s="165" customFormat="1" ht="20.100000000000001" customHeight="1">
      <c r="A478" s="182"/>
      <c r="B478" s="187"/>
      <c r="C478" s="191"/>
      <c r="D478" s="187"/>
      <c r="E478" s="177"/>
      <c r="F478" s="179"/>
      <c r="G478" s="179"/>
      <c r="H478" s="179"/>
      <c r="I478" s="179"/>
      <c r="J478" s="179"/>
      <c r="K478" s="179"/>
      <c r="L478" s="179"/>
      <c r="M478" s="179"/>
      <c r="N478" s="177"/>
    </row>
    <row r="479" spans="1:14" s="165" customFormat="1" ht="20.100000000000001" customHeight="1">
      <c r="A479" s="182"/>
      <c r="B479" s="187"/>
      <c r="C479" s="191"/>
      <c r="D479" s="187"/>
      <c r="E479" s="177"/>
      <c r="F479" s="179"/>
      <c r="G479" s="179"/>
      <c r="H479" s="179"/>
      <c r="I479" s="179"/>
      <c r="J479" s="179"/>
      <c r="K479" s="179"/>
      <c r="L479" s="179"/>
      <c r="M479" s="179"/>
      <c r="N479" s="177"/>
    </row>
    <row r="480" spans="1:14" s="165" customFormat="1" ht="20.100000000000001" customHeight="1">
      <c r="A480" s="182"/>
      <c r="B480" s="187"/>
      <c r="C480" s="191"/>
      <c r="D480" s="187"/>
      <c r="E480" s="177"/>
      <c r="F480" s="179"/>
      <c r="G480" s="179"/>
      <c r="H480" s="179"/>
      <c r="I480" s="179"/>
      <c r="J480" s="179"/>
      <c r="K480" s="179"/>
      <c r="L480" s="179"/>
      <c r="M480" s="179"/>
      <c r="N480" s="177"/>
    </row>
    <row r="481" spans="1:14" s="165" customFormat="1" ht="20.100000000000001" customHeight="1">
      <c r="A481" s="182"/>
      <c r="B481" s="187"/>
      <c r="C481" s="191"/>
      <c r="D481" s="187"/>
      <c r="E481" s="177"/>
      <c r="F481" s="179"/>
      <c r="G481" s="179"/>
      <c r="H481" s="179"/>
      <c r="I481" s="179"/>
      <c r="J481" s="179"/>
      <c r="K481" s="179"/>
      <c r="L481" s="179"/>
      <c r="M481" s="179"/>
      <c r="N481" s="177"/>
    </row>
    <row r="482" spans="1:14" s="165" customFormat="1" ht="20.100000000000001" customHeight="1">
      <c r="A482" s="182"/>
      <c r="B482" s="187"/>
      <c r="C482" s="191"/>
      <c r="D482" s="187"/>
      <c r="E482" s="177"/>
      <c r="F482" s="179"/>
      <c r="G482" s="179"/>
      <c r="H482" s="179"/>
      <c r="I482" s="179"/>
      <c r="J482" s="179"/>
      <c r="K482" s="179"/>
      <c r="L482" s="179"/>
      <c r="M482" s="179"/>
      <c r="N482" s="177"/>
    </row>
    <row r="483" spans="1:14" s="165" customFormat="1" ht="20.100000000000001" customHeight="1">
      <c r="A483" s="182"/>
      <c r="B483" s="187"/>
      <c r="C483" s="191"/>
      <c r="D483" s="187"/>
      <c r="E483" s="177"/>
      <c r="F483" s="179"/>
      <c r="G483" s="179"/>
      <c r="H483" s="179"/>
      <c r="I483" s="179"/>
      <c r="J483" s="179"/>
      <c r="K483" s="179"/>
      <c r="L483" s="179"/>
      <c r="M483" s="179"/>
      <c r="N483" s="177"/>
    </row>
    <row r="484" spans="1:14" s="165" customFormat="1" ht="20.100000000000001" customHeight="1">
      <c r="A484" s="182"/>
      <c r="B484" s="187"/>
      <c r="C484" s="191"/>
      <c r="D484" s="187"/>
      <c r="E484" s="177"/>
      <c r="F484" s="179"/>
      <c r="G484" s="179"/>
      <c r="H484" s="179"/>
      <c r="I484" s="179"/>
      <c r="J484" s="179"/>
      <c r="K484" s="179"/>
      <c r="L484" s="179"/>
      <c r="M484" s="179"/>
      <c r="N484" s="177"/>
    </row>
    <row r="485" spans="1:14" s="165" customFormat="1" ht="20.100000000000001" customHeight="1">
      <c r="A485" s="182"/>
      <c r="B485" s="187"/>
      <c r="C485" s="191"/>
      <c r="D485" s="187"/>
      <c r="E485" s="177"/>
      <c r="F485" s="179"/>
      <c r="G485" s="179"/>
      <c r="H485" s="179"/>
      <c r="I485" s="179"/>
      <c r="J485" s="179"/>
      <c r="K485" s="179"/>
      <c r="L485" s="179"/>
      <c r="M485" s="179"/>
      <c r="N485" s="177"/>
    </row>
    <row r="486" spans="1:14" s="165" customFormat="1" ht="20.100000000000001" customHeight="1">
      <c r="A486" s="182"/>
      <c r="B486" s="187"/>
      <c r="C486" s="191"/>
      <c r="D486" s="187"/>
      <c r="E486" s="177"/>
      <c r="F486" s="179"/>
      <c r="G486" s="179"/>
      <c r="H486" s="179"/>
      <c r="I486" s="179"/>
      <c r="J486" s="179"/>
      <c r="K486" s="179"/>
      <c r="L486" s="179"/>
      <c r="M486" s="179"/>
      <c r="N486" s="177"/>
    </row>
    <row r="487" spans="1:14" s="165" customFormat="1" ht="20.100000000000001" customHeight="1">
      <c r="A487" s="182"/>
      <c r="B487" s="187"/>
      <c r="C487" s="191"/>
      <c r="D487" s="187"/>
      <c r="E487" s="177"/>
      <c r="F487" s="179"/>
      <c r="G487" s="179"/>
      <c r="H487" s="179"/>
      <c r="I487" s="179"/>
      <c r="J487" s="179"/>
      <c r="K487" s="179"/>
      <c r="L487" s="179"/>
      <c r="M487" s="179"/>
      <c r="N487" s="177"/>
    </row>
    <row r="488" spans="1:14" s="165" customFormat="1" ht="20.100000000000001" customHeight="1">
      <c r="A488" s="182"/>
      <c r="B488" s="187"/>
      <c r="C488" s="191"/>
      <c r="D488" s="187"/>
      <c r="E488" s="177"/>
      <c r="F488" s="179"/>
      <c r="G488" s="179"/>
      <c r="H488" s="179"/>
      <c r="I488" s="179"/>
      <c r="J488" s="179"/>
      <c r="K488" s="179"/>
      <c r="L488" s="179"/>
      <c r="M488" s="179"/>
      <c r="N488" s="177"/>
    </row>
    <row r="489" spans="1:14" s="165" customFormat="1" ht="20.100000000000001" customHeight="1">
      <c r="A489" s="182"/>
      <c r="B489" s="187"/>
      <c r="C489" s="191"/>
      <c r="D489" s="187"/>
      <c r="E489" s="177"/>
      <c r="F489" s="179"/>
      <c r="G489" s="179"/>
      <c r="H489" s="179"/>
      <c r="I489" s="179"/>
      <c r="J489" s="179"/>
      <c r="K489" s="179"/>
      <c r="L489" s="179"/>
      <c r="M489" s="179"/>
      <c r="N489" s="177"/>
    </row>
    <row r="490" spans="1:14" s="165" customFormat="1" ht="20.100000000000001" customHeight="1">
      <c r="A490" s="182"/>
      <c r="B490" s="187"/>
      <c r="C490" s="191"/>
      <c r="D490" s="187"/>
      <c r="E490" s="177"/>
      <c r="F490" s="179"/>
      <c r="G490" s="179"/>
      <c r="H490" s="179"/>
      <c r="I490" s="179"/>
      <c r="J490" s="179"/>
      <c r="K490" s="179"/>
      <c r="L490" s="179"/>
      <c r="M490" s="179"/>
      <c r="N490" s="177"/>
    </row>
    <row r="491" spans="1:14" s="165" customFormat="1" ht="20.100000000000001" customHeight="1">
      <c r="A491" s="182"/>
      <c r="B491" s="187"/>
      <c r="C491" s="191"/>
      <c r="D491" s="187"/>
      <c r="E491" s="177"/>
      <c r="F491" s="179"/>
      <c r="G491" s="179"/>
      <c r="H491" s="179"/>
      <c r="I491" s="179"/>
      <c r="J491" s="179"/>
      <c r="K491" s="179"/>
      <c r="L491" s="179"/>
      <c r="M491" s="179"/>
      <c r="N491" s="177"/>
    </row>
    <row r="492" spans="1:14" s="165" customFormat="1" ht="20.100000000000001" customHeight="1">
      <c r="A492" s="182"/>
      <c r="B492" s="187"/>
      <c r="C492" s="191"/>
      <c r="D492" s="187"/>
      <c r="E492" s="177"/>
      <c r="F492" s="179"/>
      <c r="G492" s="179"/>
      <c r="H492" s="179"/>
      <c r="I492" s="179"/>
      <c r="J492" s="179"/>
      <c r="K492" s="179"/>
      <c r="L492" s="179"/>
      <c r="M492" s="179"/>
      <c r="N492" s="177"/>
    </row>
    <row r="493" spans="1:14" s="165" customFormat="1" ht="20.100000000000001" customHeight="1">
      <c r="A493" s="182"/>
      <c r="B493" s="187"/>
      <c r="C493" s="191"/>
      <c r="D493" s="187"/>
      <c r="E493" s="177"/>
      <c r="F493" s="179"/>
      <c r="G493" s="179"/>
      <c r="H493" s="179"/>
      <c r="I493" s="179"/>
      <c r="J493" s="179"/>
      <c r="K493" s="179"/>
      <c r="L493" s="179"/>
      <c r="M493" s="179"/>
      <c r="N493" s="177"/>
    </row>
    <row r="494" spans="1:14" s="165" customFormat="1" ht="20.100000000000001" customHeight="1">
      <c r="A494" s="182"/>
      <c r="B494" s="187"/>
      <c r="C494" s="191"/>
      <c r="D494" s="187"/>
      <c r="E494" s="177"/>
      <c r="F494" s="179"/>
      <c r="G494" s="179"/>
      <c r="H494" s="179"/>
      <c r="I494" s="179"/>
      <c r="J494" s="179"/>
      <c r="K494" s="179"/>
      <c r="L494" s="179"/>
      <c r="M494" s="179"/>
      <c r="N494" s="177"/>
    </row>
    <row r="495" spans="1:14" s="165" customFormat="1" ht="20.100000000000001" customHeight="1">
      <c r="A495" s="182"/>
      <c r="B495" s="187"/>
      <c r="C495" s="191"/>
      <c r="D495" s="187"/>
      <c r="E495" s="177"/>
      <c r="F495" s="179"/>
      <c r="G495" s="179"/>
      <c r="H495" s="179"/>
      <c r="I495" s="179"/>
      <c r="J495" s="179"/>
      <c r="K495" s="179"/>
      <c r="L495" s="179"/>
      <c r="M495" s="179"/>
      <c r="N495" s="177"/>
    </row>
    <row r="496" spans="1:14" s="165" customFormat="1" ht="20.100000000000001" customHeight="1">
      <c r="A496" s="182"/>
      <c r="B496" s="187"/>
      <c r="C496" s="191"/>
      <c r="D496" s="187"/>
      <c r="E496" s="177"/>
      <c r="F496" s="179"/>
      <c r="G496" s="179"/>
      <c r="H496" s="179"/>
      <c r="I496" s="179"/>
      <c r="J496" s="179"/>
      <c r="K496" s="179"/>
      <c r="L496" s="179"/>
      <c r="M496" s="179"/>
      <c r="N496" s="177"/>
    </row>
    <row r="497" spans="1:14" s="165" customFormat="1" ht="20.100000000000001" customHeight="1">
      <c r="A497" s="182"/>
      <c r="B497" s="187"/>
      <c r="C497" s="191"/>
      <c r="D497" s="187"/>
      <c r="E497" s="177"/>
      <c r="F497" s="179"/>
      <c r="G497" s="179"/>
      <c r="H497" s="179"/>
      <c r="I497" s="179"/>
      <c r="J497" s="179"/>
      <c r="K497" s="179"/>
      <c r="L497" s="179"/>
      <c r="M497" s="179"/>
      <c r="N497" s="177"/>
    </row>
    <row r="498" spans="1:14" s="165" customFormat="1" ht="20.100000000000001" customHeight="1">
      <c r="A498" s="182"/>
      <c r="B498" s="187"/>
      <c r="C498" s="191"/>
      <c r="D498" s="187"/>
      <c r="E498" s="177"/>
      <c r="F498" s="179"/>
      <c r="G498" s="179"/>
      <c r="H498" s="179"/>
      <c r="I498" s="179"/>
      <c r="J498" s="179"/>
      <c r="K498" s="179"/>
      <c r="L498" s="179"/>
      <c r="M498" s="179"/>
      <c r="N498" s="177"/>
    </row>
    <row r="499" spans="1:14" s="165" customFormat="1" ht="20.100000000000001" customHeight="1">
      <c r="A499" s="182"/>
      <c r="B499" s="187"/>
      <c r="C499" s="191"/>
      <c r="D499" s="187"/>
      <c r="E499" s="177"/>
      <c r="F499" s="179"/>
      <c r="G499" s="179"/>
      <c r="H499" s="179"/>
      <c r="I499" s="179"/>
      <c r="J499" s="179"/>
      <c r="K499" s="179"/>
      <c r="L499" s="179"/>
      <c r="M499" s="179"/>
      <c r="N499" s="177"/>
    </row>
    <row r="500" spans="1:14" s="165" customFormat="1" ht="20.100000000000001" customHeight="1">
      <c r="A500" s="182"/>
      <c r="B500" s="187"/>
      <c r="C500" s="191"/>
      <c r="D500" s="187"/>
      <c r="E500" s="177"/>
      <c r="F500" s="179"/>
      <c r="G500" s="179"/>
      <c r="H500" s="179"/>
      <c r="I500" s="179"/>
      <c r="J500" s="179"/>
      <c r="K500" s="179"/>
      <c r="L500" s="179"/>
      <c r="M500" s="179"/>
      <c r="N500" s="177"/>
    </row>
    <row r="501" spans="1:14" s="165" customFormat="1" ht="20.100000000000001" customHeight="1">
      <c r="A501" s="182"/>
      <c r="B501" s="187"/>
      <c r="C501" s="191"/>
      <c r="D501" s="187"/>
      <c r="E501" s="177"/>
      <c r="F501" s="179"/>
      <c r="G501" s="179"/>
      <c r="H501" s="179"/>
      <c r="I501" s="179"/>
      <c r="J501" s="179"/>
      <c r="K501" s="179"/>
      <c r="L501" s="179"/>
      <c r="M501" s="179"/>
      <c r="N501" s="177"/>
    </row>
    <row r="502" spans="1:14" s="165" customFormat="1" ht="20.100000000000001" customHeight="1">
      <c r="A502" s="182"/>
      <c r="B502" s="187"/>
      <c r="C502" s="191"/>
      <c r="D502" s="187"/>
      <c r="E502" s="177"/>
      <c r="F502" s="179"/>
      <c r="G502" s="179"/>
      <c r="H502" s="179"/>
      <c r="I502" s="179"/>
      <c r="J502" s="179"/>
      <c r="K502" s="179"/>
      <c r="L502" s="179"/>
      <c r="M502" s="179"/>
      <c r="N502" s="177"/>
    </row>
    <row r="503" spans="1:14" s="165" customFormat="1" ht="20.100000000000001" customHeight="1">
      <c r="A503" s="182"/>
      <c r="B503" s="187"/>
      <c r="C503" s="191"/>
      <c r="D503" s="187"/>
      <c r="E503" s="177"/>
      <c r="F503" s="179"/>
      <c r="G503" s="179"/>
      <c r="H503" s="179"/>
      <c r="I503" s="179"/>
      <c r="J503" s="179"/>
      <c r="K503" s="179"/>
      <c r="L503" s="179"/>
      <c r="M503" s="179"/>
      <c r="N503" s="177"/>
    </row>
    <row r="504" spans="1:14" s="165" customFormat="1" ht="20.100000000000001" customHeight="1">
      <c r="A504" s="182"/>
      <c r="B504" s="187"/>
      <c r="C504" s="191"/>
      <c r="D504" s="187"/>
      <c r="E504" s="177"/>
      <c r="F504" s="179"/>
      <c r="G504" s="179"/>
      <c r="H504" s="179"/>
      <c r="I504" s="179"/>
      <c r="J504" s="179"/>
      <c r="K504" s="179"/>
      <c r="L504" s="179"/>
      <c r="M504" s="179"/>
      <c r="N504" s="177"/>
    </row>
    <row r="505" spans="1:14" s="165" customFormat="1" ht="20.100000000000001" customHeight="1">
      <c r="A505" s="182"/>
      <c r="B505" s="187"/>
      <c r="C505" s="191"/>
      <c r="D505" s="187"/>
      <c r="E505" s="177"/>
      <c r="F505" s="179"/>
      <c r="G505" s="179"/>
      <c r="H505" s="179"/>
      <c r="I505" s="179"/>
      <c r="J505" s="179"/>
      <c r="K505" s="179"/>
      <c r="L505" s="179"/>
      <c r="M505" s="179"/>
      <c r="N505" s="177"/>
    </row>
    <row r="506" spans="1:14" s="165" customFormat="1" ht="20.100000000000001" customHeight="1">
      <c r="A506" s="182"/>
      <c r="B506" s="187"/>
      <c r="C506" s="191"/>
      <c r="D506" s="187"/>
      <c r="E506" s="177"/>
      <c r="F506" s="179"/>
      <c r="G506" s="179"/>
      <c r="H506" s="179"/>
      <c r="I506" s="179"/>
      <c r="J506" s="179"/>
      <c r="K506" s="179"/>
      <c r="L506" s="179"/>
      <c r="M506" s="179"/>
      <c r="N506" s="177"/>
    </row>
    <row r="507" spans="1:14" s="165" customFormat="1" ht="20.100000000000001" customHeight="1">
      <c r="A507" s="182"/>
      <c r="B507" s="187"/>
      <c r="C507" s="191"/>
      <c r="D507" s="187"/>
      <c r="E507" s="177"/>
      <c r="F507" s="179"/>
      <c r="G507" s="179"/>
      <c r="H507" s="179"/>
      <c r="I507" s="179"/>
      <c r="J507" s="179"/>
      <c r="K507" s="179"/>
      <c r="L507" s="179"/>
      <c r="M507" s="179"/>
      <c r="N507" s="177"/>
    </row>
    <row r="508" spans="1:14" s="165" customFormat="1" ht="20.100000000000001" customHeight="1">
      <c r="A508" s="182"/>
      <c r="B508" s="187"/>
      <c r="C508" s="191"/>
      <c r="D508" s="187"/>
      <c r="E508" s="177"/>
      <c r="F508" s="179"/>
      <c r="G508" s="179"/>
      <c r="H508" s="179"/>
      <c r="I508" s="179"/>
      <c r="J508" s="179"/>
      <c r="K508" s="179"/>
      <c r="L508" s="179"/>
      <c r="M508" s="179"/>
      <c r="N508" s="177"/>
    </row>
    <row r="509" spans="1:14" s="165" customFormat="1" ht="20.100000000000001" customHeight="1">
      <c r="A509" s="182"/>
      <c r="B509" s="187"/>
      <c r="C509" s="191"/>
      <c r="D509" s="187"/>
      <c r="E509" s="177"/>
      <c r="F509" s="179"/>
      <c r="G509" s="179"/>
      <c r="H509" s="179"/>
      <c r="I509" s="179"/>
      <c r="J509" s="179"/>
      <c r="K509" s="179"/>
      <c r="L509" s="179"/>
      <c r="M509" s="179"/>
      <c r="N509" s="177"/>
    </row>
    <row r="510" spans="1:14" s="165" customFormat="1" ht="20.100000000000001" customHeight="1">
      <c r="A510" s="182"/>
      <c r="B510" s="187"/>
      <c r="C510" s="191"/>
      <c r="D510" s="187"/>
      <c r="E510" s="177"/>
      <c r="F510" s="179"/>
      <c r="G510" s="179"/>
      <c r="H510" s="179"/>
      <c r="I510" s="179"/>
      <c r="J510" s="179"/>
      <c r="K510" s="179"/>
      <c r="L510" s="179"/>
      <c r="M510" s="179"/>
      <c r="N510" s="177"/>
    </row>
    <row r="511" spans="1:14" s="165" customFormat="1" ht="20.100000000000001" customHeight="1">
      <c r="A511" s="182"/>
      <c r="B511" s="187"/>
      <c r="C511" s="191"/>
      <c r="D511" s="187"/>
      <c r="E511" s="177"/>
      <c r="F511" s="179"/>
      <c r="G511" s="179"/>
      <c r="H511" s="179"/>
      <c r="I511" s="179"/>
      <c r="J511" s="179"/>
      <c r="K511" s="179"/>
      <c r="L511" s="179"/>
      <c r="M511" s="179"/>
      <c r="N511" s="177"/>
    </row>
    <row r="512" spans="1:14" s="165" customFormat="1" ht="20.100000000000001" customHeight="1">
      <c r="A512" s="182"/>
      <c r="B512" s="187"/>
      <c r="C512" s="191"/>
      <c r="D512" s="187"/>
      <c r="E512" s="177"/>
      <c r="F512" s="179"/>
      <c r="G512" s="179"/>
      <c r="H512" s="179"/>
      <c r="I512" s="179"/>
      <c r="J512" s="179"/>
      <c r="K512" s="179"/>
      <c r="L512" s="179"/>
      <c r="M512" s="179"/>
      <c r="N512" s="177"/>
    </row>
    <row r="513" spans="1:14" s="165" customFormat="1" ht="20.100000000000001" customHeight="1">
      <c r="A513" s="182"/>
      <c r="B513" s="187"/>
      <c r="C513" s="191"/>
      <c r="D513" s="187"/>
      <c r="E513" s="177"/>
      <c r="F513" s="179"/>
      <c r="G513" s="179"/>
      <c r="H513" s="179"/>
      <c r="I513" s="179"/>
      <c r="J513" s="179"/>
      <c r="K513" s="179"/>
      <c r="L513" s="179"/>
      <c r="M513" s="179"/>
      <c r="N513" s="177"/>
    </row>
    <row r="514" spans="1:14" s="165" customFormat="1" ht="20.100000000000001" customHeight="1">
      <c r="A514" s="182"/>
      <c r="B514" s="187"/>
      <c r="C514" s="191"/>
      <c r="D514" s="187"/>
      <c r="E514" s="177"/>
      <c r="F514" s="179"/>
      <c r="G514" s="179"/>
      <c r="H514" s="179"/>
      <c r="I514" s="179"/>
      <c r="J514" s="179"/>
      <c r="K514" s="179"/>
      <c r="L514" s="179"/>
      <c r="M514" s="179"/>
      <c r="N514" s="177"/>
    </row>
    <row r="515" spans="1:14" s="165" customFormat="1" ht="20.100000000000001" customHeight="1">
      <c r="A515" s="182"/>
      <c r="B515" s="187"/>
      <c r="C515" s="191"/>
      <c r="D515" s="187"/>
      <c r="E515" s="177"/>
      <c r="F515" s="179"/>
      <c r="G515" s="179"/>
      <c r="H515" s="179"/>
      <c r="I515" s="179"/>
      <c r="J515" s="179"/>
      <c r="K515" s="179"/>
      <c r="L515" s="179"/>
      <c r="M515" s="179"/>
      <c r="N515" s="177"/>
    </row>
    <row r="516" spans="1:14" s="165" customFormat="1" ht="20.100000000000001" customHeight="1">
      <c r="A516" s="182"/>
      <c r="B516" s="187"/>
      <c r="C516" s="191"/>
      <c r="D516" s="187"/>
      <c r="E516" s="177"/>
      <c r="F516" s="179"/>
      <c r="G516" s="179"/>
      <c r="H516" s="179"/>
      <c r="I516" s="179"/>
      <c r="J516" s="179"/>
      <c r="K516" s="179"/>
      <c r="L516" s="179"/>
      <c r="M516" s="179"/>
      <c r="N516" s="177"/>
    </row>
    <row r="517" spans="1:14" s="165" customFormat="1" ht="20.100000000000001" customHeight="1">
      <c r="A517" s="182"/>
      <c r="B517" s="187"/>
      <c r="C517" s="191"/>
      <c r="D517" s="187"/>
      <c r="E517" s="177"/>
      <c r="F517" s="179"/>
      <c r="G517" s="179"/>
      <c r="H517" s="179"/>
      <c r="I517" s="179"/>
      <c r="J517" s="179"/>
      <c r="K517" s="179"/>
      <c r="L517" s="179"/>
      <c r="M517" s="179"/>
      <c r="N517" s="177"/>
    </row>
    <row r="518" spans="1:14" s="165" customFormat="1" ht="20.100000000000001" customHeight="1">
      <c r="A518" s="182"/>
      <c r="B518" s="187"/>
      <c r="C518" s="191"/>
      <c r="D518" s="187"/>
      <c r="E518" s="177"/>
      <c r="F518" s="179"/>
      <c r="G518" s="179"/>
      <c r="H518" s="179"/>
      <c r="I518" s="179"/>
      <c r="J518" s="179"/>
      <c r="K518" s="179"/>
      <c r="L518" s="179"/>
      <c r="M518" s="179"/>
      <c r="N518" s="177"/>
    </row>
    <row r="519" spans="1:14" s="165" customFormat="1" ht="20.100000000000001" customHeight="1">
      <c r="A519" s="182"/>
      <c r="B519" s="187"/>
      <c r="C519" s="191"/>
      <c r="D519" s="187"/>
      <c r="E519" s="177"/>
      <c r="F519" s="179"/>
      <c r="G519" s="179"/>
      <c r="H519" s="179"/>
      <c r="I519" s="179"/>
      <c r="J519" s="179"/>
      <c r="K519" s="179"/>
      <c r="L519" s="179"/>
      <c r="M519" s="179"/>
      <c r="N519" s="177"/>
    </row>
    <row r="520" spans="1:14" s="165" customFormat="1" ht="20.100000000000001" customHeight="1">
      <c r="A520" s="182"/>
      <c r="B520" s="187"/>
      <c r="C520" s="191"/>
      <c r="D520" s="187"/>
      <c r="E520" s="177"/>
      <c r="F520" s="179"/>
      <c r="G520" s="179"/>
      <c r="H520" s="179"/>
      <c r="I520" s="179"/>
      <c r="J520" s="179"/>
      <c r="K520" s="179"/>
      <c r="L520" s="179"/>
      <c r="M520" s="179"/>
      <c r="N520" s="177"/>
    </row>
    <row r="521" spans="1:14" s="165" customFormat="1" ht="20.100000000000001" customHeight="1">
      <c r="A521" s="182"/>
      <c r="B521" s="187"/>
      <c r="C521" s="191"/>
      <c r="D521" s="187"/>
      <c r="E521" s="177"/>
      <c r="F521" s="179"/>
      <c r="G521" s="179"/>
      <c r="H521" s="179"/>
      <c r="I521" s="179"/>
      <c r="J521" s="179"/>
      <c r="K521" s="179"/>
      <c r="L521" s="179"/>
      <c r="M521" s="179"/>
      <c r="N521" s="177"/>
    </row>
    <row r="522" spans="1:14" s="165" customFormat="1" ht="20.100000000000001" customHeight="1">
      <c r="A522" s="182"/>
      <c r="B522" s="187"/>
      <c r="C522" s="191"/>
      <c r="D522" s="187"/>
      <c r="E522" s="177"/>
      <c r="F522" s="179"/>
      <c r="G522" s="179"/>
      <c r="H522" s="179"/>
      <c r="I522" s="179"/>
      <c r="J522" s="179"/>
      <c r="K522" s="179"/>
      <c r="L522" s="179"/>
      <c r="M522" s="179"/>
      <c r="N522" s="177"/>
    </row>
    <row r="523" spans="1:14" s="165" customFormat="1" ht="20.100000000000001" customHeight="1">
      <c r="A523" s="182"/>
      <c r="B523" s="187"/>
      <c r="C523" s="191"/>
      <c r="D523" s="187"/>
      <c r="E523" s="177"/>
      <c r="F523" s="179"/>
      <c r="G523" s="179"/>
      <c r="H523" s="179"/>
      <c r="I523" s="179"/>
      <c r="J523" s="179"/>
      <c r="K523" s="179"/>
      <c r="L523" s="179"/>
      <c r="M523" s="179"/>
      <c r="N523" s="177"/>
    </row>
    <row r="524" spans="1:14" s="165" customFormat="1" ht="20.100000000000001" customHeight="1">
      <c r="A524" s="182"/>
      <c r="B524" s="187"/>
      <c r="C524" s="191"/>
      <c r="D524" s="187"/>
      <c r="E524" s="177"/>
      <c r="F524" s="179"/>
      <c r="G524" s="179"/>
      <c r="H524" s="179"/>
      <c r="I524" s="179"/>
      <c r="J524" s="179"/>
      <c r="K524" s="179"/>
      <c r="L524" s="179"/>
      <c r="M524" s="179"/>
      <c r="N524" s="177"/>
    </row>
    <row r="525" spans="1:14" s="165" customFormat="1" ht="20.100000000000001" customHeight="1">
      <c r="A525" s="182"/>
      <c r="B525" s="187"/>
      <c r="C525" s="191"/>
      <c r="D525" s="187"/>
      <c r="E525" s="177"/>
      <c r="F525" s="179"/>
      <c r="G525" s="179"/>
      <c r="H525" s="179"/>
      <c r="I525" s="179"/>
      <c r="J525" s="179"/>
      <c r="K525" s="179"/>
      <c r="L525" s="179"/>
      <c r="M525" s="179"/>
      <c r="N525" s="177"/>
    </row>
    <row r="526" spans="1:14" s="165" customFormat="1" ht="20.100000000000001" customHeight="1">
      <c r="A526" s="182"/>
      <c r="B526" s="187"/>
      <c r="C526" s="191"/>
      <c r="D526" s="187"/>
      <c r="E526" s="177"/>
      <c r="F526" s="179"/>
      <c r="G526" s="179"/>
      <c r="H526" s="179"/>
      <c r="I526" s="179"/>
      <c r="J526" s="179"/>
      <c r="K526" s="179"/>
      <c r="L526" s="179"/>
      <c r="M526" s="179"/>
      <c r="N526" s="177"/>
    </row>
    <row r="527" spans="1:14" s="165" customFormat="1" ht="20.100000000000001" customHeight="1">
      <c r="A527" s="182"/>
      <c r="B527" s="187"/>
      <c r="C527" s="191"/>
      <c r="D527" s="187"/>
      <c r="E527" s="177"/>
      <c r="F527" s="179"/>
      <c r="G527" s="179"/>
      <c r="H527" s="179"/>
      <c r="I527" s="179"/>
      <c r="J527" s="179"/>
      <c r="K527" s="179"/>
      <c r="L527" s="179"/>
      <c r="M527" s="179"/>
      <c r="N527" s="177"/>
    </row>
    <row r="528" spans="1:14" s="165" customFormat="1" ht="20.100000000000001" customHeight="1">
      <c r="A528" s="182"/>
      <c r="B528" s="187"/>
      <c r="C528" s="191"/>
      <c r="D528" s="187"/>
      <c r="E528" s="177"/>
      <c r="F528" s="179"/>
      <c r="G528" s="179"/>
      <c r="H528" s="179"/>
      <c r="I528" s="179"/>
      <c r="J528" s="179"/>
      <c r="K528" s="179"/>
      <c r="L528" s="179"/>
      <c r="M528" s="179"/>
      <c r="N528" s="177"/>
    </row>
    <row r="529" spans="1:14" s="165" customFormat="1" ht="20.100000000000001" customHeight="1">
      <c r="A529" s="182"/>
      <c r="B529" s="187"/>
      <c r="C529" s="191"/>
      <c r="D529" s="187"/>
      <c r="E529" s="177"/>
      <c r="F529" s="179"/>
      <c r="G529" s="179"/>
      <c r="H529" s="179"/>
      <c r="I529" s="179"/>
      <c r="J529" s="179"/>
      <c r="K529" s="179"/>
      <c r="L529" s="179"/>
      <c r="M529" s="179"/>
      <c r="N529" s="177"/>
    </row>
    <row r="530" spans="1:14" s="165" customFormat="1" ht="20.100000000000001" customHeight="1">
      <c r="A530" s="182"/>
      <c r="B530" s="187"/>
      <c r="C530" s="191"/>
      <c r="D530" s="187"/>
      <c r="E530" s="177"/>
      <c r="F530" s="179"/>
      <c r="G530" s="179"/>
      <c r="H530" s="179"/>
      <c r="I530" s="179"/>
      <c r="J530" s="179"/>
      <c r="K530" s="179"/>
      <c r="L530" s="179"/>
      <c r="M530" s="179"/>
      <c r="N530" s="177"/>
    </row>
    <row r="531" spans="1:14" s="165" customFormat="1" ht="20.100000000000001" customHeight="1">
      <c r="A531" s="182"/>
      <c r="B531" s="187"/>
      <c r="C531" s="191"/>
      <c r="D531" s="187"/>
      <c r="E531" s="177"/>
      <c r="F531" s="179"/>
      <c r="G531" s="179"/>
      <c r="H531" s="179"/>
      <c r="I531" s="179"/>
      <c r="J531" s="179"/>
      <c r="K531" s="179"/>
      <c r="L531" s="179"/>
      <c r="M531" s="179"/>
      <c r="N531" s="177"/>
    </row>
    <row r="532" spans="1:14" s="165" customFormat="1" ht="20.100000000000001" customHeight="1">
      <c r="A532" s="182"/>
      <c r="B532" s="187"/>
      <c r="C532" s="191"/>
      <c r="D532" s="187"/>
      <c r="E532" s="177"/>
      <c r="F532" s="179"/>
      <c r="G532" s="179"/>
      <c r="H532" s="179"/>
      <c r="I532" s="179"/>
      <c r="J532" s="179"/>
      <c r="K532" s="179"/>
      <c r="L532" s="179"/>
      <c r="M532" s="179"/>
      <c r="N532" s="177"/>
    </row>
    <row r="533" spans="1:14" s="165" customFormat="1" ht="20.100000000000001" customHeight="1">
      <c r="A533" s="182"/>
      <c r="B533" s="187"/>
      <c r="C533" s="191"/>
      <c r="D533" s="187"/>
      <c r="E533" s="177"/>
      <c r="F533" s="179"/>
      <c r="G533" s="179"/>
      <c r="H533" s="179"/>
      <c r="I533" s="179"/>
      <c r="J533" s="179"/>
      <c r="K533" s="179"/>
      <c r="L533" s="179"/>
      <c r="M533" s="179"/>
      <c r="N533" s="177"/>
    </row>
    <row r="534" spans="1:14" s="165" customFormat="1" ht="20.100000000000001" customHeight="1">
      <c r="A534" s="182"/>
      <c r="B534" s="187"/>
      <c r="C534" s="191"/>
      <c r="D534" s="187"/>
      <c r="E534" s="177"/>
      <c r="F534" s="179"/>
      <c r="G534" s="179"/>
      <c r="H534" s="179"/>
      <c r="I534" s="179"/>
      <c r="J534" s="179"/>
      <c r="K534" s="179"/>
      <c r="L534" s="179"/>
      <c r="M534" s="179"/>
      <c r="N534" s="177"/>
    </row>
    <row r="535" spans="1:14" s="165" customFormat="1" ht="20.100000000000001" customHeight="1">
      <c r="A535" s="182"/>
      <c r="B535" s="192"/>
      <c r="C535" s="191"/>
      <c r="D535" s="187"/>
      <c r="E535" s="177"/>
      <c r="F535" s="179"/>
      <c r="G535" s="179"/>
      <c r="H535" s="179"/>
      <c r="I535" s="179"/>
      <c r="J535" s="179"/>
      <c r="K535" s="179"/>
      <c r="L535" s="179"/>
      <c r="M535" s="179"/>
      <c r="N535" s="177"/>
    </row>
    <row r="536" spans="1:14" s="165" customFormat="1" ht="20.100000000000001" customHeight="1">
      <c r="A536" s="182"/>
      <c r="B536" s="192"/>
      <c r="C536" s="191"/>
      <c r="D536" s="187"/>
      <c r="E536" s="177"/>
      <c r="F536" s="179"/>
      <c r="G536" s="179"/>
      <c r="H536" s="179"/>
      <c r="I536" s="179"/>
      <c r="J536" s="179"/>
      <c r="K536" s="179"/>
      <c r="L536" s="179"/>
      <c r="M536" s="179"/>
      <c r="N536" s="177"/>
    </row>
    <row r="537" spans="1:14" s="165" customFormat="1" ht="20.100000000000001" customHeight="1">
      <c r="A537" s="182"/>
      <c r="B537" s="192"/>
      <c r="C537" s="191"/>
      <c r="D537" s="187"/>
      <c r="E537" s="177"/>
      <c r="F537" s="179"/>
      <c r="G537" s="179"/>
      <c r="H537" s="179"/>
      <c r="I537" s="179"/>
      <c r="J537" s="179"/>
      <c r="K537" s="179"/>
      <c r="L537" s="179"/>
      <c r="M537" s="179"/>
      <c r="N537" s="177"/>
    </row>
    <row r="538" spans="1:14" s="165" customFormat="1" ht="20.100000000000001" customHeight="1">
      <c r="A538" s="182"/>
      <c r="B538" s="192"/>
      <c r="C538" s="191"/>
      <c r="D538" s="187"/>
      <c r="E538" s="177"/>
      <c r="F538" s="179"/>
      <c r="G538" s="179"/>
      <c r="H538" s="179"/>
      <c r="I538" s="179"/>
      <c r="J538" s="179"/>
      <c r="K538" s="179"/>
      <c r="L538" s="179"/>
      <c r="M538" s="179"/>
      <c r="N538" s="177"/>
    </row>
    <row r="539" spans="1:14" s="165" customFormat="1" ht="20.100000000000001" customHeight="1">
      <c r="A539" s="182"/>
      <c r="B539" s="192"/>
      <c r="C539" s="191"/>
      <c r="D539" s="187"/>
      <c r="E539" s="177"/>
      <c r="F539" s="179"/>
      <c r="G539" s="179"/>
      <c r="H539" s="179"/>
      <c r="I539" s="179"/>
      <c r="J539" s="179"/>
      <c r="K539" s="179"/>
      <c r="L539" s="179"/>
      <c r="M539" s="179"/>
      <c r="N539" s="177"/>
    </row>
    <row r="540" spans="1:14" s="165" customFormat="1" ht="20.100000000000001" customHeight="1">
      <c r="A540" s="182"/>
      <c r="B540" s="192"/>
      <c r="C540" s="191"/>
      <c r="D540" s="187"/>
      <c r="E540" s="177"/>
      <c r="F540" s="179"/>
      <c r="G540" s="179"/>
      <c r="H540" s="179"/>
      <c r="I540" s="179"/>
      <c r="J540" s="179"/>
      <c r="K540" s="179"/>
      <c r="L540" s="179"/>
      <c r="M540" s="179"/>
      <c r="N540" s="177"/>
    </row>
    <row r="541" spans="1:14" s="165" customFormat="1" ht="20.100000000000001" customHeight="1">
      <c r="A541" s="182"/>
      <c r="B541" s="192"/>
      <c r="C541" s="191"/>
      <c r="D541" s="187"/>
      <c r="E541" s="177"/>
      <c r="F541" s="179"/>
      <c r="G541" s="179"/>
      <c r="H541" s="179"/>
      <c r="I541" s="179"/>
      <c r="J541" s="179"/>
      <c r="K541" s="179"/>
      <c r="L541" s="179"/>
      <c r="M541" s="179"/>
      <c r="N541" s="177"/>
    </row>
    <row r="542" spans="1:14" s="165" customFormat="1" ht="20.100000000000001" customHeight="1">
      <c r="A542" s="182"/>
      <c r="B542" s="192"/>
      <c r="C542" s="191"/>
      <c r="D542" s="187"/>
      <c r="E542" s="177"/>
      <c r="F542" s="179"/>
      <c r="G542" s="179"/>
      <c r="H542" s="179"/>
      <c r="I542" s="179"/>
      <c r="J542" s="179"/>
      <c r="K542" s="179"/>
      <c r="L542" s="179"/>
      <c r="M542" s="179"/>
      <c r="N542" s="177"/>
    </row>
    <row r="543" spans="1:14" s="165" customFormat="1" ht="20.100000000000001" customHeight="1">
      <c r="A543" s="182"/>
      <c r="B543" s="192"/>
      <c r="C543" s="191"/>
      <c r="D543" s="187"/>
      <c r="E543" s="177"/>
      <c r="F543" s="179"/>
      <c r="G543" s="179"/>
      <c r="H543" s="179"/>
      <c r="I543" s="179"/>
      <c r="J543" s="179"/>
      <c r="K543" s="179"/>
      <c r="L543" s="179"/>
      <c r="M543" s="179"/>
      <c r="N543" s="177"/>
    </row>
    <row r="544" spans="1:14" s="165" customFormat="1" ht="20.100000000000001" customHeight="1">
      <c r="A544" s="182"/>
      <c r="B544" s="192"/>
      <c r="C544" s="191"/>
      <c r="D544" s="187"/>
      <c r="E544" s="177"/>
      <c r="F544" s="179"/>
      <c r="G544" s="179"/>
      <c r="H544" s="179"/>
      <c r="I544" s="179"/>
      <c r="J544" s="179"/>
      <c r="K544" s="179"/>
      <c r="L544" s="179"/>
      <c r="M544" s="179"/>
      <c r="N544" s="177"/>
    </row>
    <row r="545" spans="1:14" s="165" customFormat="1" ht="20.100000000000001" customHeight="1">
      <c r="A545" s="182"/>
      <c r="B545" s="192"/>
      <c r="C545" s="191"/>
      <c r="D545" s="187"/>
      <c r="E545" s="177"/>
      <c r="F545" s="179"/>
      <c r="G545" s="179"/>
      <c r="H545" s="179"/>
      <c r="I545" s="179"/>
      <c r="J545" s="179"/>
      <c r="K545" s="179"/>
      <c r="L545" s="179"/>
      <c r="M545" s="179"/>
      <c r="N545" s="177"/>
    </row>
    <row r="546" spans="1:14" s="165" customFormat="1" ht="20.100000000000001" customHeight="1">
      <c r="A546" s="182"/>
      <c r="B546" s="192"/>
      <c r="C546" s="191"/>
      <c r="D546" s="187"/>
      <c r="E546" s="177"/>
      <c r="F546" s="179"/>
      <c r="G546" s="179"/>
      <c r="H546" s="179"/>
      <c r="I546" s="179"/>
      <c r="J546" s="179"/>
      <c r="K546" s="179"/>
      <c r="L546" s="179"/>
      <c r="M546" s="179"/>
      <c r="N546" s="177"/>
    </row>
    <row r="547" spans="1:14" s="165" customFormat="1" ht="20.100000000000001" customHeight="1">
      <c r="A547" s="182"/>
      <c r="B547" s="192"/>
      <c r="C547" s="191"/>
      <c r="D547" s="187"/>
      <c r="E547" s="177"/>
      <c r="F547" s="179"/>
      <c r="G547" s="179"/>
      <c r="H547" s="179"/>
      <c r="I547" s="179"/>
      <c r="J547" s="179"/>
      <c r="K547" s="179"/>
      <c r="L547" s="179"/>
      <c r="M547" s="179"/>
      <c r="N547" s="177"/>
    </row>
    <row r="548" spans="1:14" s="165" customFormat="1" ht="20.100000000000001" customHeight="1">
      <c r="A548" s="182"/>
      <c r="B548" s="192"/>
      <c r="C548" s="191"/>
      <c r="D548" s="187"/>
      <c r="E548" s="177"/>
      <c r="F548" s="179"/>
      <c r="G548" s="179"/>
      <c r="H548" s="179"/>
      <c r="I548" s="179"/>
      <c r="J548" s="179"/>
      <c r="K548" s="179"/>
      <c r="L548" s="179"/>
      <c r="M548" s="179"/>
      <c r="N548" s="177"/>
    </row>
    <row r="549" spans="1:14" s="165" customFormat="1" ht="20.100000000000001" customHeight="1">
      <c r="A549" s="182"/>
      <c r="B549" s="192"/>
      <c r="C549" s="191"/>
      <c r="D549" s="187"/>
      <c r="E549" s="177"/>
      <c r="F549" s="179"/>
      <c r="G549" s="179"/>
      <c r="H549" s="179"/>
      <c r="I549" s="179"/>
      <c r="J549" s="179"/>
      <c r="K549" s="179"/>
      <c r="L549" s="179"/>
      <c r="M549" s="179"/>
      <c r="N549" s="177"/>
    </row>
    <row r="550" spans="1:14" s="165" customFormat="1" ht="20.100000000000001" customHeight="1">
      <c r="A550" s="182"/>
      <c r="B550" s="192"/>
      <c r="C550" s="191"/>
      <c r="D550" s="187"/>
      <c r="E550" s="177"/>
      <c r="F550" s="179"/>
      <c r="G550" s="179"/>
      <c r="H550" s="179"/>
      <c r="I550" s="179"/>
      <c r="J550" s="179"/>
      <c r="K550" s="179"/>
      <c r="L550" s="179"/>
      <c r="M550" s="179"/>
      <c r="N550" s="177"/>
    </row>
    <row r="551" spans="1:14" s="165" customFormat="1" ht="20.100000000000001" customHeight="1">
      <c r="A551" s="182"/>
      <c r="B551" s="192"/>
      <c r="C551" s="191"/>
      <c r="D551" s="187"/>
      <c r="E551" s="177"/>
      <c r="F551" s="179"/>
      <c r="G551" s="179"/>
      <c r="H551" s="179"/>
      <c r="I551" s="179"/>
      <c r="J551" s="179"/>
      <c r="K551" s="179"/>
      <c r="L551" s="179"/>
      <c r="M551" s="179"/>
      <c r="N551" s="177"/>
    </row>
    <row r="552" spans="1:14" s="165" customFormat="1" ht="20.100000000000001" customHeight="1">
      <c r="A552" s="182"/>
      <c r="B552" s="192"/>
      <c r="C552" s="191"/>
      <c r="D552" s="187"/>
      <c r="E552" s="177"/>
      <c r="F552" s="179"/>
      <c r="G552" s="179"/>
      <c r="H552" s="179"/>
      <c r="I552" s="179"/>
      <c r="J552" s="179"/>
      <c r="K552" s="179"/>
      <c r="L552" s="179"/>
      <c r="M552" s="179"/>
      <c r="N552" s="177"/>
    </row>
    <row r="553" spans="1:14" s="165" customFormat="1" ht="20.100000000000001" customHeight="1">
      <c r="A553" s="182"/>
      <c r="B553" s="192"/>
      <c r="C553" s="191"/>
      <c r="D553" s="187"/>
      <c r="E553" s="177"/>
      <c r="F553" s="179"/>
      <c r="G553" s="179"/>
      <c r="H553" s="179"/>
      <c r="I553" s="179"/>
      <c r="J553" s="179"/>
      <c r="K553" s="179"/>
      <c r="L553" s="179"/>
      <c r="M553" s="179"/>
      <c r="N553" s="177"/>
    </row>
    <row r="554" spans="1:14" s="165" customFormat="1" ht="20.100000000000001" customHeight="1">
      <c r="A554" s="182"/>
      <c r="B554" s="192"/>
      <c r="C554" s="191"/>
      <c r="D554" s="187"/>
      <c r="E554" s="177"/>
      <c r="F554" s="179"/>
      <c r="G554" s="179"/>
      <c r="H554" s="179"/>
      <c r="I554" s="179"/>
      <c r="J554" s="179"/>
      <c r="K554" s="179"/>
      <c r="L554" s="179"/>
      <c r="M554" s="179"/>
      <c r="N554" s="177"/>
    </row>
    <row r="555" spans="1:14" s="165" customFormat="1" ht="20.100000000000001" customHeight="1">
      <c r="A555" s="182"/>
      <c r="B555" s="192"/>
      <c r="C555" s="191"/>
      <c r="D555" s="187"/>
      <c r="E555" s="177"/>
      <c r="F555" s="179"/>
      <c r="G555" s="179"/>
      <c r="H555" s="179"/>
      <c r="I555" s="179"/>
      <c r="J555" s="179"/>
      <c r="K555" s="179"/>
      <c r="L555" s="179"/>
      <c r="M555" s="179"/>
      <c r="N555" s="177"/>
    </row>
    <row r="556" spans="1:14" s="165" customFormat="1" ht="20.100000000000001" customHeight="1">
      <c r="A556" s="182"/>
      <c r="B556" s="192"/>
      <c r="C556" s="191"/>
      <c r="D556" s="187"/>
      <c r="E556" s="177"/>
      <c r="F556" s="179"/>
      <c r="G556" s="179"/>
      <c r="H556" s="179"/>
      <c r="I556" s="179"/>
      <c r="J556" s="179"/>
      <c r="K556" s="179"/>
      <c r="L556" s="179"/>
      <c r="M556" s="179"/>
      <c r="N556" s="177"/>
    </row>
    <row r="557" spans="1:14" s="165" customFormat="1" ht="20.100000000000001" customHeight="1">
      <c r="A557" s="182"/>
      <c r="B557" s="192"/>
      <c r="C557" s="191"/>
      <c r="D557" s="187"/>
      <c r="E557" s="177"/>
      <c r="F557" s="179"/>
      <c r="G557" s="179"/>
      <c r="H557" s="179"/>
      <c r="I557" s="179"/>
      <c r="J557" s="179"/>
      <c r="K557" s="179"/>
      <c r="L557" s="179"/>
      <c r="M557" s="179"/>
      <c r="N557" s="177"/>
    </row>
    <row r="558" spans="1:14" s="165" customFormat="1" ht="20.100000000000001" customHeight="1">
      <c r="A558" s="182"/>
      <c r="B558" s="192"/>
      <c r="C558" s="191"/>
      <c r="D558" s="187"/>
      <c r="E558" s="177"/>
      <c r="F558" s="179"/>
      <c r="G558" s="179"/>
      <c r="H558" s="179"/>
      <c r="I558" s="179"/>
      <c r="J558" s="179"/>
      <c r="K558" s="179"/>
      <c r="L558" s="179"/>
      <c r="M558" s="179"/>
      <c r="N558" s="177"/>
    </row>
    <row r="559" spans="1:14" s="165" customFormat="1" ht="20.100000000000001" customHeight="1">
      <c r="A559" s="182"/>
      <c r="B559" s="192"/>
      <c r="C559" s="191"/>
      <c r="D559" s="187"/>
      <c r="E559" s="177"/>
      <c r="F559" s="179"/>
      <c r="G559" s="179"/>
      <c r="H559" s="179"/>
      <c r="I559" s="179"/>
      <c r="J559" s="179"/>
      <c r="K559" s="179"/>
      <c r="L559" s="179"/>
      <c r="M559" s="179"/>
      <c r="N559" s="177"/>
    </row>
    <row r="560" spans="1:14" s="165" customFormat="1" ht="20.100000000000001" customHeight="1">
      <c r="A560" s="182"/>
      <c r="B560" s="192"/>
      <c r="C560" s="191"/>
      <c r="D560" s="187"/>
      <c r="E560" s="177"/>
      <c r="F560" s="179"/>
      <c r="G560" s="179"/>
      <c r="H560" s="179"/>
      <c r="I560" s="179"/>
      <c r="J560" s="179"/>
      <c r="K560" s="179"/>
      <c r="L560" s="179"/>
      <c r="M560" s="179"/>
      <c r="N560" s="177"/>
    </row>
    <row r="561" spans="1:14" s="165" customFormat="1" ht="20.100000000000001" customHeight="1">
      <c r="A561" s="182"/>
      <c r="B561" s="192"/>
      <c r="C561" s="191"/>
      <c r="D561" s="187"/>
      <c r="E561" s="177"/>
      <c r="F561" s="179"/>
      <c r="G561" s="179"/>
      <c r="H561" s="179"/>
      <c r="I561" s="179"/>
      <c r="J561" s="179"/>
      <c r="K561" s="179"/>
      <c r="L561" s="179"/>
      <c r="M561" s="179"/>
      <c r="N561" s="177"/>
    </row>
    <row r="562" spans="1:14" s="165" customFormat="1" ht="20.100000000000001" customHeight="1">
      <c r="A562" s="182"/>
      <c r="B562" s="192"/>
      <c r="C562" s="191"/>
      <c r="D562" s="187"/>
      <c r="E562" s="177"/>
      <c r="F562" s="179"/>
      <c r="G562" s="179"/>
      <c r="H562" s="179"/>
      <c r="I562" s="179"/>
      <c r="J562" s="179"/>
      <c r="K562" s="179"/>
      <c r="L562" s="179"/>
      <c r="M562" s="179"/>
      <c r="N562" s="177"/>
    </row>
    <row r="563" spans="1:14" s="165" customFormat="1" ht="20.100000000000001" customHeight="1">
      <c r="A563" s="182"/>
      <c r="B563" s="192"/>
      <c r="C563" s="191"/>
      <c r="D563" s="187"/>
      <c r="E563" s="177"/>
      <c r="F563" s="179"/>
      <c r="G563" s="179"/>
      <c r="H563" s="179"/>
      <c r="I563" s="179"/>
      <c r="J563" s="179"/>
      <c r="K563" s="179"/>
      <c r="L563" s="179"/>
      <c r="M563" s="179"/>
      <c r="N563" s="177"/>
    </row>
    <row r="564" spans="1:14" s="165" customFormat="1" ht="20.100000000000001" customHeight="1">
      <c r="A564" s="182"/>
      <c r="B564" s="192"/>
      <c r="C564" s="191"/>
      <c r="D564" s="187"/>
      <c r="E564" s="177"/>
      <c r="F564" s="179"/>
      <c r="G564" s="179"/>
      <c r="H564" s="179"/>
      <c r="I564" s="179"/>
      <c r="J564" s="179"/>
      <c r="K564" s="179"/>
      <c r="L564" s="179"/>
      <c r="M564" s="179"/>
      <c r="N564" s="177"/>
    </row>
    <row r="565" spans="1:14" s="165" customFormat="1" ht="20.100000000000001" customHeight="1">
      <c r="A565" s="182"/>
      <c r="B565" s="192"/>
      <c r="C565" s="191"/>
      <c r="D565" s="187"/>
      <c r="E565" s="177"/>
      <c r="F565" s="179"/>
      <c r="G565" s="179"/>
      <c r="H565" s="179"/>
      <c r="I565" s="179"/>
      <c r="J565" s="179"/>
      <c r="K565" s="179"/>
      <c r="L565" s="179"/>
      <c r="M565" s="179"/>
      <c r="N565" s="177"/>
    </row>
    <row r="566" spans="1:14" s="165" customFormat="1" ht="20.100000000000001" customHeight="1">
      <c r="A566" s="182"/>
      <c r="B566" s="192"/>
      <c r="C566" s="191"/>
      <c r="D566" s="187"/>
      <c r="E566" s="177"/>
      <c r="F566" s="179"/>
      <c r="G566" s="179"/>
      <c r="H566" s="179"/>
      <c r="I566" s="179"/>
      <c r="J566" s="179"/>
      <c r="K566" s="179"/>
      <c r="L566" s="179"/>
      <c r="M566" s="179"/>
      <c r="N566" s="177"/>
    </row>
    <row r="567" spans="1:14" s="165" customFormat="1" ht="20.100000000000001" customHeight="1">
      <c r="A567" s="182"/>
      <c r="B567" s="192"/>
      <c r="C567" s="191"/>
      <c r="D567" s="187"/>
      <c r="E567" s="177"/>
      <c r="F567" s="179"/>
      <c r="G567" s="179"/>
      <c r="H567" s="179"/>
      <c r="I567" s="179"/>
      <c r="J567" s="179"/>
      <c r="K567" s="179"/>
      <c r="L567" s="179"/>
      <c r="M567" s="179"/>
      <c r="N567" s="177"/>
    </row>
    <row r="568" spans="1:14" s="165" customFormat="1" ht="20.100000000000001" customHeight="1">
      <c r="A568" s="182"/>
      <c r="B568" s="192"/>
      <c r="C568" s="191"/>
      <c r="D568" s="187"/>
      <c r="E568" s="177"/>
      <c r="F568" s="179"/>
      <c r="G568" s="179"/>
      <c r="H568" s="179"/>
      <c r="I568" s="179"/>
      <c r="J568" s="179"/>
      <c r="K568" s="179"/>
      <c r="L568" s="179"/>
      <c r="M568" s="179"/>
      <c r="N568" s="177"/>
    </row>
    <row r="569" spans="1:14" s="165" customFormat="1" ht="20.100000000000001" customHeight="1">
      <c r="A569" s="182"/>
      <c r="B569" s="192"/>
      <c r="C569" s="191"/>
      <c r="D569" s="187"/>
      <c r="E569" s="177"/>
      <c r="F569" s="179"/>
      <c r="G569" s="179"/>
      <c r="H569" s="179"/>
      <c r="I569" s="179"/>
      <c r="J569" s="179"/>
      <c r="K569" s="179"/>
      <c r="L569" s="179"/>
      <c r="M569" s="179"/>
      <c r="N569" s="177"/>
    </row>
    <row r="570" spans="1:14" s="165" customFormat="1" ht="20.100000000000001" customHeight="1">
      <c r="A570" s="182"/>
      <c r="B570" s="192"/>
      <c r="C570" s="191"/>
      <c r="D570" s="187"/>
      <c r="E570" s="177"/>
      <c r="F570" s="179"/>
      <c r="G570" s="179"/>
      <c r="H570" s="179"/>
      <c r="I570" s="179"/>
      <c r="J570" s="179"/>
      <c r="K570" s="179"/>
      <c r="L570" s="179"/>
      <c r="M570" s="179"/>
      <c r="N570" s="177"/>
    </row>
    <row r="571" spans="1:14" s="165" customFormat="1" ht="20.100000000000001" customHeight="1">
      <c r="A571" s="182"/>
      <c r="B571" s="192"/>
      <c r="C571" s="191"/>
      <c r="D571" s="187"/>
      <c r="E571" s="177"/>
      <c r="F571" s="179"/>
      <c r="G571" s="179"/>
      <c r="H571" s="179"/>
      <c r="I571" s="179"/>
      <c r="J571" s="179"/>
      <c r="K571" s="179"/>
      <c r="L571" s="179"/>
      <c r="M571" s="179"/>
      <c r="N571" s="177"/>
    </row>
    <row r="572" spans="1:14" s="165" customFormat="1" ht="20.100000000000001" customHeight="1">
      <c r="A572" s="182"/>
      <c r="B572" s="192"/>
      <c r="C572" s="191"/>
      <c r="D572" s="187"/>
      <c r="E572" s="177"/>
      <c r="F572" s="179"/>
      <c r="G572" s="179"/>
      <c r="H572" s="179"/>
      <c r="I572" s="179"/>
      <c r="J572" s="179"/>
      <c r="K572" s="179"/>
      <c r="L572" s="179"/>
      <c r="M572" s="179"/>
      <c r="N572" s="177"/>
    </row>
    <row r="573" spans="1:14" s="165" customFormat="1" ht="20.100000000000001" customHeight="1">
      <c r="A573" s="182"/>
      <c r="B573" s="192"/>
      <c r="C573" s="191"/>
      <c r="D573" s="187"/>
      <c r="E573" s="177"/>
      <c r="F573" s="179"/>
      <c r="G573" s="179"/>
      <c r="H573" s="179"/>
      <c r="I573" s="179"/>
      <c r="J573" s="179"/>
      <c r="K573" s="179"/>
      <c r="L573" s="179"/>
      <c r="M573" s="179"/>
      <c r="N573" s="177"/>
    </row>
    <row r="574" spans="1:14" s="165" customFormat="1" ht="20.100000000000001" customHeight="1">
      <c r="A574" s="182"/>
      <c r="B574" s="192"/>
      <c r="C574" s="191"/>
      <c r="D574" s="187"/>
      <c r="E574" s="177"/>
      <c r="F574" s="179"/>
      <c r="G574" s="179"/>
      <c r="H574" s="179"/>
      <c r="I574" s="179"/>
      <c r="J574" s="179"/>
      <c r="K574" s="179"/>
      <c r="L574" s="179"/>
      <c r="M574" s="179"/>
      <c r="N574" s="177"/>
    </row>
    <row r="575" spans="1:14" s="165" customFormat="1" ht="20.100000000000001" customHeight="1">
      <c r="A575" s="182"/>
      <c r="B575" s="192"/>
      <c r="C575" s="191"/>
      <c r="D575" s="187"/>
      <c r="E575" s="177"/>
      <c r="F575" s="179"/>
      <c r="G575" s="179"/>
      <c r="H575" s="179"/>
      <c r="I575" s="179"/>
      <c r="J575" s="179"/>
      <c r="K575" s="179"/>
      <c r="L575" s="179"/>
      <c r="M575" s="179"/>
      <c r="N575" s="177"/>
    </row>
    <row r="576" spans="1:14" s="165" customFormat="1" ht="20.100000000000001" customHeight="1">
      <c r="A576" s="182"/>
      <c r="B576" s="192"/>
      <c r="C576" s="191"/>
      <c r="D576" s="187"/>
      <c r="E576" s="177"/>
      <c r="F576" s="179"/>
      <c r="G576" s="179"/>
      <c r="H576" s="179"/>
      <c r="I576" s="179"/>
      <c r="J576" s="179"/>
      <c r="K576" s="179"/>
      <c r="L576" s="179"/>
      <c r="M576" s="179"/>
      <c r="N576" s="177"/>
    </row>
    <row r="577" spans="1:14" s="165" customFormat="1" ht="20.100000000000001" customHeight="1">
      <c r="A577" s="182"/>
      <c r="B577" s="192"/>
      <c r="C577" s="191"/>
      <c r="D577" s="187"/>
      <c r="E577" s="177"/>
      <c r="F577" s="179"/>
      <c r="G577" s="179"/>
      <c r="H577" s="179"/>
      <c r="I577" s="179"/>
      <c r="J577" s="179"/>
      <c r="K577" s="179"/>
      <c r="L577" s="179"/>
      <c r="M577" s="179"/>
      <c r="N577" s="177"/>
    </row>
    <row r="578" spans="1:14" s="165" customFormat="1" ht="20.100000000000001" customHeight="1">
      <c r="A578" s="182"/>
      <c r="B578" s="192"/>
      <c r="C578" s="191"/>
      <c r="D578" s="187"/>
      <c r="E578" s="177"/>
      <c r="F578" s="179"/>
      <c r="G578" s="179"/>
      <c r="H578" s="179"/>
      <c r="I578" s="179"/>
      <c r="J578" s="179"/>
      <c r="K578" s="179"/>
      <c r="L578" s="179"/>
      <c r="M578" s="179"/>
      <c r="N578" s="177"/>
    </row>
    <row r="579" spans="1:14" s="165" customFormat="1" ht="20.100000000000001" customHeight="1">
      <c r="A579" s="182"/>
      <c r="B579" s="192"/>
      <c r="C579" s="191"/>
      <c r="D579" s="187"/>
      <c r="E579" s="177"/>
      <c r="F579" s="179"/>
      <c r="G579" s="179"/>
      <c r="H579" s="179"/>
      <c r="I579" s="179"/>
      <c r="J579" s="179"/>
      <c r="K579" s="179"/>
      <c r="L579" s="179"/>
      <c r="M579" s="179"/>
      <c r="N579" s="177"/>
    </row>
    <row r="580" spans="1:14" s="165" customFormat="1" ht="20.100000000000001" customHeight="1">
      <c r="A580" s="182"/>
      <c r="B580" s="192"/>
      <c r="C580" s="191"/>
      <c r="D580" s="187"/>
      <c r="E580" s="177"/>
      <c r="F580" s="179"/>
      <c r="G580" s="179"/>
      <c r="H580" s="179"/>
      <c r="I580" s="179"/>
      <c r="J580" s="179"/>
      <c r="K580" s="179"/>
      <c r="L580" s="179"/>
      <c r="M580" s="179"/>
      <c r="N580" s="177"/>
    </row>
    <row r="581" spans="1:14" s="165" customFormat="1" ht="20.100000000000001" customHeight="1">
      <c r="A581" s="182"/>
      <c r="B581" s="192"/>
      <c r="C581" s="191"/>
      <c r="D581" s="187"/>
      <c r="E581" s="177"/>
      <c r="F581" s="179"/>
      <c r="G581" s="179"/>
      <c r="H581" s="179"/>
      <c r="I581" s="179"/>
      <c r="J581" s="179"/>
      <c r="K581" s="179"/>
      <c r="L581" s="179"/>
      <c r="M581" s="179"/>
      <c r="N581" s="177"/>
    </row>
    <row r="582" spans="1:14" s="165" customFormat="1" ht="20.100000000000001" customHeight="1">
      <c r="A582" s="182"/>
      <c r="B582" s="192"/>
      <c r="C582" s="191"/>
      <c r="D582" s="187"/>
      <c r="E582" s="177"/>
      <c r="F582" s="179"/>
      <c r="G582" s="179"/>
      <c r="H582" s="179"/>
      <c r="I582" s="179"/>
      <c r="J582" s="179"/>
      <c r="K582" s="179"/>
      <c r="L582" s="179"/>
      <c r="M582" s="179"/>
      <c r="N582" s="177"/>
    </row>
    <row r="583" spans="1:14" s="165" customFormat="1" ht="20.100000000000001" customHeight="1">
      <c r="A583" s="182"/>
      <c r="B583" s="192"/>
      <c r="C583" s="191"/>
      <c r="D583" s="187"/>
      <c r="E583" s="177"/>
      <c r="F583" s="179"/>
      <c r="G583" s="179"/>
      <c r="H583" s="179"/>
      <c r="I583" s="179"/>
      <c r="J583" s="179"/>
      <c r="K583" s="179"/>
      <c r="L583" s="179"/>
      <c r="M583" s="179"/>
      <c r="N583" s="177"/>
    </row>
    <row r="584" spans="1:14" s="165" customFormat="1" ht="20.100000000000001" customHeight="1">
      <c r="A584" s="182"/>
      <c r="B584" s="192"/>
      <c r="C584" s="191"/>
      <c r="D584" s="187"/>
      <c r="E584" s="177"/>
      <c r="F584" s="179"/>
      <c r="G584" s="179"/>
      <c r="H584" s="179"/>
      <c r="I584" s="179"/>
      <c r="J584" s="179"/>
      <c r="K584" s="179"/>
      <c r="L584" s="179"/>
      <c r="M584" s="179"/>
      <c r="N584" s="177"/>
    </row>
    <row r="585" spans="1:14" s="165" customFormat="1" ht="20.100000000000001" customHeight="1">
      <c r="A585" s="182"/>
      <c r="B585" s="192"/>
      <c r="C585" s="191"/>
      <c r="D585" s="187"/>
      <c r="E585" s="177"/>
      <c r="F585" s="179"/>
      <c r="G585" s="179"/>
      <c r="H585" s="179"/>
      <c r="I585" s="179"/>
      <c r="J585" s="179"/>
      <c r="K585" s="179"/>
      <c r="L585" s="179"/>
      <c r="M585" s="179"/>
      <c r="N585" s="177"/>
    </row>
    <row r="586" spans="1:14" s="165" customFormat="1" ht="20.100000000000001" customHeight="1">
      <c r="A586" s="182"/>
      <c r="B586" s="192"/>
      <c r="C586" s="191"/>
      <c r="D586" s="187"/>
      <c r="E586" s="177"/>
      <c r="F586" s="179"/>
      <c r="G586" s="179"/>
      <c r="H586" s="179"/>
      <c r="I586" s="179"/>
      <c r="J586" s="179"/>
      <c r="K586" s="179"/>
      <c r="L586" s="179"/>
      <c r="M586" s="179"/>
      <c r="N586" s="177"/>
    </row>
    <row r="587" spans="1:14" s="165" customFormat="1" ht="20.100000000000001" customHeight="1">
      <c r="A587" s="182"/>
      <c r="B587" s="192"/>
      <c r="C587" s="191"/>
      <c r="D587" s="187"/>
      <c r="E587" s="177"/>
      <c r="F587" s="179"/>
      <c r="G587" s="179"/>
      <c r="H587" s="179"/>
      <c r="I587" s="179"/>
      <c r="J587" s="179"/>
      <c r="K587" s="179"/>
      <c r="L587" s="179"/>
      <c r="M587" s="179"/>
      <c r="N587" s="177"/>
    </row>
    <row r="588" spans="1:14" s="165" customFormat="1" ht="20.100000000000001" customHeight="1">
      <c r="A588" s="182"/>
      <c r="B588" s="192"/>
      <c r="C588" s="191"/>
      <c r="D588" s="187"/>
      <c r="E588" s="177"/>
      <c r="F588" s="179"/>
      <c r="G588" s="179"/>
      <c r="H588" s="179"/>
      <c r="I588" s="179"/>
      <c r="J588" s="179"/>
      <c r="K588" s="179"/>
      <c r="L588" s="179"/>
      <c r="M588" s="179"/>
      <c r="N588" s="177"/>
    </row>
    <row r="589" spans="1:14" s="165" customFormat="1" ht="20.100000000000001" customHeight="1">
      <c r="A589" s="182"/>
      <c r="B589" s="192"/>
      <c r="C589" s="191"/>
      <c r="D589" s="187"/>
      <c r="E589" s="177"/>
      <c r="F589" s="179"/>
      <c r="G589" s="179"/>
      <c r="H589" s="179"/>
      <c r="I589" s="179"/>
      <c r="J589" s="179"/>
      <c r="K589" s="179"/>
      <c r="L589" s="179"/>
      <c r="M589" s="179"/>
      <c r="N589" s="177"/>
    </row>
    <row r="590" spans="1:14" s="165" customFormat="1" ht="20.100000000000001" customHeight="1">
      <c r="A590" s="182"/>
      <c r="B590" s="192"/>
      <c r="C590" s="191"/>
      <c r="D590" s="187"/>
      <c r="E590" s="177"/>
      <c r="F590" s="179"/>
      <c r="G590" s="179"/>
      <c r="H590" s="179"/>
      <c r="I590" s="179"/>
      <c r="J590" s="179"/>
      <c r="K590" s="179"/>
      <c r="L590" s="179"/>
      <c r="M590" s="179"/>
      <c r="N590" s="177"/>
    </row>
    <row r="591" spans="1:14" s="165" customFormat="1" ht="20.100000000000001" customHeight="1">
      <c r="A591" s="182"/>
      <c r="B591" s="192"/>
      <c r="C591" s="191"/>
      <c r="D591" s="187"/>
      <c r="E591" s="177"/>
      <c r="F591" s="179"/>
      <c r="G591" s="179"/>
      <c r="H591" s="179"/>
      <c r="I591" s="179"/>
      <c r="J591" s="179"/>
      <c r="K591" s="179"/>
      <c r="L591" s="179"/>
      <c r="M591" s="179"/>
      <c r="N591" s="177"/>
    </row>
    <row r="592" spans="1:14" s="165" customFormat="1" ht="20.100000000000001" customHeight="1">
      <c r="A592" s="182"/>
      <c r="B592" s="192"/>
      <c r="C592" s="191"/>
      <c r="D592" s="187"/>
      <c r="E592" s="177"/>
      <c r="F592" s="179"/>
      <c r="G592" s="179"/>
      <c r="H592" s="179"/>
      <c r="I592" s="179"/>
      <c r="J592" s="179"/>
      <c r="K592" s="179"/>
      <c r="L592" s="179"/>
      <c r="M592" s="179"/>
      <c r="N592" s="177"/>
    </row>
    <row r="593" spans="1:14" s="165" customFormat="1" ht="20.100000000000001" customHeight="1">
      <c r="A593" s="182"/>
      <c r="B593" s="192"/>
      <c r="C593" s="191"/>
      <c r="D593" s="187"/>
      <c r="E593" s="177"/>
      <c r="F593" s="179"/>
      <c r="G593" s="179"/>
      <c r="H593" s="179"/>
      <c r="I593" s="179"/>
      <c r="J593" s="179"/>
      <c r="K593" s="179"/>
      <c r="L593" s="179"/>
      <c r="M593" s="179"/>
      <c r="N593" s="177"/>
    </row>
    <row r="594" spans="1:14" s="165" customFormat="1" ht="20.100000000000001" customHeight="1">
      <c r="A594" s="182"/>
      <c r="B594" s="192"/>
      <c r="C594" s="191"/>
      <c r="D594" s="187"/>
      <c r="E594" s="177"/>
      <c r="F594" s="179"/>
      <c r="G594" s="179"/>
      <c r="H594" s="179"/>
      <c r="I594" s="179"/>
      <c r="J594" s="179"/>
      <c r="K594" s="179"/>
      <c r="L594" s="179"/>
      <c r="M594" s="179"/>
      <c r="N594" s="177"/>
    </row>
    <row r="595" spans="1:14" s="165" customFormat="1" ht="20.100000000000001" customHeight="1">
      <c r="A595" s="182"/>
      <c r="B595" s="192"/>
      <c r="C595" s="191"/>
      <c r="D595" s="187"/>
      <c r="E595" s="177"/>
      <c r="F595" s="179"/>
      <c r="G595" s="179"/>
      <c r="H595" s="179"/>
      <c r="I595" s="179"/>
      <c r="J595" s="179"/>
      <c r="K595" s="179"/>
      <c r="L595" s="179"/>
      <c r="M595" s="179"/>
      <c r="N595" s="177"/>
    </row>
    <row r="596" spans="1:14" s="165" customFormat="1" ht="20.100000000000001" customHeight="1">
      <c r="A596" s="182"/>
      <c r="B596" s="192"/>
      <c r="C596" s="191"/>
      <c r="D596" s="187"/>
      <c r="E596" s="177"/>
      <c r="F596" s="179"/>
      <c r="G596" s="179"/>
      <c r="H596" s="179"/>
      <c r="I596" s="179"/>
      <c r="J596" s="179"/>
      <c r="K596" s="179"/>
      <c r="L596" s="179"/>
      <c r="M596" s="179"/>
      <c r="N596" s="177"/>
    </row>
    <row r="597" spans="1:14" s="165" customFormat="1" ht="20.100000000000001" customHeight="1">
      <c r="A597" s="182"/>
      <c r="B597" s="192"/>
      <c r="C597" s="191"/>
      <c r="D597" s="187"/>
      <c r="E597" s="177"/>
      <c r="F597" s="179"/>
      <c r="G597" s="179"/>
      <c r="H597" s="179"/>
      <c r="I597" s="179"/>
      <c r="J597" s="179"/>
      <c r="K597" s="179"/>
      <c r="L597" s="179"/>
      <c r="M597" s="179"/>
      <c r="N597" s="177"/>
    </row>
    <row r="598" spans="1:14" s="165" customFormat="1" ht="20.100000000000001" customHeight="1">
      <c r="A598" s="182"/>
      <c r="B598" s="192"/>
      <c r="C598" s="191"/>
      <c r="D598" s="187"/>
      <c r="E598" s="177"/>
      <c r="F598" s="179"/>
      <c r="G598" s="179"/>
      <c r="H598" s="179"/>
      <c r="I598" s="179"/>
      <c r="J598" s="179"/>
      <c r="K598" s="179"/>
      <c r="L598" s="179"/>
      <c r="M598" s="179"/>
      <c r="N598" s="177"/>
    </row>
    <row r="599" spans="1:14" s="165" customFormat="1" ht="20.100000000000001" customHeight="1">
      <c r="A599" s="182"/>
      <c r="B599" s="192"/>
      <c r="C599" s="191"/>
      <c r="D599" s="187"/>
      <c r="E599" s="177"/>
      <c r="F599" s="179"/>
      <c r="G599" s="179"/>
      <c r="H599" s="179"/>
      <c r="I599" s="179"/>
      <c r="J599" s="179"/>
      <c r="K599" s="179"/>
      <c r="L599" s="179"/>
      <c r="M599" s="179"/>
      <c r="N599" s="177"/>
    </row>
    <row r="600" spans="1:14" s="165" customFormat="1" ht="20.100000000000001" customHeight="1">
      <c r="A600" s="182"/>
      <c r="B600" s="192"/>
      <c r="C600" s="191"/>
      <c r="D600" s="187"/>
      <c r="E600" s="177"/>
      <c r="F600" s="179"/>
      <c r="G600" s="179"/>
      <c r="H600" s="179"/>
      <c r="I600" s="179"/>
      <c r="J600" s="179"/>
      <c r="K600" s="179"/>
      <c r="L600" s="179"/>
      <c r="M600" s="179"/>
      <c r="N600" s="177"/>
    </row>
    <row r="601" spans="1:14" s="165" customFormat="1" ht="20.100000000000001" customHeight="1">
      <c r="A601" s="182"/>
      <c r="B601" s="192"/>
      <c r="C601" s="191"/>
      <c r="D601" s="187"/>
      <c r="E601" s="177"/>
      <c r="F601" s="179"/>
      <c r="G601" s="179"/>
      <c r="H601" s="179"/>
      <c r="I601" s="179"/>
      <c r="J601" s="179"/>
      <c r="K601" s="179"/>
      <c r="L601" s="179"/>
      <c r="M601" s="179"/>
      <c r="N601" s="177"/>
    </row>
    <row r="602" spans="1:14" s="165" customFormat="1" ht="20.100000000000001" customHeight="1">
      <c r="A602" s="182"/>
      <c r="B602" s="192"/>
      <c r="C602" s="191"/>
      <c r="D602" s="187"/>
      <c r="E602" s="177"/>
      <c r="F602" s="179"/>
      <c r="G602" s="179"/>
      <c r="H602" s="179"/>
      <c r="I602" s="179"/>
      <c r="J602" s="179"/>
      <c r="K602" s="179"/>
      <c r="L602" s="179"/>
      <c r="M602" s="179"/>
      <c r="N602" s="177"/>
    </row>
    <row r="603" spans="1:14" s="165" customFormat="1" ht="20.100000000000001" customHeight="1">
      <c r="A603" s="182"/>
      <c r="B603" s="192"/>
      <c r="C603" s="191"/>
      <c r="D603" s="187"/>
      <c r="E603" s="177"/>
      <c r="F603" s="179"/>
      <c r="G603" s="179"/>
      <c r="H603" s="179"/>
      <c r="I603" s="179"/>
      <c r="J603" s="179"/>
      <c r="K603" s="179"/>
      <c r="L603" s="179"/>
      <c r="M603" s="179"/>
      <c r="N603" s="177"/>
    </row>
    <row r="604" spans="1:14" s="165" customFormat="1" ht="20.100000000000001" customHeight="1">
      <c r="A604" s="182"/>
      <c r="B604" s="192"/>
      <c r="C604" s="191"/>
      <c r="D604" s="187"/>
      <c r="E604" s="177"/>
      <c r="F604" s="179"/>
      <c r="G604" s="179"/>
      <c r="H604" s="179"/>
      <c r="I604" s="179"/>
      <c r="J604" s="179"/>
      <c r="K604" s="179"/>
      <c r="L604" s="179"/>
      <c r="M604" s="179"/>
      <c r="N604" s="177"/>
    </row>
    <row r="605" spans="1:14" s="165" customFormat="1" ht="20.100000000000001" customHeight="1">
      <c r="A605" s="182"/>
      <c r="B605" s="192"/>
      <c r="C605" s="191"/>
      <c r="D605" s="187"/>
      <c r="E605" s="177"/>
      <c r="F605" s="179"/>
      <c r="G605" s="179"/>
      <c r="H605" s="179"/>
      <c r="I605" s="179"/>
      <c r="J605" s="179"/>
      <c r="K605" s="179"/>
      <c r="L605" s="179"/>
      <c r="M605" s="179"/>
      <c r="N605" s="177"/>
    </row>
    <row r="606" spans="1:14" s="165" customFormat="1" ht="20.100000000000001" customHeight="1">
      <c r="A606" s="182"/>
      <c r="B606" s="192"/>
      <c r="C606" s="191"/>
      <c r="D606" s="187"/>
      <c r="E606" s="177"/>
      <c r="F606" s="179"/>
      <c r="G606" s="179"/>
      <c r="H606" s="179"/>
      <c r="I606" s="179"/>
      <c r="J606" s="179"/>
      <c r="K606" s="179"/>
      <c r="L606" s="179"/>
      <c r="M606" s="179"/>
      <c r="N606" s="177"/>
    </row>
    <row r="607" spans="1:14" s="165" customFormat="1" ht="20.100000000000001" customHeight="1">
      <c r="A607" s="182"/>
      <c r="B607" s="192"/>
      <c r="C607" s="191"/>
      <c r="D607" s="187"/>
      <c r="E607" s="177"/>
      <c r="F607" s="179"/>
      <c r="G607" s="179"/>
      <c r="H607" s="179"/>
      <c r="I607" s="179"/>
      <c r="J607" s="179"/>
      <c r="K607" s="179"/>
      <c r="L607" s="179"/>
      <c r="M607" s="179"/>
      <c r="N607" s="177"/>
    </row>
    <row r="608" spans="1:14" s="165" customFormat="1" ht="20.100000000000001" customHeight="1">
      <c r="A608" s="182"/>
      <c r="B608" s="192"/>
      <c r="C608" s="191"/>
      <c r="D608" s="187"/>
      <c r="E608" s="177"/>
      <c r="F608" s="179"/>
      <c r="G608" s="179"/>
      <c r="H608" s="179"/>
      <c r="I608" s="179"/>
      <c r="J608" s="179"/>
      <c r="K608" s="179"/>
      <c r="L608" s="179"/>
      <c r="M608" s="179"/>
      <c r="N608" s="177"/>
    </row>
    <row r="609" spans="1:14" s="165" customFormat="1" ht="20.100000000000001" customHeight="1">
      <c r="A609" s="182"/>
      <c r="B609" s="192"/>
      <c r="C609" s="191"/>
      <c r="D609" s="187"/>
      <c r="E609" s="177"/>
      <c r="F609" s="179"/>
      <c r="G609" s="179"/>
      <c r="H609" s="179"/>
      <c r="I609" s="179"/>
      <c r="J609" s="179"/>
      <c r="K609" s="179"/>
      <c r="L609" s="179"/>
      <c r="M609" s="179"/>
      <c r="N609" s="177"/>
    </row>
    <row r="610" spans="1:14" s="165" customFormat="1" ht="20.100000000000001" customHeight="1">
      <c r="A610" s="182"/>
      <c r="B610" s="192"/>
      <c r="C610" s="191"/>
      <c r="D610" s="187"/>
      <c r="E610" s="177"/>
      <c r="F610" s="179"/>
      <c r="G610" s="179"/>
      <c r="H610" s="179"/>
      <c r="I610" s="179"/>
      <c r="J610" s="179"/>
      <c r="K610" s="179"/>
      <c r="L610" s="179"/>
      <c r="M610" s="179"/>
      <c r="N610" s="177"/>
    </row>
    <row r="611" spans="1:14" s="165" customFormat="1" ht="20.100000000000001" customHeight="1">
      <c r="A611" s="182"/>
      <c r="B611" s="192"/>
      <c r="C611" s="191"/>
      <c r="D611" s="187"/>
      <c r="E611" s="177"/>
      <c r="F611" s="179"/>
      <c r="G611" s="179"/>
      <c r="H611" s="179"/>
      <c r="I611" s="179"/>
      <c r="J611" s="179"/>
      <c r="K611" s="179"/>
      <c r="L611" s="179"/>
      <c r="M611" s="179"/>
      <c r="N611" s="177"/>
    </row>
    <row r="612" spans="1:14" s="165" customFormat="1" ht="20.100000000000001" customHeight="1">
      <c r="A612" s="182"/>
      <c r="B612" s="192"/>
      <c r="C612" s="191"/>
      <c r="D612" s="187"/>
      <c r="E612" s="177"/>
      <c r="F612" s="179"/>
      <c r="G612" s="179"/>
      <c r="H612" s="179"/>
      <c r="I612" s="179"/>
      <c r="J612" s="179"/>
      <c r="K612" s="179"/>
      <c r="L612" s="179"/>
      <c r="M612" s="179"/>
      <c r="N612" s="177"/>
    </row>
    <row r="613" spans="1:14" s="165" customFormat="1" ht="20.100000000000001" customHeight="1">
      <c r="A613" s="182"/>
      <c r="B613" s="192"/>
      <c r="C613" s="191"/>
      <c r="D613" s="187"/>
      <c r="E613" s="177"/>
      <c r="F613" s="179"/>
      <c r="G613" s="179"/>
      <c r="H613" s="179"/>
      <c r="I613" s="179"/>
      <c r="J613" s="179"/>
      <c r="K613" s="179"/>
      <c r="L613" s="179"/>
      <c r="M613" s="179"/>
      <c r="N613" s="177"/>
    </row>
    <row r="614" spans="1:14" s="165" customFormat="1" ht="20.100000000000001" customHeight="1">
      <c r="A614" s="182"/>
      <c r="B614" s="192"/>
      <c r="C614" s="191"/>
      <c r="D614" s="187"/>
      <c r="E614" s="177"/>
      <c r="F614" s="179"/>
      <c r="G614" s="179"/>
      <c r="H614" s="179"/>
      <c r="I614" s="179"/>
      <c r="J614" s="179"/>
      <c r="K614" s="179"/>
      <c r="L614" s="179"/>
      <c r="M614" s="179"/>
      <c r="N614" s="177"/>
    </row>
    <row r="615" spans="1:14" s="165" customFormat="1" ht="20.100000000000001" customHeight="1">
      <c r="A615" s="182"/>
      <c r="B615" s="192"/>
      <c r="C615" s="191"/>
      <c r="D615" s="187"/>
      <c r="E615" s="177"/>
      <c r="F615" s="179"/>
      <c r="G615" s="179"/>
      <c r="H615" s="179"/>
      <c r="I615" s="179"/>
      <c r="J615" s="179"/>
      <c r="K615" s="179"/>
      <c r="L615" s="179"/>
      <c r="M615" s="179"/>
      <c r="N615" s="177"/>
    </row>
    <row r="616" spans="1:14" s="165" customFormat="1" ht="20.100000000000001" customHeight="1">
      <c r="A616" s="182"/>
      <c r="B616" s="192"/>
      <c r="C616" s="191"/>
      <c r="D616" s="187"/>
      <c r="E616" s="177"/>
      <c r="F616" s="179"/>
      <c r="G616" s="179"/>
      <c r="H616" s="179"/>
      <c r="I616" s="179"/>
      <c r="J616" s="179"/>
      <c r="K616" s="179"/>
      <c r="L616" s="179"/>
      <c r="M616" s="179"/>
      <c r="N616" s="177"/>
    </row>
    <row r="617" spans="1:14" s="165" customFormat="1" ht="20.100000000000001" customHeight="1">
      <c r="A617" s="182"/>
      <c r="B617" s="192"/>
      <c r="C617" s="191"/>
      <c r="D617" s="187"/>
      <c r="E617" s="177"/>
      <c r="F617" s="179"/>
      <c r="G617" s="179"/>
      <c r="H617" s="179"/>
      <c r="I617" s="179"/>
      <c r="J617" s="179"/>
      <c r="K617" s="179"/>
      <c r="L617" s="179"/>
      <c r="M617" s="179"/>
      <c r="N617" s="177"/>
    </row>
    <row r="618" spans="1:14" s="165" customFormat="1" ht="20.100000000000001" customHeight="1">
      <c r="A618" s="182"/>
      <c r="B618" s="192"/>
      <c r="C618" s="191"/>
      <c r="D618" s="187"/>
      <c r="E618" s="177"/>
      <c r="F618" s="179"/>
      <c r="G618" s="179"/>
      <c r="H618" s="179"/>
      <c r="I618" s="179"/>
      <c r="J618" s="179"/>
      <c r="K618" s="179"/>
      <c r="L618" s="179"/>
      <c r="M618" s="179"/>
      <c r="N618" s="177"/>
    </row>
    <row r="619" spans="1:14" s="165" customFormat="1" ht="20.100000000000001" customHeight="1">
      <c r="A619" s="182"/>
      <c r="B619" s="192"/>
      <c r="C619" s="191"/>
      <c r="D619" s="187"/>
      <c r="E619" s="177"/>
      <c r="F619" s="179"/>
      <c r="G619" s="179"/>
      <c r="H619" s="179"/>
      <c r="I619" s="179"/>
      <c r="J619" s="179"/>
      <c r="K619" s="179"/>
      <c r="L619" s="179"/>
      <c r="M619" s="179"/>
      <c r="N619" s="177"/>
    </row>
    <row r="620" spans="1:14" s="165" customFormat="1" ht="20.100000000000001" customHeight="1">
      <c r="A620" s="182"/>
      <c r="B620" s="192"/>
      <c r="C620" s="191"/>
      <c r="D620" s="187"/>
      <c r="E620" s="177"/>
      <c r="F620" s="179"/>
      <c r="G620" s="179"/>
      <c r="H620" s="179"/>
      <c r="I620" s="179"/>
      <c r="J620" s="179"/>
      <c r="K620" s="179"/>
      <c r="L620" s="179"/>
      <c r="M620" s="179"/>
      <c r="N620" s="177"/>
    </row>
    <row r="621" spans="1:14" s="165" customFormat="1" ht="20.100000000000001" customHeight="1">
      <c r="A621" s="182"/>
      <c r="B621" s="192"/>
      <c r="C621" s="191"/>
      <c r="D621" s="187"/>
      <c r="E621" s="177"/>
      <c r="F621" s="179"/>
      <c r="G621" s="179"/>
      <c r="H621" s="179"/>
      <c r="I621" s="179"/>
      <c r="J621" s="179"/>
      <c r="K621" s="179"/>
      <c r="L621" s="179"/>
      <c r="M621" s="179"/>
      <c r="N621" s="177"/>
    </row>
    <row r="622" spans="1:14" s="165" customFormat="1" ht="20.100000000000001" customHeight="1">
      <c r="A622" s="182"/>
      <c r="B622" s="192"/>
      <c r="C622" s="191"/>
      <c r="D622" s="187"/>
      <c r="E622" s="177"/>
      <c r="F622" s="179"/>
      <c r="G622" s="179"/>
      <c r="H622" s="179"/>
      <c r="I622" s="179"/>
      <c r="J622" s="179"/>
      <c r="K622" s="179"/>
      <c r="L622" s="179"/>
      <c r="M622" s="179"/>
      <c r="N622" s="177"/>
    </row>
    <row r="623" spans="1:14" s="165" customFormat="1" ht="20.100000000000001" customHeight="1">
      <c r="A623" s="182"/>
      <c r="B623" s="192"/>
      <c r="C623" s="191"/>
      <c r="D623" s="187"/>
      <c r="E623" s="177"/>
      <c r="F623" s="179"/>
      <c r="G623" s="179"/>
      <c r="H623" s="179"/>
      <c r="I623" s="179"/>
      <c r="J623" s="179"/>
      <c r="K623" s="179"/>
      <c r="L623" s="179"/>
      <c r="M623" s="179"/>
      <c r="N623" s="177"/>
    </row>
    <row r="624" spans="1:14" s="165" customFormat="1" ht="20.100000000000001" customHeight="1">
      <c r="A624" s="182"/>
      <c r="B624" s="192"/>
      <c r="C624" s="191"/>
      <c r="D624" s="187"/>
      <c r="E624" s="177"/>
      <c r="F624" s="179"/>
      <c r="G624" s="179"/>
      <c r="H624" s="179"/>
      <c r="I624" s="179"/>
      <c r="J624" s="179"/>
      <c r="K624" s="179"/>
      <c r="L624" s="179"/>
      <c r="M624" s="179"/>
      <c r="N624" s="177"/>
    </row>
    <row r="625" spans="1:14" s="165" customFormat="1" ht="20.100000000000001" customHeight="1">
      <c r="A625" s="182"/>
      <c r="B625" s="192"/>
      <c r="C625" s="191"/>
      <c r="D625" s="187"/>
      <c r="E625" s="177"/>
      <c r="F625" s="179"/>
      <c r="G625" s="179"/>
      <c r="H625" s="179"/>
      <c r="I625" s="179"/>
      <c r="J625" s="179"/>
      <c r="K625" s="179"/>
      <c r="L625" s="179"/>
      <c r="M625" s="179"/>
      <c r="N625" s="177"/>
    </row>
    <row r="626" spans="1:14" s="165" customFormat="1" ht="20.100000000000001" customHeight="1">
      <c r="A626" s="182"/>
      <c r="B626" s="192"/>
      <c r="C626" s="191"/>
      <c r="D626" s="187"/>
      <c r="E626" s="177"/>
      <c r="F626" s="179"/>
      <c r="G626" s="179"/>
      <c r="H626" s="179"/>
      <c r="I626" s="179"/>
      <c r="J626" s="179"/>
      <c r="K626" s="179"/>
      <c r="L626" s="179"/>
      <c r="M626" s="179"/>
      <c r="N626" s="177"/>
    </row>
    <row r="627" spans="1:14" s="165" customFormat="1" ht="20.100000000000001" customHeight="1">
      <c r="A627" s="182"/>
      <c r="B627" s="192"/>
      <c r="C627" s="191"/>
      <c r="D627" s="187"/>
      <c r="E627" s="177"/>
      <c r="F627" s="179"/>
      <c r="G627" s="179"/>
      <c r="H627" s="179"/>
      <c r="I627" s="179"/>
      <c r="J627" s="179"/>
      <c r="K627" s="179"/>
      <c r="L627" s="179"/>
      <c r="M627" s="179"/>
      <c r="N627" s="177"/>
    </row>
    <row r="628" spans="1:14" s="165" customFormat="1" ht="20.100000000000001" customHeight="1">
      <c r="A628" s="182"/>
      <c r="B628" s="192"/>
      <c r="C628" s="191"/>
      <c r="D628" s="187"/>
      <c r="E628" s="177"/>
      <c r="F628" s="179"/>
      <c r="G628" s="179"/>
      <c r="H628" s="179"/>
      <c r="I628" s="179"/>
      <c r="J628" s="179"/>
      <c r="K628" s="179"/>
      <c r="L628" s="179"/>
      <c r="M628" s="179"/>
      <c r="N628" s="177"/>
    </row>
    <row r="629" spans="1:14" s="165" customFormat="1" ht="20.100000000000001" customHeight="1">
      <c r="A629" s="182"/>
      <c r="B629" s="192"/>
      <c r="C629" s="191"/>
      <c r="D629" s="187"/>
      <c r="E629" s="177"/>
      <c r="F629" s="179"/>
      <c r="G629" s="179"/>
      <c r="H629" s="179"/>
      <c r="I629" s="179"/>
      <c r="J629" s="179"/>
      <c r="K629" s="179"/>
      <c r="L629" s="179"/>
      <c r="M629" s="179"/>
      <c r="N629" s="177"/>
    </row>
    <row r="630" spans="1:14" s="165" customFormat="1" ht="20.100000000000001" customHeight="1">
      <c r="A630" s="182"/>
      <c r="B630" s="192"/>
      <c r="C630" s="191"/>
      <c r="D630" s="187"/>
      <c r="E630" s="177"/>
      <c r="F630" s="179"/>
      <c r="G630" s="179"/>
      <c r="H630" s="179"/>
      <c r="I630" s="179"/>
      <c r="J630" s="179"/>
      <c r="K630" s="179"/>
      <c r="L630" s="179"/>
      <c r="M630" s="179"/>
      <c r="N630" s="177"/>
    </row>
    <row r="631" spans="1:14" s="165" customFormat="1" ht="20.100000000000001" customHeight="1">
      <c r="A631" s="182"/>
      <c r="B631" s="192"/>
      <c r="C631" s="191"/>
      <c r="D631" s="187"/>
      <c r="E631" s="177"/>
      <c r="F631" s="179"/>
      <c r="G631" s="179"/>
      <c r="H631" s="179"/>
      <c r="I631" s="179"/>
      <c r="J631" s="179"/>
      <c r="K631" s="179"/>
      <c r="L631" s="179"/>
      <c r="M631" s="179"/>
      <c r="N631" s="177"/>
    </row>
    <row r="632" spans="1:14" s="165" customFormat="1" ht="20.100000000000001" customHeight="1">
      <c r="A632" s="182"/>
      <c r="B632" s="192"/>
      <c r="C632" s="191"/>
      <c r="D632" s="187"/>
      <c r="E632" s="177"/>
      <c r="F632" s="179"/>
      <c r="G632" s="179"/>
      <c r="H632" s="179"/>
      <c r="I632" s="179"/>
      <c r="J632" s="179"/>
      <c r="K632" s="179"/>
      <c r="L632" s="179"/>
      <c r="M632" s="179"/>
      <c r="N632" s="177"/>
    </row>
    <row r="633" spans="1:14" s="165" customFormat="1" ht="20.100000000000001" customHeight="1">
      <c r="A633" s="182"/>
      <c r="B633" s="192"/>
      <c r="C633" s="191"/>
      <c r="D633" s="187"/>
      <c r="E633" s="177"/>
      <c r="F633" s="179"/>
      <c r="G633" s="179"/>
      <c r="H633" s="179"/>
      <c r="I633" s="179"/>
      <c r="J633" s="179"/>
      <c r="K633" s="179"/>
      <c r="L633" s="179"/>
      <c r="M633" s="179"/>
      <c r="N633" s="177"/>
    </row>
    <row r="634" spans="1:14" s="165" customFormat="1" ht="20.100000000000001" customHeight="1">
      <c r="A634" s="182"/>
      <c r="B634" s="192"/>
      <c r="C634" s="191"/>
      <c r="D634" s="187"/>
      <c r="E634" s="177"/>
      <c r="F634" s="179"/>
      <c r="G634" s="179"/>
      <c r="H634" s="179"/>
      <c r="I634" s="179"/>
      <c r="J634" s="179"/>
      <c r="K634" s="179"/>
      <c r="L634" s="179"/>
      <c r="M634" s="179"/>
      <c r="N634" s="177"/>
    </row>
    <row r="635" spans="1:14" s="165" customFormat="1" ht="20.100000000000001" customHeight="1">
      <c r="A635" s="182"/>
      <c r="B635" s="192"/>
      <c r="C635" s="191"/>
      <c r="D635" s="187"/>
      <c r="E635" s="177"/>
      <c r="F635" s="179"/>
      <c r="G635" s="179"/>
      <c r="H635" s="179"/>
      <c r="I635" s="179"/>
      <c r="J635" s="179"/>
      <c r="K635" s="179"/>
      <c r="L635" s="179"/>
      <c r="M635" s="179"/>
      <c r="N635" s="177"/>
    </row>
    <row r="636" spans="1:14" s="165" customFormat="1" ht="20.100000000000001" customHeight="1">
      <c r="A636" s="182"/>
      <c r="B636" s="192"/>
      <c r="C636" s="191"/>
      <c r="D636" s="187"/>
      <c r="E636" s="177"/>
      <c r="F636" s="179"/>
      <c r="G636" s="179"/>
      <c r="H636" s="179"/>
      <c r="I636" s="179"/>
      <c r="J636" s="179"/>
      <c r="K636" s="179"/>
      <c r="L636" s="179"/>
      <c r="M636" s="179"/>
      <c r="N636" s="177"/>
    </row>
    <row r="637" spans="1:14" s="165" customFormat="1" ht="20.100000000000001" customHeight="1">
      <c r="A637" s="182"/>
      <c r="B637" s="192"/>
      <c r="C637" s="191"/>
      <c r="D637" s="187"/>
      <c r="E637" s="177"/>
      <c r="F637" s="179"/>
      <c r="G637" s="179"/>
      <c r="H637" s="179"/>
      <c r="I637" s="179"/>
      <c r="J637" s="179"/>
      <c r="K637" s="179"/>
      <c r="L637" s="179"/>
      <c r="M637" s="179"/>
      <c r="N637" s="177"/>
    </row>
    <row r="638" spans="1:14" s="165" customFormat="1" ht="20.100000000000001" customHeight="1">
      <c r="A638" s="182"/>
      <c r="B638" s="192"/>
      <c r="C638" s="191"/>
      <c r="D638" s="187"/>
      <c r="E638" s="177"/>
      <c r="F638" s="179"/>
      <c r="G638" s="179"/>
      <c r="H638" s="179"/>
      <c r="I638" s="179"/>
      <c r="J638" s="179"/>
      <c r="K638" s="179"/>
      <c r="L638" s="179"/>
      <c r="M638" s="179"/>
      <c r="N638" s="177"/>
    </row>
    <row r="639" spans="1:14" s="165" customFormat="1" ht="20.100000000000001" customHeight="1">
      <c r="A639" s="182"/>
      <c r="B639" s="192"/>
      <c r="C639" s="191"/>
      <c r="D639" s="187"/>
      <c r="E639" s="177"/>
      <c r="F639" s="179"/>
      <c r="G639" s="179"/>
      <c r="H639" s="179"/>
      <c r="I639" s="179"/>
      <c r="J639" s="179"/>
      <c r="K639" s="179"/>
      <c r="L639" s="179"/>
      <c r="M639" s="179"/>
      <c r="N639" s="177"/>
    </row>
    <row r="640" spans="1:14" s="165" customFormat="1" ht="20.100000000000001" customHeight="1">
      <c r="A640" s="182"/>
      <c r="B640" s="192"/>
      <c r="C640" s="191"/>
      <c r="D640" s="187"/>
      <c r="E640" s="177"/>
      <c r="F640" s="179"/>
      <c r="G640" s="179"/>
      <c r="H640" s="179"/>
      <c r="I640" s="179"/>
      <c r="J640" s="179"/>
      <c r="K640" s="179"/>
      <c r="L640" s="179"/>
      <c r="M640" s="179"/>
      <c r="N640" s="177"/>
    </row>
    <row r="641" spans="1:14" s="165" customFormat="1" ht="20.100000000000001" customHeight="1">
      <c r="A641" s="182"/>
      <c r="B641" s="192"/>
      <c r="C641" s="191"/>
      <c r="D641" s="187"/>
      <c r="E641" s="177"/>
      <c r="F641" s="179"/>
      <c r="G641" s="179"/>
      <c r="H641" s="179"/>
      <c r="I641" s="179"/>
      <c r="J641" s="179"/>
      <c r="K641" s="179"/>
      <c r="L641" s="179"/>
      <c r="M641" s="179"/>
      <c r="N641" s="177"/>
    </row>
    <row r="642" spans="1:14" s="165" customFormat="1" ht="20.100000000000001" customHeight="1">
      <c r="A642" s="182"/>
      <c r="B642" s="192"/>
      <c r="C642" s="191"/>
      <c r="D642" s="187"/>
      <c r="E642" s="177"/>
      <c r="F642" s="179"/>
      <c r="G642" s="179"/>
      <c r="H642" s="179"/>
      <c r="I642" s="179"/>
      <c r="J642" s="179"/>
      <c r="K642" s="179"/>
      <c r="L642" s="179"/>
      <c r="M642" s="179"/>
      <c r="N642" s="177"/>
    </row>
    <row r="643" spans="1:14" s="165" customFormat="1" ht="20.100000000000001" customHeight="1">
      <c r="A643" s="182"/>
      <c r="B643" s="192"/>
      <c r="C643" s="191"/>
      <c r="D643" s="187"/>
      <c r="E643" s="177"/>
      <c r="F643" s="179"/>
      <c r="G643" s="179"/>
      <c r="H643" s="179"/>
      <c r="I643" s="179"/>
      <c r="J643" s="179"/>
      <c r="K643" s="179"/>
      <c r="L643" s="179"/>
      <c r="M643" s="179"/>
      <c r="N643" s="177"/>
    </row>
    <row r="644" spans="1:14" s="165" customFormat="1" ht="20.100000000000001" customHeight="1">
      <c r="A644" s="182"/>
      <c r="B644" s="192"/>
      <c r="C644" s="191"/>
      <c r="D644" s="187"/>
      <c r="E644" s="177"/>
      <c r="F644" s="179"/>
      <c r="G644" s="179"/>
      <c r="H644" s="179"/>
      <c r="I644" s="179"/>
      <c r="J644" s="179"/>
      <c r="K644" s="179"/>
      <c r="L644" s="179"/>
      <c r="M644" s="179"/>
      <c r="N644" s="177"/>
    </row>
    <row r="645" spans="1:14" s="165" customFormat="1" ht="20.100000000000001" customHeight="1">
      <c r="A645" s="182"/>
      <c r="B645" s="192"/>
      <c r="C645" s="191"/>
      <c r="D645" s="187"/>
      <c r="E645" s="177"/>
      <c r="F645" s="179"/>
      <c r="G645" s="179"/>
      <c r="H645" s="179"/>
      <c r="I645" s="179"/>
      <c r="J645" s="179"/>
      <c r="K645" s="179"/>
      <c r="L645" s="179"/>
      <c r="M645" s="179"/>
      <c r="N645" s="177"/>
    </row>
    <row r="646" spans="1:14" s="165" customFormat="1" ht="20.100000000000001" customHeight="1">
      <c r="A646" s="182"/>
      <c r="B646" s="192"/>
      <c r="C646" s="191"/>
      <c r="D646" s="187"/>
      <c r="E646" s="177"/>
      <c r="F646" s="179"/>
      <c r="G646" s="179"/>
      <c r="H646" s="179"/>
      <c r="I646" s="179"/>
      <c r="J646" s="179"/>
      <c r="K646" s="179"/>
      <c r="L646" s="179"/>
      <c r="M646" s="179"/>
      <c r="N646" s="177"/>
    </row>
    <row r="647" spans="1:14" s="165" customFormat="1" ht="20.100000000000001" customHeight="1">
      <c r="A647" s="182"/>
      <c r="B647" s="192"/>
      <c r="C647" s="191"/>
      <c r="D647" s="187"/>
      <c r="E647" s="177"/>
      <c r="F647" s="179"/>
      <c r="G647" s="179"/>
      <c r="H647" s="179"/>
      <c r="I647" s="179"/>
      <c r="J647" s="179"/>
      <c r="K647" s="179"/>
      <c r="L647" s="179"/>
      <c r="M647" s="179"/>
      <c r="N647" s="177"/>
    </row>
    <row r="648" spans="1:14" s="165" customFormat="1" ht="20.100000000000001" customHeight="1">
      <c r="A648" s="182"/>
      <c r="B648" s="192"/>
      <c r="C648" s="191"/>
      <c r="D648" s="187"/>
      <c r="E648" s="177"/>
      <c r="F648" s="179"/>
      <c r="G648" s="179"/>
      <c r="H648" s="179"/>
      <c r="I648" s="179"/>
      <c r="J648" s="179"/>
      <c r="K648" s="179"/>
      <c r="L648" s="179"/>
      <c r="M648" s="179"/>
      <c r="N648" s="177"/>
    </row>
    <row r="649" spans="1:14" s="165" customFormat="1" ht="20.100000000000001" customHeight="1">
      <c r="A649" s="182"/>
      <c r="B649" s="192"/>
      <c r="C649" s="191"/>
      <c r="D649" s="187"/>
      <c r="E649" s="177"/>
      <c r="F649" s="179"/>
      <c r="G649" s="179"/>
      <c r="H649" s="179"/>
      <c r="I649" s="179"/>
      <c r="J649" s="179"/>
      <c r="K649" s="179"/>
      <c r="L649" s="179"/>
      <c r="M649" s="179"/>
      <c r="N649" s="177"/>
    </row>
    <row r="650" spans="1:14" s="165" customFormat="1" ht="20.100000000000001" customHeight="1">
      <c r="A650" s="182"/>
      <c r="B650" s="192"/>
      <c r="C650" s="191"/>
      <c r="D650" s="187"/>
      <c r="E650" s="177"/>
      <c r="F650" s="179"/>
      <c r="G650" s="179"/>
      <c r="H650" s="179"/>
      <c r="I650" s="179"/>
      <c r="J650" s="179"/>
      <c r="K650" s="179"/>
      <c r="L650" s="179"/>
      <c r="M650" s="179"/>
      <c r="N650" s="177"/>
    </row>
    <row r="651" spans="1:14" s="165" customFormat="1" ht="20.100000000000001" customHeight="1">
      <c r="A651" s="182"/>
      <c r="B651" s="192"/>
      <c r="C651" s="191"/>
      <c r="D651" s="187"/>
      <c r="E651" s="177"/>
      <c r="F651" s="179"/>
      <c r="G651" s="179"/>
      <c r="H651" s="179"/>
      <c r="I651" s="179"/>
      <c r="J651" s="179"/>
      <c r="K651" s="179"/>
      <c r="L651" s="179"/>
      <c r="M651" s="179"/>
      <c r="N651" s="177"/>
    </row>
    <row r="652" spans="1:14" s="165" customFormat="1" ht="20.100000000000001" customHeight="1">
      <c r="A652" s="182"/>
      <c r="B652" s="192"/>
      <c r="C652" s="191"/>
      <c r="D652" s="187"/>
      <c r="E652" s="177"/>
      <c r="F652" s="179"/>
      <c r="G652" s="179"/>
      <c r="H652" s="179"/>
      <c r="I652" s="179"/>
      <c r="J652" s="179"/>
      <c r="K652" s="179"/>
      <c r="L652" s="179"/>
      <c r="M652" s="179"/>
      <c r="N652" s="177"/>
    </row>
    <row r="653" spans="1:14" s="165" customFormat="1" ht="20.100000000000001" customHeight="1">
      <c r="A653" s="182"/>
      <c r="B653" s="192"/>
      <c r="C653" s="191"/>
      <c r="D653" s="187"/>
      <c r="E653" s="177"/>
      <c r="F653" s="179"/>
      <c r="G653" s="179"/>
      <c r="H653" s="179"/>
      <c r="I653" s="179"/>
      <c r="J653" s="179"/>
      <c r="K653" s="179"/>
      <c r="L653" s="179"/>
      <c r="M653" s="179"/>
      <c r="N653" s="177"/>
    </row>
    <row r="654" spans="1:14" s="165" customFormat="1" ht="20.100000000000001" customHeight="1">
      <c r="A654" s="182"/>
      <c r="B654" s="192"/>
      <c r="C654" s="191"/>
      <c r="D654" s="187"/>
      <c r="E654" s="177"/>
      <c r="F654" s="179"/>
      <c r="G654" s="179"/>
      <c r="H654" s="179"/>
      <c r="I654" s="179"/>
      <c r="J654" s="179"/>
      <c r="K654" s="179"/>
      <c r="L654" s="179"/>
      <c r="M654" s="179"/>
      <c r="N654" s="177"/>
    </row>
    <row r="655" spans="1:14" s="165" customFormat="1" ht="20.100000000000001" customHeight="1">
      <c r="A655" s="182"/>
      <c r="B655" s="192"/>
      <c r="C655" s="191"/>
      <c r="D655" s="187"/>
      <c r="E655" s="177"/>
      <c r="F655" s="179"/>
      <c r="G655" s="179"/>
      <c r="H655" s="179"/>
      <c r="I655" s="179"/>
      <c r="J655" s="179"/>
      <c r="K655" s="179"/>
      <c r="L655" s="179"/>
      <c r="M655" s="179"/>
      <c r="N655" s="177"/>
    </row>
    <row r="656" spans="1:14" s="165" customFormat="1" ht="20.100000000000001" customHeight="1">
      <c r="A656" s="182"/>
      <c r="B656" s="192"/>
      <c r="C656" s="191"/>
      <c r="D656" s="187"/>
      <c r="E656" s="177"/>
      <c r="F656" s="179"/>
      <c r="G656" s="179"/>
      <c r="H656" s="179"/>
      <c r="I656" s="179"/>
      <c r="J656" s="179"/>
      <c r="K656" s="179"/>
      <c r="L656" s="179"/>
      <c r="M656" s="179"/>
      <c r="N656" s="177"/>
    </row>
    <row r="657" spans="1:14" s="165" customFormat="1" ht="20.100000000000001" customHeight="1">
      <c r="A657" s="182"/>
      <c r="B657" s="192"/>
      <c r="C657" s="191"/>
      <c r="D657" s="187"/>
      <c r="E657" s="177"/>
      <c r="F657" s="179"/>
      <c r="G657" s="179"/>
      <c r="H657" s="179"/>
      <c r="I657" s="179"/>
      <c r="J657" s="179"/>
      <c r="K657" s="179"/>
      <c r="L657" s="179"/>
      <c r="M657" s="179"/>
      <c r="N657" s="177"/>
    </row>
    <row r="658" spans="1:14" s="165" customFormat="1" ht="20.100000000000001" customHeight="1">
      <c r="A658" s="182"/>
      <c r="B658" s="192"/>
      <c r="C658" s="191"/>
      <c r="D658" s="187"/>
      <c r="E658" s="177"/>
      <c r="F658" s="179"/>
      <c r="G658" s="179"/>
      <c r="H658" s="179"/>
      <c r="I658" s="179"/>
      <c r="J658" s="179"/>
      <c r="K658" s="179"/>
      <c r="L658" s="179"/>
      <c r="M658" s="179"/>
      <c r="N658" s="177"/>
    </row>
    <row r="659" spans="1:14" s="165" customFormat="1" ht="20.100000000000001" customHeight="1">
      <c r="A659" s="182"/>
      <c r="B659" s="192"/>
      <c r="C659" s="191"/>
      <c r="D659" s="187"/>
      <c r="E659" s="177"/>
      <c r="F659" s="179"/>
      <c r="G659" s="179"/>
      <c r="H659" s="179"/>
      <c r="I659" s="179"/>
      <c r="J659" s="179"/>
      <c r="K659" s="179"/>
      <c r="L659" s="179"/>
      <c r="M659" s="179"/>
      <c r="N659" s="177"/>
    </row>
    <row r="660" spans="1:14" s="165" customFormat="1" ht="20.100000000000001" customHeight="1">
      <c r="A660" s="182"/>
      <c r="B660" s="192"/>
      <c r="C660" s="191"/>
      <c r="D660" s="187"/>
      <c r="E660" s="177"/>
      <c r="F660" s="179"/>
      <c r="G660" s="179"/>
      <c r="H660" s="179"/>
      <c r="I660" s="179"/>
      <c r="J660" s="179"/>
      <c r="K660" s="179"/>
      <c r="L660" s="179"/>
      <c r="M660" s="179"/>
      <c r="N660" s="177"/>
    </row>
    <row r="661" spans="1:14" s="165" customFormat="1" ht="20.100000000000001" customHeight="1">
      <c r="A661" s="182"/>
      <c r="B661" s="192"/>
      <c r="C661" s="191"/>
      <c r="D661" s="187"/>
      <c r="E661" s="177"/>
      <c r="F661" s="179"/>
      <c r="G661" s="179"/>
      <c r="H661" s="179"/>
      <c r="I661" s="179"/>
      <c r="J661" s="179"/>
      <c r="K661" s="179"/>
      <c r="L661" s="179"/>
      <c r="M661" s="179"/>
      <c r="N661" s="177"/>
    </row>
    <row r="662" spans="1:14" s="165" customFormat="1" ht="20.100000000000001" customHeight="1">
      <c r="A662" s="182"/>
      <c r="B662" s="192"/>
      <c r="C662" s="191"/>
      <c r="D662" s="187"/>
      <c r="E662" s="177"/>
      <c r="F662" s="179"/>
      <c r="G662" s="179"/>
      <c r="H662" s="179"/>
      <c r="I662" s="179"/>
      <c r="J662" s="179"/>
      <c r="K662" s="179"/>
      <c r="L662" s="179"/>
      <c r="M662" s="179"/>
      <c r="N662" s="177"/>
    </row>
    <row r="663" spans="1:14" s="165" customFormat="1" ht="20.100000000000001" customHeight="1">
      <c r="A663" s="182"/>
      <c r="B663" s="192"/>
      <c r="C663" s="191"/>
      <c r="D663" s="187"/>
      <c r="E663" s="177"/>
      <c r="F663" s="179"/>
      <c r="G663" s="179"/>
      <c r="H663" s="179"/>
      <c r="I663" s="179"/>
      <c r="J663" s="179"/>
      <c r="K663" s="179"/>
      <c r="L663" s="179"/>
      <c r="M663" s="179"/>
      <c r="N663" s="177"/>
    </row>
    <row r="664" spans="1:14" s="165" customFormat="1" ht="20.100000000000001" customHeight="1">
      <c r="A664" s="182"/>
      <c r="B664" s="192"/>
      <c r="C664" s="191"/>
      <c r="D664" s="187"/>
      <c r="E664" s="177"/>
      <c r="F664" s="179"/>
      <c r="G664" s="179"/>
      <c r="H664" s="179"/>
      <c r="I664" s="179"/>
      <c r="J664" s="179"/>
      <c r="K664" s="179"/>
      <c r="L664" s="179"/>
      <c r="M664" s="179"/>
      <c r="N664" s="177"/>
    </row>
    <row r="665" spans="1:14" s="165" customFormat="1" ht="20.100000000000001" customHeight="1">
      <c r="A665" s="182"/>
      <c r="B665" s="192"/>
      <c r="C665" s="191"/>
      <c r="D665" s="187"/>
      <c r="E665" s="177"/>
      <c r="F665" s="179"/>
      <c r="G665" s="179"/>
      <c r="H665" s="179"/>
      <c r="I665" s="179"/>
      <c r="J665" s="179"/>
      <c r="K665" s="179"/>
      <c r="L665" s="179"/>
      <c r="M665" s="179"/>
      <c r="N665" s="177"/>
    </row>
    <row r="666" spans="1:14" s="165" customFormat="1" ht="20.100000000000001" customHeight="1">
      <c r="A666" s="182"/>
      <c r="B666" s="192"/>
      <c r="C666" s="191"/>
      <c r="D666" s="187"/>
      <c r="E666" s="177"/>
      <c r="F666" s="179"/>
      <c r="G666" s="179"/>
      <c r="H666" s="179"/>
      <c r="I666" s="179"/>
      <c r="J666" s="179"/>
      <c r="K666" s="179"/>
      <c r="L666" s="179"/>
      <c r="M666" s="179"/>
      <c r="N666" s="177"/>
    </row>
    <row r="667" spans="1:14" s="165" customFormat="1" ht="20.100000000000001" customHeight="1">
      <c r="A667" s="182"/>
      <c r="B667" s="192"/>
      <c r="C667" s="191"/>
      <c r="D667" s="187"/>
      <c r="E667" s="177"/>
      <c r="F667" s="179"/>
      <c r="G667" s="179"/>
      <c r="H667" s="179"/>
      <c r="I667" s="179"/>
      <c r="J667" s="179"/>
      <c r="K667" s="179"/>
      <c r="L667" s="179"/>
      <c r="M667" s="179"/>
      <c r="N667" s="177"/>
    </row>
    <row r="668" spans="1:14" s="165" customFormat="1" ht="20.100000000000001" customHeight="1">
      <c r="A668" s="182"/>
      <c r="B668" s="192"/>
      <c r="C668" s="191"/>
      <c r="D668" s="187"/>
      <c r="E668" s="177"/>
      <c r="F668" s="179"/>
      <c r="G668" s="179"/>
      <c r="H668" s="179"/>
      <c r="I668" s="179"/>
      <c r="J668" s="179"/>
      <c r="K668" s="179"/>
      <c r="L668" s="179"/>
      <c r="M668" s="179"/>
      <c r="N668" s="177"/>
    </row>
    <row r="669" spans="1:14" s="165" customFormat="1" ht="20.100000000000001" customHeight="1">
      <c r="A669" s="182"/>
      <c r="B669" s="192"/>
      <c r="C669" s="191"/>
      <c r="D669" s="187"/>
      <c r="E669" s="177"/>
      <c r="F669" s="179"/>
      <c r="G669" s="179"/>
      <c r="H669" s="179"/>
      <c r="I669" s="179"/>
      <c r="J669" s="179"/>
      <c r="K669" s="179"/>
      <c r="L669" s="179"/>
      <c r="M669" s="179"/>
      <c r="N669" s="177"/>
    </row>
    <row r="670" spans="1:14" s="165" customFormat="1" ht="20.100000000000001" customHeight="1">
      <c r="A670" s="182"/>
      <c r="B670" s="192"/>
      <c r="C670" s="191"/>
      <c r="D670" s="187"/>
      <c r="E670" s="177"/>
      <c r="F670" s="179"/>
      <c r="G670" s="179"/>
      <c r="H670" s="179"/>
      <c r="I670" s="179"/>
      <c r="J670" s="179"/>
      <c r="K670" s="179"/>
      <c r="L670" s="179"/>
      <c r="M670" s="179"/>
      <c r="N670" s="177"/>
    </row>
    <row r="671" spans="1:14" s="165" customFormat="1" ht="20.100000000000001" customHeight="1">
      <c r="A671" s="182"/>
      <c r="B671" s="192"/>
      <c r="C671" s="191"/>
      <c r="D671" s="187"/>
      <c r="E671" s="177"/>
      <c r="F671" s="179"/>
      <c r="G671" s="179"/>
      <c r="H671" s="179"/>
      <c r="I671" s="179"/>
      <c r="J671" s="179"/>
      <c r="K671" s="179"/>
      <c r="L671" s="179"/>
      <c r="M671" s="179"/>
      <c r="N671" s="177"/>
    </row>
    <row r="672" spans="1:14" s="165" customFormat="1" ht="20.100000000000001" customHeight="1">
      <c r="A672" s="182"/>
      <c r="B672" s="192"/>
      <c r="C672" s="191"/>
      <c r="D672" s="187"/>
      <c r="E672" s="177"/>
      <c r="F672" s="179"/>
      <c r="G672" s="179"/>
      <c r="H672" s="179"/>
      <c r="I672" s="179"/>
      <c r="J672" s="179"/>
      <c r="K672" s="179"/>
      <c r="L672" s="179"/>
      <c r="M672" s="179"/>
      <c r="N672" s="177"/>
    </row>
    <row r="673" spans="1:14" s="165" customFormat="1" ht="20.100000000000001" customHeight="1">
      <c r="A673" s="182"/>
      <c r="B673" s="192"/>
      <c r="C673" s="191"/>
      <c r="D673" s="187"/>
      <c r="E673" s="177"/>
      <c r="F673" s="179"/>
      <c r="G673" s="179"/>
      <c r="H673" s="179"/>
      <c r="I673" s="179"/>
      <c r="J673" s="179"/>
      <c r="K673" s="179"/>
      <c r="L673" s="179"/>
      <c r="M673" s="179"/>
      <c r="N673" s="177"/>
    </row>
    <row r="674" spans="1:14" s="165" customFormat="1" ht="20.100000000000001" customHeight="1">
      <c r="A674" s="182"/>
      <c r="B674" s="192"/>
      <c r="C674" s="191"/>
      <c r="D674" s="187"/>
      <c r="E674" s="177"/>
      <c r="F674" s="179"/>
      <c r="G674" s="179"/>
      <c r="H674" s="179"/>
      <c r="I674" s="179"/>
      <c r="J674" s="179"/>
      <c r="K674" s="179"/>
      <c r="L674" s="179"/>
      <c r="M674" s="179"/>
      <c r="N674" s="177"/>
    </row>
    <row r="675" spans="1:14" s="165" customFormat="1" ht="20.100000000000001" customHeight="1">
      <c r="A675" s="182"/>
      <c r="B675" s="192"/>
      <c r="C675" s="191"/>
      <c r="D675" s="187"/>
      <c r="E675" s="177"/>
      <c r="F675" s="179"/>
      <c r="G675" s="179"/>
      <c r="H675" s="179"/>
      <c r="I675" s="179"/>
      <c r="J675" s="179"/>
      <c r="K675" s="179"/>
      <c r="L675" s="179"/>
      <c r="M675" s="179"/>
      <c r="N675" s="177"/>
    </row>
    <row r="676" spans="1:14" s="165" customFormat="1" ht="20.100000000000001" customHeight="1">
      <c r="A676" s="182"/>
      <c r="B676" s="192"/>
      <c r="C676" s="191"/>
      <c r="D676" s="187"/>
      <c r="E676" s="177"/>
      <c r="F676" s="179"/>
      <c r="G676" s="179"/>
      <c r="H676" s="179"/>
      <c r="I676" s="179"/>
      <c r="J676" s="179"/>
      <c r="K676" s="179"/>
      <c r="L676" s="179"/>
      <c r="M676" s="179"/>
      <c r="N676" s="177"/>
    </row>
    <row r="677" spans="1:14" s="165" customFormat="1" ht="20.100000000000001" customHeight="1">
      <c r="A677" s="182"/>
      <c r="B677" s="192"/>
      <c r="C677" s="191"/>
      <c r="D677" s="187"/>
      <c r="E677" s="177"/>
      <c r="F677" s="179"/>
      <c r="G677" s="179"/>
      <c r="H677" s="179"/>
      <c r="I677" s="179"/>
      <c r="J677" s="179"/>
      <c r="K677" s="179"/>
      <c r="L677" s="179"/>
      <c r="M677" s="179"/>
      <c r="N677" s="177"/>
    </row>
    <row r="678" spans="1:14" s="165" customFormat="1" ht="20.100000000000001" customHeight="1">
      <c r="A678" s="182"/>
      <c r="B678" s="192"/>
      <c r="C678" s="191"/>
      <c r="D678" s="187"/>
      <c r="E678" s="177"/>
      <c r="F678" s="179"/>
      <c r="G678" s="179"/>
      <c r="H678" s="179"/>
      <c r="I678" s="179"/>
      <c r="J678" s="179"/>
      <c r="K678" s="179"/>
      <c r="L678" s="179"/>
      <c r="M678" s="179"/>
      <c r="N678" s="177"/>
    </row>
    <row r="679" spans="1:14" s="165" customFormat="1" ht="20.100000000000001" customHeight="1">
      <c r="A679" s="182"/>
      <c r="B679" s="192"/>
      <c r="C679" s="191"/>
      <c r="D679" s="187"/>
      <c r="E679" s="177"/>
      <c r="F679" s="179"/>
      <c r="G679" s="179"/>
      <c r="H679" s="179"/>
      <c r="I679" s="179"/>
      <c r="J679" s="179"/>
      <c r="K679" s="179"/>
      <c r="L679" s="179"/>
      <c r="M679" s="179"/>
      <c r="N679" s="177"/>
    </row>
    <row r="680" spans="1:14" s="165" customFormat="1" ht="20.100000000000001" customHeight="1">
      <c r="A680" s="182"/>
      <c r="B680" s="192"/>
      <c r="C680" s="191"/>
      <c r="D680" s="187"/>
      <c r="E680" s="177"/>
      <c r="F680" s="179"/>
      <c r="G680" s="179"/>
      <c r="H680" s="179"/>
      <c r="I680" s="179"/>
      <c r="J680" s="179"/>
      <c r="K680" s="179"/>
      <c r="L680" s="179"/>
      <c r="M680" s="179"/>
      <c r="N680" s="177"/>
    </row>
    <row r="681" spans="1:14" s="165" customFormat="1" ht="20.100000000000001" customHeight="1">
      <c r="A681" s="182"/>
      <c r="B681" s="192"/>
      <c r="C681" s="191"/>
      <c r="D681" s="187"/>
      <c r="E681" s="177"/>
      <c r="F681" s="179"/>
      <c r="G681" s="179"/>
      <c r="H681" s="179"/>
      <c r="I681" s="179"/>
      <c r="J681" s="179"/>
      <c r="K681" s="179"/>
      <c r="L681" s="179"/>
      <c r="M681" s="179"/>
      <c r="N681" s="177"/>
    </row>
    <row r="682" spans="1:14" s="165" customFormat="1" ht="20.100000000000001" customHeight="1">
      <c r="A682" s="182"/>
      <c r="B682" s="192"/>
      <c r="C682" s="191"/>
      <c r="D682" s="187"/>
      <c r="E682" s="177"/>
      <c r="F682" s="179"/>
      <c r="G682" s="179"/>
      <c r="H682" s="179"/>
      <c r="I682" s="179"/>
      <c r="J682" s="179"/>
      <c r="K682" s="179"/>
      <c r="L682" s="179"/>
      <c r="M682" s="179"/>
      <c r="N682" s="177"/>
    </row>
    <row r="683" spans="1:14" s="165" customFormat="1" ht="20.100000000000001" customHeight="1">
      <c r="A683" s="182"/>
      <c r="B683" s="192"/>
      <c r="C683" s="191"/>
      <c r="D683" s="187"/>
      <c r="E683" s="177"/>
      <c r="F683" s="179"/>
      <c r="G683" s="179"/>
      <c r="H683" s="179"/>
      <c r="I683" s="179"/>
      <c r="J683" s="179"/>
      <c r="K683" s="179"/>
      <c r="L683" s="179"/>
      <c r="M683" s="179"/>
      <c r="N683" s="177"/>
    </row>
    <row r="684" spans="1:14" s="165" customFormat="1" ht="20.100000000000001" customHeight="1">
      <c r="A684" s="182"/>
      <c r="B684" s="192"/>
      <c r="C684" s="191"/>
      <c r="D684" s="187"/>
      <c r="E684" s="177"/>
      <c r="F684" s="179"/>
      <c r="G684" s="179"/>
      <c r="H684" s="179"/>
      <c r="I684" s="179"/>
      <c r="J684" s="179"/>
      <c r="K684" s="179"/>
      <c r="L684" s="179"/>
      <c r="M684" s="179"/>
      <c r="N684" s="177"/>
    </row>
    <row r="685" spans="1:14" s="165" customFormat="1" ht="20.100000000000001" customHeight="1">
      <c r="A685" s="182"/>
      <c r="B685" s="192"/>
      <c r="C685" s="191"/>
      <c r="D685" s="187"/>
      <c r="E685" s="177"/>
      <c r="F685" s="179"/>
      <c r="G685" s="179"/>
      <c r="H685" s="179"/>
      <c r="I685" s="179"/>
      <c r="J685" s="179"/>
      <c r="K685" s="179"/>
      <c r="L685" s="179"/>
      <c r="M685" s="179"/>
      <c r="N685" s="177"/>
    </row>
    <row r="686" spans="1:14" s="165" customFormat="1" ht="20.100000000000001" customHeight="1">
      <c r="A686" s="182"/>
      <c r="B686" s="192"/>
      <c r="C686" s="191"/>
      <c r="D686" s="187"/>
      <c r="E686" s="177"/>
      <c r="F686" s="179"/>
      <c r="G686" s="179"/>
      <c r="H686" s="179"/>
      <c r="I686" s="179"/>
      <c r="J686" s="179"/>
      <c r="K686" s="179"/>
      <c r="L686" s="179"/>
      <c r="M686" s="179"/>
      <c r="N686" s="177"/>
    </row>
    <row r="687" spans="1:14" s="165" customFormat="1" ht="20.100000000000001" customHeight="1">
      <c r="A687" s="182"/>
      <c r="B687" s="192"/>
      <c r="C687" s="191"/>
      <c r="D687" s="187"/>
      <c r="E687" s="177"/>
      <c r="F687" s="179"/>
      <c r="G687" s="179"/>
      <c r="H687" s="179"/>
      <c r="I687" s="179"/>
      <c r="J687" s="179"/>
      <c r="K687" s="179"/>
      <c r="L687" s="179"/>
      <c r="M687" s="179"/>
      <c r="N687" s="177"/>
    </row>
    <row r="688" spans="1:14" s="165" customFormat="1" ht="20.100000000000001" customHeight="1">
      <c r="A688" s="182"/>
      <c r="B688" s="192"/>
      <c r="C688" s="191"/>
      <c r="D688" s="187"/>
      <c r="E688" s="177"/>
      <c r="F688" s="179"/>
      <c r="G688" s="179"/>
      <c r="H688" s="179"/>
      <c r="I688" s="179"/>
      <c r="J688" s="179"/>
      <c r="K688" s="179"/>
      <c r="L688" s="179"/>
      <c r="M688" s="179"/>
      <c r="N688" s="177"/>
    </row>
    <row r="689" spans="1:14" s="165" customFormat="1" ht="20.100000000000001" customHeight="1">
      <c r="A689" s="182"/>
      <c r="B689" s="192"/>
      <c r="C689" s="191"/>
      <c r="D689" s="187"/>
      <c r="E689" s="177"/>
      <c r="F689" s="179"/>
      <c r="G689" s="179"/>
      <c r="H689" s="179"/>
      <c r="I689" s="179"/>
      <c r="J689" s="179"/>
      <c r="K689" s="179"/>
      <c r="L689" s="179"/>
      <c r="M689" s="179"/>
      <c r="N689" s="177"/>
    </row>
    <row r="690" spans="1:14" s="165" customFormat="1" ht="20.100000000000001" customHeight="1">
      <c r="A690" s="182"/>
      <c r="B690" s="192"/>
      <c r="C690" s="191"/>
      <c r="D690" s="187"/>
      <c r="E690" s="177"/>
      <c r="F690" s="179"/>
      <c r="G690" s="179"/>
      <c r="H690" s="179"/>
      <c r="I690" s="179"/>
      <c r="J690" s="179"/>
      <c r="K690" s="179"/>
      <c r="L690" s="179"/>
      <c r="M690" s="179"/>
      <c r="N690" s="177"/>
    </row>
    <row r="691" spans="1:14" s="165" customFormat="1" ht="20.100000000000001" customHeight="1">
      <c r="A691" s="182"/>
      <c r="B691" s="192"/>
      <c r="C691" s="191"/>
      <c r="D691" s="187"/>
      <c r="E691" s="177"/>
      <c r="F691" s="179"/>
      <c r="G691" s="179"/>
      <c r="H691" s="179"/>
      <c r="I691" s="179"/>
      <c r="J691" s="179"/>
      <c r="K691" s="179"/>
      <c r="L691" s="179"/>
      <c r="M691" s="179"/>
      <c r="N691" s="177"/>
    </row>
    <row r="692" spans="1:14" s="165" customFormat="1" ht="20.100000000000001" customHeight="1">
      <c r="A692" s="182"/>
      <c r="B692" s="192"/>
      <c r="C692" s="191"/>
      <c r="D692" s="187"/>
      <c r="E692" s="177"/>
      <c r="F692" s="179"/>
      <c r="G692" s="179"/>
      <c r="H692" s="179"/>
      <c r="I692" s="179"/>
      <c r="J692" s="179"/>
      <c r="K692" s="179"/>
      <c r="L692" s="179"/>
      <c r="M692" s="179"/>
      <c r="N692" s="177"/>
    </row>
    <row r="693" spans="1:14" s="165" customFormat="1" ht="20.100000000000001" customHeight="1">
      <c r="A693" s="182"/>
      <c r="B693" s="192"/>
      <c r="C693" s="191"/>
      <c r="D693" s="187"/>
      <c r="E693" s="177"/>
      <c r="F693" s="179"/>
      <c r="G693" s="179"/>
      <c r="H693" s="179"/>
      <c r="I693" s="179"/>
      <c r="J693" s="179"/>
      <c r="K693" s="179"/>
      <c r="L693" s="179"/>
      <c r="M693" s="179"/>
      <c r="N693" s="177"/>
    </row>
    <row r="694" spans="1:14" s="165" customFormat="1" ht="20.100000000000001" customHeight="1">
      <c r="A694" s="182"/>
      <c r="B694" s="192"/>
      <c r="C694" s="191"/>
      <c r="D694" s="187"/>
      <c r="E694" s="177"/>
      <c r="F694" s="179"/>
      <c r="G694" s="179"/>
      <c r="H694" s="179"/>
      <c r="I694" s="179"/>
      <c r="J694" s="179"/>
      <c r="K694" s="179"/>
      <c r="L694" s="179"/>
      <c r="M694" s="179"/>
      <c r="N694" s="177"/>
    </row>
    <row r="695" spans="1:14" s="165" customFormat="1" ht="20.100000000000001" customHeight="1">
      <c r="A695" s="182"/>
      <c r="B695" s="192"/>
      <c r="C695" s="191"/>
      <c r="D695" s="187"/>
      <c r="E695" s="177"/>
      <c r="F695" s="179"/>
      <c r="G695" s="179"/>
      <c r="H695" s="179"/>
      <c r="I695" s="179"/>
      <c r="J695" s="179"/>
      <c r="K695" s="179"/>
      <c r="L695" s="179"/>
      <c r="M695" s="179"/>
      <c r="N695" s="177"/>
    </row>
    <row r="696" spans="1:14" s="165" customFormat="1" ht="20.100000000000001" customHeight="1">
      <c r="A696" s="182"/>
      <c r="B696" s="192"/>
      <c r="C696" s="191"/>
      <c r="D696" s="187"/>
      <c r="E696" s="177"/>
      <c r="F696" s="179"/>
      <c r="G696" s="179"/>
      <c r="H696" s="179"/>
      <c r="I696" s="179"/>
      <c r="J696" s="179"/>
      <c r="K696" s="179"/>
      <c r="L696" s="179"/>
      <c r="M696" s="179"/>
      <c r="N696" s="177"/>
    </row>
    <row r="697" spans="1:14" s="165" customFormat="1" ht="20.100000000000001" customHeight="1">
      <c r="A697" s="182"/>
      <c r="B697" s="192"/>
      <c r="C697" s="191"/>
      <c r="D697" s="187"/>
      <c r="E697" s="177"/>
      <c r="F697" s="179"/>
      <c r="G697" s="179"/>
      <c r="H697" s="179"/>
      <c r="I697" s="179"/>
      <c r="J697" s="179"/>
      <c r="K697" s="179"/>
      <c r="L697" s="179"/>
      <c r="M697" s="179"/>
      <c r="N697" s="177"/>
    </row>
    <row r="698" spans="1:14" s="165" customFormat="1" ht="20.100000000000001" customHeight="1">
      <c r="A698" s="182"/>
      <c r="B698" s="192"/>
      <c r="C698" s="191"/>
      <c r="D698" s="187"/>
      <c r="E698" s="177"/>
      <c r="F698" s="179"/>
      <c r="G698" s="179"/>
      <c r="H698" s="179"/>
      <c r="I698" s="179"/>
      <c r="J698" s="179"/>
      <c r="K698" s="179"/>
      <c r="L698" s="179"/>
      <c r="M698" s="179"/>
      <c r="N698" s="177"/>
    </row>
    <row r="699" spans="1:14" s="165" customFormat="1" ht="20.100000000000001" customHeight="1">
      <c r="A699" s="182"/>
      <c r="B699" s="192"/>
      <c r="C699" s="191"/>
      <c r="D699" s="187"/>
      <c r="E699" s="177"/>
      <c r="F699" s="179"/>
      <c r="G699" s="179"/>
      <c r="H699" s="179"/>
      <c r="I699" s="179"/>
      <c r="J699" s="179"/>
      <c r="K699" s="179"/>
      <c r="L699" s="179"/>
      <c r="M699" s="179"/>
      <c r="N699" s="177"/>
    </row>
    <row r="700" spans="1:14" s="165" customFormat="1" ht="20.100000000000001" customHeight="1">
      <c r="A700" s="182"/>
      <c r="B700" s="192"/>
      <c r="C700" s="191"/>
      <c r="D700" s="187"/>
      <c r="E700" s="177"/>
      <c r="F700" s="179"/>
      <c r="G700" s="179"/>
      <c r="H700" s="179"/>
      <c r="I700" s="179"/>
      <c r="J700" s="179"/>
      <c r="K700" s="179"/>
      <c r="L700" s="179"/>
      <c r="M700" s="179"/>
      <c r="N700" s="177"/>
    </row>
    <row r="701" spans="1:14" s="165" customFormat="1" ht="20.100000000000001" customHeight="1">
      <c r="A701" s="182"/>
      <c r="B701" s="192"/>
      <c r="C701" s="191"/>
      <c r="D701" s="187"/>
      <c r="E701" s="177"/>
      <c r="F701" s="179"/>
      <c r="G701" s="179"/>
      <c r="H701" s="179"/>
      <c r="I701" s="179"/>
      <c r="J701" s="179"/>
      <c r="K701" s="179"/>
      <c r="L701" s="179"/>
      <c r="M701" s="179"/>
      <c r="N701" s="177"/>
    </row>
    <row r="702" spans="1:14" s="165" customFormat="1" ht="20.100000000000001" customHeight="1">
      <c r="A702" s="182"/>
      <c r="B702" s="192"/>
      <c r="C702" s="191"/>
      <c r="D702" s="187"/>
      <c r="E702" s="177"/>
      <c r="F702" s="179"/>
      <c r="G702" s="179"/>
      <c r="H702" s="179"/>
      <c r="I702" s="179"/>
      <c r="J702" s="179"/>
      <c r="K702" s="179"/>
      <c r="L702" s="179"/>
      <c r="M702" s="179"/>
      <c r="N702" s="177"/>
    </row>
    <row r="703" spans="1:14" s="165" customFormat="1" ht="20.100000000000001" customHeight="1">
      <c r="A703" s="182"/>
      <c r="B703" s="192"/>
      <c r="C703" s="191"/>
      <c r="D703" s="187"/>
      <c r="E703" s="177"/>
      <c r="F703" s="179"/>
      <c r="G703" s="179"/>
      <c r="H703" s="179"/>
      <c r="I703" s="179"/>
      <c r="J703" s="179"/>
      <c r="K703" s="179"/>
      <c r="L703" s="179"/>
      <c r="M703" s="179"/>
      <c r="N703" s="177"/>
    </row>
    <row r="704" spans="1:14" s="165" customFormat="1" ht="20.100000000000001" customHeight="1">
      <c r="A704" s="182"/>
      <c r="B704" s="192"/>
      <c r="C704" s="191"/>
      <c r="D704" s="187"/>
      <c r="E704" s="177"/>
      <c r="F704" s="179"/>
      <c r="G704" s="179"/>
      <c r="H704" s="179"/>
      <c r="I704" s="179"/>
      <c r="J704" s="179"/>
      <c r="K704" s="179"/>
      <c r="L704" s="179"/>
      <c r="M704" s="179"/>
      <c r="N704" s="177"/>
    </row>
    <row r="705" spans="1:14" s="165" customFormat="1" ht="20.100000000000001" customHeight="1">
      <c r="A705" s="182"/>
      <c r="B705" s="192"/>
      <c r="C705" s="191"/>
      <c r="D705" s="187"/>
      <c r="E705" s="177"/>
      <c r="F705" s="179"/>
      <c r="G705" s="179"/>
      <c r="H705" s="179"/>
      <c r="I705" s="179"/>
      <c r="J705" s="179"/>
      <c r="K705" s="179"/>
      <c r="L705" s="179"/>
      <c r="M705" s="179"/>
      <c r="N705" s="177"/>
    </row>
    <row r="706" spans="1:14" s="165" customFormat="1" ht="20.100000000000001" customHeight="1">
      <c r="A706" s="182"/>
      <c r="B706" s="192"/>
      <c r="C706" s="191"/>
      <c r="D706" s="187"/>
      <c r="E706" s="177"/>
      <c r="F706" s="179"/>
      <c r="G706" s="179"/>
      <c r="H706" s="179"/>
      <c r="I706" s="179"/>
      <c r="J706" s="179"/>
      <c r="K706" s="179"/>
      <c r="L706" s="179"/>
      <c r="M706" s="179"/>
      <c r="N706" s="177"/>
    </row>
    <row r="707" spans="1:14" s="165" customFormat="1" ht="20.100000000000001" customHeight="1">
      <c r="A707" s="182"/>
      <c r="B707" s="192"/>
      <c r="C707" s="191"/>
      <c r="D707" s="187"/>
      <c r="E707" s="177"/>
      <c r="F707" s="179"/>
      <c r="G707" s="179"/>
      <c r="H707" s="179"/>
      <c r="I707" s="179"/>
      <c r="J707" s="179"/>
      <c r="K707" s="179"/>
      <c r="L707" s="179"/>
      <c r="M707" s="179"/>
      <c r="N707" s="177"/>
    </row>
    <row r="708" spans="1:14" s="165" customFormat="1" ht="20.100000000000001" customHeight="1">
      <c r="A708" s="182"/>
      <c r="B708" s="192"/>
      <c r="C708" s="191"/>
      <c r="D708" s="187"/>
      <c r="E708" s="177"/>
      <c r="F708" s="179"/>
      <c r="G708" s="179"/>
      <c r="H708" s="179"/>
      <c r="I708" s="179"/>
      <c r="J708" s="179"/>
      <c r="K708" s="179"/>
      <c r="L708" s="179"/>
      <c r="M708" s="179"/>
      <c r="N708" s="177"/>
    </row>
    <row r="709" spans="1:14" s="165" customFormat="1" ht="20.100000000000001" customHeight="1">
      <c r="A709" s="182"/>
      <c r="B709" s="192"/>
      <c r="C709" s="191"/>
      <c r="D709" s="187"/>
      <c r="E709" s="177"/>
      <c r="F709" s="179"/>
      <c r="G709" s="179"/>
      <c r="H709" s="179"/>
      <c r="I709" s="179"/>
      <c r="J709" s="179"/>
      <c r="K709" s="179"/>
      <c r="L709" s="179"/>
      <c r="M709" s="179"/>
      <c r="N709" s="177"/>
    </row>
    <row r="710" spans="1:14" s="165" customFormat="1" ht="20.100000000000001" customHeight="1">
      <c r="A710" s="182"/>
      <c r="B710" s="192"/>
      <c r="C710" s="191"/>
      <c r="D710" s="187"/>
      <c r="E710" s="177"/>
      <c r="F710" s="179"/>
      <c r="G710" s="179"/>
      <c r="H710" s="179"/>
      <c r="I710" s="179"/>
      <c r="J710" s="179"/>
      <c r="K710" s="179"/>
      <c r="L710" s="179"/>
      <c r="M710" s="179"/>
      <c r="N710" s="177"/>
    </row>
    <row r="711" spans="1:14" s="165" customFormat="1" ht="20.100000000000001" customHeight="1">
      <c r="A711" s="182"/>
      <c r="B711" s="192"/>
      <c r="C711" s="191"/>
      <c r="D711" s="187"/>
      <c r="E711" s="177"/>
      <c r="F711" s="179"/>
      <c r="G711" s="179"/>
      <c r="H711" s="179"/>
      <c r="I711" s="179"/>
      <c r="J711" s="179"/>
      <c r="K711" s="179"/>
      <c r="L711" s="179"/>
      <c r="M711" s="179"/>
      <c r="N711" s="177"/>
    </row>
    <row r="712" spans="1:14" s="165" customFormat="1" ht="20.100000000000001" customHeight="1">
      <c r="A712" s="182"/>
      <c r="B712" s="192"/>
      <c r="C712" s="191"/>
      <c r="D712" s="187"/>
      <c r="E712" s="177"/>
      <c r="F712" s="179"/>
      <c r="G712" s="179"/>
      <c r="H712" s="179"/>
      <c r="I712" s="179"/>
      <c r="J712" s="179"/>
      <c r="K712" s="179"/>
      <c r="L712" s="179"/>
      <c r="M712" s="179"/>
      <c r="N712" s="177"/>
    </row>
    <row r="713" spans="1:14" s="165" customFormat="1" ht="20.100000000000001" customHeight="1">
      <c r="A713" s="182"/>
      <c r="B713" s="192"/>
      <c r="C713" s="191"/>
      <c r="D713" s="187"/>
      <c r="E713" s="177"/>
      <c r="F713" s="179"/>
      <c r="G713" s="179"/>
      <c r="H713" s="179"/>
      <c r="I713" s="179"/>
      <c r="J713" s="179"/>
      <c r="K713" s="179"/>
      <c r="L713" s="179"/>
      <c r="M713" s="179"/>
      <c r="N713" s="177"/>
    </row>
    <row r="714" spans="1:14" s="165" customFormat="1" ht="20.100000000000001" customHeight="1">
      <c r="A714" s="182"/>
      <c r="B714" s="192"/>
      <c r="C714" s="191"/>
      <c r="D714" s="187"/>
      <c r="E714" s="177"/>
      <c r="F714" s="179"/>
      <c r="G714" s="179"/>
      <c r="H714" s="179"/>
      <c r="I714" s="179"/>
      <c r="J714" s="179"/>
      <c r="K714" s="179"/>
      <c r="L714" s="179"/>
      <c r="M714" s="179"/>
      <c r="N714" s="177"/>
    </row>
    <row r="715" spans="1:14" s="165" customFormat="1" ht="20.100000000000001" customHeight="1">
      <c r="A715" s="182"/>
      <c r="B715" s="192"/>
      <c r="C715" s="191"/>
      <c r="D715" s="187"/>
      <c r="E715" s="177"/>
      <c r="F715" s="179"/>
      <c r="G715" s="179"/>
      <c r="H715" s="179"/>
      <c r="I715" s="179"/>
      <c r="J715" s="179"/>
      <c r="K715" s="179"/>
      <c r="L715" s="179"/>
      <c r="M715" s="179"/>
      <c r="N715" s="177"/>
    </row>
    <row r="716" spans="1:14" s="165" customFormat="1" ht="20.100000000000001" customHeight="1">
      <c r="A716" s="182"/>
      <c r="B716" s="192"/>
      <c r="C716" s="191"/>
      <c r="D716" s="187"/>
      <c r="E716" s="177"/>
      <c r="F716" s="179"/>
      <c r="G716" s="179"/>
      <c r="H716" s="179"/>
      <c r="I716" s="179"/>
      <c r="J716" s="179"/>
      <c r="K716" s="179"/>
      <c r="L716" s="179"/>
      <c r="M716" s="179"/>
      <c r="N716" s="177"/>
    </row>
    <row r="717" spans="1:14" s="165" customFormat="1" ht="20.100000000000001" customHeight="1">
      <c r="A717" s="182"/>
      <c r="B717" s="192"/>
      <c r="C717" s="191"/>
      <c r="D717" s="187"/>
      <c r="E717" s="177"/>
      <c r="F717" s="179"/>
      <c r="G717" s="179"/>
      <c r="H717" s="179"/>
      <c r="I717" s="179"/>
      <c r="J717" s="179"/>
      <c r="K717" s="179"/>
      <c r="L717" s="179"/>
      <c r="M717" s="179"/>
      <c r="N717" s="177"/>
    </row>
    <row r="718" spans="1:14" s="165" customFormat="1" ht="20.100000000000001" customHeight="1">
      <c r="A718" s="182"/>
      <c r="B718" s="192"/>
      <c r="C718" s="191"/>
      <c r="D718" s="187"/>
      <c r="E718" s="177"/>
      <c r="F718" s="179"/>
      <c r="G718" s="179"/>
      <c r="H718" s="179"/>
      <c r="I718" s="179"/>
      <c r="J718" s="179"/>
      <c r="K718" s="179"/>
      <c r="L718" s="179"/>
      <c r="M718" s="179"/>
      <c r="N718" s="177"/>
    </row>
    <row r="719" spans="1:14" s="165" customFormat="1" ht="20.100000000000001" customHeight="1">
      <c r="A719" s="182"/>
      <c r="B719" s="192"/>
      <c r="C719" s="191"/>
      <c r="D719" s="187"/>
      <c r="E719" s="177"/>
      <c r="F719" s="179"/>
      <c r="G719" s="179"/>
      <c r="H719" s="179"/>
      <c r="I719" s="179"/>
      <c r="J719" s="179"/>
      <c r="K719" s="179"/>
      <c r="L719" s="179"/>
      <c r="M719" s="179"/>
      <c r="N719" s="177"/>
    </row>
    <row r="720" spans="1:14" s="165" customFormat="1" ht="20.100000000000001" customHeight="1">
      <c r="A720" s="182"/>
      <c r="B720" s="192"/>
      <c r="C720" s="191"/>
      <c r="D720" s="187"/>
      <c r="E720" s="177"/>
      <c r="F720" s="179"/>
      <c r="G720" s="179"/>
      <c r="H720" s="179"/>
      <c r="I720" s="179"/>
      <c r="J720" s="179"/>
      <c r="K720" s="179"/>
      <c r="L720" s="179"/>
      <c r="M720" s="179"/>
      <c r="N720" s="177"/>
    </row>
    <row r="721" spans="1:14" s="165" customFormat="1" ht="20.100000000000001" customHeight="1">
      <c r="A721" s="182"/>
      <c r="B721" s="192"/>
      <c r="C721" s="191"/>
      <c r="D721" s="187"/>
      <c r="E721" s="177"/>
      <c r="F721" s="179"/>
      <c r="G721" s="179"/>
      <c r="H721" s="179"/>
      <c r="I721" s="179"/>
      <c r="J721" s="179"/>
      <c r="K721" s="179"/>
      <c r="L721" s="179"/>
      <c r="M721" s="179"/>
      <c r="N721" s="177"/>
    </row>
    <row r="722" spans="1:14" s="165" customFormat="1" ht="20.100000000000001" customHeight="1">
      <c r="A722" s="182"/>
      <c r="B722" s="192"/>
      <c r="C722" s="191"/>
      <c r="D722" s="187"/>
      <c r="E722" s="177"/>
      <c r="F722" s="179"/>
      <c r="G722" s="179"/>
      <c r="H722" s="179"/>
      <c r="I722" s="179"/>
      <c r="J722" s="179"/>
      <c r="K722" s="179"/>
      <c r="L722" s="179"/>
      <c r="M722" s="179"/>
      <c r="N722" s="177"/>
    </row>
    <row r="723" spans="1:14" s="165" customFormat="1" ht="20.100000000000001" customHeight="1">
      <c r="A723" s="182"/>
      <c r="B723" s="192"/>
      <c r="C723" s="191"/>
      <c r="D723" s="187"/>
      <c r="E723" s="177"/>
      <c r="F723" s="179"/>
      <c r="G723" s="179"/>
      <c r="H723" s="179"/>
      <c r="I723" s="179"/>
      <c r="J723" s="179"/>
      <c r="K723" s="179"/>
      <c r="L723" s="179"/>
      <c r="M723" s="179"/>
      <c r="N723" s="177"/>
    </row>
    <row r="724" spans="1:14" s="165" customFormat="1" ht="20.100000000000001" customHeight="1">
      <c r="A724" s="182"/>
      <c r="B724" s="192"/>
      <c r="C724" s="191"/>
      <c r="D724" s="187"/>
      <c r="E724" s="177"/>
      <c r="F724" s="179"/>
      <c r="G724" s="179"/>
      <c r="H724" s="179"/>
      <c r="I724" s="179"/>
      <c r="J724" s="179"/>
      <c r="K724" s="179"/>
      <c r="L724" s="179"/>
      <c r="M724" s="179"/>
      <c r="N724" s="177"/>
    </row>
    <row r="725" spans="1:14" s="165" customFormat="1" ht="20.100000000000001" customHeight="1">
      <c r="A725" s="182"/>
      <c r="B725" s="192"/>
      <c r="C725" s="191"/>
      <c r="D725" s="187"/>
      <c r="E725" s="177"/>
      <c r="F725" s="179"/>
      <c r="G725" s="179"/>
      <c r="H725" s="179"/>
      <c r="I725" s="179"/>
      <c r="J725" s="179"/>
      <c r="K725" s="179"/>
      <c r="L725" s="179"/>
      <c r="M725" s="179"/>
      <c r="N725" s="177"/>
    </row>
    <row r="726" spans="1:14" s="165" customFormat="1" ht="20.100000000000001" customHeight="1">
      <c r="A726" s="182"/>
      <c r="B726" s="192"/>
      <c r="C726" s="191"/>
      <c r="D726" s="187"/>
      <c r="E726" s="177"/>
      <c r="F726" s="179"/>
      <c r="G726" s="179"/>
      <c r="H726" s="179"/>
      <c r="I726" s="179"/>
      <c r="J726" s="179"/>
      <c r="K726" s="179"/>
      <c r="L726" s="179"/>
      <c r="M726" s="179"/>
      <c r="N726" s="177"/>
    </row>
    <row r="727" spans="1:14" s="165" customFormat="1" ht="20.100000000000001" customHeight="1">
      <c r="A727" s="182"/>
      <c r="B727" s="192"/>
      <c r="C727" s="191"/>
      <c r="D727" s="187"/>
      <c r="E727" s="177"/>
      <c r="F727" s="179"/>
      <c r="G727" s="179"/>
      <c r="H727" s="179"/>
      <c r="I727" s="179"/>
      <c r="J727" s="179"/>
      <c r="K727" s="179"/>
      <c r="L727" s="179"/>
      <c r="M727" s="179"/>
      <c r="N727" s="177"/>
    </row>
    <row r="728" spans="1:14" s="165" customFormat="1" ht="20.100000000000001" customHeight="1">
      <c r="A728" s="182"/>
      <c r="B728" s="192"/>
      <c r="C728" s="191"/>
      <c r="D728" s="187"/>
      <c r="E728" s="177"/>
      <c r="F728" s="179"/>
      <c r="G728" s="179"/>
      <c r="H728" s="179"/>
      <c r="I728" s="179"/>
      <c r="J728" s="179"/>
      <c r="K728" s="179"/>
      <c r="L728" s="179"/>
      <c r="M728" s="179"/>
      <c r="N728" s="177"/>
    </row>
    <row r="729" spans="1:14" s="165" customFormat="1" ht="20.100000000000001" customHeight="1">
      <c r="A729" s="182"/>
      <c r="B729" s="192"/>
      <c r="C729" s="191"/>
      <c r="D729" s="187"/>
      <c r="E729" s="177"/>
      <c r="F729" s="179"/>
      <c r="G729" s="179"/>
      <c r="H729" s="179"/>
      <c r="I729" s="179"/>
      <c r="J729" s="179"/>
      <c r="K729" s="179"/>
      <c r="L729" s="179"/>
      <c r="M729" s="179"/>
      <c r="N729" s="177"/>
    </row>
    <row r="730" spans="1:14" s="165" customFormat="1" ht="20.100000000000001" customHeight="1">
      <c r="A730" s="182"/>
      <c r="B730" s="192"/>
      <c r="C730" s="191"/>
      <c r="D730" s="177"/>
      <c r="E730" s="177"/>
      <c r="F730" s="179"/>
      <c r="G730" s="179"/>
      <c r="H730" s="179"/>
      <c r="I730" s="179"/>
      <c r="J730" s="179"/>
      <c r="K730" s="179"/>
      <c r="L730" s="179"/>
      <c r="M730" s="179"/>
      <c r="N730" s="177"/>
    </row>
    <row r="731" spans="1:14" s="165" customFormat="1" ht="20.100000000000001" customHeight="1">
      <c r="A731" s="182"/>
      <c r="B731" s="192"/>
      <c r="C731" s="191"/>
      <c r="D731" s="177"/>
      <c r="E731" s="177"/>
      <c r="F731" s="179"/>
      <c r="G731" s="179"/>
      <c r="H731" s="179"/>
      <c r="I731" s="179"/>
      <c r="J731" s="179"/>
      <c r="K731" s="179"/>
      <c r="L731" s="179"/>
      <c r="M731" s="179"/>
      <c r="N731" s="177"/>
    </row>
    <row r="732" spans="1:14" s="165" customFormat="1" ht="20.100000000000001" customHeight="1">
      <c r="A732" s="182"/>
      <c r="B732" s="192"/>
      <c r="C732" s="191"/>
      <c r="D732" s="177"/>
      <c r="E732" s="177"/>
      <c r="F732" s="179"/>
      <c r="G732" s="179"/>
      <c r="H732" s="179"/>
      <c r="I732" s="179"/>
      <c r="J732" s="179"/>
      <c r="K732" s="179"/>
      <c r="L732" s="179"/>
      <c r="M732" s="179"/>
      <c r="N732" s="177"/>
    </row>
    <row r="733" spans="1:14" s="165" customFormat="1" ht="20.100000000000001" customHeight="1">
      <c r="A733" s="182"/>
      <c r="B733" s="192"/>
      <c r="C733" s="191"/>
      <c r="D733" s="177"/>
      <c r="E733" s="177"/>
      <c r="F733" s="179"/>
      <c r="G733" s="179"/>
      <c r="H733" s="179"/>
      <c r="I733" s="179"/>
      <c r="J733" s="179"/>
      <c r="K733" s="179"/>
      <c r="L733" s="179"/>
      <c r="M733" s="179"/>
      <c r="N733" s="177"/>
    </row>
    <row r="734" spans="1:14" s="165" customFormat="1" ht="20.100000000000001" customHeight="1">
      <c r="A734" s="182"/>
      <c r="B734" s="192"/>
      <c r="C734" s="191"/>
      <c r="D734" s="177"/>
      <c r="E734" s="177"/>
      <c r="F734" s="179"/>
      <c r="G734" s="179"/>
      <c r="H734" s="179"/>
      <c r="I734" s="179"/>
      <c r="J734" s="179"/>
      <c r="K734" s="179"/>
      <c r="L734" s="179"/>
      <c r="M734" s="179"/>
      <c r="N734" s="177"/>
    </row>
    <row r="735" spans="1:14" s="165" customFormat="1" ht="20.100000000000001" customHeight="1">
      <c r="A735" s="182"/>
      <c r="B735" s="192"/>
      <c r="C735" s="191"/>
      <c r="D735" s="177"/>
      <c r="E735" s="177"/>
      <c r="F735" s="179"/>
      <c r="G735" s="179"/>
      <c r="H735" s="179"/>
      <c r="I735" s="179"/>
      <c r="J735" s="179"/>
      <c r="K735" s="179"/>
      <c r="L735" s="179"/>
      <c r="M735" s="179"/>
      <c r="N735" s="177"/>
    </row>
    <row r="736" spans="1:14" s="165" customFormat="1" ht="20.100000000000001" customHeight="1">
      <c r="A736" s="182"/>
      <c r="B736" s="192"/>
      <c r="C736" s="191"/>
      <c r="D736" s="177"/>
      <c r="E736" s="177"/>
      <c r="F736" s="179"/>
      <c r="G736" s="179"/>
      <c r="H736" s="179"/>
      <c r="I736" s="179"/>
      <c r="J736" s="179"/>
      <c r="K736" s="179"/>
      <c r="L736" s="179"/>
      <c r="M736" s="179"/>
      <c r="N736" s="177"/>
    </row>
    <row r="737" spans="1:14" s="165" customFormat="1" ht="20.100000000000001" customHeight="1">
      <c r="A737" s="182"/>
      <c r="B737" s="192"/>
      <c r="C737" s="191"/>
      <c r="D737" s="177"/>
      <c r="E737" s="177"/>
      <c r="F737" s="179"/>
      <c r="G737" s="179"/>
      <c r="H737" s="179"/>
      <c r="I737" s="179"/>
      <c r="J737" s="179"/>
      <c r="K737" s="179"/>
      <c r="L737" s="179"/>
      <c r="M737" s="179"/>
      <c r="N737" s="177"/>
    </row>
    <row r="738" spans="1:14" s="165" customFormat="1" ht="20.100000000000001" customHeight="1">
      <c r="A738" s="182"/>
      <c r="B738" s="192"/>
      <c r="C738" s="191"/>
      <c r="D738" s="177"/>
      <c r="E738" s="177"/>
      <c r="F738" s="179"/>
      <c r="G738" s="179"/>
      <c r="H738" s="179"/>
      <c r="I738" s="179"/>
      <c r="J738" s="179"/>
      <c r="K738" s="179"/>
      <c r="L738" s="179"/>
      <c r="M738" s="179"/>
      <c r="N738" s="177"/>
    </row>
    <row r="739" spans="1:14" s="165" customFormat="1" ht="20.100000000000001" customHeight="1">
      <c r="A739" s="182"/>
      <c r="B739" s="192"/>
      <c r="C739" s="191"/>
      <c r="D739" s="177"/>
      <c r="E739" s="177"/>
      <c r="F739" s="179"/>
      <c r="G739" s="179"/>
      <c r="H739" s="179"/>
      <c r="I739" s="179"/>
      <c r="J739" s="179"/>
      <c r="K739" s="179"/>
      <c r="L739" s="179"/>
      <c r="M739" s="179"/>
      <c r="N739" s="177"/>
    </row>
    <row r="740" spans="1:14" s="165" customFormat="1" ht="20.100000000000001" customHeight="1">
      <c r="A740" s="182"/>
      <c r="B740" s="192"/>
      <c r="C740" s="191"/>
      <c r="D740" s="177"/>
      <c r="E740" s="177"/>
      <c r="F740" s="179"/>
      <c r="G740" s="179"/>
      <c r="H740" s="179"/>
      <c r="I740" s="179"/>
      <c r="J740" s="179"/>
      <c r="K740" s="179"/>
      <c r="L740" s="179"/>
      <c r="M740" s="179"/>
      <c r="N740" s="177"/>
    </row>
    <row r="741" spans="1:14" s="165" customFormat="1" ht="20.100000000000001" customHeight="1">
      <c r="A741" s="182"/>
      <c r="B741" s="192"/>
      <c r="C741" s="191"/>
      <c r="D741" s="177"/>
      <c r="E741" s="177"/>
      <c r="F741" s="179"/>
      <c r="G741" s="179"/>
      <c r="H741" s="179"/>
      <c r="I741" s="179"/>
      <c r="J741" s="179"/>
      <c r="K741" s="179"/>
      <c r="L741" s="179"/>
      <c r="M741" s="179"/>
      <c r="N741" s="177"/>
    </row>
    <row r="742" spans="1:14" s="165" customFormat="1" ht="20.100000000000001" customHeight="1">
      <c r="A742" s="182"/>
      <c r="B742" s="192"/>
      <c r="C742" s="191"/>
      <c r="D742" s="177"/>
      <c r="E742" s="177"/>
      <c r="F742" s="179"/>
      <c r="G742" s="179"/>
      <c r="H742" s="179"/>
      <c r="I742" s="179"/>
      <c r="J742" s="179"/>
      <c r="K742" s="179"/>
      <c r="L742" s="179"/>
      <c r="M742" s="179"/>
      <c r="N742" s="177"/>
    </row>
    <row r="743" spans="1:14" s="165" customFormat="1" ht="20.100000000000001" customHeight="1">
      <c r="A743" s="182"/>
      <c r="B743" s="192"/>
      <c r="C743" s="191"/>
      <c r="D743" s="177"/>
      <c r="E743" s="177"/>
      <c r="F743" s="179"/>
      <c r="G743" s="179"/>
      <c r="H743" s="179"/>
      <c r="I743" s="179"/>
      <c r="J743" s="179"/>
      <c r="K743" s="179"/>
      <c r="L743" s="179"/>
      <c r="M743" s="179"/>
      <c r="N743" s="177"/>
    </row>
    <row r="744" spans="1:14" s="165" customFormat="1" ht="20.100000000000001" customHeight="1">
      <c r="A744" s="182"/>
      <c r="B744" s="192"/>
      <c r="C744" s="191"/>
      <c r="D744" s="177"/>
      <c r="E744" s="177"/>
      <c r="F744" s="179"/>
      <c r="G744" s="179"/>
      <c r="H744" s="179"/>
      <c r="I744" s="179"/>
      <c r="J744" s="179"/>
      <c r="K744" s="179"/>
      <c r="L744" s="179"/>
      <c r="M744" s="179"/>
      <c r="N744" s="177"/>
    </row>
    <row r="745" spans="1:14" s="165" customFormat="1" ht="20.100000000000001" customHeight="1">
      <c r="A745" s="182"/>
      <c r="B745" s="192"/>
      <c r="C745" s="191"/>
      <c r="D745" s="177"/>
      <c r="E745" s="177"/>
      <c r="F745" s="179"/>
      <c r="G745" s="179"/>
      <c r="H745" s="179"/>
      <c r="I745" s="179"/>
      <c r="J745" s="179"/>
      <c r="K745" s="179"/>
      <c r="L745" s="179"/>
      <c r="M745" s="179"/>
      <c r="N745" s="177"/>
    </row>
    <row r="746" spans="1:14" s="165" customFormat="1" ht="20.100000000000001" customHeight="1">
      <c r="A746" s="182"/>
      <c r="B746" s="192"/>
      <c r="C746" s="191"/>
      <c r="D746" s="177"/>
      <c r="E746" s="177"/>
      <c r="F746" s="179"/>
      <c r="G746" s="179"/>
      <c r="H746" s="179"/>
      <c r="I746" s="179"/>
      <c r="J746" s="179"/>
      <c r="K746" s="179"/>
      <c r="L746" s="179"/>
      <c r="M746" s="179"/>
      <c r="N746" s="177"/>
    </row>
    <row r="747" spans="1:14" s="165" customFormat="1" ht="20.100000000000001" customHeight="1">
      <c r="A747" s="182"/>
      <c r="B747" s="192"/>
      <c r="C747" s="191"/>
      <c r="D747" s="177"/>
      <c r="E747" s="177"/>
      <c r="F747" s="179"/>
      <c r="G747" s="179"/>
      <c r="H747" s="179"/>
      <c r="I747" s="179"/>
      <c r="J747" s="179"/>
      <c r="K747" s="179"/>
      <c r="L747" s="179"/>
      <c r="M747" s="179"/>
      <c r="N747" s="177"/>
    </row>
    <row r="748" spans="1:14" s="165" customFormat="1" ht="20.100000000000001" customHeight="1">
      <c r="A748" s="182"/>
      <c r="B748" s="192"/>
      <c r="C748" s="191"/>
      <c r="D748" s="177"/>
      <c r="E748" s="177"/>
      <c r="F748" s="179"/>
      <c r="G748" s="179"/>
      <c r="H748" s="179"/>
      <c r="I748" s="179"/>
      <c r="J748" s="179"/>
      <c r="K748" s="179"/>
      <c r="L748" s="179"/>
      <c r="M748" s="179"/>
      <c r="N748" s="177"/>
    </row>
    <row r="749" spans="1:14" s="165" customFormat="1" ht="20.100000000000001" customHeight="1">
      <c r="A749" s="182"/>
      <c r="B749" s="192"/>
      <c r="C749" s="191"/>
      <c r="D749" s="177"/>
      <c r="E749" s="177"/>
      <c r="F749" s="179"/>
      <c r="G749" s="179"/>
      <c r="H749" s="179"/>
      <c r="I749" s="179"/>
      <c r="J749" s="179"/>
      <c r="K749" s="179"/>
      <c r="L749" s="179"/>
      <c r="M749" s="179"/>
      <c r="N749" s="177"/>
    </row>
    <row r="750" spans="1:14" s="165" customFormat="1" ht="20.100000000000001" customHeight="1">
      <c r="A750" s="182"/>
      <c r="B750" s="192"/>
      <c r="C750" s="191"/>
      <c r="D750" s="177"/>
      <c r="E750" s="177"/>
      <c r="F750" s="179"/>
      <c r="G750" s="179"/>
      <c r="H750" s="179"/>
      <c r="I750" s="179"/>
      <c r="J750" s="179"/>
      <c r="K750" s="179"/>
      <c r="L750" s="179"/>
      <c r="M750" s="179"/>
      <c r="N750" s="177"/>
    </row>
    <row r="751" spans="1:14" s="165" customFormat="1" ht="20.100000000000001" customHeight="1">
      <c r="A751" s="182"/>
      <c r="B751" s="192"/>
      <c r="C751" s="191"/>
      <c r="D751" s="177"/>
      <c r="E751" s="177"/>
      <c r="F751" s="179"/>
      <c r="G751" s="179"/>
      <c r="H751" s="179"/>
      <c r="I751" s="179"/>
      <c r="J751" s="179"/>
      <c r="K751" s="179"/>
      <c r="L751" s="179"/>
      <c r="M751" s="179"/>
      <c r="N751" s="177"/>
    </row>
    <row r="752" spans="1:14" s="165" customFormat="1" ht="20.100000000000001" customHeight="1">
      <c r="A752" s="182"/>
      <c r="B752" s="192"/>
      <c r="C752" s="191"/>
      <c r="D752" s="177"/>
      <c r="E752" s="177"/>
      <c r="F752" s="179"/>
      <c r="G752" s="179"/>
      <c r="H752" s="179"/>
      <c r="I752" s="179"/>
      <c r="J752" s="179"/>
      <c r="K752" s="179"/>
      <c r="L752" s="179"/>
      <c r="M752" s="179"/>
      <c r="N752" s="177"/>
    </row>
    <row r="753" spans="1:14" s="165" customFormat="1" ht="20.100000000000001" customHeight="1">
      <c r="A753" s="182"/>
      <c r="B753" s="192"/>
      <c r="C753" s="191"/>
      <c r="D753" s="177"/>
      <c r="E753" s="177"/>
      <c r="F753" s="179"/>
      <c r="G753" s="179"/>
      <c r="H753" s="179"/>
      <c r="I753" s="179"/>
      <c r="J753" s="179"/>
      <c r="K753" s="179"/>
      <c r="L753" s="179"/>
      <c r="M753" s="179"/>
      <c r="N753" s="177"/>
    </row>
    <row r="754" spans="1:14" s="165" customFormat="1" ht="20.100000000000001" customHeight="1">
      <c r="A754" s="182"/>
      <c r="B754" s="192"/>
      <c r="C754" s="191"/>
      <c r="D754" s="177"/>
      <c r="E754" s="177"/>
      <c r="F754" s="179"/>
      <c r="G754" s="179"/>
      <c r="H754" s="179"/>
      <c r="I754" s="179"/>
      <c r="J754" s="179"/>
      <c r="K754" s="179"/>
      <c r="L754" s="179"/>
      <c r="M754" s="179"/>
      <c r="N754" s="177"/>
    </row>
    <row r="755" spans="1:14" s="165" customFormat="1" ht="20.100000000000001" customHeight="1">
      <c r="A755" s="182"/>
      <c r="B755" s="192"/>
      <c r="C755" s="191"/>
      <c r="D755" s="177"/>
      <c r="E755" s="177"/>
      <c r="F755" s="179"/>
      <c r="G755" s="179"/>
      <c r="H755" s="179"/>
      <c r="I755" s="179"/>
      <c r="J755" s="179"/>
      <c r="K755" s="179"/>
      <c r="L755" s="179"/>
      <c r="M755" s="179"/>
      <c r="N755" s="177"/>
    </row>
    <row r="756" spans="1:14" s="165" customFormat="1" ht="20.100000000000001" customHeight="1">
      <c r="A756" s="182"/>
      <c r="B756" s="192"/>
      <c r="C756" s="191"/>
      <c r="D756" s="177"/>
      <c r="E756" s="177"/>
      <c r="F756" s="179"/>
      <c r="G756" s="179"/>
      <c r="H756" s="179"/>
      <c r="I756" s="179"/>
      <c r="J756" s="179"/>
      <c r="K756" s="179"/>
      <c r="L756" s="179"/>
      <c r="M756" s="179"/>
      <c r="N756" s="177"/>
    </row>
    <row r="757" spans="1:14" s="165" customFormat="1" ht="20.100000000000001" customHeight="1">
      <c r="A757" s="182"/>
      <c r="B757" s="192"/>
      <c r="C757" s="191"/>
      <c r="D757" s="177"/>
      <c r="E757" s="177"/>
      <c r="F757" s="179"/>
      <c r="G757" s="179"/>
      <c r="H757" s="179"/>
      <c r="I757" s="179"/>
      <c r="J757" s="179"/>
      <c r="K757" s="179"/>
      <c r="L757" s="179"/>
      <c r="M757" s="179"/>
      <c r="N757" s="177"/>
    </row>
    <row r="758" spans="1:14" s="165" customFormat="1" ht="20.100000000000001" customHeight="1">
      <c r="A758" s="182"/>
      <c r="B758" s="192"/>
      <c r="C758" s="191"/>
      <c r="D758" s="177"/>
      <c r="E758" s="177"/>
      <c r="F758" s="179"/>
      <c r="G758" s="179"/>
      <c r="H758" s="179"/>
      <c r="I758" s="179"/>
      <c r="J758" s="179"/>
      <c r="K758" s="179"/>
      <c r="L758" s="179"/>
      <c r="M758" s="179"/>
      <c r="N758" s="177"/>
    </row>
    <row r="759" spans="1:14" s="165" customFormat="1" ht="20.100000000000001" customHeight="1">
      <c r="A759" s="182"/>
      <c r="B759" s="192"/>
      <c r="C759" s="191"/>
      <c r="D759" s="177"/>
      <c r="E759" s="177"/>
      <c r="F759" s="179"/>
      <c r="G759" s="179"/>
      <c r="H759" s="179"/>
      <c r="I759" s="179"/>
      <c r="J759" s="179"/>
      <c r="K759" s="179"/>
      <c r="L759" s="179"/>
      <c r="M759" s="179"/>
      <c r="N759" s="177"/>
    </row>
    <row r="760" spans="1:14" s="165" customFormat="1" ht="20.100000000000001" customHeight="1">
      <c r="A760" s="182"/>
      <c r="B760" s="192"/>
      <c r="C760" s="191"/>
      <c r="D760" s="177"/>
      <c r="E760" s="177"/>
      <c r="F760" s="179"/>
      <c r="G760" s="179"/>
      <c r="H760" s="179"/>
      <c r="I760" s="179"/>
      <c r="J760" s="179"/>
      <c r="K760" s="179"/>
      <c r="L760" s="179"/>
      <c r="M760" s="179"/>
      <c r="N760" s="177"/>
    </row>
    <row r="761" spans="1:14" s="165" customFormat="1" ht="20.100000000000001" customHeight="1">
      <c r="A761" s="182"/>
      <c r="B761" s="192"/>
      <c r="C761" s="191"/>
      <c r="D761" s="177"/>
      <c r="E761" s="177"/>
      <c r="F761" s="179"/>
      <c r="G761" s="179"/>
      <c r="H761" s="179"/>
      <c r="I761" s="179"/>
      <c r="J761" s="179"/>
      <c r="K761" s="179"/>
      <c r="L761" s="179"/>
      <c r="M761" s="179"/>
      <c r="N761" s="177"/>
    </row>
    <row r="762" spans="1:14" s="165" customFormat="1" ht="20.100000000000001" customHeight="1">
      <c r="A762" s="182"/>
      <c r="B762" s="192"/>
      <c r="C762" s="191"/>
      <c r="D762" s="177"/>
      <c r="E762" s="177"/>
      <c r="F762" s="179"/>
      <c r="G762" s="179"/>
      <c r="H762" s="179"/>
      <c r="I762" s="179"/>
      <c r="J762" s="179"/>
      <c r="K762" s="179"/>
      <c r="L762" s="179"/>
      <c r="M762" s="179"/>
      <c r="N762" s="177"/>
    </row>
    <row r="763" spans="1:14" s="165" customFormat="1" ht="20.100000000000001" customHeight="1">
      <c r="A763" s="182"/>
      <c r="B763" s="192"/>
      <c r="C763" s="191"/>
      <c r="D763" s="177"/>
      <c r="E763" s="177"/>
      <c r="F763" s="179"/>
      <c r="G763" s="179"/>
      <c r="H763" s="179"/>
      <c r="I763" s="179"/>
      <c r="J763" s="179"/>
      <c r="K763" s="179"/>
      <c r="L763" s="179"/>
      <c r="M763" s="179"/>
      <c r="N763" s="177"/>
    </row>
    <row r="764" spans="1:14" s="165" customFormat="1" ht="20.100000000000001" customHeight="1">
      <c r="A764" s="182"/>
      <c r="B764" s="192"/>
      <c r="C764" s="191"/>
      <c r="D764" s="177"/>
      <c r="E764" s="177"/>
      <c r="F764" s="179"/>
      <c r="G764" s="179"/>
      <c r="H764" s="179"/>
      <c r="I764" s="179"/>
      <c r="J764" s="179"/>
      <c r="K764" s="179"/>
      <c r="L764" s="179"/>
      <c r="M764" s="179"/>
      <c r="N764" s="177"/>
    </row>
    <row r="765" spans="1:14" s="165" customFormat="1" ht="20.100000000000001" customHeight="1">
      <c r="A765" s="182"/>
      <c r="B765" s="192"/>
      <c r="C765" s="191"/>
      <c r="D765" s="177"/>
      <c r="E765" s="177"/>
      <c r="F765" s="179"/>
      <c r="G765" s="179"/>
      <c r="H765" s="179"/>
      <c r="I765" s="179"/>
      <c r="J765" s="179"/>
      <c r="K765" s="179"/>
      <c r="L765" s="179"/>
      <c r="M765" s="179"/>
      <c r="N765" s="177"/>
    </row>
    <row r="766" spans="1:14" s="165" customFormat="1" ht="20.100000000000001" customHeight="1">
      <c r="A766" s="182"/>
      <c r="B766" s="192"/>
      <c r="C766" s="191"/>
      <c r="D766" s="177"/>
      <c r="E766" s="177"/>
      <c r="F766" s="179"/>
      <c r="G766" s="179"/>
      <c r="H766" s="179"/>
      <c r="I766" s="179"/>
      <c r="J766" s="179"/>
      <c r="K766" s="179"/>
      <c r="L766" s="179"/>
      <c r="M766" s="179"/>
      <c r="N766" s="177"/>
    </row>
    <row r="767" spans="1:14" s="165" customFormat="1" ht="20.100000000000001" customHeight="1">
      <c r="A767" s="182"/>
      <c r="B767" s="192"/>
      <c r="C767" s="191"/>
      <c r="D767" s="177"/>
      <c r="E767" s="177"/>
      <c r="F767" s="179"/>
      <c r="G767" s="179"/>
      <c r="H767" s="179"/>
      <c r="I767" s="179"/>
      <c r="J767" s="179"/>
      <c r="K767" s="179"/>
      <c r="L767" s="179"/>
      <c r="M767" s="179"/>
      <c r="N767" s="177"/>
    </row>
    <row r="768" spans="1:14" s="165" customFormat="1" ht="20.100000000000001" customHeight="1">
      <c r="A768" s="182"/>
      <c r="B768" s="192"/>
      <c r="C768" s="191"/>
      <c r="D768" s="177"/>
      <c r="E768" s="177"/>
      <c r="F768" s="179"/>
      <c r="G768" s="179"/>
      <c r="H768" s="179"/>
      <c r="I768" s="179"/>
      <c r="J768" s="179"/>
      <c r="K768" s="179"/>
      <c r="L768" s="179"/>
      <c r="M768" s="179"/>
      <c r="N768" s="177"/>
    </row>
    <row r="769" spans="1:14" s="165" customFormat="1" ht="20.100000000000001" customHeight="1">
      <c r="A769" s="182"/>
      <c r="B769" s="192"/>
      <c r="C769" s="191"/>
      <c r="D769" s="177"/>
      <c r="E769" s="177"/>
      <c r="F769" s="179"/>
      <c r="G769" s="179"/>
      <c r="H769" s="179"/>
      <c r="I769" s="179"/>
      <c r="J769" s="179"/>
      <c r="K769" s="179"/>
      <c r="L769" s="179"/>
      <c r="M769" s="179"/>
      <c r="N769" s="177"/>
    </row>
    <row r="770" spans="1:14" s="165" customFormat="1" ht="20.100000000000001" customHeight="1">
      <c r="A770" s="182"/>
      <c r="B770" s="192"/>
      <c r="C770" s="191"/>
      <c r="D770" s="177"/>
      <c r="E770" s="177"/>
      <c r="F770" s="179"/>
      <c r="G770" s="179"/>
      <c r="H770" s="179"/>
      <c r="I770" s="179"/>
      <c r="J770" s="179"/>
      <c r="K770" s="179"/>
      <c r="L770" s="179"/>
      <c r="M770" s="179"/>
      <c r="N770" s="177"/>
    </row>
    <row r="771" spans="1:14" s="165" customFormat="1" ht="20.100000000000001" customHeight="1">
      <c r="A771" s="182"/>
      <c r="B771" s="192"/>
      <c r="C771" s="191"/>
      <c r="D771" s="177"/>
      <c r="E771" s="177"/>
      <c r="F771" s="179"/>
      <c r="G771" s="179"/>
      <c r="H771" s="179"/>
      <c r="I771" s="179"/>
      <c r="J771" s="179"/>
      <c r="K771" s="179"/>
      <c r="L771" s="179"/>
      <c r="M771" s="179"/>
      <c r="N771" s="177"/>
    </row>
    <row r="772" spans="1:14" s="165" customFormat="1" ht="20.100000000000001" customHeight="1">
      <c r="A772" s="182"/>
      <c r="B772" s="192"/>
      <c r="C772" s="191"/>
      <c r="D772" s="177"/>
      <c r="E772" s="177"/>
      <c r="F772" s="179"/>
      <c r="G772" s="179"/>
      <c r="H772" s="179"/>
      <c r="I772" s="179"/>
      <c r="J772" s="179"/>
      <c r="K772" s="179"/>
      <c r="L772" s="179"/>
      <c r="M772" s="179"/>
      <c r="N772" s="177"/>
    </row>
    <row r="773" spans="1:14" s="165" customFormat="1" ht="20.100000000000001" customHeight="1">
      <c r="A773" s="182"/>
      <c r="B773" s="192"/>
      <c r="C773" s="191"/>
      <c r="D773" s="177"/>
      <c r="E773" s="177"/>
      <c r="F773" s="179"/>
      <c r="G773" s="179"/>
      <c r="H773" s="179"/>
      <c r="I773" s="179"/>
      <c r="J773" s="179"/>
      <c r="K773" s="179"/>
      <c r="L773" s="179"/>
      <c r="M773" s="179"/>
      <c r="N773" s="177"/>
    </row>
    <row r="774" spans="1:14" s="165" customFormat="1" ht="20.100000000000001" customHeight="1">
      <c r="A774" s="182"/>
      <c r="B774" s="192"/>
      <c r="C774" s="191"/>
      <c r="D774" s="177"/>
      <c r="E774" s="177"/>
      <c r="F774" s="179"/>
      <c r="G774" s="179"/>
      <c r="H774" s="179"/>
      <c r="I774" s="179"/>
      <c r="J774" s="179"/>
      <c r="K774" s="179"/>
      <c r="L774" s="179"/>
      <c r="M774" s="179"/>
      <c r="N774" s="177"/>
    </row>
    <row r="775" spans="1:14" s="165" customFormat="1" ht="20.100000000000001" customHeight="1">
      <c r="A775" s="182"/>
      <c r="B775" s="192"/>
      <c r="C775" s="191"/>
      <c r="D775" s="177"/>
      <c r="E775" s="177"/>
      <c r="F775" s="179"/>
      <c r="G775" s="179"/>
      <c r="H775" s="179"/>
      <c r="I775" s="179"/>
      <c r="J775" s="179"/>
      <c r="K775" s="179"/>
      <c r="L775" s="179"/>
      <c r="M775" s="179"/>
      <c r="N775" s="177"/>
    </row>
    <row r="776" spans="1:14" s="165" customFormat="1" ht="20.100000000000001" customHeight="1">
      <c r="A776" s="182"/>
      <c r="B776" s="192"/>
      <c r="C776" s="191"/>
      <c r="D776" s="177"/>
      <c r="E776" s="177"/>
      <c r="F776" s="179"/>
      <c r="G776" s="179"/>
      <c r="H776" s="179"/>
      <c r="I776" s="179"/>
      <c r="J776" s="179"/>
      <c r="K776" s="179"/>
      <c r="L776" s="179"/>
      <c r="M776" s="179"/>
      <c r="N776" s="177"/>
    </row>
    <row r="777" spans="1:14" s="165" customFormat="1" ht="20.100000000000001" customHeight="1">
      <c r="A777" s="182"/>
      <c r="B777" s="192"/>
      <c r="C777" s="191"/>
      <c r="D777" s="177"/>
      <c r="E777" s="177"/>
      <c r="F777" s="179"/>
      <c r="G777" s="179"/>
      <c r="H777" s="179"/>
      <c r="I777" s="179"/>
      <c r="J777" s="179"/>
      <c r="K777" s="179"/>
      <c r="L777" s="179"/>
      <c r="M777" s="179"/>
      <c r="N777" s="177"/>
    </row>
    <row r="778" spans="1:14" s="165" customFormat="1" ht="20.100000000000001" customHeight="1">
      <c r="A778" s="182"/>
      <c r="B778" s="192"/>
      <c r="C778" s="191"/>
      <c r="D778" s="177"/>
      <c r="E778" s="177"/>
      <c r="F778" s="179"/>
      <c r="G778" s="179"/>
      <c r="H778" s="179"/>
      <c r="I778" s="179"/>
      <c r="J778" s="179"/>
      <c r="K778" s="179"/>
      <c r="L778" s="179"/>
      <c r="M778" s="179"/>
      <c r="N778" s="177"/>
    </row>
    <row r="779" spans="1:14" s="165" customFormat="1" ht="20.100000000000001" customHeight="1">
      <c r="A779" s="182"/>
      <c r="B779" s="192"/>
      <c r="C779" s="191"/>
      <c r="D779" s="177"/>
      <c r="E779" s="177"/>
      <c r="F779" s="179"/>
      <c r="G779" s="179"/>
      <c r="H779" s="179"/>
      <c r="I779" s="179"/>
      <c r="J779" s="179"/>
      <c r="K779" s="179"/>
      <c r="L779" s="179"/>
      <c r="M779" s="179"/>
      <c r="N779" s="177"/>
    </row>
    <row r="780" spans="1:14" s="165" customFormat="1" ht="20.100000000000001" customHeight="1">
      <c r="A780" s="182"/>
      <c r="B780" s="192"/>
      <c r="C780" s="191"/>
      <c r="D780" s="177"/>
      <c r="E780" s="177"/>
      <c r="F780" s="179"/>
      <c r="G780" s="179"/>
      <c r="H780" s="179"/>
      <c r="I780" s="179"/>
      <c r="J780" s="179"/>
      <c r="K780" s="179"/>
      <c r="L780" s="179"/>
      <c r="M780" s="179"/>
      <c r="N780" s="177"/>
    </row>
    <row r="781" spans="1:14" s="165" customFormat="1" ht="20.100000000000001" customHeight="1">
      <c r="A781" s="182"/>
      <c r="B781" s="192"/>
      <c r="C781" s="191"/>
      <c r="D781" s="177"/>
      <c r="E781" s="177"/>
      <c r="F781" s="179"/>
      <c r="G781" s="179"/>
      <c r="H781" s="179"/>
      <c r="I781" s="179"/>
      <c r="J781" s="179"/>
      <c r="K781" s="179"/>
      <c r="L781" s="179"/>
      <c r="M781" s="179"/>
      <c r="N781" s="177"/>
    </row>
    <row r="782" spans="1:14" s="165" customFormat="1" ht="20.100000000000001" customHeight="1">
      <c r="A782" s="182"/>
      <c r="B782" s="192"/>
      <c r="C782" s="191"/>
      <c r="D782" s="177"/>
      <c r="E782" s="177"/>
      <c r="F782" s="179"/>
      <c r="G782" s="179"/>
      <c r="H782" s="179"/>
      <c r="I782" s="179"/>
      <c r="J782" s="179"/>
      <c r="K782" s="179"/>
      <c r="L782" s="179"/>
      <c r="M782" s="179"/>
      <c r="N782" s="177"/>
    </row>
    <row r="783" spans="1:14" s="165" customFormat="1" ht="20.100000000000001" customHeight="1">
      <c r="A783" s="182"/>
      <c r="B783" s="192"/>
      <c r="C783" s="191"/>
      <c r="D783" s="177"/>
      <c r="E783" s="177"/>
      <c r="F783" s="179"/>
      <c r="G783" s="179"/>
      <c r="H783" s="179"/>
      <c r="I783" s="179"/>
      <c r="J783" s="179"/>
      <c r="K783" s="179"/>
      <c r="L783" s="179"/>
      <c r="M783" s="179"/>
      <c r="N783" s="177"/>
    </row>
    <row r="784" spans="1:14" s="165" customFormat="1" ht="20.100000000000001" customHeight="1">
      <c r="A784" s="182"/>
      <c r="B784" s="192"/>
      <c r="C784" s="191"/>
      <c r="D784" s="177"/>
      <c r="E784" s="177"/>
      <c r="F784" s="179"/>
      <c r="G784" s="179"/>
      <c r="H784" s="179"/>
      <c r="I784" s="179"/>
      <c r="J784" s="179"/>
      <c r="K784" s="179"/>
      <c r="L784" s="179"/>
      <c r="M784" s="179"/>
      <c r="N784" s="177"/>
    </row>
    <row r="785" spans="1:14" s="165" customFormat="1" ht="20.100000000000001" customHeight="1">
      <c r="A785" s="182"/>
      <c r="B785" s="192"/>
      <c r="C785" s="191"/>
      <c r="D785" s="177"/>
      <c r="E785" s="177"/>
      <c r="F785" s="179"/>
      <c r="G785" s="179"/>
      <c r="H785" s="179"/>
      <c r="I785" s="179"/>
      <c r="J785" s="179"/>
      <c r="K785" s="179"/>
      <c r="L785" s="179"/>
      <c r="M785" s="179"/>
      <c r="N785" s="177"/>
    </row>
    <row r="786" spans="1:14" s="165" customFormat="1" ht="20.100000000000001" customHeight="1">
      <c r="A786" s="182"/>
      <c r="B786" s="192"/>
      <c r="C786" s="191"/>
      <c r="D786" s="177"/>
      <c r="E786" s="177"/>
      <c r="F786" s="179"/>
      <c r="G786" s="179"/>
      <c r="H786" s="179"/>
      <c r="I786" s="179"/>
      <c r="J786" s="179"/>
      <c r="K786" s="179"/>
      <c r="L786" s="179"/>
      <c r="M786" s="179"/>
      <c r="N786" s="177"/>
    </row>
    <row r="787" spans="1:14" s="165" customFormat="1" ht="20.100000000000001" customHeight="1">
      <c r="A787" s="182"/>
      <c r="B787" s="192"/>
      <c r="C787" s="191"/>
      <c r="D787" s="177"/>
      <c r="E787" s="177"/>
      <c r="F787" s="179"/>
      <c r="G787" s="179"/>
      <c r="H787" s="179"/>
      <c r="I787" s="179"/>
      <c r="J787" s="179"/>
      <c r="K787" s="179"/>
      <c r="L787" s="179"/>
      <c r="M787" s="179"/>
      <c r="N787" s="177"/>
    </row>
    <row r="788" spans="1:14" s="165" customFormat="1" ht="20.100000000000001" customHeight="1">
      <c r="A788" s="182"/>
      <c r="B788" s="192"/>
      <c r="C788" s="191"/>
      <c r="D788" s="177"/>
      <c r="E788" s="177"/>
      <c r="F788" s="179"/>
      <c r="G788" s="179"/>
      <c r="H788" s="179"/>
      <c r="I788" s="179"/>
      <c r="J788" s="179"/>
      <c r="K788" s="179"/>
      <c r="L788" s="179"/>
      <c r="M788" s="179"/>
      <c r="N788" s="177"/>
    </row>
    <row r="789" spans="1:14" s="165" customFormat="1" ht="20.100000000000001" customHeight="1">
      <c r="A789" s="182"/>
      <c r="B789" s="192"/>
      <c r="C789" s="191"/>
      <c r="D789" s="177"/>
      <c r="E789" s="177"/>
      <c r="F789" s="179"/>
      <c r="G789" s="179"/>
      <c r="H789" s="179"/>
      <c r="I789" s="179"/>
      <c r="J789" s="179"/>
      <c r="K789" s="179"/>
      <c r="L789" s="179"/>
      <c r="M789" s="179"/>
      <c r="N789" s="177"/>
    </row>
    <row r="790" spans="1:14" s="165" customFormat="1" ht="20.100000000000001" customHeight="1">
      <c r="A790" s="182"/>
      <c r="B790" s="192"/>
      <c r="C790" s="191"/>
      <c r="D790" s="177"/>
      <c r="E790" s="177"/>
      <c r="F790" s="179"/>
      <c r="G790" s="179"/>
      <c r="H790" s="179"/>
      <c r="I790" s="179"/>
      <c r="J790" s="179"/>
      <c r="K790" s="179"/>
      <c r="L790" s="179"/>
      <c r="M790" s="179"/>
      <c r="N790" s="177"/>
    </row>
    <row r="791" spans="1:14" s="165" customFormat="1" ht="20.100000000000001" customHeight="1">
      <c r="A791" s="182"/>
      <c r="B791" s="192"/>
      <c r="C791" s="191"/>
      <c r="D791" s="177"/>
      <c r="E791" s="177"/>
      <c r="F791" s="179"/>
      <c r="G791" s="179"/>
      <c r="H791" s="179"/>
      <c r="I791" s="179"/>
      <c r="J791" s="179"/>
      <c r="K791" s="179"/>
      <c r="L791" s="179"/>
      <c r="M791" s="179"/>
      <c r="N791" s="177"/>
    </row>
    <row r="792" spans="1:14" s="165" customFormat="1" ht="20.100000000000001" customHeight="1">
      <c r="A792" s="182"/>
      <c r="B792" s="192"/>
      <c r="C792" s="191"/>
      <c r="D792" s="177"/>
      <c r="E792" s="177"/>
      <c r="F792" s="179"/>
      <c r="G792" s="179"/>
      <c r="H792" s="179"/>
      <c r="I792" s="179"/>
      <c r="J792" s="179"/>
      <c r="K792" s="179"/>
      <c r="L792" s="179"/>
      <c r="M792" s="179"/>
      <c r="N792" s="177"/>
    </row>
    <row r="793" spans="1:14" s="165" customFormat="1" ht="20.100000000000001" customHeight="1">
      <c r="A793" s="182"/>
      <c r="B793" s="192"/>
      <c r="C793" s="191"/>
      <c r="D793" s="177"/>
      <c r="E793" s="177"/>
      <c r="F793" s="179"/>
      <c r="G793" s="179"/>
      <c r="H793" s="179"/>
      <c r="I793" s="179"/>
      <c r="J793" s="179"/>
      <c r="K793" s="179"/>
      <c r="L793" s="179"/>
      <c r="M793" s="179"/>
      <c r="N793" s="177"/>
    </row>
    <row r="794" spans="1:14" s="165" customFormat="1" ht="20.100000000000001" customHeight="1">
      <c r="A794" s="182"/>
      <c r="B794" s="192"/>
      <c r="C794" s="191"/>
      <c r="D794" s="177"/>
      <c r="E794" s="177"/>
      <c r="F794" s="179"/>
      <c r="G794" s="179"/>
      <c r="H794" s="179"/>
      <c r="I794" s="179"/>
      <c r="J794" s="179"/>
      <c r="K794" s="179"/>
      <c r="L794" s="179"/>
      <c r="M794" s="179"/>
      <c r="N794" s="177"/>
    </row>
    <row r="795" spans="1:14" s="165" customFormat="1" ht="20.100000000000001" customHeight="1">
      <c r="A795" s="182"/>
      <c r="B795" s="192"/>
      <c r="C795" s="191"/>
      <c r="D795" s="177"/>
      <c r="E795" s="177"/>
      <c r="F795" s="179"/>
      <c r="G795" s="179"/>
      <c r="H795" s="179"/>
      <c r="I795" s="179"/>
      <c r="J795" s="179"/>
      <c r="K795" s="179"/>
      <c r="L795" s="179"/>
      <c r="M795" s="179"/>
      <c r="N795" s="177"/>
    </row>
    <row r="796" spans="1:14" s="165" customFormat="1" ht="20.100000000000001" customHeight="1">
      <c r="A796" s="182"/>
      <c r="B796" s="192"/>
      <c r="C796" s="191"/>
      <c r="D796" s="177"/>
      <c r="E796" s="177"/>
      <c r="F796" s="179"/>
      <c r="G796" s="179"/>
      <c r="H796" s="179"/>
      <c r="I796" s="179"/>
      <c r="J796" s="179"/>
      <c r="K796" s="179"/>
      <c r="L796" s="179"/>
      <c r="M796" s="179"/>
      <c r="N796" s="177"/>
    </row>
    <row r="797" spans="1:14" s="165" customFormat="1" ht="20.100000000000001" customHeight="1">
      <c r="A797" s="182"/>
      <c r="B797" s="192"/>
      <c r="C797" s="191"/>
      <c r="D797" s="177"/>
      <c r="E797" s="177"/>
      <c r="F797" s="179"/>
      <c r="G797" s="179"/>
      <c r="H797" s="179"/>
      <c r="I797" s="179"/>
      <c r="J797" s="179"/>
      <c r="K797" s="179"/>
      <c r="L797" s="179"/>
      <c r="M797" s="179"/>
      <c r="N797" s="177"/>
    </row>
    <row r="798" spans="1:14" s="165" customFormat="1" ht="20.100000000000001" customHeight="1">
      <c r="A798" s="182"/>
      <c r="B798" s="192"/>
      <c r="C798" s="191"/>
      <c r="D798" s="177"/>
      <c r="E798" s="177"/>
      <c r="F798" s="179"/>
      <c r="G798" s="179"/>
      <c r="H798" s="179"/>
      <c r="I798" s="179"/>
      <c r="J798" s="179"/>
      <c r="K798" s="179"/>
      <c r="L798" s="179"/>
      <c r="M798" s="179"/>
      <c r="N798" s="177"/>
    </row>
    <row r="799" spans="1:14" s="165" customFormat="1" ht="20.100000000000001" customHeight="1">
      <c r="A799" s="182"/>
      <c r="B799" s="192"/>
      <c r="C799" s="191"/>
      <c r="D799" s="177"/>
      <c r="E799" s="177"/>
      <c r="F799" s="179"/>
      <c r="G799" s="179"/>
      <c r="H799" s="179"/>
      <c r="I799" s="179"/>
      <c r="J799" s="179"/>
      <c r="K799" s="179"/>
      <c r="L799" s="179"/>
      <c r="M799" s="179"/>
      <c r="N799" s="177"/>
    </row>
    <row r="800" spans="1:14" s="165" customFormat="1" ht="20.100000000000001" customHeight="1">
      <c r="A800" s="182"/>
      <c r="B800" s="192"/>
      <c r="C800" s="191"/>
      <c r="D800" s="177"/>
      <c r="E800" s="177"/>
      <c r="F800" s="179"/>
      <c r="G800" s="179"/>
      <c r="H800" s="179"/>
      <c r="I800" s="179"/>
      <c r="J800" s="179"/>
      <c r="K800" s="179"/>
      <c r="L800" s="179"/>
      <c r="M800" s="179"/>
      <c r="N800" s="177"/>
    </row>
    <row r="801" spans="1:14" s="165" customFormat="1" ht="20.100000000000001" customHeight="1">
      <c r="A801" s="182"/>
      <c r="B801" s="192"/>
      <c r="C801" s="191"/>
      <c r="D801" s="177"/>
      <c r="E801" s="177"/>
      <c r="F801" s="179"/>
      <c r="G801" s="179"/>
      <c r="H801" s="179"/>
      <c r="I801" s="179"/>
      <c r="J801" s="179"/>
      <c r="K801" s="179"/>
      <c r="L801" s="179"/>
      <c r="M801" s="179"/>
      <c r="N801" s="177"/>
    </row>
    <row r="802" spans="1:14" s="165" customFormat="1" ht="20.100000000000001" customHeight="1">
      <c r="A802" s="182"/>
      <c r="B802" s="192"/>
      <c r="C802" s="191"/>
      <c r="D802" s="177"/>
      <c r="E802" s="177"/>
      <c r="F802" s="179"/>
      <c r="G802" s="179"/>
      <c r="H802" s="179"/>
      <c r="I802" s="179"/>
      <c r="J802" s="179"/>
      <c r="K802" s="179"/>
      <c r="L802" s="179"/>
      <c r="M802" s="179"/>
      <c r="N802" s="177"/>
    </row>
    <row r="803" spans="1:14" s="165" customFormat="1" ht="20.100000000000001" customHeight="1">
      <c r="A803" s="182"/>
      <c r="B803" s="192"/>
      <c r="C803" s="191"/>
      <c r="D803" s="177"/>
      <c r="E803" s="177"/>
      <c r="F803" s="179"/>
      <c r="G803" s="179"/>
      <c r="H803" s="179"/>
      <c r="I803" s="179"/>
      <c r="J803" s="179"/>
      <c r="K803" s="179"/>
      <c r="L803" s="179"/>
      <c r="M803" s="179"/>
      <c r="N803" s="177"/>
    </row>
    <row r="804" spans="1:14" s="165" customFormat="1" ht="20.100000000000001" customHeight="1">
      <c r="A804" s="182"/>
      <c r="B804" s="192"/>
      <c r="C804" s="191"/>
      <c r="D804" s="177"/>
      <c r="E804" s="177"/>
      <c r="F804" s="179"/>
      <c r="G804" s="179"/>
      <c r="H804" s="179"/>
      <c r="I804" s="179"/>
      <c r="J804" s="179"/>
      <c r="K804" s="179"/>
      <c r="L804" s="179"/>
      <c r="M804" s="179"/>
      <c r="N804" s="177"/>
    </row>
    <row r="805" spans="1:14" s="165" customFormat="1" ht="20.100000000000001" customHeight="1">
      <c r="A805" s="182"/>
      <c r="B805" s="192"/>
      <c r="C805" s="191"/>
      <c r="D805" s="177"/>
      <c r="E805" s="177"/>
      <c r="F805" s="179"/>
      <c r="G805" s="179"/>
      <c r="H805" s="179"/>
      <c r="I805" s="179"/>
      <c r="J805" s="179"/>
      <c r="K805" s="179"/>
      <c r="L805" s="179"/>
      <c r="M805" s="179"/>
      <c r="N805" s="177"/>
    </row>
    <row r="806" spans="1:14" s="165" customFormat="1" ht="20.100000000000001" customHeight="1">
      <c r="A806" s="182"/>
      <c r="B806" s="192"/>
      <c r="C806" s="191"/>
      <c r="D806" s="177"/>
      <c r="E806" s="177"/>
      <c r="F806" s="179"/>
      <c r="G806" s="179"/>
      <c r="H806" s="179"/>
      <c r="I806" s="179"/>
      <c r="J806" s="179"/>
      <c r="K806" s="179"/>
      <c r="L806" s="179"/>
      <c r="M806" s="179"/>
      <c r="N806" s="177"/>
    </row>
    <row r="807" spans="1:14" s="165" customFormat="1" ht="20.100000000000001" customHeight="1">
      <c r="A807" s="182"/>
      <c r="B807" s="192"/>
      <c r="C807" s="191"/>
      <c r="D807" s="177"/>
      <c r="E807" s="177"/>
      <c r="F807" s="179"/>
      <c r="G807" s="179"/>
      <c r="H807" s="179"/>
      <c r="I807" s="179"/>
      <c r="J807" s="179"/>
      <c r="K807" s="179"/>
      <c r="L807" s="179"/>
      <c r="M807" s="179"/>
      <c r="N807" s="177"/>
    </row>
    <row r="808" spans="1:14" s="165" customFormat="1" ht="20.100000000000001" customHeight="1">
      <c r="A808" s="182"/>
      <c r="B808" s="192"/>
      <c r="C808" s="191"/>
      <c r="D808" s="177"/>
      <c r="E808" s="177"/>
      <c r="F808" s="179"/>
      <c r="G808" s="179"/>
      <c r="H808" s="179"/>
      <c r="I808" s="179"/>
      <c r="J808" s="179"/>
      <c r="K808" s="179"/>
      <c r="L808" s="179"/>
      <c r="M808" s="179"/>
      <c r="N808" s="177"/>
    </row>
    <row r="809" spans="1:14" s="165" customFormat="1" ht="20.100000000000001" customHeight="1">
      <c r="A809" s="182"/>
      <c r="B809" s="192"/>
      <c r="C809" s="191"/>
      <c r="D809" s="177"/>
      <c r="E809" s="177"/>
      <c r="F809" s="179"/>
      <c r="G809" s="179"/>
      <c r="H809" s="179"/>
      <c r="I809" s="179"/>
      <c r="J809" s="179"/>
      <c r="K809" s="179"/>
      <c r="L809" s="179"/>
      <c r="M809" s="179"/>
      <c r="N809" s="177"/>
    </row>
    <row r="810" spans="1:14" s="165" customFormat="1" ht="20.100000000000001" customHeight="1">
      <c r="A810" s="182"/>
      <c r="B810" s="192"/>
      <c r="C810" s="191"/>
      <c r="D810" s="177"/>
      <c r="E810" s="177"/>
      <c r="F810" s="179"/>
      <c r="G810" s="179"/>
      <c r="H810" s="179"/>
      <c r="I810" s="179"/>
      <c r="J810" s="179"/>
      <c r="K810" s="179"/>
      <c r="L810" s="179"/>
      <c r="M810" s="179"/>
      <c r="N810" s="177"/>
    </row>
    <row r="811" spans="1:14" s="165" customFormat="1" ht="20.100000000000001" customHeight="1">
      <c r="A811" s="182"/>
      <c r="B811" s="192"/>
      <c r="C811" s="191"/>
      <c r="D811" s="177"/>
      <c r="E811" s="177"/>
      <c r="F811" s="179"/>
      <c r="G811" s="179"/>
      <c r="H811" s="179"/>
      <c r="I811" s="179"/>
      <c r="J811" s="179"/>
      <c r="K811" s="179"/>
      <c r="L811" s="179"/>
      <c r="M811" s="179"/>
      <c r="N811" s="177"/>
    </row>
    <row r="812" spans="1:14" s="165" customFormat="1" ht="20.100000000000001" customHeight="1">
      <c r="A812" s="182"/>
      <c r="B812" s="192"/>
      <c r="C812" s="191"/>
      <c r="D812" s="177"/>
      <c r="E812" s="177"/>
      <c r="F812" s="179"/>
      <c r="G812" s="179"/>
      <c r="H812" s="179"/>
      <c r="I812" s="179"/>
      <c r="J812" s="179"/>
      <c r="K812" s="179"/>
      <c r="L812" s="179"/>
      <c r="M812" s="179"/>
      <c r="N812" s="177"/>
    </row>
    <row r="813" spans="1:14" s="165" customFormat="1" ht="20.100000000000001" customHeight="1">
      <c r="A813" s="182"/>
      <c r="B813" s="192"/>
      <c r="C813" s="191"/>
      <c r="D813" s="177"/>
      <c r="E813" s="177"/>
      <c r="F813" s="179"/>
      <c r="G813" s="179"/>
      <c r="H813" s="179"/>
      <c r="I813" s="179"/>
      <c r="J813" s="179"/>
      <c r="K813" s="179"/>
      <c r="L813" s="179"/>
      <c r="M813" s="179"/>
      <c r="N813" s="177"/>
    </row>
    <row r="814" spans="1:14" s="165" customFormat="1" ht="20.100000000000001" customHeight="1">
      <c r="A814" s="182"/>
      <c r="B814" s="192"/>
      <c r="C814" s="191"/>
      <c r="D814" s="177"/>
      <c r="E814" s="177"/>
      <c r="F814" s="179"/>
      <c r="G814" s="179"/>
      <c r="H814" s="179"/>
      <c r="I814" s="179"/>
      <c r="J814" s="179"/>
      <c r="K814" s="179"/>
      <c r="L814" s="179"/>
      <c r="M814" s="179"/>
      <c r="N814" s="177"/>
    </row>
    <row r="815" spans="1:14" s="165" customFormat="1" ht="20.100000000000001" customHeight="1">
      <c r="A815" s="182"/>
      <c r="B815" s="192"/>
      <c r="C815" s="191"/>
      <c r="D815" s="177"/>
      <c r="E815" s="177"/>
      <c r="F815" s="179"/>
      <c r="G815" s="179"/>
      <c r="H815" s="179"/>
      <c r="I815" s="179"/>
      <c r="J815" s="179"/>
      <c r="K815" s="179"/>
      <c r="L815" s="179"/>
      <c r="M815" s="179"/>
      <c r="N815" s="177"/>
    </row>
    <row r="816" spans="1:14" s="165" customFormat="1" ht="20.100000000000001" customHeight="1">
      <c r="A816" s="182"/>
      <c r="B816" s="192"/>
      <c r="C816" s="191"/>
      <c r="D816" s="177"/>
      <c r="E816" s="177"/>
      <c r="F816" s="179"/>
      <c r="G816" s="179"/>
      <c r="H816" s="179"/>
      <c r="I816" s="179"/>
      <c r="J816" s="179"/>
      <c r="K816" s="179"/>
      <c r="L816" s="179"/>
      <c r="M816" s="179"/>
      <c r="N816" s="177"/>
    </row>
    <row r="817" spans="1:14" s="165" customFormat="1" ht="20.100000000000001" customHeight="1">
      <c r="A817" s="182"/>
      <c r="B817" s="192"/>
      <c r="C817" s="191"/>
      <c r="D817" s="177"/>
      <c r="E817" s="177"/>
      <c r="F817" s="179"/>
      <c r="G817" s="179"/>
      <c r="H817" s="179"/>
      <c r="I817" s="179"/>
      <c r="J817" s="179"/>
      <c r="K817" s="179"/>
      <c r="L817" s="179"/>
      <c r="M817" s="179"/>
      <c r="N817" s="177"/>
    </row>
    <row r="818" spans="1:14" s="165" customFormat="1" ht="20.100000000000001" customHeight="1">
      <c r="A818" s="182"/>
      <c r="B818" s="192"/>
      <c r="C818" s="191"/>
      <c r="D818" s="177"/>
      <c r="E818" s="177"/>
      <c r="F818" s="179"/>
      <c r="G818" s="179"/>
      <c r="H818" s="179"/>
      <c r="I818" s="179"/>
      <c r="J818" s="179"/>
      <c r="K818" s="179"/>
      <c r="L818" s="179"/>
      <c r="M818" s="179"/>
      <c r="N818" s="177"/>
    </row>
    <row r="819" spans="1:14" s="165" customFormat="1" ht="20.100000000000001" customHeight="1">
      <c r="A819" s="182"/>
      <c r="B819" s="192"/>
      <c r="C819" s="191"/>
      <c r="D819" s="177"/>
      <c r="E819" s="177"/>
      <c r="F819" s="179"/>
      <c r="G819" s="179"/>
      <c r="H819" s="179"/>
      <c r="I819" s="179"/>
      <c r="J819" s="179"/>
      <c r="K819" s="179"/>
      <c r="L819" s="179"/>
      <c r="M819" s="179"/>
      <c r="N819" s="177"/>
    </row>
    <row r="820" spans="1:14" s="165" customFormat="1" ht="20.100000000000001" customHeight="1">
      <c r="A820" s="182"/>
      <c r="B820" s="192"/>
      <c r="C820" s="191"/>
      <c r="D820" s="177"/>
      <c r="E820" s="177"/>
      <c r="F820" s="179"/>
      <c r="G820" s="179"/>
      <c r="H820" s="179"/>
      <c r="I820" s="179"/>
      <c r="J820" s="179"/>
      <c r="K820" s="179"/>
      <c r="L820" s="179"/>
      <c r="M820" s="179"/>
      <c r="N820" s="177"/>
    </row>
    <row r="821" spans="1:14" s="165" customFormat="1" ht="20.100000000000001" customHeight="1">
      <c r="A821" s="182"/>
      <c r="B821" s="192"/>
      <c r="C821" s="191"/>
      <c r="D821" s="177"/>
      <c r="E821" s="177"/>
      <c r="F821" s="179"/>
      <c r="G821" s="179"/>
      <c r="H821" s="179"/>
      <c r="I821" s="179"/>
      <c r="J821" s="179"/>
      <c r="K821" s="179"/>
      <c r="L821" s="179"/>
      <c r="M821" s="179"/>
      <c r="N821" s="177"/>
    </row>
    <row r="822" spans="1:14" s="165" customFormat="1" ht="20.100000000000001" customHeight="1">
      <c r="A822" s="182"/>
      <c r="B822" s="192"/>
      <c r="C822" s="191"/>
      <c r="D822" s="177"/>
      <c r="E822" s="177"/>
      <c r="F822" s="179"/>
      <c r="G822" s="179"/>
      <c r="H822" s="179"/>
      <c r="I822" s="179"/>
      <c r="J822" s="179"/>
      <c r="K822" s="179"/>
      <c r="L822" s="179"/>
      <c r="M822" s="179"/>
      <c r="N822" s="177"/>
    </row>
    <row r="823" spans="1:14" s="165" customFormat="1" ht="20.100000000000001" customHeight="1">
      <c r="A823" s="182"/>
      <c r="B823" s="192"/>
      <c r="C823" s="191"/>
      <c r="D823" s="177"/>
      <c r="E823" s="177"/>
      <c r="F823" s="179"/>
      <c r="G823" s="179"/>
      <c r="H823" s="179"/>
      <c r="I823" s="179"/>
      <c r="J823" s="179"/>
      <c r="K823" s="179"/>
      <c r="L823" s="179"/>
      <c r="M823" s="179"/>
      <c r="N823" s="177"/>
    </row>
    <row r="824" spans="1:14" s="165" customFormat="1" ht="20.100000000000001" customHeight="1">
      <c r="A824" s="182"/>
      <c r="B824" s="192"/>
      <c r="C824" s="191"/>
      <c r="D824" s="177"/>
      <c r="E824" s="177"/>
      <c r="F824" s="179"/>
      <c r="G824" s="179"/>
      <c r="H824" s="179"/>
      <c r="I824" s="179"/>
      <c r="J824" s="179"/>
      <c r="K824" s="179"/>
      <c r="L824" s="179"/>
      <c r="M824" s="179"/>
      <c r="N824" s="177"/>
    </row>
    <row r="825" spans="1:14" s="165" customFormat="1" ht="20.100000000000001" customHeight="1">
      <c r="A825" s="182"/>
      <c r="B825" s="192"/>
      <c r="C825" s="191"/>
      <c r="D825" s="177"/>
      <c r="E825" s="177"/>
      <c r="F825" s="179"/>
      <c r="G825" s="179"/>
      <c r="H825" s="179"/>
      <c r="I825" s="179"/>
      <c r="J825" s="179"/>
      <c r="K825" s="179"/>
      <c r="L825" s="179"/>
      <c r="M825" s="179"/>
      <c r="N825" s="177"/>
    </row>
    <row r="826" spans="1:14" s="165" customFormat="1" ht="20.100000000000001" customHeight="1">
      <c r="A826" s="182"/>
      <c r="B826" s="192"/>
      <c r="C826" s="191"/>
      <c r="D826" s="177"/>
      <c r="E826" s="177"/>
      <c r="F826" s="179"/>
      <c r="G826" s="179"/>
      <c r="H826" s="179"/>
      <c r="I826" s="179"/>
      <c r="J826" s="179"/>
      <c r="K826" s="179"/>
      <c r="L826" s="179"/>
      <c r="M826" s="179"/>
      <c r="N826" s="177"/>
    </row>
    <row r="827" spans="1:14" s="165" customFormat="1" ht="20.100000000000001" customHeight="1">
      <c r="A827" s="182"/>
      <c r="B827" s="192"/>
      <c r="C827" s="191"/>
      <c r="D827" s="177"/>
      <c r="E827" s="177"/>
      <c r="F827" s="179"/>
      <c r="G827" s="179"/>
      <c r="H827" s="179"/>
      <c r="I827" s="179"/>
      <c r="J827" s="179"/>
      <c r="K827" s="179"/>
      <c r="L827" s="179"/>
      <c r="M827" s="179"/>
      <c r="N827" s="177"/>
    </row>
    <row r="828" spans="1:14" s="165" customFormat="1" ht="20.100000000000001" customHeight="1">
      <c r="A828" s="182"/>
      <c r="B828" s="192"/>
      <c r="C828" s="191"/>
      <c r="D828" s="177"/>
      <c r="E828" s="177"/>
      <c r="F828" s="179"/>
      <c r="G828" s="179"/>
      <c r="H828" s="179"/>
      <c r="I828" s="179"/>
      <c r="J828" s="179"/>
      <c r="K828" s="179"/>
      <c r="L828" s="179"/>
      <c r="M828" s="179"/>
      <c r="N828" s="177"/>
    </row>
    <row r="829" spans="1:14" s="165" customFormat="1" ht="20.100000000000001" customHeight="1">
      <c r="A829" s="182"/>
      <c r="B829" s="192"/>
      <c r="C829" s="191"/>
      <c r="D829" s="177"/>
      <c r="E829" s="177"/>
      <c r="F829" s="179"/>
      <c r="G829" s="179"/>
      <c r="H829" s="179"/>
      <c r="I829" s="179"/>
      <c r="J829" s="179"/>
      <c r="K829" s="179"/>
      <c r="L829" s="179"/>
      <c r="M829" s="179"/>
      <c r="N829" s="177"/>
    </row>
    <row r="830" spans="1:14" s="165" customFormat="1" ht="20.100000000000001" customHeight="1">
      <c r="A830" s="182"/>
      <c r="B830" s="192"/>
      <c r="C830" s="191"/>
      <c r="D830" s="177"/>
      <c r="E830" s="177"/>
      <c r="F830" s="179"/>
      <c r="G830" s="179"/>
      <c r="H830" s="179"/>
      <c r="I830" s="179"/>
      <c r="J830" s="179"/>
      <c r="K830" s="179"/>
      <c r="L830" s="179"/>
      <c r="M830" s="179"/>
      <c r="N830" s="177"/>
    </row>
    <row r="831" spans="1:14" s="165" customFormat="1" ht="20.100000000000001" customHeight="1">
      <c r="A831" s="182"/>
      <c r="B831" s="192"/>
      <c r="C831" s="191"/>
      <c r="D831" s="177"/>
      <c r="E831" s="177"/>
      <c r="F831" s="179"/>
      <c r="G831" s="179"/>
      <c r="H831" s="179"/>
      <c r="I831" s="179"/>
      <c r="J831" s="179"/>
      <c r="K831" s="179"/>
      <c r="L831" s="179"/>
      <c r="M831" s="179"/>
      <c r="N831" s="177"/>
    </row>
    <row r="832" spans="1:14" s="165" customFormat="1" ht="20.100000000000001" customHeight="1">
      <c r="A832" s="182"/>
      <c r="B832" s="192"/>
      <c r="C832" s="191"/>
      <c r="D832" s="177"/>
      <c r="E832" s="177"/>
      <c r="F832" s="179"/>
      <c r="G832" s="179"/>
      <c r="H832" s="179"/>
      <c r="I832" s="179"/>
      <c r="J832" s="179"/>
      <c r="K832" s="179"/>
      <c r="L832" s="179"/>
      <c r="M832" s="179"/>
      <c r="N832" s="177"/>
    </row>
    <row r="833" spans="1:14" s="165" customFormat="1" ht="20.100000000000001" customHeight="1">
      <c r="A833" s="182"/>
      <c r="B833" s="192"/>
      <c r="C833" s="191"/>
      <c r="D833" s="177"/>
      <c r="E833" s="177"/>
      <c r="F833" s="179"/>
      <c r="G833" s="179"/>
      <c r="H833" s="179"/>
      <c r="I833" s="179"/>
      <c r="J833" s="179"/>
      <c r="K833" s="179"/>
      <c r="L833" s="179"/>
      <c r="M833" s="179"/>
      <c r="N833" s="177"/>
    </row>
    <row r="834" spans="1:14" s="165" customFormat="1" ht="20.100000000000001" customHeight="1">
      <c r="A834" s="182"/>
      <c r="B834" s="192"/>
      <c r="C834" s="191"/>
      <c r="D834" s="177"/>
      <c r="E834" s="177"/>
      <c r="F834" s="179"/>
      <c r="G834" s="179"/>
      <c r="H834" s="179"/>
      <c r="I834" s="179"/>
      <c r="J834" s="179"/>
      <c r="K834" s="179"/>
      <c r="L834" s="179"/>
      <c r="M834" s="179"/>
      <c r="N834" s="177"/>
    </row>
    <row r="835" spans="1:14" s="165" customFormat="1" ht="20.100000000000001" customHeight="1">
      <c r="A835" s="182"/>
      <c r="B835" s="192"/>
      <c r="C835" s="191"/>
      <c r="D835" s="177"/>
      <c r="E835" s="177"/>
      <c r="F835" s="179"/>
      <c r="G835" s="179"/>
      <c r="H835" s="179"/>
      <c r="I835" s="179"/>
      <c r="J835" s="179"/>
      <c r="K835" s="179"/>
      <c r="L835" s="179"/>
      <c r="M835" s="179"/>
      <c r="N835" s="177"/>
    </row>
    <row r="836" spans="1:14" s="165" customFormat="1" ht="20.100000000000001" customHeight="1">
      <c r="A836" s="182"/>
      <c r="B836" s="192"/>
      <c r="C836" s="191"/>
      <c r="D836" s="177"/>
      <c r="E836" s="177"/>
      <c r="F836" s="179"/>
      <c r="G836" s="179"/>
      <c r="H836" s="179"/>
      <c r="I836" s="179"/>
      <c r="J836" s="179"/>
      <c r="K836" s="179"/>
      <c r="L836" s="179"/>
      <c r="M836" s="179"/>
      <c r="N836" s="177"/>
    </row>
    <row r="837" spans="1:14" s="165" customFormat="1" ht="20.100000000000001" customHeight="1">
      <c r="A837" s="182"/>
      <c r="B837" s="192"/>
      <c r="C837" s="191"/>
      <c r="D837" s="177"/>
      <c r="E837" s="177"/>
      <c r="F837" s="179"/>
      <c r="G837" s="179"/>
      <c r="H837" s="179"/>
      <c r="I837" s="179"/>
      <c r="J837" s="179"/>
      <c r="K837" s="179"/>
      <c r="L837" s="179"/>
      <c r="M837" s="179"/>
      <c r="N837" s="177"/>
    </row>
    <row r="838" spans="1:14" s="165" customFormat="1" ht="20.100000000000001" customHeight="1">
      <c r="A838" s="182"/>
      <c r="B838" s="192"/>
      <c r="C838" s="191"/>
      <c r="D838" s="177"/>
      <c r="E838" s="177"/>
      <c r="F838" s="179"/>
      <c r="G838" s="179"/>
      <c r="H838" s="179"/>
      <c r="I838" s="179"/>
      <c r="J838" s="179"/>
      <c r="K838" s="179"/>
      <c r="L838" s="179"/>
      <c r="M838" s="179"/>
      <c r="N838" s="177"/>
    </row>
    <row r="839" spans="1:14" s="165" customFormat="1" ht="20.100000000000001" customHeight="1">
      <c r="A839" s="182"/>
      <c r="B839" s="192"/>
      <c r="C839" s="191"/>
      <c r="D839" s="177"/>
      <c r="E839" s="177"/>
      <c r="F839" s="179"/>
      <c r="G839" s="179"/>
      <c r="H839" s="179"/>
      <c r="I839" s="179"/>
      <c r="J839" s="179"/>
      <c r="K839" s="179"/>
      <c r="L839" s="179"/>
      <c r="M839" s="179"/>
      <c r="N839" s="177"/>
    </row>
    <row r="840" spans="1:14" s="165" customFormat="1" ht="20.100000000000001" customHeight="1">
      <c r="A840" s="182"/>
      <c r="B840" s="192"/>
      <c r="C840" s="191"/>
      <c r="D840" s="177"/>
      <c r="E840" s="177"/>
      <c r="F840" s="179"/>
      <c r="G840" s="179"/>
      <c r="H840" s="179"/>
      <c r="I840" s="179"/>
      <c r="J840" s="179"/>
      <c r="K840" s="179"/>
      <c r="L840" s="179"/>
      <c r="M840" s="179"/>
      <c r="N840" s="177"/>
    </row>
    <row r="841" spans="1:14" s="165" customFormat="1" ht="20.100000000000001" customHeight="1">
      <c r="A841" s="182"/>
      <c r="B841" s="192"/>
      <c r="C841" s="191"/>
      <c r="D841" s="177"/>
      <c r="E841" s="177"/>
      <c r="F841" s="179"/>
      <c r="G841" s="179"/>
      <c r="H841" s="179"/>
      <c r="I841" s="179"/>
      <c r="J841" s="179"/>
      <c r="K841" s="179"/>
      <c r="L841" s="179"/>
      <c r="M841" s="179"/>
      <c r="N841" s="177"/>
    </row>
    <row r="842" spans="1:14" s="165" customFormat="1" ht="20.100000000000001" customHeight="1">
      <c r="A842" s="182"/>
      <c r="B842" s="192"/>
      <c r="C842" s="191"/>
      <c r="D842" s="177"/>
      <c r="E842" s="177"/>
      <c r="F842" s="179"/>
      <c r="G842" s="179"/>
      <c r="H842" s="179"/>
      <c r="I842" s="179"/>
      <c r="J842" s="179"/>
      <c r="K842" s="179"/>
      <c r="L842" s="179"/>
      <c r="M842" s="179"/>
      <c r="N842" s="177"/>
    </row>
    <row r="843" spans="1:14" s="165" customFormat="1" ht="20.100000000000001" customHeight="1">
      <c r="A843" s="182"/>
      <c r="B843" s="192"/>
      <c r="C843" s="191"/>
      <c r="D843" s="177"/>
      <c r="E843" s="177"/>
      <c r="F843" s="179"/>
      <c r="G843" s="179"/>
      <c r="H843" s="179"/>
      <c r="I843" s="179"/>
      <c r="J843" s="179"/>
      <c r="K843" s="179"/>
      <c r="L843" s="179"/>
      <c r="M843" s="179"/>
      <c r="N843" s="177"/>
    </row>
    <row r="844" spans="1:14" s="165" customFormat="1" ht="20.100000000000001" customHeight="1">
      <c r="A844" s="182"/>
      <c r="B844" s="192"/>
      <c r="C844" s="191"/>
      <c r="D844" s="177"/>
      <c r="E844" s="177"/>
      <c r="F844" s="179"/>
      <c r="G844" s="179"/>
      <c r="H844" s="179"/>
      <c r="I844" s="179"/>
      <c r="J844" s="179"/>
      <c r="K844" s="179"/>
      <c r="L844" s="179"/>
      <c r="M844" s="179"/>
      <c r="N844" s="177"/>
    </row>
    <row r="845" spans="1:14" s="165" customFormat="1" ht="20.100000000000001" customHeight="1">
      <c r="A845" s="182"/>
      <c r="B845" s="192"/>
      <c r="C845" s="191"/>
      <c r="D845" s="177"/>
      <c r="E845" s="177"/>
      <c r="F845" s="179"/>
      <c r="G845" s="179"/>
      <c r="H845" s="179"/>
      <c r="I845" s="179"/>
      <c r="J845" s="179"/>
      <c r="K845" s="179"/>
      <c r="L845" s="179"/>
      <c r="M845" s="179"/>
      <c r="N845" s="177"/>
    </row>
    <row r="846" spans="1:14" s="165" customFormat="1" ht="20.100000000000001" customHeight="1">
      <c r="A846" s="182"/>
      <c r="B846" s="192"/>
      <c r="C846" s="191"/>
      <c r="D846" s="177"/>
      <c r="E846" s="177"/>
      <c r="F846" s="179"/>
      <c r="G846" s="179"/>
      <c r="H846" s="179"/>
      <c r="I846" s="179"/>
      <c r="J846" s="179"/>
      <c r="K846" s="179"/>
      <c r="L846" s="179"/>
      <c r="M846" s="179"/>
      <c r="N846" s="177"/>
    </row>
    <row r="847" spans="1:14" s="165" customFormat="1" ht="20.100000000000001" customHeight="1">
      <c r="A847" s="182"/>
      <c r="B847" s="192"/>
      <c r="C847" s="191"/>
      <c r="D847" s="177"/>
      <c r="E847" s="177"/>
      <c r="F847" s="179"/>
      <c r="G847" s="179"/>
      <c r="H847" s="179"/>
      <c r="I847" s="179"/>
      <c r="J847" s="179"/>
      <c r="K847" s="179"/>
      <c r="L847" s="179"/>
      <c r="M847" s="179"/>
      <c r="N847" s="177"/>
    </row>
    <row r="848" spans="1:14" s="165" customFormat="1" ht="20.100000000000001" customHeight="1">
      <c r="A848" s="182"/>
      <c r="B848" s="192"/>
      <c r="C848" s="191"/>
      <c r="D848" s="177"/>
      <c r="E848" s="177"/>
      <c r="F848" s="179"/>
      <c r="G848" s="179"/>
      <c r="H848" s="179"/>
      <c r="I848" s="179"/>
      <c r="J848" s="179"/>
      <c r="K848" s="179"/>
      <c r="L848" s="179"/>
      <c r="M848" s="179"/>
      <c r="N848" s="177"/>
    </row>
    <row r="849" spans="1:14" s="165" customFormat="1" ht="20.100000000000001" customHeight="1">
      <c r="A849" s="182"/>
      <c r="B849" s="192"/>
      <c r="C849" s="191"/>
      <c r="D849" s="177"/>
      <c r="E849" s="177"/>
      <c r="F849" s="179"/>
      <c r="G849" s="179"/>
      <c r="H849" s="179"/>
      <c r="I849" s="179"/>
      <c r="J849" s="179"/>
      <c r="K849" s="179"/>
      <c r="L849" s="179"/>
      <c r="M849" s="179"/>
      <c r="N849" s="177"/>
    </row>
    <row r="850" spans="1:14" s="165" customFormat="1" ht="20.100000000000001" customHeight="1">
      <c r="A850" s="182"/>
      <c r="B850" s="192"/>
      <c r="C850" s="191"/>
      <c r="D850" s="177"/>
      <c r="E850" s="177"/>
      <c r="F850" s="179"/>
      <c r="G850" s="179"/>
      <c r="H850" s="179"/>
      <c r="I850" s="179"/>
      <c r="J850" s="179"/>
      <c r="K850" s="179"/>
      <c r="L850" s="179"/>
      <c r="M850" s="179"/>
      <c r="N850" s="177"/>
    </row>
    <row r="851" spans="1:14" s="165" customFormat="1" ht="20.100000000000001" customHeight="1">
      <c r="A851" s="182"/>
      <c r="B851" s="192"/>
      <c r="C851" s="191"/>
      <c r="D851" s="177"/>
      <c r="E851" s="177"/>
      <c r="F851" s="179"/>
      <c r="G851" s="179"/>
      <c r="H851" s="179"/>
      <c r="I851" s="179"/>
      <c r="J851" s="179"/>
      <c r="K851" s="179"/>
      <c r="L851" s="179"/>
      <c r="M851" s="179"/>
      <c r="N851" s="177"/>
    </row>
    <row r="852" spans="1:14" s="165" customFormat="1" ht="20.100000000000001" customHeight="1">
      <c r="A852" s="182"/>
      <c r="B852" s="192"/>
      <c r="C852" s="191"/>
      <c r="D852" s="177"/>
      <c r="E852" s="177"/>
      <c r="F852" s="179"/>
      <c r="G852" s="179"/>
      <c r="H852" s="179"/>
      <c r="I852" s="179"/>
      <c r="J852" s="179"/>
      <c r="K852" s="179"/>
      <c r="L852" s="179"/>
      <c r="M852" s="179"/>
      <c r="N852" s="177"/>
    </row>
    <row r="853" spans="1:14" s="165" customFormat="1" ht="20.100000000000001" customHeight="1">
      <c r="A853" s="182"/>
      <c r="B853" s="192"/>
      <c r="C853" s="191"/>
      <c r="D853" s="177"/>
      <c r="E853" s="177"/>
      <c r="F853" s="179"/>
      <c r="G853" s="179"/>
      <c r="H853" s="179"/>
      <c r="I853" s="179"/>
      <c r="J853" s="179"/>
      <c r="K853" s="179"/>
      <c r="L853" s="179"/>
      <c r="M853" s="179"/>
      <c r="N853" s="177"/>
    </row>
    <row r="854" spans="1:14" s="165" customFormat="1" ht="20.100000000000001" customHeight="1">
      <c r="A854" s="182"/>
      <c r="B854" s="192"/>
      <c r="C854" s="191"/>
      <c r="D854" s="177"/>
      <c r="E854" s="177"/>
      <c r="F854" s="179"/>
      <c r="G854" s="179"/>
      <c r="H854" s="179"/>
      <c r="I854" s="179"/>
      <c r="J854" s="179"/>
      <c r="K854" s="179"/>
      <c r="L854" s="179"/>
      <c r="M854" s="179"/>
      <c r="N854" s="177"/>
    </row>
    <row r="855" spans="1:14" s="165" customFormat="1" ht="20.100000000000001" customHeight="1">
      <c r="A855" s="182"/>
      <c r="B855" s="192"/>
      <c r="C855" s="191"/>
      <c r="D855" s="177"/>
      <c r="E855" s="177"/>
      <c r="F855" s="179"/>
      <c r="G855" s="179"/>
      <c r="H855" s="179"/>
      <c r="I855" s="179"/>
      <c r="J855" s="179"/>
      <c r="K855" s="179"/>
      <c r="L855" s="179"/>
      <c r="M855" s="179"/>
      <c r="N855" s="177"/>
    </row>
    <row r="856" spans="1:14" s="165" customFormat="1" ht="20.100000000000001" customHeight="1">
      <c r="A856" s="182"/>
      <c r="B856" s="192"/>
      <c r="C856" s="191"/>
      <c r="D856" s="177"/>
      <c r="E856" s="177"/>
      <c r="F856" s="179"/>
      <c r="G856" s="179"/>
      <c r="H856" s="179"/>
      <c r="I856" s="179"/>
      <c r="J856" s="179"/>
      <c r="K856" s="179"/>
      <c r="L856" s="179"/>
      <c r="M856" s="179"/>
      <c r="N856" s="177"/>
    </row>
    <row r="857" spans="1:14" s="165" customFormat="1" ht="20.100000000000001" customHeight="1">
      <c r="A857" s="182"/>
      <c r="B857" s="192"/>
      <c r="C857" s="191"/>
      <c r="D857" s="177"/>
      <c r="E857" s="177"/>
      <c r="F857" s="179"/>
      <c r="G857" s="179"/>
      <c r="H857" s="179"/>
      <c r="I857" s="179"/>
      <c r="J857" s="179"/>
      <c r="K857" s="179"/>
      <c r="L857" s="179"/>
      <c r="M857" s="179"/>
      <c r="N857" s="177"/>
    </row>
    <row r="858" spans="1:14" s="165" customFormat="1" ht="20.100000000000001" customHeight="1">
      <c r="A858" s="182"/>
      <c r="B858" s="192"/>
      <c r="C858" s="191"/>
      <c r="D858" s="177"/>
      <c r="E858" s="177"/>
      <c r="F858" s="179"/>
      <c r="G858" s="179"/>
      <c r="H858" s="179"/>
      <c r="I858" s="179"/>
      <c r="J858" s="179"/>
      <c r="K858" s="179"/>
      <c r="L858" s="179"/>
      <c r="M858" s="179"/>
      <c r="N858" s="177"/>
    </row>
    <row r="859" spans="1:14" s="165" customFormat="1" ht="20.100000000000001" customHeight="1">
      <c r="A859" s="182"/>
      <c r="B859" s="192"/>
      <c r="C859" s="191"/>
      <c r="D859" s="177"/>
      <c r="E859" s="177"/>
      <c r="F859" s="179"/>
      <c r="G859" s="179"/>
      <c r="H859" s="179"/>
      <c r="I859" s="179"/>
      <c r="J859" s="179"/>
      <c r="K859" s="179"/>
      <c r="L859" s="179"/>
      <c r="M859" s="179"/>
      <c r="N859" s="177"/>
    </row>
    <row r="860" spans="1:14" s="165" customFormat="1" ht="20.100000000000001" customHeight="1">
      <c r="A860" s="182"/>
      <c r="B860" s="192"/>
      <c r="C860" s="191"/>
      <c r="D860" s="177"/>
      <c r="E860" s="177"/>
      <c r="F860" s="179"/>
      <c r="G860" s="179"/>
      <c r="H860" s="179"/>
      <c r="I860" s="179"/>
      <c r="J860" s="179"/>
      <c r="K860" s="179"/>
      <c r="L860" s="179"/>
      <c r="M860" s="179"/>
      <c r="N860" s="177"/>
    </row>
    <row r="861" spans="1:14" s="165" customFormat="1" ht="20.100000000000001" customHeight="1">
      <c r="A861" s="182"/>
      <c r="B861" s="192"/>
      <c r="C861" s="191"/>
      <c r="D861" s="177"/>
      <c r="E861" s="177"/>
      <c r="F861" s="179"/>
      <c r="G861" s="179"/>
      <c r="H861" s="179"/>
      <c r="I861" s="179"/>
      <c r="J861" s="179"/>
      <c r="K861" s="179"/>
      <c r="L861" s="179"/>
      <c r="M861" s="179"/>
      <c r="N861" s="177"/>
    </row>
    <row r="862" spans="1:14" s="165" customFormat="1" ht="20.100000000000001" customHeight="1">
      <c r="A862" s="182"/>
      <c r="B862" s="192"/>
      <c r="C862" s="191"/>
      <c r="D862" s="177"/>
      <c r="E862" s="177"/>
      <c r="F862" s="179"/>
      <c r="G862" s="179"/>
      <c r="H862" s="179"/>
      <c r="I862" s="179"/>
      <c r="J862" s="179"/>
      <c r="K862" s="179"/>
      <c r="L862" s="179"/>
      <c r="M862" s="179"/>
      <c r="N862" s="177"/>
    </row>
    <row r="863" spans="1:14" s="165" customFormat="1" ht="20.100000000000001" customHeight="1">
      <c r="A863" s="182"/>
      <c r="B863" s="192"/>
      <c r="C863" s="191"/>
      <c r="D863" s="177"/>
      <c r="E863" s="177"/>
      <c r="F863" s="179"/>
      <c r="G863" s="179"/>
      <c r="H863" s="179"/>
      <c r="I863" s="179"/>
      <c r="J863" s="179"/>
      <c r="K863" s="179"/>
      <c r="L863" s="179"/>
      <c r="M863" s="179"/>
      <c r="N863" s="177"/>
    </row>
    <row r="864" spans="1:14" s="165" customFormat="1" ht="20.100000000000001" customHeight="1">
      <c r="A864" s="182"/>
      <c r="B864" s="192"/>
      <c r="C864" s="191"/>
      <c r="D864" s="177"/>
      <c r="E864" s="177"/>
      <c r="F864" s="179"/>
      <c r="G864" s="179"/>
      <c r="H864" s="179"/>
      <c r="I864" s="179"/>
      <c r="J864" s="179"/>
      <c r="K864" s="179"/>
      <c r="L864" s="179"/>
      <c r="M864" s="179"/>
      <c r="N864" s="177"/>
    </row>
    <row r="865" spans="1:14" s="165" customFormat="1" ht="20.100000000000001" customHeight="1">
      <c r="A865" s="182"/>
      <c r="B865" s="192"/>
      <c r="C865" s="191"/>
      <c r="D865" s="177"/>
      <c r="E865" s="177"/>
      <c r="F865" s="179"/>
      <c r="G865" s="179"/>
      <c r="H865" s="179"/>
      <c r="I865" s="179"/>
      <c r="J865" s="179"/>
      <c r="K865" s="179"/>
      <c r="L865" s="179"/>
      <c r="M865" s="179"/>
      <c r="N865" s="177"/>
    </row>
    <row r="866" spans="1:14" s="165" customFormat="1" ht="20.100000000000001" customHeight="1">
      <c r="A866" s="182"/>
      <c r="B866" s="192"/>
      <c r="C866" s="191"/>
      <c r="D866" s="177"/>
      <c r="E866" s="177"/>
      <c r="F866" s="179"/>
      <c r="G866" s="179"/>
      <c r="H866" s="179"/>
      <c r="I866" s="179"/>
      <c r="J866" s="179"/>
      <c r="K866" s="179"/>
      <c r="L866" s="179"/>
      <c r="M866" s="179"/>
      <c r="N866" s="177"/>
    </row>
    <row r="867" spans="1:14" s="165" customFormat="1" ht="20.100000000000001" customHeight="1">
      <c r="A867" s="182"/>
      <c r="B867" s="192"/>
      <c r="C867" s="191"/>
      <c r="D867" s="177"/>
      <c r="E867" s="177"/>
      <c r="F867" s="179"/>
      <c r="G867" s="179"/>
      <c r="H867" s="179"/>
      <c r="I867" s="179"/>
      <c r="J867" s="179"/>
      <c r="K867" s="179"/>
      <c r="L867" s="179"/>
      <c r="M867" s="179"/>
      <c r="N867" s="177"/>
    </row>
    <row r="868" spans="1:14" s="165" customFormat="1" ht="20.100000000000001" customHeight="1">
      <c r="A868" s="182"/>
      <c r="B868" s="192"/>
      <c r="C868" s="191"/>
      <c r="D868" s="177"/>
      <c r="E868" s="177"/>
      <c r="F868" s="179"/>
      <c r="G868" s="179"/>
      <c r="H868" s="179"/>
      <c r="I868" s="179"/>
      <c r="J868" s="179"/>
      <c r="K868" s="179"/>
      <c r="L868" s="179"/>
      <c r="M868" s="179"/>
      <c r="N868" s="177"/>
    </row>
    <row r="869" spans="1:14" s="165" customFormat="1" ht="20.100000000000001" customHeight="1">
      <c r="A869" s="182"/>
      <c r="B869" s="192"/>
      <c r="C869" s="191"/>
      <c r="D869" s="177"/>
      <c r="E869" s="177"/>
      <c r="F869" s="179"/>
      <c r="G869" s="179"/>
      <c r="H869" s="179"/>
      <c r="I869" s="179"/>
      <c r="J869" s="179"/>
      <c r="K869" s="179"/>
      <c r="L869" s="179"/>
      <c r="M869" s="179"/>
      <c r="N869" s="177"/>
    </row>
    <row r="870" spans="1:14" s="165" customFormat="1" ht="20.100000000000001" customHeight="1">
      <c r="A870" s="182"/>
      <c r="B870" s="192"/>
      <c r="C870" s="191"/>
      <c r="D870" s="177"/>
      <c r="E870" s="177"/>
      <c r="F870" s="179"/>
      <c r="G870" s="179"/>
      <c r="H870" s="179"/>
      <c r="I870" s="179"/>
      <c r="J870" s="179"/>
      <c r="K870" s="179"/>
      <c r="L870" s="179"/>
      <c r="M870" s="179"/>
      <c r="N870" s="177"/>
    </row>
    <row r="871" spans="1:14" s="165" customFormat="1" ht="20.100000000000001" customHeight="1">
      <c r="A871" s="182"/>
      <c r="B871" s="192"/>
      <c r="C871" s="191"/>
      <c r="D871" s="177"/>
      <c r="E871" s="177"/>
      <c r="F871" s="179"/>
      <c r="G871" s="179"/>
      <c r="H871" s="179"/>
      <c r="I871" s="179"/>
      <c r="J871" s="179"/>
      <c r="K871" s="179"/>
      <c r="L871" s="179"/>
      <c r="M871" s="179"/>
      <c r="N871" s="177"/>
    </row>
    <row r="872" spans="1:14" s="165" customFormat="1" ht="20.100000000000001" customHeight="1">
      <c r="A872" s="182"/>
      <c r="B872" s="192"/>
      <c r="C872" s="191"/>
      <c r="D872" s="177"/>
      <c r="E872" s="177"/>
      <c r="F872" s="179"/>
      <c r="G872" s="179"/>
      <c r="H872" s="179"/>
      <c r="I872" s="179"/>
      <c r="J872" s="179"/>
      <c r="K872" s="179"/>
      <c r="L872" s="179"/>
      <c r="M872" s="179"/>
      <c r="N872" s="177"/>
    </row>
    <row r="873" spans="1:14" s="165" customFormat="1" ht="20.100000000000001" customHeight="1">
      <c r="A873" s="182"/>
      <c r="B873" s="192"/>
      <c r="C873" s="191"/>
      <c r="D873" s="177"/>
      <c r="E873" s="177"/>
      <c r="F873" s="179"/>
      <c r="G873" s="179"/>
      <c r="H873" s="179"/>
      <c r="I873" s="179"/>
      <c r="J873" s="179"/>
      <c r="K873" s="179"/>
      <c r="L873" s="179"/>
      <c r="M873" s="179"/>
      <c r="N873" s="177"/>
    </row>
    <row r="874" spans="1:14" s="165" customFormat="1" ht="20.100000000000001" customHeight="1">
      <c r="A874" s="182"/>
      <c r="B874" s="192"/>
      <c r="C874" s="191"/>
      <c r="D874" s="177"/>
      <c r="E874" s="177"/>
      <c r="F874" s="179"/>
      <c r="G874" s="179"/>
      <c r="H874" s="179"/>
      <c r="I874" s="179"/>
      <c r="J874" s="179"/>
      <c r="K874" s="179"/>
      <c r="L874" s="179"/>
      <c r="M874" s="179"/>
      <c r="N874" s="177"/>
    </row>
    <row r="875" spans="1:14" s="165" customFormat="1" ht="20.100000000000001" customHeight="1">
      <c r="A875" s="182"/>
      <c r="B875" s="192"/>
      <c r="C875" s="191"/>
      <c r="D875" s="177"/>
      <c r="E875" s="177"/>
      <c r="F875" s="179"/>
      <c r="G875" s="179"/>
      <c r="H875" s="179"/>
      <c r="I875" s="179"/>
      <c r="J875" s="179"/>
      <c r="K875" s="179"/>
      <c r="L875" s="179"/>
      <c r="M875" s="179"/>
      <c r="N875" s="177"/>
    </row>
    <row r="876" spans="1:14" s="165" customFormat="1" ht="20.100000000000001" customHeight="1">
      <c r="A876" s="182"/>
      <c r="B876" s="192"/>
      <c r="C876" s="191"/>
      <c r="D876" s="177"/>
      <c r="E876" s="177"/>
      <c r="F876" s="179"/>
      <c r="G876" s="179"/>
      <c r="H876" s="179"/>
      <c r="I876" s="179"/>
      <c r="J876" s="179"/>
      <c r="K876" s="179"/>
      <c r="L876" s="179"/>
      <c r="M876" s="179"/>
      <c r="N876" s="177"/>
    </row>
    <row r="877" spans="1:14" s="165" customFormat="1" ht="20.100000000000001" customHeight="1">
      <c r="A877" s="182"/>
      <c r="B877" s="192"/>
      <c r="C877" s="191"/>
      <c r="D877" s="177"/>
      <c r="E877" s="177"/>
      <c r="F877" s="179"/>
      <c r="G877" s="179"/>
      <c r="H877" s="179"/>
      <c r="I877" s="179"/>
      <c r="J877" s="179"/>
      <c r="K877" s="179"/>
      <c r="L877" s="179"/>
      <c r="M877" s="179"/>
      <c r="N877" s="177"/>
    </row>
    <row r="878" spans="1:14" s="165" customFormat="1" ht="20.100000000000001" customHeight="1">
      <c r="A878" s="182"/>
      <c r="B878" s="192"/>
      <c r="C878" s="191"/>
      <c r="D878" s="177"/>
      <c r="E878" s="177"/>
      <c r="F878" s="179"/>
      <c r="G878" s="179"/>
      <c r="H878" s="179"/>
      <c r="I878" s="179"/>
      <c r="J878" s="179"/>
      <c r="K878" s="179"/>
      <c r="L878" s="179"/>
      <c r="M878" s="179"/>
      <c r="N878" s="177"/>
    </row>
    <row r="879" spans="1:14" s="165" customFormat="1" ht="20.100000000000001" customHeight="1">
      <c r="A879" s="182"/>
      <c r="B879" s="192"/>
      <c r="C879" s="191"/>
      <c r="D879" s="177"/>
      <c r="E879" s="177"/>
      <c r="F879" s="179"/>
      <c r="G879" s="179"/>
      <c r="H879" s="179"/>
      <c r="I879" s="179"/>
      <c r="J879" s="179"/>
      <c r="K879" s="179"/>
      <c r="L879" s="179"/>
      <c r="M879" s="179"/>
      <c r="N879" s="177"/>
    </row>
    <row r="880" spans="1:14" s="165" customFormat="1" ht="20.100000000000001" customHeight="1">
      <c r="A880" s="182"/>
      <c r="B880" s="192"/>
      <c r="C880" s="191"/>
      <c r="D880" s="177"/>
      <c r="E880" s="177"/>
      <c r="F880" s="179"/>
      <c r="G880" s="179"/>
      <c r="H880" s="179"/>
      <c r="I880" s="179"/>
      <c r="J880" s="179"/>
      <c r="K880" s="179"/>
      <c r="L880" s="179"/>
      <c r="M880" s="179"/>
      <c r="N880" s="177"/>
    </row>
    <row r="881" spans="1:14" s="165" customFormat="1" ht="20.100000000000001" customHeight="1">
      <c r="A881" s="182"/>
      <c r="B881" s="192"/>
      <c r="C881" s="191"/>
      <c r="D881" s="177"/>
      <c r="E881" s="177"/>
      <c r="F881" s="179"/>
      <c r="G881" s="179"/>
      <c r="H881" s="179"/>
      <c r="I881" s="179"/>
      <c r="J881" s="179"/>
      <c r="K881" s="179"/>
      <c r="L881" s="179"/>
      <c r="M881" s="179"/>
      <c r="N881" s="177"/>
    </row>
    <row r="882" spans="1:14" s="165" customFormat="1" ht="20.100000000000001" customHeight="1">
      <c r="A882" s="182"/>
      <c r="B882" s="192"/>
      <c r="C882" s="191"/>
      <c r="D882" s="177"/>
      <c r="E882" s="177"/>
      <c r="F882" s="179"/>
      <c r="G882" s="179"/>
      <c r="H882" s="179"/>
      <c r="I882" s="179"/>
      <c r="J882" s="179"/>
      <c r="K882" s="179"/>
      <c r="L882" s="179"/>
      <c r="M882" s="179"/>
      <c r="N882" s="177"/>
    </row>
    <row r="883" spans="1:14" s="165" customFormat="1" ht="20.100000000000001" customHeight="1">
      <c r="A883" s="182"/>
      <c r="B883" s="192"/>
      <c r="C883" s="191"/>
      <c r="D883" s="177"/>
      <c r="E883" s="177"/>
      <c r="F883" s="179"/>
      <c r="G883" s="179"/>
      <c r="H883" s="179"/>
      <c r="I883" s="179"/>
      <c r="J883" s="179"/>
      <c r="K883" s="179"/>
      <c r="L883" s="179"/>
      <c r="M883" s="179"/>
      <c r="N883" s="177"/>
    </row>
    <row r="884" spans="1:14" s="165" customFormat="1" ht="20.100000000000001" customHeight="1">
      <c r="A884" s="182"/>
      <c r="B884" s="192"/>
      <c r="C884" s="191"/>
      <c r="D884" s="177"/>
      <c r="E884" s="177"/>
      <c r="F884" s="179"/>
      <c r="G884" s="179"/>
      <c r="H884" s="179"/>
      <c r="I884" s="179"/>
      <c r="J884" s="179"/>
      <c r="K884" s="179"/>
      <c r="L884" s="179"/>
      <c r="M884" s="179"/>
      <c r="N884" s="177"/>
    </row>
    <row r="885" spans="1:14" s="165" customFormat="1" ht="20.100000000000001" customHeight="1">
      <c r="A885" s="182"/>
      <c r="B885" s="192"/>
      <c r="C885" s="191"/>
      <c r="D885" s="177"/>
      <c r="E885" s="177"/>
      <c r="F885" s="179"/>
      <c r="G885" s="179"/>
      <c r="H885" s="179"/>
      <c r="I885" s="179"/>
      <c r="J885" s="179"/>
      <c r="K885" s="179"/>
      <c r="L885" s="179"/>
      <c r="M885" s="179"/>
      <c r="N885" s="177"/>
    </row>
    <row r="886" spans="1:14" s="165" customFormat="1" ht="20.100000000000001" customHeight="1">
      <c r="A886" s="182"/>
      <c r="B886" s="192"/>
      <c r="C886" s="191"/>
      <c r="D886" s="177"/>
      <c r="E886" s="177"/>
      <c r="F886" s="179"/>
      <c r="G886" s="179"/>
      <c r="H886" s="179"/>
      <c r="I886" s="179"/>
      <c r="J886" s="179"/>
      <c r="K886" s="179"/>
      <c r="L886" s="179"/>
      <c r="M886" s="179"/>
      <c r="N886" s="177"/>
    </row>
    <row r="887" spans="1:14" s="165" customFormat="1" ht="20.100000000000001" customHeight="1">
      <c r="A887" s="182"/>
      <c r="B887" s="192"/>
      <c r="C887" s="191"/>
      <c r="D887" s="177"/>
      <c r="E887" s="177"/>
      <c r="F887" s="179"/>
      <c r="G887" s="179"/>
      <c r="H887" s="179"/>
      <c r="I887" s="179"/>
      <c r="J887" s="179"/>
      <c r="K887" s="179"/>
      <c r="L887" s="179"/>
      <c r="M887" s="179"/>
      <c r="N887" s="177"/>
    </row>
    <row r="888" spans="1:14" s="165" customFormat="1" ht="20.100000000000001" customHeight="1">
      <c r="A888" s="182"/>
      <c r="B888" s="192"/>
      <c r="C888" s="191"/>
      <c r="D888" s="177"/>
      <c r="E888" s="177"/>
      <c r="F888" s="179"/>
      <c r="G888" s="179"/>
      <c r="H888" s="179"/>
      <c r="I888" s="179"/>
      <c r="J888" s="179"/>
      <c r="K888" s="179"/>
      <c r="L888" s="179"/>
      <c r="M888" s="179"/>
      <c r="N888" s="177"/>
    </row>
    <row r="889" spans="1:14" s="165" customFormat="1" ht="20.100000000000001" customHeight="1">
      <c r="A889" s="182"/>
      <c r="B889" s="192"/>
      <c r="C889" s="191"/>
      <c r="D889" s="177"/>
      <c r="E889" s="177"/>
      <c r="F889" s="179"/>
      <c r="G889" s="179"/>
      <c r="H889" s="179"/>
      <c r="I889" s="179"/>
      <c r="J889" s="179"/>
      <c r="K889" s="179"/>
      <c r="L889" s="179"/>
      <c r="M889" s="179"/>
      <c r="N889" s="177"/>
    </row>
    <row r="890" spans="1:14" s="165" customFormat="1" ht="20.100000000000001" customHeight="1">
      <c r="A890" s="182"/>
      <c r="B890" s="192"/>
      <c r="C890" s="191"/>
      <c r="D890" s="177"/>
      <c r="E890" s="177"/>
      <c r="F890" s="179"/>
      <c r="G890" s="179"/>
      <c r="H890" s="179"/>
      <c r="I890" s="179"/>
      <c r="J890" s="179"/>
      <c r="K890" s="179"/>
      <c r="L890" s="179"/>
      <c r="M890" s="179"/>
      <c r="N890" s="177"/>
    </row>
    <row r="891" spans="1:14" s="165" customFormat="1" ht="20.100000000000001" customHeight="1">
      <c r="A891" s="182"/>
      <c r="B891" s="192"/>
      <c r="C891" s="191"/>
      <c r="D891" s="177"/>
      <c r="E891" s="177"/>
      <c r="F891" s="179"/>
      <c r="G891" s="179"/>
      <c r="H891" s="179"/>
      <c r="I891" s="179"/>
      <c r="J891" s="179"/>
      <c r="K891" s="179"/>
      <c r="L891" s="179"/>
      <c r="M891" s="179"/>
      <c r="N891" s="177"/>
    </row>
    <row r="892" spans="1:14" s="165" customFormat="1" ht="20.100000000000001" customHeight="1">
      <c r="A892" s="182"/>
      <c r="B892" s="192"/>
      <c r="C892" s="191"/>
      <c r="D892" s="177"/>
      <c r="E892" s="177"/>
      <c r="F892" s="179"/>
      <c r="G892" s="179"/>
      <c r="H892" s="179"/>
      <c r="I892" s="179"/>
      <c r="J892" s="179"/>
      <c r="K892" s="179"/>
      <c r="L892" s="179"/>
      <c r="M892" s="179"/>
      <c r="N892" s="177"/>
    </row>
    <row r="893" spans="1:14" s="165" customFormat="1" ht="20.100000000000001" customHeight="1">
      <c r="A893" s="182"/>
      <c r="B893" s="192"/>
      <c r="C893" s="191"/>
      <c r="D893" s="177"/>
      <c r="E893" s="177"/>
      <c r="F893" s="179"/>
      <c r="G893" s="179"/>
      <c r="H893" s="179"/>
      <c r="I893" s="179"/>
      <c r="J893" s="179"/>
      <c r="K893" s="179"/>
      <c r="L893" s="179"/>
      <c r="M893" s="179"/>
      <c r="N893" s="177"/>
    </row>
    <row r="894" spans="1:14" s="165" customFormat="1" ht="20.100000000000001" customHeight="1">
      <c r="A894" s="182"/>
      <c r="B894" s="192"/>
      <c r="C894" s="191"/>
      <c r="D894" s="177"/>
      <c r="E894" s="177"/>
      <c r="F894" s="179"/>
      <c r="G894" s="179"/>
      <c r="H894" s="179"/>
      <c r="I894" s="179"/>
      <c r="J894" s="179"/>
      <c r="K894" s="179"/>
      <c r="L894" s="179"/>
      <c r="M894" s="179"/>
      <c r="N894" s="177"/>
    </row>
    <row r="895" spans="1:14" s="165" customFormat="1" ht="20.100000000000001" customHeight="1">
      <c r="A895" s="182"/>
      <c r="B895" s="192"/>
      <c r="C895" s="191"/>
      <c r="D895" s="177"/>
      <c r="E895" s="177"/>
      <c r="F895" s="179"/>
      <c r="G895" s="179"/>
      <c r="H895" s="179"/>
      <c r="I895" s="179"/>
      <c r="J895" s="179"/>
      <c r="K895" s="179"/>
      <c r="L895" s="179"/>
      <c r="M895" s="179"/>
      <c r="N895" s="177"/>
    </row>
    <row r="896" spans="1:14" s="165" customFormat="1" ht="20.100000000000001" customHeight="1">
      <c r="A896" s="182"/>
      <c r="B896" s="192"/>
      <c r="C896" s="191"/>
      <c r="D896" s="177"/>
      <c r="E896" s="177"/>
      <c r="F896" s="179"/>
      <c r="G896" s="179"/>
      <c r="H896" s="179"/>
      <c r="I896" s="179"/>
      <c r="J896" s="179"/>
      <c r="K896" s="179"/>
      <c r="L896" s="179"/>
      <c r="M896" s="179"/>
      <c r="N896" s="177"/>
    </row>
    <row r="897" spans="1:14" s="165" customFormat="1" ht="20.100000000000001" customHeight="1">
      <c r="A897" s="182"/>
      <c r="B897" s="192"/>
      <c r="C897" s="191"/>
      <c r="D897" s="177"/>
      <c r="E897" s="177"/>
      <c r="F897" s="179"/>
      <c r="G897" s="179"/>
      <c r="H897" s="179"/>
      <c r="I897" s="179"/>
      <c r="J897" s="179"/>
      <c r="K897" s="179"/>
      <c r="L897" s="179"/>
      <c r="M897" s="179"/>
      <c r="N897" s="177"/>
    </row>
    <row r="898" spans="1:14" s="165" customFormat="1" ht="20.100000000000001" customHeight="1">
      <c r="A898" s="182"/>
      <c r="B898" s="192"/>
      <c r="C898" s="191"/>
      <c r="D898" s="177"/>
      <c r="E898" s="177"/>
      <c r="F898" s="179"/>
      <c r="G898" s="179"/>
      <c r="H898" s="179"/>
      <c r="I898" s="179"/>
      <c r="J898" s="179"/>
      <c r="K898" s="179"/>
      <c r="L898" s="179"/>
      <c r="M898" s="179"/>
      <c r="N898" s="177"/>
    </row>
    <row r="899" spans="1:14" s="165" customFormat="1" ht="20.100000000000001" customHeight="1">
      <c r="A899" s="182"/>
      <c r="B899" s="192"/>
      <c r="C899" s="191"/>
      <c r="D899" s="177"/>
      <c r="E899" s="177"/>
      <c r="F899" s="179"/>
      <c r="G899" s="179"/>
      <c r="H899" s="179"/>
      <c r="I899" s="179"/>
      <c r="J899" s="179"/>
      <c r="K899" s="179"/>
      <c r="L899" s="179"/>
      <c r="M899" s="179"/>
      <c r="N899" s="177"/>
    </row>
    <row r="900" spans="1:14" s="165" customFormat="1" ht="20.100000000000001" customHeight="1">
      <c r="A900" s="182"/>
      <c r="B900" s="192"/>
      <c r="C900" s="191"/>
      <c r="D900" s="177"/>
      <c r="E900" s="177"/>
      <c r="F900" s="179"/>
      <c r="G900" s="179"/>
      <c r="H900" s="179"/>
      <c r="I900" s="179"/>
      <c r="J900" s="179"/>
      <c r="K900" s="179"/>
      <c r="L900" s="179"/>
      <c r="M900" s="179"/>
      <c r="N900" s="177"/>
    </row>
    <row r="901" spans="1:14" s="165" customFormat="1" ht="20.100000000000001" customHeight="1">
      <c r="A901" s="182"/>
      <c r="B901" s="192"/>
      <c r="C901" s="191"/>
      <c r="D901" s="177"/>
      <c r="E901" s="177"/>
      <c r="F901" s="179"/>
      <c r="G901" s="179"/>
      <c r="H901" s="179"/>
      <c r="I901" s="179"/>
      <c r="J901" s="179"/>
      <c r="K901" s="179"/>
      <c r="L901" s="179"/>
      <c r="M901" s="179"/>
      <c r="N901" s="177"/>
    </row>
    <row r="902" spans="1:14" s="165" customFormat="1" ht="20.100000000000001" customHeight="1">
      <c r="A902" s="182"/>
      <c r="B902" s="192"/>
      <c r="C902" s="191"/>
      <c r="D902" s="177"/>
      <c r="E902" s="177"/>
      <c r="F902" s="179"/>
      <c r="G902" s="179"/>
      <c r="H902" s="179"/>
      <c r="I902" s="179"/>
      <c r="J902" s="179"/>
      <c r="K902" s="179"/>
      <c r="L902" s="179"/>
      <c r="M902" s="179"/>
      <c r="N902" s="177"/>
    </row>
    <row r="903" spans="1:14" s="165" customFormat="1" ht="20.100000000000001" customHeight="1">
      <c r="A903" s="182"/>
      <c r="B903" s="192"/>
      <c r="C903" s="191"/>
      <c r="D903" s="177"/>
      <c r="E903" s="177"/>
      <c r="F903" s="179"/>
      <c r="G903" s="179"/>
      <c r="H903" s="179"/>
      <c r="I903" s="179"/>
      <c r="J903" s="179"/>
      <c r="K903" s="179"/>
      <c r="L903" s="179"/>
      <c r="M903" s="179"/>
      <c r="N903" s="177"/>
    </row>
    <row r="904" spans="1:14" s="165" customFormat="1" ht="20.100000000000001" customHeight="1">
      <c r="A904" s="182"/>
      <c r="B904" s="192"/>
      <c r="C904" s="191"/>
      <c r="D904" s="177"/>
      <c r="E904" s="177"/>
      <c r="F904" s="179"/>
      <c r="G904" s="179"/>
      <c r="H904" s="179"/>
      <c r="I904" s="179"/>
      <c r="J904" s="179"/>
      <c r="K904" s="179"/>
      <c r="L904" s="179"/>
      <c r="M904" s="179"/>
      <c r="N904" s="177"/>
    </row>
    <row r="905" spans="1:14" s="165" customFormat="1" ht="20.100000000000001" customHeight="1">
      <c r="A905" s="182"/>
      <c r="B905" s="192"/>
      <c r="C905" s="191"/>
      <c r="D905" s="177"/>
      <c r="E905" s="177"/>
      <c r="F905" s="179"/>
      <c r="G905" s="179"/>
      <c r="H905" s="179"/>
      <c r="I905" s="179"/>
      <c r="J905" s="179"/>
      <c r="K905" s="179"/>
      <c r="L905" s="179"/>
      <c r="M905" s="179"/>
      <c r="N905" s="177"/>
    </row>
    <row r="906" spans="1:14" s="165" customFormat="1" ht="20.100000000000001" customHeight="1">
      <c r="A906" s="182"/>
      <c r="B906" s="192"/>
      <c r="C906" s="191"/>
      <c r="D906" s="177"/>
      <c r="E906" s="177"/>
      <c r="F906" s="179"/>
      <c r="G906" s="179"/>
      <c r="H906" s="179"/>
      <c r="I906" s="179"/>
      <c r="J906" s="179"/>
      <c r="K906" s="179"/>
      <c r="L906" s="179"/>
      <c r="M906" s="179"/>
      <c r="N906" s="177"/>
    </row>
    <row r="907" spans="1:14" s="165" customFormat="1" ht="20.100000000000001" customHeight="1">
      <c r="A907" s="182"/>
      <c r="B907" s="192"/>
      <c r="C907" s="191"/>
      <c r="D907" s="177"/>
      <c r="E907" s="177"/>
      <c r="F907" s="179"/>
      <c r="G907" s="179"/>
      <c r="H907" s="179"/>
      <c r="I907" s="179"/>
      <c r="J907" s="179"/>
      <c r="K907" s="179"/>
      <c r="L907" s="179"/>
      <c r="M907" s="179"/>
      <c r="N907" s="177"/>
    </row>
    <row r="908" spans="1:14" s="165" customFormat="1" ht="20.100000000000001" customHeight="1">
      <c r="A908" s="182"/>
      <c r="B908" s="192"/>
      <c r="C908" s="191"/>
      <c r="D908" s="177"/>
      <c r="E908" s="177"/>
      <c r="F908" s="179"/>
      <c r="G908" s="179"/>
      <c r="H908" s="179"/>
      <c r="I908" s="179"/>
      <c r="J908" s="179"/>
      <c r="K908" s="179"/>
      <c r="L908" s="179"/>
      <c r="M908" s="179"/>
      <c r="N908" s="177"/>
    </row>
    <row r="909" spans="1:14" s="165" customFormat="1" ht="20.100000000000001" customHeight="1">
      <c r="A909" s="182"/>
      <c r="B909" s="192"/>
      <c r="C909" s="191"/>
      <c r="D909" s="177"/>
      <c r="E909" s="177"/>
      <c r="F909" s="179"/>
      <c r="G909" s="179"/>
      <c r="H909" s="179"/>
      <c r="I909" s="179"/>
      <c r="J909" s="179"/>
      <c r="K909" s="179"/>
      <c r="L909" s="179"/>
      <c r="M909" s="179"/>
      <c r="N909" s="177"/>
    </row>
    <row r="910" spans="1:14" s="165" customFormat="1" ht="20.100000000000001" customHeight="1">
      <c r="A910" s="182"/>
      <c r="B910" s="192"/>
      <c r="C910" s="191"/>
      <c r="D910" s="177"/>
      <c r="E910" s="177"/>
      <c r="F910" s="179"/>
      <c r="G910" s="179"/>
      <c r="H910" s="179"/>
      <c r="I910" s="179"/>
      <c r="J910" s="179"/>
      <c r="K910" s="179"/>
      <c r="L910" s="179"/>
      <c r="M910" s="179"/>
      <c r="N910" s="177"/>
    </row>
    <row r="911" spans="1:14" s="165" customFormat="1" ht="20.100000000000001" customHeight="1">
      <c r="A911" s="182"/>
      <c r="B911" s="192"/>
      <c r="C911" s="191"/>
      <c r="D911" s="177"/>
      <c r="E911" s="177"/>
      <c r="F911" s="179"/>
      <c r="G911" s="179"/>
      <c r="H911" s="179"/>
      <c r="I911" s="179"/>
      <c r="J911" s="179"/>
      <c r="K911" s="179"/>
      <c r="L911" s="179"/>
      <c r="M911" s="179"/>
      <c r="N911" s="177"/>
    </row>
    <row r="912" spans="1:14" s="165" customFormat="1" ht="20.100000000000001" customHeight="1">
      <c r="A912" s="182"/>
      <c r="B912" s="192"/>
      <c r="C912" s="191"/>
      <c r="D912" s="177"/>
      <c r="E912" s="177"/>
      <c r="F912" s="179"/>
      <c r="G912" s="179"/>
      <c r="H912" s="179"/>
      <c r="I912" s="179"/>
      <c r="J912" s="179"/>
      <c r="K912" s="179"/>
      <c r="L912" s="179"/>
      <c r="M912" s="179"/>
      <c r="N912" s="177"/>
    </row>
    <row r="913" spans="1:14" s="165" customFormat="1" ht="20.100000000000001" customHeight="1">
      <c r="A913" s="182"/>
      <c r="B913" s="192"/>
      <c r="C913" s="191"/>
      <c r="D913" s="177"/>
      <c r="E913" s="177"/>
      <c r="F913" s="179"/>
      <c r="G913" s="179"/>
      <c r="H913" s="179"/>
      <c r="I913" s="179"/>
      <c r="J913" s="179"/>
      <c r="K913" s="179"/>
      <c r="L913" s="179"/>
      <c r="M913" s="179"/>
      <c r="N913" s="177"/>
    </row>
    <row r="914" spans="1:14" s="165" customFormat="1" ht="20.100000000000001" customHeight="1">
      <c r="A914" s="182"/>
      <c r="B914" s="192"/>
      <c r="C914" s="191"/>
      <c r="D914" s="177"/>
      <c r="E914" s="177"/>
      <c r="F914" s="179"/>
      <c r="G914" s="179"/>
      <c r="H914" s="179"/>
      <c r="I914" s="179"/>
      <c r="J914" s="179"/>
      <c r="K914" s="179"/>
      <c r="L914" s="179"/>
      <c r="M914" s="179"/>
      <c r="N914" s="177"/>
    </row>
    <row r="915" spans="1:14" s="165" customFormat="1" ht="20.100000000000001" customHeight="1">
      <c r="A915" s="182"/>
      <c r="B915" s="192"/>
      <c r="C915" s="191"/>
      <c r="D915" s="177"/>
      <c r="E915" s="177"/>
      <c r="F915" s="179"/>
      <c r="G915" s="179"/>
      <c r="H915" s="179"/>
      <c r="I915" s="179"/>
      <c r="J915" s="179"/>
      <c r="K915" s="179"/>
      <c r="L915" s="179"/>
      <c r="M915" s="179"/>
      <c r="N915" s="177"/>
    </row>
    <row r="916" spans="1:14" s="165" customFormat="1" ht="20.100000000000001" customHeight="1">
      <c r="A916" s="182"/>
      <c r="B916" s="192"/>
      <c r="C916" s="191"/>
      <c r="D916" s="177"/>
      <c r="E916" s="177"/>
      <c r="F916" s="179"/>
      <c r="G916" s="179"/>
      <c r="H916" s="179"/>
      <c r="I916" s="179"/>
      <c r="J916" s="179"/>
      <c r="K916" s="179"/>
      <c r="L916" s="179"/>
      <c r="M916" s="179"/>
      <c r="N916" s="177"/>
    </row>
    <row r="917" spans="1:14" s="165" customFormat="1" ht="20.100000000000001" customHeight="1">
      <c r="A917" s="182"/>
      <c r="B917" s="192"/>
      <c r="C917" s="191"/>
      <c r="D917" s="177"/>
      <c r="E917" s="177"/>
      <c r="F917" s="179"/>
      <c r="G917" s="179"/>
      <c r="H917" s="179"/>
      <c r="I917" s="179"/>
      <c r="J917" s="179"/>
      <c r="K917" s="179"/>
      <c r="L917" s="179"/>
      <c r="M917" s="179"/>
      <c r="N917" s="177"/>
    </row>
    <row r="918" spans="1:14" s="165" customFormat="1" ht="20.100000000000001" customHeight="1">
      <c r="A918" s="182"/>
      <c r="B918" s="192"/>
      <c r="C918" s="191"/>
      <c r="D918" s="177"/>
      <c r="E918" s="177"/>
      <c r="F918" s="179"/>
      <c r="G918" s="179"/>
      <c r="H918" s="179"/>
      <c r="I918" s="179"/>
      <c r="J918" s="179"/>
      <c r="K918" s="179"/>
      <c r="L918" s="179"/>
      <c r="M918" s="179"/>
      <c r="N918" s="177"/>
    </row>
    <row r="919" spans="1:14" s="165" customFormat="1" ht="20.100000000000001" customHeight="1">
      <c r="A919" s="182"/>
      <c r="B919" s="192"/>
      <c r="C919" s="191"/>
      <c r="D919" s="177"/>
      <c r="E919" s="177"/>
      <c r="F919" s="179"/>
      <c r="G919" s="179"/>
      <c r="H919" s="179"/>
      <c r="I919" s="179"/>
      <c r="J919" s="179"/>
      <c r="K919" s="179"/>
      <c r="L919" s="179"/>
      <c r="M919" s="179"/>
      <c r="N919" s="177"/>
    </row>
    <row r="920" spans="1:14" s="165" customFormat="1" ht="20.100000000000001" customHeight="1">
      <c r="A920" s="182"/>
      <c r="B920" s="192"/>
      <c r="C920" s="191"/>
      <c r="D920" s="177"/>
      <c r="E920" s="177"/>
      <c r="F920" s="179"/>
      <c r="G920" s="179"/>
      <c r="H920" s="179"/>
      <c r="I920" s="179"/>
      <c r="J920" s="179"/>
      <c r="K920" s="179"/>
      <c r="L920" s="179"/>
      <c r="M920" s="179"/>
      <c r="N920" s="177"/>
    </row>
    <row r="921" spans="1:14" s="165" customFormat="1" ht="20.100000000000001" customHeight="1">
      <c r="A921" s="182"/>
      <c r="B921" s="192"/>
      <c r="C921" s="191"/>
      <c r="D921" s="177"/>
      <c r="E921" s="177"/>
      <c r="F921" s="179"/>
      <c r="G921" s="179"/>
      <c r="H921" s="179"/>
      <c r="I921" s="179"/>
      <c r="J921" s="179"/>
      <c r="K921" s="179"/>
      <c r="L921" s="179"/>
      <c r="M921" s="179"/>
      <c r="N921" s="177"/>
    </row>
    <row r="922" spans="1:14" s="165" customFormat="1" ht="20.100000000000001" customHeight="1">
      <c r="A922" s="182"/>
      <c r="B922" s="192"/>
      <c r="C922" s="191"/>
      <c r="D922" s="177"/>
      <c r="E922" s="177"/>
      <c r="F922" s="179"/>
      <c r="G922" s="179"/>
      <c r="H922" s="179"/>
      <c r="I922" s="179"/>
      <c r="J922" s="179"/>
      <c r="K922" s="179"/>
      <c r="L922" s="179"/>
      <c r="M922" s="179"/>
      <c r="N922" s="177"/>
    </row>
    <row r="923" spans="1:14" s="165" customFormat="1" ht="20.100000000000001" customHeight="1">
      <c r="A923" s="182"/>
      <c r="B923" s="192"/>
      <c r="C923" s="191"/>
      <c r="D923" s="177"/>
      <c r="E923" s="177"/>
      <c r="F923" s="179"/>
      <c r="G923" s="179"/>
      <c r="H923" s="179"/>
      <c r="I923" s="179"/>
      <c r="J923" s="179"/>
      <c r="K923" s="179"/>
      <c r="L923" s="179"/>
      <c r="M923" s="179"/>
      <c r="N923" s="177"/>
    </row>
    <row r="924" spans="1:14" s="165" customFormat="1" ht="20.100000000000001" customHeight="1">
      <c r="A924" s="182"/>
      <c r="B924" s="192"/>
      <c r="C924" s="191"/>
      <c r="D924" s="177"/>
      <c r="E924" s="177"/>
      <c r="F924" s="179"/>
      <c r="G924" s="179"/>
      <c r="H924" s="179"/>
      <c r="I924" s="179"/>
      <c r="J924" s="179"/>
      <c r="K924" s="179"/>
      <c r="L924" s="179"/>
      <c r="M924" s="179"/>
      <c r="N924" s="177"/>
    </row>
    <row r="925" spans="1:14" s="165" customFormat="1" ht="20.100000000000001" customHeight="1">
      <c r="A925" s="182"/>
      <c r="B925" s="192"/>
      <c r="C925" s="191"/>
      <c r="D925" s="177"/>
      <c r="E925" s="177"/>
      <c r="F925" s="179"/>
      <c r="G925" s="179"/>
      <c r="H925" s="179"/>
      <c r="I925" s="179"/>
      <c r="J925" s="179"/>
      <c r="K925" s="179"/>
      <c r="L925" s="179"/>
      <c r="M925" s="179"/>
      <c r="N925" s="177"/>
    </row>
    <row r="926" spans="1:14" s="165" customFormat="1" ht="20.100000000000001" customHeight="1">
      <c r="A926" s="182"/>
      <c r="B926" s="192"/>
      <c r="C926" s="191"/>
      <c r="D926" s="177"/>
      <c r="E926" s="177"/>
      <c r="F926" s="179"/>
      <c r="G926" s="179"/>
      <c r="H926" s="179"/>
      <c r="I926" s="179"/>
      <c r="J926" s="179"/>
      <c r="K926" s="179"/>
      <c r="L926" s="179"/>
      <c r="M926" s="179"/>
      <c r="N926" s="177"/>
    </row>
    <row r="927" spans="1:14" s="165" customFormat="1" ht="20.100000000000001" customHeight="1">
      <c r="A927" s="182"/>
      <c r="B927" s="192"/>
      <c r="C927" s="191"/>
      <c r="D927" s="177"/>
      <c r="E927" s="177"/>
      <c r="F927" s="179"/>
      <c r="G927" s="179"/>
      <c r="H927" s="179"/>
      <c r="I927" s="179"/>
      <c r="J927" s="179"/>
      <c r="K927" s="179"/>
      <c r="L927" s="179"/>
      <c r="M927" s="179"/>
      <c r="N927" s="177"/>
    </row>
    <row r="928" spans="1:14" s="165" customFormat="1" ht="20.100000000000001" customHeight="1">
      <c r="A928" s="182"/>
      <c r="B928" s="192"/>
      <c r="C928" s="191"/>
      <c r="D928" s="177"/>
      <c r="E928" s="177"/>
      <c r="F928" s="179"/>
      <c r="G928" s="179"/>
      <c r="H928" s="179"/>
      <c r="I928" s="179"/>
      <c r="J928" s="179"/>
      <c r="K928" s="179"/>
      <c r="L928" s="179"/>
      <c r="M928" s="179"/>
      <c r="N928" s="177"/>
    </row>
    <row r="929" spans="1:14" s="165" customFormat="1" ht="20.100000000000001" customHeight="1">
      <c r="A929" s="182"/>
      <c r="B929" s="192"/>
      <c r="C929" s="191"/>
      <c r="D929" s="177"/>
      <c r="E929" s="177"/>
      <c r="F929" s="179"/>
      <c r="G929" s="179"/>
      <c r="H929" s="179"/>
      <c r="I929" s="179"/>
      <c r="J929" s="179"/>
      <c r="K929" s="179"/>
      <c r="L929" s="179"/>
      <c r="M929" s="179"/>
      <c r="N929" s="177"/>
    </row>
    <row r="930" spans="1:14" s="165" customFormat="1" ht="20.100000000000001" customHeight="1">
      <c r="A930" s="182"/>
      <c r="B930" s="192"/>
      <c r="C930" s="191"/>
      <c r="D930" s="177"/>
      <c r="E930" s="177"/>
      <c r="F930" s="179"/>
      <c r="G930" s="179"/>
      <c r="H930" s="179"/>
      <c r="I930" s="179"/>
      <c r="J930" s="179"/>
      <c r="K930" s="179"/>
      <c r="L930" s="179"/>
      <c r="M930" s="179"/>
      <c r="N930" s="177"/>
    </row>
    <row r="931" spans="1:14" s="165" customFormat="1" ht="20.100000000000001" customHeight="1">
      <c r="A931" s="182"/>
      <c r="B931" s="192"/>
      <c r="C931" s="191"/>
      <c r="D931" s="177"/>
      <c r="E931" s="177"/>
      <c r="F931" s="179"/>
      <c r="G931" s="179"/>
      <c r="H931" s="179"/>
      <c r="I931" s="179"/>
      <c r="J931" s="179"/>
      <c r="K931" s="179"/>
      <c r="L931" s="179"/>
      <c r="M931" s="179"/>
      <c r="N931" s="177"/>
    </row>
    <row r="932" spans="1:14" s="165" customFormat="1" ht="20.100000000000001" customHeight="1">
      <c r="A932" s="182"/>
      <c r="B932" s="192"/>
      <c r="C932" s="191"/>
      <c r="D932" s="177"/>
      <c r="E932" s="177"/>
      <c r="F932" s="179"/>
      <c r="G932" s="179"/>
      <c r="H932" s="179"/>
      <c r="I932" s="179"/>
      <c r="J932" s="179"/>
      <c r="K932" s="179"/>
      <c r="L932" s="179"/>
      <c r="M932" s="179"/>
      <c r="N932" s="177"/>
    </row>
    <row r="933" spans="1:14" s="165" customFormat="1" ht="20.100000000000001" customHeight="1">
      <c r="A933" s="182"/>
      <c r="B933" s="192"/>
      <c r="C933" s="191"/>
      <c r="D933" s="177"/>
      <c r="E933" s="177"/>
      <c r="F933" s="179"/>
      <c r="G933" s="179"/>
      <c r="H933" s="179"/>
      <c r="I933" s="179"/>
      <c r="J933" s="179"/>
      <c r="K933" s="179"/>
      <c r="L933" s="179"/>
      <c r="M933" s="179"/>
      <c r="N933" s="177"/>
    </row>
    <row r="934" spans="1:14" s="165" customFormat="1" ht="20.100000000000001" customHeight="1">
      <c r="A934" s="182"/>
      <c r="B934" s="192"/>
      <c r="C934" s="191"/>
      <c r="D934" s="177"/>
      <c r="E934" s="177"/>
      <c r="F934" s="179"/>
      <c r="G934" s="179"/>
      <c r="H934" s="179"/>
      <c r="I934" s="179"/>
      <c r="J934" s="179"/>
      <c r="K934" s="179"/>
      <c r="L934" s="179"/>
      <c r="M934" s="179"/>
      <c r="N934" s="177"/>
    </row>
    <row r="935" spans="1:14" s="165" customFormat="1" ht="20.100000000000001" customHeight="1">
      <c r="A935" s="182"/>
      <c r="B935" s="192"/>
      <c r="C935" s="191"/>
      <c r="D935" s="177"/>
      <c r="E935" s="177"/>
      <c r="F935" s="179"/>
      <c r="G935" s="179"/>
      <c r="H935" s="179"/>
      <c r="I935" s="179"/>
      <c r="J935" s="179"/>
      <c r="K935" s="179"/>
      <c r="L935" s="179"/>
      <c r="M935" s="179"/>
      <c r="N935" s="177"/>
    </row>
    <row r="936" spans="1:14" s="165" customFormat="1" ht="20.100000000000001" customHeight="1">
      <c r="A936" s="182"/>
      <c r="B936" s="192"/>
      <c r="C936" s="191"/>
      <c r="D936" s="177"/>
      <c r="E936" s="177"/>
      <c r="F936" s="179"/>
      <c r="G936" s="179"/>
      <c r="H936" s="179"/>
      <c r="I936" s="179"/>
      <c r="J936" s="179"/>
      <c r="K936" s="179"/>
      <c r="L936" s="179"/>
      <c r="M936" s="179"/>
      <c r="N936" s="177"/>
    </row>
    <row r="937" spans="1:14" s="165" customFormat="1" ht="20.100000000000001" customHeight="1">
      <c r="A937" s="182"/>
      <c r="B937" s="192"/>
      <c r="C937" s="191"/>
      <c r="D937" s="177"/>
      <c r="E937" s="177"/>
      <c r="F937" s="179"/>
      <c r="G937" s="179"/>
      <c r="H937" s="179"/>
      <c r="I937" s="179"/>
      <c r="J937" s="179"/>
      <c r="K937" s="179"/>
      <c r="L937" s="179"/>
      <c r="M937" s="179"/>
      <c r="N937" s="177"/>
    </row>
    <row r="938" spans="1:14" s="165" customFormat="1" ht="20.100000000000001" customHeight="1">
      <c r="A938" s="182"/>
      <c r="B938" s="192"/>
      <c r="C938" s="191"/>
      <c r="D938" s="177"/>
      <c r="E938" s="177"/>
      <c r="F938" s="179"/>
      <c r="G938" s="179"/>
      <c r="H938" s="179"/>
      <c r="I938" s="179"/>
      <c r="J938" s="179"/>
      <c r="K938" s="179"/>
      <c r="L938" s="179"/>
      <c r="M938" s="179"/>
      <c r="N938" s="177"/>
    </row>
    <row r="939" spans="1:14" s="165" customFormat="1" ht="20.100000000000001" customHeight="1">
      <c r="A939" s="182"/>
      <c r="B939" s="192"/>
      <c r="C939" s="191"/>
      <c r="D939" s="177"/>
      <c r="E939" s="177"/>
      <c r="F939" s="179"/>
      <c r="G939" s="179"/>
      <c r="H939" s="179"/>
      <c r="I939" s="179"/>
      <c r="J939" s="179"/>
      <c r="K939" s="179"/>
      <c r="L939" s="179"/>
      <c r="M939" s="179"/>
      <c r="N939" s="177"/>
    </row>
    <row r="940" spans="1:14" s="165" customFormat="1" ht="20.100000000000001" customHeight="1">
      <c r="A940" s="182"/>
      <c r="B940" s="192"/>
      <c r="C940" s="191"/>
      <c r="D940" s="177"/>
      <c r="E940" s="177"/>
      <c r="F940" s="179"/>
      <c r="G940" s="179"/>
      <c r="H940" s="179"/>
      <c r="I940" s="179"/>
      <c r="J940" s="179"/>
      <c r="K940" s="179"/>
      <c r="L940" s="179"/>
      <c r="M940" s="179"/>
      <c r="N940" s="177"/>
    </row>
    <row r="941" spans="1:14" s="165" customFormat="1" ht="20.100000000000001" customHeight="1">
      <c r="A941" s="182"/>
      <c r="B941" s="192"/>
      <c r="C941" s="191"/>
      <c r="D941" s="177"/>
      <c r="E941" s="177"/>
      <c r="F941" s="179"/>
      <c r="G941" s="179"/>
      <c r="H941" s="179"/>
      <c r="I941" s="179"/>
      <c r="J941" s="179"/>
      <c r="K941" s="179"/>
      <c r="L941" s="179"/>
      <c r="M941" s="179"/>
      <c r="N941" s="177"/>
    </row>
    <row r="942" spans="1:14" s="165" customFormat="1" ht="20.100000000000001" customHeight="1">
      <c r="A942" s="182"/>
      <c r="B942" s="192"/>
      <c r="C942" s="191"/>
      <c r="D942" s="177"/>
      <c r="E942" s="177"/>
      <c r="F942" s="179"/>
      <c r="G942" s="179"/>
      <c r="H942" s="179"/>
      <c r="I942" s="179"/>
      <c r="J942" s="179"/>
      <c r="K942" s="179"/>
      <c r="L942" s="179"/>
      <c r="M942" s="179"/>
      <c r="N942" s="177"/>
    </row>
    <row r="943" spans="1:14" s="165" customFormat="1" ht="20.100000000000001" customHeight="1">
      <c r="A943" s="182"/>
      <c r="B943" s="192"/>
      <c r="C943" s="191"/>
      <c r="D943" s="177"/>
      <c r="E943" s="177"/>
      <c r="F943" s="179"/>
      <c r="G943" s="179"/>
      <c r="H943" s="179"/>
      <c r="I943" s="179"/>
      <c r="J943" s="179"/>
      <c r="K943" s="179"/>
      <c r="L943" s="179"/>
      <c r="M943" s="179"/>
      <c r="N943" s="177"/>
    </row>
    <row r="944" spans="1:14" s="165" customFormat="1" ht="20.100000000000001" customHeight="1">
      <c r="A944" s="182"/>
      <c r="B944" s="192"/>
      <c r="C944" s="191"/>
      <c r="D944" s="177"/>
      <c r="E944" s="177"/>
      <c r="F944" s="179"/>
      <c r="G944" s="179"/>
      <c r="H944" s="179"/>
      <c r="I944" s="179"/>
      <c r="J944" s="179"/>
      <c r="K944" s="179"/>
      <c r="L944" s="179"/>
      <c r="M944" s="179"/>
      <c r="N944" s="177"/>
    </row>
    <row r="945" spans="1:14" s="165" customFormat="1" ht="20.100000000000001" customHeight="1">
      <c r="A945" s="182"/>
      <c r="B945" s="192"/>
      <c r="C945" s="191"/>
      <c r="D945" s="177"/>
      <c r="E945" s="177"/>
      <c r="F945" s="179"/>
      <c r="G945" s="179"/>
      <c r="H945" s="179"/>
      <c r="I945" s="179"/>
      <c r="J945" s="179"/>
      <c r="K945" s="179"/>
      <c r="L945" s="179"/>
      <c r="M945" s="179"/>
      <c r="N945" s="177"/>
    </row>
    <row r="946" spans="1:14" s="165" customFormat="1" ht="20.100000000000001" customHeight="1">
      <c r="A946" s="182"/>
      <c r="B946" s="192"/>
      <c r="C946" s="191"/>
      <c r="D946" s="177"/>
      <c r="E946" s="177"/>
      <c r="F946" s="179"/>
      <c r="G946" s="179"/>
      <c r="H946" s="179"/>
      <c r="I946" s="179"/>
      <c r="J946" s="179"/>
      <c r="K946" s="179"/>
      <c r="L946" s="179"/>
      <c r="M946" s="179"/>
      <c r="N946" s="177"/>
    </row>
    <row r="947" spans="1:14" s="165" customFormat="1" ht="20.100000000000001" customHeight="1">
      <c r="A947" s="182"/>
      <c r="B947" s="192"/>
      <c r="C947" s="191"/>
      <c r="D947" s="177"/>
      <c r="E947" s="177"/>
      <c r="F947" s="179"/>
      <c r="G947" s="179"/>
      <c r="H947" s="179"/>
      <c r="I947" s="179"/>
      <c r="J947" s="179"/>
      <c r="K947" s="179"/>
      <c r="L947" s="179"/>
      <c r="M947" s="179"/>
      <c r="N947" s="177"/>
    </row>
    <row r="948" spans="1:14" s="165" customFormat="1" ht="20.100000000000001" customHeight="1">
      <c r="A948" s="182"/>
      <c r="B948" s="192"/>
      <c r="C948" s="191"/>
      <c r="D948" s="177"/>
      <c r="E948" s="177"/>
      <c r="F948" s="179"/>
      <c r="G948" s="179"/>
      <c r="H948" s="179"/>
      <c r="I948" s="179"/>
      <c r="J948" s="179"/>
      <c r="K948" s="179"/>
      <c r="L948" s="179"/>
      <c r="M948" s="179"/>
      <c r="N948" s="177"/>
    </row>
    <row r="949" spans="1:14" s="165" customFormat="1" ht="20.100000000000001" customHeight="1">
      <c r="A949" s="182"/>
      <c r="B949" s="192"/>
      <c r="C949" s="191"/>
      <c r="D949" s="177"/>
      <c r="E949" s="177"/>
      <c r="F949" s="179"/>
      <c r="G949" s="179"/>
      <c r="H949" s="179"/>
      <c r="I949" s="179"/>
      <c r="J949" s="179"/>
      <c r="K949" s="179"/>
      <c r="L949" s="179"/>
      <c r="M949" s="179"/>
      <c r="N949" s="177"/>
    </row>
    <row r="950" spans="1:14" s="165" customFormat="1" ht="20.100000000000001" customHeight="1">
      <c r="A950" s="182"/>
      <c r="B950" s="192"/>
      <c r="C950" s="191"/>
      <c r="D950" s="177"/>
      <c r="E950" s="177"/>
      <c r="F950" s="179"/>
      <c r="G950" s="179"/>
      <c r="H950" s="179"/>
      <c r="I950" s="179"/>
      <c r="J950" s="179"/>
      <c r="K950" s="179"/>
      <c r="L950" s="179"/>
      <c r="M950" s="179"/>
      <c r="N950" s="177"/>
    </row>
    <row r="951" spans="1:14" s="165" customFormat="1" ht="20.100000000000001" customHeight="1">
      <c r="A951" s="182"/>
      <c r="B951" s="192"/>
      <c r="C951" s="191"/>
      <c r="D951" s="177"/>
      <c r="E951" s="177"/>
      <c r="F951" s="179"/>
      <c r="G951" s="179"/>
      <c r="H951" s="179"/>
      <c r="I951" s="179"/>
      <c r="J951" s="179"/>
      <c r="K951" s="179"/>
      <c r="L951" s="179"/>
      <c r="M951" s="179"/>
      <c r="N951" s="177"/>
    </row>
    <row r="952" spans="1:14" s="165" customFormat="1" ht="20.100000000000001" customHeight="1">
      <c r="A952" s="182"/>
      <c r="B952" s="192"/>
      <c r="C952" s="191"/>
      <c r="D952" s="177"/>
      <c r="E952" s="177"/>
      <c r="F952" s="179"/>
      <c r="G952" s="179"/>
      <c r="H952" s="179"/>
      <c r="I952" s="179"/>
      <c r="J952" s="179"/>
      <c r="K952" s="179"/>
      <c r="L952" s="179"/>
      <c r="M952" s="179"/>
      <c r="N952" s="177"/>
    </row>
    <row r="953" spans="1:14" s="165" customFormat="1" ht="20.100000000000001" customHeight="1">
      <c r="A953" s="182"/>
      <c r="B953" s="192"/>
      <c r="C953" s="191"/>
      <c r="D953" s="177"/>
      <c r="E953" s="177"/>
      <c r="F953" s="179"/>
      <c r="G953" s="179"/>
      <c r="H953" s="179"/>
      <c r="I953" s="179"/>
      <c r="J953" s="179"/>
      <c r="K953" s="179"/>
      <c r="L953" s="179"/>
      <c r="M953" s="179"/>
      <c r="N953" s="177"/>
    </row>
    <row r="954" spans="1:14" s="165" customFormat="1" ht="20.100000000000001" customHeight="1">
      <c r="A954" s="182"/>
      <c r="B954" s="192"/>
      <c r="C954" s="191"/>
      <c r="D954" s="177"/>
      <c r="E954" s="177"/>
      <c r="F954" s="179"/>
      <c r="G954" s="179"/>
      <c r="H954" s="179"/>
      <c r="I954" s="179"/>
      <c r="J954" s="179"/>
      <c r="K954" s="179"/>
      <c r="L954" s="179"/>
      <c r="M954" s="179"/>
      <c r="N954" s="177"/>
    </row>
    <row r="955" spans="1:14" s="165" customFormat="1" ht="20.100000000000001" customHeight="1">
      <c r="A955" s="182"/>
      <c r="B955" s="192"/>
      <c r="C955" s="191"/>
      <c r="D955" s="177"/>
      <c r="E955" s="177"/>
      <c r="F955" s="179"/>
      <c r="G955" s="179"/>
      <c r="H955" s="179"/>
      <c r="I955" s="179"/>
      <c r="J955" s="179"/>
      <c r="K955" s="179"/>
      <c r="L955" s="179"/>
      <c r="M955" s="179"/>
      <c r="N955" s="177"/>
    </row>
    <row r="956" spans="1:14" s="165" customFormat="1" ht="20.100000000000001" customHeight="1">
      <c r="A956" s="182"/>
      <c r="B956" s="192"/>
      <c r="C956" s="191"/>
      <c r="D956" s="177"/>
      <c r="E956" s="177"/>
      <c r="F956" s="179"/>
      <c r="G956" s="179"/>
      <c r="H956" s="179"/>
      <c r="I956" s="179"/>
      <c r="J956" s="179"/>
      <c r="K956" s="179"/>
      <c r="L956" s="179"/>
      <c r="M956" s="179"/>
      <c r="N956" s="177"/>
    </row>
    <row r="957" spans="1:14" s="165" customFormat="1" ht="20.100000000000001" customHeight="1">
      <c r="A957" s="182"/>
      <c r="B957" s="192"/>
      <c r="C957" s="191"/>
      <c r="D957" s="177"/>
      <c r="E957" s="177"/>
      <c r="F957" s="179"/>
      <c r="G957" s="179"/>
      <c r="H957" s="179"/>
      <c r="I957" s="179"/>
      <c r="J957" s="179"/>
      <c r="K957" s="179"/>
      <c r="L957" s="179"/>
      <c r="M957" s="179"/>
      <c r="N957" s="177"/>
    </row>
    <row r="958" spans="1:14" s="165" customFormat="1" ht="20.100000000000001" customHeight="1">
      <c r="A958" s="182"/>
      <c r="B958" s="192"/>
      <c r="C958" s="191"/>
      <c r="D958" s="177"/>
      <c r="E958" s="177"/>
      <c r="F958" s="179"/>
      <c r="G958" s="179"/>
      <c r="H958" s="179"/>
      <c r="I958" s="179"/>
      <c r="J958" s="179"/>
      <c r="K958" s="179"/>
      <c r="L958" s="179"/>
      <c r="M958" s="179"/>
      <c r="N958" s="177"/>
    </row>
    <row r="959" spans="1:14" s="165" customFormat="1" ht="20.100000000000001" customHeight="1">
      <c r="A959" s="182"/>
      <c r="B959" s="192"/>
      <c r="C959" s="191"/>
      <c r="D959" s="177"/>
      <c r="E959" s="177"/>
      <c r="F959" s="179"/>
      <c r="G959" s="179"/>
      <c r="H959" s="179"/>
      <c r="I959" s="179"/>
      <c r="J959" s="179"/>
      <c r="K959" s="179"/>
      <c r="L959" s="179"/>
      <c r="M959" s="179"/>
      <c r="N959" s="177"/>
    </row>
    <row r="960" spans="1:14" s="165" customFormat="1" ht="20.100000000000001" customHeight="1">
      <c r="A960" s="182"/>
      <c r="B960" s="192"/>
      <c r="C960" s="191"/>
      <c r="D960" s="177"/>
      <c r="E960" s="177"/>
      <c r="F960" s="179"/>
      <c r="G960" s="179"/>
      <c r="H960" s="179"/>
      <c r="I960" s="179"/>
      <c r="J960" s="179"/>
      <c r="K960" s="179"/>
      <c r="L960" s="179"/>
      <c r="M960" s="179"/>
      <c r="N960" s="177"/>
    </row>
    <row r="961" spans="1:14" s="165" customFormat="1" ht="20.100000000000001" customHeight="1">
      <c r="A961" s="182"/>
      <c r="B961" s="192"/>
      <c r="C961" s="191"/>
      <c r="D961" s="177"/>
      <c r="E961" s="177"/>
      <c r="F961" s="179"/>
      <c r="G961" s="179"/>
      <c r="H961" s="179"/>
      <c r="I961" s="179"/>
      <c r="J961" s="179"/>
      <c r="K961" s="179"/>
      <c r="L961" s="179"/>
      <c r="M961" s="179"/>
      <c r="N961" s="177"/>
    </row>
    <row r="962" spans="1:14" s="165" customFormat="1" ht="20.100000000000001" customHeight="1">
      <c r="A962" s="182"/>
      <c r="B962" s="192"/>
      <c r="C962" s="191"/>
      <c r="D962" s="177"/>
      <c r="E962" s="177"/>
      <c r="F962" s="179"/>
      <c r="G962" s="179"/>
      <c r="H962" s="179"/>
      <c r="I962" s="179"/>
      <c r="J962" s="179"/>
      <c r="K962" s="179"/>
      <c r="L962" s="179"/>
      <c r="M962" s="179"/>
      <c r="N962" s="177"/>
    </row>
    <row r="963" spans="1:14" s="165" customFormat="1" ht="20.100000000000001" customHeight="1">
      <c r="A963" s="182"/>
      <c r="B963" s="192"/>
      <c r="C963" s="191"/>
      <c r="D963" s="177"/>
      <c r="E963" s="177"/>
      <c r="F963" s="179"/>
      <c r="G963" s="179"/>
      <c r="H963" s="179"/>
      <c r="I963" s="179"/>
      <c r="J963" s="179"/>
      <c r="K963" s="179"/>
      <c r="L963" s="179"/>
      <c r="M963" s="179"/>
      <c r="N963" s="177"/>
    </row>
    <row r="964" spans="1:14" s="165" customFormat="1" ht="20.100000000000001" customHeight="1">
      <c r="A964" s="182"/>
      <c r="B964" s="192"/>
      <c r="C964" s="191"/>
      <c r="D964" s="177"/>
      <c r="E964" s="177"/>
      <c r="F964" s="179"/>
      <c r="G964" s="179"/>
      <c r="H964" s="179"/>
      <c r="I964" s="179"/>
      <c r="J964" s="179"/>
      <c r="K964" s="179"/>
      <c r="L964" s="179"/>
      <c r="M964" s="179"/>
      <c r="N964" s="177"/>
    </row>
    <row r="965" spans="1:14" s="165" customFormat="1" ht="20.100000000000001" customHeight="1">
      <c r="A965" s="182"/>
      <c r="B965" s="192"/>
      <c r="C965" s="191"/>
      <c r="D965" s="177"/>
      <c r="E965" s="177"/>
      <c r="F965" s="179"/>
      <c r="G965" s="179"/>
      <c r="H965" s="179"/>
      <c r="I965" s="179"/>
      <c r="J965" s="179"/>
      <c r="K965" s="179"/>
      <c r="L965" s="179"/>
      <c r="M965" s="179"/>
      <c r="N965" s="177"/>
    </row>
    <row r="966" spans="1:14" s="165" customFormat="1" ht="20.100000000000001" customHeight="1">
      <c r="A966" s="182"/>
      <c r="B966" s="192"/>
      <c r="C966" s="191"/>
      <c r="D966" s="177"/>
      <c r="E966" s="177"/>
      <c r="F966" s="179"/>
      <c r="G966" s="179"/>
      <c r="H966" s="179"/>
      <c r="I966" s="179"/>
      <c r="J966" s="179"/>
      <c r="K966" s="179"/>
      <c r="L966" s="179"/>
      <c r="M966" s="179"/>
      <c r="N966" s="177"/>
    </row>
    <row r="967" spans="1:14" s="165" customFormat="1" ht="20.100000000000001" customHeight="1">
      <c r="A967" s="182"/>
      <c r="B967" s="192"/>
      <c r="C967" s="191"/>
      <c r="D967" s="177"/>
      <c r="E967" s="177"/>
      <c r="F967" s="179"/>
      <c r="G967" s="179"/>
      <c r="H967" s="179"/>
      <c r="I967" s="179"/>
      <c r="J967" s="179"/>
      <c r="K967" s="179"/>
      <c r="L967" s="179"/>
      <c r="M967" s="179"/>
      <c r="N967" s="177"/>
    </row>
    <row r="968" spans="1:14" s="165" customFormat="1" ht="20.100000000000001" customHeight="1">
      <c r="A968" s="182"/>
      <c r="B968" s="192"/>
      <c r="C968" s="191"/>
      <c r="D968" s="177"/>
      <c r="E968" s="177"/>
      <c r="F968" s="179"/>
      <c r="G968" s="179"/>
      <c r="H968" s="179"/>
      <c r="I968" s="179"/>
      <c r="J968" s="179"/>
      <c r="K968" s="179"/>
      <c r="L968" s="179"/>
      <c r="M968" s="179"/>
      <c r="N968" s="177"/>
    </row>
    <row r="969" spans="1:14" s="165" customFormat="1" ht="20.100000000000001" customHeight="1">
      <c r="A969" s="182"/>
      <c r="B969" s="192"/>
      <c r="C969" s="191"/>
      <c r="D969" s="177"/>
      <c r="E969" s="177"/>
      <c r="F969" s="179"/>
      <c r="G969" s="179"/>
      <c r="H969" s="179"/>
      <c r="I969" s="179"/>
      <c r="J969" s="179"/>
      <c r="K969" s="179"/>
      <c r="L969" s="179"/>
      <c r="M969" s="179"/>
      <c r="N969" s="177"/>
    </row>
    <row r="970" spans="1:14" s="165" customFormat="1" ht="20.100000000000001" customHeight="1">
      <c r="A970" s="182"/>
      <c r="B970" s="192"/>
      <c r="C970" s="191"/>
      <c r="D970" s="177"/>
      <c r="E970" s="177"/>
      <c r="F970" s="179"/>
      <c r="G970" s="179"/>
      <c r="H970" s="179"/>
      <c r="I970" s="179"/>
      <c r="J970" s="179"/>
      <c r="K970" s="179"/>
      <c r="L970" s="179"/>
      <c r="M970" s="179"/>
      <c r="N970" s="177"/>
    </row>
    <row r="971" spans="1:14" s="165" customFormat="1" ht="20.100000000000001" customHeight="1">
      <c r="A971" s="182"/>
      <c r="B971" s="192"/>
      <c r="C971" s="191"/>
      <c r="D971" s="177"/>
      <c r="E971" s="177"/>
      <c r="F971" s="179"/>
      <c r="G971" s="179"/>
      <c r="H971" s="179"/>
      <c r="I971" s="179"/>
      <c r="J971" s="179"/>
      <c r="K971" s="179"/>
      <c r="L971" s="179"/>
      <c r="M971" s="179"/>
      <c r="N971" s="177"/>
    </row>
    <row r="972" spans="1:14" s="165" customFormat="1" ht="20.100000000000001" customHeight="1">
      <c r="A972" s="182"/>
      <c r="B972" s="192"/>
      <c r="C972" s="191"/>
      <c r="D972" s="177"/>
      <c r="E972" s="177"/>
      <c r="F972" s="179"/>
      <c r="G972" s="179"/>
      <c r="H972" s="179"/>
      <c r="I972" s="179"/>
      <c r="J972" s="179"/>
      <c r="K972" s="179"/>
      <c r="L972" s="179"/>
      <c r="M972" s="179"/>
      <c r="N972" s="177"/>
    </row>
    <row r="973" spans="1:14" s="165" customFormat="1" ht="20.100000000000001" customHeight="1">
      <c r="A973" s="182"/>
      <c r="B973" s="192"/>
      <c r="C973" s="191"/>
      <c r="D973" s="177"/>
      <c r="E973" s="177"/>
      <c r="F973" s="179"/>
      <c r="G973" s="179"/>
      <c r="H973" s="179"/>
      <c r="I973" s="179"/>
      <c r="J973" s="179"/>
      <c r="K973" s="179"/>
      <c r="L973" s="179"/>
      <c r="M973" s="179"/>
      <c r="N973" s="177"/>
    </row>
    <row r="974" spans="1:14" s="165" customFormat="1" ht="20.100000000000001" customHeight="1">
      <c r="A974" s="182"/>
      <c r="B974" s="192"/>
      <c r="C974" s="191"/>
      <c r="D974" s="177"/>
      <c r="E974" s="177"/>
      <c r="F974" s="179"/>
      <c r="G974" s="179"/>
      <c r="H974" s="179"/>
      <c r="I974" s="179"/>
      <c r="J974" s="179"/>
      <c r="K974" s="179"/>
      <c r="L974" s="179"/>
      <c r="M974" s="179"/>
      <c r="N974" s="177"/>
    </row>
    <row r="975" spans="1:14" s="165" customFormat="1" ht="20.100000000000001" customHeight="1">
      <c r="A975" s="182"/>
      <c r="B975" s="192"/>
      <c r="C975" s="191"/>
      <c r="D975" s="177"/>
      <c r="E975" s="177"/>
      <c r="F975" s="179"/>
      <c r="G975" s="179"/>
      <c r="H975" s="179"/>
      <c r="I975" s="179"/>
      <c r="J975" s="179"/>
      <c r="K975" s="179"/>
      <c r="L975" s="179"/>
      <c r="M975" s="179"/>
      <c r="N975" s="177"/>
    </row>
    <row r="976" spans="1:14" s="165" customFormat="1" ht="20.100000000000001" customHeight="1">
      <c r="A976" s="182"/>
      <c r="B976" s="192"/>
      <c r="C976" s="191"/>
      <c r="D976" s="177"/>
      <c r="E976" s="177"/>
      <c r="F976" s="179"/>
      <c r="G976" s="179"/>
      <c r="H976" s="179"/>
      <c r="I976" s="179"/>
      <c r="J976" s="179"/>
      <c r="K976" s="179"/>
      <c r="L976" s="179"/>
      <c r="M976" s="179"/>
      <c r="N976" s="177"/>
    </row>
    <row r="977" spans="1:14" s="165" customFormat="1" ht="20.100000000000001" customHeight="1">
      <c r="A977" s="182"/>
      <c r="B977" s="192"/>
      <c r="C977" s="191"/>
      <c r="D977" s="177"/>
      <c r="E977" s="177"/>
      <c r="F977" s="179"/>
      <c r="G977" s="179"/>
      <c r="H977" s="179"/>
      <c r="I977" s="179"/>
      <c r="J977" s="179"/>
      <c r="K977" s="179"/>
      <c r="L977" s="179"/>
      <c r="M977" s="179"/>
      <c r="N977" s="177"/>
    </row>
    <row r="978" spans="1:14" s="165" customFormat="1" ht="20.100000000000001" customHeight="1">
      <c r="A978" s="182"/>
      <c r="B978" s="192"/>
      <c r="C978" s="191"/>
      <c r="D978" s="177"/>
      <c r="E978" s="177"/>
      <c r="F978" s="179"/>
      <c r="G978" s="179"/>
      <c r="H978" s="179"/>
      <c r="I978" s="179"/>
      <c r="J978" s="179"/>
      <c r="K978" s="179"/>
      <c r="L978" s="179"/>
      <c r="M978" s="179"/>
      <c r="N978" s="177"/>
    </row>
    <row r="979" spans="1:14" s="165" customFormat="1" ht="20.100000000000001" customHeight="1">
      <c r="A979" s="182"/>
      <c r="B979" s="192"/>
      <c r="C979" s="191"/>
      <c r="D979" s="177"/>
      <c r="E979" s="177"/>
      <c r="F979" s="179"/>
      <c r="G979" s="179"/>
      <c r="H979" s="179"/>
      <c r="I979" s="179"/>
      <c r="J979" s="179"/>
      <c r="K979" s="179"/>
      <c r="L979" s="179"/>
      <c r="M979" s="179"/>
      <c r="N979" s="177"/>
    </row>
    <row r="980" spans="1:14" s="165" customFormat="1" ht="20.100000000000001" customHeight="1">
      <c r="A980" s="182"/>
      <c r="B980" s="192"/>
      <c r="C980" s="191"/>
      <c r="D980" s="177"/>
      <c r="E980" s="177"/>
      <c r="F980" s="179"/>
      <c r="G980" s="179"/>
      <c r="H980" s="179"/>
      <c r="I980" s="179"/>
      <c r="J980" s="179"/>
      <c r="K980" s="179"/>
      <c r="L980" s="179"/>
      <c r="M980" s="179"/>
      <c r="N980" s="177"/>
    </row>
    <row r="981" spans="1:14" s="165" customFormat="1" ht="20.100000000000001" customHeight="1">
      <c r="A981" s="182"/>
      <c r="B981" s="192"/>
      <c r="C981" s="191"/>
      <c r="D981" s="177"/>
      <c r="E981" s="177"/>
      <c r="F981" s="179"/>
      <c r="G981" s="179"/>
      <c r="H981" s="179"/>
      <c r="I981" s="179"/>
      <c r="J981" s="179"/>
      <c r="K981" s="179"/>
      <c r="L981" s="179"/>
      <c r="M981" s="179"/>
      <c r="N981" s="177"/>
    </row>
    <row r="982" spans="1:14" s="165" customFormat="1" ht="20.100000000000001" customHeight="1">
      <c r="A982" s="182"/>
      <c r="B982" s="192"/>
      <c r="C982" s="191"/>
      <c r="D982" s="177"/>
      <c r="E982" s="177"/>
      <c r="F982" s="179"/>
      <c r="G982" s="179"/>
      <c r="H982" s="179"/>
      <c r="I982" s="179"/>
      <c r="J982" s="179"/>
      <c r="K982" s="179"/>
      <c r="L982" s="179"/>
      <c r="M982" s="179"/>
      <c r="N982" s="177"/>
    </row>
    <row r="983" spans="1:14" s="165" customFormat="1" ht="20.100000000000001" customHeight="1">
      <c r="A983" s="182"/>
      <c r="B983" s="192"/>
      <c r="C983" s="191"/>
      <c r="D983" s="177"/>
      <c r="E983" s="177"/>
      <c r="F983" s="179"/>
      <c r="G983" s="179"/>
      <c r="H983" s="179"/>
      <c r="I983" s="179"/>
      <c r="J983" s="179"/>
      <c r="K983" s="179"/>
      <c r="L983" s="179"/>
      <c r="M983" s="179"/>
      <c r="N983" s="177"/>
    </row>
    <row r="984" spans="1:14" s="165" customFormat="1" ht="20.100000000000001" customHeight="1">
      <c r="A984" s="182"/>
      <c r="B984" s="192"/>
      <c r="C984" s="191"/>
      <c r="D984" s="177"/>
      <c r="E984" s="177"/>
      <c r="F984" s="179"/>
      <c r="G984" s="179"/>
      <c r="H984" s="179"/>
      <c r="I984" s="179"/>
      <c r="J984" s="179"/>
      <c r="K984" s="179"/>
      <c r="L984" s="179"/>
      <c r="M984" s="179"/>
      <c r="N984" s="177"/>
    </row>
    <row r="985" spans="1:14" s="165" customFormat="1" ht="20.100000000000001" customHeight="1">
      <c r="A985" s="182"/>
      <c r="B985" s="192"/>
      <c r="C985" s="191"/>
      <c r="D985" s="177"/>
      <c r="E985" s="177"/>
      <c r="F985" s="179"/>
      <c r="G985" s="179"/>
      <c r="H985" s="179"/>
      <c r="I985" s="179"/>
      <c r="J985" s="179"/>
      <c r="K985" s="179"/>
      <c r="L985" s="179"/>
      <c r="M985" s="179"/>
      <c r="N985" s="177"/>
    </row>
    <row r="986" spans="1:14" s="165" customFormat="1" ht="20.100000000000001" customHeight="1">
      <c r="A986" s="182"/>
      <c r="B986" s="192"/>
      <c r="C986" s="191"/>
      <c r="D986" s="177"/>
      <c r="E986" s="177"/>
      <c r="F986" s="179"/>
      <c r="G986" s="179"/>
      <c r="H986" s="179"/>
      <c r="I986" s="179"/>
      <c r="J986" s="179"/>
      <c r="K986" s="179"/>
      <c r="L986" s="179"/>
      <c r="M986" s="179"/>
      <c r="N986" s="177"/>
    </row>
    <row r="987" spans="1:14" s="165" customFormat="1" ht="20.100000000000001" customHeight="1">
      <c r="A987" s="182"/>
      <c r="B987" s="192"/>
      <c r="C987" s="191"/>
      <c r="D987" s="177"/>
      <c r="E987" s="177"/>
      <c r="F987" s="179"/>
      <c r="G987" s="179"/>
      <c r="H987" s="179"/>
      <c r="I987" s="179"/>
      <c r="J987" s="179"/>
      <c r="K987" s="179"/>
      <c r="L987" s="179"/>
      <c r="M987" s="179"/>
      <c r="N987" s="177"/>
    </row>
    <row r="988" spans="1:14" s="165" customFormat="1" ht="20.100000000000001" customHeight="1">
      <c r="A988" s="182"/>
      <c r="B988" s="192"/>
      <c r="C988" s="191"/>
      <c r="D988" s="177"/>
      <c r="E988" s="177"/>
      <c r="F988" s="179"/>
      <c r="G988" s="179"/>
      <c r="H988" s="179"/>
      <c r="I988" s="179"/>
      <c r="J988" s="179"/>
      <c r="K988" s="179"/>
      <c r="L988" s="179"/>
      <c r="M988" s="179"/>
      <c r="N988" s="177"/>
    </row>
    <row r="989" spans="1:14" s="165" customFormat="1" ht="20.100000000000001" customHeight="1">
      <c r="A989" s="182"/>
      <c r="B989" s="192"/>
      <c r="C989" s="191"/>
      <c r="D989" s="177"/>
      <c r="E989" s="177"/>
      <c r="F989" s="179"/>
      <c r="G989" s="179"/>
      <c r="H989" s="179"/>
      <c r="I989" s="179"/>
      <c r="J989" s="179"/>
      <c r="K989" s="179"/>
      <c r="L989" s="179"/>
      <c r="M989" s="179"/>
      <c r="N989" s="177"/>
    </row>
    <row r="990" spans="1:14" s="165" customFormat="1" ht="20.100000000000001" customHeight="1">
      <c r="A990" s="182"/>
      <c r="B990" s="192"/>
      <c r="C990" s="191"/>
      <c r="D990" s="177"/>
      <c r="E990" s="177"/>
      <c r="F990" s="179"/>
      <c r="G990" s="179"/>
      <c r="H990" s="179"/>
      <c r="I990" s="179"/>
      <c r="J990" s="179"/>
      <c r="K990" s="179"/>
      <c r="L990" s="179"/>
      <c r="M990" s="179"/>
      <c r="N990" s="177"/>
    </row>
    <row r="991" spans="1:14" s="165" customFormat="1" ht="20.100000000000001" customHeight="1">
      <c r="A991" s="182"/>
      <c r="B991" s="192"/>
      <c r="C991" s="191"/>
      <c r="D991" s="177"/>
      <c r="E991" s="177"/>
      <c r="F991" s="179"/>
      <c r="G991" s="179"/>
      <c r="H991" s="179"/>
      <c r="I991" s="179"/>
      <c r="J991" s="179"/>
      <c r="K991" s="179"/>
      <c r="L991" s="179"/>
      <c r="M991" s="179"/>
      <c r="N991" s="177"/>
    </row>
    <row r="992" spans="1:14" s="165" customFormat="1" ht="20.100000000000001" customHeight="1">
      <c r="A992" s="182"/>
      <c r="B992" s="192"/>
      <c r="C992" s="191"/>
      <c r="D992" s="177"/>
      <c r="E992" s="177"/>
      <c r="F992" s="179"/>
      <c r="G992" s="179"/>
      <c r="H992" s="179"/>
      <c r="I992" s="179"/>
      <c r="J992" s="179"/>
      <c r="K992" s="179"/>
      <c r="L992" s="179"/>
      <c r="M992" s="179"/>
      <c r="N992" s="177"/>
    </row>
    <row r="993" spans="1:14" s="165" customFormat="1" ht="20.100000000000001" customHeight="1">
      <c r="A993" s="182"/>
      <c r="B993" s="192"/>
      <c r="C993" s="191"/>
      <c r="D993" s="177"/>
      <c r="E993" s="177"/>
      <c r="F993" s="179"/>
      <c r="G993" s="179"/>
      <c r="H993" s="179"/>
      <c r="I993" s="179"/>
      <c r="J993" s="179"/>
      <c r="K993" s="179"/>
      <c r="L993" s="179"/>
      <c r="M993" s="179"/>
      <c r="N993" s="177"/>
    </row>
    <row r="994" spans="1:14" s="165" customFormat="1" ht="20.100000000000001" customHeight="1">
      <c r="A994" s="182"/>
      <c r="B994" s="192"/>
      <c r="C994" s="191"/>
      <c r="D994" s="177"/>
      <c r="E994" s="177"/>
      <c r="F994" s="179"/>
      <c r="G994" s="179"/>
      <c r="H994" s="179"/>
      <c r="I994" s="179"/>
      <c r="J994" s="179"/>
      <c r="K994" s="179"/>
      <c r="L994" s="179"/>
      <c r="M994" s="179"/>
      <c r="N994" s="177"/>
    </row>
    <row r="995" spans="1:14" s="165" customFormat="1" ht="20.100000000000001" customHeight="1">
      <c r="A995" s="182"/>
      <c r="B995" s="192"/>
      <c r="C995" s="191"/>
      <c r="D995" s="177"/>
      <c r="E995" s="177"/>
      <c r="F995" s="179"/>
      <c r="G995" s="179"/>
      <c r="H995" s="179"/>
      <c r="I995" s="179"/>
      <c r="J995" s="179"/>
      <c r="K995" s="179"/>
      <c r="L995" s="179"/>
      <c r="M995" s="179"/>
      <c r="N995" s="177"/>
    </row>
    <row r="996" spans="1:14" s="165" customFormat="1" ht="20.100000000000001" customHeight="1">
      <c r="A996" s="182"/>
      <c r="B996" s="192"/>
      <c r="C996" s="191"/>
      <c r="D996" s="177"/>
      <c r="E996" s="177"/>
      <c r="F996" s="179"/>
      <c r="G996" s="179"/>
      <c r="H996" s="179"/>
      <c r="I996" s="179"/>
      <c r="J996" s="179"/>
      <c r="K996" s="179"/>
      <c r="L996" s="179"/>
      <c r="M996" s="179"/>
      <c r="N996" s="177"/>
    </row>
    <row r="997" spans="1:14" s="165" customFormat="1" ht="20.100000000000001" customHeight="1">
      <c r="A997" s="182"/>
      <c r="B997" s="192"/>
      <c r="C997" s="191"/>
      <c r="D997" s="177"/>
      <c r="E997" s="177"/>
      <c r="F997" s="179"/>
      <c r="G997" s="179"/>
      <c r="H997" s="179"/>
      <c r="I997" s="179"/>
      <c r="J997" s="179"/>
      <c r="K997" s="179"/>
      <c r="L997" s="179"/>
      <c r="M997" s="179"/>
      <c r="N997" s="177"/>
    </row>
    <row r="998" spans="1:14" s="165" customFormat="1" ht="20.100000000000001" customHeight="1">
      <c r="A998" s="182"/>
      <c r="B998" s="192"/>
      <c r="C998" s="191"/>
      <c r="D998" s="177"/>
      <c r="E998" s="177"/>
      <c r="F998" s="179"/>
      <c r="G998" s="179"/>
      <c r="H998" s="179"/>
      <c r="I998" s="179"/>
      <c r="J998" s="179"/>
      <c r="K998" s="179"/>
      <c r="L998" s="179"/>
      <c r="M998" s="179"/>
      <c r="N998" s="177"/>
    </row>
    <row r="999" spans="1:14" s="165" customFormat="1" ht="20.100000000000001" customHeight="1">
      <c r="A999" s="182"/>
      <c r="B999" s="192"/>
      <c r="C999" s="191"/>
      <c r="D999" s="177"/>
      <c r="E999" s="177"/>
      <c r="F999" s="179"/>
      <c r="G999" s="179"/>
      <c r="H999" s="179"/>
      <c r="I999" s="179"/>
      <c r="J999" s="179"/>
      <c r="K999" s="179"/>
      <c r="L999" s="179"/>
      <c r="M999" s="179"/>
      <c r="N999" s="177"/>
    </row>
    <row r="1000" spans="1:14" s="165" customFormat="1" ht="20.100000000000001" customHeight="1">
      <c r="A1000" s="182"/>
      <c r="B1000" s="192"/>
      <c r="C1000" s="191"/>
      <c r="D1000" s="177"/>
      <c r="E1000" s="177"/>
      <c r="F1000" s="179"/>
      <c r="G1000" s="179"/>
      <c r="H1000" s="179"/>
      <c r="I1000" s="179"/>
      <c r="J1000" s="179"/>
      <c r="K1000" s="179"/>
      <c r="L1000" s="179"/>
      <c r="M1000" s="179"/>
      <c r="N1000" s="177"/>
    </row>
    <row r="1001" spans="1:14" s="165" customFormat="1" ht="20.100000000000001" customHeight="1">
      <c r="A1001" s="182"/>
      <c r="B1001" s="192"/>
      <c r="C1001" s="191"/>
      <c r="D1001" s="177"/>
      <c r="E1001" s="177"/>
      <c r="F1001" s="179"/>
      <c r="G1001" s="179"/>
      <c r="H1001" s="179"/>
      <c r="I1001" s="179"/>
      <c r="J1001" s="179"/>
      <c r="K1001" s="179"/>
      <c r="L1001" s="179"/>
      <c r="M1001" s="179"/>
      <c r="N1001" s="177"/>
    </row>
    <row r="1002" spans="1:14" s="165" customFormat="1" ht="20.100000000000001" customHeight="1">
      <c r="A1002" s="182"/>
      <c r="B1002" s="192"/>
      <c r="C1002" s="191"/>
      <c r="D1002" s="177"/>
      <c r="E1002" s="177"/>
      <c r="F1002" s="179"/>
      <c r="G1002" s="179"/>
      <c r="H1002" s="179"/>
      <c r="I1002" s="179"/>
      <c r="J1002" s="179"/>
      <c r="K1002" s="179"/>
      <c r="L1002" s="179"/>
      <c r="M1002" s="179"/>
      <c r="N1002" s="177"/>
    </row>
    <row r="1003" spans="1:14" s="165" customFormat="1" ht="20.100000000000001" customHeight="1">
      <c r="A1003" s="182"/>
      <c r="B1003" s="192"/>
      <c r="C1003" s="191"/>
      <c r="D1003" s="177"/>
      <c r="E1003" s="177"/>
      <c r="F1003" s="179"/>
      <c r="G1003" s="179"/>
      <c r="H1003" s="179"/>
      <c r="I1003" s="179"/>
      <c r="J1003" s="179"/>
      <c r="K1003" s="179"/>
      <c r="L1003" s="179"/>
      <c r="M1003" s="179"/>
      <c r="N1003" s="177"/>
    </row>
    <row r="1004" spans="1:14" s="165" customFormat="1" ht="20.100000000000001" customHeight="1">
      <c r="A1004" s="182"/>
      <c r="B1004" s="192"/>
      <c r="C1004" s="191"/>
      <c r="D1004" s="177"/>
      <c r="E1004" s="177"/>
      <c r="F1004" s="179"/>
      <c r="G1004" s="179"/>
      <c r="H1004" s="179"/>
      <c r="I1004" s="179"/>
      <c r="J1004" s="179"/>
      <c r="K1004" s="179"/>
      <c r="L1004" s="179"/>
      <c r="M1004" s="179"/>
      <c r="N1004" s="177"/>
    </row>
    <row r="1005" spans="1:14" s="165" customFormat="1" ht="20.100000000000001" customHeight="1">
      <c r="A1005" s="182"/>
      <c r="B1005" s="192"/>
      <c r="C1005" s="191"/>
      <c r="D1005" s="177"/>
      <c r="E1005" s="177"/>
      <c r="F1005" s="179"/>
      <c r="G1005" s="179"/>
      <c r="H1005" s="179"/>
      <c r="I1005" s="179"/>
      <c r="J1005" s="179"/>
      <c r="K1005" s="179"/>
      <c r="L1005" s="179"/>
      <c r="M1005" s="179"/>
      <c r="N1005" s="177"/>
    </row>
    <row r="1006" spans="1:14" s="165" customFormat="1" ht="20.100000000000001" customHeight="1">
      <c r="A1006" s="182"/>
      <c r="B1006" s="192"/>
      <c r="C1006" s="191"/>
      <c r="D1006" s="177"/>
      <c r="E1006" s="177"/>
      <c r="F1006" s="179"/>
      <c r="G1006" s="179"/>
      <c r="H1006" s="179"/>
      <c r="I1006" s="179"/>
      <c r="J1006" s="179"/>
      <c r="K1006" s="179"/>
      <c r="L1006" s="179"/>
      <c r="M1006" s="179"/>
      <c r="N1006" s="177"/>
    </row>
    <row r="1007" spans="1:14" s="165" customFormat="1" ht="20.100000000000001" customHeight="1">
      <c r="A1007" s="182"/>
      <c r="B1007" s="192"/>
      <c r="C1007" s="191"/>
      <c r="D1007" s="177"/>
      <c r="E1007" s="177"/>
      <c r="F1007" s="179"/>
      <c r="G1007" s="179"/>
      <c r="H1007" s="179"/>
      <c r="I1007" s="179"/>
      <c r="J1007" s="179"/>
      <c r="K1007" s="179"/>
      <c r="L1007" s="179"/>
      <c r="M1007" s="179"/>
      <c r="N1007" s="177"/>
    </row>
    <row r="1008" spans="1:14" s="165" customFormat="1" ht="20.100000000000001" customHeight="1">
      <c r="A1008" s="182"/>
      <c r="B1008" s="192"/>
      <c r="C1008" s="191"/>
      <c r="D1008" s="177"/>
      <c r="E1008" s="177"/>
      <c r="F1008" s="179"/>
      <c r="G1008" s="179"/>
      <c r="H1008" s="179"/>
      <c r="I1008" s="179"/>
      <c r="J1008" s="179"/>
      <c r="K1008" s="179"/>
      <c r="L1008" s="179"/>
      <c r="M1008" s="179"/>
      <c r="N1008" s="177"/>
    </row>
    <row r="1009" spans="1:14" s="165" customFormat="1" ht="20.100000000000001" customHeight="1">
      <c r="A1009" s="182"/>
      <c r="B1009" s="192"/>
      <c r="C1009" s="191"/>
      <c r="D1009" s="177"/>
      <c r="E1009" s="177"/>
      <c r="F1009" s="179"/>
      <c r="G1009" s="179"/>
      <c r="H1009" s="179"/>
      <c r="I1009" s="179"/>
      <c r="J1009" s="179"/>
      <c r="K1009" s="179"/>
      <c r="L1009" s="179"/>
      <c r="M1009" s="179"/>
      <c r="N1009" s="177"/>
    </row>
    <row r="1010" spans="1:14" s="165" customFormat="1" ht="20.100000000000001" customHeight="1">
      <c r="A1010" s="182"/>
      <c r="B1010" s="192"/>
      <c r="C1010" s="191"/>
      <c r="D1010" s="177"/>
      <c r="E1010" s="177"/>
      <c r="F1010" s="179"/>
      <c r="G1010" s="179"/>
      <c r="H1010" s="179"/>
      <c r="I1010" s="179"/>
      <c r="J1010" s="179"/>
      <c r="K1010" s="179"/>
      <c r="L1010" s="179"/>
      <c r="M1010" s="179"/>
      <c r="N1010" s="177"/>
    </row>
    <row r="1011" spans="1:14" s="165" customFormat="1" ht="20.100000000000001" customHeight="1">
      <c r="A1011" s="182"/>
      <c r="B1011" s="192"/>
      <c r="C1011" s="191"/>
      <c r="D1011" s="177"/>
      <c r="E1011" s="177"/>
      <c r="F1011" s="179"/>
      <c r="G1011" s="179"/>
      <c r="H1011" s="179"/>
      <c r="I1011" s="179"/>
      <c r="J1011" s="179"/>
      <c r="K1011" s="179"/>
      <c r="L1011" s="179"/>
      <c r="M1011" s="179"/>
      <c r="N1011" s="177"/>
    </row>
    <row r="1012" spans="1:14" s="165" customFormat="1" ht="20.100000000000001" customHeight="1">
      <c r="A1012" s="182"/>
      <c r="B1012" s="192"/>
      <c r="C1012" s="191"/>
      <c r="D1012" s="177"/>
      <c r="E1012" s="177"/>
      <c r="F1012" s="179"/>
      <c r="G1012" s="179"/>
      <c r="H1012" s="179"/>
      <c r="I1012" s="179"/>
      <c r="J1012" s="179"/>
      <c r="K1012" s="179"/>
      <c r="L1012" s="179"/>
      <c r="M1012" s="179"/>
      <c r="N1012" s="177"/>
    </row>
    <row r="1013" spans="1:14" s="165" customFormat="1" ht="20.100000000000001" customHeight="1">
      <c r="A1013" s="182"/>
      <c r="B1013" s="192"/>
      <c r="C1013" s="191"/>
      <c r="D1013" s="177"/>
      <c r="E1013" s="177"/>
      <c r="F1013" s="179"/>
      <c r="G1013" s="179"/>
      <c r="H1013" s="179"/>
      <c r="I1013" s="179"/>
      <c r="J1013" s="179"/>
      <c r="K1013" s="179"/>
      <c r="L1013" s="179"/>
      <c r="M1013" s="179"/>
      <c r="N1013" s="177"/>
    </row>
    <row r="1014" spans="1:14" s="165" customFormat="1" ht="20.100000000000001" customHeight="1">
      <c r="A1014" s="182"/>
      <c r="B1014" s="192"/>
      <c r="C1014" s="191"/>
      <c r="D1014" s="177"/>
      <c r="E1014" s="177"/>
      <c r="F1014" s="179"/>
      <c r="G1014" s="179"/>
      <c r="H1014" s="179"/>
      <c r="I1014" s="179"/>
      <c r="J1014" s="179"/>
      <c r="K1014" s="179"/>
      <c r="L1014" s="179"/>
      <c r="M1014" s="179"/>
      <c r="N1014" s="177"/>
    </row>
    <row r="1015" spans="1:14" s="165" customFormat="1" ht="20.100000000000001" customHeight="1">
      <c r="A1015" s="182"/>
      <c r="B1015" s="192"/>
      <c r="C1015" s="191"/>
      <c r="D1015" s="177"/>
      <c r="E1015" s="177"/>
      <c r="F1015" s="179"/>
      <c r="G1015" s="179"/>
      <c r="H1015" s="179"/>
      <c r="I1015" s="179"/>
      <c r="J1015" s="179"/>
      <c r="K1015" s="179"/>
      <c r="L1015" s="179"/>
      <c r="M1015" s="179"/>
      <c r="N1015" s="177"/>
    </row>
    <row r="1016" spans="1:14" s="165" customFormat="1" ht="20.100000000000001" customHeight="1">
      <c r="A1016" s="182"/>
      <c r="B1016" s="192"/>
      <c r="C1016" s="191"/>
      <c r="D1016" s="177"/>
      <c r="E1016" s="177"/>
      <c r="F1016" s="179"/>
      <c r="G1016" s="179"/>
      <c r="H1016" s="179"/>
      <c r="I1016" s="179"/>
      <c r="J1016" s="179"/>
      <c r="K1016" s="179"/>
      <c r="L1016" s="179"/>
      <c r="M1016" s="179"/>
      <c r="N1016" s="177"/>
    </row>
    <row r="1017" spans="1:14" s="165" customFormat="1" ht="20.100000000000001" customHeight="1">
      <c r="A1017" s="182"/>
      <c r="B1017" s="192"/>
      <c r="C1017" s="191"/>
      <c r="D1017" s="177"/>
      <c r="E1017" s="177"/>
      <c r="F1017" s="179"/>
      <c r="G1017" s="179"/>
      <c r="H1017" s="179"/>
      <c r="I1017" s="179"/>
      <c r="J1017" s="179"/>
      <c r="K1017" s="179"/>
      <c r="L1017" s="179"/>
      <c r="M1017" s="179"/>
      <c r="N1017" s="177"/>
    </row>
    <row r="1018" spans="1:14" s="165" customFormat="1" ht="20.100000000000001" customHeight="1">
      <c r="A1018" s="182"/>
      <c r="B1018" s="192"/>
      <c r="C1018" s="191"/>
      <c r="D1018" s="177"/>
      <c r="E1018" s="177"/>
      <c r="F1018" s="179"/>
      <c r="G1018" s="179"/>
      <c r="H1018" s="179"/>
      <c r="I1018" s="179"/>
      <c r="J1018" s="179"/>
      <c r="K1018" s="179"/>
      <c r="L1018" s="179"/>
      <c r="M1018" s="179"/>
      <c r="N1018" s="177"/>
    </row>
    <row r="1019" spans="1:14" s="165" customFormat="1" ht="20.100000000000001" customHeight="1">
      <c r="A1019" s="182"/>
      <c r="B1019" s="192"/>
      <c r="C1019" s="191"/>
      <c r="D1019" s="177"/>
      <c r="E1019" s="177"/>
      <c r="F1019" s="179"/>
      <c r="G1019" s="179"/>
      <c r="H1019" s="179"/>
      <c r="I1019" s="179"/>
      <c r="J1019" s="179"/>
      <c r="K1019" s="179"/>
      <c r="L1019" s="179"/>
      <c r="M1019" s="179"/>
      <c r="N1019" s="177"/>
    </row>
    <row r="1020" spans="1:14" s="165" customFormat="1" ht="20.100000000000001" customHeight="1">
      <c r="A1020" s="182"/>
      <c r="B1020" s="192"/>
      <c r="C1020" s="191"/>
      <c r="D1020" s="177"/>
      <c r="E1020" s="177"/>
      <c r="F1020" s="179"/>
      <c r="G1020" s="179"/>
      <c r="H1020" s="179"/>
      <c r="I1020" s="179"/>
      <c r="J1020" s="179"/>
      <c r="K1020" s="179"/>
      <c r="L1020" s="179"/>
      <c r="M1020" s="179"/>
      <c r="N1020" s="177"/>
    </row>
    <row r="1021" spans="1:14" s="165" customFormat="1" ht="20.100000000000001" customHeight="1">
      <c r="A1021" s="182"/>
      <c r="B1021" s="192"/>
      <c r="C1021" s="191"/>
      <c r="D1021" s="177"/>
      <c r="E1021" s="177"/>
      <c r="F1021" s="179"/>
      <c r="G1021" s="179"/>
      <c r="H1021" s="179"/>
      <c r="I1021" s="179"/>
      <c r="J1021" s="179"/>
      <c r="K1021" s="179"/>
      <c r="L1021" s="179"/>
      <c r="M1021" s="179"/>
      <c r="N1021" s="177"/>
    </row>
    <row r="1022" spans="1:14" s="165" customFormat="1" ht="20.100000000000001" customHeight="1">
      <c r="A1022" s="182"/>
      <c r="B1022" s="192"/>
      <c r="C1022" s="191"/>
      <c r="D1022" s="177"/>
      <c r="E1022" s="177"/>
      <c r="F1022" s="179"/>
      <c r="G1022" s="179"/>
      <c r="H1022" s="179"/>
      <c r="I1022" s="179"/>
      <c r="J1022" s="179"/>
      <c r="K1022" s="179"/>
      <c r="L1022" s="179"/>
      <c r="M1022" s="179"/>
      <c r="N1022" s="177"/>
    </row>
    <row r="1023" spans="1:14" s="165" customFormat="1" ht="20.100000000000001" customHeight="1">
      <c r="A1023" s="182"/>
      <c r="B1023" s="192"/>
      <c r="C1023" s="191"/>
      <c r="D1023" s="177"/>
      <c r="E1023" s="177"/>
      <c r="F1023" s="179"/>
      <c r="G1023" s="179"/>
      <c r="H1023" s="179"/>
      <c r="I1023" s="179"/>
      <c r="J1023" s="179"/>
      <c r="K1023" s="179"/>
      <c r="L1023" s="179"/>
      <c r="M1023" s="179"/>
      <c r="N1023" s="177"/>
    </row>
    <row r="1024" spans="1:14" s="165" customFormat="1" ht="20.100000000000001" customHeight="1">
      <c r="A1024" s="182"/>
      <c r="B1024" s="192"/>
      <c r="C1024" s="191"/>
      <c r="D1024" s="177"/>
      <c r="E1024" s="177"/>
      <c r="F1024" s="179"/>
      <c r="G1024" s="179"/>
      <c r="H1024" s="179"/>
      <c r="I1024" s="179"/>
      <c r="J1024" s="179"/>
      <c r="K1024" s="179"/>
      <c r="L1024" s="179"/>
      <c r="M1024" s="179"/>
      <c r="N1024" s="177"/>
    </row>
    <row r="1025" spans="1:14" s="165" customFormat="1" ht="20.100000000000001" customHeight="1">
      <c r="A1025" s="182"/>
      <c r="B1025" s="192"/>
      <c r="C1025" s="191"/>
      <c r="D1025" s="177"/>
      <c r="E1025" s="177"/>
      <c r="F1025" s="179"/>
      <c r="G1025" s="179"/>
      <c r="H1025" s="179"/>
      <c r="I1025" s="179"/>
      <c r="J1025" s="179"/>
      <c r="K1025" s="179"/>
      <c r="L1025" s="179"/>
      <c r="M1025" s="179"/>
      <c r="N1025" s="177"/>
    </row>
    <row r="1026" spans="1:14" s="165" customFormat="1" ht="20.100000000000001" customHeight="1">
      <c r="A1026" s="182"/>
      <c r="B1026" s="192"/>
      <c r="C1026" s="191"/>
      <c r="D1026" s="177"/>
      <c r="E1026" s="177"/>
      <c r="F1026" s="179"/>
      <c r="G1026" s="179"/>
      <c r="H1026" s="179"/>
      <c r="I1026" s="179"/>
      <c r="J1026" s="179"/>
      <c r="K1026" s="179"/>
      <c r="L1026" s="179"/>
      <c r="M1026" s="179"/>
      <c r="N1026" s="177"/>
    </row>
    <row r="1027" spans="1:14" s="165" customFormat="1" ht="20.100000000000001" customHeight="1">
      <c r="A1027" s="182"/>
      <c r="B1027" s="192"/>
      <c r="C1027" s="191"/>
      <c r="D1027" s="177"/>
      <c r="E1027" s="177"/>
      <c r="F1027" s="179"/>
      <c r="G1027" s="179"/>
      <c r="H1027" s="179"/>
      <c r="I1027" s="179"/>
      <c r="J1027" s="179"/>
      <c r="K1027" s="179"/>
      <c r="L1027" s="179"/>
      <c r="M1027" s="179"/>
      <c r="N1027" s="177"/>
    </row>
    <row r="1028" spans="1:14" s="165" customFormat="1" ht="20.100000000000001" customHeight="1">
      <c r="A1028" s="182"/>
      <c r="B1028" s="192"/>
      <c r="C1028" s="191"/>
      <c r="D1028" s="177"/>
      <c r="E1028" s="177"/>
      <c r="F1028" s="179"/>
      <c r="G1028" s="179"/>
      <c r="H1028" s="179"/>
      <c r="I1028" s="179"/>
      <c r="J1028" s="179"/>
      <c r="K1028" s="179"/>
      <c r="L1028" s="179"/>
      <c r="M1028" s="179"/>
      <c r="N1028" s="177"/>
    </row>
    <row r="1029" spans="1:14" s="165" customFormat="1" ht="20.100000000000001" customHeight="1">
      <c r="A1029" s="182"/>
      <c r="B1029" s="192"/>
      <c r="C1029" s="191"/>
      <c r="D1029" s="177"/>
      <c r="E1029" s="177"/>
      <c r="F1029" s="179"/>
      <c r="G1029" s="179"/>
      <c r="H1029" s="179"/>
      <c r="I1029" s="179"/>
      <c r="J1029" s="179"/>
      <c r="K1029" s="179"/>
      <c r="L1029" s="179"/>
      <c r="M1029" s="179"/>
      <c r="N1029" s="177"/>
    </row>
    <row r="1030" spans="1:14" s="165" customFormat="1" ht="20.100000000000001" customHeight="1">
      <c r="A1030" s="182"/>
      <c r="B1030" s="192"/>
      <c r="C1030" s="191"/>
      <c r="D1030" s="177"/>
      <c r="E1030" s="177"/>
      <c r="F1030" s="179"/>
      <c r="G1030" s="179"/>
      <c r="H1030" s="179"/>
      <c r="I1030" s="179"/>
      <c r="J1030" s="179"/>
      <c r="K1030" s="179"/>
      <c r="L1030" s="179"/>
      <c r="M1030" s="179"/>
      <c r="N1030" s="177"/>
    </row>
    <row r="1031" spans="1:14" s="165" customFormat="1" ht="20.100000000000001" customHeight="1">
      <c r="A1031" s="182"/>
      <c r="B1031" s="192"/>
      <c r="C1031" s="191"/>
      <c r="D1031" s="177"/>
      <c r="E1031" s="177"/>
      <c r="F1031" s="179"/>
      <c r="G1031" s="179"/>
      <c r="H1031" s="179"/>
      <c r="I1031" s="179"/>
      <c r="J1031" s="179"/>
      <c r="K1031" s="179"/>
      <c r="L1031" s="179"/>
      <c r="M1031" s="179"/>
      <c r="N1031" s="177"/>
    </row>
    <row r="1032" spans="1:14" s="165" customFormat="1" ht="20.100000000000001" customHeight="1">
      <c r="A1032" s="182"/>
      <c r="B1032" s="192"/>
      <c r="C1032" s="191"/>
      <c r="D1032" s="177"/>
      <c r="E1032" s="177"/>
      <c r="F1032" s="179"/>
      <c r="G1032" s="179"/>
      <c r="H1032" s="179"/>
      <c r="I1032" s="179"/>
      <c r="J1032" s="179"/>
      <c r="K1032" s="179"/>
      <c r="L1032" s="179"/>
      <c r="M1032" s="179"/>
      <c r="N1032" s="177"/>
    </row>
    <row r="1033" spans="1:14" s="165" customFormat="1" ht="20.100000000000001" customHeight="1">
      <c r="A1033" s="182"/>
      <c r="B1033" s="192"/>
      <c r="C1033" s="191"/>
      <c r="D1033" s="177"/>
      <c r="E1033" s="177"/>
      <c r="F1033" s="179"/>
      <c r="G1033" s="179"/>
      <c r="H1033" s="179"/>
      <c r="I1033" s="179"/>
      <c r="J1033" s="179"/>
      <c r="K1033" s="179"/>
      <c r="L1033" s="179"/>
      <c r="M1033" s="179"/>
      <c r="N1033" s="177"/>
    </row>
    <row r="1034" spans="1:14" s="165" customFormat="1" ht="20.100000000000001" customHeight="1">
      <c r="A1034" s="182"/>
      <c r="B1034" s="192"/>
      <c r="C1034" s="191"/>
      <c r="D1034" s="177"/>
      <c r="E1034" s="177"/>
      <c r="F1034" s="179"/>
      <c r="G1034" s="179"/>
      <c r="H1034" s="179"/>
      <c r="I1034" s="179"/>
      <c r="J1034" s="179"/>
      <c r="K1034" s="179"/>
      <c r="L1034" s="179"/>
      <c r="M1034" s="179"/>
      <c r="N1034" s="177"/>
    </row>
    <row r="1035" spans="1:14" s="165" customFormat="1" ht="20.100000000000001" customHeight="1">
      <c r="A1035" s="182"/>
      <c r="B1035" s="192"/>
      <c r="C1035" s="191"/>
      <c r="D1035" s="177"/>
      <c r="E1035" s="177"/>
      <c r="F1035" s="179"/>
      <c r="G1035" s="179"/>
      <c r="H1035" s="179"/>
      <c r="I1035" s="179"/>
      <c r="J1035" s="179"/>
      <c r="K1035" s="179"/>
      <c r="L1035" s="179"/>
      <c r="M1035" s="179"/>
      <c r="N1035" s="177"/>
    </row>
    <row r="1036" spans="1:14" s="165" customFormat="1" ht="20.100000000000001" customHeight="1">
      <c r="A1036" s="182"/>
      <c r="B1036" s="192"/>
      <c r="C1036" s="191"/>
      <c r="D1036" s="177"/>
      <c r="E1036" s="177"/>
      <c r="F1036" s="179"/>
      <c r="G1036" s="179"/>
      <c r="H1036" s="179"/>
      <c r="I1036" s="179"/>
      <c r="J1036" s="179"/>
      <c r="K1036" s="179"/>
      <c r="L1036" s="179"/>
      <c r="M1036" s="179"/>
      <c r="N1036" s="177"/>
    </row>
    <row r="1037" spans="1:14" s="165" customFormat="1" ht="20.100000000000001" customHeight="1">
      <c r="A1037" s="182"/>
      <c r="B1037" s="192"/>
      <c r="C1037" s="191"/>
      <c r="D1037" s="177"/>
      <c r="E1037" s="177"/>
      <c r="F1037" s="179"/>
      <c r="G1037" s="179"/>
      <c r="H1037" s="179"/>
      <c r="I1037" s="179"/>
      <c r="J1037" s="179"/>
      <c r="K1037" s="179"/>
      <c r="L1037" s="179"/>
      <c r="M1037" s="179"/>
      <c r="N1037" s="177"/>
    </row>
    <row r="1038" spans="1:14" s="165" customFormat="1" ht="20.100000000000001" customHeight="1">
      <c r="A1038" s="182"/>
      <c r="B1038" s="192"/>
      <c r="C1038" s="191"/>
      <c r="D1038" s="177"/>
      <c r="E1038" s="177"/>
      <c r="F1038" s="179"/>
      <c r="G1038" s="179"/>
      <c r="H1038" s="179"/>
      <c r="I1038" s="179"/>
      <c r="J1038" s="179"/>
      <c r="K1038" s="179"/>
      <c r="L1038" s="179"/>
      <c r="M1038" s="179"/>
      <c r="N1038" s="177"/>
    </row>
    <row r="1039" spans="1:14" s="165" customFormat="1" ht="20.100000000000001" customHeight="1">
      <c r="A1039" s="182"/>
      <c r="B1039" s="192"/>
      <c r="C1039" s="191"/>
      <c r="D1039" s="177"/>
      <c r="E1039" s="177"/>
      <c r="F1039" s="179"/>
      <c r="G1039" s="179"/>
      <c r="H1039" s="179"/>
      <c r="I1039" s="179"/>
      <c r="J1039" s="179"/>
      <c r="K1039" s="179"/>
      <c r="L1039" s="179"/>
      <c r="M1039" s="179"/>
      <c r="N1039" s="177"/>
    </row>
    <row r="1040" spans="1:14" s="165" customFormat="1" ht="20.100000000000001" customHeight="1">
      <c r="A1040" s="182"/>
      <c r="B1040" s="192"/>
      <c r="C1040" s="191"/>
      <c r="D1040" s="177"/>
      <c r="E1040" s="177"/>
      <c r="F1040" s="179"/>
      <c r="G1040" s="179"/>
      <c r="H1040" s="179"/>
      <c r="I1040" s="179"/>
      <c r="J1040" s="179"/>
      <c r="K1040" s="179"/>
      <c r="L1040" s="179"/>
      <c r="M1040" s="179"/>
      <c r="N1040" s="177"/>
    </row>
    <row r="1041" spans="1:14" s="165" customFormat="1" ht="20.100000000000001" customHeight="1">
      <c r="A1041" s="182"/>
      <c r="B1041" s="192"/>
      <c r="C1041" s="191"/>
      <c r="D1041" s="177"/>
      <c r="E1041" s="177"/>
      <c r="F1041" s="179"/>
      <c r="G1041" s="179"/>
      <c r="H1041" s="179"/>
      <c r="I1041" s="179"/>
      <c r="J1041" s="179"/>
      <c r="K1041" s="179"/>
      <c r="L1041" s="179"/>
      <c r="M1041" s="179"/>
      <c r="N1041" s="177"/>
    </row>
    <row r="1042" spans="1:14" s="165" customFormat="1" ht="20.100000000000001" customHeight="1">
      <c r="A1042" s="182"/>
      <c r="B1042" s="192"/>
      <c r="C1042" s="191"/>
      <c r="D1042" s="177"/>
      <c r="E1042" s="177"/>
      <c r="F1042" s="179"/>
      <c r="G1042" s="179"/>
      <c r="H1042" s="179"/>
      <c r="I1042" s="179"/>
      <c r="J1042" s="179"/>
      <c r="K1042" s="179"/>
      <c r="L1042" s="179"/>
      <c r="M1042" s="179"/>
      <c r="N1042" s="177"/>
    </row>
    <row r="1043" spans="1:14" s="165" customFormat="1" ht="20.100000000000001" customHeight="1">
      <c r="A1043" s="182"/>
      <c r="B1043" s="192"/>
      <c r="C1043" s="191"/>
      <c r="D1043" s="177"/>
      <c r="E1043" s="177"/>
      <c r="F1043" s="179"/>
      <c r="G1043" s="179"/>
      <c r="H1043" s="179"/>
      <c r="I1043" s="179"/>
      <c r="J1043" s="179"/>
      <c r="K1043" s="179"/>
      <c r="L1043" s="179"/>
      <c r="M1043" s="179"/>
      <c r="N1043" s="177"/>
    </row>
    <row r="1044" spans="1:14" s="165" customFormat="1" ht="20.100000000000001" customHeight="1">
      <c r="A1044" s="182"/>
      <c r="B1044" s="192"/>
      <c r="C1044" s="191"/>
      <c r="D1044" s="177"/>
      <c r="E1044" s="177"/>
      <c r="F1044" s="179"/>
      <c r="G1044" s="179"/>
      <c r="H1044" s="179"/>
      <c r="I1044" s="179"/>
      <c r="J1044" s="179"/>
      <c r="K1044" s="179"/>
      <c r="L1044" s="179"/>
      <c r="M1044" s="179"/>
      <c r="N1044" s="177"/>
    </row>
    <row r="1045" spans="1:14" s="165" customFormat="1" ht="20.100000000000001" customHeight="1">
      <c r="A1045" s="182"/>
      <c r="B1045" s="192"/>
      <c r="C1045" s="191"/>
      <c r="D1045" s="177"/>
      <c r="E1045" s="177"/>
      <c r="F1045" s="179"/>
      <c r="G1045" s="179"/>
      <c r="H1045" s="179"/>
      <c r="I1045" s="179"/>
      <c r="J1045" s="179"/>
      <c r="K1045" s="179"/>
      <c r="L1045" s="179"/>
      <c r="M1045" s="179"/>
      <c r="N1045" s="177"/>
    </row>
    <row r="1046" spans="1:14" s="165" customFormat="1" ht="20.100000000000001" customHeight="1">
      <c r="A1046" s="182"/>
      <c r="B1046" s="192"/>
      <c r="C1046" s="191"/>
      <c r="D1046" s="177"/>
      <c r="E1046" s="177"/>
      <c r="F1046" s="179"/>
      <c r="G1046" s="179"/>
      <c r="H1046" s="179"/>
      <c r="I1046" s="179"/>
      <c r="J1046" s="179"/>
      <c r="K1046" s="179"/>
      <c r="L1046" s="179"/>
      <c r="M1046" s="179"/>
      <c r="N1046" s="177"/>
    </row>
    <row r="1047" spans="1:14" s="165" customFormat="1" ht="20.100000000000001" customHeight="1">
      <c r="A1047" s="182"/>
      <c r="B1047" s="192"/>
      <c r="C1047" s="191"/>
      <c r="D1047" s="177"/>
      <c r="E1047" s="177"/>
      <c r="F1047" s="179"/>
      <c r="G1047" s="179"/>
      <c r="H1047" s="179"/>
      <c r="I1047" s="179"/>
      <c r="J1047" s="179"/>
      <c r="K1047" s="179"/>
      <c r="L1047" s="179"/>
      <c r="M1047" s="179"/>
      <c r="N1047" s="177"/>
    </row>
    <row r="1048" spans="1:14" s="165" customFormat="1" ht="20.100000000000001" customHeight="1">
      <c r="A1048" s="182"/>
      <c r="B1048" s="192"/>
      <c r="C1048" s="191"/>
      <c r="D1048" s="177"/>
      <c r="E1048" s="177"/>
      <c r="F1048" s="179"/>
      <c r="G1048" s="179"/>
      <c r="H1048" s="179"/>
      <c r="I1048" s="179"/>
      <c r="J1048" s="179"/>
      <c r="K1048" s="179"/>
      <c r="L1048" s="179"/>
      <c r="M1048" s="179"/>
      <c r="N1048" s="177"/>
    </row>
    <row r="1049" spans="1:14" s="165" customFormat="1" ht="20.100000000000001" customHeight="1">
      <c r="A1049" s="182"/>
      <c r="B1049" s="192"/>
      <c r="C1049" s="191"/>
      <c r="D1049" s="177"/>
      <c r="E1049" s="177"/>
      <c r="F1049" s="179"/>
      <c r="G1049" s="179"/>
      <c r="H1049" s="179"/>
      <c r="I1049" s="179"/>
      <c r="J1049" s="179"/>
      <c r="K1049" s="179"/>
      <c r="L1049" s="179"/>
      <c r="M1049" s="179"/>
      <c r="N1049" s="177"/>
    </row>
    <row r="1050" spans="1:14" s="165" customFormat="1" ht="20.100000000000001" customHeight="1">
      <c r="A1050" s="182"/>
      <c r="B1050" s="192"/>
      <c r="C1050" s="191"/>
      <c r="D1050" s="177"/>
      <c r="E1050" s="177"/>
      <c r="F1050" s="179"/>
      <c r="G1050" s="179"/>
      <c r="H1050" s="179"/>
      <c r="I1050" s="179"/>
      <c r="J1050" s="179"/>
      <c r="K1050" s="179"/>
      <c r="L1050" s="179"/>
      <c r="M1050" s="179"/>
      <c r="N1050" s="177"/>
    </row>
    <row r="1051" spans="1:14" s="165" customFormat="1" ht="20.100000000000001" customHeight="1">
      <c r="A1051" s="182"/>
      <c r="B1051" s="192"/>
      <c r="C1051" s="191"/>
      <c r="D1051" s="177"/>
      <c r="E1051" s="177"/>
      <c r="F1051" s="179"/>
      <c r="G1051" s="179"/>
      <c r="H1051" s="179"/>
      <c r="I1051" s="179"/>
      <c r="J1051" s="179"/>
      <c r="K1051" s="179"/>
      <c r="L1051" s="179"/>
      <c r="M1051" s="179"/>
      <c r="N1051" s="177"/>
    </row>
    <row r="1052" spans="1:14" s="165" customFormat="1" ht="20.100000000000001" customHeight="1">
      <c r="A1052" s="182"/>
      <c r="B1052" s="192"/>
      <c r="C1052" s="191"/>
      <c r="D1052" s="177"/>
      <c r="E1052" s="177"/>
      <c r="F1052" s="179"/>
      <c r="G1052" s="179"/>
      <c r="H1052" s="179"/>
      <c r="I1052" s="179"/>
      <c r="J1052" s="179"/>
      <c r="K1052" s="179"/>
      <c r="L1052" s="179"/>
      <c r="M1052" s="179"/>
      <c r="N1052" s="177"/>
    </row>
    <row r="1053" spans="1:14" s="165" customFormat="1" ht="20.100000000000001" customHeight="1">
      <c r="A1053" s="182"/>
      <c r="B1053" s="192"/>
      <c r="C1053" s="191"/>
      <c r="D1053" s="177"/>
      <c r="E1053" s="177"/>
      <c r="F1053" s="179"/>
      <c r="G1053" s="179"/>
      <c r="H1053" s="179"/>
      <c r="I1053" s="179"/>
      <c r="J1053" s="179"/>
      <c r="K1053" s="179"/>
      <c r="L1053" s="179"/>
      <c r="M1053" s="179"/>
      <c r="N1053" s="177"/>
    </row>
    <row r="1054" spans="1:14" s="165" customFormat="1" ht="20.100000000000001" customHeight="1">
      <c r="A1054" s="182"/>
      <c r="B1054" s="192"/>
      <c r="C1054" s="191"/>
      <c r="D1054" s="177"/>
      <c r="E1054" s="177"/>
      <c r="F1054" s="179"/>
      <c r="G1054" s="179"/>
      <c r="H1054" s="179"/>
      <c r="I1054" s="179"/>
      <c r="J1054" s="179"/>
      <c r="K1054" s="179"/>
      <c r="L1054" s="179"/>
      <c r="M1054" s="179"/>
      <c r="N1054" s="177"/>
    </row>
    <row r="1055" spans="1:14" s="165" customFormat="1" ht="20.100000000000001" customHeight="1">
      <c r="A1055" s="182"/>
      <c r="B1055" s="192"/>
      <c r="C1055" s="191"/>
      <c r="D1055" s="177"/>
      <c r="E1055" s="177"/>
      <c r="F1055" s="179"/>
      <c r="G1055" s="179"/>
      <c r="H1055" s="179"/>
      <c r="I1055" s="179"/>
      <c r="J1055" s="179"/>
      <c r="K1055" s="179"/>
      <c r="L1055" s="179"/>
      <c r="M1055" s="179"/>
      <c r="N1055" s="177"/>
    </row>
    <row r="1056" spans="1:14" s="165" customFormat="1" ht="20.100000000000001" customHeight="1">
      <c r="A1056" s="182"/>
      <c r="B1056" s="192"/>
      <c r="C1056" s="191"/>
      <c r="D1056" s="177"/>
      <c r="E1056" s="177"/>
      <c r="F1056" s="179"/>
      <c r="G1056" s="179"/>
      <c r="H1056" s="179"/>
      <c r="I1056" s="179"/>
      <c r="J1056" s="179"/>
      <c r="K1056" s="179"/>
      <c r="L1056" s="179"/>
      <c r="M1056" s="179"/>
      <c r="N1056" s="177"/>
    </row>
    <row r="1057" spans="1:14" s="165" customFormat="1" ht="20.100000000000001" customHeight="1">
      <c r="A1057" s="182"/>
      <c r="B1057" s="192"/>
      <c r="C1057" s="191"/>
      <c r="D1057" s="177"/>
      <c r="E1057" s="177"/>
      <c r="F1057" s="179"/>
      <c r="G1057" s="179"/>
      <c r="H1057" s="179"/>
      <c r="I1057" s="179"/>
      <c r="J1057" s="179"/>
      <c r="K1057" s="179"/>
      <c r="L1057" s="179"/>
      <c r="M1057" s="179"/>
      <c r="N1057" s="177"/>
    </row>
    <row r="1058" spans="1:14" s="165" customFormat="1" ht="20.100000000000001" customHeight="1">
      <c r="A1058" s="182"/>
      <c r="B1058" s="192"/>
      <c r="C1058" s="191"/>
      <c r="D1058" s="177"/>
      <c r="E1058" s="177"/>
      <c r="F1058" s="179"/>
      <c r="G1058" s="179"/>
      <c r="H1058" s="179"/>
      <c r="I1058" s="179"/>
      <c r="J1058" s="179"/>
      <c r="K1058" s="179"/>
      <c r="L1058" s="179"/>
      <c r="M1058" s="179"/>
      <c r="N1058" s="177"/>
    </row>
    <row r="1059" spans="1:14" s="165" customFormat="1" ht="20.100000000000001" customHeight="1">
      <c r="A1059" s="182"/>
      <c r="B1059" s="192"/>
      <c r="C1059" s="191"/>
      <c r="D1059" s="177"/>
      <c r="E1059" s="177"/>
      <c r="F1059" s="179"/>
      <c r="G1059" s="179"/>
      <c r="H1059" s="179"/>
      <c r="I1059" s="179"/>
      <c r="J1059" s="179"/>
      <c r="K1059" s="179"/>
      <c r="L1059" s="179"/>
      <c r="M1059" s="179"/>
      <c r="N1059" s="177"/>
    </row>
    <row r="1060" spans="1:14" s="165" customFormat="1" ht="20.100000000000001" customHeight="1">
      <c r="A1060" s="182"/>
      <c r="B1060" s="192"/>
      <c r="C1060" s="191"/>
      <c r="D1060" s="177"/>
      <c r="E1060" s="177"/>
      <c r="F1060" s="179"/>
      <c r="G1060" s="179"/>
      <c r="H1060" s="179"/>
      <c r="I1060" s="179"/>
      <c r="J1060" s="179"/>
      <c r="K1060" s="179"/>
      <c r="L1060" s="179"/>
      <c r="M1060" s="179"/>
      <c r="N1060" s="177"/>
    </row>
    <row r="1061" spans="1:14" s="165" customFormat="1" ht="20.100000000000001" customHeight="1">
      <c r="A1061" s="182"/>
      <c r="B1061" s="192"/>
      <c r="C1061" s="191"/>
      <c r="D1061" s="177"/>
      <c r="E1061" s="177"/>
      <c r="F1061" s="179"/>
      <c r="G1061" s="179"/>
      <c r="H1061" s="179"/>
      <c r="I1061" s="179"/>
      <c r="J1061" s="179"/>
      <c r="K1061" s="179"/>
      <c r="L1061" s="179"/>
      <c r="M1061" s="179"/>
      <c r="N1061" s="177"/>
    </row>
    <row r="1062" spans="1:14" s="165" customFormat="1" ht="20.100000000000001" customHeight="1">
      <c r="A1062" s="182"/>
      <c r="B1062" s="192"/>
      <c r="C1062" s="191"/>
      <c r="D1062" s="177"/>
      <c r="E1062" s="177"/>
      <c r="F1062" s="179"/>
      <c r="G1062" s="179"/>
      <c r="H1062" s="179"/>
      <c r="I1062" s="179"/>
      <c r="J1062" s="179"/>
      <c r="K1062" s="179"/>
      <c r="L1062" s="179"/>
      <c r="M1062" s="179"/>
      <c r="N1062" s="177"/>
    </row>
    <row r="1063" spans="1:14" s="165" customFormat="1" ht="20.100000000000001" customHeight="1">
      <c r="A1063" s="182"/>
      <c r="B1063" s="192"/>
      <c r="C1063" s="191"/>
      <c r="D1063" s="177"/>
      <c r="E1063" s="177"/>
      <c r="F1063" s="179"/>
      <c r="G1063" s="179"/>
      <c r="H1063" s="179"/>
      <c r="I1063" s="179"/>
      <c r="J1063" s="179"/>
      <c r="K1063" s="179"/>
      <c r="L1063" s="179"/>
      <c r="M1063" s="179"/>
      <c r="N1063" s="177"/>
    </row>
    <row r="1064" spans="1:14" s="165" customFormat="1" ht="20.100000000000001" customHeight="1">
      <c r="A1064" s="182"/>
      <c r="B1064" s="192"/>
      <c r="C1064" s="191"/>
      <c r="D1064" s="177"/>
      <c r="E1064" s="177"/>
      <c r="F1064" s="179"/>
      <c r="G1064" s="179"/>
      <c r="H1064" s="179"/>
      <c r="I1064" s="179"/>
      <c r="J1064" s="179"/>
      <c r="K1064" s="179"/>
      <c r="L1064" s="179"/>
      <c r="M1064" s="179"/>
      <c r="N1064" s="177"/>
    </row>
    <row r="1065" spans="1:14" s="165" customFormat="1" ht="20.100000000000001" customHeight="1">
      <c r="A1065" s="182"/>
      <c r="B1065" s="192"/>
      <c r="C1065" s="191"/>
      <c r="D1065" s="177"/>
      <c r="E1065" s="177"/>
      <c r="F1065" s="179"/>
      <c r="G1065" s="179"/>
      <c r="H1065" s="179"/>
      <c r="I1065" s="179"/>
      <c r="J1065" s="179"/>
      <c r="K1065" s="179"/>
      <c r="L1065" s="179"/>
      <c r="M1065" s="179"/>
      <c r="N1065" s="177"/>
    </row>
    <row r="1066" spans="1:14" s="165" customFormat="1" ht="20.100000000000001" customHeight="1">
      <c r="A1066" s="182"/>
      <c r="B1066" s="192"/>
      <c r="C1066" s="191"/>
      <c r="D1066" s="177"/>
      <c r="E1066" s="177"/>
      <c r="F1066" s="179"/>
      <c r="G1066" s="179"/>
      <c r="H1066" s="179"/>
      <c r="I1066" s="179"/>
      <c r="J1066" s="179"/>
      <c r="K1066" s="179"/>
      <c r="L1066" s="179"/>
      <c r="M1066" s="179"/>
      <c r="N1066" s="177"/>
    </row>
    <row r="1067" spans="1:14" s="165" customFormat="1" ht="20.100000000000001" customHeight="1">
      <c r="A1067" s="182"/>
      <c r="B1067" s="192"/>
      <c r="C1067" s="191"/>
      <c r="D1067" s="177"/>
      <c r="E1067" s="177"/>
      <c r="F1067" s="179"/>
      <c r="G1067" s="179"/>
      <c r="H1067" s="179"/>
      <c r="I1067" s="179"/>
      <c r="J1067" s="179"/>
      <c r="K1067" s="179"/>
      <c r="L1067" s="179"/>
      <c r="M1067" s="179"/>
      <c r="N1067" s="177"/>
    </row>
    <row r="1068" spans="1:14" s="165" customFormat="1" ht="20.100000000000001" customHeight="1">
      <c r="A1068" s="182"/>
      <c r="B1068" s="192"/>
      <c r="C1068" s="191"/>
      <c r="D1068" s="177"/>
      <c r="E1068" s="177"/>
      <c r="F1068" s="179"/>
      <c r="G1068" s="179"/>
      <c r="H1068" s="179"/>
      <c r="I1068" s="179"/>
      <c r="J1068" s="179"/>
      <c r="K1068" s="179"/>
      <c r="L1068" s="179"/>
      <c r="M1068" s="179"/>
      <c r="N1068" s="177"/>
    </row>
    <row r="1069" spans="1:14" s="165" customFormat="1" ht="20.100000000000001" customHeight="1">
      <c r="A1069" s="182"/>
      <c r="B1069" s="192"/>
      <c r="C1069" s="191"/>
      <c r="D1069" s="177"/>
      <c r="E1069" s="177"/>
      <c r="F1069" s="179"/>
      <c r="G1069" s="179"/>
      <c r="H1069" s="179"/>
      <c r="I1069" s="179"/>
      <c r="J1069" s="179"/>
      <c r="K1069" s="179"/>
      <c r="L1069" s="179"/>
      <c r="M1069" s="179"/>
      <c r="N1069" s="177"/>
    </row>
    <row r="1070" spans="1:14" s="165" customFormat="1" ht="20.100000000000001" customHeight="1">
      <c r="A1070" s="182"/>
      <c r="B1070" s="192"/>
      <c r="C1070" s="191"/>
      <c r="D1070" s="177"/>
      <c r="E1070" s="177"/>
      <c r="F1070" s="179"/>
      <c r="G1070" s="179"/>
      <c r="H1070" s="179"/>
      <c r="I1070" s="179"/>
      <c r="J1070" s="179"/>
      <c r="K1070" s="179"/>
      <c r="L1070" s="179"/>
      <c r="M1070" s="179"/>
      <c r="N1070" s="177"/>
    </row>
    <row r="1071" spans="1:14" s="165" customFormat="1" ht="20.100000000000001" customHeight="1">
      <c r="A1071" s="182"/>
      <c r="B1071" s="192"/>
      <c r="C1071" s="191"/>
      <c r="D1071" s="177"/>
      <c r="E1071" s="177"/>
      <c r="F1071" s="179"/>
      <c r="G1071" s="179"/>
      <c r="H1071" s="179"/>
      <c r="I1071" s="179"/>
      <c r="J1071" s="179"/>
      <c r="K1071" s="179"/>
      <c r="L1071" s="179"/>
      <c r="M1071" s="179"/>
      <c r="N1071" s="177"/>
    </row>
    <row r="1072" spans="1:14" s="165" customFormat="1" ht="20.100000000000001" customHeight="1">
      <c r="A1072" s="182"/>
      <c r="B1072" s="192"/>
      <c r="C1072" s="191"/>
      <c r="D1072" s="177"/>
      <c r="E1072" s="177"/>
      <c r="F1072" s="179"/>
      <c r="G1072" s="179"/>
      <c r="H1072" s="179"/>
      <c r="I1072" s="179"/>
      <c r="J1072" s="179"/>
      <c r="K1072" s="179"/>
      <c r="L1072" s="179"/>
      <c r="M1072" s="179"/>
      <c r="N1072" s="177"/>
    </row>
    <row r="1073" spans="1:14" s="165" customFormat="1" ht="20.100000000000001" customHeight="1">
      <c r="A1073" s="182"/>
      <c r="B1073" s="192"/>
      <c r="C1073" s="191"/>
      <c r="D1073" s="177"/>
      <c r="E1073" s="177"/>
      <c r="F1073" s="179"/>
      <c r="G1073" s="179"/>
      <c r="H1073" s="179"/>
      <c r="I1073" s="179"/>
      <c r="J1073" s="179"/>
      <c r="K1073" s="179"/>
      <c r="L1073" s="179"/>
      <c r="M1073" s="179"/>
      <c r="N1073" s="177"/>
    </row>
    <row r="1074" spans="1:14" s="165" customFormat="1" ht="20.100000000000001" customHeight="1">
      <c r="A1074" s="182"/>
      <c r="B1074" s="192"/>
      <c r="C1074" s="191"/>
      <c r="D1074" s="177"/>
      <c r="E1074" s="177"/>
      <c r="F1074" s="179"/>
      <c r="G1074" s="179"/>
      <c r="H1074" s="179"/>
      <c r="I1074" s="179"/>
      <c r="J1074" s="179"/>
      <c r="K1074" s="179"/>
      <c r="L1074" s="179"/>
      <c r="M1074" s="179"/>
      <c r="N1074" s="177"/>
    </row>
    <row r="1075" spans="1:14" s="165" customFormat="1" ht="20.100000000000001" customHeight="1">
      <c r="A1075" s="182"/>
      <c r="B1075" s="192"/>
      <c r="C1075" s="191"/>
      <c r="D1075" s="177"/>
      <c r="E1075" s="177"/>
      <c r="F1075" s="179"/>
      <c r="G1075" s="179"/>
      <c r="H1075" s="179"/>
      <c r="I1075" s="179"/>
      <c r="J1075" s="179"/>
      <c r="K1075" s="179"/>
      <c r="L1075" s="179"/>
      <c r="M1075" s="179"/>
      <c r="N1075" s="177"/>
    </row>
    <row r="1076" spans="1:14" s="165" customFormat="1" ht="20.100000000000001" customHeight="1">
      <c r="A1076" s="182"/>
      <c r="B1076" s="192"/>
      <c r="C1076" s="191"/>
      <c r="D1076" s="177"/>
      <c r="E1076" s="177"/>
      <c r="F1076" s="179"/>
      <c r="G1076" s="179"/>
      <c r="H1076" s="179"/>
      <c r="I1076" s="179"/>
      <c r="J1076" s="179"/>
      <c r="K1076" s="179"/>
      <c r="L1076" s="179"/>
      <c r="M1076" s="179"/>
      <c r="N1076" s="177"/>
    </row>
    <row r="1077" spans="1:14" s="165" customFormat="1" ht="20.100000000000001" customHeight="1">
      <c r="A1077" s="182"/>
      <c r="B1077" s="192"/>
      <c r="C1077" s="191"/>
      <c r="D1077" s="177"/>
      <c r="E1077" s="177"/>
      <c r="F1077" s="179"/>
      <c r="G1077" s="179"/>
      <c r="H1077" s="179"/>
      <c r="I1077" s="179"/>
      <c r="J1077" s="179"/>
      <c r="K1077" s="179"/>
      <c r="L1077" s="179"/>
      <c r="M1077" s="179"/>
      <c r="N1077" s="177"/>
    </row>
    <row r="1078" spans="1:14" s="165" customFormat="1" ht="20.100000000000001" customHeight="1">
      <c r="A1078" s="182"/>
      <c r="B1078" s="192"/>
      <c r="C1078" s="191"/>
      <c r="D1078" s="177"/>
      <c r="E1078" s="177"/>
      <c r="F1078" s="179"/>
      <c r="G1078" s="179"/>
      <c r="H1078" s="179"/>
      <c r="I1078" s="179"/>
      <c r="J1078" s="179"/>
      <c r="K1078" s="179"/>
      <c r="L1078" s="179"/>
      <c r="M1078" s="179"/>
      <c r="N1078" s="177"/>
    </row>
    <row r="1079" spans="1:14" s="165" customFormat="1" ht="20.100000000000001" customHeight="1">
      <c r="A1079" s="182"/>
      <c r="B1079" s="192"/>
      <c r="C1079" s="191"/>
      <c r="D1079" s="177"/>
      <c r="E1079" s="177"/>
      <c r="F1079" s="179"/>
      <c r="G1079" s="179"/>
      <c r="H1079" s="179"/>
      <c r="I1079" s="179"/>
      <c r="J1079" s="179"/>
      <c r="K1079" s="179"/>
      <c r="L1079" s="179"/>
      <c r="M1079" s="179"/>
      <c r="N1079" s="177"/>
    </row>
    <row r="1080" spans="1:14" s="165" customFormat="1" ht="20.100000000000001" customHeight="1">
      <c r="A1080" s="182"/>
      <c r="B1080" s="192"/>
      <c r="C1080" s="191"/>
      <c r="D1080" s="177"/>
      <c r="E1080" s="177"/>
      <c r="F1080" s="179"/>
      <c r="G1080" s="179"/>
      <c r="H1080" s="179"/>
      <c r="I1080" s="179"/>
      <c r="J1080" s="179"/>
      <c r="K1080" s="179"/>
      <c r="L1080" s="179"/>
      <c r="M1080" s="179"/>
      <c r="N1080" s="177"/>
    </row>
    <row r="1081" spans="1:14" s="165" customFormat="1" ht="20.100000000000001" customHeight="1">
      <c r="A1081" s="182"/>
      <c r="B1081" s="192"/>
      <c r="C1081" s="191"/>
      <c r="D1081" s="177"/>
      <c r="E1081" s="177"/>
      <c r="F1081" s="179"/>
      <c r="G1081" s="179"/>
      <c r="H1081" s="179"/>
      <c r="I1081" s="179"/>
      <c r="J1081" s="179"/>
      <c r="K1081" s="179"/>
      <c r="L1081" s="179"/>
      <c r="M1081" s="179"/>
      <c r="N1081" s="177"/>
    </row>
    <row r="1082" spans="1:14" s="165" customFormat="1" ht="20.100000000000001" customHeight="1">
      <c r="A1082" s="182"/>
      <c r="B1082" s="192"/>
      <c r="C1082" s="191"/>
      <c r="D1082" s="177"/>
      <c r="E1082" s="177"/>
      <c r="F1082" s="179"/>
      <c r="G1082" s="179"/>
      <c r="H1082" s="179"/>
      <c r="I1082" s="179"/>
      <c r="J1082" s="179"/>
      <c r="K1082" s="179"/>
      <c r="L1082" s="179"/>
      <c r="M1082" s="179"/>
      <c r="N1082" s="177"/>
    </row>
    <row r="1083" spans="1:14" s="165" customFormat="1" ht="20.100000000000001" customHeight="1">
      <c r="A1083" s="182"/>
      <c r="B1083" s="192"/>
      <c r="C1083" s="191"/>
      <c r="D1083" s="177"/>
      <c r="E1083" s="177"/>
      <c r="F1083" s="179"/>
      <c r="G1083" s="179"/>
      <c r="H1083" s="179"/>
      <c r="I1083" s="179"/>
      <c r="J1083" s="179"/>
      <c r="K1083" s="179"/>
      <c r="L1083" s="179"/>
      <c r="M1083" s="179"/>
      <c r="N1083" s="177"/>
    </row>
    <row r="1084" spans="1:14" s="165" customFormat="1" ht="20.100000000000001" customHeight="1">
      <c r="A1084" s="182"/>
      <c r="B1084" s="192"/>
      <c r="C1084" s="191"/>
      <c r="D1084" s="177"/>
      <c r="E1084" s="177"/>
      <c r="F1084" s="179"/>
      <c r="G1084" s="179"/>
      <c r="H1084" s="179"/>
      <c r="I1084" s="179"/>
      <c r="J1084" s="179"/>
      <c r="K1084" s="179"/>
      <c r="L1084" s="179"/>
      <c r="M1084" s="179"/>
      <c r="N1084" s="177"/>
    </row>
    <row r="1085" spans="1:14" s="165" customFormat="1" ht="20.100000000000001" customHeight="1">
      <c r="A1085" s="182"/>
      <c r="B1085" s="192"/>
      <c r="C1085" s="191"/>
      <c r="D1085" s="177"/>
      <c r="E1085" s="177"/>
      <c r="F1085" s="179"/>
      <c r="G1085" s="179"/>
      <c r="H1085" s="179"/>
      <c r="I1085" s="179"/>
      <c r="J1085" s="179"/>
      <c r="K1085" s="179"/>
      <c r="L1085" s="179"/>
      <c r="M1085" s="179"/>
      <c r="N1085" s="177"/>
    </row>
    <row r="1086" spans="1:14" s="165" customFormat="1" ht="20.100000000000001" customHeight="1">
      <c r="A1086" s="182"/>
      <c r="B1086" s="192"/>
      <c r="C1086" s="191"/>
      <c r="D1086" s="177"/>
      <c r="E1086" s="177"/>
      <c r="F1086" s="179"/>
      <c r="G1086" s="179"/>
      <c r="H1086" s="179"/>
      <c r="I1086" s="179"/>
      <c r="J1086" s="179"/>
      <c r="K1086" s="179"/>
      <c r="L1086" s="179"/>
      <c r="M1086" s="179"/>
      <c r="N1086" s="177"/>
    </row>
    <row r="1087" spans="1:14" s="165" customFormat="1" ht="20.100000000000001" customHeight="1">
      <c r="A1087" s="182"/>
      <c r="B1087" s="192"/>
      <c r="C1087" s="191"/>
      <c r="D1087" s="177"/>
      <c r="E1087" s="177"/>
      <c r="F1087" s="179"/>
      <c r="G1087" s="179"/>
      <c r="H1087" s="179"/>
      <c r="I1087" s="179"/>
      <c r="J1087" s="179"/>
      <c r="K1087" s="179"/>
      <c r="L1087" s="179"/>
      <c r="M1087" s="179"/>
      <c r="N1087" s="177"/>
    </row>
    <row r="1088" spans="1:14" s="165" customFormat="1" ht="20.100000000000001" customHeight="1">
      <c r="A1088" s="182"/>
      <c r="B1088" s="192"/>
      <c r="C1088" s="191"/>
      <c r="D1088" s="177"/>
      <c r="E1088" s="177"/>
      <c r="F1088" s="179"/>
      <c r="G1088" s="179"/>
      <c r="H1088" s="179"/>
      <c r="I1088" s="179"/>
      <c r="J1088" s="179"/>
      <c r="K1088" s="179"/>
      <c r="L1088" s="179"/>
      <c r="M1088" s="179"/>
      <c r="N1088" s="177"/>
    </row>
    <row r="1089" spans="1:14" s="165" customFormat="1" ht="20.100000000000001" customHeight="1">
      <c r="A1089" s="182"/>
      <c r="B1089" s="192"/>
      <c r="C1089" s="191"/>
      <c r="D1089" s="177"/>
      <c r="E1089" s="177"/>
      <c r="F1089" s="179"/>
      <c r="G1089" s="179"/>
      <c r="H1089" s="179"/>
      <c r="I1089" s="179"/>
      <c r="J1089" s="179"/>
      <c r="K1089" s="179"/>
      <c r="L1089" s="179"/>
      <c r="M1089" s="179"/>
      <c r="N1089" s="177"/>
    </row>
    <row r="1090" spans="1:14" s="165" customFormat="1" ht="20.100000000000001" customHeight="1">
      <c r="A1090" s="182"/>
      <c r="B1090" s="192"/>
      <c r="C1090" s="191"/>
      <c r="D1090" s="177"/>
      <c r="E1090" s="177"/>
      <c r="F1090" s="179"/>
      <c r="G1090" s="179"/>
      <c r="H1090" s="179"/>
      <c r="I1090" s="179"/>
      <c r="J1090" s="179"/>
      <c r="K1090" s="179"/>
      <c r="L1090" s="179"/>
      <c r="M1090" s="179"/>
      <c r="N1090" s="177"/>
    </row>
    <row r="1091" spans="1:14" s="165" customFormat="1" ht="20.100000000000001" customHeight="1">
      <c r="A1091" s="182"/>
      <c r="B1091" s="192"/>
      <c r="C1091" s="191"/>
      <c r="D1091" s="177"/>
      <c r="E1091" s="177"/>
      <c r="F1091" s="179"/>
      <c r="G1091" s="179"/>
      <c r="H1091" s="179"/>
      <c r="I1091" s="179"/>
      <c r="J1091" s="179"/>
      <c r="K1091" s="179"/>
      <c r="L1091" s="179"/>
      <c r="M1091" s="179"/>
      <c r="N1091" s="177"/>
    </row>
    <row r="1092" spans="1:14" s="165" customFormat="1" ht="20.100000000000001" customHeight="1">
      <c r="A1092" s="182"/>
      <c r="B1092" s="192"/>
      <c r="C1092" s="191"/>
      <c r="D1092" s="177"/>
      <c r="E1092" s="177"/>
      <c r="F1092" s="179"/>
      <c r="G1092" s="179"/>
      <c r="H1092" s="179"/>
      <c r="I1092" s="179"/>
      <c r="J1092" s="179"/>
      <c r="K1092" s="179"/>
      <c r="L1092" s="179"/>
      <c r="M1092" s="179"/>
      <c r="N1092" s="177"/>
    </row>
    <row r="1093" spans="1:14" s="165" customFormat="1" ht="20.100000000000001" customHeight="1">
      <c r="A1093" s="182"/>
      <c r="B1093" s="192"/>
      <c r="C1093" s="191"/>
      <c r="D1093" s="177"/>
      <c r="E1093" s="177"/>
      <c r="F1093" s="179"/>
      <c r="G1093" s="179"/>
      <c r="H1093" s="179"/>
      <c r="I1093" s="179"/>
      <c r="J1093" s="179"/>
      <c r="K1093" s="179"/>
      <c r="L1093" s="179"/>
      <c r="M1093" s="179"/>
      <c r="N1093" s="177"/>
    </row>
    <row r="1094" spans="1:14" s="165" customFormat="1" ht="20.100000000000001" customHeight="1">
      <c r="A1094" s="182"/>
      <c r="B1094" s="192"/>
      <c r="C1094" s="191"/>
      <c r="D1094" s="177"/>
      <c r="E1094" s="177"/>
      <c r="F1094" s="179"/>
      <c r="G1094" s="179"/>
      <c r="H1094" s="179"/>
      <c r="I1094" s="179"/>
      <c r="J1094" s="179"/>
      <c r="K1094" s="179"/>
      <c r="L1094" s="179"/>
      <c r="M1094" s="179"/>
      <c r="N1094" s="177"/>
    </row>
    <row r="1095" spans="1:14" s="165" customFormat="1" ht="20.100000000000001" customHeight="1">
      <c r="A1095" s="182"/>
      <c r="B1095" s="192"/>
      <c r="C1095" s="191"/>
      <c r="D1095" s="177"/>
      <c r="E1095" s="177"/>
      <c r="F1095" s="179"/>
      <c r="G1095" s="179"/>
      <c r="H1095" s="179"/>
      <c r="I1095" s="179"/>
      <c r="J1095" s="179"/>
      <c r="K1095" s="179"/>
      <c r="L1095" s="179"/>
      <c r="M1095" s="179"/>
      <c r="N1095" s="177"/>
    </row>
    <row r="1096" spans="1:14" s="165" customFormat="1" ht="20.100000000000001" customHeight="1">
      <c r="A1096" s="182"/>
      <c r="B1096" s="192"/>
      <c r="C1096" s="191"/>
      <c r="D1096" s="177"/>
      <c r="E1096" s="177"/>
      <c r="F1096" s="179"/>
      <c r="G1096" s="179"/>
      <c r="H1096" s="179"/>
      <c r="I1096" s="179"/>
      <c r="J1096" s="179"/>
      <c r="K1096" s="179"/>
      <c r="L1096" s="179"/>
      <c r="M1096" s="179"/>
      <c r="N1096" s="177"/>
    </row>
    <row r="1097" spans="1:14" s="165" customFormat="1" ht="20.100000000000001" customHeight="1">
      <c r="A1097" s="182"/>
      <c r="B1097" s="192"/>
      <c r="C1097" s="191"/>
      <c r="D1097" s="177"/>
      <c r="E1097" s="177"/>
      <c r="F1097" s="179"/>
      <c r="G1097" s="179"/>
      <c r="H1097" s="179"/>
      <c r="I1097" s="179"/>
      <c r="J1097" s="179"/>
      <c r="K1097" s="179"/>
      <c r="L1097" s="179"/>
      <c r="M1097" s="179"/>
      <c r="N1097" s="177"/>
    </row>
    <row r="1098" spans="1:14" s="165" customFormat="1" ht="20.100000000000001" customHeight="1">
      <c r="A1098" s="182"/>
      <c r="B1098" s="192"/>
      <c r="C1098" s="191"/>
      <c r="D1098" s="177"/>
      <c r="E1098" s="177"/>
      <c r="F1098" s="179"/>
      <c r="G1098" s="179"/>
      <c r="H1098" s="179"/>
      <c r="I1098" s="179"/>
      <c r="J1098" s="179"/>
      <c r="K1098" s="179"/>
      <c r="L1098" s="179"/>
      <c r="M1098" s="179"/>
      <c r="N1098" s="177"/>
    </row>
    <row r="1099" spans="1:14" s="165" customFormat="1" ht="20.100000000000001" customHeight="1">
      <c r="A1099" s="182"/>
      <c r="B1099" s="192"/>
      <c r="C1099" s="191"/>
      <c r="D1099" s="177"/>
      <c r="E1099" s="177"/>
      <c r="F1099" s="179"/>
      <c r="G1099" s="179"/>
      <c r="H1099" s="179"/>
      <c r="I1099" s="179"/>
      <c r="J1099" s="179"/>
      <c r="K1099" s="179"/>
      <c r="L1099" s="179"/>
      <c r="M1099" s="179"/>
      <c r="N1099" s="177"/>
    </row>
    <row r="1100" spans="1:14" s="165" customFormat="1" ht="20.100000000000001" customHeight="1">
      <c r="A1100" s="182"/>
      <c r="B1100" s="192"/>
      <c r="C1100" s="191"/>
      <c r="D1100" s="177"/>
      <c r="E1100" s="177"/>
      <c r="F1100" s="179"/>
      <c r="G1100" s="179"/>
      <c r="H1100" s="179"/>
      <c r="I1100" s="179"/>
      <c r="J1100" s="179"/>
      <c r="K1100" s="179"/>
      <c r="L1100" s="179"/>
      <c r="M1100" s="179"/>
      <c r="N1100" s="177"/>
    </row>
    <row r="1101" spans="1:14" s="165" customFormat="1" ht="20.100000000000001" customHeight="1">
      <c r="A1101" s="182"/>
      <c r="B1101" s="192"/>
      <c r="C1101" s="191"/>
      <c r="D1101" s="177"/>
      <c r="E1101" s="177"/>
      <c r="F1101" s="179"/>
      <c r="G1101" s="179"/>
      <c r="H1101" s="179"/>
      <c r="I1101" s="179"/>
      <c r="J1101" s="179"/>
      <c r="K1101" s="179"/>
      <c r="L1101" s="179"/>
      <c r="M1101" s="179"/>
      <c r="N1101" s="177"/>
    </row>
    <row r="1102" spans="1:14" s="165" customFormat="1" ht="20.100000000000001" customHeight="1">
      <c r="A1102" s="182"/>
      <c r="B1102" s="192"/>
      <c r="C1102" s="191"/>
      <c r="D1102" s="177"/>
      <c r="E1102" s="177"/>
      <c r="F1102" s="179"/>
      <c r="G1102" s="179"/>
      <c r="H1102" s="179"/>
      <c r="I1102" s="179"/>
      <c r="J1102" s="179"/>
      <c r="K1102" s="179"/>
      <c r="L1102" s="179"/>
      <c r="M1102" s="179"/>
      <c r="N1102" s="177"/>
    </row>
    <row r="1103" spans="1:14" s="165" customFormat="1" ht="20.100000000000001" customHeight="1">
      <c r="A1103" s="182"/>
      <c r="B1103" s="192"/>
      <c r="C1103" s="191"/>
      <c r="D1103" s="177"/>
      <c r="E1103" s="177"/>
      <c r="F1103" s="179"/>
      <c r="G1103" s="179"/>
      <c r="H1103" s="179"/>
      <c r="I1103" s="179"/>
      <c r="J1103" s="179"/>
      <c r="K1103" s="179"/>
      <c r="L1103" s="179"/>
      <c r="M1103" s="179"/>
      <c r="N1103" s="177"/>
    </row>
    <row r="1104" spans="1:14" s="165" customFormat="1" ht="20.100000000000001" customHeight="1">
      <c r="A1104" s="182"/>
      <c r="B1104" s="192"/>
      <c r="C1104" s="191"/>
      <c r="D1104" s="177"/>
      <c r="E1104" s="177"/>
      <c r="F1104" s="179"/>
      <c r="G1104" s="179"/>
      <c r="H1104" s="179"/>
      <c r="I1104" s="179"/>
      <c r="J1104" s="179"/>
      <c r="K1104" s="179"/>
      <c r="L1104" s="179"/>
      <c r="M1104" s="179"/>
      <c r="N1104" s="177"/>
    </row>
    <row r="1105" spans="1:14" s="165" customFormat="1" ht="20.100000000000001" customHeight="1">
      <c r="A1105" s="182"/>
      <c r="B1105" s="192"/>
      <c r="C1105" s="191"/>
      <c r="D1105" s="177"/>
      <c r="E1105" s="177"/>
      <c r="F1105" s="179"/>
      <c r="G1105" s="179"/>
      <c r="H1105" s="179"/>
      <c r="I1105" s="179"/>
      <c r="J1105" s="179"/>
      <c r="K1105" s="179"/>
      <c r="L1105" s="179"/>
      <c r="M1105" s="179"/>
      <c r="N1105" s="177"/>
    </row>
    <row r="1106" spans="1:14" s="165" customFormat="1" ht="20.100000000000001" customHeight="1">
      <c r="A1106" s="182"/>
      <c r="B1106" s="192"/>
      <c r="C1106" s="191"/>
      <c r="D1106" s="177"/>
      <c r="E1106" s="177"/>
      <c r="F1106" s="179"/>
      <c r="G1106" s="179"/>
      <c r="H1106" s="179"/>
      <c r="I1106" s="179"/>
      <c r="J1106" s="179"/>
      <c r="K1106" s="179"/>
      <c r="L1106" s="179"/>
      <c r="M1106" s="179"/>
      <c r="N1106" s="177"/>
    </row>
    <row r="1107" spans="1:14" s="165" customFormat="1" ht="20.100000000000001" customHeight="1">
      <c r="A1107" s="182"/>
      <c r="B1107" s="192"/>
      <c r="C1107" s="191"/>
      <c r="D1107" s="177"/>
      <c r="E1107" s="177"/>
      <c r="F1107" s="179"/>
      <c r="G1107" s="179"/>
      <c r="H1107" s="179"/>
      <c r="I1107" s="179"/>
      <c r="J1107" s="179"/>
      <c r="K1107" s="179"/>
      <c r="L1107" s="179"/>
      <c r="M1107" s="179"/>
      <c r="N1107" s="177"/>
    </row>
    <row r="1108" spans="1:14" s="165" customFormat="1" ht="20.100000000000001" customHeight="1">
      <c r="A1108" s="182"/>
      <c r="B1108" s="192"/>
      <c r="C1108" s="191"/>
      <c r="D1108" s="177"/>
      <c r="E1108" s="177"/>
      <c r="F1108" s="179"/>
      <c r="G1108" s="179"/>
      <c r="H1108" s="179"/>
      <c r="I1108" s="179"/>
      <c r="J1108" s="179"/>
      <c r="K1108" s="179"/>
      <c r="L1108" s="179"/>
      <c r="M1108" s="179"/>
      <c r="N1108" s="177"/>
    </row>
    <row r="1109" spans="1:14" s="165" customFormat="1" ht="20.100000000000001" customHeight="1">
      <c r="A1109" s="182"/>
      <c r="B1109" s="192"/>
      <c r="C1109" s="191"/>
      <c r="D1109" s="177"/>
      <c r="E1109" s="177"/>
      <c r="F1109" s="179"/>
      <c r="G1109" s="179"/>
      <c r="H1109" s="179"/>
      <c r="I1109" s="179"/>
      <c r="J1109" s="179"/>
      <c r="K1109" s="179"/>
      <c r="L1109" s="179"/>
      <c r="M1109" s="179"/>
      <c r="N1109" s="177"/>
    </row>
    <row r="1110" spans="1:14" s="165" customFormat="1" ht="20.100000000000001" customHeight="1">
      <c r="A1110" s="182"/>
      <c r="B1110" s="192"/>
      <c r="C1110" s="191"/>
      <c r="D1110" s="177"/>
      <c r="E1110" s="177"/>
      <c r="F1110" s="179"/>
      <c r="G1110" s="179"/>
      <c r="H1110" s="179"/>
      <c r="I1110" s="179"/>
      <c r="J1110" s="179"/>
      <c r="K1110" s="179"/>
      <c r="L1110" s="179"/>
      <c r="M1110" s="179"/>
      <c r="N1110" s="177"/>
    </row>
    <row r="1111" spans="1:14" s="165" customFormat="1" ht="20.100000000000001" customHeight="1">
      <c r="A1111" s="182"/>
      <c r="B1111" s="192"/>
      <c r="C1111" s="191"/>
      <c r="D1111" s="177"/>
      <c r="E1111" s="177"/>
      <c r="F1111" s="179"/>
      <c r="G1111" s="179"/>
      <c r="H1111" s="179"/>
      <c r="I1111" s="179"/>
      <c r="J1111" s="179"/>
      <c r="K1111" s="179"/>
      <c r="L1111" s="179"/>
      <c r="M1111" s="179"/>
      <c r="N1111" s="177"/>
    </row>
    <row r="1112" spans="1:14" s="165" customFormat="1" ht="20.100000000000001" customHeight="1">
      <c r="A1112" s="182"/>
      <c r="B1112" s="192"/>
      <c r="C1112" s="191"/>
      <c r="D1112" s="177"/>
      <c r="E1112" s="177"/>
      <c r="F1112" s="179"/>
      <c r="G1112" s="179"/>
      <c r="H1112" s="179"/>
      <c r="I1112" s="179"/>
      <c r="J1112" s="179"/>
      <c r="K1112" s="179"/>
      <c r="L1112" s="179"/>
      <c r="M1112" s="179"/>
      <c r="N1112" s="177"/>
    </row>
    <row r="1113" spans="1:14" s="165" customFormat="1" ht="20.100000000000001" customHeight="1">
      <c r="A1113" s="182"/>
      <c r="B1113" s="192"/>
      <c r="C1113" s="191"/>
      <c r="D1113" s="177"/>
      <c r="E1113" s="177"/>
      <c r="F1113" s="179"/>
      <c r="G1113" s="179"/>
      <c r="H1113" s="179"/>
      <c r="I1113" s="179"/>
      <c r="J1113" s="179"/>
      <c r="K1113" s="179"/>
      <c r="L1113" s="179"/>
      <c r="M1113" s="179"/>
      <c r="N1113" s="177"/>
    </row>
    <row r="1114" spans="1:14" s="165" customFormat="1" ht="20.100000000000001" customHeight="1">
      <c r="A1114" s="182"/>
      <c r="B1114" s="192"/>
      <c r="C1114" s="191"/>
      <c r="D1114" s="177"/>
      <c r="E1114" s="177"/>
      <c r="F1114" s="179"/>
      <c r="G1114" s="179"/>
      <c r="H1114" s="179"/>
      <c r="I1114" s="179"/>
      <c r="J1114" s="179"/>
      <c r="K1114" s="179"/>
      <c r="L1114" s="179"/>
      <c r="M1114" s="179"/>
      <c r="N1114" s="177"/>
    </row>
    <row r="1115" spans="1:14" s="165" customFormat="1" ht="20.100000000000001" customHeight="1">
      <c r="A1115" s="182"/>
      <c r="B1115" s="192"/>
      <c r="C1115" s="191"/>
      <c r="D1115" s="177"/>
      <c r="E1115" s="177"/>
      <c r="F1115" s="179"/>
      <c r="G1115" s="179"/>
      <c r="H1115" s="179"/>
      <c r="I1115" s="179"/>
      <c r="J1115" s="179"/>
      <c r="K1115" s="179"/>
      <c r="L1115" s="179"/>
      <c r="M1115" s="179"/>
      <c r="N1115" s="177"/>
    </row>
    <row r="1116" spans="1:14" s="165" customFormat="1" ht="20.100000000000001" customHeight="1">
      <c r="A1116" s="182"/>
      <c r="B1116" s="192"/>
      <c r="C1116" s="191"/>
      <c r="D1116" s="177"/>
      <c r="E1116" s="177"/>
      <c r="F1116" s="179"/>
      <c r="G1116" s="179"/>
      <c r="H1116" s="179"/>
      <c r="I1116" s="179"/>
      <c r="J1116" s="179"/>
      <c r="K1116" s="179"/>
      <c r="L1116" s="179"/>
      <c r="M1116" s="179"/>
      <c r="N1116" s="177"/>
    </row>
    <row r="1117" spans="1:14" s="165" customFormat="1" ht="20.100000000000001" customHeight="1">
      <c r="A1117" s="182"/>
      <c r="B1117" s="192"/>
      <c r="C1117" s="191"/>
      <c r="D1117" s="177"/>
      <c r="E1117" s="177"/>
      <c r="F1117" s="179"/>
      <c r="G1117" s="179"/>
      <c r="H1117" s="179"/>
      <c r="I1117" s="179"/>
      <c r="J1117" s="179"/>
      <c r="K1117" s="179"/>
      <c r="L1117" s="179"/>
      <c r="M1117" s="179"/>
      <c r="N1117" s="177"/>
    </row>
    <row r="1118" spans="1:14" s="165" customFormat="1" ht="20.100000000000001" customHeight="1">
      <c r="A1118" s="182"/>
      <c r="B1118" s="192"/>
      <c r="C1118" s="191"/>
      <c r="D1118" s="177"/>
      <c r="E1118" s="177"/>
      <c r="F1118" s="179"/>
      <c r="G1118" s="179"/>
      <c r="H1118" s="179"/>
      <c r="I1118" s="179"/>
      <c r="J1118" s="179"/>
      <c r="K1118" s="179"/>
      <c r="L1118" s="179"/>
      <c r="M1118" s="179"/>
      <c r="N1118" s="177"/>
    </row>
    <row r="1119" spans="1:14" s="165" customFormat="1" ht="20.100000000000001" customHeight="1">
      <c r="A1119" s="182"/>
      <c r="B1119" s="192"/>
      <c r="C1119" s="191"/>
      <c r="D1119" s="177"/>
      <c r="E1119" s="177"/>
      <c r="F1119" s="179"/>
      <c r="G1119" s="179"/>
      <c r="H1119" s="179"/>
      <c r="I1119" s="179"/>
      <c r="J1119" s="179"/>
      <c r="K1119" s="179"/>
      <c r="L1119" s="179"/>
      <c r="M1119" s="179"/>
      <c r="N1119" s="177"/>
    </row>
    <row r="1120" spans="1:14" s="165" customFormat="1" ht="20.100000000000001" customHeight="1">
      <c r="A1120" s="182"/>
      <c r="B1120" s="192"/>
      <c r="C1120" s="191"/>
      <c r="D1120" s="177"/>
      <c r="E1120" s="177"/>
      <c r="F1120" s="179"/>
      <c r="G1120" s="179"/>
      <c r="H1120" s="179"/>
      <c r="I1120" s="179"/>
      <c r="J1120" s="179"/>
      <c r="K1120" s="179"/>
      <c r="L1120" s="179"/>
      <c r="M1120" s="179"/>
      <c r="N1120" s="177"/>
    </row>
    <row r="1121" spans="1:14" s="165" customFormat="1" ht="20.100000000000001" customHeight="1">
      <c r="A1121" s="182"/>
      <c r="B1121" s="192"/>
      <c r="C1121" s="191"/>
      <c r="D1121" s="177"/>
      <c r="E1121" s="177"/>
      <c r="F1121" s="179"/>
      <c r="G1121" s="179"/>
      <c r="H1121" s="179"/>
      <c r="I1121" s="179"/>
      <c r="J1121" s="179"/>
      <c r="K1121" s="179"/>
      <c r="L1121" s="179"/>
      <c r="M1121" s="179"/>
      <c r="N1121" s="177"/>
    </row>
    <row r="1122" spans="1:14" s="165" customFormat="1" ht="20.100000000000001" customHeight="1">
      <c r="A1122" s="182"/>
      <c r="B1122" s="192"/>
      <c r="C1122" s="191"/>
      <c r="D1122" s="177"/>
      <c r="E1122" s="177"/>
      <c r="F1122" s="179"/>
      <c r="G1122" s="179"/>
      <c r="H1122" s="179"/>
      <c r="I1122" s="179"/>
      <c r="J1122" s="179"/>
      <c r="K1122" s="179"/>
      <c r="L1122" s="179"/>
      <c r="M1122" s="179"/>
      <c r="N1122" s="177"/>
    </row>
    <row r="1123" spans="1:14" s="165" customFormat="1" ht="20.100000000000001" customHeight="1">
      <c r="A1123" s="182"/>
      <c r="B1123" s="192"/>
      <c r="C1123" s="191"/>
      <c r="D1123" s="177"/>
      <c r="E1123" s="177"/>
      <c r="F1123" s="179"/>
      <c r="G1123" s="179"/>
      <c r="H1123" s="179"/>
      <c r="I1123" s="179"/>
      <c r="J1123" s="179"/>
      <c r="K1123" s="179"/>
      <c r="L1123" s="179"/>
      <c r="M1123" s="179"/>
      <c r="N1123" s="177"/>
    </row>
    <row r="1124" spans="1:14" s="165" customFormat="1" ht="20.100000000000001" customHeight="1">
      <c r="A1124" s="182"/>
      <c r="B1124" s="192"/>
      <c r="C1124" s="191"/>
      <c r="D1124" s="177"/>
      <c r="E1124" s="177"/>
      <c r="F1124" s="179"/>
      <c r="G1124" s="179"/>
      <c r="H1124" s="179"/>
      <c r="I1124" s="179"/>
      <c r="J1124" s="179"/>
      <c r="K1124" s="179"/>
      <c r="L1124" s="179"/>
      <c r="M1124" s="179"/>
      <c r="N1124" s="177"/>
    </row>
    <row r="1125" spans="1:14" s="165" customFormat="1" ht="20.100000000000001" customHeight="1">
      <c r="A1125" s="182"/>
      <c r="B1125" s="192"/>
      <c r="C1125" s="191"/>
      <c r="D1125" s="177"/>
      <c r="E1125" s="177"/>
      <c r="F1125" s="179"/>
      <c r="G1125" s="179"/>
      <c r="H1125" s="179"/>
      <c r="I1125" s="179"/>
      <c r="J1125" s="179"/>
      <c r="K1125" s="179"/>
      <c r="L1125" s="179"/>
      <c r="M1125" s="179"/>
      <c r="N1125" s="177"/>
    </row>
    <row r="1126" spans="1:14" s="165" customFormat="1" ht="20.100000000000001" customHeight="1">
      <c r="A1126" s="182"/>
      <c r="B1126" s="192"/>
      <c r="C1126" s="191"/>
      <c r="D1126" s="177"/>
      <c r="E1126" s="177"/>
      <c r="F1126" s="179"/>
      <c r="G1126" s="179"/>
      <c r="H1126" s="179"/>
      <c r="I1126" s="179"/>
      <c r="J1126" s="179"/>
      <c r="K1126" s="179"/>
      <c r="L1126" s="179"/>
      <c r="M1126" s="179"/>
      <c r="N1126" s="177"/>
    </row>
    <row r="1127" spans="1:14" s="165" customFormat="1" ht="20.100000000000001" customHeight="1">
      <c r="A1127" s="182"/>
      <c r="B1127" s="192"/>
      <c r="C1127" s="191"/>
      <c r="D1127" s="177"/>
      <c r="E1127" s="177"/>
      <c r="F1127" s="179"/>
      <c r="G1127" s="179"/>
      <c r="H1127" s="179"/>
      <c r="I1127" s="179"/>
      <c r="J1127" s="179"/>
      <c r="K1127" s="179"/>
      <c r="L1127" s="179"/>
      <c r="M1127" s="179"/>
      <c r="N1127" s="177"/>
    </row>
    <row r="1128" spans="1:14" s="165" customFormat="1" ht="20.100000000000001" customHeight="1">
      <c r="A1128" s="182"/>
      <c r="B1128" s="192"/>
      <c r="C1128" s="191"/>
      <c r="D1128" s="177"/>
      <c r="E1128" s="177"/>
      <c r="F1128" s="179"/>
      <c r="G1128" s="179"/>
      <c r="H1128" s="179"/>
      <c r="I1128" s="179"/>
      <c r="J1128" s="179"/>
      <c r="K1128" s="179"/>
      <c r="L1128" s="179"/>
      <c r="M1128" s="179"/>
      <c r="N1128" s="177"/>
    </row>
    <row r="1129" spans="1:14" s="165" customFormat="1" ht="20.100000000000001" customHeight="1">
      <c r="A1129" s="182"/>
      <c r="B1129" s="192"/>
      <c r="C1129" s="191"/>
      <c r="D1129" s="177"/>
      <c r="E1129" s="177"/>
      <c r="F1129" s="179"/>
      <c r="G1129" s="179"/>
      <c r="H1129" s="179"/>
      <c r="I1129" s="179"/>
      <c r="J1129" s="179"/>
      <c r="K1129" s="179"/>
      <c r="L1129" s="179"/>
      <c r="M1129" s="179"/>
      <c r="N1129" s="177"/>
    </row>
    <row r="1130" spans="1:14" s="165" customFormat="1" ht="20.100000000000001" customHeight="1">
      <c r="A1130" s="182"/>
      <c r="B1130" s="192"/>
      <c r="C1130" s="191"/>
      <c r="D1130" s="177"/>
      <c r="E1130" s="177"/>
      <c r="F1130" s="179"/>
      <c r="G1130" s="179"/>
      <c r="H1130" s="179"/>
      <c r="I1130" s="179"/>
      <c r="J1130" s="179"/>
      <c r="K1130" s="179"/>
      <c r="L1130" s="179"/>
      <c r="M1130" s="179"/>
      <c r="N1130" s="177"/>
    </row>
    <row r="1131" spans="1:14" s="165" customFormat="1" ht="20.100000000000001" customHeight="1">
      <c r="A1131" s="182"/>
      <c r="B1131" s="192"/>
      <c r="C1131" s="191"/>
      <c r="D1131" s="177"/>
      <c r="E1131" s="177"/>
      <c r="F1131" s="179"/>
      <c r="G1131" s="179"/>
      <c r="H1131" s="179"/>
      <c r="I1131" s="179"/>
      <c r="J1131" s="179"/>
      <c r="K1131" s="179"/>
      <c r="L1131" s="179"/>
      <c r="M1131" s="179"/>
      <c r="N1131" s="177"/>
    </row>
    <row r="1132" spans="1:14" s="165" customFormat="1" ht="20.100000000000001" customHeight="1">
      <c r="A1132" s="182"/>
      <c r="B1132" s="192"/>
      <c r="C1132" s="191"/>
      <c r="D1132" s="177"/>
      <c r="E1132" s="177"/>
      <c r="F1132" s="179"/>
      <c r="G1132" s="179"/>
      <c r="H1132" s="179"/>
      <c r="I1132" s="179"/>
      <c r="J1132" s="179"/>
      <c r="K1132" s="179"/>
      <c r="L1132" s="179"/>
      <c r="M1132" s="179"/>
      <c r="N1132" s="177"/>
    </row>
    <row r="1133" spans="1:14" s="165" customFormat="1" ht="20.100000000000001" customHeight="1">
      <c r="A1133" s="182"/>
      <c r="B1133" s="192"/>
      <c r="C1133" s="191"/>
      <c r="D1133" s="177"/>
      <c r="E1133" s="177"/>
      <c r="F1133" s="179"/>
      <c r="G1133" s="179"/>
      <c r="H1133" s="179"/>
      <c r="I1133" s="179"/>
      <c r="J1133" s="179"/>
      <c r="K1133" s="179"/>
      <c r="L1133" s="179"/>
      <c r="M1133" s="179"/>
      <c r="N1133" s="177"/>
    </row>
    <row r="1134" spans="1:14" s="165" customFormat="1" ht="20.100000000000001" customHeight="1">
      <c r="A1134" s="182"/>
      <c r="B1134" s="192"/>
      <c r="C1134" s="191"/>
      <c r="D1134" s="177"/>
      <c r="E1134" s="177"/>
      <c r="F1134" s="179"/>
      <c r="G1134" s="179"/>
      <c r="H1134" s="179"/>
      <c r="I1134" s="179"/>
      <c r="J1134" s="179"/>
      <c r="K1134" s="179"/>
      <c r="L1134" s="179"/>
      <c r="M1134" s="179"/>
      <c r="N1134" s="177"/>
    </row>
    <row r="1135" spans="1:14" s="165" customFormat="1" ht="20.100000000000001" customHeight="1">
      <c r="A1135" s="182"/>
      <c r="B1135" s="192"/>
      <c r="C1135" s="191"/>
      <c r="D1135" s="177"/>
      <c r="E1135" s="177"/>
      <c r="F1135" s="179"/>
      <c r="G1135" s="179"/>
      <c r="H1135" s="179"/>
      <c r="I1135" s="179"/>
      <c r="J1135" s="179"/>
      <c r="K1135" s="179"/>
      <c r="L1135" s="179"/>
      <c r="M1135" s="179"/>
      <c r="N1135" s="177"/>
    </row>
    <row r="1136" spans="1:14" s="165" customFormat="1" ht="20.100000000000001" customHeight="1">
      <c r="A1136" s="182"/>
      <c r="B1136" s="192"/>
      <c r="C1136" s="191"/>
      <c r="D1136" s="177"/>
      <c r="E1136" s="177"/>
      <c r="F1136" s="179"/>
      <c r="G1136" s="179"/>
      <c r="H1136" s="179"/>
      <c r="I1136" s="179"/>
      <c r="J1136" s="179"/>
      <c r="K1136" s="179"/>
      <c r="L1136" s="179"/>
      <c r="M1136" s="179"/>
      <c r="N1136" s="177"/>
    </row>
    <row r="1137" spans="1:14" s="165" customFormat="1" ht="20.100000000000001" customHeight="1">
      <c r="A1137" s="182"/>
      <c r="B1137" s="192"/>
      <c r="C1137" s="191"/>
      <c r="D1137" s="177"/>
      <c r="E1137" s="177"/>
      <c r="F1137" s="179"/>
      <c r="G1137" s="179"/>
      <c r="H1137" s="179"/>
      <c r="I1137" s="179"/>
      <c r="J1137" s="179"/>
      <c r="K1137" s="179"/>
      <c r="L1137" s="179"/>
      <c r="M1137" s="179"/>
      <c r="N1137" s="177"/>
    </row>
    <row r="1138" spans="1:14" s="165" customFormat="1" ht="20.100000000000001" customHeight="1">
      <c r="A1138" s="182"/>
      <c r="B1138" s="192"/>
      <c r="C1138" s="191"/>
      <c r="D1138" s="177"/>
      <c r="E1138" s="177"/>
      <c r="F1138" s="179"/>
      <c r="G1138" s="179"/>
      <c r="H1138" s="179"/>
      <c r="I1138" s="179"/>
      <c r="J1138" s="179"/>
      <c r="K1138" s="179"/>
      <c r="L1138" s="179"/>
      <c r="M1138" s="179"/>
      <c r="N1138" s="177"/>
    </row>
    <row r="1139" spans="1:14" s="165" customFormat="1" ht="20.100000000000001" customHeight="1">
      <c r="A1139" s="182"/>
      <c r="B1139" s="192"/>
      <c r="C1139" s="191"/>
      <c r="D1139" s="177"/>
      <c r="E1139" s="177"/>
      <c r="F1139" s="179"/>
      <c r="G1139" s="179"/>
      <c r="H1139" s="179"/>
      <c r="I1139" s="179"/>
      <c r="J1139" s="179"/>
      <c r="K1139" s="179"/>
      <c r="L1139" s="179"/>
      <c r="M1139" s="179"/>
      <c r="N1139" s="177"/>
    </row>
    <row r="1140" spans="1:14" s="165" customFormat="1" ht="20.100000000000001" customHeight="1">
      <c r="A1140" s="182"/>
      <c r="B1140" s="192"/>
      <c r="C1140" s="191"/>
      <c r="D1140" s="177"/>
      <c r="E1140" s="177"/>
      <c r="F1140" s="179"/>
      <c r="G1140" s="179"/>
      <c r="H1140" s="179"/>
      <c r="I1140" s="179"/>
      <c r="J1140" s="179"/>
      <c r="K1140" s="179"/>
      <c r="L1140" s="179"/>
      <c r="M1140" s="179"/>
      <c r="N1140" s="177"/>
    </row>
    <row r="1141" spans="1:14" s="165" customFormat="1" ht="20.100000000000001" customHeight="1">
      <c r="A1141" s="182"/>
      <c r="B1141" s="192"/>
      <c r="C1141" s="177"/>
      <c r="D1141" s="177"/>
      <c r="E1141" s="177"/>
      <c r="F1141" s="179"/>
      <c r="G1141" s="179"/>
      <c r="H1141" s="179"/>
      <c r="I1141" s="179"/>
      <c r="J1141" s="179"/>
      <c r="K1141" s="179"/>
      <c r="L1141" s="179"/>
      <c r="M1141" s="179"/>
      <c r="N1141" s="177"/>
    </row>
    <row r="1142" spans="1:14" s="165" customFormat="1" ht="20.100000000000001" customHeight="1">
      <c r="A1142" s="182"/>
      <c r="B1142" s="192"/>
      <c r="C1142" s="177"/>
      <c r="D1142" s="177"/>
      <c r="E1142" s="177"/>
      <c r="F1142" s="179"/>
      <c r="G1142" s="179"/>
      <c r="H1142" s="179"/>
      <c r="I1142" s="179"/>
      <c r="J1142" s="179"/>
      <c r="K1142" s="179"/>
      <c r="L1142" s="179"/>
      <c r="M1142" s="179"/>
      <c r="N1142" s="177"/>
    </row>
    <row r="1143" spans="1:14" s="165" customFormat="1" ht="20.100000000000001" customHeight="1">
      <c r="A1143" s="182"/>
      <c r="B1143" s="192"/>
      <c r="C1143" s="177"/>
      <c r="D1143" s="177"/>
      <c r="E1143" s="177"/>
      <c r="F1143" s="179"/>
      <c r="G1143" s="179"/>
      <c r="H1143" s="179"/>
      <c r="I1143" s="179"/>
      <c r="J1143" s="179"/>
      <c r="K1143" s="179"/>
      <c r="L1143" s="179"/>
      <c r="M1143" s="179"/>
      <c r="N1143" s="177"/>
    </row>
    <row r="1144" spans="1:14" s="165" customFormat="1" ht="20.100000000000001" customHeight="1">
      <c r="A1144" s="182"/>
      <c r="B1144" s="192"/>
      <c r="C1144" s="177"/>
      <c r="D1144" s="177"/>
      <c r="E1144" s="177"/>
      <c r="F1144" s="179"/>
      <c r="G1144" s="179"/>
      <c r="H1144" s="179"/>
      <c r="I1144" s="179"/>
      <c r="J1144" s="179"/>
      <c r="K1144" s="179"/>
      <c r="L1144" s="179"/>
      <c r="M1144" s="179"/>
      <c r="N1144" s="177"/>
    </row>
    <row r="1145" spans="1:14" s="165" customFormat="1" ht="20.100000000000001" customHeight="1">
      <c r="A1145" s="182"/>
      <c r="B1145" s="192"/>
      <c r="C1145" s="177"/>
      <c r="D1145" s="177"/>
      <c r="E1145" s="177"/>
      <c r="F1145" s="179"/>
      <c r="G1145" s="179"/>
      <c r="H1145" s="179"/>
      <c r="I1145" s="179"/>
      <c r="J1145" s="179"/>
      <c r="K1145" s="179"/>
      <c r="L1145" s="179"/>
      <c r="M1145" s="179"/>
      <c r="N1145" s="177"/>
    </row>
    <row r="1146" spans="1:14" s="165" customFormat="1" ht="20.100000000000001" customHeight="1">
      <c r="A1146" s="182"/>
      <c r="B1146" s="192"/>
      <c r="C1146" s="177"/>
      <c r="D1146" s="177"/>
      <c r="E1146" s="177"/>
      <c r="F1146" s="179"/>
      <c r="G1146" s="179"/>
      <c r="H1146" s="179"/>
      <c r="I1146" s="179"/>
      <c r="J1146" s="179"/>
      <c r="K1146" s="179"/>
      <c r="L1146" s="179"/>
      <c r="M1146" s="179"/>
      <c r="N1146" s="177"/>
    </row>
    <row r="1147" spans="1:14" s="165" customFormat="1" ht="20.100000000000001" customHeight="1">
      <c r="A1147" s="182"/>
      <c r="B1147" s="192"/>
      <c r="C1147" s="177"/>
      <c r="D1147" s="177"/>
      <c r="E1147" s="177"/>
      <c r="F1147" s="179"/>
      <c r="G1147" s="179"/>
      <c r="H1147" s="179"/>
      <c r="I1147" s="179"/>
      <c r="J1147" s="179"/>
      <c r="K1147" s="179"/>
      <c r="L1147" s="179"/>
      <c r="M1147" s="179"/>
      <c r="N1147" s="177"/>
    </row>
    <row r="1148" spans="1:14" s="165" customFormat="1" ht="20.100000000000001" customHeight="1">
      <c r="A1148" s="182"/>
      <c r="B1148" s="192"/>
      <c r="C1148" s="177"/>
      <c r="D1148" s="177"/>
      <c r="E1148" s="177"/>
      <c r="F1148" s="179"/>
      <c r="G1148" s="179"/>
      <c r="H1148" s="179"/>
      <c r="I1148" s="179"/>
      <c r="J1148" s="179"/>
      <c r="K1148" s="179"/>
      <c r="L1148" s="179"/>
      <c r="M1148" s="179"/>
      <c r="N1148" s="177"/>
    </row>
    <row r="1149" spans="1:14" s="165" customFormat="1" ht="20.100000000000001" customHeight="1">
      <c r="A1149" s="182"/>
      <c r="B1149" s="192"/>
      <c r="C1149" s="177"/>
      <c r="D1149" s="177"/>
      <c r="E1149" s="177"/>
      <c r="F1149" s="179"/>
      <c r="G1149" s="179"/>
      <c r="H1149" s="179"/>
      <c r="I1149" s="179"/>
      <c r="J1149" s="179"/>
      <c r="K1149" s="179"/>
      <c r="L1149" s="179"/>
      <c r="M1149" s="179"/>
      <c r="N1149" s="177"/>
    </row>
    <row r="1150" spans="1:14" s="165" customFormat="1" ht="20.100000000000001" customHeight="1">
      <c r="A1150" s="182"/>
      <c r="B1150" s="192"/>
      <c r="C1150" s="177"/>
      <c r="D1150" s="177"/>
      <c r="E1150" s="177"/>
      <c r="F1150" s="179"/>
      <c r="G1150" s="179"/>
      <c r="H1150" s="179"/>
      <c r="I1150" s="179"/>
      <c r="J1150" s="179"/>
      <c r="K1150" s="179"/>
      <c r="L1150" s="179"/>
      <c r="M1150" s="179"/>
      <c r="N1150" s="177"/>
    </row>
    <row r="1151" spans="1:14" s="165" customFormat="1" ht="20.100000000000001" customHeight="1">
      <c r="A1151" s="182"/>
      <c r="B1151" s="192"/>
      <c r="C1151" s="177"/>
      <c r="D1151" s="177"/>
      <c r="E1151" s="177"/>
      <c r="F1151" s="179"/>
      <c r="G1151" s="179"/>
      <c r="H1151" s="179"/>
      <c r="I1151" s="179"/>
      <c r="J1151" s="179"/>
      <c r="K1151" s="179"/>
      <c r="L1151" s="179"/>
      <c r="M1151" s="179"/>
      <c r="N1151" s="177"/>
    </row>
    <row r="1152" spans="1:14" s="165" customFormat="1" ht="20.100000000000001" customHeight="1">
      <c r="A1152" s="182"/>
      <c r="B1152" s="192"/>
      <c r="C1152" s="177"/>
      <c r="D1152" s="177"/>
      <c r="E1152" s="177"/>
      <c r="F1152" s="179"/>
      <c r="G1152" s="179"/>
      <c r="H1152" s="179"/>
      <c r="I1152" s="179"/>
      <c r="J1152" s="179"/>
      <c r="K1152" s="179"/>
      <c r="L1152" s="179"/>
      <c r="M1152" s="179"/>
      <c r="N1152" s="177"/>
    </row>
    <row r="1153" spans="1:14" s="165" customFormat="1" ht="20.100000000000001" customHeight="1">
      <c r="A1153" s="182"/>
      <c r="B1153" s="192"/>
      <c r="C1153" s="177"/>
      <c r="D1153" s="177"/>
      <c r="E1153" s="177"/>
      <c r="F1153" s="179"/>
      <c r="G1153" s="179"/>
      <c r="H1153" s="179"/>
      <c r="I1153" s="179"/>
      <c r="J1153" s="179"/>
      <c r="K1153" s="179"/>
      <c r="L1153" s="179"/>
      <c r="M1153" s="179"/>
      <c r="N1153" s="177"/>
    </row>
    <row r="1154" spans="1:14" s="165" customFormat="1" ht="20.100000000000001" customHeight="1">
      <c r="A1154" s="182"/>
      <c r="B1154" s="192"/>
      <c r="C1154" s="177"/>
      <c r="D1154" s="177"/>
      <c r="E1154" s="177"/>
      <c r="F1154" s="179"/>
      <c r="G1154" s="179"/>
      <c r="H1154" s="179"/>
      <c r="I1154" s="179"/>
      <c r="J1154" s="179"/>
      <c r="K1154" s="179"/>
      <c r="L1154" s="179"/>
      <c r="M1154" s="179"/>
      <c r="N1154" s="177"/>
    </row>
    <row r="1155" spans="1:14" s="165" customFormat="1" ht="20.100000000000001" customHeight="1">
      <c r="A1155" s="182"/>
      <c r="B1155" s="192"/>
      <c r="C1155" s="177"/>
      <c r="D1155" s="177"/>
      <c r="E1155" s="177"/>
      <c r="F1155" s="179"/>
      <c r="G1155" s="179"/>
      <c r="H1155" s="179"/>
      <c r="I1155" s="179"/>
      <c r="J1155" s="179"/>
      <c r="K1155" s="179"/>
      <c r="L1155" s="179"/>
      <c r="M1155" s="179"/>
      <c r="N1155" s="177"/>
    </row>
    <row r="1156" spans="1:14" s="165" customFormat="1" ht="20.100000000000001" customHeight="1">
      <c r="A1156" s="182"/>
      <c r="B1156" s="192"/>
      <c r="C1156" s="177"/>
      <c r="D1156" s="177"/>
      <c r="E1156" s="177"/>
      <c r="F1156" s="179"/>
      <c r="G1156" s="179"/>
      <c r="H1156" s="179"/>
      <c r="I1156" s="179"/>
      <c r="J1156" s="179"/>
      <c r="K1156" s="179"/>
      <c r="L1156" s="179"/>
      <c r="M1156" s="179"/>
      <c r="N1156" s="177"/>
    </row>
    <row r="1157" spans="1:14" s="165" customFormat="1" ht="20.100000000000001" customHeight="1">
      <c r="A1157" s="182"/>
      <c r="B1157" s="192"/>
      <c r="C1157" s="177"/>
      <c r="D1157" s="177"/>
      <c r="E1157" s="177"/>
      <c r="F1157" s="179"/>
      <c r="G1157" s="179"/>
      <c r="H1157" s="179"/>
      <c r="I1157" s="179"/>
      <c r="J1157" s="179"/>
      <c r="K1157" s="179"/>
      <c r="L1157" s="179"/>
      <c r="M1157" s="179"/>
      <c r="N1157" s="177"/>
    </row>
    <row r="1158" spans="1:14" s="165" customFormat="1" ht="20.100000000000001" customHeight="1">
      <c r="A1158" s="182"/>
      <c r="B1158" s="192"/>
      <c r="C1158" s="177"/>
      <c r="D1158" s="177"/>
      <c r="E1158" s="177"/>
      <c r="F1158" s="179"/>
      <c r="G1158" s="179"/>
      <c r="H1158" s="179"/>
      <c r="I1158" s="179"/>
      <c r="J1158" s="179"/>
      <c r="K1158" s="179"/>
      <c r="L1158" s="179"/>
      <c r="M1158" s="179"/>
      <c r="N1158" s="177"/>
    </row>
    <row r="1159" spans="1:14" s="165" customFormat="1" ht="20.100000000000001" customHeight="1">
      <c r="A1159" s="182"/>
      <c r="B1159" s="192"/>
      <c r="C1159" s="177"/>
      <c r="D1159" s="177"/>
      <c r="E1159" s="177"/>
      <c r="F1159" s="179"/>
      <c r="G1159" s="179"/>
      <c r="H1159" s="179"/>
      <c r="I1159" s="179"/>
      <c r="J1159" s="179"/>
      <c r="K1159" s="179"/>
      <c r="L1159" s="179"/>
      <c r="M1159" s="179"/>
      <c r="N1159" s="177"/>
    </row>
    <row r="1160" spans="1:14" s="165" customFormat="1" ht="20.100000000000001" customHeight="1">
      <c r="A1160" s="182"/>
      <c r="B1160" s="192"/>
      <c r="C1160" s="177"/>
      <c r="D1160" s="177"/>
      <c r="E1160" s="177"/>
      <c r="F1160" s="179"/>
      <c r="G1160" s="179"/>
      <c r="H1160" s="179"/>
      <c r="I1160" s="179"/>
      <c r="J1160" s="179"/>
      <c r="K1160" s="179"/>
      <c r="L1160" s="179"/>
      <c r="M1160" s="179"/>
      <c r="N1160" s="177"/>
    </row>
    <row r="1161" spans="1:14" s="165" customFormat="1" ht="20.100000000000001" customHeight="1">
      <c r="A1161" s="182"/>
      <c r="B1161" s="192"/>
      <c r="C1161" s="177"/>
      <c r="D1161" s="177"/>
      <c r="E1161" s="177"/>
      <c r="F1161" s="179"/>
      <c r="G1161" s="179"/>
      <c r="H1161" s="179"/>
      <c r="I1161" s="179"/>
      <c r="J1161" s="179"/>
      <c r="K1161" s="179"/>
      <c r="L1161" s="179"/>
      <c r="M1161" s="179"/>
      <c r="N1161" s="177"/>
    </row>
    <row r="1162" spans="1:14" s="165" customFormat="1" ht="20.100000000000001" customHeight="1">
      <c r="A1162" s="182"/>
      <c r="B1162" s="192"/>
      <c r="C1162" s="177"/>
      <c r="D1162" s="177"/>
      <c r="E1162" s="177"/>
      <c r="F1162" s="179"/>
      <c r="G1162" s="179"/>
      <c r="H1162" s="179"/>
      <c r="I1162" s="179"/>
      <c r="J1162" s="179"/>
      <c r="K1162" s="179"/>
      <c r="L1162" s="179"/>
      <c r="M1162" s="179"/>
      <c r="N1162" s="177"/>
    </row>
    <row r="1163" spans="1:14" s="165" customFormat="1" ht="20.100000000000001" customHeight="1">
      <c r="A1163" s="182"/>
      <c r="B1163" s="192"/>
      <c r="C1163" s="177"/>
      <c r="D1163" s="177"/>
      <c r="E1163" s="177"/>
      <c r="F1163" s="179"/>
      <c r="G1163" s="179"/>
      <c r="H1163" s="179"/>
      <c r="I1163" s="179"/>
      <c r="J1163" s="179"/>
      <c r="K1163" s="179"/>
      <c r="L1163" s="179"/>
      <c r="M1163" s="179"/>
      <c r="N1163" s="177"/>
    </row>
    <row r="1164" spans="1:14" s="165" customFormat="1" ht="20.100000000000001" customHeight="1">
      <c r="A1164" s="182"/>
      <c r="B1164" s="192"/>
      <c r="C1164" s="177"/>
      <c r="D1164" s="177"/>
      <c r="E1164" s="177"/>
      <c r="F1164" s="179"/>
      <c r="G1164" s="179"/>
      <c r="H1164" s="179"/>
      <c r="I1164" s="179"/>
      <c r="J1164" s="179"/>
      <c r="K1164" s="179"/>
      <c r="L1164" s="179"/>
      <c r="M1164" s="179"/>
      <c r="N1164" s="177"/>
    </row>
    <row r="1165" spans="1:14" s="165" customFormat="1" ht="20.100000000000001" customHeight="1">
      <c r="A1165" s="182"/>
      <c r="B1165" s="192"/>
      <c r="C1165" s="177"/>
      <c r="D1165" s="177"/>
      <c r="E1165" s="177"/>
      <c r="F1165" s="179"/>
      <c r="G1165" s="179"/>
      <c r="H1165" s="179"/>
      <c r="I1165" s="179"/>
      <c r="J1165" s="179"/>
      <c r="K1165" s="179"/>
      <c r="L1165" s="179"/>
      <c r="M1165" s="179"/>
      <c r="N1165" s="177"/>
    </row>
    <row r="1166" spans="1:14" s="165" customFormat="1" ht="20.100000000000001" customHeight="1">
      <c r="A1166" s="182"/>
      <c r="B1166" s="192"/>
      <c r="C1166" s="177"/>
      <c r="D1166" s="177"/>
      <c r="E1166" s="177"/>
      <c r="F1166" s="179"/>
      <c r="G1166" s="179"/>
      <c r="H1166" s="179"/>
      <c r="I1166" s="179"/>
      <c r="J1166" s="179"/>
      <c r="K1166" s="179"/>
      <c r="L1166" s="179"/>
      <c r="M1166" s="179"/>
      <c r="N1166" s="177"/>
    </row>
    <row r="1167" spans="1:14" s="165" customFormat="1" ht="20.100000000000001" customHeight="1">
      <c r="A1167" s="182"/>
      <c r="B1167" s="192"/>
      <c r="C1167" s="177"/>
      <c r="D1167" s="177"/>
      <c r="E1167" s="177"/>
      <c r="F1167" s="179"/>
      <c r="G1167" s="179"/>
      <c r="H1167" s="179"/>
      <c r="I1167" s="179"/>
      <c r="J1167" s="179"/>
      <c r="K1167" s="179"/>
      <c r="L1167" s="179"/>
      <c r="M1167" s="179"/>
      <c r="N1167" s="177"/>
    </row>
    <row r="1168" spans="1:14" s="165" customFormat="1" ht="20.100000000000001" customHeight="1">
      <c r="A1168" s="182"/>
      <c r="B1168" s="192"/>
      <c r="C1168" s="177"/>
      <c r="D1168" s="177"/>
      <c r="E1168" s="177"/>
      <c r="F1168" s="179"/>
      <c r="G1168" s="179"/>
      <c r="H1168" s="179"/>
      <c r="I1168" s="179"/>
      <c r="J1168" s="179"/>
      <c r="K1168" s="179"/>
      <c r="L1168" s="179"/>
      <c r="M1168" s="179"/>
      <c r="N1168" s="177"/>
    </row>
    <row r="1169" spans="1:14" s="165" customFormat="1" ht="20.100000000000001" customHeight="1">
      <c r="A1169" s="182"/>
      <c r="B1169" s="192"/>
      <c r="C1169" s="177"/>
      <c r="D1169" s="177"/>
      <c r="E1169" s="177"/>
      <c r="F1169" s="179"/>
      <c r="G1169" s="179"/>
      <c r="H1169" s="179"/>
      <c r="I1169" s="179"/>
      <c r="J1169" s="179"/>
      <c r="K1169" s="179"/>
      <c r="L1169" s="179"/>
      <c r="M1169" s="179"/>
      <c r="N1169" s="177"/>
    </row>
    <row r="1170" spans="1:14" s="165" customFormat="1" ht="20.100000000000001" customHeight="1">
      <c r="A1170" s="182"/>
      <c r="B1170" s="192"/>
      <c r="C1170" s="177"/>
      <c r="D1170" s="177"/>
      <c r="E1170" s="177"/>
      <c r="F1170" s="179"/>
      <c r="G1170" s="179"/>
      <c r="H1170" s="179"/>
      <c r="I1170" s="179"/>
      <c r="J1170" s="179"/>
      <c r="K1170" s="179"/>
      <c r="L1170" s="179"/>
      <c r="M1170" s="179"/>
      <c r="N1170" s="177"/>
    </row>
    <row r="1171" spans="1:14" s="165" customFormat="1" ht="20.100000000000001" customHeight="1">
      <c r="A1171" s="182"/>
      <c r="B1171" s="192"/>
      <c r="C1171" s="177"/>
      <c r="D1171" s="177"/>
      <c r="E1171" s="177"/>
      <c r="F1171" s="179"/>
      <c r="G1171" s="179"/>
      <c r="H1171" s="179"/>
      <c r="I1171" s="179"/>
      <c r="J1171" s="179"/>
      <c r="K1171" s="179"/>
      <c r="L1171" s="179"/>
      <c r="M1171" s="179"/>
      <c r="N1171" s="177"/>
    </row>
    <row r="1172" spans="1:14" s="165" customFormat="1" ht="20.100000000000001" customHeight="1">
      <c r="A1172" s="182"/>
      <c r="B1172" s="192"/>
      <c r="C1172" s="177"/>
      <c r="D1172" s="177"/>
      <c r="E1172" s="177"/>
      <c r="F1172" s="179"/>
      <c r="G1172" s="179"/>
      <c r="H1172" s="179"/>
      <c r="I1172" s="179"/>
      <c r="J1172" s="179"/>
      <c r="K1172" s="179"/>
      <c r="L1172" s="179"/>
      <c r="M1172" s="179"/>
      <c r="N1172" s="177"/>
    </row>
    <row r="1173" spans="1:14" s="165" customFormat="1" ht="20.100000000000001" customHeight="1">
      <c r="A1173" s="182"/>
      <c r="B1173" s="192"/>
      <c r="C1173" s="177"/>
      <c r="D1173" s="177"/>
      <c r="E1173" s="177"/>
      <c r="F1173" s="179"/>
      <c r="G1173" s="179"/>
      <c r="H1173" s="179"/>
      <c r="I1173" s="179"/>
      <c r="J1173" s="179"/>
      <c r="K1173" s="179"/>
      <c r="L1173" s="179"/>
      <c r="M1173" s="179"/>
      <c r="N1173" s="177"/>
    </row>
    <row r="1174" spans="1:14" s="165" customFormat="1" ht="20.100000000000001" customHeight="1">
      <c r="A1174" s="182"/>
      <c r="B1174" s="192"/>
      <c r="C1174" s="177"/>
      <c r="D1174" s="177"/>
      <c r="E1174" s="177"/>
      <c r="F1174" s="179"/>
      <c r="G1174" s="179"/>
      <c r="H1174" s="179"/>
      <c r="I1174" s="179"/>
      <c r="J1174" s="179"/>
      <c r="K1174" s="179"/>
      <c r="L1174" s="179"/>
      <c r="M1174" s="179"/>
      <c r="N1174" s="177"/>
    </row>
    <row r="1175" spans="1:14" s="165" customFormat="1" ht="20.100000000000001" customHeight="1">
      <c r="A1175" s="182"/>
      <c r="B1175" s="192"/>
      <c r="C1175" s="177"/>
      <c r="D1175" s="177"/>
      <c r="E1175" s="177"/>
      <c r="F1175" s="179"/>
      <c r="G1175" s="179"/>
      <c r="H1175" s="179"/>
      <c r="I1175" s="179"/>
      <c r="J1175" s="179"/>
      <c r="K1175" s="179"/>
      <c r="L1175" s="179"/>
      <c r="M1175" s="179"/>
      <c r="N1175" s="177"/>
    </row>
    <row r="1176" spans="1:14" s="165" customFormat="1" ht="20.100000000000001" customHeight="1">
      <c r="A1176" s="182"/>
      <c r="B1176" s="192"/>
      <c r="C1176" s="177"/>
      <c r="D1176" s="177"/>
      <c r="E1176" s="177"/>
      <c r="F1176" s="179"/>
      <c r="G1176" s="179"/>
      <c r="H1176" s="179"/>
      <c r="I1176" s="179"/>
      <c r="J1176" s="179"/>
      <c r="K1176" s="179"/>
      <c r="L1176" s="179"/>
      <c r="M1176" s="179"/>
      <c r="N1176" s="177"/>
    </row>
    <row r="1177" spans="1:14" s="165" customFormat="1" ht="20.100000000000001" customHeight="1">
      <c r="A1177" s="182"/>
      <c r="B1177" s="192"/>
      <c r="C1177" s="177"/>
      <c r="D1177" s="177"/>
      <c r="E1177" s="177"/>
      <c r="F1177" s="179"/>
      <c r="G1177" s="179"/>
      <c r="H1177" s="179"/>
      <c r="I1177" s="179"/>
      <c r="J1177" s="179"/>
      <c r="K1177" s="179"/>
      <c r="L1177" s="179"/>
      <c r="M1177" s="179"/>
      <c r="N1177" s="177"/>
    </row>
    <row r="1178" spans="1:14" s="165" customFormat="1" ht="20.100000000000001" customHeight="1">
      <c r="A1178" s="182"/>
      <c r="B1178" s="192"/>
      <c r="C1178" s="177"/>
      <c r="D1178" s="177"/>
      <c r="E1178" s="177"/>
      <c r="F1178" s="179"/>
      <c r="G1178" s="179"/>
      <c r="H1178" s="179"/>
      <c r="I1178" s="179"/>
      <c r="J1178" s="179"/>
      <c r="K1178" s="179"/>
      <c r="L1178" s="179"/>
      <c r="M1178" s="179"/>
      <c r="N1178" s="177"/>
    </row>
    <row r="1179" spans="1:14" s="165" customFormat="1" ht="20.100000000000001" customHeight="1">
      <c r="A1179" s="182"/>
      <c r="B1179" s="192"/>
      <c r="C1179" s="177"/>
      <c r="D1179" s="177"/>
      <c r="E1179" s="177"/>
      <c r="F1179" s="179"/>
      <c r="G1179" s="179"/>
      <c r="H1179" s="179"/>
      <c r="I1179" s="179"/>
      <c r="J1179" s="179"/>
      <c r="K1179" s="179"/>
      <c r="L1179" s="179"/>
      <c r="M1179" s="179"/>
      <c r="N1179" s="177"/>
    </row>
    <row r="1180" spans="1:14" ht="20.100000000000001" customHeight="1">
      <c r="A1180" s="193"/>
    </row>
    <row r="1181" spans="1:14" ht="20.100000000000001" customHeight="1">
      <c r="A1181" s="193"/>
    </row>
    <row r="1182" spans="1:14" ht="20.100000000000001" customHeight="1">
      <c r="A1182" s="193"/>
    </row>
    <row r="1183" spans="1:14" ht="20.100000000000001" customHeight="1">
      <c r="A1183" s="193"/>
    </row>
    <row r="1184" spans="1:14" ht="20.100000000000001" customHeight="1">
      <c r="A1184" s="193"/>
    </row>
    <row r="1185" spans="1:1" ht="20.100000000000001" customHeight="1">
      <c r="A1185" s="193"/>
    </row>
    <row r="1186" spans="1:1" ht="20.100000000000001" customHeight="1">
      <c r="A1186" s="193"/>
    </row>
    <row r="1187" spans="1:1" ht="20.100000000000001" customHeight="1">
      <c r="A1187" s="193"/>
    </row>
    <row r="1188" spans="1:1" ht="20.100000000000001" customHeight="1">
      <c r="A1188" s="193"/>
    </row>
    <row r="1189" spans="1:1" ht="20.100000000000001" customHeight="1">
      <c r="A1189" s="193"/>
    </row>
    <row r="1190" spans="1:1" ht="20.100000000000001" customHeight="1">
      <c r="A1190" s="193"/>
    </row>
    <row r="1191" spans="1:1" ht="20.100000000000001" customHeight="1">
      <c r="A1191" s="193"/>
    </row>
    <row r="1192" spans="1:1" ht="20.100000000000001" customHeight="1">
      <c r="A1192" s="193"/>
    </row>
    <row r="1193" spans="1:1" ht="20.100000000000001" customHeight="1">
      <c r="A1193" s="193"/>
    </row>
    <row r="1194" spans="1:1" ht="20.100000000000001" customHeight="1">
      <c r="A1194" s="193"/>
    </row>
    <row r="1195" spans="1:1" ht="20.100000000000001" customHeight="1">
      <c r="A1195" s="193"/>
    </row>
    <row r="1196" spans="1:1" ht="20.100000000000001" customHeight="1">
      <c r="A1196" s="193"/>
    </row>
    <row r="1197" spans="1:1" ht="20.100000000000001" customHeight="1">
      <c r="A1197" s="193"/>
    </row>
    <row r="1198" spans="1:1" ht="20.100000000000001" customHeight="1">
      <c r="A1198" s="193"/>
    </row>
    <row r="1199" spans="1:1" ht="20.100000000000001" customHeight="1">
      <c r="A1199" s="193"/>
    </row>
    <row r="1200" spans="1:1" ht="20.100000000000001" customHeight="1">
      <c r="A1200" s="193"/>
    </row>
    <row r="1201" spans="1:1" ht="20.100000000000001" customHeight="1">
      <c r="A1201" s="193"/>
    </row>
    <row r="1202" spans="1:1" ht="20.100000000000001" customHeight="1">
      <c r="A1202" s="193"/>
    </row>
    <row r="1203" spans="1:1" ht="20.100000000000001" customHeight="1">
      <c r="A1203" s="193"/>
    </row>
    <row r="1204" spans="1:1" ht="20.100000000000001" customHeight="1">
      <c r="A1204" s="193"/>
    </row>
    <row r="1205" spans="1:1" ht="20.100000000000001" customHeight="1">
      <c r="A1205" s="193"/>
    </row>
    <row r="1206" spans="1:1" ht="20.100000000000001" customHeight="1">
      <c r="A1206" s="193"/>
    </row>
    <row r="1207" spans="1:1" ht="20.100000000000001" customHeight="1">
      <c r="A1207" s="193"/>
    </row>
    <row r="1208" spans="1:1" ht="20.100000000000001" customHeight="1">
      <c r="A1208" s="193"/>
    </row>
    <row r="1209" spans="1:1" ht="20.100000000000001" customHeight="1">
      <c r="A1209" s="193"/>
    </row>
    <row r="1210" spans="1:1" ht="20.100000000000001" customHeight="1">
      <c r="A1210" s="193"/>
    </row>
    <row r="1211" spans="1:1" ht="20.100000000000001" customHeight="1">
      <c r="A1211" s="193"/>
    </row>
    <row r="1212" spans="1:1" ht="20.100000000000001" customHeight="1">
      <c r="A1212" s="193"/>
    </row>
    <row r="1213" spans="1:1" ht="20.100000000000001" customHeight="1">
      <c r="A1213" s="193"/>
    </row>
    <row r="1214" spans="1:1" ht="20.100000000000001" customHeight="1">
      <c r="A1214" s="193"/>
    </row>
    <row r="1215" spans="1:1" ht="20.100000000000001" customHeight="1">
      <c r="A1215" s="193"/>
    </row>
    <row r="1216" spans="1:1" ht="20.100000000000001" customHeight="1">
      <c r="A1216" s="193"/>
    </row>
    <row r="1217" spans="1:1" ht="20.100000000000001" customHeight="1">
      <c r="A1217" s="193"/>
    </row>
    <row r="1218" spans="1:1" ht="20.100000000000001" customHeight="1">
      <c r="A1218" s="193"/>
    </row>
    <row r="1219" spans="1:1" ht="20.100000000000001" customHeight="1">
      <c r="A1219" s="193"/>
    </row>
    <row r="1220" spans="1:1" ht="20.100000000000001" customHeight="1">
      <c r="A1220" s="193"/>
    </row>
    <row r="1221" spans="1:1" ht="20.100000000000001" customHeight="1">
      <c r="A1221" s="193"/>
    </row>
    <row r="1222" spans="1:1" ht="20.100000000000001" customHeight="1">
      <c r="A1222" s="193"/>
    </row>
    <row r="1223" spans="1:1" ht="20.100000000000001" customHeight="1">
      <c r="A1223" s="193"/>
    </row>
    <row r="1224" spans="1:1" ht="20.100000000000001" customHeight="1">
      <c r="A1224" s="193"/>
    </row>
    <row r="1225" spans="1:1" ht="20.100000000000001" customHeight="1">
      <c r="A1225" s="193"/>
    </row>
    <row r="1226" spans="1:1" ht="20.100000000000001" customHeight="1">
      <c r="A1226" s="193"/>
    </row>
    <row r="1227" spans="1:1" ht="20.100000000000001" customHeight="1">
      <c r="A1227" s="193"/>
    </row>
    <row r="1228" spans="1:1" ht="20.100000000000001" customHeight="1">
      <c r="A1228" s="193"/>
    </row>
    <row r="1229" spans="1:1" ht="20.100000000000001" customHeight="1">
      <c r="A1229" s="193"/>
    </row>
    <row r="1230" spans="1:1" ht="20.100000000000001" customHeight="1">
      <c r="A1230" s="193"/>
    </row>
    <row r="1231" spans="1:1" ht="20.100000000000001" customHeight="1">
      <c r="A1231" s="193"/>
    </row>
    <row r="1232" spans="1:1" ht="20.100000000000001" customHeight="1">
      <c r="A1232" s="193"/>
    </row>
    <row r="1233" spans="1:1" ht="20.100000000000001" customHeight="1">
      <c r="A1233" s="193"/>
    </row>
    <row r="1234" spans="1:1" ht="20.100000000000001" customHeight="1">
      <c r="A1234" s="193"/>
    </row>
    <row r="1235" spans="1:1" ht="20.100000000000001" customHeight="1">
      <c r="A1235" s="193"/>
    </row>
    <row r="1236" spans="1:1" ht="20.100000000000001" customHeight="1">
      <c r="A1236" s="193"/>
    </row>
    <row r="1237" spans="1:1" ht="20.100000000000001" customHeight="1">
      <c r="A1237" s="193"/>
    </row>
    <row r="1238" spans="1:1" ht="20.100000000000001" customHeight="1">
      <c r="A1238" s="193"/>
    </row>
    <row r="1239" spans="1:1" ht="20.100000000000001" customHeight="1">
      <c r="A1239" s="193"/>
    </row>
    <row r="1240" spans="1:1" ht="20.100000000000001" customHeight="1">
      <c r="A1240" s="193"/>
    </row>
    <row r="1241" spans="1:1" ht="20.100000000000001" customHeight="1">
      <c r="A1241" s="193"/>
    </row>
    <row r="1242" spans="1:1" ht="20.100000000000001" customHeight="1">
      <c r="A1242" s="193"/>
    </row>
    <row r="1243" spans="1:1" ht="20.100000000000001" customHeight="1">
      <c r="A1243" s="193"/>
    </row>
    <row r="1244" spans="1:1" ht="20.100000000000001" customHeight="1">
      <c r="A1244" s="193"/>
    </row>
    <row r="1245" spans="1:1" ht="20.100000000000001" customHeight="1">
      <c r="A1245" s="193"/>
    </row>
    <row r="1246" spans="1:1" ht="20.100000000000001" customHeight="1">
      <c r="A1246" s="193"/>
    </row>
    <row r="1247" spans="1:1" ht="20.100000000000001" customHeight="1">
      <c r="A1247" s="193"/>
    </row>
    <row r="1248" spans="1:1" ht="20.100000000000001" customHeight="1">
      <c r="A1248" s="193"/>
    </row>
    <row r="1249" spans="1:1" ht="20.100000000000001" customHeight="1">
      <c r="A1249" s="193"/>
    </row>
    <row r="1250" spans="1:1" ht="20.100000000000001" customHeight="1">
      <c r="A1250" s="193"/>
    </row>
    <row r="1251" spans="1:1" ht="20.100000000000001" customHeight="1">
      <c r="A1251" s="193"/>
    </row>
    <row r="1252" spans="1:1" ht="20.100000000000001" customHeight="1">
      <c r="A1252" s="193"/>
    </row>
    <row r="1253" spans="1:1" ht="20.100000000000001" customHeight="1">
      <c r="A1253" s="193"/>
    </row>
    <row r="1254" spans="1:1" ht="20.100000000000001" customHeight="1">
      <c r="A1254" s="193"/>
    </row>
    <row r="1255" spans="1:1" ht="20.100000000000001" customHeight="1">
      <c r="A1255" s="193"/>
    </row>
    <row r="1256" spans="1:1" ht="20.100000000000001" customHeight="1">
      <c r="A1256" s="193"/>
    </row>
    <row r="1257" spans="1:1" ht="20.100000000000001" customHeight="1">
      <c r="A1257" s="193"/>
    </row>
    <row r="1258" spans="1:1" ht="20.100000000000001" customHeight="1">
      <c r="A1258" s="193"/>
    </row>
    <row r="1259" spans="1:1" ht="20.100000000000001" customHeight="1">
      <c r="A1259" s="193"/>
    </row>
    <row r="1260" spans="1:1" ht="20.100000000000001" customHeight="1">
      <c r="A1260" s="193"/>
    </row>
    <row r="1261" spans="1:1" ht="20.100000000000001" customHeight="1">
      <c r="A1261" s="193"/>
    </row>
    <row r="1262" spans="1:1" ht="20.100000000000001" customHeight="1">
      <c r="A1262" s="193"/>
    </row>
    <row r="1263" spans="1:1" ht="20.100000000000001" customHeight="1">
      <c r="A1263" s="193"/>
    </row>
    <row r="1264" spans="1:1" ht="20.100000000000001" customHeight="1">
      <c r="A1264" s="193"/>
    </row>
    <row r="1265" spans="1:1" ht="20.100000000000001" customHeight="1">
      <c r="A1265" s="193"/>
    </row>
    <row r="1266" spans="1:1" ht="20.100000000000001" customHeight="1">
      <c r="A1266" s="193"/>
    </row>
    <row r="1267" spans="1:1" ht="20.100000000000001" customHeight="1">
      <c r="A1267" s="193"/>
    </row>
    <row r="1268" spans="1:1" ht="20.100000000000001" customHeight="1">
      <c r="A1268" s="193"/>
    </row>
    <row r="1269" spans="1:1" ht="20.100000000000001" customHeight="1">
      <c r="A1269" s="193"/>
    </row>
    <row r="1270" spans="1:1" ht="20.100000000000001" customHeight="1">
      <c r="A1270" s="193"/>
    </row>
    <row r="1271" spans="1:1" ht="20.100000000000001" customHeight="1">
      <c r="A1271" s="193"/>
    </row>
    <row r="1272" spans="1:1" ht="20.100000000000001" customHeight="1">
      <c r="A1272" s="193"/>
    </row>
    <row r="1273" spans="1:1" ht="20.100000000000001" customHeight="1">
      <c r="A1273" s="193"/>
    </row>
    <row r="1274" spans="1:1" ht="20.100000000000001" customHeight="1">
      <c r="A1274" s="193"/>
    </row>
    <row r="1275" spans="1:1" ht="20.100000000000001" customHeight="1">
      <c r="A1275" s="193"/>
    </row>
    <row r="1276" spans="1:1" ht="20.100000000000001" customHeight="1">
      <c r="A1276" s="193"/>
    </row>
    <row r="1277" spans="1:1" ht="20.100000000000001" customHeight="1">
      <c r="A1277" s="193"/>
    </row>
    <row r="1278" spans="1:1" ht="20.100000000000001" customHeight="1">
      <c r="A1278" s="193"/>
    </row>
    <row r="1279" spans="1:1" ht="20.100000000000001" customHeight="1">
      <c r="A1279" s="193"/>
    </row>
    <row r="1280" spans="1:1" ht="20.100000000000001" customHeight="1">
      <c r="A1280" s="193"/>
    </row>
  </sheetData>
  <mergeCells count="6">
    <mergeCell ref="N1:N2"/>
    <mergeCell ref="A1:B2"/>
    <mergeCell ref="C1:C2"/>
    <mergeCell ref="D1:D2"/>
    <mergeCell ref="E1:E2"/>
    <mergeCell ref="L1:M1"/>
  </mergeCells>
  <phoneticPr fontId="4" type="noConversion"/>
  <printOptions horizontalCentered="1"/>
  <pageMargins left="0.78740157480314965" right="0.78740157480314965" top="0.78740157480314965" bottom="0.78740157480314965" header="0.59055118110236227" footer="0.39370078740157483"/>
  <pageSetup paperSize="9" scale="87" orientation="landscape" r:id="rId1"/>
  <headerFooter alignWithMargins="0"/>
  <colBreaks count="1" manualBreakCount="1">
    <brk id="1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53"/>
  <sheetViews>
    <sheetView view="pageBreakPreview" zoomScaleNormal="100" zoomScaleSheetLayoutView="100" workbookViewId="0">
      <pane ySplit="2" topLeftCell="A3" activePane="bottomLeft" state="frozen"/>
      <selection pane="bottomLeft" activeCell="G30" sqref="G30"/>
    </sheetView>
  </sheetViews>
  <sheetFormatPr defaultRowHeight="18.95" customHeight="1"/>
  <cols>
    <col min="1" max="1" width="7.5" style="227" customWidth="1"/>
    <col min="2" max="2" width="16.875" style="214" customWidth="1"/>
    <col min="3" max="3" width="14" style="210" customWidth="1"/>
    <col min="4" max="4" width="7.5" style="231" customWidth="1"/>
    <col min="5" max="5" width="5.5" style="210" bestFit="1" customWidth="1"/>
    <col min="6" max="6" width="9" style="232"/>
    <col min="7" max="13" width="9" style="233"/>
    <col min="14" max="14" width="6.875" style="210" customWidth="1"/>
    <col min="15" max="15" width="9" style="113"/>
    <col min="16" max="17" width="9" style="114"/>
    <col min="18" max="18" width="7.25" style="114" bestFit="1" customWidth="1"/>
    <col min="19" max="256" width="9" style="114"/>
    <col min="257" max="257" width="7.5" style="114" customWidth="1"/>
    <col min="258" max="258" width="16.875" style="114" customWidth="1"/>
    <col min="259" max="259" width="14" style="114" customWidth="1"/>
    <col min="260" max="260" width="7.5" style="114" customWidth="1"/>
    <col min="261" max="261" width="5.5" style="114" bestFit="1" customWidth="1"/>
    <col min="262" max="269" width="9" style="114"/>
    <col min="270" max="270" width="6.875" style="114" customWidth="1"/>
    <col min="271" max="273" width="9" style="114"/>
    <col min="274" max="274" width="7.25" style="114" bestFit="1" customWidth="1"/>
    <col min="275" max="512" width="9" style="114"/>
    <col min="513" max="513" width="7.5" style="114" customWidth="1"/>
    <col min="514" max="514" width="16.875" style="114" customWidth="1"/>
    <col min="515" max="515" width="14" style="114" customWidth="1"/>
    <col min="516" max="516" width="7.5" style="114" customWidth="1"/>
    <col min="517" max="517" width="5.5" style="114" bestFit="1" customWidth="1"/>
    <col min="518" max="525" width="9" style="114"/>
    <col min="526" max="526" width="6.875" style="114" customWidth="1"/>
    <col min="527" max="529" width="9" style="114"/>
    <col min="530" max="530" width="7.25" style="114" bestFit="1" customWidth="1"/>
    <col min="531" max="768" width="9" style="114"/>
    <col min="769" max="769" width="7.5" style="114" customWidth="1"/>
    <col min="770" max="770" width="16.875" style="114" customWidth="1"/>
    <col min="771" max="771" width="14" style="114" customWidth="1"/>
    <col min="772" max="772" width="7.5" style="114" customWidth="1"/>
    <col min="773" max="773" width="5.5" style="114" bestFit="1" customWidth="1"/>
    <col min="774" max="781" width="9" style="114"/>
    <col min="782" max="782" width="6.875" style="114" customWidth="1"/>
    <col min="783" max="785" width="9" style="114"/>
    <col min="786" max="786" width="7.25" style="114" bestFit="1" customWidth="1"/>
    <col min="787" max="1024" width="9" style="114"/>
    <col min="1025" max="1025" width="7.5" style="114" customWidth="1"/>
    <col min="1026" max="1026" width="16.875" style="114" customWidth="1"/>
    <col min="1027" max="1027" width="14" style="114" customWidth="1"/>
    <col min="1028" max="1028" width="7.5" style="114" customWidth="1"/>
    <col min="1029" max="1029" width="5.5" style="114" bestFit="1" customWidth="1"/>
    <col min="1030" max="1037" width="9" style="114"/>
    <col min="1038" max="1038" width="6.875" style="114" customWidth="1"/>
    <col min="1039" max="1041" width="9" style="114"/>
    <col min="1042" max="1042" width="7.25" style="114" bestFit="1" customWidth="1"/>
    <col min="1043" max="1280" width="9" style="114"/>
    <col min="1281" max="1281" width="7.5" style="114" customWidth="1"/>
    <col min="1282" max="1282" width="16.875" style="114" customWidth="1"/>
    <col min="1283" max="1283" width="14" style="114" customWidth="1"/>
    <col min="1284" max="1284" width="7.5" style="114" customWidth="1"/>
    <col min="1285" max="1285" width="5.5" style="114" bestFit="1" customWidth="1"/>
    <col min="1286" max="1293" width="9" style="114"/>
    <col min="1294" max="1294" width="6.875" style="114" customWidth="1"/>
    <col min="1295" max="1297" width="9" style="114"/>
    <col min="1298" max="1298" width="7.25" style="114" bestFit="1" customWidth="1"/>
    <col min="1299" max="1536" width="9" style="114"/>
    <col min="1537" max="1537" width="7.5" style="114" customWidth="1"/>
    <col min="1538" max="1538" width="16.875" style="114" customWidth="1"/>
    <col min="1539" max="1539" width="14" style="114" customWidth="1"/>
    <col min="1540" max="1540" width="7.5" style="114" customWidth="1"/>
    <col min="1541" max="1541" width="5.5" style="114" bestFit="1" customWidth="1"/>
    <col min="1542" max="1549" width="9" style="114"/>
    <col min="1550" max="1550" width="6.875" style="114" customWidth="1"/>
    <col min="1551" max="1553" width="9" style="114"/>
    <col min="1554" max="1554" width="7.25" style="114" bestFit="1" customWidth="1"/>
    <col min="1555" max="1792" width="9" style="114"/>
    <col min="1793" max="1793" width="7.5" style="114" customWidth="1"/>
    <col min="1794" max="1794" width="16.875" style="114" customWidth="1"/>
    <col min="1795" max="1795" width="14" style="114" customWidth="1"/>
    <col min="1796" max="1796" width="7.5" style="114" customWidth="1"/>
    <col min="1797" max="1797" width="5.5" style="114" bestFit="1" customWidth="1"/>
    <col min="1798" max="1805" width="9" style="114"/>
    <col min="1806" max="1806" width="6.875" style="114" customWidth="1"/>
    <col min="1807" max="1809" width="9" style="114"/>
    <col min="1810" max="1810" width="7.25" style="114" bestFit="1" customWidth="1"/>
    <col min="1811" max="2048" width="9" style="114"/>
    <col min="2049" max="2049" width="7.5" style="114" customWidth="1"/>
    <col min="2050" max="2050" width="16.875" style="114" customWidth="1"/>
    <col min="2051" max="2051" width="14" style="114" customWidth="1"/>
    <col min="2052" max="2052" width="7.5" style="114" customWidth="1"/>
    <col min="2053" max="2053" width="5.5" style="114" bestFit="1" customWidth="1"/>
    <col min="2054" max="2061" width="9" style="114"/>
    <col min="2062" max="2062" width="6.875" style="114" customWidth="1"/>
    <col min="2063" max="2065" width="9" style="114"/>
    <col min="2066" max="2066" width="7.25" style="114" bestFit="1" customWidth="1"/>
    <col min="2067" max="2304" width="9" style="114"/>
    <col min="2305" max="2305" width="7.5" style="114" customWidth="1"/>
    <col min="2306" max="2306" width="16.875" style="114" customWidth="1"/>
    <col min="2307" max="2307" width="14" style="114" customWidth="1"/>
    <col min="2308" max="2308" width="7.5" style="114" customWidth="1"/>
    <col min="2309" max="2309" width="5.5" style="114" bestFit="1" customWidth="1"/>
    <col min="2310" max="2317" width="9" style="114"/>
    <col min="2318" max="2318" width="6.875" style="114" customWidth="1"/>
    <col min="2319" max="2321" width="9" style="114"/>
    <col min="2322" max="2322" width="7.25" style="114" bestFit="1" customWidth="1"/>
    <col min="2323" max="2560" width="9" style="114"/>
    <col min="2561" max="2561" width="7.5" style="114" customWidth="1"/>
    <col min="2562" max="2562" width="16.875" style="114" customWidth="1"/>
    <col min="2563" max="2563" width="14" style="114" customWidth="1"/>
    <col min="2564" max="2564" width="7.5" style="114" customWidth="1"/>
    <col min="2565" max="2565" width="5.5" style="114" bestFit="1" customWidth="1"/>
    <col min="2566" max="2573" width="9" style="114"/>
    <col min="2574" max="2574" width="6.875" style="114" customWidth="1"/>
    <col min="2575" max="2577" width="9" style="114"/>
    <col min="2578" max="2578" width="7.25" style="114" bestFit="1" customWidth="1"/>
    <col min="2579" max="2816" width="9" style="114"/>
    <col min="2817" max="2817" width="7.5" style="114" customWidth="1"/>
    <col min="2818" max="2818" width="16.875" style="114" customWidth="1"/>
    <col min="2819" max="2819" width="14" style="114" customWidth="1"/>
    <col min="2820" max="2820" width="7.5" style="114" customWidth="1"/>
    <col min="2821" max="2821" width="5.5" style="114" bestFit="1" customWidth="1"/>
    <col min="2822" max="2829" width="9" style="114"/>
    <col min="2830" max="2830" width="6.875" style="114" customWidth="1"/>
    <col min="2831" max="2833" width="9" style="114"/>
    <col min="2834" max="2834" width="7.25" style="114" bestFit="1" customWidth="1"/>
    <col min="2835" max="3072" width="9" style="114"/>
    <col min="3073" max="3073" width="7.5" style="114" customWidth="1"/>
    <col min="3074" max="3074" width="16.875" style="114" customWidth="1"/>
    <col min="3075" max="3075" width="14" style="114" customWidth="1"/>
    <col min="3076" max="3076" width="7.5" style="114" customWidth="1"/>
    <col min="3077" max="3077" width="5.5" style="114" bestFit="1" customWidth="1"/>
    <col min="3078" max="3085" width="9" style="114"/>
    <col min="3086" max="3086" width="6.875" style="114" customWidth="1"/>
    <col min="3087" max="3089" width="9" style="114"/>
    <col min="3090" max="3090" width="7.25" style="114" bestFit="1" customWidth="1"/>
    <col min="3091" max="3328" width="9" style="114"/>
    <col min="3329" max="3329" width="7.5" style="114" customWidth="1"/>
    <col min="3330" max="3330" width="16.875" style="114" customWidth="1"/>
    <col min="3331" max="3331" width="14" style="114" customWidth="1"/>
    <col min="3332" max="3332" width="7.5" style="114" customWidth="1"/>
    <col min="3333" max="3333" width="5.5" style="114" bestFit="1" customWidth="1"/>
    <col min="3334" max="3341" width="9" style="114"/>
    <col min="3342" max="3342" width="6.875" style="114" customWidth="1"/>
    <col min="3343" max="3345" width="9" style="114"/>
    <col min="3346" max="3346" width="7.25" style="114" bestFit="1" customWidth="1"/>
    <col min="3347" max="3584" width="9" style="114"/>
    <col min="3585" max="3585" width="7.5" style="114" customWidth="1"/>
    <col min="3586" max="3586" width="16.875" style="114" customWidth="1"/>
    <col min="3587" max="3587" width="14" style="114" customWidth="1"/>
    <col min="3588" max="3588" width="7.5" style="114" customWidth="1"/>
    <col min="3589" max="3589" width="5.5" style="114" bestFit="1" customWidth="1"/>
    <col min="3590" max="3597" width="9" style="114"/>
    <col min="3598" max="3598" width="6.875" style="114" customWidth="1"/>
    <col min="3599" max="3601" width="9" style="114"/>
    <col min="3602" max="3602" width="7.25" style="114" bestFit="1" customWidth="1"/>
    <col min="3603" max="3840" width="9" style="114"/>
    <col min="3841" max="3841" width="7.5" style="114" customWidth="1"/>
    <col min="3842" max="3842" width="16.875" style="114" customWidth="1"/>
    <col min="3843" max="3843" width="14" style="114" customWidth="1"/>
    <col min="3844" max="3844" width="7.5" style="114" customWidth="1"/>
    <col min="3845" max="3845" width="5.5" style="114" bestFit="1" customWidth="1"/>
    <col min="3846" max="3853" width="9" style="114"/>
    <col min="3854" max="3854" width="6.875" style="114" customWidth="1"/>
    <col min="3855" max="3857" width="9" style="114"/>
    <col min="3858" max="3858" width="7.25" style="114" bestFit="1" customWidth="1"/>
    <col min="3859" max="4096" width="9" style="114"/>
    <col min="4097" max="4097" width="7.5" style="114" customWidth="1"/>
    <col min="4098" max="4098" width="16.875" style="114" customWidth="1"/>
    <col min="4099" max="4099" width="14" style="114" customWidth="1"/>
    <col min="4100" max="4100" width="7.5" style="114" customWidth="1"/>
    <col min="4101" max="4101" width="5.5" style="114" bestFit="1" customWidth="1"/>
    <col min="4102" max="4109" width="9" style="114"/>
    <col min="4110" max="4110" width="6.875" style="114" customWidth="1"/>
    <col min="4111" max="4113" width="9" style="114"/>
    <col min="4114" max="4114" width="7.25" style="114" bestFit="1" customWidth="1"/>
    <col min="4115" max="4352" width="9" style="114"/>
    <col min="4353" max="4353" width="7.5" style="114" customWidth="1"/>
    <col min="4354" max="4354" width="16.875" style="114" customWidth="1"/>
    <col min="4355" max="4355" width="14" style="114" customWidth="1"/>
    <col min="4356" max="4356" width="7.5" style="114" customWidth="1"/>
    <col min="4357" max="4357" width="5.5" style="114" bestFit="1" customWidth="1"/>
    <col min="4358" max="4365" width="9" style="114"/>
    <col min="4366" max="4366" width="6.875" style="114" customWidth="1"/>
    <col min="4367" max="4369" width="9" style="114"/>
    <col min="4370" max="4370" width="7.25" style="114" bestFit="1" customWidth="1"/>
    <col min="4371" max="4608" width="9" style="114"/>
    <col min="4609" max="4609" width="7.5" style="114" customWidth="1"/>
    <col min="4610" max="4610" width="16.875" style="114" customWidth="1"/>
    <col min="4611" max="4611" width="14" style="114" customWidth="1"/>
    <col min="4612" max="4612" width="7.5" style="114" customWidth="1"/>
    <col min="4613" max="4613" width="5.5" style="114" bestFit="1" customWidth="1"/>
    <col min="4614" max="4621" width="9" style="114"/>
    <col min="4622" max="4622" width="6.875" style="114" customWidth="1"/>
    <col min="4623" max="4625" width="9" style="114"/>
    <col min="4626" max="4626" width="7.25" style="114" bestFit="1" customWidth="1"/>
    <col min="4627" max="4864" width="9" style="114"/>
    <col min="4865" max="4865" width="7.5" style="114" customWidth="1"/>
    <col min="4866" max="4866" width="16.875" style="114" customWidth="1"/>
    <col min="4867" max="4867" width="14" style="114" customWidth="1"/>
    <col min="4868" max="4868" width="7.5" style="114" customWidth="1"/>
    <col min="4869" max="4869" width="5.5" style="114" bestFit="1" customWidth="1"/>
    <col min="4870" max="4877" width="9" style="114"/>
    <col min="4878" max="4878" width="6.875" style="114" customWidth="1"/>
    <col min="4879" max="4881" width="9" style="114"/>
    <col min="4882" max="4882" width="7.25" style="114" bestFit="1" customWidth="1"/>
    <col min="4883" max="5120" width="9" style="114"/>
    <col min="5121" max="5121" width="7.5" style="114" customWidth="1"/>
    <col min="5122" max="5122" width="16.875" style="114" customWidth="1"/>
    <col min="5123" max="5123" width="14" style="114" customWidth="1"/>
    <col min="5124" max="5124" width="7.5" style="114" customWidth="1"/>
    <col min="5125" max="5125" width="5.5" style="114" bestFit="1" customWidth="1"/>
    <col min="5126" max="5133" width="9" style="114"/>
    <col min="5134" max="5134" width="6.875" style="114" customWidth="1"/>
    <col min="5135" max="5137" width="9" style="114"/>
    <col min="5138" max="5138" width="7.25" style="114" bestFit="1" customWidth="1"/>
    <col min="5139" max="5376" width="9" style="114"/>
    <col min="5377" max="5377" width="7.5" style="114" customWidth="1"/>
    <col min="5378" max="5378" width="16.875" style="114" customWidth="1"/>
    <col min="5379" max="5379" width="14" style="114" customWidth="1"/>
    <col min="5380" max="5380" width="7.5" style="114" customWidth="1"/>
    <col min="5381" max="5381" width="5.5" style="114" bestFit="1" customWidth="1"/>
    <col min="5382" max="5389" width="9" style="114"/>
    <col min="5390" max="5390" width="6.875" style="114" customWidth="1"/>
    <col min="5391" max="5393" width="9" style="114"/>
    <col min="5394" max="5394" width="7.25" style="114" bestFit="1" customWidth="1"/>
    <col min="5395" max="5632" width="9" style="114"/>
    <col min="5633" max="5633" width="7.5" style="114" customWidth="1"/>
    <col min="5634" max="5634" width="16.875" style="114" customWidth="1"/>
    <col min="5635" max="5635" width="14" style="114" customWidth="1"/>
    <col min="5636" max="5636" width="7.5" style="114" customWidth="1"/>
    <col min="5637" max="5637" width="5.5" style="114" bestFit="1" customWidth="1"/>
    <col min="5638" max="5645" width="9" style="114"/>
    <col min="5646" max="5646" width="6.875" style="114" customWidth="1"/>
    <col min="5647" max="5649" width="9" style="114"/>
    <col min="5650" max="5650" width="7.25" style="114" bestFit="1" customWidth="1"/>
    <col min="5651" max="5888" width="9" style="114"/>
    <col min="5889" max="5889" width="7.5" style="114" customWidth="1"/>
    <col min="5890" max="5890" width="16.875" style="114" customWidth="1"/>
    <col min="5891" max="5891" width="14" style="114" customWidth="1"/>
    <col min="5892" max="5892" width="7.5" style="114" customWidth="1"/>
    <col min="5893" max="5893" width="5.5" style="114" bestFit="1" customWidth="1"/>
    <col min="5894" max="5901" width="9" style="114"/>
    <col min="5902" max="5902" width="6.875" style="114" customWidth="1"/>
    <col min="5903" max="5905" width="9" style="114"/>
    <col min="5906" max="5906" width="7.25" style="114" bestFit="1" customWidth="1"/>
    <col min="5907" max="6144" width="9" style="114"/>
    <col min="6145" max="6145" width="7.5" style="114" customWidth="1"/>
    <col min="6146" max="6146" width="16.875" style="114" customWidth="1"/>
    <col min="6147" max="6147" width="14" style="114" customWidth="1"/>
    <col min="6148" max="6148" width="7.5" style="114" customWidth="1"/>
    <col min="6149" max="6149" width="5.5" style="114" bestFit="1" customWidth="1"/>
    <col min="6150" max="6157" width="9" style="114"/>
    <col min="6158" max="6158" width="6.875" style="114" customWidth="1"/>
    <col min="6159" max="6161" width="9" style="114"/>
    <col min="6162" max="6162" width="7.25" style="114" bestFit="1" customWidth="1"/>
    <col min="6163" max="6400" width="9" style="114"/>
    <col min="6401" max="6401" width="7.5" style="114" customWidth="1"/>
    <col min="6402" max="6402" width="16.875" style="114" customWidth="1"/>
    <col min="6403" max="6403" width="14" style="114" customWidth="1"/>
    <col min="6404" max="6404" width="7.5" style="114" customWidth="1"/>
    <col min="6405" max="6405" width="5.5" style="114" bestFit="1" customWidth="1"/>
    <col min="6406" max="6413" width="9" style="114"/>
    <col min="6414" max="6414" width="6.875" style="114" customWidth="1"/>
    <col min="6415" max="6417" width="9" style="114"/>
    <col min="6418" max="6418" width="7.25" style="114" bestFit="1" customWidth="1"/>
    <col min="6419" max="6656" width="9" style="114"/>
    <col min="6657" max="6657" width="7.5" style="114" customWidth="1"/>
    <col min="6658" max="6658" width="16.875" style="114" customWidth="1"/>
    <col min="6659" max="6659" width="14" style="114" customWidth="1"/>
    <col min="6660" max="6660" width="7.5" style="114" customWidth="1"/>
    <col min="6661" max="6661" width="5.5" style="114" bestFit="1" customWidth="1"/>
    <col min="6662" max="6669" width="9" style="114"/>
    <col min="6670" max="6670" width="6.875" style="114" customWidth="1"/>
    <col min="6671" max="6673" width="9" style="114"/>
    <col min="6674" max="6674" width="7.25" style="114" bestFit="1" customWidth="1"/>
    <col min="6675" max="6912" width="9" style="114"/>
    <col min="6913" max="6913" width="7.5" style="114" customWidth="1"/>
    <col min="6914" max="6914" width="16.875" style="114" customWidth="1"/>
    <col min="6915" max="6915" width="14" style="114" customWidth="1"/>
    <col min="6916" max="6916" width="7.5" style="114" customWidth="1"/>
    <col min="6917" max="6917" width="5.5" style="114" bestFit="1" customWidth="1"/>
    <col min="6918" max="6925" width="9" style="114"/>
    <col min="6926" max="6926" width="6.875" style="114" customWidth="1"/>
    <col min="6927" max="6929" width="9" style="114"/>
    <col min="6930" max="6930" width="7.25" style="114" bestFit="1" customWidth="1"/>
    <col min="6931" max="7168" width="9" style="114"/>
    <col min="7169" max="7169" width="7.5" style="114" customWidth="1"/>
    <col min="7170" max="7170" width="16.875" style="114" customWidth="1"/>
    <col min="7171" max="7171" width="14" style="114" customWidth="1"/>
    <col min="7172" max="7172" width="7.5" style="114" customWidth="1"/>
    <col min="7173" max="7173" width="5.5" style="114" bestFit="1" customWidth="1"/>
    <col min="7174" max="7181" width="9" style="114"/>
    <col min="7182" max="7182" width="6.875" style="114" customWidth="1"/>
    <col min="7183" max="7185" width="9" style="114"/>
    <col min="7186" max="7186" width="7.25" style="114" bestFit="1" customWidth="1"/>
    <col min="7187" max="7424" width="9" style="114"/>
    <col min="7425" max="7425" width="7.5" style="114" customWidth="1"/>
    <col min="7426" max="7426" width="16.875" style="114" customWidth="1"/>
    <col min="7427" max="7427" width="14" style="114" customWidth="1"/>
    <col min="7428" max="7428" width="7.5" style="114" customWidth="1"/>
    <col min="7429" max="7429" width="5.5" style="114" bestFit="1" customWidth="1"/>
    <col min="7430" max="7437" width="9" style="114"/>
    <col min="7438" max="7438" width="6.875" style="114" customWidth="1"/>
    <col min="7439" max="7441" width="9" style="114"/>
    <col min="7442" max="7442" width="7.25" style="114" bestFit="1" customWidth="1"/>
    <col min="7443" max="7680" width="9" style="114"/>
    <col min="7681" max="7681" width="7.5" style="114" customWidth="1"/>
    <col min="7682" max="7682" width="16.875" style="114" customWidth="1"/>
    <col min="7683" max="7683" width="14" style="114" customWidth="1"/>
    <col min="7684" max="7684" width="7.5" style="114" customWidth="1"/>
    <col min="7685" max="7685" width="5.5" style="114" bestFit="1" customWidth="1"/>
    <col min="7686" max="7693" width="9" style="114"/>
    <col min="7694" max="7694" width="6.875" style="114" customWidth="1"/>
    <col min="7695" max="7697" width="9" style="114"/>
    <col min="7698" max="7698" width="7.25" style="114" bestFit="1" customWidth="1"/>
    <col min="7699" max="7936" width="9" style="114"/>
    <col min="7937" max="7937" width="7.5" style="114" customWidth="1"/>
    <col min="7938" max="7938" width="16.875" style="114" customWidth="1"/>
    <col min="7939" max="7939" width="14" style="114" customWidth="1"/>
    <col min="7940" max="7940" width="7.5" style="114" customWidth="1"/>
    <col min="7941" max="7941" width="5.5" style="114" bestFit="1" customWidth="1"/>
    <col min="7942" max="7949" width="9" style="114"/>
    <col min="7950" max="7950" width="6.875" style="114" customWidth="1"/>
    <col min="7951" max="7953" width="9" style="114"/>
    <col min="7954" max="7954" width="7.25" style="114" bestFit="1" customWidth="1"/>
    <col min="7955" max="8192" width="9" style="114"/>
    <col min="8193" max="8193" width="7.5" style="114" customWidth="1"/>
    <col min="8194" max="8194" width="16.875" style="114" customWidth="1"/>
    <col min="8195" max="8195" width="14" style="114" customWidth="1"/>
    <col min="8196" max="8196" width="7.5" style="114" customWidth="1"/>
    <col min="8197" max="8197" width="5.5" style="114" bestFit="1" customWidth="1"/>
    <col min="8198" max="8205" width="9" style="114"/>
    <col min="8206" max="8206" width="6.875" style="114" customWidth="1"/>
    <col min="8207" max="8209" width="9" style="114"/>
    <col min="8210" max="8210" width="7.25" style="114" bestFit="1" customWidth="1"/>
    <col min="8211" max="8448" width="9" style="114"/>
    <col min="8449" max="8449" width="7.5" style="114" customWidth="1"/>
    <col min="8450" max="8450" width="16.875" style="114" customWidth="1"/>
    <col min="8451" max="8451" width="14" style="114" customWidth="1"/>
    <col min="8452" max="8452" width="7.5" style="114" customWidth="1"/>
    <col min="8453" max="8453" width="5.5" style="114" bestFit="1" customWidth="1"/>
    <col min="8454" max="8461" width="9" style="114"/>
    <col min="8462" max="8462" width="6.875" style="114" customWidth="1"/>
    <col min="8463" max="8465" width="9" style="114"/>
    <col min="8466" max="8466" width="7.25" style="114" bestFit="1" customWidth="1"/>
    <col min="8467" max="8704" width="9" style="114"/>
    <col min="8705" max="8705" width="7.5" style="114" customWidth="1"/>
    <col min="8706" max="8706" width="16.875" style="114" customWidth="1"/>
    <col min="8707" max="8707" width="14" style="114" customWidth="1"/>
    <col min="8708" max="8708" width="7.5" style="114" customWidth="1"/>
    <col min="8709" max="8709" width="5.5" style="114" bestFit="1" customWidth="1"/>
    <col min="8710" max="8717" width="9" style="114"/>
    <col min="8718" max="8718" width="6.875" style="114" customWidth="1"/>
    <col min="8719" max="8721" width="9" style="114"/>
    <col min="8722" max="8722" width="7.25" style="114" bestFit="1" customWidth="1"/>
    <col min="8723" max="8960" width="9" style="114"/>
    <col min="8961" max="8961" width="7.5" style="114" customWidth="1"/>
    <col min="8962" max="8962" width="16.875" style="114" customWidth="1"/>
    <col min="8963" max="8963" width="14" style="114" customWidth="1"/>
    <col min="8964" max="8964" width="7.5" style="114" customWidth="1"/>
    <col min="8965" max="8965" width="5.5" style="114" bestFit="1" customWidth="1"/>
    <col min="8966" max="8973" width="9" style="114"/>
    <col min="8974" max="8974" width="6.875" style="114" customWidth="1"/>
    <col min="8975" max="8977" width="9" style="114"/>
    <col min="8978" max="8978" width="7.25" style="114" bestFit="1" customWidth="1"/>
    <col min="8979" max="9216" width="9" style="114"/>
    <col min="9217" max="9217" width="7.5" style="114" customWidth="1"/>
    <col min="9218" max="9218" width="16.875" style="114" customWidth="1"/>
    <col min="9219" max="9219" width="14" style="114" customWidth="1"/>
    <col min="9220" max="9220" width="7.5" style="114" customWidth="1"/>
    <col min="9221" max="9221" width="5.5" style="114" bestFit="1" customWidth="1"/>
    <col min="9222" max="9229" width="9" style="114"/>
    <col min="9230" max="9230" width="6.875" style="114" customWidth="1"/>
    <col min="9231" max="9233" width="9" style="114"/>
    <col min="9234" max="9234" width="7.25" style="114" bestFit="1" customWidth="1"/>
    <col min="9235" max="9472" width="9" style="114"/>
    <col min="9473" max="9473" width="7.5" style="114" customWidth="1"/>
    <col min="9474" max="9474" width="16.875" style="114" customWidth="1"/>
    <col min="9475" max="9475" width="14" style="114" customWidth="1"/>
    <col min="9476" max="9476" width="7.5" style="114" customWidth="1"/>
    <col min="9477" max="9477" width="5.5" style="114" bestFit="1" customWidth="1"/>
    <col min="9478" max="9485" width="9" style="114"/>
    <col min="9486" max="9486" width="6.875" style="114" customWidth="1"/>
    <col min="9487" max="9489" width="9" style="114"/>
    <col min="9490" max="9490" width="7.25" style="114" bestFit="1" customWidth="1"/>
    <col min="9491" max="9728" width="9" style="114"/>
    <col min="9729" max="9729" width="7.5" style="114" customWidth="1"/>
    <col min="9730" max="9730" width="16.875" style="114" customWidth="1"/>
    <col min="9731" max="9731" width="14" style="114" customWidth="1"/>
    <col min="9732" max="9732" width="7.5" style="114" customWidth="1"/>
    <col min="9733" max="9733" width="5.5" style="114" bestFit="1" customWidth="1"/>
    <col min="9734" max="9741" width="9" style="114"/>
    <col min="9742" max="9742" width="6.875" style="114" customWidth="1"/>
    <col min="9743" max="9745" width="9" style="114"/>
    <col min="9746" max="9746" width="7.25" style="114" bestFit="1" customWidth="1"/>
    <col min="9747" max="9984" width="9" style="114"/>
    <col min="9985" max="9985" width="7.5" style="114" customWidth="1"/>
    <col min="9986" max="9986" width="16.875" style="114" customWidth="1"/>
    <col min="9987" max="9987" width="14" style="114" customWidth="1"/>
    <col min="9988" max="9988" width="7.5" style="114" customWidth="1"/>
    <col min="9989" max="9989" width="5.5" style="114" bestFit="1" customWidth="1"/>
    <col min="9990" max="9997" width="9" style="114"/>
    <col min="9998" max="9998" width="6.875" style="114" customWidth="1"/>
    <col min="9999" max="10001" width="9" style="114"/>
    <col min="10002" max="10002" width="7.25" style="114" bestFit="1" customWidth="1"/>
    <col min="10003" max="10240" width="9" style="114"/>
    <col min="10241" max="10241" width="7.5" style="114" customWidth="1"/>
    <col min="10242" max="10242" width="16.875" style="114" customWidth="1"/>
    <col min="10243" max="10243" width="14" style="114" customWidth="1"/>
    <col min="10244" max="10244" width="7.5" style="114" customWidth="1"/>
    <col min="10245" max="10245" width="5.5" style="114" bestFit="1" customWidth="1"/>
    <col min="10246" max="10253" width="9" style="114"/>
    <col min="10254" max="10254" width="6.875" style="114" customWidth="1"/>
    <col min="10255" max="10257" width="9" style="114"/>
    <col min="10258" max="10258" width="7.25" style="114" bestFit="1" customWidth="1"/>
    <col min="10259" max="10496" width="9" style="114"/>
    <col min="10497" max="10497" width="7.5" style="114" customWidth="1"/>
    <col min="10498" max="10498" width="16.875" style="114" customWidth="1"/>
    <col min="10499" max="10499" width="14" style="114" customWidth="1"/>
    <col min="10500" max="10500" width="7.5" style="114" customWidth="1"/>
    <col min="10501" max="10501" width="5.5" style="114" bestFit="1" customWidth="1"/>
    <col min="10502" max="10509" width="9" style="114"/>
    <col min="10510" max="10510" width="6.875" style="114" customWidth="1"/>
    <col min="10511" max="10513" width="9" style="114"/>
    <col min="10514" max="10514" width="7.25" style="114" bestFit="1" customWidth="1"/>
    <col min="10515" max="10752" width="9" style="114"/>
    <col min="10753" max="10753" width="7.5" style="114" customWidth="1"/>
    <col min="10754" max="10754" width="16.875" style="114" customWidth="1"/>
    <col min="10755" max="10755" width="14" style="114" customWidth="1"/>
    <col min="10756" max="10756" width="7.5" style="114" customWidth="1"/>
    <col min="10757" max="10757" width="5.5" style="114" bestFit="1" customWidth="1"/>
    <col min="10758" max="10765" width="9" style="114"/>
    <col min="10766" max="10766" width="6.875" style="114" customWidth="1"/>
    <col min="10767" max="10769" width="9" style="114"/>
    <col min="10770" max="10770" width="7.25" style="114" bestFit="1" customWidth="1"/>
    <col min="10771" max="11008" width="9" style="114"/>
    <col min="11009" max="11009" width="7.5" style="114" customWidth="1"/>
    <col min="11010" max="11010" width="16.875" style="114" customWidth="1"/>
    <col min="11011" max="11011" width="14" style="114" customWidth="1"/>
    <col min="11012" max="11012" width="7.5" style="114" customWidth="1"/>
    <col min="11013" max="11013" width="5.5" style="114" bestFit="1" customWidth="1"/>
    <col min="11014" max="11021" width="9" style="114"/>
    <col min="11022" max="11022" width="6.875" style="114" customWidth="1"/>
    <col min="11023" max="11025" width="9" style="114"/>
    <col min="11026" max="11026" width="7.25" style="114" bestFit="1" customWidth="1"/>
    <col min="11027" max="11264" width="9" style="114"/>
    <col min="11265" max="11265" width="7.5" style="114" customWidth="1"/>
    <col min="11266" max="11266" width="16.875" style="114" customWidth="1"/>
    <col min="11267" max="11267" width="14" style="114" customWidth="1"/>
    <col min="11268" max="11268" width="7.5" style="114" customWidth="1"/>
    <col min="11269" max="11269" width="5.5" style="114" bestFit="1" customWidth="1"/>
    <col min="11270" max="11277" width="9" style="114"/>
    <col min="11278" max="11278" width="6.875" style="114" customWidth="1"/>
    <col min="11279" max="11281" width="9" style="114"/>
    <col min="11282" max="11282" width="7.25" style="114" bestFit="1" customWidth="1"/>
    <col min="11283" max="11520" width="9" style="114"/>
    <col min="11521" max="11521" width="7.5" style="114" customWidth="1"/>
    <col min="11522" max="11522" width="16.875" style="114" customWidth="1"/>
    <col min="11523" max="11523" width="14" style="114" customWidth="1"/>
    <col min="11524" max="11524" width="7.5" style="114" customWidth="1"/>
    <col min="11525" max="11525" width="5.5" style="114" bestFit="1" customWidth="1"/>
    <col min="11526" max="11533" width="9" style="114"/>
    <col min="11534" max="11534" width="6.875" style="114" customWidth="1"/>
    <col min="11535" max="11537" width="9" style="114"/>
    <col min="11538" max="11538" width="7.25" style="114" bestFit="1" customWidth="1"/>
    <col min="11539" max="11776" width="9" style="114"/>
    <col min="11777" max="11777" width="7.5" style="114" customWidth="1"/>
    <col min="11778" max="11778" width="16.875" style="114" customWidth="1"/>
    <col min="11779" max="11779" width="14" style="114" customWidth="1"/>
    <col min="11780" max="11780" width="7.5" style="114" customWidth="1"/>
    <col min="11781" max="11781" width="5.5" style="114" bestFit="1" customWidth="1"/>
    <col min="11782" max="11789" width="9" style="114"/>
    <col min="11790" max="11790" width="6.875" style="114" customWidth="1"/>
    <col min="11791" max="11793" width="9" style="114"/>
    <col min="11794" max="11794" width="7.25" style="114" bestFit="1" customWidth="1"/>
    <col min="11795" max="12032" width="9" style="114"/>
    <col min="12033" max="12033" width="7.5" style="114" customWidth="1"/>
    <col min="12034" max="12034" width="16.875" style="114" customWidth="1"/>
    <col min="12035" max="12035" width="14" style="114" customWidth="1"/>
    <col min="12036" max="12036" width="7.5" style="114" customWidth="1"/>
    <col min="12037" max="12037" width="5.5" style="114" bestFit="1" customWidth="1"/>
    <col min="12038" max="12045" width="9" style="114"/>
    <col min="12046" max="12046" width="6.875" style="114" customWidth="1"/>
    <col min="12047" max="12049" width="9" style="114"/>
    <col min="12050" max="12050" width="7.25" style="114" bestFit="1" customWidth="1"/>
    <col min="12051" max="12288" width="9" style="114"/>
    <col min="12289" max="12289" width="7.5" style="114" customWidth="1"/>
    <col min="12290" max="12290" width="16.875" style="114" customWidth="1"/>
    <col min="12291" max="12291" width="14" style="114" customWidth="1"/>
    <col min="12292" max="12292" width="7.5" style="114" customWidth="1"/>
    <col min="12293" max="12293" width="5.5" style="114" bestFit="1" customWidth="1"/>
    <col min="12294" max="12301" width="9" style="114"/>
    <col min="12302" max="12302" width="6.875" style="114" customWidth="1"/>
    <col min="12303" max="12305" width="9" style="114"/>
    <col min="12306" max="12306" width="7.25" style="114" bestFit="1" customWidth="1"/>
    <col min="12307" max="12544" width="9" style="114"/>
    <col min="12545" max="12545" width="7.5" style="114" customWidth="1"/>
    <col min="12546" max="12546" width="16.875" style="114" customWidth="1"/>
    <col min="12547" max="12547" width="14" style="114" customWidth="1"/>
    <col min="12548" max="12548" width="7.5" style="114" customWidth="1"/>
    <col min="12549" max="12549" width="5.5" style="114" bestFit="1" customWidth="1"/>
    <col min="12550" max="12557" width="9" style="114"/>
    <col min="12558" max="12558" width="6.875" style="114" customWidth="1"/>
    <col min="12559" max="12561" width="9" style="114"/>
    <col min="12562" max="12562" width="7.25" style="114" bestFit="1" customWidth="1"/>
    <col min="12563" max="12800" width="9" style="114"/>
    <col min="12801" max="12801" width="7.5" style="114" customWidth="1"/>
    <col min="12802" max="12802" width="16.875" style="114" customWidth="1"/>
    <col min="12803" max="12803" width="14" style="114" customWidth="1"/>
    <col min="12804" max="12804" width="7.5" style="114" customWidth="1"/>
    <col min="12805" max="12805" width="5.5" style="114" bestFit="1" customWidth="1"/>
    <col min="12806" max="12813" width="9" style="114"/>
    <col min="12814" max="12814" width="6.875" style="114" customWidth="1"/>
    <col min="12815" max="12817" width="9" style="114"/>
    <col min="12818" max="12818" width="7.25" style="114" bestFit="1" customWidth="1"/>
    <col min="12819" max="13056" width="9" style="114"/>
    <col min="13057" max="13057" width="7.5" style="114" customWidth="1"/>
    <col min="13058" max="13058" width="16.875" style="114" customWidth="1"/>
    <col min="13059" max="13059" width="14" style="114" customWidth="1"/>
    <col min="13060" max="13060" width="7.5" style="114" customWidth="1"/>
    <col min="13061" max="13061" width="5.5" style="114" bestFit="1" customWidth="1"/>
    <col min="13062" max="13069" width="9" style="114"/>
    <col min="13070" max="13070" width="6.875" style="114" customWidth="1"/>
    <col min="13071" max="13073" width="9" style="114"/>
    <col min="13074" max="13074" width="7.25" style="114" bestFit="1" customWidth="1"/>
    <col min="13075" max="13312" width="9" style="114"/>
    <col min="13313" max="13313" width="7.5" style="114" customWidth="1"/>
    <col min="13314" max="13314" width="16.875" style="114" customWidth="1"/>
    <col min="13315" max="13315" width="14" style="114" customWidth="1"/>
    <col min="13316" max="13316" width="7.5" style="114" customWidth="1"/>
    <col min="13317" max="13317" width="5.5" style="114" bestFit="1" customWidth="1"/>
    <col min="13318" max="13325" width="9" style="114"/>
    <col min="13326" max="13326" width="6.875" style="114" customWidth="1"/>
    <col min="13327" max="13329" width="9" style="114"/>
    <col min="13330" max="13330" width="7.25" style="114" bestFit="1" customWidth="1"/>
    <col min="13331" max="13568" width="9" style="114"/>
    <col min="13569" max="13569" width="7.5" style="114" customWidth="1"/>
    <col min="13570" max="13570" width="16.875" style="114" customWidth="1"/>
    <col min="13571" max="13571" width="14" style="114" customWidth="1"/>
    <col min="13572" max="13572" width="7.5" style="114" customWidth="1"/>
    <col min="13573" max="13573" width="5.5" style="114" bestFit="1" customWidth="1"/>
    <col min="13574" max="13581" width="9" style="114"/>
    <col min="13582" max="13582" width="6.875" style="114" customWidth="1"/>
    <col min="13583" max="13585" width="9" style="114"/>
    <col min="13586" max="13586" width="7.25" style="114" bestFit="1" customWidth="1"/>
    <col min="13587" max="13824" width="9" style="114"/>
    <col min="13825" max="13825" width="7.5" style="114" customWidth="1"/>
    <col min="13826" max="13826" width="16.875" style="114" customWidth="1"/>
    <col min="13827" max="13827" width="14" style="114" customWidth="1"/>
    <col min="13828" max="13828" width="7.5" style="114" customWidth="1"/>
    <col min="13829" max="13829" width="5.5" style="114" bestFit="1" customWidth="1"/>
    <col min="13830" max="13837" width="9" style="114"/>
    <col min="13838" max="13838" width="6.875" style="114" customWidth="1"/>
    <col min="13839" max="13841" width="9" style="114"/>
    <col min="13842" max="13842" width="7.25" style="114" bestFit="1" customWidth="1"/>
    <col min="13843" max="14080" width="9" style="114"/>
    <col min="14081" max="14081" width="7.5" style="114" customWidth="1"/>
    <col min="14082" max="14082" width="16.875" style="114" customWidth="1"/>
    <col min="14083" max="14083" width="14" style="114" customWidth="1"/>
    <col min="14084" max="14084" width="7.5" style="114" customWidth="1"/>
    <col min="14085" max="14085" width="5.5" style="114" bestFit="1" customWidth="1"/>
    <col min="14086" max="14093" width="9" style="114"/>
    <col min="14094" max="14094" width="6.875" style="114" customWidth="1"/>
    <col min="14095" max="14097" width="9" style="114"/>
    <col min="14098" max="14098" width="7.25" style="114" bestFit="1" customWidth="1"/>
    <col min="14099" max="14336" width="9" style="114"/>
    <col min="14337" max="14337" width="7.5" style="114" customWidth="1"/>
    <col min="14338" max="14338" width="16.875" style="114" customWidth="1"/>
    <col min="14339" max="14339" width="14" style="114" customWidth="1"/>
    <col min="14340" max="14340" width="7.5" style="114" customWidth="1"/>
    <col min="14341" max="14341" width="5.5" style="114" bestFit="1" customWidth="1"/>
    <col min="14342" max="14349" width="9" style="114"/>
    <col min="14350" max="14350" width="6.875" style="114" customWidth="1"/>
    <col min="14351" max="14353" width="9" style="114"/>
    <col min="14354" max="14354" width="7.25" style="114" bestFit="1" customWidth="1"/>
    <col min="14355" max="14592" width="9" style="114"/>
    <col min="14593" max="14593" width="7.5" style="114" customWidth="1"/>
    <col min="14594" max="14594" width="16.875" style="114" customWidth="1"/>
    <col min="14595" max="14595" width="14" style="114" customWidth="1"/>
    <col min="14596" max="14596" width="7.5" style="114" customWidth="1"/>
    <col min="14597" max="14597" width="5.5" style="114" bestFit="1" customWidth="1"/>
    <col min="14598" max="14605" width="9" style="114"/>
    <col min="14606" max="14606" width="6.875" style="114" customWidth="1"/>
    <col min="14607" max="14609" width="9" style="114"/>
    <col min="14610" max="14610" width="7.25" style="114" bestFit="1" customWidth="1"/>
    <col min="14611" max="14848" width="9" style="114"/>
    <col min="14849" max="14849" width="7.5" style="114" customWidth="1"/>
    <col min="14850" max="14850" width="16.875" style="114" customWidth="1"/>
    <col min="14851" max="14851" width="14" style="114" customWidth="1"/>
    <col min="14852" max="14852" width="7.5" style="114" customWidth="1"/>
    <col min="14853" max="14853" width="5.5" style="114" bestFit="1" customWidth="1"/>
    <col min="14854" max="14861" width="9" style="114"/>
    <col min="14862" max="14862" width="6.875" style="114" customWidth="1"/>
    <col min="14863" max="14865" width="9" style="114"/>
    <col min="14866" max="14866" width="7.25" style="114" bestFit="1" customWidth="1"/>
    <col min="14867" max="15104" width="9" style="114"/>
    <col min="15105" max="15105" width="7.5" style="114" customWidth="1"/>
    <col min="15106" max="15106" width="16.875" style="114" customWidth="1"/>
    <col min="15107" max="15107" width="14" style="114" customWidth="1"/>
    <col min="15108" max="15108" width="7.5" style="114" customWidth="1"/>
    <col min="15109" max="15109" width="5.5" style="114" bestFit="1" customWidth="1"/>
    <col min="15110" max="15117" width="9" style="114"/>
    <col min="15118" max="15118" width="6.875" style="114" customWidth="1"/>
    <col min="15119" max="15121" width="9" style="114"/>
    <col min="15122" max="15122" width="7.25" style="114" bestFit="1" customWidth="1"/>
    <col min="15123" max="15360" width="9" style="114"/>
    <col min="15361" max="15361" width="7.5" style="114" customWidth="1"/>
    <col min="15362" max="15362" width="16.875" style="114" customWidth="1"/>
    <col min="15363" max="15363" width="14" style="114" customWidth="1"/>
    <col min="15364" max="15364" width="7.5" style="114" customWidth="1"/>
    <col min="15365" max="15365" width="5.5" style="114" bestFit="1" customWidth="1"/>
    <col min="15366" max="15373" width="9" style="114"/>
    <col min="15374" max="15374" width="6.875" style="114" customWidth="1"/>
    <col min="15375" max="15377" width="9" style="114"/>
    <col min="15378" max="15378" width="7.25" style="114" bestFit="1" customWidth="1"/>
    <col min="15379" max="15616" width="9" style="114"/>
    <col min="15617" max="15617" width="7.5" style="114" customWidth="1"/>
    <col min="15618" max="15618" width="16.875" style="114" customWidth="1"/>
    <col min="15619" max="15619" width="14" style="114" customWidth="1"/>
    <col min="15620" max="15620" width="7.5" style="114" customWidth="1"/>
    <col min="15621" max="15621" width="5.5" style="114" bestFit="1" customWidth="1"/>
    <col min="15622" max="15629" width="9" style="114"/>
    <col min="15630" max="15630" width="6.875" style="114" customWidth="1"/>
    <col min="15631" max="15633" width="9" style="114"/>
    <col min="15634" max="15634" width="7.25" style="114" bestFit="1" customWidth="1"/>
    <col min="15635" max="15872" width="9" style="114"/>
    <col min="15873" max="15873" width="7.5" style="114" customWidth="1"/>
    <col min="15874" max="15874" width="16.875" style="114" customWidth="1"/>
    <col min="15875" max="15875" width="14" style="114" customWidth="1"/>
    <col min="15876" max="15876" width="7.5" style="114" customWidth="1"/>
    <col min="15877" max="15877" width="5.5" style="114" bestFit="1" customWidth="1"/>
    <col min="15878" max="15885" width="9" style="114"/>
    <col min="15886" max="15886" width="6.875" style="114" customWidth="1"/>
    <col min="15887" max="15889" width="9" style="114"/>
    <col min="15890" max="15890" width="7.25" style="114" bestFit="1" customWidth="1"/>
    <col min="15891" max="16128" width="9" style="114"/>
    <col min="16129" max="16129" width="7.5" style="114" customWidth="1"/>
    <col min="16130" max="16130" width="16.875" style="114" customWidth="1"/>
    <col min="16131" max="16131" width="14" style="114" customWidth="1"/>
    <col min="16132" max="16132" width="7.5" style="114" customWidth="1"/>
    <col min="16133" max="16133" width="5.5" style="114" bestFit="1" customWidth="1"/>
    <col min="16134" max="16141" width="9" style="114"/>
    <col min="16142" max="16142" width="6.875" style="114" customWidth="1"/>
    <col min="16143" max="16145" width="9" style="114"/>
    <col min="16146" max="16146" width="7.25" style="114" bestFit="1" customWidth="1"/>
    <col min="16147" max="16384" width="9" style="114"/>
  </cols>
  <sheetData>
    <row r="1" spans="1:14" s="110" customFormat="1" ht="18.95" customHeight="1">
      <c r="A1" s="932" t="s">
        <v>111</v>
      </c>
      <c r="B1" s="926"/>
      <c r="C1" s="917" t="s">
        <v>112</v>
      </c>
      <c r="D1" s="921" t="s">
        <v>113</v>
      </c>
      <c r="E1" s="917" t="s">
        <v>114</v>
      </c>
      <c r="F1" s="197" t="s">
        <v>115</v>
      </c>
      <c r="G1" s="198"/>
      <c r="H1" s="199" t="s">
        <v>116</v>
      </c>
      <c r="I1" s="198"/>
      <c r="J1" s="200" t="s">
        <v>117</v>
      </c>
      <c r="K1" s="200"/>
      <c r="L1" s="200" t="s">
        <v>118</v>
      </c>
      <c r="M1" s="200"/>
      <c r="N1" s="917" t="s">
        <v>119</v>
      </c>
    </row>
    <row r="2" spans="1:14" s="110" customFormat="1" ht="18.95" customHeight="1">
      <c r="A2" s="927"/>
      <c r="B2" s="928"/>
      <c r="C2" s="917"/>
      <c r="D2" s="921"/>
      <c r="E2" s="917"/>
      <c r="F2" s="201" t="s">
        <v>120</v>
      </c>
      <c r="G2" s="202" t="s">
        <v>121</v>
      </c>
      <c r="H2" s="202" t="s">
        <v>120</v>
      </c>
      <c r="I2" s="202" t="s">
        <v>121</v>
      </c>
      <c r="J2" s="202" t="s">
        <v>120</v>
      </c>
      <c r="K2" s="202" t="s">
        <v>121</v>
      </c>
      <c r="L2" s="202" t="s">
        <v>120</v>
      </c>
      <c r="M2" s="202" t="s">
        <v>121</v>
      </c>
      <c r="N2" s="917"/>
    </row>
    <row r="3" spans="1:14" s="562" customFormat="1" ht="18" customHeight="1">
      <c r="A3" s="563">
        <v>1</v>
      </c>
      <c r="B3" s="587" t="str">
        <f>B4</f>
        <v>콘크리트포장절단</v>
      </c>
      <c r="C3" s="476"/>
      <c r="D3" s="564">
        <v>1</v>
      </c>
      <c r="E3" s="573" t="s">
        <v>33</v>
      </c>
      <c r="F3" s="566"/>
      <c r="G3" s="566"/>
      <c r="H3" s="566"/>
      <c r="I3" s="566"/>
      <c r="J3" s="566"/>
      <c r="K3" s="566"/>
      <c r="L3" s="566"/>
      <c r="M3" s="566"/>
      <c r="N3" s="567"/>
    </row>
    <row r="4" spans="1:14" s="562" customFormat="1" ht="18" customHeight="1">
      <c r="A4" s="574"/>
      <c r="B4" s="583" t="str">
        <f>경비!B11</f>
        <v>콘크리트포장절단</v>
      </c>
      <c r="C4" s="583" t="str">
        <f>경비!C11</f>
        <v xml:space="preserve">1차절단 (50~75mm기준)   </v>
      </c>
      <c r="D4" s="564">
        <v>1</v>
      </c>
      <c r="E4" s="573" t="s">
        <v>33</v>
      </c>
      <c r="F4" s="566">
        <f>경비!E11</f>
        <v>665</v>
      </c>
      <c r="G4" s="566">
        <f>ROUNDDOWN(D4*F4,0)</f>
        <v>665</v>
      </c>
      <c r="H4" s="566">
        <f>경비!F11</f>
        <v>1029</v>
      </c>
      <c r="I4" s="566">
        <f>ROUNDDOWN(D4*H4,0)</f>
        <v>1029</v>
      </c>
      <c r="J4" s="566">
        <f>경비!G11</f>
        <v>42</v>
      </c>
      <c r="K4" s="566">
        <f>ROUNDDOWN(D4*J4,0)</f>
        <v>42</v>
      </c>
      <c r="L4" s="566">
        <f>ROUNDDOWN(F4+H4+J4,0)</f>
        <v>1736</v>
      </c>
      <c r="M4" s="566">
        <f>ROUNDDOWN(G4+I4+K4,0)</f>
        <v>1736</v>
      </c>
      <c r="N4" s="567"/>
    </row>
    <row r="5" spans="1:14" s="562" customFormat="1" ht="18" customHeight="1">
      <c r="A5" s="563"/>
      <c r="B5" s="577" t="s">
        <v>124</v>
      </c>
      <c r="C5" s="578"/>
      <c r="D5" s="575"/>
      <c r="E5" s="575"/>
      <c r="F5" s="576"/>
      <c r="G5" s="566">
        <f>ROUNDDOWN(SUM(G4:G4),0)</f>
        <v>665</v>
      </c>
      <c r="H5" s="576"/>
      <c r="I5" s="566">
        <f>ROUNDDOWN(SUM(I4:I4),0)</f>
        <v>1029</v>
      </c>
      <c r="J5" s="576"/>
      <c r="K5" s="566">
        <f>ROUNDDOWN(SUM(K4:K4),0)</f>
        <v>42</v>
      </c>
      <c r="L5" s="576"/>
      <c r="M5" s="566">
        <f>ROUNDDOWN(SUM(G5+I5+K5),0)</f>
        <v>1736</v>
      </c>
      <c r="N5" s="579"/>
    </row>
    <row r="6" spans="1:14" s="110" customFormat="1" ht="18.95" customHeight="1">
      <c r="A6" s="542"/>
      <c r="B6" s="543"/>
      <c r="C6" s="210"/>
      <c r="D6" s="231"/>
      <c r="E6" s="210"/>
      <c r="F6" s="544"/>
      <c r="G6" s="233"/>
      <c r="H6" s="233"/>
      <c r="I6" s="233"/>
      <c r="J6" s="233"/>
      <c r="K6" s="233"/>
      <c r="L6" s="233"/>
      <c r="M6" s="233"/>
      <c r="N6" s="210"/>
    </row>
    <row r="7" spans="1:14" s="110" customFormat="1" ht="18.95" customHeight="1">
      <c r="A7" s="203">
        <v>2</v>
      </c>
      <c r="B7" s="217" t="s">
        <v>799</v>
      </c>
      <c r="C7" s="210"/>
      <c r="D7" s="205">
        <v>1</v>
      </c>
      <c r="E7" s="206" t="s">
        <v>811</v>
      </c>
      <c r="F7" s="207"/>
      <c r="G7" s="208" t="s">
        <v>122</v>
      </c>
      <c r="H7" s="208"/>
      <c r="I7" s="208"/>
      <c r="J7" s="208"/>
      <c r="K7" s="208"/>
      <c r="L7" s="208"/>
      <c r="M7" s="209"/>
      <c r="N7" s="210"/>
    </row>
    <row r="8" spans="1:14" s="110" customFormat="1" ht="18.95" customHeight="1">
      <c r="A8" s="203"/>
      <c r="B8" s="211" t="str">
        <f>기초일위!B151</f>
        <v xml:space="preserve">콘크리트 포장깨기          </v>
      </c>
      <c r="C8" s="211" t="str">
        <f>기초일위!C151</f>
        <v>T30cm미만 폐기물처리제외</v>
      </c>
      <c r="D8" s="213">
        <f>'수량산출(철거)'!D15</f>
        <v>0.15</v>
      </c>
      <c r="E8" s="206" t="s">
        <v>800</v>
      </c>
      <c r="F8" s="207">
        <f>기초일위!G152</f>
        <v>3072</v>
      </c>
      <c r="G8" s="208">
        <f>ROUNDDOWN(D8*F8,0)</f>
        <v>460</v>
      </c>
      <c r="H8" s="208">
        <f>기초일위!I152</f>
        <v>15548</v>
      </c>
      <c r="I8" s="208">
        <f>ROUNDDOWN(D8*H8,0)</f>
        <v>2332</v>
      </c>
      <c r="J8" s="208">
        <f>기초일위!K152</f>
        <v>3887</v>
      </c>
      <c r="K8" s="208">
        <f>ROUNDDOWN(D8*J8,0)</f>
        <v>583</v>
      </c>
      <c r="L8" s="208">
        <f>ROUNDDOWN(J8+H8+F8,0)</f>
        <v>22507</v>
      </c>
      <c r="M8" s="208">
        <f>ROUNDDOWN(K8+I8+G8,0)</f>
        <v>3375</v>
      </c>
      <c r="N8" s="210"/>
    </row>
    <row r="9" spans="1:14" s="110" customFormat="1" ht="18.95" customHeight="1">
      <c r="A9" s="203"/>
      <c r="B9" s="211" t="str">
        <f>'수량산출(철거)'!B17</f>
        <v>잔재처리(폐,콘)</v>
      </c>
      <c r="C9" s="211" t="str">
        <f>'수량산출(철거)'!C17</f>
        <v>상차, B/H0.4m3</v>
      </c>
      <c r="D9" s="213">
        <f>'수량산출(철거)'!D17</f>
        <v>0.15</v>
      </c>
      <c r="E9" s="206" t="s">
        <v>800</v>
      </c>
      <c r="F9" s="207">
        <f>단가산출목록!F12</f>
        <v>981</v>
      </c>
      <c r="G9" s="208">
        <f>ROUNDDOWN(D9*F9,0)</f>
        <v>147</v>
      </c>
      <c r="H9" s="208">
        <f>단가산출목록!G12</f>
        <v>1416</v>
      </c>
      <c r="I9" s="208">
        <f>ROUNDDOWN(D9*H9,0)</f>
        <v>212</v>
      </c>
      <c r="J9" s="208">
        <f>단가산출목록!H12</f>
        <v>696</v>
      </c>
      <c r="K9" s="208">
        <f>ROUNDDOWN(D9*J9,0)</f>
        <v>104</v>
      </c>
      <c r="L9" s="208">
        <f>ROUNDDOWN(J9+H9+F9,0)</f>
        <v>3093</v>
      </c>
      <c r="M9" s="208">
        <f>ROUNDDOWN(K9+I9+G9,0)</f>
        <v>463</v>
      </c>
      <c r="N9" s="210"/>
    </row>
    <row r="10" spans="1:14" s="110" customFormat="1" ht="18.95" customHeight="1">
      <c r="A10" s="203"/>
      <c r="B10" s="214" t="s">
        <v>124</v>
      </c>
      <c r="C10" s="210"/>
      <c r="D10" s="213"/>
      <c r="E10" s="206"/>
      <c r="F10" s="207"/>
      <c r="G10" s="208">
        <f>ROUNDDOWN(SUM(G8:G9),0)</f>
        <v>607</v>
      </c>
      <c r="H10" s="208"/>
      <c r="I10" s="208">
        <f>ROUNDDOWN(SUM(I8:I9),0)</f>
        <v>2544</v>
      </c>
      <c r="J10" s="208"/>
      <c r="K10" s="208">
        <f>ROUNDDOWN(SUM(K8:K9),0)</f>
        <v>687</v>
      </c>
      <c r="L10" s="208"/>
      <c r="M10" s="208">
        <f>ROUNDDOWN(G10+I10+K10,0)</f>
        <v>3838</v>
      </c>
      <c r="N10" s="210"/>
    </row>
    <row r="11" spans="1:14" s="110" customFormat="1" ht="18.95" customHeight="1">
      <c r="A11" s="203"/>
      <c r="B11" s="214"/>
      <c r="C11" s="210"/>
      <c r="D11" s="213"/>
      <c r="E11" s="206"/>
      <c r="F11" s="207"/>
      <c r="G11" s="208"/>
      <c r="H11" s="208"/>
      <c r="I11" s="208"/>
      <c r="J11" s="208"/>
      <c r="K11" s="208"/>
      <c r="L11" s="208"/>
      <c r="M11" s="208"/>
      <c r="N11" s="210"/>
    </row>
    <row r="12" spans="1:14" s="110" customFormat="1" ht="18.95" customHeight="1">
      <c r="A12" s="203">
        <f>A7+1</f>
        <v>3</v>
      </c>
      <c r="B12" s="217" t="s">
        <v>824</v>
      </c>
      <c r="C12" s="210"/>
      <c r="D12" s="205">
        <v>1</v>
      </c>
      <c r="E12" s="206" t="s">
        <v>825</v>
      </c>
      <c r="F12" s="207"/>
      <c r="G12" s="208"/>
      <c r="H12" s="208"/>
      <c r="I12" s="208"/>
      <c r="J12" s="208"/>
      <c r="K12" s="208"/>
      <c r="L12" s="208"/>
      <c r="M12" s="209"/>
      <c r="N12" s="210"/>
    </row>
    <row r="13" spans="1:14" s="560" customFormat="1" ht="18.95" customHeight="1">
      <c r="A13" s="563"/>
      <c r="B13" s="217" t="s">
        <v>1279</v>
      </c>
      <c r="C13" s="214"/>
      <c r="D13" s="564">
        <f>'철거 집계표'!H5</f>
        <v>15.525</v>
      </c>
      <c r="E13" s="206" t="s">
        <v>1281</v>
      </c>
      <c r="F13" s="565">
        <f>자재단가!D82</f>
        <v>11840</v>
      </c>
      <c r="G13" s="566">
        <f>ROUNDDOWN(D13*F13,0)</f>
        <v>183816</v>
      </c>
      <c r="H13" s="566"/>
      <c r="I13" s="566">
        <f>ROUNDDOWN(D13*H13,0)</f>
        <v>0</v>
      </c>
      <c r="J13" s="566"/>
      <c r="K13" s="566">
        <f>ROUNDDOWN(F13*J13,0)</f>
        <v>0</v>
      </c>
      <c r="L13" s="566">
        <f>ROUNDDOWN(J13+H13+F13,0)</f>
        <v>11840</v>
      </c>
      <c r="M13" s="566">
        <f>ROUNDDOWN(K13+I13+G13,0)</f>
        <v>183816</v>
      </c>
      <c r="N13" s="567"/>
    </row>
    <row r="14" spans="1:14" s="110" customFormat="1" ht="18.95" customHeight="1">
      <c r="A14" s="203"/>
      <c r="B14" s="211" t="s">
        <v>1280</v>
      </c>
      <c r="C14" s="211"/>
      <c r="D14" s="564">
        <f>'철거 집계표'!H5</f>
        <v>15.525</v>
      </c>
      <c r="E14" s="206" t="s">
        <v>1282</v>
      </c>
      <c r="F14" s="207">
        <f>자재단가!D83</f>
        <v>18244</v>
      </c>
      <c r="G14" s="566">
        <f>ROUNDDOWN(D14*F14,0)</f>
        <v>283238</v>
      </c>
      <c r="H14" s="208"/>
      <c r="I14" s="566">
        <f>ROUNDDOWN(D14*H14,0)</f>
        <v>0</v>
      </c>
      <c r="J14" s="208"/>
      <c r="K14" s="208">
        <f>ROUNDDOWN(D14*J14,0)</f>
        <v>0</v>
      </c>
      <c r="L14" s="208">
        <f>ROUNDDOWN(J14+H14+F14,0)</f>
        <v>18244</v>
      </c>
      <c r="M14" s="208">
        <f>ROUNDDOWN(K14+I14+G14,0)</f>
        <v>283238</v>
      </c>
      <c r="N14" s="210"/>
    </row>
    <row r="15" spans="1:14" s="110" customFormat="1" ht="18.95" customHeight="1">
      <c r="A15" s="203"/>
      <c r="B15" s="214" t="s">
        <v>124</v>
      </c>
      <c r="C15" s="210"/>
      <c r="D15" s="213"/>
      <c r="E15" s="206"/>
      <c r="F15" s="207"/>
      <c r="G15" s="208">
        <f>ROUNDDOWN(SUM(G13:G14),0)</f>
        <v>467054</v>
      </c>
      <c r="H15" s="208"/>
      <c r="I15" s="208">
        <f>ROUNDDOWN(SUM(I14),0)</f>
        <v>0</v>
      </c>
      <c r="J15" s="208"/>
      <c r="K15" s="208">
        <f>ROUNDDOWN(SUM(K14),0)</f>
        <v>0</v>
      </c>
      <c r="L15" s="208"/>
      <c r="M15" s="208">
        <f>ROUNDDOWN(G15+I15+K15,0)</f>
        <v>467054</v>
      </c>
      <c r="N15" s="210"/>
    </row>
    <row r="16" spans="1:14" s="110" customFormat="1" ht="18.95" customHeight="1">
      <c r="A16" s="203"/>
      <c r="B16" s="214"/>
      <c r="C16" s="210"/>
      <c r="D16" s="213"/>
      <c r="E16" s="206"/>
      <c r="F16" s="207"/>
      <c r="G16" s="208"/>
      <c r="H16" s="208"/>
      <c r="I16" s="208"/>
      <c r="J16" s="208"/>
      <c r="K16" s="208"/>
      <c r="L16" s="208"/>
      <c r="M16" s="208"/>
      <c r="N16" s="210"/>
    </row>
    <row r="17" spans="1:14" s="110" customFormat="1" ht="18.95" customHeight="1">
      <c r="A17" s="203"/>
      <c r="B17" s="204"/>
      <c r="C17" s="210"/>
      <c r="D17" s="205"/>
      <c r="E17" s="206"/>
      <c r="F17" s="207"/>
      <c r="G17" s="208"/>
      <c r="H17" s="208"/>
      <c r="I17" s="208"/>
      <c r="J17" s="208"/>
      <c r="K17" s="208"/>
      <c r="L17" s="208"/>
      <c r="M17" s="209"/>
      <c r="N17" s="210"/>
    </row>
    <row r="18" spans="1:14" s="110" customFormat="1" ht="18.95" customHeight="1">
      <c r="A18" s="203"/>
      <c r="B18" s="211"/>
      <c r="C18" s="211"/>
      <c r="D18" s="213"/>
      <c r="E18" s="206"/>
      <c r="F18" s="207"/>
      <c r="G18" s="208"/>
      <c r="H18" s="208"/>
      <c r="I18" s="208"/>
      <c r="J18" s="208"/>
      <c r="K18" s="208"/>
      <c r="L18" s="208"/>
      <c r="M18" s="208"/>
      <c r="N18" s="210"/>
    </row>
    <row r="19" spans="1:14" s="110" customFormat="1" ht="18.95" customHeight="1">
      <c r="A19" s="203"/>
      <c r="B19" s="211"/>
      <c r="C19" s="211"/>
      <c r="D19" s="205"/>
      <c r="E19" s="206"/>
      <c r="F19" s="207"/>
      <c r="G19" s="208"/>
      <c r="H19" s="208"/>
      <c r="I19" s="208"/>
      <c r="J19" s="208"/>
      <c r="K19" s="208"/>
      <c r="L19" s="208"/>
      <c r="M19" s="208"/>
      <c r="N19" s="210"/>
    </row>
    <row r="20" spans="1:14" s="110" customFormat="1" ht="18.95" customHeight="1">
      <c r="A20" s="203"/>
      <c r="B20" s="214"/>
      <c r="C20" s="210"/>
      <c r="D20" s="213"/>
      <c r="E20" s="206"/>
      <c r="F20" s="207"/>
      <c r="G20" s="208"/>
      <c r="H20" s="208"/>
      <c r="I20" s="208"/>
      <c r="J20" s="208"/>
      <c r="K20" s="208"/>
      <c r="L20" s="208"/>
      <c r="M20" s="208"/>
      <c r="N20" s="210"/>
    </row>
    <row r="21" spans="1:14" s="110" customFormat="1" ht="18.95" customHeight="1">
      <c r="A21" s="203"/>
      <c r="B21" s="214"/>
      <c r="C21" s="210"/>
      <c r="D21" s="213"/>
      <c r="E21" s="206"/>
      <c r="F21" s="207"/>
      <c r="G21" s="208"/>
      <c r="H21" s="208"/>
      <c r="I21" s="208"/>
      <c r="J21" s="208"/>
      <c r="K21" s="208"/>
      <c r="L21" s="208"/>
      <c r="M21" s="208"/>
      <c r="N21" s="210"/>
    </row>
    <row r="22" spans="1:14" s="110" customFormat="1" ht="18.95" customHeight="1">
      <c r="A22" s="203"/>
      <c r="B22" s="204"/>
      <c r="C22" s="210"/>
      <c r="D22" s="205"/>
      <c r="E22" s="206"/>
      <c r="F22" s="207"/>
      <c r="G22" s="208"/>
      <c r="H22" s="208"/>
      <c r="I22" s="208"/>
      <c r="J22" s="208"/>
      <c r="K22" s="208"/>
      <c r="L22" s="208"/>
      <c r="M22" s="209"/>
      <c r="N22" s="210"/>
    </row>
    <row r="23" spans="1:14" s="110" customFormat="1" ht="18.95" customHeight="1">
      <c r="A23" s="203"/>
      <c r="B23" s="211"/>
      <c r="C23" s="214"/>
      <c r="D23" s="213"/>
      <c r="E23" s="206"/>
      <c r="F23" s="207"/>
      <c r="G23" s="208"/>
      <c r="H23" s="208"/>
      <c r="I23" s="208"/>
      <c r="J23" s="208"/>
      <c r="K23" s="208"/>
      <c r="L23" s="208"/>
      <c r="M23" s="208"/>
      <c r="N23" s="210"/>
    </row>
    <row r="24" spans="1:14" s="110" customFormat="1" ht="18.95" customHeight="1">
      <c r="A24" s="203"/>
      <c r="B24" s="211"/>
      <c r="C24" s="214"/>
      <c r="D24" s="205"/>
      <c r="E24" s="206"/>
      <c r="F24" s="207"/>
      <c r="G24" s="208"/>
      <c r="H24" s="208"/>
      <c r="I24" s="208"/>
      <c r="J24" s="208"/>
      <c r="K24" s="208"/>
      <c r="L24" s="208"/>
      <c r="M24" s="208"/>
      <c r="N24" s="210"/>
    </row>
    <row r="25" spans="1:14" s="110" customFormat="1" ht="18.95" customHeight="1">
      <c r="A25" s="203"/>
      <c r="B25" s="214"/>
      <c r="C25" s="210"/>
      <c r="D25" s="213"/>
      <c r="E25" s="206"/>
      <c r="F25" s="207"/>
      <c r="G25" s="208"/>
      <c r="H25" s="208"/>
      <c r="I25" s="208"/>
      <c r="J25" s="208"/>
      <c r="K25" s="208"/>
      <c r="L25" s="208"/>
      <c r="M25" s="208"/>
      <c r="N25" s="210"/>
    </row>
    <row r="26" spans="1:14" s="110" customFormat="1" ht="18.95" customHeight="1">
      <c r="A26" s="203"/>
      <c r="B26" s="214"/>
      <c r="C26" s="210"/>
      <c r="D26" s="213"/>
      <c r="E26" s="206"/>
      <c r="F26" s="207"/>
      <c r="G26" s="208"/>
      <c r="H26" s="208"/>
      <c r="I26" s="208"/>
      <c r="J26" s="208"/>
      <c r="K26" s="208"/>
      <c r="L26" s="208"/>
      <c r="M26" s="208"/>
      <c r="N26" s="210"/>
    </row>
    <row r="27" spans="1:14" s="110" customFormat="1" ht="18.95" customHeight="1">
      <c r="A27" s="203"/>
      <c r="B27" s="204"/>
      <c r="C27" s="210"/>
      <c r="D27" s="205"/>
      <c r="E27" s="206"/>
      <c r="F27" s="207"/>
      <c r="G27" s="208"/>
      <c r="H27" s="208"/>
      <c r="I27" s="208"/>
      <c r="J27" s="208"/>
      <c r="K27" s="208"/>
      <c r="L27" s="208"/>
      <c r="M27" s="209"/>
      <c r="N27" s="210"/>
    </row>
    <row r="28" spans="1:14" s="110" customFormat="1" ht="18.95" customHeight="1">
      <c r="A28" s="203"/>
      <c r="B28" s="211"/>
      <c r="C28" s="214"/>
      <c r="D28" s="213"/>
      <c r="E28" s="206"/>
      <c r="F28" s="207"/>
      <c r="G28" s="208"/>
      <c r="H28" s="208"/>
      <c r="I28" s="208"/>
      <c r="J28" s="208"/>
      <c r="K28" s="208"/>
      <c r="L28" s="208"/>
      <c r="M28" s="208"/>
      <c r="N28" s="210"/>
    </row>
    <row r="29" spans="1:14" s="110" customFormat="1" ht="18.95" customHeight="1">
      <c r="A29" s="203"/>
      <c r="B29" s="211"/>
      <c r="C29" s="214"/>
      <c r="D29" s="205"/>
      <c r="E29" s="206"/>
      <c r="F29" s="207"/>
      <c r="G29" s="208"/>
      <c r="H29" s="208"/>
      <c r="I29" s="208"/>
      <c r="J29" s="208"/>
      <c r="K29" s="208"/>
      <c r="L29" s="208"/>
      <c r="M29" s="208"/>
      <c r="N29" s="210"/>
    </row>
    <row r="30" spans="1:14" s="110" customFormat="1" ht="18.95" customHeight="1">
      <c r="A30" s="203"/>
      <c r="B30" s="214"/>
      <c r="C30" s="210"/>
      <c r="D30" s="213"/>
      <c r="E30" s="206"/>
      <c r="F30" s="207"/>
      <c r="G30" s="208"/>
      <c r="H30" s="208"/>
      <c r="I30" s="208"/>
      <c r="J30" s="208"/>
      <c r="K30" s="208"/>
      <c r="L30" s="208"/>
      <c r="M30" s="208"/>
      <c r="N30" s="210"/>
    </row>
    <row r="31" spans="1:14" s="110" customFormat="1" ht="18.95" customHeight="1">
      <c r="A31" s="203"/>
      <c r="B31" s="214"/>
      <c r="C31" s="210"/>
      <c r="D31" s="213"/>
      <c r="E31" s="206"/>
      <c r="F31" s="207"/>
      <c r="G31" s="208"/>
      <c r="H31" s="208"/>
      <c r="I31" s="208"/>
      <c r="J31" s="208"/>
      <c r="K31" s="208"/>
      <c r="L31" s="208"/>
      <c r="M31" s="208"/>
      <c r="N31" s="210"/>
    </row>
    <row r="32" spans="1:14" s="110" customFormat="1" ht="18.95" customHeight="1">
      <c r="A32" s="203"/>
      <c r="B32" s="204"/>
      <c r="C32" s="210"/>
      <c r="D32" s="205"/>
      <c r="E32" s="206"/>
      <c r="F32" s="207"/>
      <c r="G32" s="208"/>
      <c r="H32" s="208"/>
      <c r="I32" s="208"/>
      <c r="J32" s="208"/>
      <c r="K32" s="208"/>
      <c r="L32" s="208"/>
      <c r="M32" s="209"/>
      <c r="N32" s="210"/>
    </row>
    <row r="33" spans="1:14" s="110" customFormat="1" ht="18.95" customHeight="1">
      <c r="A33" s="203"/>
      <c r="B33" s="211"/>
      <c r="C33" s="211"/>
      <c r="D33" s="213"/>
      <c r="E33" s="206"/>
      <c r="F33" s="207"/>
      <c r="G33" s="208"/>
      <c r="H33" s="208"/>
      <c r="I33" s="208"/>
      <c r="J33" s="208"/>
      <c r="K33" s="208"/>
      <c r="L33" s="208"/>
      <c r="M33" s="208"/>
      <c r="N33" s="210"/>
    </row>
    <row r="34" spans="1:14" s="110" customFormat="1" ht="18.95" customHeight="1">
      <c r="A34" s="203"/>
      <c r="B34" s="211"/>
      <c r="C34" s="211"/>
      <c r="D34" s="205"/>
      <c r="E34" s="206"/>
      <c r="F34" s="207"/>
      <c r="G34" s="208"/>
      <c r="H34" s="208"/>
      <c r="I34" s="208"/>
      <c r="J34" s="208"/>
      <c r="K34" s="208"/>
      <c r="L34" s="208"/>
      <c r="M34" s="208"/>
      <c r="N34" s="210"/>
    </row>
    <row r="35" spans="1:14" s="110" customFormat="1" ht="18.95" customHeight="1">
      <c r="A35" s="203"/>
      <c r="B35" s="214"/>
      <c r="C35" s="210"/>
      <c r="D35" s="213"/>
      <c r="E35" s="206"/>
      <c r="F35" s="207"/>
      <c r="G35" s="208"/>
      <c r="H35" s="208"/>
      <c r="I35" s="208"/>
      <c r="J35" s="208"/>
      <c r="K35" s="208"/>
      <c r="L35" s="208"/>
      <c r="M35" s="208"/>
      <c r="N35" s="210"/>
    </row>
    <row r="36" spans="1:14" s="110" customFormat="1" ht="18.95" customHeight="1">
      <c r="A36" s="203"/>
      <c r="B36" s="214"/>
      <c r="C36" s="210"/>
      <c r="D36" s="213"/>
      <c r="E36" s="206"/>
      <c r="F36" s="207"/>
      <c r="G36" s="208"/>
      <c r="H36" s="208"/>
      <c r="I36" s="208"/>
      <c r="J36" s="208"/>
      <c r="K36" s="208"/>
      <c r="L36" s="208"/>
      <c r="M36" s="208"/>
      <c r="N36" s="210"/>
    </row>
    <row r="37" spans="1:14" s="110" customFormat="1" ht="18.95" customHeight="1">
      <c r="A37" s="203"/>
      <c r="B37" s="204"/>
      <c r="C37" s="210"/>
      <c r="D37" s="205"/>
      <c r="E37" s="206"/>
      <c r="F37" s="207"/>
      <c r="G37" s="208"/>
      <c r="H37" s="208"/>
      <c r="I37" s="208"/>
      <c r="J37" s="208"/>
      <c r="K37" s="208"/>
      <c r="L37" s="208"/>
      <c r="M37" s="209"/>
      <c r="N37" s="210"/>
    </row>
    <row r="38" spans="1:14" s="110" customFormat="1" ht="18.95" customHeight="1">
      <c r="A38" s="203"/>
      <c r="B38" s="211"/>
      <c r="C38" s="211"/>
      <c r="D38" s="213"/>
      <c r="E38" s="206"/>
      <c r="F38" s="207"/>
      <c r="G38" s="208"/>
      <c r="H38" s="208"/>
      <c r="I38" s="208"/>
      <c r="J38" s="208"/>
      <c r="K38" s="208"/>
      <c r="L38" s="208"/>
      <c r="M38" s="208"/>
      <c r="N38" s="210"/>
    </row>
    <row r="39" spans="1:14" s="110" customFormat="1" ht="18.95" customHeight="1">
      <c r="A39" s="203"/>
      <c r="B39" s="211"/>
      <c r="C39" s="211"/>
      <c r="D39" s="205"/>
      <c r="E39" s="206"/>
      <c r="F39" s="207"/>
      <c r="G39" s="208"/>
      <c r="H39" s="207"/>
      <c r="I39" s="208"/>
      <c r="J39" s="207"/>
      <c r="K39" s="208"/>
      <c r="L39" s="208"/>
      <c r="M39" s="208"/>
      <c r="N39" s="210"/>
    </row>
    <row r="40" spans="1:14" s="110" customFormat="1" ht="18.95" customHeight="1">
      <c r="A40" s="203"/>
      <c r="B40" s="214"/>
      <c r="C40" s="210"/>
      <c r="D40" s="213"/>
      <c r="E40" s="206"/>
      <c r="F40" s="207"/>
      <c r="G40" s="208"/>
      <c r="H40" s="208"/>
      <c r="I40" s="208"/>
      <c r="J40" s="208"/>
      <c r="K40" s="208"/>
      <c r="L40" s="208"/>
      <c r="M40" s="208"/>
      <c r="N40" s="210"/>
    </row>
    <row r="41" spans="1:14" s="110" customFormat="1" ht="18.95" customHeight="1">
      <c r="A41" s="203"/>
      <c r="B41" s="214"/>
      <c r="C41" s="210"/>
      <c r="D41" s="213"/>
      <c r="E41" s="206"/>
      <c r="F41" s="207"/>
      <c r="G41" s="208"/>
      <c r="H41" s="208"/>
      <c r="I41" s="208"/>
      <c r="J41" s="208"/>
      <c r="K41" s="208"/>
      <c r="L41" s="208"/>
      <c r="M41" s="208"/>
      <c r="N41" s="210"/>
    </row>
    <row r="42" spans="1:14" s="110" customFormat="1" ht="19.5" customHeight="1">
      <c r="A42" s="203"/>
      <c r="B42" s="204"/>
      <c r="C42" s="210"/>
      <c r="D42" s="205"/>
      <c r="E42" s="206"/>
      <c r="F42" s="207"/>
      <c r="G42" s="208"/>
      <c r="H42" s="208"/>
      <c r="I42" s="208"/>
      <c r="J42" s="208"/>
      <c r="K42" s="208"/>
      <c r="L42" s="208"/>
      <c r="M42" s="209"/>
      <c r="N42" s="210"/>
    </row>
    <row r="43" spans="1:14" s="110" customFormat="1" ht="19.5" customHeight="1">
      <c r="A43" s="203"/>
      <c r="B43" s="211"/>
      <c r="C43" s="214"/>
      <c r="D43" s="213"/>
      <c r="E43" s="206"/>
      <c r="F43" s="207"/>
      <c r="G43" s="208"/>
      <c r="H43" s="208"/>
      <c r="I43" s="208"/>
      <c r="J43" s="208"/>
      <c r="K43" s="208"/>
      <c r="L43" s="208"/>
      <c r="M43" s="208"/>
      <c r="N43" s="210"/>
    </row>
    <row r="44" spans="1:14" s="110" customFormat="1" ht="19.5" customHeight="1">
      <c r="A44" s="203"/>
      <c r="B44" s="211"/>
      <c r="C44" s="214"/>
      <c r="D44" s="205"/>
      <c r="E44" s="206"/>
      <c r="F44" s="207"/>
      <c r="G44" s="208"/>
      <c r="H44" s="207"/>
      <c r="I44" s="208"/>
      <c r="J44" s="207"/>
      <c r="K44" s="208"/>
      <c r="L44" s="208"/>
      <c r="M44" s="208"/>
      <c r="N44" s="210"/>
    </row>
    <row r="45" spans="1:14" s="110" customFormat="1" ht="19.5" customHeight="1">
      <c r="A45" s="203"/>
      <c r="B45" s="214"/>
      <c r="C45" s="210"/>
      <c r="D45" s="213"/>
      <c r="E45" s="206"/>
      <c r="F45" s="207"/>
      <c r="G45" s="208"/>
      <c r="H45" s="208"/>
      <c r="I45" s="208"/>
      <c r="J45" s="208"/>
      <c r="K45" s="208"/>
      <c r="L45" s="208"/>
      <c r="M45" s="208"/>
      <c r="N45" s="210"/>
    </row>
    <row r="46" spans="1:14" s="110" customFormat="1" ht="19.5" customHeight="1">
      <c r="A46" s="203"/>
      <c r="B46" s="214"/>
      <c r="C46" s="210"/>
      <c r="D46" s="213"/>
      <c r="E46" s="206"/>
      <c r="F46" s="207"/>
      <c r="G46" s="208"/>
      <c r="H46" s="208"/>
      <c r="I46" s="208"/>
      <c r="J46" s="208"/>
      <c r="K46" s="208"/>
      <c r="L46" s="208"/>
      <c r="M46" s="208"/>
      <c r="N46" s="210"/>
    </row>
    <row r="47" spans="1:14" s="110" customFormat="1" ht="19.5" customHeight="1">
      <c r="A47" s="203"/>
      <c r="B47" s="204"/>
      <c r="C47" s="214"/>
      <c r="D47" s="205"/>
      <c r="E47" s="206"/>
      <c r="F47" s="207"/>
      <c r="G47" s="208"/>
      <c r="H47" s="208"/>
      <c r="I47" s="208"/>
      <c r="J47" s="208"/>
      <c r="K47" s="208"/>
      <c r="L47" s="208"/>
      <c r="M47" s="209"/>
      <c r="N47" s="210"/>
    </row>
    <row r="48" spans="1:14" s="110" customFormat="1" ht="19.5" customHeight="1">
      <c r="A48" s="203"/>
      <c r="B48" s="211"/>
      <c r="C48" s="214"/>
      <c r="D48" s="213"/>
      <c r="E48" s="206"/>
      <c r="F48" s="207"/>
      <c r="G48" s="208"/>
      <c r="H48" s="208"/>
      <c r="I48" s="208"/>
      <c r="J48" s="208"/>
      <c r="K48" s="208"/>
      <c r="L48" s="208"/>
      <c r="M48" s="208"/>
      <c r="N48" s="210"/>
    </row>
    <row r="49" spans="1:14" s="110" customFormat="1" ht="19.5" customHeight="1">
      <c r="A49" s="203"/>
      <c r="B49" s="211"/>
      <c r="C49" s="214"/>
      <c r="D49" s="205"/>
      <c r="E49" s="206"/>
      <c r="F49" s="207"/>
      <c r="G49" s="208"/>
      <c r="H49" s="208"/>
      <c r="I49" s="208"/>
      <c r="J49" s="208"/>
      <c r="K49" s="208"/>
      <c r="L49" s="208"/>
      <c r="M49" s="208"/>
      <c r="N49" s="210"/>
    </row>
    <row r="50" spans="1:14" s="110" customFormat="1" ht="19.5" customHeight="1">
      <c r="A50" s="203"/>
      <c r="B50" s="214"/>
      <c r="C50" s="210"/>
      <c r="D50" s="213"/>
      <c r="E50" s="206"/>
      <c r="F50" s="207"/>
      <c r="G50" s="208"/>
      <c r="H50" s="208"/>
      <c r="I50" s="208"/>
      <c r="J50" s="208"/>
      <c r="K50" s="208"/>
      <c r="L50" s="208"/>
      <c r="M50" s="208"/>
      <c r="N50" s="210"/>
    </row>
    <row r="51" spans="1:14" s="110" customFormat="1" ht="19.5" customHeight="1">
      <c r="A51" s="203"/>
      <c r="B51" s="214"/>
      <c r="C51" s="210"/>
      <c r="D51" s="213"/>
      <c r="E51" s="206"/>
      <c r="F51" s="207"/>
      <c r="G51" s="208"/>
      <c r="H51" s="208"/>
      <c r="I51" s="208"/>
      <c r="J51" s="208"/>
      <c r="K51" s="208"/>
      <c r="L51" s="208"/>
      <c r="M51" s="208"/>
      <c r="N51" s="210"/>
    </row>
    <row r="52" spans="1:14" s="110" customFormat="1" ht="19.5" customHeight="1">
      <c r="A52" s="203"/>
      <c r="B52" s="204"/>
      <c r="C52" s="214"/>
      <c r="D52" s="205"/>
      <c r="E52" s="206"/>
      <c r="F52" s="207"/>
      <c r="G52" s="208"/>
      <c r="H52" s="208"/>
      <c r="I52" s="208"/>
      <c r="J52" s="208"/>
      <c r="K52" s="208"/>
      <c r="L52" s="208"/>
      <c r="M52" s="209"/>
      <c r="N52" s="210"/>
    </row>
    <row r="53" spans="1:14" s="110" customFormat="1" ht="19.5" customHeight="1">
      <c r="A53" s="203"/>
      <c r="B53" s="211"/>
      <c r="C53" s="214"/>
      <c r="D53" s="213"/>
      <c r="E53" s="206"/>
      <c r="F53" s="207"/>
      <c r="G53" s="208"/>
      <c r="H53" s="208"/>
      <c r="I53" s="208"/>
      <c r="J53" s="208"/>
      <c r="K53" s="208"/>
      <c r="L53" s="208"/>
      <c r="M53" s="208"/>
      <c r="N53" s="210"/>
    </row>
    <row r="54" spans="1:14" s="110" customFormat="1" ht="19.5" customHeight="1">
      <c r="A54" s="203"/>
      <c r="B54" s="211"/>
      <c r="C54" s="214"/>
      <c r="D54" s="205"/>
      <c r="E54" s="206"/>
      <c r="F54" s="207"/>
      <c r="G54" s="208"/>
      <c r="H54" s="208"/>
      <c r="I54" s="208"/>
      <c r="J54" s="208"/>
      <c r="K54" s="208"/>
      <c r="L54" s="208"/>
      <c r="M54" s="208"/>
      <c r="N54" s="210"/>
    </row>
    <row r="55" spans="1:14" s="110" customFormat="1" ht="19.5" customHeight="1">
      <c r="A55" s="203"/>
      <c r="B55" s="214"/>
      <c r="C55" s="210"/>
      <c r="D55" s="213"/>
      <c r="E55" s="206"/>
      <c r="F55" s="207"/>
      <c r="G55" s="208"/>
      <c r="H55" s="208"/>
      <c r="I55" s="208"/>
      <c r="J55" s="208"/>
      <c r="K55" s="208"/>
      <c r="L55" s="208"/>
      <c r="M55" s="208"/>
      <c r="N55" s="210"/>
    </row>
    <row r="56" spans="1:14" s="110" customFormat="1" ht="19.5" customHeight="1">
      <c r="A56" s="203"/>
      <c r="B56" s="214"/>
      <c r="C56" s="214"/>
      <c r="D56" s="213"/>
      <c r="E56" s="206"/>
      <c r="F56" s="207"/>
      <c r="G56" s="208"/>
      <c r="H56" s="208"/>
      <c r="I56" s="208"/>
      <c r="J56" s="208"/>
      <c r="K56" s="208"/>
      <c r="L56" s="208"/>
      <c r="M56" s="208"/>
      <c r="N56" s="210"/>
    </row>
    <row r="57" spans="1:14" s="110" customFormat="1" ht="18.95" customHeight="1">
      <c r="A57" s="203"/>
      <c r="B57" s="204"/>
      <c r="C57" s="214"/>
      <c r="D57" s="205"/>
      <c r="E57" s="206"/>
      <c r="F57" s="207"/>
      <c r="G57" s="208"/>
      <c r="H57" s="208"/>
      <c r="I57" s="208"/>
      <c r="J57" s="208"/>
      <c r="K57" s="208"/>
      <c r="L57" s="208"/>
      <c r="M57" s="209"/>
      <c r="N57" s="210"/>
    </row>
    <row r="58" spans="1:14" s="110" customFormat="1" ht="18.95" customHeight="1">
      <c r="A58" s="203"/>
      <c r="B58" s="211"/>
      <c r="C58" s="214"/>
      <c r="D58" s="213"/>
      <c r="E58" s="206"/>
      <c r="F58" s="207"/>
      <c r="G58" s="208"/>
      <c r="H58" s="208"/>
      <c r="I58" s="208"/>
      <c r="J58" s="208"/>
      <c r="K58" s="208"/>
      <c r="L58" s="208"/>
      <c r="M58" s="208"/>
      <c r="N58" s="210"/>
    </row>
    <row r="59" spans="1:14" s="110" customFormat="1" ht="18.95" customHeight="1">
      <c r="A59" s="203"/>
      <c r="B59" s="211"/>
      <c r="C59" s="214"/>
      <c r="D59" s="205"/>
      <c r="E59" s="206"/>
      <c r="F59" s="207"/>
      <c r="G59" s="208"/>
      <c r="H59" s="208"/>
      <c r="I59" s="208"/>
      <c r="J59" s="208"/>
      <c r="K59" s="208"/>
      <c r="L59" s="208"/>
      <c r="M59" s="208"/>
      <c r="N59" s="210"/>
    </row>
    <row r="60" spans="1:14" s="110" customFormat="1" ht="18.95" customHeight="1">
      <c r="A60" s="203"/>
      <c r="B60" s="214"/>
      <c r="C60" s="210"/>
      <c r="D60" s="213"/>
      <c r="E60" s="206"/>
      <c r="F60" s="207"/>
      <c r="G60" s="208"/>
      <c r="H60" s="208"/>
      <c r="I60" s="208"/>
      <c r="J60" s="208"/>
      <c r="K60" s="208"/>
      <c r="L60" s="208"/>
      <c r="M60" s="208"/>
      <c r="N60" s="210"/>
    </row>
    <row r="61" spans="1:14" s="110" customFormat="1" ht="18.95" customHeight="1">
      <c r="A61" s="203"/>
      <c r="B61" s="214"/>
      <c r="C61" s="210"/>
      <c r="D61" s="213"/>
      <c r="E61" s="206"/>
      <c r="F61" s="207"/>
      <c r="G61" s="208"/>
      <c r="H61" s="208"/>
      <c r="I61" s="208"/>
      <c r="J61" s="208"/>
      <c r="K61" s="208"/>
      <c r="L61" s="208"/>
      <c r="M61" s="208"/>
      <c r="N61" s="210"/>
    </row>
    <row r="62" spans="1:14" s="110" customFormat="1" ht="19.5" customHeight="1">
      <c r="A62" s="203"/>
      <c r="B62" s="204"/>
      <c r="C62" s="214"/>
      <c r="D62" s="205"/>
      <c r="E62" s="206"/>
      <c r="F62" s="207"/>
      <c r="G62" s="208"/>
      <c r="H62" s="208"/>
      <c r="I62" s="208"/>
      <c r="J62" s="208"/>
      <c r="K62" s="208"/>
      <c r="L62" s="208"/>
      <c r="M62" s="209"/>
      <c r="N62" s="210"/>
    </row>
    <row r="63" spans="1:14" s="110" customFormat="1" ht="19.5" customHeight="1">
      <c r="A63" s="203"/>
      <c r="B63" s="211"/>
      <c r="C63" s="214"/>
      <c r="D63" s="213"/>
      <c r="E63" s="206"/>
      <c r="F63" s="207"/>
      <c r="G63" s="208"/>
      <c r="H63" s="208"/>
      <c r="I63" s="208"/>
      <c r="J63" s="208"/>
      <c r="K63" s="208"/>
      <c r="L63" s="208"/>
      <c r="M63" s="208"/>
      <c r="N63" s="210"/>
    </row>
    <row r="64" spans="1:14" s="110" customFormat="1" ht="19.5" customHeight="1">
      <c r="A64" s="203"/>
      <c r="B64" s="211"/>
      <c r="C64" s="214"/>
      <c r="D64" s="205"/>
      <c r="E64" s="206"/>
      <c r="F64" s="207"/>
      <c r="G64" s="208"/>
      <c r="H64" s="208"/>
      <c r="I64" s="208"/>
      <c r="J64" s="208"/>
      <c r="K64" s="208"/>
      <c r="L64" s="208"/>
      <c r="M64" s="208"/>
      <c r="N64" s="210"/>
    </row>
    <row r="65" spans="1:14" s="110" customFormat="1" ht="19.5" customHeight="1">
      <c r="A65" s="203"/>
      <c r="B65" s="214"/>
      <c r="C65" s="210"/>
      <c r="D65" s="213"/>
      <c r="E65" s="206"/>
      <c r="F65" s="207"/>
      <c r="G65" s="208"/>
      <c r="H65" s="208"/>
      <c r="I65" s="208"/>
      <c r="J65" s="208"/>
      <c r="K65" s="208"/>
      <c r="L65" s="208"/>
      <c r="M65" s="208"/>
      <c r="N65" s="210"/>
    </row>
    <row r="66" spans="1:14" s="110" customFormat="1" ht="19.5" customHeight="1">
      <c r="A66" s="203"/>
      <c r="B66" s="214"/>
      <c r="C66" s="214"/>
      <c r="D66" s="213"/>
      <c r="E66" s="206"/>
      <c r="F66" s="207"/>
      <c r="G66" s="208"/>
      <c r="H66" s="208"/>
      <c r="I66" s="208"/>
      <c r="J66" s="208"/>
      <c r="K66" s="208"/>
      <c r="L66" s="208"/>
      <c r="M66" s="208"/>
      <c r="N66" s="210"/>
    </row>
    <row r="67" spans="1:14" s="110" customFormat="1" ht="19.5" customHeight="1">
      <c r="A67" s="203"/>
      <c r="B67" s="204"/>
      <c r="C67" s="214"/>
      <c r="D67" s="205"/>
      <c r="E67" s="206"/>
      <c r="F67" s="207"/>
      <c r="G67" s="208"/>
      <c r="H67" s="208"/>
      <c r="I67" s="208"/>
      <c r="J67" s="208"/>
      <c r="K67" s="208"/>
      <c r="L67" s="208"/>
      <c r="M67" s="209"/>
      <c r="N67" s="210"/>
    </row>
    <row r="68" spans="1:14" s="110" customFormat="1" ht="19.5" customHeight="1">
      <c r="A68" s="203"/>
      <c r="B68" s="211"/>
      <c r="C68" s="214"/>
      <c r="D68" s="213"/>
      <c r="E68" s="206"/>
      <c r="F68" s="207"/>
      <c r="G68" s="208"/>
      <c r="H68" s="208"/>
      <c r="I68" s="208"/>
      <c r="J68" s="208"/>
      <c r="K68" s="208"/>
      <c r="L68" s="208"/>
      <c r="M68" s="208"/>
      <c r="N68" s="210"/>
    </row>
    <row r="69" spans="1:14" s="110" customFormat="1" ht="19.5" customHeight="1">
      <c r="A69" s="203"/>
      <c r="B69" s="211"/>
      <c r="C69" s="214"/>
      <c r="D69" s="205"/>
      <c r="E69" s="206"/>
      <c r="F69" s="207"/>
      <c r="G69" s="208"/>
      <c r="H69" s="208"/>
      <c r="I69" s="208"/>
      <c r="J69" s="208"/>
      <c r="K69" s="208"/>
      <c r="L69" s="208"/>
      <c r="M69" s="208"/>
      <c r="N69" s="210"/>
    </row>
    <row r="70" spans="1:14" s="110" customFormat="1" ht="19.5" customHeight="1">
      <c r="A70" s="203"/>
      <c r="B70" s="214"/>
      <c r="C70" s="210"/>
      <c r="D70" s="213"/>
      <c r="E70" s="206"/>
      <c r="F70" s="207"/>
      <c r="G70" s="208"/>
      <c r="H70" s="208"/>
      <c r="I70" s="208"/>
      <c r="J70" s="208"/>
      <c r="K70" s="208"/>
      <c r="L70" s="208"/>
      <c r="M70" s="208"/>
      <c r="N70" s="210"/>
    </row>
    <row r="71" spans="1:14" s="110" customFormat="1" ht="19.5" customHeight="1">
      <c r="A71" s="203"/>
      <c r="B71" s="214"/>
      <c r="C71" s="214"/>
      <c r="D71" s="213"/>
      <c r="E71" s="206"/>
      <c r="F71" s="207"/>
      <c r="G71" s="208"/>
      <c r="H71" s="208"/>
      <c r="I71" s="208"/>
      <c r="J71" s="208"/>
      <c r="K71" s="208"/>
      <c r="L71" s="208"/>
      <c r="M71" s="208"/>
      <c r="N71" s="210"/>
    </row>
    <row r="72" spans="1:14" s="110" customFormat="1" ht="18.95" customHeight="1">
      <c r="A72" s="203"/>
      <c r="B72" s="204"/>
      <c r="C72" s="214"/>
      <c r="D72" s="205"/>
      <c r="E72" s="206"/>
      <c r="F72" s="207"/>
      <c r="G72" s="208"/>
      <c r="H72" s="208"/>
      <c r="I72" s="208"/>
      <c r="J72" s="208"/>
      <c r="K72" s="208"/>
      <c r="L72" s="208"/>
      <c r="M72" s="209"/>
      <c r="N72" s="210"/>
    </row>
    <row r="73" spans="1:14" s="110" customFormat="1" ht="18.95" customHeight="1">
      <c r="A73" s="203"/>
      <c r="B73" s="211"/>
      <c r="C73" s="214"/>
      <c r="D73" s="213"/>
      <c r="E73" s="206"/>
      <c r="F73" s="207"/>
      <c r="G73" s="208"/>
      <c r="H73" s="208"/>
      <c r="I73" s="208"/>
      <c r="J73" s="208"/>
      <c r="K73" s="208"/>
      <c r="L73" s="208"/>
      <c r="M73" s="208"/>
      <c r="N73" s="210"/>
    </row>
    <row r="74" spans="1:14" s="110" customFormat="1" ht="18.95" customHeight="1">
      <c r="A74" s="203"/>
      <c r="B74" s="211"/>
      <c r="C74" s="214"/>
      <c r="D74" s="205"/>
      <c r="E74" s="206"/>
      <c r="F74" s="207"/>
      <c r="G74" s="208"/>
      <c r="H74" s="208"/>
      <c r="I74" s="208"/>
      <c r="J74" s="208"/>
      <c r="K74" s="208"/>
      <c r="L74" s="208"/>
      <c r="M74" s="208"/>
      <c r="N74" s="210"/>
    </row>
    <row r="75" spans="1:14" s="110" customFormat="1" ht="18.95" customHeight="1">
      <c r="A75" s="203"/>
      <c r="B75" s="214"/>
      <c r="C75" s="210"/>
      <c r="D75" s="213"/>
      <c r="E75" s="206"/>
      <c r="F75" s="207"/>
      <c r="G75" s="208"/>
      <c r="H75" s="208"/>
      <c r="I75" s="208"/>
      <c r="J75" s="208"/>
      <c r="K75" s="208"/>
      <c r="L75" s="208"/>
      <c r="M75" s="208"/>
      <c r="N75" s="210"/>
    </row>
    <row r="76" spans="1:14" s="110" customFormat="1" ht="18.95" customHeight="1">
      <c r="A76" s="203"/>
      <c r="B76" s="214"/>
      <c r="C76" s="214"/>
      <c r="D76" s="213"/>
      <c r="E76" s="206"/>
      <c r="F76" s="207"/>
      <c r="G76" s="208"/>
      <c r="H76" s="208"/>
      <c r="I76" s="208"/>
      <c r="J76" s="208"/>
      <c r="K76" s="208"/>
      <c r="L76" s="208"/>
      <c r="M76" s="208"/>
      <c r="N76" s="210"/>
    </row>
    <row r="77" spans="1:14" s="110" customFormat="1" ht="19.5" customHeight="1">
      <c r="A77" s="203"/>
      <c r="B77" s="204"/>
      <c r="C77" s="214"/>
      <c r="D77" s="205"/>
      <c r="E77" s="206"/>
      <c r="F77" s="207"/>
      <c r="G77" s="208"/>
      <c r="H77" s="208"/>
      <c r="I77" s="208"/>
      <c r="J77" s="208"/>
      <c r="K77" s="208"/>
      <c r="L77" s="208"/>
      <c r="M77" s="209"/>
      <c r="N77" s="210"/>
    </row>
    <row r="78" spans="1:14" s="110" customFormat="1" ht="19.5" customHeight="1">
      <c r="A78" s="203"/>
      <c r="B78" s="211"/>
      <c r="C78" s="214"/>
      <c r="D78" s="213"/>
      <c r="E78" s="206"/>
      <c r="F78" s="207"/>
      <c r="G78" s="208"/>
      <c r="H78" s="208"/>
      <c r="I78" s="208"/>
      <c r="J78" s="208"/>
      <c r="K78" s="208"/>
      <c r="L78" s="208"/>
      <c r="M78" s="208"/>
      <c r="N78" s="210"/>
    </row>
    <row r="79" spans="1:14" s="110" customFormat="1" ht="19.5" customHeight="1">
      <c r="A79" s="203"/>
      <c r="B79" s="211"/>
      <c r="C79" s="214"/>
      <c r="D79" s="205"/>
      <c r="E79" s="206"/>
      <c r="F79" s="207"/>
      <c r="G79" s="208"/>
      <c r="H79" s="208"/>
      <c r="I79" s="208"/>
      <c r="J79" s="208"/>
      <c r="K79" s="208"/>
      <c r="L79" s="208"/>
      <c r="M79" s="208"/>
      <c r="N79" s="210"/>
    </row>
    <row r="80" spans="1:14" s="110" customFormat="1" ht="19.5" customHeight="1">
      <c r="A80" s="203"/>
      <c r="B80" s="214"/>
      <c r="C80" s="210"/>
      <c r="D80" s="213"/>
      <c r="E80" s="206"/>
      <c r="F80" s="207"/>
      <c r="G80" s="208"/>
      <c r="H80" s="208"/>
      <c r="I80" s="208"/>
      <c r="J80" s="208"/>
      <c r="K80" s="208"/>
      <c r="L80" s="208"/>
      <c r="M80" s="208"/>
      <c r="N80" s="210"/>
    </row>
    <row r="81" spans="1:14" s="110" customFormat="1" ht="19.5" customHeight="1">
      <c r="A81" s="203"/>
      <c r="B81" s="214"/>
      <c r="C81" s="214"/>
      <c r="D81" s="213"/>
      <c r="E81" s="206"/>
      <c r="F81" s="207"/>
      <c r="G81" s="208"/>
      <c r="H81" s="208"/>
      <c r="I81" s="208"/>
      <c r="J81" s="208"/>
      <c r="K81" s="208"/>
      <c r="L81" s="208"/>
      <c r="M81" s="208"/>
      <c r="N81" s="210"/>
    </row>
    <row r="82" spans="1:14" s="110" customFormat="1" ht="19.5" customHeight="1">
      <c r="A82" s="203"/>
      <c r="B82" s="204"/>
      <c r="C82" s="214"/>
      <c r="D82" s="205"/>
      <c r="E82" s="206"/>
      <c r="F82" s="207"/>
      <c r="G82" s="208"/>
      <c r="H82" s="208"/>
      <c r="I82" s="208"/>
      <c r="J82" s="208"/>
      <c r="K82" s="208"/>
      <c r="L82" s="208"/>
      <c r="M82" s="209"/>
      <c r="N82" s="210"/>
    </row>
    <row r="83" spans="1:14" s="110" customFormat="1" ht="19.5" customHeight="1">
      <c r="A83" s="203"/>
      <c r="B83" s="211"/>
      <c r="C83" s="214"/>
      <c r="D83" s="205"/>
      <c r="E83" s="206"/>
      <c r="F83" s="207"/>
      <c r="G83" s="208"/>
      <c r="H83" s="208"/>
      <c r="I83" s="208"/>
      <c r="J83" s="208"/>
      <c r="K83" s="208"/>
      <c r="L83" s="208"/>
      <c r="M83" s="208"/>
      <c r="N83" s="210"/>
    </row>
    <row r="84" spans="1:14" s="110" customFormat="1" ht="19.5" customHeight="1">
      <c r="A84" s="203"/>
      <c r="B84" s="211"/>
      <c r="C84" s="214"/>
      <c r="D84" s="205"/>
      <c r="E84" s="206"/>
      <c r="F84" s="207"/>
      <c r="G84" s="208"/>
      <c r="H84" s="207"/>
      <c r="I84" s="208"/>
      <c r="J84" s="207"/>
      <c r="K84" s="208"/>
      <c r="L84" s="208"/>
      <c r="M84" s="208"/>
      <c r="N84" s="210"/>
    </row>
    <row r="85" spans="1:14" s="110" customFormat="1" ht="19.5" customHeight="1">
      <c r="A85" s="203"/>
      <c r="B85" s="214"/>
      <c r="C85" s="210"/>
      <c r="D85" s="213"/>
      <c r="E85" s="206"/>
      <c r="F85" s="207"/>
      <c r="G85" s="208"/>
      <c r="H85" s="208"/>
      <c r="I85" s="208"/>
      <c r="J85" s="208"/>
      <c r="K85" s="208"/>
      <c r="L85" s="208"/>
      <c r="M85" s="208"/>
      <c r="N85" s="210"/>
    </row>
    <row r="86" spans="1:14" s="110" customFormat="1" ht="19.5" customHeight="1">
      <c r="A86" s="203"/>
      <c r="B86" s="214"/>
      <c r="C86" s="214"/>
      <c r="D86" s="213"/>
      <c r="E86" s="206"/>
      <c r="F86" s="207"/>
      <c r="G86" s="208"/>
      <c r="H86" s="208"/>
      <c r="I86" s="208"/>
      <c r="J86" s="208"/>
      <c r="K86" s="208"/>
      <c r="L86" s="208"/>
      <c r="M86" s="208"/>
      <c r="N86" s="210"/>
    </row>
    <row r="87" spans="1:14" s="110" customFormat="1" ht="19.5" customHeight="1">
      <c r="A87" s="203"/>
      <c r="B87" s="217"/>
      <c r="C87" s="214"/>
      <c r="D87" s="205"/>
      <c r="E87" s="206"/>
      <c r="F87" s="207"/>
      <c r="G87" s="208"/>
      <c r="H87" s="208"/>
      <c r="I87" s="208"/>
      <c r="J87" s="208"/>
      <c r="K87" s="208"/>
      <c r="L87" s="208"/>
      <c r="M87" s="209"/>
      <c r="N87" s="210"/>
    </row>
    <row r="88" spans="1:14" s="110" customFormat="1" ht="19.5" customHeight="1">
      <c r="A88" s="203"/>
      <c r="B88" s="211"/>
      <c r="C88" s="214"/>
      <c r="D88" s="215"/>
      <c r="E88" s="211"/>
      <c r="F88" s="207"/>
      <c r="G88" s="208"/>
      <c r="H88" s="208"/>
      <c r="I88" s="208"/>
      <c r="J88" s="208"/>
      <c r="K88" s="208"/>
      <c r="L88" s="208"/>
      <c r="M88" s="208"/>
      <c r="N88" s="210"/>
    </row>
    <row r="89" spans="1:14" s="110" customFormat="1" ht="19.5" customHeight="1">
      <c r="A89" s="203"/>
      <c r="B89" s="211"/>
      <c r="C89" s="214"/>
      <c r="D89" s="215"/>
      <c r="E89" s="211"/>
      <c r="F89" s="207"/>
      <c r="G89" s="208"/>
      <c r="H89" s="208"/>
      <c r="I89" s="208"/>
      <c r="J89" s="208"/>
      <c r="K89" s="208"/>
      <c r="L89" s="208"/>
      <c r="M89" s="208"/>
      <c r="N89" s="210"/>
    </row>
    <row r="90" spans="1:14" s="110" customFormat="1" ht="19.5" customHeight="1">
      <c r="A90" s="203"/>
      <c r="B90" s="211"/>
      <c r="C90" s="214"/>
      <c r="D90" s="213"/>
      <c r="E90" s="211"/>
      <c r="F90" s="207"/>
      <c r="G90" s="208"/>
      <c r="H90" s="208"/>
      <c r="I90" s="208"/>
      <c r="J90" s="208"/>
      <c r="K90" s="208"/>
      <c r="L90" s="208"/>
      <c r="M90" s="208"/>
      <c r="N90" s="210"/>
    </row>
    <row r="91" spans="1:14" s="110" customFormat="1" ht="19.5" customHeight="1">
      <c r="A91" s="203"/>
      <c r="B91" s="211"/>
      <c r="C91" s="214"/>
      <c r="D91" s="215"/>
      <c r="E91" s="211"/>
      <c r="F91" s="207"/>
      <c r="G91" s="208"/>
      <c r="H91" s="208"/>
      <c r="I91" s="208"/>
      <c r="J91" s="208"/>
      <c r="K91" s="208"/>
      <c r="L91" s="208"/>
      <c r="M91" s="208"/>
      <c r="N91" s="210"/>
    </row>
    <row r="92" spans="1:14" s="110" customFormat="1" ht="19.5" customHeight="1">
      <c r="A92" s="203"/>
      <c r="B92" s="211"/>
      <c r="C92" s="211"/>
      <c r="D92" s="218"/>
      <c r="E92" s="211"/>
      <c r="F92" s="207"/>
      <c r="G92" s="208"/>
      <c r="H92" s="208"/>
      <c r="I92" s="208"/>
      <c r="J92" s="208"/>
      <c r="K92" s="208"/>
      <c r="L92" s="208"/>
      <c r="M92" s="208"/>
      <c r="N92" s="210"/>
    </row>
    <row r="93" spans="1:14" s="397" customFormat="1" ht="19.5" customHeight="1">
      <c r="A93" s="392"/>
      <c r="B93" s="402"/>
      <c r="C93" s="402"/>
      <c r="D93" s="403"/>
      <c r="E93" s="402"/>
      <c r="F93" s="394"/>
      <c r="G93" s="395"/>
      <c r="H93" s="395"/>
      <c r="I93" s="395"/>
      <c r="J93" s="395"/>
      <c r="K93" s="395"/>
      <c r="L93" s="395"/>
      <c r="M93" s="395"/>
      <c r="N93" s="396"/>
    </row>
    <row r="94" spans="1:14" s="110" customFormat="1" ht="19.5" customHeight="1">
      <c r="A94" s="203"/>
      <c r="B94" s="214"/>
      <c r="C94" s="210"/>
      <c r="D94" s="213"/>
      <c r="E94" s="206"/>
      <c r="F94" s="207"/>
      <c r="G94" s="208"/>
      <c r="H94" s="208"/>
      <c r="I94" s="208"/>
      <c r="J94" s="208"/>
      <c r="K94" s="208"/>
      <c r="L94" s="208"/>
      <c r="M94" s="208"/>
      <c r="N94" s="210"/>
    </row>
    <row r="95" spans="1:14" s="110" customFormat="1" ht="19.5" customHeight="1">
      <c r="A95" s="203"/>
      <c r="B95" s="214"/>
      <c r="C95" s="214"/>
      <c r="D95" s="213"/>
      <c r="E95" s="206"/>
      <c r="F95" s="207"/>
      <c r="G95" s="208"/>
      <c r="H95" s="208"/>
      <c r="I95" s="208"/>
      <c r="J95" s="208"/>
      <c r="K95" s="208"/>
      <c r="L95" s="208"/>
      <c r="M95" s="208"/>
      <c r="N95" s="210"/>
    </row>
    <row r="96" spans="1:14" s="110" customFormat="1" ht="19.5" customHeight="1">
      <c r="A96" s="203"/>
      <c r="B96" s="217"/>
      <c r="C96" s="214"/>
      <c r="D96" s="205"/>
      <c r="E96" s="206"/>
      <c r="F96" s="207"/>
      <c r="G96" s="208"/>
      <c r="H96" s="208"/>
      <c r="I96" s="208"/>
      <c r="J96" s="208"/>
      <c r="K96" s="208"/>
      <c r="L96" s="208"/>
      <c r="M96" s="209"/>
      <c r="N96" s="210"/>
    </row>
    <row r="97" spans="1:14" s="110" customFormat="1" ht="19.5" customHeight="1">
      <c r="A97" s="203"/>
      <c r="B97" s="211"/>
      <c r="C97" s="214"/>
      <c r="D97" s="216"/>
      <c r="E97" s="211"/>
      <c r="F97" s="207"/>
      <c r="G97" s="208"/>
      <c r="H97" s="208"/>
      <c r="I97" s="208"/>
      <c r="J97" s="208"/>
      <c r="K97" s="208"/>
      <c r="L97" s="208"/>
      <c r="M97" s="208"/>
      <c r="N97" s="210"/>
    </row>
    <row r="98" spans="1:14" s="110" customFormat="1" ht="19.5" customHeight="1">
      <c r="A98" s="203"/>
      <c r="B98" s="211"/>
      <c r="C98" s="214"/>
      <c r="D98" s="216"/>
      <c r="E98" s="211"/>
      <c r="F98" s="207"/>
      <c r="G98" s="208"/>
      <c r="H98" s="208"/>
      <c r="I98" s="208"/>
      <c r="J98" s="208"/>
      <c r="K98" s="208"/>
      <c r="L98" s="208"/>
      <c r="M98" s="208"/>
      <c r="N98" s="210"/>
    </row>
    <row r="99" spans="1:14" s="110" customFormat="1" ht="19.5" customHeight="1">
      <c r="A99" s="203"/>
      <c r="B99" s="211"/>
      <c r="C99" s="214"/>
      <c r="D99" s="216"/>
      <c r="E99" s="211"/>
      <c r="F99" s="207"/>
      <c r="G99" s="208"/>
      <c r="H99" s="208"/>
      <c r="I99" s="208"/>
      <c r="J99" s="208"/>
      <c r="K99" s="208"/>
      <c r="L99" s="208"/>
      <c r="M99" s="208"/>
      <c r="N99" s="210"/>
    </row>
    <row r="100" spans="1:14" s="110" customFormat="1" ht="19.5" customHeight="1">
      <c r="A100" s="203"/>
      <c r="B100" s="211"/>
      <c r="C100" s="214"/>
      <c r="D100" s="215"/>
      <c r="E100" s="211"/>
      <c r="F100" s="207"/>
      <c r="G100" s="208"/>
      <c r="H100" s="208"/>
      <c r="I100" s="208"/>
      <c r="J100" s="208"/>
      <c r="K100" s="208"/>
      <c r="L100" s="208"/>
      <c r="M100" s="208"/>
      <c r="N100" s="210"/>
    </row>
    <row r="101" spans="1:14" s="110" customFormat="1" ht="19.5" customHeight="1">
      <c r="A101" s="203"/>
      <c r="B101" s="211"/>
      <c r="C101" s="214"/>
      <c r="D101" s="213"/>
      <c r="E101" s="211"/>
      <c r="F101" s="207"/>
      <c r="G101" s="208"/>
      <c r="H101" s="208"/>
      <c r="I101" s="208"/>
      <c r="J101" s="208"/>
      <c r="K101" s="208"/>
      <c r="L101" s="208"/>
      <c r="M101" s="208"/>
      <c r="N101" s="210"/>
    </row>
    <row r="102" spans="1:14" s="110" customFormat="1" ht="19.5" customHeight="1">
      <c r="A102" s="203"/>
      <c r="B102" s="211"/>
      <c r="C102" s="214"/>
      <c r="D102" s="215"/>
      <c r="E102" s="211"/>
      <c r="F102" s="207"/>
      <c r="G102" s="208"/>
      <c r="H102" s="208"/>
      <c r="I102" s="208"/>
      <c r="J102" s="208"/>
      <c r="K102" s="208"/>
      <c r="L102" s="208"/>
      <c r="M102" s="208"/>
      <c r="N102" s="210"/>
    </row>
    <row r="103" spans="1:14" s="110" customFormat="1" ht="19.5" customHeight="1">
      <c r="A103" s="203"/>
      <c r="B103" s="211"/>
      <c r="C103" s="214"/>
      <c r="D103" s="213"/>
      <c r="E103" s="211"/>
      <c r="F103" s="207"/>
      <c r="G103" s="208"/>
      <c r="H103" s="208"/>
      <c r="I103" s="208"/>
      <c r="J103" s="208"/>
      <c r="K103" s="208"/>
      <c r="L103" s="208"/>
      <c r="M103" s="208"/>
      <c r="N103" s="210"/>
    </row>
    <row r="104" spans="1:14" s="110" customFormat="1" ht="19.5" customHeight="1">
      <c r="A104" s="203"/>
      <c r="B104" s="214"/>
      <c r="C104" s="210"/>
      <c r="D104" s="213"/>
      <c r="E104" s="206"/>
      <c r="F104" s="207"/>
      <c r="G104" s="208"/>
      <c r="H104" s="208"/>
      <c r="I104" s="208"/>
      <c r="J104" s="208"/>
      <c r="K104" s="208"/>
      <c r="L104" s="208"/>
      <c r="M104" s="208"/>
      <c r="N104" s="210"/>
    </row>
    <row r="105" spans="1:14" s="110" customFormat="1" ht="19.5" customHeight="1">
      <c r="A105" s="203"/>
      <c r="B105" s="214"/>
      <c r="C105" s="214"/>
      <c r="D105" s="213"/>
      <c r="E105" s="206"/>
      <c r="F105" s="207"/>
      <c r="G105" s="208"/>
      <c r="H105" s="208"/>
      <c r="I105" s="208"/>
      <c r="J105" s="208"/>
      <c r="K105" s="208"/>
      <c r="L105" s="208"/>
      <c r="M105" s="208"/>
      <c r="N105" s="210"/>
    </row>
    <row r="106" spans="1:14" s="110" customFormat="1" ht="19.5" customHeight="1">
      <c r="A106" s="203"/>
      <c r="B106" s="217"/>
      <c r="C106" s="214"/>
      <c r="D106" s="205"/>
      <c r="E106" s="206"/>
      <c r="F106" s="207"/>
      <c r="G106" s="208"/>
      <c r="H106" s="208"/>
      <c r="I106" s="208"/>
      <c r="J106" s="208"/>
      <c r="K106" s="208"/>
      <c r="L106" s="208"/>
      <c r="M106" s="209"/>
      <c r="N106" s="210"/>
    </row>
    <row r="107" spans="1:14" s="110" customFormat="1" ht="19.5" customHeight="1">
      <c r="A107" s="203"/>
      <c r="B107" s="211"/>
      <c r="C107" s="214"/>
      <c r="D107" s="215"/>
      <c r="E107" s="211"/>
      <c r="F107" s="207"/>
      <c r="G107" s="208"/>
      <c r="H107" s="208"/>
      <c r="I107" s="208"/>
      <c r="J107" s="208"/>
      <c r="K107" s="208"/>
      <c r="L107" s="208"/>
      <c r="M107" s="208"/>
      <c r="N107" s="210"/>
    </row>
    <row r="108" spans="1:14" s="110" customFormat="1" ht="19.5" customHeight="1">
      <c r="A108" s="203"/>
      <c r="B108" s="211"/>
      <c r="C108" s="214"/>
      <c r="D108" s="215"/>
      <c r="E108" s="211"/>
      <c r="F108" s="207"/>
      <c r="G108" s="208"/>
      <c r="H108" s="208"/>
      <c r="I108" s="208"/>
      <c r="J108" s="208"/>
      <c r="K108" s="208"/>
      <c r="L108" s="208"/>
      <c r="M108" s="208"/>
      <c r="N108" s="210"/>
    </row>
    <row r="109" spans="1:14" s="110" customFormat="1" ht="19.5" customHeight="1">
      <c r="A109" s="203"/>
      <c r="B109" s="211"/>
      <c r="C109" s="214"/>
      <c r="D109" s="213"/>
      <c r="E109" s="211"/>
      <c r="F109" s="207"/>
      <c r="G109" s="208"/>
      <c r="H109" s="208"/>
      <c r="I109" s="208"/>
      <c r="J109" s="208"/>
      <c r="K109" s="208"/>
      <c r="L109" s="208"/>
      <c r="M109" s="208"/>
      <c r="N109" s="210"/>
    </row>
    <row r="110" spans="1:14" s="110" customFormat="1" ht="19.5" customHeight="1">
      <c r="A110" s="203"/>
      <c r="B110" s="211"/>
      <c r="C110" s="214"/>
      <c r="D110" s="215"/>
      <c r="E110" s="211"/>
      <c r="F110" s="207"/>
      <c r="G110" s="208"/>
      <c r="H110" s="208"/>
      <c r="I110" s="208"/>
      <c r="J110" s="208"/>
      <c r="K110" s="208"/>
      <c r="L110" s="208"/>
      <c r="M110" s="208"/>
      <c r="N110" s="210"/>
    </row>
    <row r="111" spans="1:14" s="110" customFormat="1" ht="19.5" customHeight="1">
      <c r="A111" s="203"/>
      <c r="B111" s="211"/>
      <c r="C111" s="214"/>
      <c r="D111" s="218"/>
      <c r="E111" s="211"/>
      <c r="F111" s="207"/>
      <c r="G111" s="208"/>
      <c r="H111" s="208"/>
      <c r="I111" s="208"/>
      <c r="J111" s="208"/>
      <c r="K111" s="208"/>
      <c r="L111" s="208"/>
      <c r="M111" s="208"/>
      <c r="N111" s="210"/>
    </row>
    <row r="112" spans="1:14" s="110" customFormat="1" ht="19.5" customHeight="1">
      <c r="A112" s="203"/>
      <c r="B112" s="214"/>
      <c r="C112" s="210"/>
      <c r="D112" s="213"/>
      <c r="E112" s="206"/>
      <c r="F112" s="207"/>
      <c r="G112" s="208"/>
      <c r="H112" s="208"/>
      <c r="I112" s="208"/>
      <c r="J112" s="208"/>
      <c r="K112" s="208"/>
      <c r="L112" s="208"/>
      <c r="M112" s="208"/>
      <c r="N112" s="210"/>
    </row>
    <row r="113" spans="1:14" s="110" customFormat="1" ht="19.5" customHeight="1">
      <c r="A113" s="203"/>
      <c r="B113" s="214"/>
      <c r="C113" s="214"/>
      <c r="D113" s="213"/>
      <c r="E113" s="206"/>
      <c r="F113" s="207"/>
      <c r="G113" s="208"/>
      <c r="H113" s="208"/>
      <c r="I113" s="208"/>
      <c r="J113" s="208"/>
      <c r="K113" s="208"/>
      <c r="L113" s="208"/>
      <c r="M113" s="208"/>
      <c r="N113" s="210"/>
    </row>
    <row r="114" spans="1:14" s="110" customFormat="1" ht="19.5" customHeight="1">
      <c r="A114" s="203"/>
      <c r="B114" s="214"/>
      <c r="C114" s="214"/>
      <c r="D114" s="213"/>
      <c r="E114" s="206"/>
      <c r="F114" s="207"/>
      <c r="G114" s="208"/>
      <c r="H114" s="208"/>
      <c r="I114" s="208"/>
      <c r="J114" s="208"/>
      <c r="K114" s="208"/>
      <c r="L114" s="208"/>
      <c r="M114" s="208"/>
      <c r="N114" s="210"/>
    </row>
    <row r="115" spans="1:14" s="110" customFormat="1" ht="19.5" customHeight="1">
      <c r="A115" s="203"/>
      <c r="B115" s="214"/>
      <c r="C115" s="214"/>
      <c r="D115" s="213"/>
      <c r="E115" s="206"/>
      <c r="F115" s="207"/>
      <c r="G115" s="208"/>
      <c r="H115" s="208"/>
      <c r="I115" s="208"/>
      <c r="J115" s="208"/>
      <c r="K115" s="208"/>
      <c r="L115" s="208"/>
      <c r="M115" s="208"/>
      <c r="N115" s="210"/>
    </row>
    <row r="116" spans="1:14" s="110" customFormat="1" ht="19.5" customHeight="1">
      <c r="A116" s="203"/>
      <c r="B116" s="214"/>
      <c r="C116" s="214"/>
      <c r="D116" s="213"/>
      <c r="E116" s="206"/>
      <c r="F116" s="207"/>
      <c r="G116" s="208"/>
      <c r="H116" s="208"/>
      <c r="I116" s="208"/>
      <c r="J116" s="208"/>
      <c r="K116" s="208"/>
      <c r="L116" s="208"/>
      <c r="M116" s="208"/>
      <c r="N116" s="210"/>
    </row>
    <row r="117" spans="1:14" s="110" customFormat="1" ht="19.5" customHeight="1">
      <c r="A117" s="203"/>
      <c r="B117" s="214"/>
      <c r="C117" s="214"/>
      <c r="D117" s="213"/>
      <c r="E117" s="206"/>
      <c r="F117" s="207"/>
      <c r="G117" s="208"/>
      <c r="H117" s="208"/>
      <c r="I117" s="208"/>
      <c r="J117" s="208"/>
      <c r="K117" s="208"/>
      <c r="L117" s="208"/>
      <c r="M117" s="208"/>
      <c r="N117" s="210"/>
    </row>
    <row r="118" spans="1:14" s="110" customFormat="1" ht="19.5" customHeight="1">
      <c r="A118" s="203"/>
      <c r="B118" s="214"/>
      <c r="C118" s="214"/>
      <c r="D118" s="213"/>
      <c r="E118" s="206"/>
      <c r="F118" s="207"/>
      <c r="G118" s="208"/>
      <c r="H118" s="208"/>
      <c r="I118" s="208"/>
      <c r="J118" s="208"/>
      <c r="K118" s="208"/>
      <c r="L118" s="208"/>
      <c r="M118" s="208"/>
      <c r="N118" s="210"/>
    </row>
    <row r="119" spans="1:14" s="110" customFormat="1" ht="19.5" customHeight="1">
      <c r="A119" s="203"/>
      <c r="B119" s="214"/>
      <c r="C119" s="214"/>
      <c r="D119" s="213"/>
      <c r="E119" s="206"/>
      <c r="F119" s="207"/>
      <c r="G119" s="208"/>
      <c r="H119" s="208"/>
      <c r="I119" s="208"/>
      <c r="J119" s="208"/>
      <c r="K119" s="208"/>
      <c r="L119" s="208"/>
      <c r="M119" s="208"/>
      <c r="N119" s="210"/>
    </row>
    <row r="120" spans="1:14" s="110" customFormat="1" ht="19.5" customHeight="1">
      <c r="A120" s="203"/>
      <c r="B120" s="214"/>
      <c r="C120" s="214"/>
      <c r="D120" s="213"/>
      <c r="E120" s="206"/>
      <c r="F120" s="207"/>
      <c r="G120" s="208"/>
      <c r="H120" s="208"/>
      <c r="I120" s="208"/>
      <c r="J120" s="208"/>
      <c r="K120" s="208"/>
      <c r="L120" s="208"/>
      <c r="M120" s="208"/>
      <c r="N120" s="210"/>
    </row>
    <row r="121" spans="1:14" s="110" customFormat="1" ht="19.5" customHeight="1">
      <c r="A121" s="203"/>
      <c r="B121" s="214"/>
      <c r="C121" s="214"/>
      <c r="D121" s="213"/>
      <c r="E121" s="206"/>
      <c r="F121" s="207"/>
      <c r="G121" s="208"/>
      <c r="H121" s="208"/>
      <c r="I121" s="208"/>
      <c r="J121" s="208"/>
      <c r="K121" s="208"/>
      <c r="L121" s="208"/>
      <c r="M121" s="208"/>
      <c r="N121" s="210"/>
    </row>
    <row r="122" spans="1:14" s="110" customFormat="1" ht="19.5" customHeight="1">
      <c r="A122" s="203"/>
      <c r="B122" s="214"/>
      <c r="C122" s="214"/>
      <c r="D122" s="213"/>
      <c r="E122" s="206"/>
      <c r="F122" s="207"/>
      <c r="G122" s="208"/>
      <c r="H122" s="208"/>
      <c r="I122" s="208"/>
      <c r="J122" s="208"/>
      <c r="K122" s="208"/>
      <c r="L122" s="208"/>
      <c r="M122" s="208"/>
      <c r="N122" s="210"/>
    </row>
    <row r="123" spans="1:14" s="110" customFormat="1" ht="19.5" customHeight="1">
      <c r="A123" s="203"/>
      <c r="B123" s="214"/>
      <c r="C123" s="214"/>
      <c r="D123" s="213"/>
      <c r="E123" s="206"/>
      <c r="F123" s="207"/>
      <c r="G123" s="208"/>
      <c r="H123" s="208"/>
      <c r="I123" s="208"/>
      <c r="J123" s="208"/>
      <c r="K123" s="208"/>
      <c r="L123" s="208"/>
      <c r="M123" s="208"/>
      <c r="N123" s="210"/>
    </row>
    <row r="124" spans="1:14" s="110" customFormat="1" ht="19.5" customHeight="1">
      <c r="A124" s="203"/>
      <c r="B124" s="214"/>
      <c r="C124" s="214"/>
      <c r="D124" s="213"/>
      <c r="E124" s="206"/>
      <c r="F124" s="207"/>
      <c r="G124" s="208"/>
      <c r="H124" s="208"/>
      <c r="I124" s="208"/>
      <c r="J124" s="208"/>
      <c r="K124" s="208"/>
      <c r="L124" s="208"/>
      <c r="M124" s="208"/>
      <c r="N124" s="210"/>
    </row>
    <row r="125" spans="1:14" s="110" customFormat="1" ht="19.5" customHeight="1">
      <c r="A125" s="203"/>
      <c r="B125" s="214"/>
      <c r="C125" s="214"/>
      <c r="D125" s="213"/>
      <c r="E125" s="206"/>
      <c r="F125" s="207"/>
      <c r="G125" s="208"/>
      <c r="H125" s="208"/>
      <c r="I125" s="208"/>
      <c r="J125" s="208"/>
      <c r="K125" s="208"/>
      <c r="L125" s="208"/>
      <c r="M125" s="208"/>
      <c r="N125" s="210"/>
    </row>
    <row r="126" spans="1:14" s="110" customFormat="1" ht="19.5" customHeight="1">
      <c r="A126" s="203"/>
      <c r="B126" s="214"/>
      <c r="C126" s="214"/>
      <c r="D126" s="213"/>
      <c r="E126" s="206"/>
      <c r="F126" s="207"/>
      <c r="G126" s="208"/>
      <c r="H126" s="208"/>
      <c r="I126" s="208"/>
      <c r="J126" s="208"/>
      <c r="K126" s="208"/>
      <c r="L126" s="208"/>
      <c r="M126" s="208"/>
      <c r="N126" s="210"/>
    </row>
    <row r="127" spans="1:14" s="110" customFormat="1" ht="19.5" customHeight="1">
      <c r="A127" s="203"/>
      <c r="B127" s="214"/>
      <c r="C127" s="214"/>
      <c r="D127" s="213"/>
      <c r="E127" s="206"/>
      <c r="F127" s="207"/>
      <c r="G127" s="208"/>
      <c r="H127" s="208"/>
      <c r="I127" s="208"/>
      <c r="J127" s="208"/>
      <c r="K127" s="208"/>
      <c r="L127" s="208"/>
      <c r="M127" s="208"/>
      <c r="N127" s="210"/>
    </row>
    <row r="128" spans="1:14" s="110" customFormat="1" ht="19.5" customHeight="1">
      <c r="A128" s="203"/>
      <c r="B128" s="214"/>
      <c r="C128" s="214"/>
      <c r="D128" s="213"/>
      <c r="E128" s="206"/>
      <c r="F128" s="207"/>
      <c r="G128" s="208"/>
      <c r="H128" s="208"/>
      <c r="I128" s="208"/>
      <c r="J128" s="208"/>
      <c r="K128" s="208"/>
      <c r="L128" s="208"/>
      <c r="M128" s="208"/>
      <c r="N128" s="210"/>
    </row>
    <row r="129" spans="1:15" s="110" customFormat="1" ht="19.5" customHeight="1">
      <c r="A129" s="203"/>
      <c r="B129" s="214"/>
      <c r="C129" s="214"/>
      <c r="D129" s="213"/>
      <c r="E129" s="206"/>
      <c r="F129" s="207"/>
      <c r="G129" s="208"/>
      <c r="H129" s="208"/>
      <c r="I129" s="208"/>
      <c r="J129" s="208"/>
      <c r="K129" s="208"/>
      <c r="L129" s="208"/>
      <c r="M129" s="208"/>
      <c r="N129" s="210"/>
    </row>
    <row r="130" spans="1:15" s="110" customFormat="1" ht="19.5" customHeight="1">
      <c r="A130" s="203"/>
      <c r="B130" s="214"/>
      <c r="C130" s="214"/>
      <c r="D130" s="213"/>
      <c r="E130" s="206"/>
      <c r="F130" s="207"/>
      <c r="G130" s="208"/>
      <c r="H130" s="208"/>
      <c r="I130" s="208"/>
      <c r="J130" s="208"/>
      <c r="K130" s="208"/>
      <c r="L130" s="208"/>
      <c r="M130" s="208"/>
      <c r="N130" s="210"/>
    </row>
    <row r="131" spans="1:15" s="110" customFormat="1" ht="19.5" customHeight="1">
      <c r="A131" s="203"/>
      <c r="B131" s="214"/>
      <c r="C131" s="214"/>
      <c r="D131" s="213"/>
      <c r="E131" s="206"/>
      <c r="F131" s="207"/>
      <c r="G131" s="208"/>
      <c r="H131" s="208"/>
      <c r="I131" s="208"/>
      <c r="J131" s="208"/>
      <c r="K131" s="208"/>
      <c r="L131" s="208"/>
      <c r="M131" s="208"/>
      <c r="N131" s="210"/>
    </row>
    <row r="132" spans="1:15" s="111" customFormat="1" ht="18.95" customHeight="1">
      <c r="A132" s="203"/>
      <c r="B132" s="214"/>
      <c r="C132" s="210"/>
      <c r="D132" s="231"/>
      <c r="E132" s="210"/>
      <c r="F132" s="232"/>
      <c r="G132" s="233"/>
      <c r="H132" s="233"/>
      <c r="I132" s="233"/>
      <c r="J132" s="233"/>
      <c r="K132" s="233"/>
      <c r="L132" s="233"/>
      <c r="M132" s="233"/>
      <c r="N132" s="210"/>
      <c r="O132" s="112"/>
    </row>
    <row r="133" spans="1:15" s="111" customFormat="1" ht="18.95" customHeight="1">
      <c r="A133" s="203"/>
      <c r="B133" s="214"/>
      <c r="C133" s="210"/>
      <c r="D133" s="231"/>
      <c r="E133" s="210"/>
      <c r="F133" s="232"/>
      <c r="G133" s="233"/>
      <c r="H133" s="233"/>
      <c r="I133" s="233"/>
      <c r="J133" s="233"/>
      <c r="K133" s="233"/>
      <c r="L133" s="233"/>
      <c r="M133" s="233"/>
      <c r="N133" s="210"/>
      <c r="O133" s="112"/>
    </row>
    <row r="134" spans="1:15" s="111" customFormat="1" ht="18.95" customHeight="1">
      <c r="A134" s="203"/>
      <c r="B134" s="214"/>
      <c r="C134" s="210"/>
      <c r="D134" s="231"/>
      <c r="E134" s="210"/>
      <c r="F134" s="232"/>
      <c r="G134" s="233"/>
      <c r="H134" s="233"/>
      <c r="I134" s="233"/>
      <c r="J134" s="233"/>
      <c r="K134" s="233"/>
      <c r="L134" s="233"/>
      <c r="M134" s="233"/>
      <c r="N134" s="210"/>
      <c r="O134" s="112"/>
    </row>
    <row r="135" spans="1:15" s="111" customFormat="1" ht="18.95" customHeight="1">
      <c r="A135" s="203"/>
      <c r="B135" s="214"/>
      <c r="C135" s="210"/>
      <c r="D135" s="231"/>
      <c r="E135" s="210"/>
      <c r="F135" s="232"/>
      <c r="G135" s="233"/>
      <c r="H135" s="233"/>
      <c r="I135" s="233"/>
      <c r="J135" s="233"/>
      <c r="K135" s="233"/>
      <c r="L135" s="233"/>
      <c r="M135" s="233"/>
      <c r="N135" s="210"/>
      <c r="O135" s="112"/>
    </row>
    <row r="136" spans="1:15" s="111" customFormat="1" ht="18.95" customHeight="1">
      <c r="A136" s="203"/>
      <c r="B136" s="214"/>
      <c r="C136" s="210"/>
      <c r="D136" s="231"/>
      <c r="E136" s="210"/>
      <c r="F136" s="232"/>
      <c r="G136" s="233"/>
      <c r="H136" s="233"/>
      <c r="I136" s="233"/>
      <c r="J136" s="233"/>
      <c r="K136" s="233"/>
      <c r="L136" s="233"/>
      <c r="M136" s="233"/>
      <c r="N136" s="210"/>
      <c r="O136" s="112"/>
    </row>
    <row r="137" spans="1:15" s="111" customFormat="1" ht="18.95" customHeight="1">
      <c r="A137" s="203"/>
      <c r="B137" s="214"/>
      <c r="C137" s="210"/>
      <c r="D137" s="231"/>
      <c r="E137" s="210"/>
      <c r="F137" s="232"/>
      <c r="G137" s="233"/>
      <c r="H137" s="233"/>
      <c r="I137" s="233"/>
      <c r="J137" s="233"/>
      <c r="K137" s="233"/>
      <c r="L137" s="233"/>
      <c r="M137" s="233"/>
      <c r="N137" s="210"/>
      <c r="O137" s="112"/>
    </row>
    <row r="138" spans="1:15" s="111" customFormat="1" ht="18.95" customHeight="1">
      <c r="A138" s="203"/>
      <c r="B138" s="214"/>
      <c r="C138" s="210"/>
      <c r="D138" s="231"/>
      <c r="E138" s="210"/>
      <c r="F138" s="232"/>
      <c r="G138" s="233"/>
      <c r="H138" s="233"/>
      <c r="I138" s="233"/>
      <c r="J138" s="233"/>
      <c r="K138" s="233"/>
      <c r="L138" s="233"/>
      <c r="M138" s="233"/>
      <c r="N138" s="210"/>
      <c r="O138" s="112"/>
    </row>
    <row r="139" spans="1:15" s="111" customFormat="1" ht="18.95" customHeight="1">
      <c r="A139" s="203"/>
      <c r="B139" s="214"/>
      <c r="C139" s="210"/>
      <c r="D139" s="231"/>
      <c r="E139" s="210"/>
      <c r="F139" s="232"/>
      <c r="G139" s="233"/>
      <c r="H139" s="233"/>
      <c r="I139" s="233"/>
      <c r="J139" s="233"/>
      <c r="K139" s="233"/>
      <c r="L139" s="233"/>
      <c r="M139" s="233"/>
      <c r="N139" s="210"/>
      <c r="O139" s="112"/>
    </row>
    <row r="140" spans="1:15" s="111" customFormat="1" ht="18.95" customHeight="1">
      <c r="A140" s="203"/>
      <c r="B140" s="214"/>
      <c r="C140" s="210"/>
      <c r="D140" s="231"/>
      <c r="E140" s="210"/>
      <c r="F140" s="232"/>
      <c r="G140" s="233"/>
      <c r="H140" s="233"/>
      <c r="I140" s="233"/>
      <c r="J140" s="233"/>
      <c r="K140" s="233"/>
      <c r="L140" s="233"/>
      <c r="M140" s="233"/>
      <c r="N140" s="210"/>
      <c r="O140" s="112"/>
    </row>
    <row r="141" spans="1:15" s="111" customFormat="1" ht="18.95" customHeight="1">
      <c r="A141" s="203"/>
      <c r="B141" s="214"/>
      <c r="C141" s="210"/>
      <c r="D141" s="231"/>
      <c r="E141" s="210"/>
      <c r="F141" s="232"/>
      <c r="G141" s="233"/>
      <c r="H141" s="233"/>
      <c r="I141" s="233"/>
      <c r="J141" s="233"/>
      <c r="K141" s="233"/>
      <c r="L141" s="233"/>
      <c r="M141" s="233"/>
      <c r="N141" s="210"/>
      <c r="O141" s="112"/>
    </row>
    <row r="142" spans="1:15" s="111" customFormat="1" ht="18.95" customHeight="1">
      <c r="A142" s="203"/>
      <c r="B142" s="214"/>
      <c r="C142" s="210"/>
      <c r="D142" s="231"/>
      <c r="E142" s="210"/>
      <c r="F142" s="232"/>
      <c r="G142" s="233"/>
      <c r="H142" s="233"/>
      <c r="I142" s="233"/>
      <c r="J142" s="233"/>
      <c r="K142" s="233"/>
      <c r="L142" s="233"/>
      <c r="M142" s="233"/>
      <c r="N142" s="210"/>
      <c r="O142" s="112"/>
    </row>
    <row r="143" spans="1:15" s="111" customFormat="1" ht="18.95" customHeight="1">
      <c r="A143" s="203"/>
      <c r="B143" s="214"/>
      <c r="C143" s="210"/>
      <c r="D143" s="231"/>
      <c r="E143" s="210"/>
      <c r="F143" s="232"/>
      <c r="G143" s="233"/>
      <c r="H143" s="233"/>
      <c r="I143" s="233"/>
      <c r="J143" s="233"/>
      <c r="K143" s="233"/>
      <c r="L143" s="233"/>
      <c r="M143" s="233"/>
      <c r="N143" s="210"/>
      <c r="O143" s="112"/>
    </row>
    <row r="144" spans="1:15" s="111" customFormat="1" ht="18.95" customHeight="1">
      <c r="A144" s="203"/>
      <c r="B144" s="214"/>
      <c r="C144" s="210"/>
      <c r="D144" s="231"/>
      <c r="E144" s="210"/>
      <c r="F144" s="232"/>
      <c r="G144" s="233"/>
      <c r="H144" s="233"/>
      <c r="I144" s="233"/>
      <c r="J144" s="233"/>
      <c r="K144" s="233"/>
      <c r="L144" s="233"/>
      <c r="M144" s="233"/>
      <c r="N144" s="210"/>
      <c r="O144" s="112"/>
    </row>
    <row r="145" spans="1:15" s="111" customFormat="1" ht="18.95" customHeight="1">
      <c r="A145" s="203"/>
      <c r="B145" s="214"/>
      <c r="C145" s="210"/>
      <c r="D145" s="231"/>
      <c r="E145" s="210"/>
      <c r="F145" s="232"/>
      <c r="G145" s="233"/>
      <c r="H145" s="233"/>
      <c r="I145" s="233"/>
      <c r="J145" s="233"/>
      <c r="K145" s="233"/>
      <c r="L145" s="233"/>
      <c r="M145" s="233"/>
      <c r="N145" s="210"/>
      <c r="O145" s="112"/>
    </row>
    <row r="146" spans="1:15" s="111" customFormat="1" ht="18.95" customHeight="1">
      <c r="A146" s="203"/>
      <c r="B146" s="214"/>
      <c r="C146" s="210"/>
      <c r="D146" s="231"/>
      <c r="E146" s="210"/>
      <c r="F146" s="232"/>
      <c r="G146" s="233"/>
      <c r="H146" s="233"/>
      <c r="I146" s="233"/>
      <c r="J146" s="233"/>
      <c r="K146" s="233"/>
      <c r="L146" s="233"/>
      <c r="M146" s="233"/>
      <c r="N146" s="210"/>
      <c r="O146" s="112"/>
    </row>
    <row r="147" spans="1:15" s="111" customFormat="1" ht="18.95" customHeight="1">
      <c r="A147" s="203"/>
      <c r="B147" s="214"/>
      <c r="C147" s="210"/>
      <c r="D147" s="231"/>
      <c r="E147" s="210"/>
      <c r="F147" s="232"/>
      <c r="G147" s="233"/>
      <c r="H147" s="233"/>
      <c r="I147" s="233"/>
      <c r="J147" s="233"/>
      <c r="K147" s="233"/>
      <c r="L147" s="233"/>
      <c r="M147" s="233"/>
      <c r="N147" s="210"/>
      <c r="O147" s="112"/>
    </row>
    <row r="148" spans="1:15" s="111" customFormat="1" ht="18.95" customHeight="1">
      <c r="A148" s="203"/>
      <c r="B148" s="214"/>
      <c r="C148" s="210"/>
      <c r="D148" s="231"/>
      <c r="E148" s="210"/>
      <c r="F148" s="232"/>
      <c r="G148" s="233"/>
      <c r="H148" s="233"/>
      <c r="I148" s="233"/>
      <c r="J148" s="233"/>
      <c r="K148" s="233"/>
      <c r="L148" s="233"/>
      <c r="M148" s="233"/>
      <c r="N148" s="210"/>
      <c r="O148" s="112"/>
    </row>
    <row r="149" spans="1:15" s="111" customFormat="1" ht="18.95" customHeight="1">
      <c r="A149" s="203"/>
      <c r="B149" s="214"/>
      <c r="C149" s="210"/>
      <c r="D149" s="231"/>
      <c r="E149" s="210"/>
      <c r="F149" s="232"/>
      <c r="G149" s="233"/>
      <c r="H149" s="233"/>
      <c r="I149" s="233"/>
      <c r="J149" s="233"/>
      <c r="K149" s="233"/>
      <c r="L149" s="233"/>
      <c r="M149" s="233"/>
      <c r="N149" s="210"/>
      <c r="O149" s="112"/>
    </row>
    <row r="150" spans="1:15" s="111" customFormat="1" ht="18.95" customHeight="1">
      <c r="A150" s="203"/>
      <c r="B150" s="214"/>
      <c r="C150" s="210"/>
      <c r="D150" s="231"/>
      <c r="E150" s="210"/>
      <c r="F150" s="232"/>
      <c r="G150" s="233"/>
      <c r="H150" s="233"/>
      <c r="I150" s="233"/>
      <c r="J150" s="233"/>
      <c r="K150" s="233"/>
      <c r="L150" s="233"/>
      <c r="M150" s="233"/>
      <c r="N150" s="210"/>
      <c r="O150" s="112"/>
    </row>
    <row r="151" spans="1:15" s="111" customFormat="1" ht="18.95" customHeight="1">
      <c r="A151" s="203"/>
      <c r="B151" s="214"/>
      <c r="C151" s="210"/>
      <c r="D151" s="231"/>
      <c r="E151" s="210"/>
      <c r="F151" s="232"/>
      <c r="G151" s="233"/>
      <c r="H151" s="233"/>
      <c r="I151" s="233"/>
      <c r="J151" s="233"/>
      <c r="K151" s="233"/>
      <c r="L151" s="233"/>
      <c r="M151" s="233"/>
      <c r="N151" s="210"/>
      <c r="O151" s="112"/>
    </row>
    <row r="152" spans="1:15" s="111" customFormat="1" ht="18.95" customHeight="1">
      <c r="A152" s="203"/>
      <c r="B152" s="214"/>
      <c r="C152" s="210"/>
      <c r="D152" s="231"/>
      <c r="E152" s="210"/>
      <c r="F152" s="232"/>
      <c r="G152" s="233"/>
      <c r="H152" s="233"/>
      <c r="I152" s="233"/>
      <c r="J152" s="233"/>
      <c r="K152" s="233"/>
      <c r="L152" s="233"/>
      <c r="M152" s="233"/>
      <c r="N152" s="210"/>
      <c r="O152" s="112"/>
    </row>
    <row r="153" spans="1:15" s="111" customFormat="1" ht="18.95" customHeight="1">
      <c r="A153" s="203"/>
      <c r="B153" s="214"/>
      <c r="C153" s="210"/>
      <c r="D153" s="231"/>
      <c r="E153" s="210"/>
      <c r="F153" s="232"/>
      <c r="G153" s="233"/>
      <c r="H153" s="233"/>
      <c r="I153" s="233"/>
      <c r="J153" s="233"/>
      <c r="K153" s="233"/>
      <c r="L153" s="233"/>
      <c r="M153" s="233"/>
      <c r="N153" s="210"/>
      <c r="O153" s="112"/>
    </row>
    <row r="154" spans="1:15" s="111" customFormat="1" ht="18.95" customHeight="1">
      <c r="A154" s="203"/>
      <c r="B154" s="214"/>
      <c r="C154" s="210"/>
      <c r="D154" s="231"/>
      <c r="E154" s="210"/>
      <c r="F154" s="232"/>
      <c r="G154" s="233"/>
      <c r="H154" s="233"/>
      <c r="I154" s="233"/>
      <c r="J154" s="233"/>
      <c r="K154" s="233"/>
      <c r="L154" s="233"/>
      <c r="M154" s="233"/>
      <c r="N154" s="210"/>
      <c r="O154" s="112"/>
    </row>
    <row r="155" spans="1:15" s="111" customFormat="1" ht="18.95" customHeight="1">
      <c r="A155" s="203"/>
      <c r="B155" s="214"/>
      <c r="C155" s="210"/>
      <c r="D155" s="231"/>
      <c r="E155" s="210"/>
      <c r="F155" s="232"/>
      <c r="G155" s="233"/>
      <c r="H155" s="233"/>
      <c r="I155" s="233"/>
      <c r="J155" s="233"/>
      <c r="K155" s="233"/>
      <c r="L155" s="233"/>
      <c r="M155" s="233"/>
      <c r="N155" s="210"/>
      <c r="O155" s="112"/>
    </row>
    <row r="156" spans="1:15" s="111" customFormat="1" ht="18.95" customHeight="1">
      <c r="A156" s="203"/>
      <c r="B156" s="214"/>
      <c r="C156" s="210"/>
      <c r="D156" s="231"/>
      <c r="E156" s="210"/>
      <c r="F156" s="232"/>
      <c r="G156" s="233"/>
      <c r="H156" s="233"/>
      <c r="I156" s="233"/>
      <c r="J156" s="233"/>
      <c r="K156" s="233"/>
      <c r="L156" s="233"/>
      <c r="M156" s="233"/>
      <c r="N156" s="210"/>
      <c r="O156" s="112"/>
    </row>
    <row r="157" spans="1:15" s="111" customFormat="1" ht="18.95" customHeight="1">
      <c r="A157" s="203"/>
      <c r="B157" s="214"/>
      <c r="C157" s="210"/>
      <c r="D157" s="231"/>
      <c r="E157" s="210"/>
      <c r="F157" s="232"/>
      <c r="G157" s="233"/>
      <c r="H157" s="233"/>
      <c r="I157" s="233"/>
      <c r="J157" s="233"/>
      <c r="K157" s="233"/>
      <c r="L157" s="233"/>
      <c r="M157" s="233"/>
      <c r="N157" s="210"/>
      <c r="O157" s="112"/>
    </row>
    <row r="158" spans="1:15" s="111" customFormat="1" ht="18.95" customHeight="1">
      <c r="A158" s="203"/>
      <c r="B158" s="214"/>
      <c r="C158" s="210"/>
      <c r="D158" s="231"/>
      <c r="E158" s="210"/>
      <c r="F158" s="232"/>
      <c r="G158" s="233"/>
      <c r="H158" s="233"/>
      <c r="I158" s="233"/>
      <c r="J158" s="233"/>
      <c r="K158" s="233"/>
      <c r="L158" s="233"/>
      <c r="M158" s="233"/>
      <c r="N158" s="210"/>
      <c r="O158" s="112"/>
    </row>
    <row r="159" spans="1:15" s="111" customFormat="1" ht="18.95" customHeight="1">
      <c r="A159" s="203"/>
      <c r="B159" s="214"/>
      <c r="C159" s="210"/>
      <c r="D159" s="231"/>
      <c r="E159" s="210"/>
      <c r="F159" s="232"/>
      <c r="G159" s="233"/>
      <c r="H159" s="233"/>
      <c r="I159" s="233"/>
      <c r="J159" s="233"/>
      <c r="K159" s="233"/>
      <c r="L159" s="233"/>
      <c r="M159" s="233"/>
      <c r="N159" s="210"/>
      <c r="O159" s="112"/>
    </row>
    <row r="160" spans="1:15" s="111" customFormat="1" ht="18.95" customHeight="1">
      <c r="A160" s="203"/>
      <c r="B160" s="214"/>
      <c r="C160" s="210"/>
      <c r="D160" s="231"/>
      <c r="E160" s="210"/>
      <c r="F160" s="232"/>
      <c r="G160" s="233"/>
      <c r="H160" s="233"/>
      <c r="I160" s="233"/>
      <c r="J160" s="233"/>
      <c r="K160" s="233"/>
      <c r="L160" s="233"/>
      <c r="M160" s="233"/>
      <c r="N160" s="210"/>
      <c r="O160" s="112"/>
    </row>
    <row r="161" spans="1:15" s="111" customFormat="1" ht="18.95" customHeight="1">
      <c r="A161" s="203"/>
      <c r="B161" s="214"/>
      <c r="C161" s="210"/>
      <c r="D161" s="231"/>
      <c r="E161" s="210"/>
      <c r="F161" s="232"/>
      <c r="G161" s="233"/>
      <c r="H161" s="233"/>
      <c r="I161" s="233"/>
      <c r="J161" s="233"/>
      <c r="K161" s="233"/>
      <c r="L161" s="233"/>
      <c r="M161" s="233"/>
      <c r="N161" s="210"/>
      <c r="O161" s="112"/>
    </row>
    <row r="162" spans="1:15" s="111" customFormat="1" ht="18.95" customHeight="1">
      <c r="A162" s="203"/>
      <c r="B162" s="214"/>
      <c r="C162" s="210"/>
      <c r="D162" s="231"/>
      <c r="E162" s="210"/>
      <c r="F162" s="232"/>
      <c r="G162" s="233"/>
      <c r="H162" s="233"/>
      <c r="I162" s="233"/>
      <c r="J162" s="233"/>
      <c r="K162" s="233"/>
      <c r="L162" s="233"/>
      <c r="M162" s="233"/>
      <c r="N162" s="210"/>
      <c r="O162" s="112"/>
    </row>
    <row r="163" spans="1:15" s="111" customFormat="1" ht="18.95" customHeight="1">
      <c r="A163" s="203"/>
      <c r="B163" s="214"/>
      <c r="C163" s="210"/>
      <c r="D163" s="231"/>
      <c r="E163" s="210"/>
      <c r="F163" s="232"/>
      <c r="G163" s="233"/>
      <c r="H163" s="233"/>
      <c r="I163" s="233"/>
      <c r="J163" s="233"/>
      <c r="K163" s="233"/>
      <c r="L163" s="233"/>
      <c r="M163" s="233"/>
      <c r="N163" s="210"/>
      <c r="O163" s="112"/>
    </row>
    <row r="164" spans="1:15" s="111" customFormat="1" ht="18.95" customHeight="1">
      <c r="A164" s="203"/>
      <c r="B164" s="214"/>
      <c r="C164" s="210"/>
      <c r="D164" s="231"/>
      <c r="E164" s="210"/>
      <c r="F164" s="232"/>
      <c r="G164" s="233"/>
      <c r="H164" s="233"/>
      <c r="I164" s="233"/>
      <c r="J164" s="233"/>
      <c r="K164" s="233"/>
      <c r="L164" s="233"/>
      <c r="M164" s="233"/>
      <c r="N164" s="210"/>
      <c r="O164" s="112"/>
    </row>
    <row r="165" spans="1:15" s="111" customFormat="1" ht="18.95" customHeight="1">
      <c r="A165" s="203"/>
      <c r="B165" s="214"/>
      <c r="C165" s="210"/>
      <c r="D165" s="231"/>
      <c r="E165" s="210"/>
      <c r="F165" s="232"/>
      <c r="G165" s="233"/>
      <c r="H165" s="233"/>
      <c r="I165" s="233"/>
      <c r="J165" s="233"/>
      <c r="K165" s="233"/>
      <c r="L165" s="233"/>
      <c r="M165" s="233"/>
      <c r="N165" s="210"/>
      <c r="O165" s="112"/>
    </row>
    <row r="166" spans="1:15" s="111" customFormat="1" ht="18.95" customHeight="1">
      <c r="A166" s="203"/>
      <c r="B166" s="214"/>
      <c r="C166" s="210"/>
      <c r="D166" s="231"/>
      <c r="E166" s="210"/>
      <c r="F166" s="232"/>
      <c r="G166" s="233"/>
      <c r="H166" s="233"/>
      <c r="I166" s="233"/>
      <c r="J166" s="233"/>
      <c r="K166" s="233"/>
      <c r="L166" s="233"/>
      <c r="M166" s="233"/>
      <c r="N166" s="210"/>
      <c r="O166" s="112"/>
    </row>
    <row r="167" spans="1:15" s="111" customFormat="1" ht="18.95" customHeight="1">
      <c r="A167" s="203"/>
      <c r="B167" s="214"/>
      <c r="C167" s="210"/>
      <c r="D167" s="231"/>
      <c r="E167" s="210"/>
      <c r="F167" s="232"/>
      <c r="G167" s="233"/>
      <c r="H167" s="233"/>
      <c r="I167" s="233"/>
      <c r="J167" s="233"/>
      <c r="K167" s="233"/>
      <c r="L167" s="233"/>
      <c r="M167" s="233"/>
      <c r="N167" s="210"/>
      <c r="O167" s="112"/>
    </row>
    <row r="168" spans="1:15" s="111" customFormat="1" ht="18.95" customHeight="1">
      <c r="A168" s="203"/>
      <c r="B168" s="214"/>
      <c r="C168" s="210"/>
      <c r="D168" s="231"/>
      <c r="E168" s="210"/>
      <c r="F168" s="232"/>
      <c r="G168" s="233"/>
      <c r="H168" s="233"/>
      <c r="I168" s="233"/>
      <c r="J168" s="233"/>
      <c r="K168" s="233"/>
      <c r="L168" s="233"/>
      <c r="M168" s="233"/>
      <c r="N168" s="210"/>
      <c r="O168" s="112"/>
    </row>
    <row r="169" spans="1:15" s="111" customFormat="1" ht="18.95" customHeight="1">
      <c r="A169" s="203"/>
      <c r="B169" s="214"/>
      <c r="C169" s="210"/>
      <c r="D169" s="231"/>
      <c r="E169" s="210"/>
      <c r="F169" s="232"/>
      <c r="G169" s="233"/>
      <c r="H169" s="233"/>
      <c r="I169" s="233"/>
      <c r="J169" s="233"/>
      <c r="K169" s="233"/>
      <c r="L169" s="233"/>
      <c r="M169" s="233"/>
      <c r="N169" s="210"/>
      <c r="O169" s="112"/>
    </row>
    <row r="170" spans="1:15" s="111" customFormat="1" ht="18.95" customHeight="1">
      <c r="A170" s="203"/>
      <c r="B170" s="214"/>
      <c r="C170" s="210"/>
      <c r="D170" s="231"/>
      <c r="E170" s="210"/>
      <c r="F170" s="232"/>
      <c r="G170" s="233"/>
      <c r="H170" s="233"/>
      <c r="I170" s="233"/>
      <c r="J170" s="233"/>
      <c r="K170" s="233"/>
      <c r="L170" s="233"/>
      <c r="M170" s="233"/>
      <c r="N170" s="210"/>
      <c r="O170" s="112"/>
    </row>
    <row r="171" spans="1:15" s="111" customFormat="1" ht="18.95" customHeight="1">
      <c r="A171" s="203"/>
      <c r="B171" s="214"/>
      <c r="C171" s="210"/>
      <c r="D171" s="231"/>
      <c r="E171" s="210"/>
      <c r="F171" s="232"/>
      <c r="G171" s="233"/>
      <c r="H171" s="233"/>
      <c r="I171" s="233"/>
      <c r="J171" s="233"/>
      <c r="K171" s="233"/>
      <c r="L171" s="233"/>
      <c r="M171" s="233"/>
      <c r="N171" s="210"/>
      <c r="O171" s="112"/>
    </row>
    <row r="172" spans="1:15" s="111" customFormat="1" ht="18.95" customHeight="1">
      <c r="A172" s="203"/>
      <c r="B172" s="214"/>
      <c r="C172" s="210"/>
      <c r="D172" s="231"/>
      <c r="E172" s="210"/>
      <c r="F172" s="232"/>
      <c r="G172" s="233"/>
      <c r="H172" s="233"/>
      <c r="I172" s="233"/>
      <c r="J172" s="233"/>
      <c r="K172" s="233"/>
      <c r="L172" s="233"/>
      <c r="M172" s="233"/>
      <c r="N172" s="210"/>
      <c r="O172" s="112"/>
    </row>
    <row r="173" spans="1:15" s="111" customFormat="1" ht="18.95" customHeight="1">
      <c r="A173" s="203"/>
      <c r="B173" s="214"/>
      <c r="C173" s="210"/>
      <c r="D173" s="231"/>
      <c r="E173" s="210"/>
      <c r="F173" s="232"/>
      <c r="G173" s="233"/>
      <c r="H173" s="233"/>
      <c r="I173" s="233"/>
      <c r="J173" s="233"/>
      <c r="K173" s="233"/>
      <c r="L173" s="233"/>
      <c r="M173" s="233"/>
      <c r="N173" s="210"/>
      <c r="O173" s="112"/>
    </row>
    <row r="174" spans="1:15" s="111" customFormat="1" ht="18.95" customHeight="1">
      <c r="A174" s="203"/>
      <c r="B174" s="214"/>
      <c r="C174" s="210"/>
      <c r="D174" s="231"/>
      <c r="E174" s="210"/>
      <c r="F174" s="232"/>
      <c r="G174" s="233"/>
      <c r="H174" s="233"/>
      <c r="I174" s="233"/>
      <c r="J174" s="233"/>
      <c r="K174" s="233"/>
      <c r="L174" s="233"/>
      <c r="M174" s="233"/>
      <c r="N174" s="210"/>
      <c r="O174" s="112"/>
    </row>
    <row r="175" spans="1:15" s="111" customFormat="1" ht="18.95" customHeight="1">
      <c r="A175" s="203"/>
      <c r="B175" s="214"/>
      <c r="C175" s="210"/>
      <c r="D175" s="231"/>
      <c r="E175" s="210"/>
      <c r="F175" s="232"/>
      <c r="G175" s="233"/>
      <c r="H175" s="233"/>
      <c r="I175" s="233"/>
      <c r="J175" s="233"/>
      <c r="K175" s="233"/>
      <c r="L175" s="233"/>
      <c r="M175" s="233"/>
      <c r="N175" s="210"/>
      <c r="O175" s="112"/>
    </row>
    <row r="176" spans="1:15" s="111" customFormat="1" ht="18.95" customHeight="1">
      <c r="A176" s="203"/>
      <c r="B176" s="214"/>
      <c r="C176" s="210"/>
      <c r="D176" s="231"/>
      <c r="E176" s="210"/>
      <c r="F176" s="232"/>
      <c r="G176" s="233"/>
      <c r="H176" s="233"/>
      <c r="I176" s="233"/>
      <c r="J176" s="233"/>
      <c r="K176" s="233"/>
      <c r="L176" s="233"/>
      <c r="M176" s="233"/>
      <c r="N176" s="210"/>
      <c r="O176" s="112"/>
    </row>
    <row r="177" spans="1:15" s="111" customFormat="1" ht="18.95" customHeight="1">
      <c r="A177" s="203"/>
      <c r="B177" s="214"/>
      <c r="C177" s="210"/>
      <c r="D177" s="231"/>
      <c r="E177" s="210"/>
      <c r="F177" s="232"/>
      <c r="G177" s="233"/>
      <c r="H177" s="233"/>
      <c r="I177" s="233"/>
      <c r="J177" s="233"/>
      <c r="K177" s="233"/>
      <c r="L177" s="233"/>
      <c r="M177" s="233"/>
      <c r="N177" s="210"/>
      <c r="O177" s="112"/>
    </row>
    <row r="178" spans="1:15" s="111" customFormat="1" ht="18.95" customHeight="1">
      <c r="A178" s="203"/>
      <c r="B178" s="214"/>
      <c r="C178" s="210"/>
      <c r="D178" s="231"/>
      <c r="E178" s="210"/>
      <c r="F178" s="232"/>
      <c r="G178" s="233"/>
      <c r="H178" s="233"/>
      <c r="I178" s="233"/>
      <c r="J178" s="233"/>
      <c r="K178" s="233"/>
      <c r="L178" s="233"/>
      <c r="M178" s="233"/>
      <c r="N178" s="210"/>
      <c r="O178" s="112"/>
    </row>
    <row r="179" spans="1:15" s="111" customFormat="1" ht="18.95" customHeight="1">
      <c r="A179" s="203"/>
      <c r="B179" s="214"/>
      <c r="C179" s="210"/>
      <c r="D179" s="231"/>
      <c r="E179" s="210"/>
      <c r="F179" s="232"/>
      <c r="G179" s="233"/>
      <c r="H179" s="233"/>
      <c r="I179" s="233"/>
      <c r="J179" s="233"/>
      <c r="K179" s="233"/>
      <c r="L179" s="233"/>
      <c r="M179" s="233"/>
      <c r="N179" s="210"/>
      <c r="O179" s="112"/>
    </row>
    <row r="180" spans="1:15" s="111" customFormat="1" ht="18.95" customHeight="1">
      <c r="A180" s="203"/>
      <c r="B180" s="214"/>
      <c r="C180" s="210"/>
      <c r="D180" s="231"/>
      <c r="E180" s="210"/>
      <c r="F180" s="232"/>
      <c r="G180" s="233"/>
      <c r="H180" s="233"/>
      <c r="I180" s="233"/>
      <c r="J180" s="233"/>
      <c r="K180" s="233"/>
      <c r="L180" s="233"/>
      <c r="M180" s="233"/>
      <c r="N180" s="210"/>
      <c r="O180" s="112"/>
    </row>
    <row r="181" spans="1:15" s="111" customFormat="1" ht="18.95" customHeight="1">
      <c r="A181" s="203"/>
      <c r="B181" s="214"/>
      <c r="C181" s="210"/>
      <c r="D181" s="231"/>
      <c r="E181" s="210"/>
      <c r="F181" s="232"/>
      <c r="G181" s="233"/>
      <c r="H181" s="233"/>
      <c r="I181" s="233"/>
      <c r="J181" s="233"/>
      <c r="K181" s="233"/>
      <c r="L181" s="233"/>
      <c r="M181" s="233"/>
      <c r="N181" s="210"/>
      <c r="O181" s="112"/>
    </row>
    <row r="182" spans="1:15" s="111" customFormat="1" ht="18.95" customHeight="1">
      <c r="A182" s="203"/>
      <c r="B182" s="214"/>
      <c r="C182" s="210"/>
      <c r="D182" s="231"/>
      <c r="E182" s="210"/>
      <c r="F182" s="232"/>
      <c r="G182" s="233"/>
      <c r="H182" s="233"/>
      <c r="I182" s="233"/>
      <c r="J182" s="233"/>
      <c r="K182" s="233"/>
      <c r="L182" s="233"/>
      <c r="M182" s="233"/>
      <c r="N182" s="210"/>
      <c r="O182" s="112"/>
    </row>
    <row r="183" spans="1:15" s="111" customFormat="1" ht="18.95" customHeight="1">
      <c r="A183" s="203"/>
      <c r="B183" s="214"/>
      <c r="C183" s="210"/>
      <c r="D183" s="231"/>
      <c r="E183" s="210"/>
      <c r="F183" s="232"/>
      <c r="G183" s="233"/>
      <c r="H183" s="233"/>
      <c r="I183" s="233"/>
      <c r="J183" s="233"/>
      <c r="K183" s="233"/>
      <c r="L183" s="233"/>
      <c r="M183" s="233"/>
      <c r="N183" s="210"/>
      <c r="O183" s="112"/>
    </row>
    <row r="184" spans="1:15" s="111" customFormat="1" ht="18.95" customHeight="1">
      <c r="A184" s="203"/>
      <c r="B184" s="214"/>
      <c r="C184" s="210"/>
      <c r="D184" s="231"/>
      <c r="E184" s="210"/>
      <c r="F184" s="232"/>
      <c r="G184" s="233"/>
      <c r="H184" s="233"/>
      <c r="I184" s="233"/>
      <c r="J184" s="233"/>
      <c r="K184" s="233"/>
      <c r="L184" s="233"/>
      <c r="M184" s="233"/>
      <c r="N184" s="210"/>
      <c r="O184" s="112"/>
    </row>
    <row r="185" spans="1:15" s="111" customFormat="1" ht="18.95" customHeight="1">
      <c r="A185" s="203"/>
      <c r="B185" s="214"/>
      <c r="C185" s="210"/>
      <c r="D185" s="231"/>
      <c r="E185" s="210"/>
      <c r="F185" s="232"/>
      <c r="G185" s="233"/>
      <c r="H185" s="233"/>
      <c r="I185" s="233"/>
      <c r="J185" s="233"/>
      <c r="K185" s="233"/>
      <c r="L185" s="233"/>
      <c r="M185" s="233"/>
      <c r="N185" s="210"/>
      <c r="O185" s="112"/>
    </row>
    <row r="186" spans="1:15" s="111" customFormat="1" ht="18.95" customHeight="1">
      <c r="A186" s="203"/>
      <c r="B186" s="214"/>
      <c r="C186" s="210"/>
      <c r="D186" s="231"/>
      <c r="E186" s="210"/>
      <c r="F186" s="232"/>
      <c r="G186" s="233"/>
      <c r="H186" s="233"/>
      <c r="I186" s="233"/>
      <c r="J186" s="233"/>
      <c r="K186" s="233"/>
      <c r="L186" s="233"/>
      <c r="M186" s="233"/>
      <c r="N186" s="210"/>
      <c r="O186" s="112"/>
    </row>
    <row r="187" spans="1:15" s="111" customFormat="1" ht="18.95" customHeight="1">
      <c r="A187" s="203"/>
      <c r="B187" s="214"/>
      <c r="C187" s="210"/>
      <c r="D187" s="231"/>
      <c r="E187" s="210"/>
      <c r="F187" s="232"/>
      <c r="G187" s="233"/>
      <c r="H187" s="233"/>
      <c r="I187" s="233"/>
      <c r="J187" s="233"/>
      <c r="K187" s="233"/>
      <c r="L187" s="233"/>
      <c r="M187" s="233"/>
      <c r="N187" s="210"/>
      <c r="O187" s="112"/>
    </row>
    <row r="188" spans="1:15" s="111" customFormat="1" ht="18.95" customHeight="1">
      <c r="A188" s="203"/>
      <c r="B188" s="214"/>
      <c r="C188" s="210"/>
      <c r="D188" s="231"/>
      <c r="E188" s="210"/>
      <c r="F188" s="232"/>
      <c r="G188" s="233"/>
      <c r="H188" s="233"/>
      <c r="I188" s="233"/>
      <c r="J188" s="233"/>
      <c r="K188" s="233"/>
      <c r="L188" s="233"/>
      <c r="M188" s="233"/>
      <c r="N188" s="210"/>
      <c r="O188" s="112"/>
    </row>
    <row r="189" spans="1:15" s="111" customFormat="1" ht="18.95" customHeight="1">
      <c r="A189" s="203"/>
      <c r="B189" s="214"/>
      <c r="C189" s="210"/>
      <c r="D189" s="231"/>
      <c r="E189" s="210"/>
      <c r="F189" s="232"/>
      <c r="G189" s="233"/>
      <c r="H189" s="233"/>
      <c r="I189" s="233"/>
      <c r="J189" s="233"/>
      <c r="K189" s="233"/>
      <c r="L189" s="233"/>
      <c r="M189" s="233"/>
      <c r="N189" s="210"/>
      <c r="O189" s="112"/>
    </row>
    <row r="190" spans="1:15" s="111" customFormat="1" ht="18.95" customHeight="1">
      <c r="A190" s="203"/>
      <c r="B190" s="214"/>
      <c r="C190" s="210"/>
      <c r="D190" s="231"/>
      <c r="E190" s="210"/>
      <c r="F190" s="232"/>
      <c r="G190" s="233"/>
      <c r="H190" s="233"/>
      <c r="I190" s="233"/>
      <c r="J190" s="233"/>
      <c r="K190" s="233"/>
      <c r="L190" s="233"/>
      <c r="M190" s="233"/>
      <c r="N190" s="210"/>
      <c r="O190" s="112"/>
    </row>
    <row r="191" spans="1:15" s="111" customFormat="1" ht="18.95" customHeight="1">
      <c r="A191" s="203"/>
      <c r="B191" s="214"/>
      <c r="C191" s="210"/>
      <c r="D191" s="231"/>
      <c r="E191" s="210"/>
      <c r="F191" s="232"/>
      <c r="G191" s="233"/>
      <c r="H191" s="233"/>
      <c r="I191" s="233"/>
      <c r="J191" s="233"/>
      <c r="K191" s="233"/>
      <c r="L191" s="233"/>
      <c r="M191" s="233"/>
      <c r="N191" s="210"/>
      <c r="O191" s="112"/>
    </row>
    <row r="192" spans="1:15" s="111" customFormat="1" ht="18.95" customHeight="1">
      <c r="A192" s="203"/>
      <c r="B192" s="214"/>
      <c r="C192" s="210"/>
      <c r="D192" s="231"/>
      <c r="E192" s="210"/>
      <c r="F192" s="232"/>
      <c r="G192" s="233"/>
      <c r="H192" s="233"/>
      <c r="I192" s="233"/>
      <c r="J192" s="233"/>
      <c r="K192" s="233"/>
      <c r="L192" s="233"/>
      <c r="M192" s="233"/>
      <c r="N192" s="210"/>
      <c r="O192" s="112"/>
    </row>
    <row r="193" spans="1:15" s="111" customFormat="1" ht="18.95" customHeight="1">
      <c r="A193" s="203"/>
      <c r="B193" s="214"/>
      <c r="C193" s="210"/>
      <c r="D193" s="231"/>
      <c r="E193" s="210"/>
      <c r="F193" s="232"/>
      <c r="G193" s="233"/>
      <c r="H193" s="233"/>
      <c r="I193" s="233"/>
      <c r="J193" s="233"/>
      <c r="K193" s="233"/>
      <c r="L193" s="233"/>
      <c r="M193" s="233"/>
      <c r="N193" s="210"/>
      <c r="O193" s="112"/>
    </row>
    <row r="194" spans="1:15" s="111" customFormat="1" ht="18.95" customHeight="1">
      <c r="A194" s="203"/>
      <c r="B194" s="214"/>
      <c r="C194" s="210"/>
      <c r="D194" s="231"/>
      <c r="E194" s="210"/>
      <c r="F194" s="232"/>
      <c r="G194" s="233"/>
      <c r="H194" s="233"/>
      <c r="I194" s="233"/>
      <c r="J194" s="233"/>
      <c r="K194" s="233"/>
      <c r="L194" s="233"/>
      <c r="M194" s="233"/>
      <c r="N194" s="210"/>
      <c r="O194" s="112"/>
    </row>
    <row r="195" spans="1:15" s="111" customFormat="1" ht="18.95" customHeight="1">
      <c r="A195" s="203"/>
      <c r="B195" s="214"/>
      <c r="C195" s="210"/>
      <c r="D195" s="231"/>
      <c r="E195" s="210"/>
      <c r="F195" s="232"/>
      <c r="G195" s="233"/>
      <c r="H195" s="233"/>
      <c r="I195" s="233"/>
      <c r="J195" s="233"/>
      <c r="K195" s="233"/>
      <c r="L195" s="233"/>
      <c r="M195" s="233"/>
      <c r="N195" s="210"/>
      <c r="O195" s="112"/>
    </row>
    <row r="196" spans="1:15" s="111" customFormat="1" ht="18.95" customHeight="1">
      <c r="A196" s="203"/>
      <c r="B196" s="214"/>
      <c r="C196" s="210"/>
      <c r="D196" s="231"/>
      <c r="E196" s="210"/>
      <c r="F196" s="232"/>
      <c r="G196" s="233"/>
      <c r="H196" s="233"/>
      <c r="I196" s="233"/>
      <c r="J196" s="233"/>
      <c r="K196" s="233"/>
      <c r="L196" s="233"/>
      <c r="M196" s="233"/>
      <c r="N196" s="210"/>
      <c r="O196" s="112"/>
    </row>
    <row r="197" spans="1:15" s="111" customFormat="1" ht="18.95" customHeight="1">
      <c r="A197" s="203"/>
      <c r="B197" s="214"/>
      <c r="C197" s="210"/>
      <c r="D197" s="231"/>
      <c r="E197" s="210"/>
      <c r="F197" s="232"/>
      <c r="G197" s="233"/>
      <c r="H197" s="233"/>
      <c r="I197" s="233"/>
      <c r="J197" s="233"/>
      <c r="K197" s="233"/>
      <c r="L197" s="233"/>
      <c r="M197" s="233"/>
      <c r="N197" s="210"/>
      <c r="O197" s="112"/>
    </row>
    <row r="198" spans="1:15" s="111" customFormat="1" ht="18.95" customHeight="1">
      <c r="A198" s="203"/>
      <c r="B198" s="214"/>
      <c r="C198" s="210"/>
      <c r="D198" s="231"/>
      <c r="E198" s="210"/>
      <c r="F198" s="232"/>
      <c r="G198" s="233"/>
      <c r="H198" s="233"/>
      <c r="I198" s="233"/>
      <c r="J198" s="233"/>
      <c r="K198" s="233"/>
      <c r="L198" s="233"/>
      <c r="M198" s="233"/>
      <c r="N198" s="210"/>
      <c r="O198" s="112"/>
    </row>
    <row r="199" spans="1:15" s="111" customFormat="1" ht="18.95" customHeight="1">
      <c r="A199" s="203"/>
      <c r="B199" s="214"/>
      <c r="C199" s="210"/>
      <c r="D199" s="231"/>
      <c r="E199" s="210"/>
      <c r="F199" s="232"/>
      <c r="G199" s="233"/>
      <c r="H199" s="233"/>
      <c r="I199" s="233"/>
      <c r="J199" s="233"/>
      <c r="K199" s="233"/>
      <c r="L199" s="233"/>
      <c r="M199" s="233"/>
      <c r="N199" s="210"/>
      <c r="O199" s="112"/>
    </row>
    <row r="200" spans="1:15" s="111" customFormat="1" ht="18.95" customHeight="1">
      <c r="A200" s="203"/>
      <c r="B200" s="214"/>
      <c r="C200" s="210"/>
      <c r="D200" s="231"/>
      <c r="E200" s="210"/>
      <c r="F200" s="232"/>
      <c r="G200" s="233"/>
      <c r="H200" s="233"/>
      <c r="I200" s="233"/>
      <c r="J200" s="233"/>
      <c r="K200" s="233"/>
      <c r="L200" s="233"/>
      <c r="M200" s="233"/>
      <c r="N200" s="210"/>
      <c r="O200" s="112"/>
    </row>
    <row r="201" spans="1:15" s="111" customFormat="1" ht="18.95" customHeight="1">
      <c r="A201" s="203"/>
      <c r="B201" s="214"/>
      <c r="C201" s="210"/>
      <c r="D201" s="231"/>
      <c r="E201" s="210"/>
      <c r="F201" s="232"/>
      <c r="G201" s="233"/>
      <c r="H201" s="233"/>
      <c r="I201" s="233"/>
      <c r="J201" s="233"/>
      <c r="K201" s="233"/>
      <c r="L201" s="233"/>
      <c r="M201" s="233"/>
      <c r="N201" s="210"/>
      <c r="O201" s="112"/>
    </row>
    <row r="202" spans="1:15" s="111" customFormat="1" ht="18.95" customHeight="1">
      <c r="A202" s="203"/>
      <c r="B202" s="214"/>
      <c r="C202" s="210"/>
      <c r="D202" s="231"/>
      <c r="E202" s="210"/>
      <c r="F202" s="232"/>
      <c r="G202" s="233"/>
      <c r="H202" s="233"/>
      <c r="I202" s="233"/>
      <c r="J202" s="233"/>
      <c r="K202" s="233"/>
      <c r="L202" s="233"/>
      <c r="M202" s="233"/>
      <c r="N202" s="210"/>
      <c r="O202" s="112"/>
    </row>
    <row r="203" spans="1:15" s="111" customFormat="1" ht="18.95" customHeight="1">
      <c r="A203" s="203"/>
      <c r="B203" s="214"/>
      <c r="C203" s="210"/>
      <c r="D203" s="231"/>
      <c r="E203" s="210"/>
      <c r="F203" s="232"/>
      <c r="G203" s="233"/>
      <c r="H203" s="233"/>
      <c r="I203" s="233"/>
      <c r="J203" s="233"/>
      <c r="K203" s="233"/>
      <c r="L203" s="233"/>
      <c r="M203" s="233"/>
      <c r="N203" s="210"/>
      <c r="O203" s="112"/>
    </row>
    <row r="204" spans="1:15" s="111" customFormat="1" ht="18.95" customHeight="1">
      <c r="A204" s="203"/>
      <c r="B204" s="214"/>
      <c r="C204" s="210"/>
      <c r="D204" s="231"/>
      <c r="E204" s="210"/>
      <c r="F204" s="232"/>
      <c r="G204" s="233"/>
      <c r="H204" s="233"/>
      <c r="I204" s="233"/>
      <c r="J204" s="233"/>
      <c r="K204" s="233"/>
      <c r="L204" s="233"/>
      <c r="M204" s="233"/>
      <c r="N204" s="210"/>
      <c r="O204" s="112"/>
    </row>
    <row r="205" spans="1:15" s="111" customFormat="1" ht="18.95" customHeight="1">
      <c r="A205" s="203"/>
      <c r="B205" s="214"/>
      <c r="C205" s="210"/>
      <c r="D205" s="231"/>
      <c r="E205" s="210"/>
      <c r="F205" s="232"/>
      <c r="G205" s="233"/>
      <c r="H205" s="233"/>
      <c r="I205" s="233"/>
      <c r="J205" s="233"/>
      <c r="K205" s="233"/>
      <c r="L205" s="233"/>
      <c r="M205" s="233"/>
      <c r="N205" s="210"/>
      <c r="O205" s="112"/>
    </row>
    <row r="206" spans="1:15" s="111" customFormat="1" ht="18.95" customHeight="1">
      <c r="A206" s="203"/>
      <c r="B206" s="214"/>
      <c r="C206" s="210"/>
      <c r="D206" s="231"/>
      <c r="E206" s="210"/>
      <c r="F206" s="232"/>
      <c r="G206" s="233"/>
      <c r="H206" s="233"/>
      <c r="I206" s="233"/>
      <c r="J206" s="233"/>
      <c r="K206" s="233"/>
      <c r="L206" s="233"/>
      <c r="M206" s="233"/>
      <c r="N206" s="210"/>
      <c r="O206" s="112"/>
    </row>
    <row r="207" spans="1:15" s="111" customFormat="1" ht="18.95" customHeight="1">
      <c r="A207" s="203"/>
      <c r="B207" s="214"/>
      <c r="C207" s="210"/>
      <c r="D207" s="231"/>
      <c r="E207" s="210"/>
      <c r="F207" s="232"/>
      <c r="G207" s="233"/>
      <c r="H207" s="233"/>
      <c r="I207" s="233"/>
      <c r="J207" s="233"/>
      <c r="K207" s="233"/>
      <c r="L207" s="233"/>
      <c r="M207" s="233"/>
      <c r="N207" s="210"/>
      <c r="O207" s="112"/>
    </row>
    <row r="208" spans="1:15" s="111" customFormat="1" ht="18.95" customHeight="1">
      <c r="A208" s="203"/>
      <c r="B208" s="214"/>
      <c r="C208" s="210"/>
      <c r="D208" s="231"/>
      <c r="E208" s="210"/>
      <c r="F208" s="232"/>
      <c r="G208" s="233"/>
      <c r="H208" s="233"/>
      <c r="I208" s="233"/>
      <c r="J208" s="233"/>
      <c r="K208" s="233"/>
      <c r="L208" s="233"/>
      <c r="M208" s="233"/>
      <c r="N208" s="210"/>
      <c r="O208" s="112"/>
    </row>
    <row r="209" spans="1:15" s="111" customFormat="1" ht="18.95" customHeight="1">
      <c r="A209" s="203"/>
      <c r="B209" s="214"/>
      <c r="C209" s="210"/>
      <c r="D209" s="231"/>
      <c r="E209" s="210"/>
      <c r="F209" s="232"/>
      <c r="G209" s="233"/>
      <c r="H209" s="233"/>
      <c r="I209" s="233"/>
      <c r="J209" s="233"/>
      <c r="K209" s="233"/>
      <c r="L209" s="233"/>
      <c r="M209" s="233"/>
      <c r="N209" s="210"/>
      <c r="O209" s="112"/>
    </row>
    <row r="210" spans="1:15" s="111" customFormat="1" ht="18.95" customHeight="1">
      <c r="A210" s="203"/>
      <c r="B210" s="214"/>
      <c r="C210" s="210"/>
      <c r="D210" s="231"/>
      <c r="E210" s="210"/>
      <c r="F210" s="232"/>
      <c r="G210" s="233"/>
      <c r="H210" s="233"/>
      <c r="I210" s="233"/>
      <c r="J210" s="233"/>
      <c r="K210" s="233"/>
      <c r="L210" s="233"/>
      <c r="M210" s="233"/>
      <c r="N210" s="210"/>
      <c r="O210" s="112"/>
    </row>
    <row r="211" spans="1:15" s="111" customFormat="1" ht="18.95" customHeight="1">
      <c r="A211" s="203"/>
      <c r="B211" s="214"/>
      <c r="C211" s="210"/>
      <c r="D211" s="231"/>
      <c r="E211" s="210"/>
      <c r="F211" s="232"/>
      <c r="G211" s="233"/>
      <c r="H211" s="233"/>
      <c r="I211" s="233"/>
      <c r="J211" s="233"/>
      <c r="K211" s="233"/>
      <c r="L211" s="233"/>
      <c r="M211" s="233"/>
      <c r="N211" s="210"/>
      <c r="O211" s="112"/>
    </row>
    <row r="212" spans="1:15" s="111" customFormat="1" ht="18.95" customHeight="1">
      <c r="A212" s="203"/>
      <c r="B212" s="214"/>
      <c r="C212" s="210"/>
      <c r="D212" s="231"/>
      <c r="E212" s="210"/>
      <c r="F212" s="232"/>
      <c r="G212" s="233"/>
      <c r="H212" s="233"/>
      <c r="I212" s="233"/>
      <c r="J212" s="233"/>
      <c r="K212" s="233"/>
      <c r="L212" s="233"/>
      <c r="M212" s="233"/>
      <c r="N212" s="210"/>
      <c r="O212" s="112"/>
    </row>
    <row r="213" spans="1:15" s="111" customFormat="1" ht="18.95" customHeight="1">
      <c r="A213" s="203"/>
      <c r="B213" s="214"/>
      <c r="C213" s="210"/>
      <c r="D213" s="231"/>
      <c r="E213" s="210"/>
      <c r="F213" s="232"/>
      <c r="G213" s="233"/>
      <c r="H213" s="233"/>
      <c r="I213" s="233"/>
      <c r="J213" s="233"/>
      <c r="K213" s="233"/>
      <c r="L213" s="233"/>
      <c r="M213" s="233"/>
      <c r="N213" s="210"/>
      <c r="O213" s="112"/>
    </row>
    <row r="214" spans="1:15" s="111" customFormat="1" ht="18.95" customHeight="1">
      <c r="A214" s="203"/>
      <c r="B214" s="214"/>
      <c r="C214" s="210"/>
      <c r="D214" s="231"/>
      <c r="E214" s="210"/>
      <c r="F214" s="232"/>
      <c r="G214" s="233"/>
      <c r="H214" s="233"/>
      <c r="I214" s="233"/>
      <c r="J214" s="233"/>
      <c r="K214" s="233"/>
      <c r="L214" s="233"/>
      <c r="M214" s="233"/>
      <c r="N214" s="210"/>
      <c r="O214" s="112"/>
    </row>
    <row r="215" spans="1:15" s="111" customFormat="1" ht="18.95" customHeight="1">
      <c r="A215" s="203"/>
      <c r="B215" s="214"/>
      <c r="C215" s="210"/>
      <c r="D215" s="231"/>
      <c r="E215" s="210"/>
      <c r="F215" s="232"/>
      <c r="G215" s="233"/>
      <c r="H215" s="233"/>
      <c r="I215" s="233"/>
      <c r="J215" s="233"/>
      <c r="K215" s="233"/>
      <c r="L215" s="233"/>
      <c r="M215" s="233"/>
      <c r="N215" s="210"/>
      <c r="O215" s="112"/>
    </row>
    <row r="216" spans="1:15" s="111" customFormat="1" ht="18.95" customHeight="1">
      <c r="A216" s="203"/>
      <c r="B216" s="214"/>
      <c r="C216" s="210"/>
      <c r="D216" s="231"/>
      <c r="E216" s="210"/>
      <c r="F216" s="232"/>
      <c r="G216" s="233"/>
      <c r="H216" s="233"/>
      <c r="I216" s="233"/>
      <c r="J216" s="233"/>
      <c r="K216" s="233"/>
      <c r="L216" s="233"/>
      <c r="M216" s="233"/>
      <c r="N216" s="210"/>
      <c r="O216" s="112"/>
    </row>
    <row r="217" spans="1:15" s="111" customFormat="1" ht="18.95" customHeight="1">
      <c r="A217" s="203"/>
      <c r="B217" s="214"/>
      <c r="C217" s="210"/>
      <c r="D217" s="231"/>
      <c r="E217" s="210"/>
      <c r="F217" s="232"/>
      <c r="G217" s="233"/>
      <c r="H217" s="233"/>
      <c r="I217" s="233"/>
      <c r="J217" s="233"/>
      <c r="K217" s="233"/>
      <c r="L217" s="233"/>
      <c r="M217" s="233"/>
      <c r="N217" s="210"/>
      <c r="O217" s="112"/>
    </row>
    <row r="218" spans="1:15" s="111" customFormat="1" ht="18.95" customHeight="1">
      <c r="A218" s="203"/>
      <c r="B218" s="214"/>
      <c r="C218" s="210"/>
      <c r="D218" s="231"/>
      <c r="E218" s="210"/>
      <c r="F218" s="232"/>
      <c r="G218" s="233"/>
      <c r="H218" s="233"/>
      <c r="I218" s="233"/>
      <c r="J218" s="233"/>
      <c r="K218" s="233"/>
      <c r="L218" s="233"/>
      <c r="M218" s="233"/>
      <c r="N218" s="210"/>
      <c r="O218" s="112"/>
    </row>
    <row r="219" spans="1:15" s="111" customFormat="1" ht="18.95" customHeight="1">
      <c r="A219" s="203"/>
      <c r="B219" s="214"/>
      <c r="C219" s="210"/>
      <c r="D219" s="231"/>
      <c r="E219" s="210"/>
      <c r="F219" s="232"/>
      <c r="G219" s="233"/>
      <c r="H219" s="233"/>
      <c r="I219" s="233"/>
      <c r="J219" s="233"/>
      <c r="K219" s="233"/>
      <c r="L219" s="233"/>
      <c r="M219" s="233"/>
      <c r="N219" s="210"/>
      <c r="O219" s="112"/>
    </row>
    <row r="220" spans="1:15" s="111" customFormat="1" ht="18.95" customHeight="1">
      <c r="A220" s="203"/>
      <c r="B220" s="214"/>
      <c r="C220" s="210"/>
      <c r="D220" s="231"/>
      <c r="E220" s="210"/>
      <c r="F220" s="232"/>
      <c r="G220" s="233"/>
      <c r="H220" s="233"/>
      <c r="I220" s="233"/>
      <c r="J220" s="233"/>
      <c r="K220" s="233"/>
      <c r="L220" s="233"/>
      <c r="M220" s="233"/>
      <c r="N220" s="210"/>
      <c r="O220" s="112"/>
    </row>
    <row r="221" spans="1:15" s="111" customFormat="1" ht="18.95" customHeight="1">
      <c r="A221" s="203"/>
      <c r="B221" s="214"/>
      <c r="C221" s="210"/>
      <c r="D221" s="231"/>
      <c r="E221" s="210"/>
      <c r="F221" s="232"/>
      <c r="G221" s="233"/>
      <c r="H221" s="233"/>
      <c r="I221" s="233"/>
      <c r="J221" s="233"/>
      <c r="K221" s="233"/>
      <c r="L221" s="233"/>
      <c r="M221" s="233"/>
      <c r="N221" s="210"/>
      <c r="O221" s="112"/>
    </row>
    <row r="222" spans="1:15" s="111" customFormat="1" ht="18.95" customHeight="1">
      <c r="A222" s="203"/>
      <c r="B222" s="214"/>
      <c r="C222" s="210"/>
      <c r="D222" s="231"/>
      <c r="E222" s="210"/>
      <c r="F222" s="232"/>
      <c r="G222" s="233"/>
      <c r="H222" s="233"/>
      <c r="I222" s="233"/>
      <c r="J222" s="233"/>
      <c r="K222" s="233"/>
      <c r="L222" s="233"/>
      <c r="M222" s="233"/>
      <c r="N222" s="210"/>
      <c r="O222" s="112"/>
    </row>
    <row r="223" spans="1:15" s="111" customFormat="1" ht="18.95" customHeight="1">
      <c r="A223" s="203"/>
      <c r="B223" s="214"/>
      <c r="C223" s="210"/>
      <c r="D223" s="231"/>
      <c r="E223" s="210"/>
      <c r="F223" s="232"/>
      <c r="G223" s="233"/>
      <c r="H223" s="233"/>
      <c r="I223" s="233"/>
      <c r="J223" s="233"/>
      <c r="K223" s="233"/>
      <c r="L223" s="233"/>
      <c r="M223" s="233"/>
      <c r="N223" s="210"/>
      <c r="O223" s="112"/>
    </row>
    <row r="224" spans="1:15" s="111" customFormat="1" ht="18.95" customHeight="1">
      <c r="A224" s="203"/>
      <c r="B224" s="214"/>
      <c r="C224" s="210"/>
      <c r="D224" s="231"/>
      <c r="E224" s="210"/>
      <c r="F224" s="232"/>
      <c r="G224" s="233"/>
      <c r="H224" s="233"/>
      <c r="I224" s="233"/>
      <c r="J224" s="233"/>
      <c r="K224" s="233"/>
      <c r="L224" s="233"/>
      <c r="M224" s="233"/>
      <c r="N224" s="210"/>
      <c r="O224" s="112"/>
    </row>
    <row r="225" spans="1:15" s="111" customFormat="1" ht="18.95" customHeight="1">
      <c r="A225" s="203"/>
      <c r="B225" s="214"/>
      <c r="C225" s="210"/>
      <c r="D225" s="231"/>
      <c r="E225" s="210"/>
      <c r="F225" s="232"/>
      <c r="G225" s="233"/>
      <c r="H225" s="233"/>
      <c r="I225" s="233"/>
      <c r="J225" s="233"/>
      <c r="K225" s="233"/>
      <c r="L225" s="233"/>
      <c r="M225" s="233"/>
      <c r="N225" s="210"/>
      <c r="O225" s="112"/>
    </row>
    <row r="226" spans="1:15" s="111" customFormat="1" ht="18.95" customHeight="1">
      <c r="A226" s="203"/>
      <c r="B226" s="214"/>
      <c r="C226" s="210"/>
      <c r="D226" s="231"/>
      <c r="E226" s="210"/>
      <c r="F226" s="232"/>
      <c r="G226" s="233"/>
      <c r="H226" s="233"/>
      <c r="I226" s="233"/>
      <c r="J226" s="233"/>
      <c r="K226" s="233"/>
      <c r="L226" s="233"/>
      <c r="M226" s="233"/>
      <c r="N226" s="210"/>
      <c r="O226" s="112"/>
    </row>
    <row r="227" spans="1:15" s="111" customFormat="1" ht="18.95" customHeight="1">
      <c r="A227" s="203"/>
      <c r="B227" s="214"/>
      <c r="C227" s="210"/>
      <c r="D227" s="231"/>
      <c r="E227" s="210"/>
      <c r="F227" s="232"/>
      <c r="G227" s="233"/>
      <c r="H227" s="233"/>
      <c r="I227" s="233"/>
      <c r="J227" s="233"/>
      <c r="K227" s="233"/>
      <c r="L227" s="233"/>
      <c r="M227" s="233"/>
      <c r="N227" s="210"/>
      <c r="O227" s="112"/>
    </row>
    <row r="228" spans="1:15" s="111" customFormat="1" ht="18.95" customHeight="1">
      <c r="A228" s="203"/>
      <c r="B228" s="214"/>
      <c r="C228" s="210"/>
      <c r="D228" s="231"/>
      <c r="E228" s="210"/>
      <c r="F228" s="232"/>
      <c r="G228" s="233"/>
      <c r="H228" s="233"/>
      <c r="I228" s="233"/>
      <c r="J228" s="233"/>
      <c r="K228" s="233"/>
      <c r="L228" s="233"/>
      <c r="M228" s="233"/>
      <c r="N228" s="210"/>
      <c r="O228" s="112"/>
    </row>
    <row r="229" spans="1:15" s="111" customFormat="1" ht="18.95" customHeight="1">
      <c r="A229" s="203"/>
      <c r="B229" s="214"/>
      <c r="C229" s="210"/>
      <c r="D229" s="231"/>
      <c r="E229" s="210"/>
      <c r="F229" s="232"/>
      <c r="G229" s="233"/>
      <c r="H229" s="233"/>
      <c r="I229" s="233"/>
      <c r="J229" s="233"/>
      <c r="K229" s="233"/>
      <c r="L229" s="233"/>
      <c r="M229" s="233"/>
      <c r="N229" s="210"/>
      <c r="O229" s="112"/>
    </row>
    <row r="230" spans="1:15" s="111" customFormat="1" ht="18.95" customHeight="1">
      <c r="A230" s="203"/>
      <c r="B230" s="214"/>
      <c r="C230" s="210"/>
      <c r="D230" s="231"/>
      <c r="E230" s="210"/>
      <c r="F230" s="232"/>
      <c r="G230" s="233"/>
      <c r="H230" s="233"/>
      <c r="I230" s="233"/>
      <c r="J230" s="233"/>
      <c r="K230" s="233"/>
      <c r="L230" s="233"/>
      <c r="M230" s="233"/>
      <c r="N230" s="210"/>
      <c r="O230" s="112"/>
    </row>
    <row r="231" spans="1:15" s="111" customFormat="1" ht="18.95" customHeight="1">
      <c r="A231" s="203"/>
      <c r="B231" s="214"/>
      <c r="C231" s="210"/>
      <c r="D231" s="231"/>
      <c r="E231" s="210"/>
      <c r="F231" s="232"/>
      <c r="G231" s="233"/>
      <c r="H231" s="233"/>
      <c r="I231" s="233"/>
      <c r="J231" s="233"/>
      <c r="K231" s="233"/>
      <c r="L231" s="233"/>
      <c r="M231" s="233"/>
      <c r="N231" s="210"/>
      <c r="O231" s="112"/>
    </row>
    <row r="232" spans="1:15" s="111" customFormat="1" ht="18.95" customHeight="1">
      <c r="A232" s="203"/>
      <c r="B232" s="214"/>
      <c r="C232" s="210"/>
      <c r="D232" s="231"/>
      <c r="E232" s="210"/>
      <c r="F232" s="232"/>
      <c r="G232" s="233"/>
      <c r="H232" s="233"/>
      <c r="I232" s="233"/>
      <c r="J232" s="233"/>
      <c r="K232" s="233"/>
      <c r="L232" s="233"/>
      <c r="M232" s="233"/>
      <c r="N232" s="210"/>
      <c r="O232" s="112"/>
    </row>
    <row r="233" spans="1:15" s="111" customFormat="1" ht="18.95" customHeight="1">
      <c r="A233" s="203"/>
      <c r="B233" s="214"/>
      <c r="C233" s="210"/>
      <c r="D233" s="231"/>
      <c r="E233" s="210"/>
      <c r="F233" s="232"/>
      <c r="G233" s="233"/>
      <c r="H233" s="233"/>
      <c r="I233" s="233"/>
      <c r="J233" s="233"/>
      <c r="K233" s="233"/>
      <c r="L233" s="233"/>
      <c r="M233" s="233"/>
      <c r="N233" s="210"/>
      <c r="O233" s="112"/>
    </row>
    <row r="234" spans="1:15" s="111" customFormat="1" ht="18.95" customHeight="1">
      <c r="A234" s="203"/>
      <c r="B234" s="214"/>
      <c r="C234" s="210"/>
      <c r="D234" s="231"/>
      <c r="E234" s="210"/>
      <c r="F234" s="232"/>
      <c r="G234" s="233"/>
      <c r="H234" s="233"/>
      <c r="I234" s="233"/>
      <c r="J234" s="233"/>
      <c r="K234" s="233"/>
      <c r="L234" s="233"/>
      <c r="M234" s="233"/>
      <c r="N234" s="210"/>
      <c r="O234" s="112"/>
    </row>
    <row r="235" spans="1:15" s="111" customFormat="1" ht="18.95" customHeight="1">
      <c r="A235" s="203"/>
      <c r="B235" s="214"/>
      <c r="C235" s="210"/>
      <c r="D235" s="231"/>
      <c r="E235" s="210"/>
      <c r="F235" s="232"/>
      <c r="G235" s="233"/>
      <c r="H235" s="233"/>
      <c r="I235" s="233"/>
      <c r="J235" s="233"/>
      <c r="K235" s="233"/>
      <c r="L235" s="233"/>
      <c r="M235" s="233"/>
      <c r="N235" s="210"/>
      <c r="O235" s="112"/>
    </row>
    <row r="236" spans="1:15" s="111" customFormat="1" ht="18.95" customHeight="1">
      <c r="A236" s="203"/>
      <c r="B236" s="214"/>
      <c r="C236" s="210"/>
      <c r="D236" s="231"/>
      <c r="E236" s="210"/>
      <c r="F236" s="232"/>
      <c r="G236" s="233"/>
      <c r="H236" s="233"/>
      <c r="I236" s="233"/>
      <c r="J236" s="233"/>
      <c r="K236" s="233"/>
      <c r="L236" s="233"/>
      <c r="M236" s="233"/>
      <c r="N236" s="210"/>
      <c r="O236" s="112"/>
    </row>
    <row r="237" spans="1:15" s="111" customFormat="1" ht="18.95" customHeight="1">
      <c r="A237" s="203"/>
      <c r="B237" s="214"/>
      <c r="C237" s="210"/>
      <c r="D237" s="231"/>
      <c r="E237" s="210"/>
      <c r="F237" s="232"/>
      <c r="G237" s="233"/>
      <c r="H237" s="233"/>
      <c r="I237" s="233"/>
      <c r="J237" s="233"/>
      <c r="K237" s="233"/>
      <c r="L237" s="233"/>
      <c r="M237" s="233"/>
      <c r="N237" s="210"/>
      <c r="O237" s="112"/>
    </row>
    <row r="238" spans="1:15" s="111" customFormat="1" ht="18.95" customHeight="1">
      <c r="A238" s="203"/>
      <c r="B238" s="214"/>
      <c r="C238" s="210"/>
      <c r="D238" s="231"/>
      <c r="E238" s="210"/>
      <c r="F238" s="232"/>
      <c r="G238" s="233"/>
      <c r="H238" s="233"/>
      <c r="I238" s="233"/>
      <c r="J238" s="233"/>
      <c r="K238" s="233"/>
      <c r="L238" s="233"/>
      <c r="M238" s="233"/>
      <c r="N238" s="210"/>
      <c r="O238" s="112"/>
    </row>
    <row r="239" spans="1:15" s="111" customFormat="1" ht="18.95" customHeight="1">
      <c r="A239" s="203"/>
      <c r="B239" s="214"/>
      <c r="C239" s="210"/>
      <c r="D239" s="231"/>
      <c r="E239" s="210"/>
      <c r="F239" s="232"/>
      <c r="G239" s="233"/>
      <c r="H239" s="233"/>
      <c r="I239" s="233"/>
      <c r="J239" s="233"/>
      <c r="K239" s="233"/>
      <c r="L239" s="233"/>
      <c r="M239" s="233"/>
      <c r="N239" s="210"/>
      <c r="O239" s="112"/>
    </row>
    <row r="240" spans="1:15" s="111" customFormat="1" ht="18.95" customHeight="1">
      <c r="A240" s="203"/>
      <c r="B240" s="214"/>
      <c r="C240" s="210"/>
      <c r="D240" s="231"/>
      <c r="E240" s="210"/>
      <c r="F240" s="232"/>
      <c r="G240" s="233"/>
      <c r="H240" s="233"/>
      <c r="I240" s="233"/>
      <c r="J240" s="233"/>
      <c r="K240" s="233"/>
      <c r="L240" s="233"/>
      <c r="M240" s="233"/>
      <c r="N240" s="210"/>
      <c r="O240" s="112"/>
    </row>
    <row r="241" spans="1:15" s="111" customFormat="1" ht="18.95" customHeight="1">
      <c r="A241" s="203"/>
      <c r="B241" s="214"/>
      <c r="C241" s="210"/>
      <c r="D241" s="231"/>
      <c r="E241" s="210"/>
      <c r="F241" s="232"/>
      <c r="G241" s="233"/>
      <c r="H241" s="233"/>
      <c r="I241" s="233"/>
      <c r="J241" s="233"/>
      <c r="K241" s="233"/>
      <c r="L241" s="233"/>
      <c r="M241" s="233"/>
      <c r="N241" s="210"/>
      <c r="O241" s="112"/>
    </row>
    <row r="242" spans="1:15" s="111" customFormat="1" ht="18.95" customHeight="1">
      <c r="A242" s="203"/>
      <c r="B242" s="214"/>
      <c r="C242" s="210"/>
      <c r="D242" s="231"/>
      <c r="E242" s="210"/>
      <c r="F242" s="232"/>
      <c r="G242" s="233"/>
      <c r="H242" s="233"/>
      <c r="I242" s="233"/>
      <c r="J242" s="233"/>
      <c r="K242" s="233"/>
      <c r="L242" s="233"/>
      <c r="M242" s="233"/>
      <c r="N242" s="210"/>
      <c r="O242" s="112"/>
    </row>
    <row r="243" spans="1:15" s="111" customFormat="1" ht="18.95" customHeight="1">
      <c r="A243" s="203"/>
      <c r="B243" s="214"/>
      <c r="C243" s="210"/>
      <c r="D243" s="231"/>
      <c r="E243" s="210"/>
      <c r="F243" s="232"/>
      <c r="G243" s="233"/>
      <c r="H243" s="233"/>
      <c r="I243" s="233"/>
      <c r="J243" s="233"/>
      <c r="K243" s="233"/>
      <c r="L243" s="233"/>
      <c r="M243" s="233"/>
      <c r="N243" s="210"/>
      <c r="O243" s="112"/>
    </row>
    <row r="244" spans="1:15" s="111" customFormat="1" ht="18.95" customHeight="1">
      <c r="A244" s="203"/>
      <c r="B244" s="214"/>
      <c r="C244" s="210"/>
      <c r="D244" s="231"/>
      <c r="E244" s="210"/>
      <c r="F244" s="232"/>
      <c r="G244" s="233"/>
      <c r="H244" s="233"/>
      <c r="I244" s="233"/>
      <c r="J244" s="233"/>
      <c r="K244" s="233"/>
      <c r="L244" s="233"/>
      <c r="M244" s="233"/>
      <c r="N244" s="210"/>
      <c r="O244" s="112"/>
    </row>
    <row r="245" spans="1:15" s="111" customFormat="1" ht="18.95" customHeight="1">
      <c r="A245" s="203"/>
      <c r="B245" s="214"/>
      <c r="C245" s="210"/>
      <c r="D245" s="231"/>
      <c r="E245" s="210"/>
      <c r="F245" s="232"/>
      <c r="G245" s="233"/>
      <c r="H245" s="233"/>
      <c r="I245" s="233"/>
      <c r="J245" s="233"/>
      <c r="K245" s="233"/>
      <c r="L245" s="233"/>
      <c r="M245" s="233"/>
      <c r="N245" s="210"/>
      <c r="O245" s="112"/>
    </row>
    <row r="246" spans="1:15" s="111" customFormat="1" ht="18.95" customHeight="1">
      <c r="A246" s="203"/>
      <c r="B246" s="214"/>
      <c r="C246" s="210"/>
      <c r="D246" s="231"/>
      <c r="E246" s="210"/>
      <c r="F246" s="232"/>
      <c r="G246" s="233"/>
      <c r="H246" s="233"/>
      <c r="I246" s="233"/>
      <c r="J246" s="233"/>
      <c r="K246" s="233"/>
      <c r="L246" s="233"/>
      <c r="M246" s="233"/>
      <c r="N246" s="210"/>
      <c r="O246" s="112"/>
    </row>
    <row r="247" spans="1:15" s="111" customFormat="1" ht="18.95" customHeight="1">
      <c r="A247" s="203"/>
      <c r="B247" s="214"/>
      <c r="C247" s="210"/>
      <c r="D247" s="231"/>
      <c r="E247" s="210"/>
      <c r="F247" s="232"/>
      <c r="G247" s="233"/>
      <c r="H247" s="233"/>
      <c r="I247" s="233"/>
      <c r="J247" s="233"/>
      <c r="K247" s="233"/>
      <c r="L247" s="233"/>
      <c r="M247" s="233"/>
      <c r="N247" s="210"/>
      <c r="O247" s="112"/>
    </row>
    <row r="248" spans="1:15" s="111" customFormat="1" ht="18.95" customHeight="1">
      <c r="A248" s="203"/>
      <c r="B248" s="214"/>
      <c r="C248" s="210"/>
      <c r="D248" s="231"/>
      <c r="E248" s="210"/>
      <c r="F248" s="232"/>
      <c r="G248" s="233"/>
      <c r="H248" s="233"/>
      <c r="I248" s="233"/>
      <c r="J248" s="233"/>
      <c r="K248" s="233"/>
      <c r="L248" s="233"/>
      <c r="M248" s="233"/>
      <c r="N248" s="210"/>
      <c r="O248" s="112"/>
    </row>
    <row r="249" spans="1:15" s="111" customFormat="1" ht="18.95" customHeight="1">
      <c r="A249" s="203"/>
      <c r="B249" s="214"/>
      <c r="C249" s="210"/>
      <c r="D249" s="231"/>
      <c r="E249" s="210"/>
      <c r="F249" s="232"/>
      <c r="G249" s="233"/>
      <c r="H249" s="233"/>
      <c r="I249" s="233"/>
      <c r="J249" s="233"/>
      <c r="K249" s="233"/>
      <c r="L249" s="233"/>
      <c r="M249" s="233"/>
      <c r="N249" s="210"/>
      <c r="O249" s="112"/>
    </row>
    <row r="250" spans="1:15" s="111" customFormat="1" ht="18.95" customHeight="1">
      <c r="A250" s="203"/>
      <c r="B250" s="214"/>
      <c r="C250" s="210"/>
      <c r="D250" s="231"/>
      <c r="E250" s="210"/>
      <c r="F250" s="232"/>
      <c r="G250" s="233"/>
      <c r="H250" s="233"/>
      <c r="I250" s="233"/>
      <c r="J250" s="233"/>
      <c r="K250" s="233"/>
      <c r="L250" s="233"/>
      <c r="M250" s="233"/>
      <c r="N250" s="210"/>
      <c r="O250" s="112"/>
    </row>
    <row r="251" spans="1:15" s="111" customFormat="1" ht="18.95" customHeight="1">
      <c r="A251" s="203"/>
      <c r="B251" s="214"/>
      <c r="C251" s="210"/>
      <c r="D251" s="231"/>
      <c r="E251" s="210"/>
      <c r="F251" s="232"/>
      <c r="G251" s="233"/>
      <c r="H251" s="233"/>
      <c r="I251" s="233"/>
      <c r="J251" s="233"/>
      <c r="K251" s="233"/>
      <c r="L251" s="233"/>
      <c r="M251" s="233"/>
      <c r="N251" s="210"/>
      <c r="O251" s="112"/>
    </row>
    <row r="252" spans="1:15" s="111" customFormat="1" ht="18.95" customHeight="1">
      <c r="A252" s="203"/>
      <c r="B252" s="214"/>
      <c r="C252" s="210"/>
      <c r="D252" s="231"/>
      <c r="E252" s="210"/>
      <c r="F252" s="232"/>
      <c r="G252" s="233"/>
      <c r="H252" s="233"/>
      <c r="I252" s="233"/>
      <c r="J252" s="233"/>
      <c r="K252" s="233"/>
      <c r="L252" s="233"/>
      <c r="M252" s="233"/>
      <c r="N252" s="210"/>
      <c r="O252" s="112"/>
    </row>
    <row r="253" spans="1:15" s="111" customFormat="1" ht="18.95" customHeight="1">
      <c r="A253" s="203"/>
      <c r="B253" s="214"/>
      <c r="C253" s="210"/>
      <c r="D253" s="231"/>
      <c r="E253" s="210"/>
      <c r="F253" s="232"/>
      <c r="G253" s="233"/>
      <c r="H253" s="233"/>
      <c r="I253" s="233"/>
      <c r="J253" s="233"/>
      <c r="K253" s="233"/>
      <c r="L253" s="233"/>
      <c r="M253" s="233"/>
      <c r="N253" s="210"/>
      <c r="O253" s="112"/>
    </row>
    <row r="254" spans="1:15" s="111" customFormat="1" ht="18.95" customHeight="1">
      <c r="A254" s="203"/>
      <c r="B254" s="214"/>
      <c r="C254" s="210"/>
      <c r="D254" s="231"/>
      <c r="E254" s="210"/>
      <c r="F254" s="232"/>
      <c r="G254" s="233"/>
      <c r="H254" s="233"/>
      <c r="I254" s="233"/>
      <c r="J254" s="233"/>
      <c r="K254" s="233"/>
      <c r="L254" s="233"/>
      <c r="M254" s="233"/>
      <c r="N254" s="210"/>
      <c r="O254" s="112"/>
    </row>
    <row r="255" spans="1:15" s="111" customFormat="1" ht="18.95" customHeight="1">
      <c r="A255" s="203"/>
      <c r="B255" s="214"/>
      <c r="C255" s="210"/>
      <c r="D255" s="231"/>
      <c r="E255" s="210"/>
      <c r="F255" s="232"/>
      <c r="G255" s="233"/>
      <c r="H255" s="233"/>
      <c r="I255" s="233"/>
      <c r="J255" s="233"/>
      <c r="K255" s="233"/>
      <c r="L255" s="233"/>
      <c r="M255" s="233"/>
      <c r="N255" s="210"/>
      <c r="O255" s="112"/>
    </row>
    <row r="256" spans="1:15" s="111" customFormat="1" ht="18.95" customHeight="1">
      <c r="A256" s="203"/>
      <c r="B256" s="214"/>
      <c r="C256" s="210"/>
      <c r="D256" s="231"/>
      <c r="E256" s="210"/>
      <c r="F256" s="232"/>
      <c r="G256" s="233"/>
      <c r="H256" s="233"/>
      <c r="I256" s="233"/>
      <c r="J256" s="233"/>
      <c r="K256" s="233"/>
      <c r="L256" s="233"/>
      <c r="M256" s="233"/>
      <c r="N256" s="210"/>
      <c r="O256" s="112"/>
    </row>
    <row r="257" spans="1:15" s="111" customFormat="1" ht="18.95" customHeight="1">
      <c r="A257" s="203"/>
      <c r="B257" s="214"/>
      <c r="C257" s="210"/>
      <c r="D257" s="231"/>
      <c r="E257" s="210"/>
      <c r="F257" s="232"/>
      <c r="G257" s="233"/>
      <c r="H257" s="233"/>
      <c r="I257" s="233"/>
      <c r="J257" s="233"/>
      <c r="K257" s="233"/>
      <c r="L257" s="233"/>
      <c r="M257" s="233"/>
      <c r="N257" s="210"/>
      <c r="O257" s="112"/>
    </row>
    <row r="258" spans="1:15" s="111" customFormat="1" ht="18.95" customHeight="1">
      <c r="A258" s="203"/>
      <c r="B258" s="214"/>
      <c r="C258" s="210"/>
      <c r="D258" s="231"/>
      <c r="E258" s="210"/>
      <c r="F258" s="232"/>
      <c r="G258" s="233"/>
      <c r="H258" s="233"/>
      <c r="I258" s="233"/>
      <c r="J258" s="233"/>
      <c r="K258" s="233"/>
      <c r="L258" s="233"/>
      <c r="M258" s="233"/>
      <c r="N258" s="210"/>
      <c r="O258" s="112"/>
    </row>
    <row r="259" spans="1:15" s="111" customFormat="1" ht="18.95" customHeight="1">
      <c r="A259" s="203"/>
      <c r="B259" s="214"/>
      <c r="C259" s="210"/>
      <c r="D259" s="231"/>
      <c r="E259" s="210"/>
      <c r="F259" s="232"/>
      <c r="G259" s="233"/>
      <c r="H259" s="233"/>
      <c r="I259" s="233"/>
      <c r="J259" s="233"/>
      <c r="K259" s="233"/>
      <c r="L259" s="233"/>
      <c r="M259" s="233"/>
      <c r="N259" s="210"/>
      <c r="O259" s="112"/>
    </row>
    <row r="260" spans="1:15" s="111" customFormat="1" ht="18.95" customHeight="1">
      <c r="A260" s="203"/>
      <c r="B260" s="214"/>
      <c r="C260" s="210"/>
      <c r="D260" s="231"/>
      <c r="E260" s="210"/>
      <c r="F260" s="232"/>
      <c r="G260" s="233"/>
      <c r="H260" s="233"/>
      <c r="I260" s="233"/>
      <c r="J260" s="233"/>
      <c r="K260" s="233"/>
      <c r="L260" s="233"/>
      <c r="M260" s="233"/>
      <c r="N260" s="210"/>
      <c r="O260" s="112"/>
    </row>
    <row r="261" spans="1:15" s="111" customFormat="1" ht="18.95" customHeight="1">
      <c r="A261" s="203"/>
      <c r="B261" s="214"/>
      <c r="C261" s="210"/>
      <c r="D261" s="231"/>
      <c r="E261" s="210"/>
      <c r="F261" s="232"/>
      <c r="G261" s="233"/>
      <c r="H261" s="233"/>
      <c r="I261" s="233"/>
      <c r="J261" s="233"/>
      <c r="K261" s="233"/>
      <c r="L261" s="233"/>
      <c r="M261" s="233"/>
      <c r="N261" s="210"/>
      <c r="O261" s="112"/>
    </row>
    <row r="262" spans="1:15" s="111" customFormat="1" ht="18.95" customHeight="1">
      <c r="A262" s="203"/>
      <c r="B262" s="214"/>
      <c r="C262" s="210"/>
      <c r="D262" s="231"/>
      <c r="E262" s="210"/>
      <c r="F262" s="232"/>
      <c r="G262" s="233"/>
      <c r="H262" s="233"/>
      <c r="I262" s="233"/>
      <c r="J262" s="233"/>
      <c r="K262" s="233"/>
      <c r="L262" s="233"/>
      <c r="M262" s="233"/>
      <c r="N262" s="210"/>
      <c r="O262" s="112"/>
    </row>
    <row r="263" spans="1:15" s="111" customFormat="1" ht="18.95" customHeight="1">
      <c r="A263" s="203"/>
      <c r="B263" s="214"/>
      <c r="C263" s="210"/>
      <c r="D263" s="231"/>
      <c r="E263" s="210"/>
      <c r="F263" s="232"/>
      <c r="G263" s="233"/>
      <c r="H263" s="233"/>
      <c r="I263" s="233"/>
      <c r="J263" s="233"/>
      <c r="K263" s="233"/>
      <c r="L263" s="233"/>
      <c r="M263" s="233"/>
      <c r="N263" s="210"/>
      <c r="O263" s="112"/>
    </row>
    <row r="264" spans="1:15" s="111" customFormat="1" ht="18.95" customHeight="1">
      <c r="A264" s="203"/>
      <c r="B264" s="214"/>
      <c r="C264" s="210"/>
      <c r="D264" s="231"/>
      <c r="E264" s="210"/>
      <c r="F264" s="232"/>
      <c r="G264" s="233"/>
      <c r="H264" s="233"/>
      <c r="I264" s="233"/>
      <c r="J264" s="233"/>
      <c r="K264" s="233"/>
      <c r="L264" s="233"/>
      <c r="M264" s="233"/>
      <c r="N264" s="210"/>
      <c r="O264" s="112"/>
    </row>
    <row r="265" spans="1:15" s="111" customFormat="1" ht="18.95" customHeight="1">
      <c r="A265" s="203"/>
      <c r="B265" s="214"/>
      <c r="C265" s="210"/>
      <c r="D265" s="231"/>
      <c r="E265" s="210"/>
      <c r="F265" s="232"/>
      <c r="G265" s="233"/>
      <c r="H265" s="233"/>
      <c r="I265" s="233"/>
      <c r="J265" s="233"/>
      <c r="K265" s="233"/>
      <c r="L265" s="233"/>
      <c r="M265" s="233"/>
      <c r="N265" s="210"/>
      <c r="O265" s="112"/>
    </row>
    <row r="266" spans="1:15" s="111" customFormat="1" ht="18.95" customHeight="1">
      <c r="A266" s="203"/>
      <c r="B266" s="214"/>
      <c r="C266" s="210"/>
      <c r="D266" s="231"/>
      <c r="E266" s="210"/>
      <c r="F266" s="232"/>
      <c r="G266" s="233"/>
      <c r="H266" s="233"/>
      <c r="I266" s="233"/>
      <c r="J266" s="233"/>
      <c r="K266" s="233"/>
      <c r="L266" s="233"/>
      <c r="M266" s="233"/>
      <c r="N266" s="210"/>
      <c r="O266" s="112"/>
    </row>
    <row r="267" spans="1:15" s="111" customFormat="1" ht="18.95" customHeight="1">
      <c r="A267" s="203"/>
      <c r="B267" s="214"/>
      <c r="C267" s="210"/>
      <c r="D267" s="231"/>
      <c r="E267" s="210"/>
      <c r="F267" s="232"/>
      <c r="G267" s="233"/>
      <c r="H267" s="233"/>
      <c r="I267" s="233"/>
      <c r="J267" s="233"/>
      <c r="K267" s="233"/>
      <c r="L267" s="233"/>
      <c r="M267" s="233"/>
      <c r="N267" s="210"/>
      <c r="O267" s="112"/>
    </row>
    <row r="268" spans="1:15" s="111" customFormat="1" ht="18.95" customHeight="1">
      <c r="A268" s="203"/>
      <c r="B268" s="214"/>
      <c r="C268" s="210"/>
      <c r="D268" s="231"/>
      <c r="E268" s="210"/>
      <c r="F268" s="232"/>
      <c r="G268" s="233"/>
      <c r="H268" s="233"/>
      <c r="I268" s="233"/>
      <c r="J268" s="233"/>
      <c r="K268" s="233"/>
      <c r="L268" s="233"/>
      <c r="M268" s="233"/>
      <c r="N268" s="210"/>
      <c r="O268" s="112"/>
    </row>
    <row r="269" spans="1:15" s="111" customFormat="1" ht="18.95" customHeight="1">
      <c r="A269" s="203"/>
      <c r="B269" s="214"/>
      <c r="C269" s="210"/>
      <c r="D269" s="231"/>
      <c r="E269" s="210"/>
      <c r="F269" s="232"/>
      <c r="G269" s="233"/>
      <c r="H269" s="233"/>
      <c r="I269" s="233"/>
      <c r="J269" s="233"/>
      <c r="K269" s="233"/>
      <c r="L269" s="233"/>
      <c r="M269" s="233"/>
      <c r="N269" s="210"/>
      <c r="O269" s="112"/>
    </row>
    <row r="270" spans="1:15" s="111" customFormat="1" ht="18.95" customHeight="1">
      <c r="A270" s="203"/>
      <c r="B270" s="214"/>
      <c r="C270" s="210"/>
      <c r="D270" s="231"/>
      <c r="E270" s="210"/>
      <c r="F270" s="232"/>
      <c r="G270" s="233"/>
      <c r="H270" s="233"/>
      <c r="I270" s="233"/>
      <c r="J270" s="233"/>
      <c r="K270" s="233"/>
      <c r="L270" s="233"/>
      <c r="M270" s="233"/>
      <c r="N270" s="210"/>
      <c r="O270" s="112"/>
    </row>
    <row r="271" spans="1:15" s="111" customFormat="1" ht="18.95" customHeight="1">
      <c r="A271" s="203"/>
      <c r="B271" s="214"/>
      <c r="C271" s="210"/>
      <c r="D271" s="231"/>
      <c r="E271" s="210"/>
      <c r="F271" s="232"/>
      <c r="G271" s="233"/>
      <c r="H271" s="233"/>
      <c r="I271" s="233"/>
      <c r="J271" s="233"/>
      <c r="K271" s="233"/>
      <c r="L271" s="233"/>
      <c r="M271" s="233"/>
      <c r="N271" s="210"/>
      <c r="O271" s="112"/>
    </row>
    <row r="272" spans="1:15" s="111" customFormat="1" ht="18.95" customHeight="1">
      <c r="A272" s="203"/>
      <c r="B272" s="214"/>
      <c r="C272" s="210"/>
      <c r="D272" s="231"/>
      <c r="E272" s="210"/>
      <c r="F272" s="232"/>
      <c r="G272" s="233"/>
      <c r="H272" s="233"/>
      <c r="I272" s="233"/>
      <c r="J272" s="233"/>
      <c r="K272" s="233"/>
      <c r="L272" s="233"/>
      <c r="M272" s="233"/>
      <c r="N272" s="210"/>
      <c r="O272" s="112"/>
    </row>
    <row r="273" spans="1:15" s="111" customFormat="1" ht="18.95" customHeight="1">
      <c r="A273" s="203"/>
      <c r="B273" s="214"/>
      <c r="C273" s="210"/>
      <c r="D273" s="231"/>
      <c r="E273" s="210"/>
      <c r="F273" s="232"/>
      <c r="G273" s="233"/>
      <c r="H273" s="233"/>
      <c r="I273" s="233"/>
      <c r="J273" s="233"/>
      <c r="K273" s="233"/>
      <c r="L273" s="233"/>
      <c r="M273" s="233"/>
      <c r="N273" s="210"/>
      <c r="O273" s="112"/>
    </row>
    <row r="274" spans="1:15" s="111" customFormat="1" ht="18.95" customHeight="1">
      <c r="A274" s="203"/>
      <c r="B274" s="214"/>
      <c r="C274" s="210"/>
      <c r="D274" s="231"/>
      <c r="E274" s="210"/>
      <c r="F274" s="232"/>
      <c r="G274" s="233"/>
      <c r="H274" s="233"/>
      <c r="I274" s="233"/>
      <c r="J274" s="233"/>
      <c r="K274" s="233"/>
      <c r="L274" s="233"/>
      <c r="M274" s="233"/>
      <c r="N274" s="210"/>
      <c r="O274" s="112"/>
    </row>
    <row r="275" spans="1:15" s="111" customFormat="1" ht="18.95" customHeight="1">
      <c r="A275" s="203"/>
      <c r="B275" s="214"/>
      <c r="C275" s="210"/>
      <c r="D275" s="231"/>
      <c r="E275" s="210"/>
      <c r="F275" s="232"/>
      <c r="G275" s="233"/>
      <c r="H275" s="233"/>
      <c r="I275" s="233"/>
      <c r="J275" s="233"/>
      <c r="K275" s="233"/>
      <c r="L275" s="233"/>
      <c r="M275" s="233"/>
      <c r="N275" s="210"/>
      <c r="O275" s="112"/>
    </row>
    <row r="276" spans="1:15" s="111" customFormat="1" ht="18.95" customHeight="1">
      <c r="A276" s="203"/>
      <c r="B276" s="214"/>
      <c r="C276" s="210"/>
      <c r="D276" s="231"/>
      <c r="E276" s="210"/>
      <c r="F276" s="232"/>
      <c r="G276" s="233"/>
      <c r="H276" s="233"/>
      <c r="I276" s="233"/>
      <c r="J276" s="233"/>
      <c r="K276" s="233"/>
      <c r="L276" s="233"/>
      <c r="M276" s="233"/>
      <c r="N276" s="210"/>
      <c r="O276" s="112"/>
    </row>
    <row r="277" spans="1:15" s="111" customFormat="1" ht="18.95" customHeight="1">
      <c r="A277" s="203"/>
      <c r="B277" s="214"/>
      <c r="C277" s="210"/>
      <c r="D277" s="231"/>
      <c r="E277" s="210"/>
      <c r="F277" s="232"/>
      <c r="G277" s="233"/>
      <c r="H277" s="233"/>
      <c r="I277" s="233"/>
      <c r="J277" s="233"/>
      <c r="K277" s="233"/>
      <c r="L277" s="233"/>
      <c r="M277" s="233"/>
      <c r="N277" s="210"/>
      <c r="O277" s="112"/>
    </row>
    <row r="278" spans="1:15" s="111" customFormat="1" ht="18.95" customHeight="1">
      <c r="A278" s="203"/>
      <c r="B278" s="214"/>
      <c r="C278" s="210"/>
      <c r="D278" s="231"/>
      <c r="E278" s="210"/>
      <c r="F278" s="232"/>
      <c r="G278" s="233"/>
      <c r="H278" s="233"/>
      <c r="I278" s="233"/>
      <c r="J278" s="233"/>
      <c r="K278" s="233"/>
      <c r="L278" s="233"/>
      <c r="M278" s="233"/>
      <c r="N278" s="210"/>
      <c r="O278" s="112"/>
    </row>
    <row r="279" spans="1:15" s="111" customFormat="1" ht="18.95" customHeight="1">
      <c r="A279" s="203"/>
      <c r="B279" s="214"/>
      <c r="C279" s="210"/>
      <c r="D279" s="231"/>
      <c r="E279" s="210"/>
      <c r="F279" s="232"/>
      <c r="G279" s="233"/>
      <c r="H279" s="233"/>
      <c r="I279" s="233"/>
      <c r="J279" s="233"/>
      <c r="K279" s="233"/>
      <c r="L279" s="233"/>
      <c r="M279" s="233"/>
      <c r="N279" s="210"/>
      <c r="O279" s="112"/>
    </row>
    <row r="280" spans="1:15" s="111" customFormat="1" ht="18.95" customHeight="1">
      <c r="A280" s="203"/>
      <c r="B280" s="214"/>
      <c r="C280" s="210"/>
      <c r="D280" s="231"/>
      <c r="E280" s="210"/>
      <c r="F280" s="232"/>
      <c r="G280" s="233"/>
      <c r="H280" s="233"/>
      <c r="I280" s="233"/>
      <c r="J280" s="233"/>
      <c r="K280" s="233"/>
      <c r="L280" s="233"/>
      <c r="M280" s="233"/>
      <c r="N280" s="210"/>
      <c r="O280" s="112"/>
    </row>
    <row r="281" spans="1:15" s="111" customFormat="1" ht="18.95" customHeight="1">
      <c r="A281" s="203"/>
      <c r="B281" s="214"/>
      <c r="C281" s="210"/>
      <c r="D281" s="231"/>
      <c r="E281" s="210"/>
      <c r="F281" s="232"/>
      <c r="G281" s="233"/>
      <c r="H281" s="233"/>
      <c r="I281" s="233"/>
      <c r="J281" s="233"/>
      <c r="K281" s="233"/>
      <c r="L281" s="233"/>
      <c r="M281" s="233"/>
      <c r="N281" s="210"/>
      <c r="O281" s="112"/>
    </row>
    <row r="282" spans="1:15" s="111" customFormat="1" ht="18.95" customHeight="1">
      <c r="A282" s="203"/>
      <c r="B282" s="214"/>
      <c r="C282" s="210"/>
      <c r="D282" s="231"/>
      <c r="E282" s="210"/>
      <c r="F282" s="232"/>
      <c r="G282" s="233"/>
      <c r="H282" s="233"/>
      <c r="I282" s="233"/>
      <c r="J282" s="233"/>
      <c r="K282" s="233"/>
      <c r="L282" s="233"/>
      <c r="M282" s="233"/>
      <c r="N282" s="210"/>
      <c r="O282" s="112"/>
    </row>
    <row r="283" spans="1:15" s="111" customFormat="1" ht="18.95" customHeight="1">
      <c r="A283" s="203"/>
      <c r="B283" s="214"/>
      <c r="C283" s="210"/>
      <c r="D283" s="231"/>
      <c r="E283" s="210"/>
      <c r="F283" s="232"/>
      <c r="G283" s="233"/>
      <c r="H283" s="233"/>
      <c r="I283" s="233"/>
      <c r="J283" s="233"/>
      <c r="K283" s="233"/>
      <c r="L283" s="233"/>
      <c r="M283" s="233"/>
      <c r="N283" s="210"/>
      <c r="O283" s="112"/>
    </row>
    <row r="284" spans="1:15" s="111" customFormat="1" ht="18.95" customHeight="1">
      <c r="A284" s="203"/>
      <c r="B284" s="214"/>
      <c r="C284" s="210"/>
      <c r="D284" s="231"/>
      <c r="E284" s="210"/>
      <c r="F284" s="232"/>
      <c r="G284" s="233"/>
      <c r="H284" s="233"/>
      <c r="I284" s="233"/>
      <c r="J284" s="233"/>
      <c r="K284" s="233"/>
      <c r="L284" s="233"/>
      <c r="M284" s="233"/>
      <c r="N284" s="210"/>
      <c r="O284" s="112"/>
    </row>
    <row r="285" spans="1:15" s="111" customFormat="1" ht="18.95" customHeight="1">
      <c r="A285" s="203"/>
      <c r="B285" s="214"/>
      <c r="C285" s="210"/>
      <c r="D285" s="231"/>
      <c r="E285" s="210"/>
      <c r="F285" s="232"/>
      <c r="G285" s="233"/>
      <c r="H285" s="233"/>
      <c r="I285" s="233"/>
      <c r="J285" s="233"/>
      <c r="K285" s="233"/>
      <c r="L285" s="233"/>
      <c r="M285" s="233"/>
      <c r="N285" s="210"/>
      <c r="O285" s="112"/>
    </row>
    <row r="286" spans="1:15" s="111" customFormat="1" ht="18.95" customHeight="1">
      <c r="A286" s="203"/>
      <c r="B286" s="214"/>
      <c r="C286" s="210"/>
      <c r="D286" s="231"/>
      <c r="E286" s="210"/>
      <c r="F286" s="232"/>
      <c r="G286" s="233"/>
      <c r="H286" s="233"/>
      <c r="I286" s="233"/>
      <c r="J286" s="233"/>
      <c r="K286" s="233"/>
      <c r="L286" s="233"/>
      <c r="M286" s="233"/>
      <c r="N286" s="210"/>
      <c r="O286" s="112"/>
    </row>
    <row r="287" spans="1:15" s="111" customFormat="1" ht="18.95" customHeight="1">
      <c r="A287" s="203"/>
      <c r="B287" s="214"/>
      <c r="C287" s="210"/>
      <c r="D287" s="231"/>
      <c r="E287" s="210"/>
      <c r="F287" s="232"/>
      <c r="G287" s="233"/>
      <c r="H287" s="233"/>
      <c r="I287" s="233"/>
      <c r="J287" s="233"/>
      <c r="K287" s="233"/>
      <c r="L287" s="233"/>
      <c r="M287" s="233"/>
      <c r="N287" s="210"/>
      <c r="O287" s="112"/>
    </row>
    <row r="288" spans="1:15" s="111" customFormat="1" ht="18.95" customHeight="1">
      <c r="A288" s="203"/>
      <c r="B288" s="214"/>
      <c r="C288" s="210"/>
      <c r="D288" s="231"/>
      <c r="E288" s="210"/>
      <c r="F288" s="232"/>
      <c r="G288" s="233"/>
      <c r="H288" s="233"/>
      <c r="I288" s="233"/>
      <c r="J288" s="233"/>
      <c r="K288" s="233"/>
      <c r="L288" s="233"/>
      <c r="M288" s="233"/>
      <c r="N288" s="210"/>
      <c r="O288" s="112"/>
    </row>
    <row r="289" spans="1:15" s="111" customFormat="1" ht="18.95" customHeight="1">
      <c r="A289" s="203"/>
      <c r="B289" s="214"/>
      <c r="C289" s="210"/>
      <c r="D289" s="231"/>
      <c r="E289" s="210"/>
      <c r="F289" s="232"/>
      <c r="G289" s="233"/>
      <c r="H289" s="233"/>
      <c r="I289" s="233"/>
      <c r="J289" s="233"/>
      <c r="K289" s="233"/>
      <c r="L289" s="233"/>
      <c r="M289" s="233"/>
      <c r="N289" s="210"/>
      <c r="O289" s="112"/>
    </row>
    <row r="290" spans="1:15" s="111" customFormat="1" ht="18.95" customHeight="1">
      <c r="A290" s="203"/>
      <c r="B290" s="214"/>
      <c r="C290" s="210"/>
      <c r="D290" s="231"/>
      <c r="E290" s="210"/>
      <c r="F290" s="232"/>
      <c r="G290" s="233"/>
      <c r="H290" s="233"/>
      <c r="I290" s="233"/>
      <c r="J290" s="233"/>
      <c r="K290" s="233"/>
      <c r="L290" s="233"/>
      <c r="M290" s="233"/>
      <c r="N290" s="210"/>
      <c r="O290" s="112"/>
    </row>
    <row r="291" spans="1:15" s="111" customFormat="1" ht="18.95" customHeight="1">
      <c r="A291" s="203"/>
      <c r="B291" s="214"/>
      <c r="C291" s="210"/>
      <c r="D291" s="231"/>
      <c r="E291" s="210"/>
      <c r="F291" s="232"/>
      <c r="G291" s="233"/>
      <c r="H291" s="233"/>
      <c r="I291" s="233"/>
      <c r="J291" s="233"/>
      <c r="K291" s="233"/>
      <c r="L291" s="233"/>
      <c r="M291" s="233"/>
      <c r="N291" s="210"/>
      <c r="O291" s="112"/>
    </row>
    <row r="292" spans="1:15" s="111" customFormat="1" ht="18.95" customHeight="1">
      <c r="A292" s="203"/>
      <c r="B292" s="214"/>
      <c r="C292" s="210"/>
      <c r="D292" s="231"/>
      <c r="E292" s="210"/>
      <c r="F292" s="232"/>
      <c r="G292" s="233"/>
      <c r="H292" s="233"/>
      <c r="I292" s="233"/>
      <c r="J292" s="233"/>
      <c r="K292" s="233"/>
      <c r="L292" s="233"/>
      <c r="M292" s="233"/>
      <c r="N292" s="210"/>
      <c r="O292" s="112"/>
    </row>
    <row r="293" spans="1:15" s="111" customFormat="1" ht="18.95" customHeight="1">
      <c r="A293" s="203"/>
      <c r="B293" s="214"/>
      <c r="C293" s="210"/>
      <c r="D293" s="231"/>
      <c r="E293" s="210"/>
      <c r="F293" s="232"/>
      <c r="G293" s="233"/>
      <c r="H293" s="233"/>
      <c r="I293" s="233"/>
      <c r="J293" s="233"/>
      <c r="K293" s="233"/>
      <c r="L293" s="233"/>
      <c r="M293" s="233"/>
      <c r="N293" s="210"/>
      <c r="O293" s="112"/>
    </row>
    <row r="294" spans="1:15" s="111" customFormat="1" ht="18.95" customHeight="1">
      <c r="A294" s="203"/>
      <c r="B294" s="214"/>
      <c r="C294" s="210"/>
      <c r="D294" s="231"/>
      <c r="E294" s="210"/>
      <c r="F294" s="232"/>
      <c r="G294" s="233"/>
      <c r="H294" s="233"/>
      <c r="I294" s="233"/>
      <c r="J294" s="233"/>
      <c r="K294" s="233"/>
      <c r="L294" s="233"/>
      <c r="M294" s="233"/>
      <c r="N294" s="210"/>
      <c r="O294" s="112"/>
    </row>
    <row r="295" spans="1:15" s="111" customFormat="1" ht="18.95" customHeight="1">
      <c r="A295" s="203"/>
      <c r="B295" s="214"/>
      <c r="C295" s="210"/>
      <c r="D295" s="231"/>
      <c r="E295" s="210"/>
      <c r="F295" s="232"/>
      <c r="G295" s="233"/>
      <c r="H295" s="233"/>
      <c r="I295" s="233"/>
      <c r="J295" s="233"/>
      <c r="K295" s="233"/>
      <c r="L295" s="233"/>
      <c r="M295" s="233"/>
      <c r="N295" s="210"/>
      <c r="O295" s="112"/>
    </row>
    <row r="296" spans="1:15" s="111" customFormat="1" ht="18.95" customHeight="1">
      <c r="A296" s="203"/>
      <c r="B296" s="214"/>
      <c r="C296" s="210"/>
      <c r="D296" s="231"/>
      <c r="E296" s="210"/>
      <c r="F296" s="232"/>
      <c r="G296" s="233"/>
      <c r="H296" s="233"/>
      <c r="I296" s="233"/>
      <c r="J296" s="233"/>
      <c r="K296" s="233"/>
      <c r="L296" s="233"/>
      <c r="M296" s="233"/>
      <c r="N296" s="210"/>
      <c r="O296" s="112"/>
    </row>
    <row r="297" spans="1:15" s="111" customFormat="1" ht="18.95" customHeight="1">
      <c r="A297" s="203"/>
      <c r="B297" s="214"/>
      <c r="C297" s="210"/>
      <c r="D297" s="231"/>
      <c r="E297" s="210"/>
      <c r="F297" s="232"/>
      <c r="G297" s="233"/>
      <c r="H297" s="233"/>
      <c r="I297" s="233"/>
      <c r="J297" s="233"/>
      <c r="K297" s="233"/>
      <c r="L297" s="233"/>
      <c r="M297" s="233"/>
      <c r="N297" s="210"/>
      <c r="O297" s="112"/>
    </row>
    <row r="298" spans="1:15" s="111" customFormat="1" ht="18.95" customHeight="1">
      <c r="A298" s="203"/>
      <c r="B298" s="214"/>
      <c r="C298" s="210"/>
      <c r="D298" s="231"/>
      <c r="E298" s="210"/>
      <c r="F298" s="232"/>
      <c r="G298" s="233"/>
      <c r="H298" s="233"/>
      <c r="I298" s="233"/>
      <c r="J298" s="233"/>
      <c r="K298" s="233"/>
      <c r="L298" s="233"/>
      <c r="M298" s="233"/>
      <c r="N298" s="210"/>
      <c r="O298" s="112"/>
    </row>
    <row r="299" spans="1:15" s="111" customFormat="1" ht="18.95" customHeight="1">
      <c r="A299" s="203"/>
      <c r="B299" s="214"/>
      <c r="C299" s="210"/>
      <c r="D299" s="231"/>
      <c r="E299" s="210"/>
      <c r="F299" s="232"/>
      <c r="G299" s="233"/>
      <c r="H299" s="233"/>
      <c r="I299" s="233"/>
      <c r="J299" s="233"/>
      <c r="K299" s="233"/>
      <c r="L299" s="233"/>
      <c r="M299" s="233"/>
      <c r="N299" s="210"/>
      <c r="O299" s="112"/>
    </row>
    <row r="300" spans="1:15" s="111" customFormat="1" ht="18.95" customHeight="1">
      <c r="A300" s="203"/>
      <c r="B300" s="214"/>
      <c r="C300" s="210"/>
      <c r="D300" s="231"/>
      <c r="E300" s="210"/>
      <c r="F300" s="232"/>
      <c r="G300" s="233"/>
      <c r="H300" s="233"/>
      <c r="I300" s="233"/>
      <c r="J300" s="233"/>
      <c r="K300" s="233"/>
      <c r="L300" s="233"/>
      <c r="M300" s="233"/>
      <c r="N300" s="210"/>
      <c r="O300" s="112"/>
    </row>
    <row r="301" spans="1:15" s="111" customFormat="1" ht="18.95" customHeight="1">
      <c r="A301" s="203"/>
      <c r="B301" s="214"/>
      <c r="C301" s="210"/>
      <c r="D301" s="231"/>
      <c r="E301" s="210"/>
      <c r="F301" s="232"/>
      <c r="G301" s="233"/>
      <c r="H301" s="233"/>
      <c r="I301" s="233"/>
      <c r="J301" s="233"/>
      <c r="K301" s="233"/>
      <c r="L301" s="233"/>
      <c r="M301" s="233"/>
      <c r="N301" s="210"/>
      <c r="O301" s="112"/>
    </row>
    <row r="302" spans="1:15" s="111" customFormat="1" ht="18.95" customHeight="1">
      <c r="A302" s="203"/>
      <c r="B302" s="214"/>
      <c r="C302" s="210"/>
      <c r="D302" s="231"/>
      <c r="E302" s="210"/>
      <c r="F302" s="232"/>
      <c r="G302" s="233"/>
      <c r="H302" s="233"/>
      <c r="I302" s="233"/>
      <c r="J302" s="233"/>
      <c r="K302" s="233"/>
      <c r="L302" s="233"/>
      <c r="M302" s="233"/>
      <c r="N302" s="210"/>
      <c r="O302" s="112"/>
    </row>
    <row r="303" spans="1:15" s="111" customFormat="1" ht="18.95" customHeight="1">
      <c r="A303" s="203"/>
      <c r="B303" s="214"/>
      <c r="C303" s="210"/>
      <c r="D303" s="231"/>
      <c r="E303" s="210"/>
      <c r="F303" s="232"/>
      <c r="G303" s="233"/>
      <c r="H303" s="233"/>
      <c r="I303" s="233"/>
      <c r="J303" s="233"/>
      <c r="K303" s="233"/>
      <c r="L303" s="233"/>
      <c r="M303" s="233"/>
      <c r="N303" s="210"/>
      <c r="O303" s="112"/>
    </row>
    <row r="304" spans="1:15" s="111" customFormat="1" ht="18.95" customHeight="1">
      <c r="A304" s="203"/>
      <c r="B304" s="214"/>
      <c r="C304" s="210"/>
      <c r="D304" s="231"/>
      <c r="E304" s="210"/>
      <c r="F304" s="232"/>
      <c r="G304" s="233"/>
      <c r="H304" s="233"/>
      <c r="I304" s="233"/>
      <c r="J304" s="233"/>
      <c r="K304" s="233"/>
      <c r="L304" s="233"/>
      <c r="M304" s="233"/>
      <c r="N304" s="210"/>
      <c r="O304" s="112"/>
    </row>
    <row r="305" spans="1:15" s="111" customFormat="1" ht="18.95" customHeight="1">
      <c r="A305" s="203"/>
      <c r="B305" s="214"/>
      <c r="C305" s="210"/>
      <c r="D305" s="231"/>
      <c r="E305" s="210"/>
      <c r="F305" s="232"/>
      <c r="G305" s="233"/>
      <c r="H305" s="233"/>
      <c r="I305" s="233"/>
      <c r="J305" s="233"/>
      <c r="K305" s="233"/>
      <c r="L305" s="233"/>
      <c r="M305" s="233"/>
      <c r="N305" s="210"/>
      <c r="O305" s="112"/>
    </row>
    <row r="306" spans="1:15" s="111" customFormat="1" ht="18.95" customHeight="1">
      <c r="A306" s="203"/>
      <c r="B306" s="214"/>
      <c r="C306" s="210"/>
      <c r="D306" s="231"/>
      <c r="E306" s="210"/>
      <c r="F306" s="232"/>
      <c r="G306" s="233"/>
      <c r="H306" s="233"/>
      <c r="I306" s="233"/>
      <c r="J306" s="233"/>
      <c r="K306" s="233"/>
      <c r="L306" s="233"/>
      <c r="M306" s="233"/>
      <c r="N306" s="210"/>
      <c r="O306" s="112"/>
    </row>
    <row r="307" spans="1:15" s="111" customFormat="1" ht="18.95" customHeight="1">
      <c r="A307" s="203"/>
      <c r="B307" s="214"/>
      <c r="C307" s="210"/>
      <c r="D307" s="231"/>
      <c r="E307" s="210"/>
      <c r="F307" s="232"/>
      <c r="G307" s="233"/>
      <c r="H307" s="233"/>
      <c r="I307" s="233"/>
      <c r="J307" s="233"/>
      <c r="K307" s="233"/>
      <c r="L307" s="233"/>
      <c r="M307" s="233"/>
      <c r="N307" s="210"/>
      <c r="O307" s="112"/>
    </row>
    <row r="308" spans="1:15" s="111" customFormat="1" ht="18.95" customHeight="1">
      <c r="A308" s="203"/>
      <c r="B308" s="214"/>
      <c r="C308" s="210"/>
      <c r="D308" s="231"/>
      <c r="E308" s="210"/>
      <c r="F308" s="232"/>
      <c r="G308" s="233"/>
      <c r="H308" s="233"/>
      <c r="I308" s="233"/>
      <c r="J308" s="233"/>
      <c r="K308" s="233"/>
      <c r="L308" s="233"/>
      <c r="M308" s="233"/>
      <c r="N308" s="210"/>
      <c r="O308" s="112"/>
    </row>
    <row r="309" spans="1:15" s="111" customFormat="1" ht="18.95" customHeight="1">
      <c r="A309" s="203"/>
      <c r="B309" s="214"/>
      <c r="C309" s="210"/>
      <c r="D309" s="231"/>
      <c r="E309" s="210"/>
      <c r="F309" s="232"/>
      <c r="G309" s="233"/>
      <c r="H309" s="233"/>
      <c r="I309" s="233"/>
      <c r="J309" s="233"/>
      <c r="K309" s="233"/>
      <c r="L309" s="233"/>
      <c r="M309" s="233"/>
      <c r="N309" s="210"/>
      <c r="O309" s="112"/>
    </row>
    <row r="310" spans="1:15" s="111" customFormat="1" ht="18.95" customHeight="1">
      <c r="A310" s="203"/>
      <c r="B310" s="214"/>
      <c r="C310" s="210"/>
      <c r="D310" s="231"/>
      <c r="E310" s="210"/>
      <c r="F310" s="232"/>
      <c r="G310" s="233"/>
      <c r="H310" s="233"/>
      <c r="I310" s="233"/>
      <c r="J310" s="233"/>
      <c r="K310" s="233"/>
      <c r="L310" s="233"/>
      <c r="M310" s="233"/>
      <c r="N310" s="210"/>
      <c r="O310" s="112"/>
    </row>
    <row r="311" spans="1:15" s="111" customFormat="1" ht="18.95" customHeight="1">
      <c r="A311" s="203"/>
      <c r="B311" s="214"/>
      <c r="C311" s="210"/>
      <c r="D311" s="231"/>
      <c r="E311" s="210"/>
      <c r="F311" s="232"/>
      <c r="G311" s="233"/>
      <c r="H311" s="233"/>
      <c r="I311" s="233"/>
      <c r="J311" s="233"/>
      <c r="K311" s="233"/>
      <c r="L311" s="233"/>
      <c r="M311" s="233"/>
      <c r="N311" s="210"/>
      <c r="O311" s="112"/>
    </row>
    <row r="312" spans="1:15" s="111" customFormat="1" ht="18.95" customHeight="1">
      <c r="A312" s="203"/>
      <c r="B312" s="214"/>
      <c r="C312" s="210"/>
      <c r="D312" s="231"/>
      <c r="E312" s="210"/>
      <c r="F312" s="232"/>
      <c r="G312" s="233"/>
      <c r="H312" s="233"/>
      <c r="I312" s="233"/>
      <c r="J312" s="233"/>
      <c r="K312" s="233"/>
      <c r="L312" s="233"/>
      <c r="M312" s="233"/>
      <c r="N312" s="210"/>
      <c r="O312" s="112"/>
    </row>
    <row r="313" spans="1:15" s="111" customFormat="1" ht="18.95" customHeight="1">
      <c r="A313" s="203"/>
      <c r="B313" s="214"/>
      <c r="C313" s="210"/>
      <c r="D313" s="231"/>
      <c r="E313" s="210"/>
      <c r="F313" s="232"/>
      <c r="G313" s="233"/>
      <c r="H313" s="233"/>
      <c r="I313" s="233"/>
      <c r="J313" s="233"/>
      <c r="K313" s="233"/>
      <c r="L313" s="233"/>
      <c r="M313" s="233"/>
      <c r="N313" s="210"/>
      <c r="O313" s="112"/>
    </row>
    <row r="314" spans="1:15" s="111" customFormat="1" ht="18.95" customHeight="1">
      <c r="A314" s="203"/>
      <c r="B314" s="214"/>
      <c r="C314" s="210"/>
      <c r="D314" s="231"/>
      <c r="E314" s="210"/>
      <c r="F314" s="232"/>
      <c r="G314" s="233"/>
      <c r="H314" s="233"/>
      <c r="I314" s="233"/>
      <c r="J314" s="233"/>
      <c r="K314" s="233"/>
      <c r="L314" s="233"/>
      <c r="M314" s="233"/>
      <c r="N314" s="210"/>
      <c r="O314" s="112"/>
    </row>
    <row r="315" spans="1:15" s="111" customFormat="1" ht="18.95" customHeight="1">
      <c r="A315" s="203"/>
      <c r="B315" s="214"/>
      <c r="C315" s="210"/>
      <c r="D315" s="231"/>
      <c r="E315" s="210"/>
      <c r="F315" s="232"/>
      <c r="G315" s="233"/>
      <c r="H315" s="233"/>
      <c r="I315" s="233"/>
      <c r="J315" s="233"/>
      <c r="K315" s="233"/>
      <c r="L315" s="233"/>
      <c r="M315" s="233"/>
      <c r="N315" s="210"/>
      <c r="O315" s="112"/>
    </row>
    <row r="316" spans="1:15" s="111" customFormat="1" ht="18.95" customHeight="1">
      <c r="A316" s="203"/>
      <c r="B316" s="214"/>
      <c r="C316" s="210"/>
      <c r="D316" s="231"/>
      <c r="E316" s="210"/>
      <c r="F316" s="232"/>
      <c r="G316" s="233"/>
      <c r="H316" s="233"/>
      <c r="I316" s="233"/>
      <c r="J316" s="233"/>
      <c r="K316" s="233"/>
      <c r="L316" s="233"/>
      <c r="M316" s="233"/>
      <c r="N316" s="210"/>
      <c r="O316" s="112"/>
    </row>
    <row r="317" spans="1:15" s="111" customFormat="1" ht="18.95" customHeight="1">
      <c r="A317" s="203"/>
      <c r="B317" s="214"/>
      <c r="C317" s="210"/>
      <c r="D317" s="231"/>
      <c r="E317" s="210"/>
      <c r="F317" s="232"/>
      <c r="G317" s="233"/>
      <c r="H317" s="233"/>
      <c r="I317" s="233"/>
      <c r="J317" s="233"/>
      <c r="K317" s="233"/>
      <c r="L317" s="233"/>
      <c r="M317" s="233"/>
      <c r="N317" s="210"/>
      <c r="O317" s="112"/>
    </row>
    <row r="318" spans="1:15" s="111" customFormat="1" ht="18.95" customHeight="1">
      <c r="A318" s="203"/>
      <c r="B318" s="214"/>
      <c r="C318" s="210"/>
      <c r="D318" s="231"/>
      <c r="E318" s="210"/>
      <c r="F318" s="232"/>
      <c r="G318" s="233"/>
      <c r="H318" s="233"/>
      <c r="I318" s="233"/>
      <c r="J318" s="233"/>
      <c r="K318" s="233"/>
      <c r="L318" s="233"/>
      <c r="M318" s="233"/>
      <c r="N318" s="210"/>
      <c r="O318" s="112"/>
    </row>
    <row r="319" spans="1:15" s="111" customFormat="1" ht="18.95" customHeight="1">
      <c r="A319" s="203"/>
      <c r="B319" s="214"/>
      <c r="C319" s="210"/>
      <c r="D319" s="231"/>
      <c r="E319" s="210"/>
      <c r="F319" s="232"/>
      <c r="G319" s="233"/>
      <c r="H319" s="233"/>
      <c r="I319" s="233"/>
      <c r="J319" s="233"/>
      <c r="K319" s="233"/>
      <c r="L319" s="233"/>
      <c r="M319" s="233"/>
      <c r="N319" s="210"/>
      <c r="O319" s="112"/>
    </row>
    <row r="320" spans="1:15" s="111" customFormat="1" ht="18.95" customHeight="1">
      <c r="A320" s="203"/>
      <c r="B320" s="214"/>
      <c r="C320" s="210"/>
      <c r="D320" s="231"/>
      <c r="E320" s="210"/>
      <c r="F320" s="232"/>
      <c r="G320" s="233"/>
      <c r="H320" s="233"/>
      <c r="I320" s="233"/>
      <c r="J320" s="233"/>
      <c r="K320" s="233"/>
      <c r="L320" s="233"/>
      <c r="M320" s="233"/>
      <c r="N320" s="210"/>
      <c r="O320" s="112"/>
    </row>
    <row r="321" spans="1:15" s="111" customFormat="1" ht="18.95" customHeight="1">
      <c r="A321" s="203"/>
      <c r="B321" s="214"/>
      <c r="C321" s="210"/>
      <c r="D321" s="231"/>
      <c r="E321" s="210"/>
      <c r="F321" s="232"/>
      <c r="G321" s="233"/>
      <c r="H321" s="233"/>
      <c r="I321" s="233"/>
      <c r="J321" s="233"/>
      <c r="K321" s="233"/>
      <c r="L321" s="233"/>
      <c r="M321" s="233"/>
      <c r="N321" s="210"/>
      <c r="O321" s="112"/>
    </row>
    <row r="322" spans="1:15" s="111" customFormat="1" ht="18.95" customHeight="1">
      <c r="A322" s="203"/>
      <c r="B322" s="214"/>
      <c r="C322" s="210"/>
      <c r="D322" s="231"/>
      <c r="E322" s="210"/>
      <c r="F322" s="232"/>
      <c r="G322" s="233"/>
      <c r="H322" s="233"/>
      <c r="I322" s="233"/>
      <c r="J322" s="233"/>
      <c r="K322" s="233"/>
      <c r="L322" s="233"/>
      <c r="M322" s="233"/>
      <c r="N322" s="210"/>
      <c r="O322" s="112"/>
    </row>
    <row r="323" spans="1:15" s="111" customFormat="1" ht="18.95" customHeight="1">
      <c r="A323" s="203"/>
      <c r="B323" s="214"/>
      <c r="C323" s="210"/>
      <c r="D323" s="231"/>
      <c r="E323" s="210"/>
      <c r="F323" s="232"/>
      <c r="G323" s="233"/>
      <c r="H323" s="233"/>
      <c r="I323" s="233"/>
      <c r="J323" s="233"/>
      <c r="K323" s="233"/>
      <c r="L323" s="233"/>
      <c r="M323" s="233"/>
      <c r="N323" s="210"/>
      <c r="O323" s="112"/>
    </row>
    <row r="324" spans="1:15" s="111" customFormat="1" ht="18.95" customHeight="1">
      <c r="A324" s="203"/>
      <c r="B324" s="214"/>
      <c r="C324" s="210"/>
      <c r="D324" s="231"/>
      <c r="E324" s="210"/>
      <c r="F324" s="232"/>
      <c r="G324" s="233"/>
      <c r="H324" s="233"/>
      <c r="I324" s="233"/>
      <c r="J324" s="233"/>
      <c r="K324" s="233"/>
      <c r="L324" s="233"/>
      <c r="M324" s="233"/>
      <c r="N324" s="210"/>
      <c r="O324" s="112"/>
    </row>
    <row r="325" spans="1:15" s="111" customFormat="1" ht="18.95" customHeight="1">
      <c r="A325" s="203"/>
      <c r="B325" s="214"/>
      <c r="C325" s="210"/>
      <c r="D325" s="231"/>
      <c r="E325" s="210"/>
      <c r="F325" s="232"/>
      <c r="G325" s="233"/>
      <c r="H325" s="233"/>
      <c r="I325" s="233"/>
      <c r="J325" s="233"/>
      <c r="K325" s="233"/>
      <c r="L325" s="233"/>
      <c r="M325" s="233"/>
      <c r="N325" s="210"/>
      <c r="O325" s="112"/>
    </row>
    <row r="326" spans="1:15" s="111" customFormat="1" ht="18.95" customHeight="1">
      <c r="A326" s="203"/>
      <c r="B326" s="214"/>
      <c r="C326" s="210"/>
      <c r="D326" s="231"/>
      <c r="E326" s="210"/>
      <c r="F326" s="232"/>
      <c r="G326" s="233"/>
      <c r="H326" s="233"/>
      <c r="I326" s="233"/>
      <c r="J326" s="233"/>
      <c r="K326" s="233"/>
      <c r="L326" s="233"/>
      <c r="M326" s="233"/>
      <c r="N326" s="210"/>
      <c r="O326" s="112"/>
    </row>
    <row r="327" spans="1:15" s="111" customFormat="1" ht="18.95" customHeight="1">
      <c r="A327" s="203"/>
      <c r="B327" s="214"/>
      <c r="C327" s="210"/>
      <c r="D327" s="231"/>
      <c r="E327" s="210"/>
      <c r="F327" s="232"/>
      <c r="G327" s="233"/>
      <c r="H327" s="233"/>
      <c r="I327" s="233"/>
      <c r="J327" s="233"/>
      <c r="K327" s="233"/>
      <c r="L327" s="233"/>
      <c r="M327" s="233"/>
      <c r="N327" s="210"/>
      <c r="O327" s="112"/>
    </row>
    <row r="328" spans="1:15" s="111" customFormat="1" ht="18.95" customHeight="1">
      <c r="A328" s="203"/>
      <c r="B328" s="214"/>
      <c r="C328" s="210"/>
      <c r="D328" s="231"/>
      <c r="E328" s="210"/>
      <c r="F328" s="232"/>
      <c r="G328" s="233"/>
      <c r="H328" s="233"/>
      <c r="I328" s="233"/>
      <c r="J328" s="233"/>
      <c r="K328" s="233"/>
      <c r="L328" s="233"/>
      <c r="M328" s="233"/>
      <c r="N328" s="210"/>
      <c r="O328" s="112"/>
    </row>
    <row r="329" spans="1:15" s="111" customFormat="1" ht="18.95" customHeight="1">
      <c r="A329" s="203"/>
      <c r="B329" s="214"/>
      <c r="C329" s="210"/>
      <c r="D329" s="231"/>
      <c r="E329" s="210"/>
      <c r="F329" s="232"/>
      <c r="G329" s="233"/>
      <c r="H329" s="233"/>
      <c r="I329" s="233"/>
      <c r="J329" s="233"/>
      <c r="K329" s="233"/>
      <c r="L329" s="233"/>
      <c r="M329" s="233"/>
      <c r="N329" s="210"/>
      <c r="O329" s="112"/>
    </row>
    <row r="330" spans="1:15" s="111" customFormat="1" ht="18.95" customHeight="1">
      <c r="A330" s="203"/>
      <c r="B330" s="214"/>
      <c r="C330" s="210"/>
      <c r="D330" s="231"/>
      <c r="E330" s="210"/>
      <c r="F330" s="232"/>
      <c r="G330" s="233"/>
      <c r="H330" s="233"/>
      <c r="I330" s="233"/>
      <c r="J330" s="233"/>
      <c r="K330" s="233"/>
      <c r="L330" s="233"/>
      <c r="M330" s="233"/>
      <c r="N330" s="210"/>
      <c r="O330" s="112"/>
    </row>
    <row r="331" spans="1:15" s="111" customFormat="1" ht="18.95" customHeight="1">
      <c r="A331" s="203"/>
      <c r="B331" s="214"/>
      <c r="C331" s="210"/>
      <c r="D331" s="231"/>
      <c r="E331" s="210"/>
      <c r="F331" s="232"/>
      <c r="G331" s="233"/>
      <c r="H331" s="233"/>
      <c r="I331" s="233"/>
      <c r="J331" s="233"/>
      <c r="K331" s="233"/>
      <c r="L331" s="233"/>
      <c r="M331" s="233"/>
      <c r="N331" s="210"/>
      <c r="O331" s="112"/>
    </row>
    <row r="332" spans="1:15" s="111" customFormat="1" ht="18.95" customHeight="1">
      <c r="A332" s="203"/>
      <c r="B332" s="214"/>
      <c r="C332" s="210"/>
      <c r="D332" s="231"/>
      <c r="E332" s="210"/>
      <c r="F332" s="232"/>
      <c r="G332" s="233"/>
      <c r="H332" s="233"/>
      <c r="I332" s="233"/>
      <c r="J332" s="233"/>
      <c r="K332" s="233"/>
      <c r="L332" s="233"/>
      <c r="M332" s="233"/>
      <c r="N332" s="210"/>
      <c r="O332" s="112"/>
    </row>
    <row r="333" spans="1:15" s="111" customFormat="1" ht="18.95" customHeight="1">
      <c r="A333" s="203"/>
      <c r="B333" s="214"/>
      <c r="C333" s="210"/>
      <c r="D333" s="231"/>
      <c r="E333" s="210"/>
      <c r="F333" s="232"/>
      <c r="G333" s="233"/>
      <c r="H333" s="233"/>
      <c r="I333" s="233"/>
      <c r="J333" s="233"/>
      <c r="K333" s="233"/>
      <c r="L333" s="233"/>
      <c r="M333" s="233"/>
      <c r="N333" s="210"/>
      <c r="O333" s="112"/>
    </row>
    <row r="334" spans="1:15" s="111" customFormat="1" ht="18.95" customHeight="1">
      <c r="A334" s="203"/>
      <c r="B334" s="214"/>
      <c r="C334" s="210"/>
      <c r="D334" s="231"/>
      <c r="E334" s="210"/>
      <c r="F334" s="232"/>
      <c r="G334" s="233"/>
      <c r="H334" s="233"/>
      <c r="I334" s="233"/>
      <c r="J334" s="233"/>
      <c r="K334" s="233"/>
      <c r="L334" s="233"/>
      <c r="M334" s="233"/>
      <c r="N334" s="210"/>
      <c r="O334" s="112"/>
    </row>
    <row r="335" spans="1:15" s="111" customFormat="1" ht="18.95" customHeight="1">
      <c r="A335" s="203"/>
      <c r="B335" s="214"/>
      <c r="C335" s="210"/>
      <c r="D335" s="231"/>
      <c r="E335" s="210"/>
      <c r="F335" s="232"/>
      <c r="G335" s="233"/>
      <c r="H335" s="233"/>
      <c r="I335" s="233"/>
      <c r="J335" s="233"/>
      <c r="K335" s="233"/>
      <c r="L335" s="233"/>
      <c r="M335" s="233"/>
      <c r="N335" s="210"/>
      <c r="O335" s="112"/>
    </row>
    <row r="336" spans="1:15" s="111" customFormat="1" ht="18.95" customHeight="1">
      <c r="A336" s="203"/>
      <c r="B336" s="214"/>
      <c r="C336" s="210"/>
      <c r="D336" s="231"/>
      <c r="E336" s="210"/>
      <c r="F336" s="232"/>
      <c r="G336" s="233"/>
      <c r="H336" s="233"/>
      <c r="I336" s="233"/>
      <c r="J336" s="233"/>
      <c r="K336" s="233"/>
      <c r="L336" s="233"/>
      <c r="M336" s="233"/>
      <c r="N336" s="210"/>
      <c r="O336" s="112"/>
    </row>
    <row r="337" spans="1:15" s="111" customFormat="1" ht="18.95" customHeight="1">
      <c r="A337" s="203"/>
      <c r="B337" s="214"/>
      <c r="C337" s="210"/>
      <c r="D337" s="231"/>
      <c r="E337" s="210"/>
      <c r="F337" s="232"/>
      <c r="G337" s="233"/>
      <c r="H337" s="233"/>
      <c r="I337" s="233"/>
      <c r="J337" s="233"/>
      <c r="K337" s="233"/>
      <c r="L337" s="233"/>
      <c r="M337" s="233"/>
      <c r="N337" s="210"/>
      <c r="O337" s="112"/>
    </row>
    <row r="338" spans="1:15" s="111" customFormat="1" ht="18.95" customHeight="1">
      <c r="A338" s="203"/>
      <c r="B338" s="214"/>
      <c r="C338" s="210"/>
      <c r="D338" s="231"/>
      <c r="E338" s="210"/>
      <c r="F338" s="232"/>
      <c r="G338" s="233"/>
      <c r="H338" s="233"/>
      <c r="I338" s="233"/>
      <c r="J338" s="233"/>
      <c r="K338" s="233"/>
      <c r="L338" s="233"/>
      <c r="M338" s="233"/>
      <c r="N338" s="210"/>
      <c r="O338" s="112"/>
    </row>
    <row r="339" spans="1:15" s="111" customFormat="1" ht="18.95" customHeight="1">
      <c r="A339" s="203"/>
      <c r="B339" s="214"/>
      <c r="C339" s="210"/>
      <c r="D339" s="231"/>
      <c r="E339" s="210"/>
      <c r="F339" s="232"/>
      <c r="G339" s="233"/>
      <c r="H339" s="233"/>
      <c r="I339" s="233"/>
      <c r="J339" s="233"/>
      <c r="K339" s="233"/>
      <c r="L339" s="233"/>
      <c r="M339" s="233"/>
      <c r="N339" s="210"/>
      <c r="O339" s="112"/>
    </row>
    <row r="340" spans="1:15" s="111" customFormat="1" ht="18.95" customHeight="1">
      <c r="A340" s="203"/>
      <c r="B340" s="214"/>
      <c r="C340" s="210"/>
      <c r="D340" s="231"/>
      <c r="E340" s="210"/>
      <c r="F340" s="232"/>
      <c r="G340" s="233"/>
      <c r="H340" s="233"/>
      <c r="I340" s="233"/>
      <c r="J340" s="233"/>
      <c r="K340" s="233"/>
      <c r="L340" s="233"/>
      <c r="M340" s="233"/>
      <c r="N340" s="210"/>
      <c r="O340" s="112"/>
    </row>
    <row r="341" spans="1:15" s="111" customFormat="1" ht="18.95" customHeight="1">
      <c r="A341" s="203"/>
      <c r="B341" s="214"/>
      <c r="C341" s="210"/>
      <c r="D341" s="231"/>
      <c r="E341" s="210"/>
      <c r="F341" s="232"/>
      <c r="G341" s="233"/>
      <c r="H341" s="233"/>
      <c r="I341" s="233"/>
      <c r="J341" s="233"/>
      <c r="K341" s="233"/>
      <c r="L341" s="233"/>
      <c r="M341" s="233"/>
      <c r="N341" s="210"/>
      <c r="O341" s="112"/>
    </row>
    <row r="342" spans="1:15" s="111" customFormat="1" ht="18.95" customHeight="1">
      <c r="A342" s="203"/>
      <c r="B342" s="214"/>
      <c r="C342" s="210"/>
      <c r="D342" s="231"/>
      <c r="E342" s="210"/>
      <c r="F342" s="232"/>
      <c r="G342" s="233"/>
      <c r="H342" s="233"/>
      <c r="I342" s="233"/>
      <c r="J342" s="233"/>
      <c r="K342" s="233"/>
      <c r="L342" s="233"/>
      <c r="M342" s="233"/>
      <c r="N342" s="210"/>
      <c r="O342" s="112"/>
    </row>
    <row r="343" spans="1:15" s="111" customFormat="1" ht="18.95" customHeight="1">
      <c r="A343" s="203"/>
      <c r="B343" s="214"/>
      <c r="C343" s="210"/>
      <c r="D343" s="231"/>
      <c r="E343" s="210"/>
      <c r="F343" s="232"/>
      <c r="G343" s="233"/>
      <c r="H343" s="233"/>
      <c r="I343" s="233"/>
      <c r="J343" s="233"/>
      <c r="K343" s="233"/>
      <c r="L343" s="233"/>
      <c r="M343" s="233"/>
      <c r="N343" s="210"/>
      <c r="O343" s="112"/>
    </row>
    <row r="344" spans="1:15" s="111" customFormat="1" ht="18.95" customHeight="1">
      <c r="A344" s="203"/>
      <c r="B344" s="214"/>
      <c r="C344" s="210"/>
      <c r="D344" s="231"/>
      <c r="E344" s="210"/>
      <c r="F344" s="232"/>
      <c r="G344" s="233"/>
      <c r="H344" s="233"/>
      <c r="I344" s="233"/>
      <c r="J344" s="233"/>
      <c r="K344" s="233"/>
      <c r="L344" s="233"/>
      <c r="M344" s="233"/>
      <c r="N344" s="210"/>
      <c r="O344" s="112"/>
    </row>
    <row r="345" spans="1:15" s="111" customFormat="1" ht="18.95" customHeight="1">
      <c r="A345" s="203"/>
      <c r="B345" s="214"/>
      <c r="C345" s="210"/>
      <c r="D345" s="231"/>
      <c r="E345" s="210"/>
      <c r="F345" s="232"/>
      <c r="G345" s="233"/>
      <c r="H345" s="233"/>
      <c r="I345" s="233"/>
      <c r="J345" s="233"/>
      <c r="K345" s="233"/>
      <c r="L345" s="233"/>
      <c r="M345" s="233"/>
      <c r="N345" s="210"/>
      <c r="O345" s="112"/>
    </row>
    <row r="346" spans="1:15" s="111" customFormat="1" ht="18.95" customHeight="1">
      <c r="A346" s="203"/>
      <c r="B346" s="214"/>
      <c r="C346" s="210"/>
      <c r="D346" s="231"/>
      <c r="E346" s="210"/>
      <c r="F346" s="232"/>
      <c r="G346" s="233"/>
      <c r="H346" s="233"/>
      <c r="I346" s="233"/>
      <c r="J346" s="233"/>
      <c r="K346" s="233"/>
      <c r="L346" s="233"/>
      <c r="M346" s="233"/>
      <c r="N346" s="210"/>
      <c r="O346" s="112"/>
    </row>
    <row r="347" spans="1:15" s="111" customFormat="1" ht="18.95" customHeight="1">
      <c r="A347" s="203"/>
      <c r="B347" s="214"/>
      <c r="C347" s="210"/>
      <c r="D347" s="231"/>
      <c r="E347" s="210"/>
      <c r="F347" s="232"/>
      <c r="G347" s="233"/>
      <c r="H347" s="233"/>
      <c r="I347" s="233"/>
      <c r="J347" s="233"/>
      <c r="K347" s="233"/>
      <c r="L347" s="233"/>
      <c r="M347" s="233"/>
      <c r="N347" s="210"/>
      <c r="O347" s="112"/>
    </row>
    <row r="348" spans="1:15" s="111" customFormat="1" ht="18.95" customHeight="1">
      <c r="A348" s="203"/>
      <c r="B348" s="214"/>
      <c r="C348" s="210"/>
      <c r="D348" s="231"/>
      <c r="E348" s="210"/>
      <c r="F348" s="232"/>
      <c r="G348" s="233"/>
      <c r="H348" s="233"/>
      <c r="I348" s="233"/>
      <c r="J348" s="233"/>
      <c r="K348" s="233"/>
      <c r="L348" s="233"/>
      <c r="M348" s="233"/>
      <c r="N348" s="210"/>
      <c r="O348" s="112"/>
    </row>
    <row r="349" spans="1:15" s="111" customFormat="1" ht="18.95" customHeight="1">
      <c r="A349" s="203"/>
      <c r="B349" s="214"/>
      <c r="C349" s="210"/>
      <c r="D349" s="231"/>
      <c r="E349" s="210"/>
      <c r="F349" s="232"/>
      <c r="G349" s="233"/>
      <c r="H349" s="233"/>
      <c r="I349" s="233"/>
      <c r="J349" s="233"/>
      <c r="K349" s="233"/>
      <c r="L349" s="233"/>
      <c r="M349" s="233"/>
      <c r="N349" s="210"/>
      <c r="O349" s="112"/>
    </row>
    <row r="350" spans="1:15" s="111" customFormat="1" ht="18.95" customHeight="1">
      <c r="A350" s="203"/>
      <c r="B350" s="214"/>
      <c r="C350" s="210"/>
      <c r="D350" s="231"/>
      <c r="E350" s="210"/>
      <c r="F350" s="232"/>
      <c r="G350" s="233"/>
      <c r="H350" s="233"/>
      <c r="I350" s="233"/>
      <c r="J350" s="233"/>
      <c r="K350" s="233"/>
      <c r="L350" s="233"/>
      <c r="M350" s="233"/>
      <c r="N350" s="210"/>
      <c r="O350" s="112"/>
    </row>
    <row r="351" spans="1:15" s="111" customFormat="1" ht="18.95" customHeight="1">
      <c r="A351" s="203"/>
      <c r="B351" s="214"/>
      <c r="C351" s="210"/>
      <c r="D351" s="231"/>
      <c r="E351" s="210"/>
      <c r="F351" s="232"/>
      <c r="G351" s="233"/>
      <c r="H351" s="233"/>
      <c r="I351" s="233"/>
      <c r="J351" s="233"/>
      <c r="K351" s="233"/>
      <c r="L351" s="233"/>
      <c r="M351" s="233"/>
      <c r="N351" s="210"/>
      <c r="O351" s="112"/>
    </row>
    <row r="352" spans="1:15" s="111" customFormat="1" ht="18.95" customHeight="1">
      <c r="A352" s="203"/>
      <c r="B352" s="214"/>
      <c r="C352" s="210"/>
      <c r="D352" s="231"/>
      <c r="E352" s="210"/>
      <c r="F352" s="232"/>
      <c r="G352" s="233"/>
      <c r="H352" s="233"/>
      <c r="I352" s="233"/>
      <c r="J352" s="233"/>
      <c r="K352" s="233"/>
      <c r="L352" s="233"/>
      <c r="M352" s="233"/>
      <c r="N352" s="210"/>
      <c r="O352" s="112"/>
    </row>
    <row r="353" spans="1:15" s="111" customFormat="1" ht="18.95" customHeight="1">
      <c r="A353" s="203"/>
      <c r="B353" s="214"/>
      <c r="C353" s="210"/>
      <c r="D353" s="231"/>
      <c r="E353" s="210"/>
      <c r="F353" s="232"/>
      <c r="G353" s="233"/>
      <c r="H353" s="233"/>
      <c r="I353" s="233"/>
      <c r="J353" s="233"/>
      <c r="K353" s="233"/>
      <c r="L353" s="233"/>
      <c r="M353" s="233"/>
      <c r="N353" s="210"/>
      <c r="O353" s="112"/>
    </row>
    <row r="354" spans="1:15" s="111" customFormat="1" ht="18.95" customHeight="1">
      <c r="A354" s="203"/>
      <c r="B354" s="214"/>
      <c r="C354" s="210"/>
      <c r="D354" s="231"/>
      <c r="E354" s="210"/>
      <c r="F354" s="232"/>
      <c r="G354" s="233"/>
      <c r="H354" s="233"/>
      <c r="I354" s="233"/>
      <c r="J354" s="233"/>
      <c r="K354" s="233"/>
      <c r="L354" s="233"/>
      <c r="M354" s="233"/>
      <c r="N354" s="210"/>
      <c r="O354" s="112"/>
    </row>
    <row r="355" spans="1:15" s="111" customFormat="1" ht="18.95" customHeight="1">
      <c r="A355" s="203"/>
      <c r="B355" s="214"/>
      <c r="C355" s="210"/>
      <c r="D355" s="231"/>
      <c r="E355" s="210"/>
      <c r="F355" s="232"/>
      <c r="G355" s="233"/>
      <c r="H355" s="233"/>
      <c r="I355" s="233"/>
      <c r="J355" s="233"/>
      <c r="K355" s="233"/>
      <c r="L355" s="233"/>
      <c r="M355" s="233"/>
      <c r="N355" s="210"/>
      <c r="O355" s="112"/>
    </row>
    <row r="356" spans="1:15" s="111" customFormat="1" ht="18.95" customHeight="1">
      <c r="A356" s="203"/>
      <c r="B356" s="214"/>
      <c r="C356" s="210"/>
      <c r="D356" s="231"/>
      <c r="E356" s="210"/>
      <c r="F356" s="232"/>
      <c r="G356" s="233"/>
      <c r="H356" s="233"/>
      <c r="I356" s="233"/>
      <c r="J356" s="233"/>
      <c r="K356" s="233"/>
      <c r="L356" s="233"/>
      <c r="M356" s="233"/>
      <c r="N356" s="210"/>
      <c r="O356" s="112"/>
    </row>
    <row r="357" spans="1:15" s="111" customFormat="1" ht="18.95" customHeight="1">
      <c r="A357" s="203"/>
      <c r="B357" s="214"/>
      <c r="C357" s="210"/>
      <c r="D357" s="231"/>
      <c r="E357" s="210"/>
      <c r="F357" s="232"/>
      <c r="G357" s="233"/>
      <c r="H357" s="233"/>
      <c r="I357" s="233"/>
      <c r="J357" s="233"/>
      <c r="K357" s="233"/>
      <c r="L357" s="233"/>
      <c r="M357" s="233"/>
      <c r="N357" s="210"/>
      <c r="O357" s="112"/>
    </row>
    <row r="358" spans="1:15" s="111" customFormat="1" ht="18.95" customHeight="1">
      <c r="A358" s="203"/>
      <c r="B358" s="214"/>
      <c r="C358" s="210"/>
      <c r="D358" s="231"/>
      <c r="E358" s="210"/>
      <c r="F358" s="232"/>
      <c r="G358" s="233"/>
      <c r="H358" s="233"/>
      <c r="I358" s="233"/>
      <c r="J358" s="233"/>
      <c r="K358" s="233"/>
      <c r="L358" s="233"/>
      <c r="M358" s="233"/>
      <c r="N358" s="210"/>
      <c r="O358" s="112"/>
    </row>
    <row r="359" spans="1:15" s="111" customFormat="1" ht="18.95" customHeight="1">
      <c r="A359" s="203"/>
      <c r="B359" s="214"/>
      <c r="C359" s="210"/>
      <c r="D359" s="231"/>
      <c r="E359" s="210"/>
      <c r="F359" s="232"/>
      <c r="G359" s="233"/>
      <c r="H359" s="233"/>
      <c r="I359" s="233"/>
      <c r="J359" s="233"/>
      <c r="K359" s="233"/>
      <c r="L359" s="233"/>
      <c r="M359" s="233"/>
      <c r="N359" s="210"/>
      <c r="O359" s="112"/>
    </row>
    <row r="360" spans="1:15" ht="18.95" customHeight="1">
      <c r="A360" s="203"/>
    </row>
    <row r="361" spans="1:15" ht="18.95" customHeight="1">
      <c r="A361" s="203"/>
    </row>
    <row r="362" spans="1:15" ht="18.95" customHeight="1">
      <c r="A362" s="203"/>
    </row>
    <row r="363" spans="1:15" ht="18.95" customHeight="1">
      <c r="A363" s="203"/>
    </row>
    <row r="364" spans="1:15" ht="18.95" customHeight="1">
      <c r="A364" s="203"/>
    </row>
    <row r="365" spans="1:15" ht="18.95" customHeight="1">
      <c r="A365" s="203"/>
    </row>
    <row r="366" spans="1:15" ht="18.95" customHeight="1">
      <c r="A366" s="203"/>
    </row>
    <row r="367" spans="1:15" ht="18.95" customHeight="1">
      <c r="A367" s="203"/>
    </row>
    <row r="368" spans="1:15" ht="18.95" customHeight="1">
      <c r="A368" s="203"/>
    </row>
    <row r="369" spans="1:15" s="115" customFormat="1" ht="18.95" customHeight="1">
      <c r="A369" s="203"/>
      <c r="B369" s="214"/>
      <c r="C369" s="210"/>
      <c r="D369" s="231"/>
      <c r="E369" s="210"/>
      <c r="F369" s="232"/>
      <c r="G369" s="233"/>
      <c r="H369" s="233"/>
      <c r="I369" s="233"/>
      <c r="J369" s="233"/>
      <c r="K369" s="233"/>
      <c r="L369" s="233"/>
      <c r="M369" s="233"/>
      <c r="N369" s="210"/>
      <c r="O369" s="113"/>
    </row>
    <row r="370" spans="1:15" s="115" customFormat="1" ht="18.95" customHeight="1">
      <c r="A370" s="203"/>
      <c r="B370" s="214"/>
      <c r="C370" s="210"/>
      <c r="D370" s="231"/>
      <c r="E370" s="210"/>
      <c r="F370" s="232"/>
      <c r="G370" s="233"/>
      <c r="H370" s="233"/>
      <c r="I370" s="233"/>
      <c r="J370" s="233"/>
      <c r="K370" s="233"/>
      <c r="L370" s="233"/>
      <c r="M370" s="233"/>
      <c r="N370" s="210"/>
      <c r="O370" s="113"/>
    </row>
    <row r="371" spans="1:15" s="115" customFormat="1" ht="18.95" customHeight="1">
      <c r="A371" s="203"/>
      <c r="B371" s="214"/>
      <c r="C371" s="210"/>
      <c r="D371" s="231"/>
      <c r="E371" s="210"/>
      <c r="F371" s="232"/>
      <c r="G371" s="233"/>
      <c r="H371" s="233"/>
      <c r="I371" s="233"/>
      <c r="J371" s="233"/>
      <c r="K371" s="233"/>
      <c r="L371" s="233"/>
      <c r="M371" s="233"/>
      <c r="N371" s="210"/>
      <c r="O371" s="113"/>
    </row>
    <row r="372" spans="1:15" s="115" customFormat="1" ht="18.95" customHeight="1">
      <c r="A372" s="203"/>
      <c r="B372" s="214"/>
      <c r="C372" s="210"/>
      <c r="D372" s="231"/>
      <c r="E372" s="210"/>
      <c r="F372" s="232"/>
      <c r="G372" s="233"/>
      <c r="H372" s="233"/>
      <c r="I372" s="233"/>
      <c r="J372" s="233"/>
      <c r="K372" s="233"/>
      <c r="L372" s="233"/>
      <c r="M372" s="233"/>
      <c r="N372" s="210"/>
      <c r="O372" s="113"/>
    </row>
    <row r="373" spans="1:15" s="115" customFormat="1" ht="18.95" customHeight="1">
      <c r="A373" s="203"/>
      <c r="B373" s="214"/>
      <c r="C373" s="210"/>
      <c r="D373" s="231"/>
      <c r="E373" s="210"/>
      <c r="F373" s="232"/>
      <c r="G373" s="233"/>
      <c r="H373" s="233"/>
      <c r="I373" s="233"/>
      <c r="J373" s="233"/>
      <c r="K373" s="233"/>
      <c r="L373" s="233"/>
      <c r="M373" s="233"/>
      <c r="N373" s="210"/>
      <c r="O373" s="113"/>
    </row>
    <row r="374" spans="1:15" s="115" customFormat="1" ht="18.95" customHeight="1">
      <c r="A374" s="203"/>
      <c r="B374" s="214"/>
      <c r="C374" s="210"/>
      <c r="D374" s="231"/>
      <c r="E374" s="210"/>
      <c r="F374" s="232"/>
      <c r="G374" s="233"/>
      <c r="H374" s="233"/>
      <c r="I374" s="233"/>
      <c r="J374" s="233"/>
      <c r="K374" s="233"/>
      <c r="L374" s="233"/>
      <c r="M374" s="233"/>
      <c r="N374" s="210"/>
      <c r="O374" s="113"/>
    </row>
    <row r="375" spans="1:15" s="115" customFormat="1" ht="18.95" customHeight="1">
      <c r="A375" s="203"/>
      <c r="B375" s="214"/>
      <c r="C375" s="210"/>
      <c r="D375" s="231"/>
      <c r="E375" s="210"/>
      <c r="F375" s="232"/>
      <c r="G375" s="233"/>
      <c r="H375" s="233"/>
      <c r="I375" s="233"/>
      <c r="J375" s="233"/>
      <c r="K375" s="233"/>
      <c r="L375" s="233"/>
      <c r="M375" s="233"/>
      <c r="N375" s="210"/>
      <c r="O375" s="113"/>
    </row>
    <row r="376" spans="1:15" s="115" customFormat="1" ht="18.95" customHeight="1">
      <c r="A376" s="203"/>
      <c r="B376" s="214"/>
      <c r="C376" s="210"/>
      <c r="D376" s="231"/>
      <c r="E376" s="210"/>
      <c r="F376" s="232"/>
      <c r="G376" s="233"/>
      <c r="H376" s="233"/>
      <c r="I376" s="233"/>
      <c r="J376" s="233"/>
      <c r="K376" s="233"/>
      <c r="L376" s="233"/>
      <c r="M376" s="233"/>
      <c r="N376" s="210"/>
      <c r="O376" s="113"/>
    </row>
    <row r="377" spans="1:15" s="115" customFormat="1" ht="18.95" customHeight="1">
      <c r="A377" s="203"/>
      <c r="B377" s="214"/>
      <c r="C377" s="210"/>
      <c r="D377" s="231"/>
      <c r="E377" s="210"/>
      <c r="F377" s="232"/>
      <c r="G377" s="233"/>
      <c r="H377" s="233"/>
      <c r="I377" s="233"/>
      <c r="J377" s="233"/>
      <c r="K377" s="233"/>
      <c r="L377" s="233"/>
      <c r="M377" s="233"/>
      <c r="N377" s="210"/>
      <c r="O377" s="113"/>
    </row>
    <row r="378" spans="1:15" s="115" customFormat="1" ht="18.95" customHeight="1">
      <c r="A378" s="203"/>
      <c r="B378" s="214"/>
      <c r="C378" s="210"/>
      <c r="D378" s="231"/>
      <c r="E378" s="210"/>
      <c r="F378" s="232"/>
      <c r="G378" s="233"/>
      <c r="H378" s="233"/>
      <c r="I378" s="233"/>
      <c r="J378" s="233"/>
      <c r="K378" s="233"/>
      <c r="L378" s="233"/>
      <c r="M378" s="233"/>
      <c r="N378" s="210"/>
      <c r="O378" s="113"/>
    </row>
    <row r="379" spans="1:15" s="115" customFormat="1" ht="18.95" customHeight="1">
      <c r="A379" s="203"/>
      <c r="B379" s="214"/>
      <c r="C379" s="210"/>
      <c r="D379" s="231"/>
      <c r="E379" s="210"/>
      <c r="F379" s="232"/>
      <c r="G379" s="233"/>
      <c r="H379" s="233"/>
      <c r="I379" s="233"/>
      <c r="J379" s="233"/>
      <c r="K379" s="233"/>
      <c r="L379" s="233"/>
      <c r="M379" s="233"/>
      <c r="N379" s="210"/>
      <c r="O379" s="113"/>
    </row>
    <row r="380" spans="1:15" s="115" customFormat="1" ht="18.95" customHeight="1">
      <c r="A380" s="203"/>
      <c r="B380" s="214"/>
      <c r="C380" s="210"/>
      <c r="D380" s="231"/>
      <c r="E380" s="210"/>
      <c r="F380" s="232"/>
      <c r="G380" s="233"/>
      <c r="H380" s="233"/>
      <c r="I380" s="233"/>
      <c r="J380" s="233"/>
      <c r="K380" s="233"/>
      <c r="L380" s="233"/>
      <c r="M380" s="233"/>
      <c r="N380" s="210"/>
      <c r="O380" s="113"/>
    </row>
    <row r="381" spans="1:15" s="115" customFormat="1" ht="18.95" customHeight="1">
      <c r="A381" s="203"/>
      <c r="B381" s="214"/>
      <c r="C381" s="210"/>
      <c r="D381" s="231"/>
      <c r="E381" s="210"/>
      <c r="F381" s="232"/>
      <c r="G381" s="233"/>
      <c r="H381" s="233"/>
      <c r="I381" s="233"/>
      <c r="J381" s="233"/>
      <c r="K381" s="233"/>
      <c r="L381" s="233"/>
      <c r="M381" s="233"/>
      <c r="N381" s="210"/>
      <c r="O381" s="113"/>
    </row>
    <row r="382" spans="1:15" s="115" customFormat="1" ht="18.95" customHeight="1">
      <c r="A382" s="203"/>
      <c r="B382" s="214"/>
      <c r="C382" s="210"/>
      <c r="D382" s="231"/>
      <c r="E382" s="210"/>
      <c r="F382" s="232"/>
      <c r="G382" s="233"/>
      <c r="H382" s="233"/>
      <c r="I382" s="233"/>
      <c r="J382" s="233"/>
      <c r="K382" s="233"/>
      <c r="L382" s="233"/>
      <c r="M382" s="233"/>
      <c r="N382" s="210"/>
      <c r="O382" s="113"/>
    </row>
    <row r="383" spans="1:15" s="115" customFormat="1" ht="18.95" customHeight="1">
      <c r="A383" s="203"/>
      <c r="B383" s="214"/>
      <c r="C383" s="210"/>
      <c r="D383" s="231"/>
      <c r="E383" s="210"/>
      <c r="F383" s="232"/>
      <c r="G383" s="233"/>
      <c r="H383" s="233"/>
      <c r="I383" s="233"/>
      <c r="J383" s="233"/>
      <c r="K383" s="233"/>
      <c r="L383" s="233"/>
      <c r="M383" s="233"/>
      <c r="N383" s="210"/>
      <c r="O383" s="113"/>
    </row>
    <row r="384" spans="1:15" s="115" customFormat="1" ht="18.95" customHeight="1">
      <c r="A384" s="203"/>
      <c r="B384" s="214"/>
      <c r="C384" s="210"/>
      <c r="D384" s="231"/>
      <c r="E384" s="210"/>
      <c r="F384" s="232"/>
      <c r="G384" s="233"/>
      <c r="H384" s="233"/>
      <c r="I384" s="233"/>
      <c r="J384" s="233"/>
      <c r="K384" s="233"/>
      <c r="L384" s="233"/>
      <c r="M384" s="233"/>
      <c r="N384" s="210"/>
      <c r="O384" s="113"/>
    </row>
    <row r="385" spans="1:15" s="115" customFormat="1" ht="18.95" customHeight="1">
      <c r="A385" s="203"/>
      <c r="B385" s="214"/>
      <c r="C385" s="210"/>
      <c r="D385" s="231"/>
      <c r="E385" s="210"/>
      <c r="F385" s="232"/>
      <c r="G385" s="233"/>
      <c r="H385" s="233"/>
      <c r="I385" s="233"/>
      <c r="J385" s="233"/>
      <c r="K385" s="233"/>
      <c r="L385" s="233"/>
      <c r="M385" s="233"/>
      <c r="N385" s="210"/>
      <c r="O385" s="113"/>
    </row>
    <row r="386" spans="1:15" s="115" customFormat="1" ht="18.95" customHeight="1">
      <c r="A386" s="203"/>
      <c r="B386" s="214"/>
      <c r="C386" s="210"/>
      <c r="D386" s="231"/>
      <c r="E386" s="210"/>
      <c r="F386" s="232"/>
      <c r="G386" s="233"/>
      <c r="H386" s="233"/>
      <c r="I386" s="233"/>
      <c r="J386" s="233"/>
      <c r="K386" s="233"/>
      <c r="L386" s="233"/>
      <c r="M386" s="233"/>
      <c r="N386" s="210"/>
      <c r="O386" s="113"/>
    </row>
    <row r="387" spans="1:15" s="115" customFormat="1" ht="18.95" customHeight="1">
      <c r="A387" s="203"/>
      <c r="B387" s="214"/>
      <c r="C387" s="210"/>
      <c r="D387" s="231"/>
      <c r="E387" s="210"/>
      <c r="F387" s="232"/>
      <c r="G387" s="233"/>
      <c r="H387" s="233"/>
      <c r="I387" s="233"/>
      <c r="J387" s="233"/>
      <c r="K387" s="233"/>
      <c r="L387" s="233"/>
      <c r="M387" s="233"/>
      <c r="N387" s="210"/>
      <c r="O387" s="113"/>
    </row>
    <row r="388" spans="1:15" s="115" customFormat="1" ht="18.95" customHeight="1">
      <c r="A388" s="203"/>
      <c r="B388" s="214"/>
      <c r="C388" s="210"/>
      <c r="D388" s="231"/>
      <c r="E388" s="210"/>
      <c r="F388" s="232"/>
      <c r="G388" s="233"/>
      <c r="H388" s="233"/>
      <c r="I388" s="233"/>
      <c r="J388" s="233"/>
      <c r="K388" s="233"/>
      <c r="L388" s="233"/>
      <c r="M388" s="233"/>
      <c r="N388" s="210"/>
      <c r="O388" s="113"/>
    </row>
    <row r="389" spans="1:15" s="115" customFormat="1" ht="18.95" customHeight="1">
      <c r="A389" s="203"/>
      <c r="B389" s="214"/>
      <c r="C389" s="210"/>
      <c r="D389" s="231"/>
      <c r="E389" s="210"/>
      <c r="F389" s="232"/>
      <c r="G389" s="233"/>
      <c r="H389" s="233"/>
      <c r="I389" s="233"/>
      <c r="J389" s="233"/>
      <c r="K389" s="233"/>
      <c r="L389" s="233"/>
      <c r="M389" s="233"/>
      <c r="N389" s="210"/>
      <c r="O389" s="113"/>
    </row>
    <row r="390" spans="1:15" s="115" customFormat="1" ht="18.95" customHeight="1">
      <c r="A390" s="203"/>
      <c r="B390" s="214"/>
      <c r="C390" s="210"/>
      <c r="D390" s="231"/>
      <c r="E390" s="210"/>
      <c r="F390" s="232"/>
      <c r="G390" s="233"/>
      <c r="H390" s="233"/>
      <c r="I390" s="233"/>
      <c r="J390" s="233"/>
      <c r="K390" s="233"/>
      <c r="L390" s="233"/>
      <c r="M390" s="233"/>
      <c r="N390" s="210"/>
      <c r="O390" s="113"/>
    </row>
    <row r="391" spans="1:15" s="115" customFormat="1" ht="18.95" customHeight="1">
      <c r="A391" s="203"/>
      <c r="B391" s="214"/>
      <c r="C391" s="210"/>
      <c r="D391" s="231"/>
      <c r="E391" s="210"/>
      <c r="F391" s="232"/>
      <c r="G391" s="233"/>
      <c r="H391" s="233"/>
      <c r="I391" s="233"/>
      <c r="J391" s="233"/>
      <c r="K391" s="233"/>
      <c r="L391" s="233"/>
      <c r="M391" s="233"/>
      <c r="N391" s="210"/>
      <c r="O391" s="113"/>
    </row>
    <row r="392" spans="1:15" s="115" customFormat="1" ht="18.95" customHeight="1">
      <c r="A392" s="203"/>
      <c r="B392" s="214"/>
      <c r="C392" s="210"/>
      <c r="D392" s="231"/>
      <c r="E392" s="210"/>
      <c r="F392" s="232"/>
      <c r="G392" s="233"/>
      <c r="H392" s="233"/>
      <c r="I392" s="233"/>
      <c r="J392" s="233"/>
      <c r="K392" s="233"/>
      <c r="L392" s="233"/>
      <c r="M392" s="233"/>
      <c r="N392" s="210"/>
      <c r="O392" s="113"/>
    </row>
    <row r="393" spans="1:15" s="115" customFormat="1" ht="18.95" customHeight="1">
      <c r="A393" s="203"/>
      <c r="B393" s="214"/>
      <c r="C393" s="210"/>
      <c r="D393" s="231"/>
      <c r="E393" s="210"/>
      <c r="F393" s="232"/>
      <c r="G393" s="233"/>
      <c r="H393" s="233"/>
      <c r="I393" s="233"/>
      <c r="J393" s="233"/>
      <c r="K393" s="233"/>
      <c r="L393" s="233"/>
      <c r="M393" s="233"/>
      <c r="N393" s="210"/>
      <c r="O393" s="113"/>
    </row>
    <row r="394" spans="1:15" s="115" customFormat="1" ht="18.95" customHeight="1">
      <c r="A394" s="203"/>
      <c r="B394" s="214"/>
      <c r="C394" s="210"/>
      <c r="D394" s="231"/>
      <c r="E394" s="210"/>
      <c r="F394" s="232"/>
      <c r="G394" s="233"/>
      <c r="H394" s="233"/>
      <c r="I394" s="233"/>
      <c r="J394" s="233"/>
      <c r="K394" s="233"/>
      <c r="L394" s="233"/>
      <c r="M394" s="233"/>
      <c r="N394" s="210"/>
      <c r="O394" s="113"/>
    </row>
    <row r="395" spans="1:15" s="115" customFormat="1" ht="18.95" customHeight="1">
      <c r="A395" s="203"/>
      <c r="B395" s="214"/>
      <c r="C395" s="210"/>
      <c r="D395" s="231"/>
      <c r="E395" s="210"/>
      <c r="F395" s="232"/>
      <c r="G395" s="233"/>
      <c r="H395" s="233"/>
      <c r="I395" s="233"/>
      <c r="J395" s="233"/>
      <c r="K395" s="233"/>
      <c r="L395" s="233"/>
      <c r="M395" s="233"/>
      <c r="N395" s="210"/>
      <c r="O395" s="113"/>
    </row>
    <row r="396" spans="1:15" s="115" customFormat="1" ht="18.95" customHeight="1">
      <c r="A396" s="203"/>
      <c r="B396" s="214"/>
      <c r="C396" s="210"/>
      <c r="D396" s="231"/>
      <c r="E396" s="210"/>
      <c r="F396" s="232"/>
      <c r="G396" s="233"/>
      <c r="H396" s="233"/>
      <c r="I396" s="233"/>
      <c r="J396" s="233"/>
      <c r="K396" s="233"/>
      <c r="L396" s="233"/>
      <c r="M396" s="233"/>
      <c r="N396" s="210"/>
      <c r="O396" s="113"/>
    </row>
    <row r="397" spans="1:15" s="115" customFormat="1" ht="18.95" customHeight="1">
      <c r="A397" s="203"/>
      <c r="B397" s="214"/>
      <c r="C397" s="210"/>
      <c r="D397" s="231"/>
      <c r="E397" s="210"/>
      <c r="F397" s="232"/>
      <c r="G397" s="233"/>
      <c r="H397" s="233"/>
      <c r="I397" s="233"/>
      <c r="J397" s="233"/>
      <c r="K397" s="233"/>
      <c r="L397" s="233"/>
      <c r="M397" s="233"/>
      <c r="N397" s="210"/>
      <c r="O397" s="113"/>
    </row>
    <row r="398" spans="1:15" s="115" customFormat="1" ht="18.95" customHeight="1">
      <c r="A398" s="203"/>
      <c r="B398" s="214"/>
      <c r="C398" s="210"/>
      <c r="D398" s="231"/>
      <c r="E398" s="210"/>
      <c r="F398" s="232"/>
      <c r="G398" s="233"/>
      <c r="H398" s="233"/>
      <c r="I398" s="233"/>
      <c r="J398" s="233"/>
      <c r="K398" s="233"/>
      <c r="L398" s="233"/>
      <c r="M398" s="233"/>
      <c r="N398" s="210"/>
      <c r="O398" s="113"/>
    </row>
    <row r="399" spans="1:15" s="115" customFormat="1" ht="18.95" customHeight="1">
      <c r="A399" s="203"/>
      <c r="B399" s="214"/>
      <c r="C399" s="210"/>
      <c r="D399" s="231"/>
      <c r="E399" s="210"/>
      <c r="F399" s="232"/>
      <c r="G399" s="233"/>
      <c r="H399" s="233"/>
      <c r="I399" s="233"/>
      <c r="J399" s="233"/>
      <c r="K399" s="233"/>
      <c r="L399" s="233"/>
      <c r="M399" s="233"/>
      <c r="N399" s="210"/>
      <c r="O399" s="113"/>
    </row>
    <row r="400" spans="1:15" s="115" customFormat="1" ht="18.95" customHeight="1">
      <c r="A400" s="203"/>
      <c r="B400" s="214"/>
      <c r="C400" s="210"/>
      <c r="D400" s="231"/>
      <c r="E400" s="210"/>
      <c r="F400" s="232"/>
      <c r="G400" s="233"/>
      <c r="H400" s="233"/>
      <c r="I400" s="233"/>
      <c r="J400" s="233"/>
      <c r="K400" s="233"/>
      <c r="L400" s="233"/>
      <c r="M400" s="233"/>
      <c r="N400" s="210"/>
      <c r="O400" s="113"/>
    </row>
    <row r="401" spans="1:15" s="115" customFormat="1" ht="18.95" customHeight="1">
      <c r="A401" s="203"/>
      <c r="B401" s="214"/>
      <c r="C401" s="210"/>
      <c r="D401" s="231"/>
      <c r="E401" s="210"/>
      <c r="F401" s="232"/>
      <c r="G401" s="233"/>
      <c r="H401" s="233"/>
      <c r="I401" s="233"/>
      <c r="J401" s="233"/>
      <c r="K401" s="233"/>
      <c r="L401" s="233"/>
      <c r="M401" s="233"/>
      <c r="N401" s="210"/>
      <c r="O401" s="113"/>
    </row>
    <row r="402" spans="1:15" s="115" customFormat="1" ht="18.95" customHeight="1">
      <c r="A402" s="203"/>
      <c r="B402" s="214"/>
      <c r="C402" s="210"/>
      <c r="D402" s="231"/>
      <c r="E402" s="210"/>
      <c r="F402" s="232"/>
      <c r="G402" s="233"/>
      <c r="H402" s="233"/>
      <c r="I402" s="233"/>
      <c r="J402" s="233"/>
      <c r="K402" s="233"/>
      <c r="L402" s="233"/>
      <c r="M402" s="233"/>
      <c r="N402" s="210"/>
      <c r="O402" s="113"/>
    </row>
    <row r="403" spans="1:15" s="115" customFormat="1" ht="18.95" customHeight="1">
      <c r="A403" s="203"/>
      <c r="B403" s="214"/>
      <c r="C403" s="210"/>
      <c r="D403" s="231"/>
      <c r="E403" s="210"/>
      <c r="F403" s="232"/>
      <c r="G403" s="233"/>
      <c r="H403" s="233"/>
      <c r="I403" s="233"/>
      <c r="J403" s="233"/>
      <c r="K403" s="233"/>
      <c r="L403" s="233"/>
      <c r="M403" s="233"/>
      <c r="N403" s="210"/>
      <c r="O403" s="113"/>
    </row>
    <row r="404" spans="1:15" s="115" customFormat="1" ht="18.95" customHeight="1">
      <c r="A404" s="203"/>
      <c r="B404" s="214"/>
      <c r="C404" s="210"/>
      <c r="D404" s="231"/>
      <c r="E404" s="210"/>
      <c r="F404" s="232"/>
      <c r="G404" s="233"/>
      <c r="H404" s="233"/>
      <c r="I404" s="233"/>
      <c r="J404" s="233"/>
      <c r="K404" s="233"/>
      <c r="L404" s="233"/>
      <c r="M404" s="233"/>
      <c r="N404" s="210"/>
      <c r="O404" s="113"/>
    </row>
    <row r="405" spans="1:15" s="115" customFormat="1" ht="18.95" customHeight="1">
      <c r="A405" s="203"/>
      <c r="B405" s="214"/>
      <c r="C405" s="210"/>
      <c r="D405" s="231"/>
      <c r="E405" s="210"/>
      <c r="F405" s="232"/>
      <c r="G405" s="233"/>
      <c r="H405" s="233"/>
      <c r="I405" s="233"/>
      <c r="J405" s="233"/>
      <c r="K405" s="233"/>
      <c r="L405" s="233"/>
      <c r="M405" s="233"/>
      <c r="N405" s="210"/>
      <c r="O405" s="113"/>
    </row>
    <row r="406" spans="1:15" s="115" customFormat="1" ht="18.95" customHeight="1">
      <c r="A406" s="203"/>
      <c r="B406" s="214"/>
      <c r="C406" s="210"/>
      <c r="D406" s="231"/>
      <c r="E406" s="210"/>
      <c r="F406" s="232"/>
      <c r="G406" s="233"/>
      <c r="H406" s="233"/>
      <c r="I406" s="233"/>
      <c r="J406" s="233"/>
      <c r="K406" s="233"/>
      <c r="L406" s="233"/>
      <c r="M406" s="233"/>
      <c r="N406" s="210"/>
      <c r="O406" s="113"/>
    </row>
    <row r="407" spans="1:15" s="115" customFormat="1" ht="18.95" customHeight="1">
      <c r="A407" s="203"/>
      <c r="B407" s="214"/>
      <c r="C407" s="210"/>
      <c r="D407" s="231"/>
      <c r="E407" s="210"/>
      <c r="F407" s="232"/>
      <c r="G407" s="233"/>
      <c r="H407" s="233"/>
      <c r="I407" s="233"/>
      <c r="J407" s="233"/>
      <c r="K407" s="233"/>
      <c r="L407" s="233"/>
      <c r="M407" s="233"/>
      <c r="N407" s="210"/>
      <c r="O407" s="113"/>
    </row>
    <row r="408" spans="1:15" s="115" customFormat="1" ht="18.95" customHeight="1">
      <c r="A408" s="203"/>
      <c r="B408" s="214"/>
      <c r="C408" s="210"/>
      <c r="D408" s="231"/>
      <c r="E408" s="210"/>
      <c r="F408" s="232"/>
      <c r="G408" s="233"/>
      <c r="H408" s="233"/>
      <c r="I408" s="233"/>
      <c r="J408" s="233"/>
      <c r="K408" s="233"/>
      <c r="L408" s="233"/>
      <c r="M408" s="233"/>
      <c r="N408" s="210"/>
      <c r="O408" s="113"/>
    </row>
    <row r="409" spans="1:15" s="115" customFormat="1" ht="18.95" customHeight="1">
      <c r="A409" s="203"/>
      <c r="B409" s="214"/>
      <c r="C409" s="210"/>
      <c r="D409" s="231"/>
      <c r="E409" s="210"/>
      <c r="F409" s="232"/>
      <c r="G409" s="233"/>
      <c r="H409" s="233"/>
      <c r="I409" s="233"/>
      <c r="J409" s="233"/>
      <c r="K409" s="233"/>
      <c r="L409" s="233"/>
      <c r="M409" s="233"/>
      <c r="N409" s="210"/>
      <c r="O409" s="113"/>
    </row>
    <row r="410" spans="1:15" s="115" customFormat="1" ht="18.95" customHeight="1">
      <c r="A410" s="203"/>
      <c r="B410" s="214"/>
      <c r="C410" s="210"/>
      <c r="D410" s="231"/>
      <c r="E410" s="210"/>
      <c r="F410" s="232"/>
      <c r="G410" s="233"/>
      <c r="H410" s="233"/>
      <c r="I410" s="233"/>
      <c r="J410" s="233"/>
      <c r="K410" s="233"/>
      <c r="L410" s="233"/>
      <c r="M410" s="233"/>
      <c r="N410" s="210"/>
      <c r="O410" s="113"/>
    </row>
    <row r="411" spans="1:15" s="115" customFormat="1" ht="18.95" customHeight="1">
      <c r="A411" s="203"/>
      <c r="B411" s="214"/>
      <c r="C411" s="210"/>
      <c r="D411" s="231"/>
      <c r="E411" s="210"/>
      <c r="F411" s="232"/>
      <c r="G411" s="233"/>
      <c r="H411" s="233"/>
      <c r="I411" s="233"/>
      <c r="J411" s="233"/>
      <c r="K411" s="233"/>
      <c r="L411" s="233"/>
      <c r="M411" s="233"/>
      <c r="N411" s="210"/>
      <c r="O411" s="113"/>
    </row>
    <row r="412" spans="1:15" s="115" customFormat="1" ht="18.95" customHeight="1">
      <c r="A412" s="203"/>
      <c r="B412" s="214"/>
      <c r="C412" s="210"/>
      <c r="D412" s="231"/>
      <c r="E412" s="210"/>
      <c r="F412" s="232"/>
      <c r="G412" s="233"/>
      <c r="H412" s="233"/>
      <c r="I412" s="233"/>
      <c r="J412" s="233"/>
      <c r="K412" s="233"/>
      <c r="L412" s="233"/>
      <c r="M412" s="233"/>
      <c r="N412" s="210"/>
      <c r="O412" s="113"/>
    </row>
    <row r="413" spans="1:15" s="115" customFormat="1" ht="18.95" customHeight="1">
      <c r="A413" s="203"/>
      <c r="B413" s="214"/>
      <c r="C413" s="210"/>
      <c r="D413" s="231"/>
      <c r="E413" s="210"/>
      <c r="F413" s="232"/>
      <c r="G413" s="233"/>
      <c r="H413" s="233"/>
      <c r="I413" s="233"/>
      <c r="J413" s="233"/>
      <c r="K413" s="233"/>
      <c r="L413" s="233"/>
      <c r="M413" s="233"/>
      <c r="N413" s="210"/>
      <c r="O413" s="113"/>
    </row>
    <row r="414" spans="1:15" s="115" customFormat="1" ht="18.95" customHeight="1">
      <c r="A414" s="203"/>
      <c r="B414" s="214"/>
      <c r="C414" s="210"/>
      <c r="D414" s="231"/>
      <c r="E414" s="210"/>
      <c r="F414" s="232"/>
      <c r="G414" s="233"/>
      <c r="H414" s="233"/>
      <c r="I414" s="233"/>
      <c r="J414" s="233"/>
      <c r="K414" s="233"/>
      <c r="L414" s="233"/>
      <c r="M414" s="233"/>
      <c r="N414" s="210"/>
      <c r="O414" s="113"/>
    </row>
    <row r="415" spans="1:15" s="115" customFormat="1" ht="18.95" customHeight="1">
      <c r="A415" s="203"/>
      <c r="B415" s="214"/>
      <c r="C415" s="210"/>
      <c r="D415" s="231"/>
      <c r="E415" s="210"/>
      <c r="F415" s="232"/>
      <c r="G415" s="233"/>
      <c r="H415" s="233"/>
      <c r="I415" s="233"/>
      <c r="J415" s="233"/>
      <c r="K415" s="233"/>
      <c r="L415" s="233"/>
      <c r="M415" s="233"/>
      <c r="N415" s="210"/>
      <c r="O415" s="113"/>
    </row>
    <row r="416" spans="1:15" s="115" customFormat="1" ht="18.95" customHeight="1">
      <c r="A416" s="203"/>
      <c r="B416" s="214"/>
      <c r="C416" s="210"/>
      <c r="D416" s="231"/>
      <c r="E416" s="210"/>
      <c r="F416" s="232"/>
      <c r="G416" s="233"/>
      <c r="H416" s="233"/>
      <c r="I416" s="233"/>
      <c r="J416" s="233"/>
      <c r="K416" s="233"/>
      <c r="L416" s="233"/>
      <c r="M416" s="233"/>
      <c r="N416" s="210"/>
      <c r="O416" s="113"/>
    </row>
    <row r="417" spans="1:15" s="115" customFormat="1" ht="18.95" customHeight="1">
      <c r="A417" s="203"/>
      <c r="B417" s="214"/>
      <c r="C417" s="210"/>
      <c r="D417" s="231"/>
      <c r="E417" s="210"/>
      <c r="F417" s="232"/>
      <c r="G417" s="233"/>
      <c r="H417" s="233"/>
      <c r="I417" s="233"/>
      <c r="J417" s="233"/>
      <c r="K417" s="233"/>
      <c r="L417" s="233"/>
      <c r="M417" s="233"/>
      <c r="N417" s="210"/>
      <c r="O417" s="113"/>
    </row>
    <row r="418" spans="1:15" s="115" customFormat="1" ht="18.95" customHeight="1">
      <c r="A418" s="203"/>
      <c r="B418" s="214"/>
      <c r="C418" s="210"/>
      <c r="D418" s="231"/>
      <c r="E418" s="210"/>
      <c r="F418" s="232"/>
      <c r="G418" s="233"/>
      <c r="H418" s="233"/>
      <c r="I418" s="233"/>
      <c r="J418" s="233"/>
      <c r="K418" s="233"/>
      <c r="L418" s="233"/>
      <c r="M418" s="233"/>
      <c r="N418" s="210"/>
      <c r="O418" s="113"/>
    </row>
    <row r="419" spans="1:15" s="115" customFormat="1" ht="18.95" customHeight="1">
      <c r="A419" s="203"/>
      <c r="B419" s="214"/>
      <c r="C419" s="210"/>
      <c r="D419" s="231"/>
      <c r="E419" s="210"/>
      <c r="F419" s="232"/>
      <c r="G419" s="233"/>
      <c r="H419" s="233"/>
      <c r="I419" s="233"/>
      <c r="J419" s="233"/>
      <c r="K419" s="233"/>
      <c r="L419" s="233"/>
      <c r="M419" s="233"/>
      <c r="N419" s="210"/>
      <c r="O419" s="113"/>
    </row>
    <row r="420" spans="1:15" s="115" customFormat="1" ht="18.95" customHeight="1">
      <c r="A420" s="203"/>
      <c r="B420" s="214"/>
      <c r="C420" s="210"/>
      <c r="D420" s="231"/>
      <c r="E420" s="210"/>
      <c r="F420" s="232"/>
      <c r="G420" s="233"/>
      <c r="H420" s="233"/>
      <c r="I420" s="233"/>
      <c r="J420" s="233"/>
      <c r="K420" s="233"/>
      <c r="L420" s="233"/>
      <c r="M420" s="233"/>
      <c r="N420" s="210"/>
      <c r="O420" s="113"/>
    </row>
    <row r="421" spans="1:15" s="115" customFormat="1" ht="18.95" customHeight="1">
      <c r="A421" s="203"/>
      <c r="B421" s="214"/>
      <c r="C421" s="210"/>
      <c r="D421" s="231"/>
      <c r="E421" s="210"/>
      <c r="F421" s="232"/>
      <c r="G421" s="233"/>
      <c r="H421" s="233"/>
      <c r="I421" s="233"/>
      <c r="J421" s="233"/>
      <c r="K421" s="233"/>
      <c r="L421" s="233"/>
      <c r="M421" s="233"/>
      <c r="N421" s="210"/>
      <c r="O421" s="113"/>
    </row>
    <row r="422" spans="1:15" s="115" customFormat="1" ht="18.95" customHeight="1">
      <c r="A422" s="203"/>
      <c r="B422" s="214"/>
      <c r="C422" s="210"/>
      <c r="D422" s="231"/>
      <c r="E422" s="210"/>
      <c r="F422" s="232"/>
      <c r="G422" s="233"/>
      <c r="H422" s="233"/>
      <c r="I422" s="233"/>
      <c r="J422" s="233"/>
      <c r="K422" s="233"/>
      <c r="L422" s="233"/>
      <c r="M422" s="233"/>
      <c r="N422" s="210"/>
      <c r="O422" s="113"/>
    </row>
    <row r="423" spans="1:15" s="115" customFormat="1" ht="18.95" customHeight="1">
      <c r="A423" s="203"/>
      <c r="B423" s="214"/>
      <c r="C423" s="210"/>
      <c r="D423" s="231"/>
      <c r="E423" s="210"/>
      <c r="F423" s="232"/>
      <c r="G423" s="233"/>
      <c r="H423" s="233"/>
      <c r="I423" s="233"/>
      <c r="J423" s="233"/>
      <c r="K423" s="233"/>
      <c r="L423" s="233"/>
      <c r="M423" s="233"/>
      <c r="N423" s="210"/>
      <c r="O423" s="113"/>
    </row>
    <row r="424" spans="1:15" s="115" customFormat="1" ht="18.95" customHeight="1">
      <c r="A424" s="203"/>
      <c r="B424" s="214"/>
      <c r="C424" s="210"/>
      <c r="D424" s="231"/>
      <c r="E424" s="210"/>
      <c r="F424" s="232"/>
      <c r="G424" s="233"/>
      <c r="H424" s="233"/>
      <c r="I424" s="233"/>
      <c r="J424" s="233"/>
      <c r="K424" s="233"/>
      <c r="L424" s="233"/>
      <c r="M424" s="233"/>
      <c r="N424" s="210"/>
      <c r="O424" s="113"/>
    </row>
    <row r="425" spans="1:15" s="115" customFormat="1" ht="18.95" customHeight="1">
      <c r="A425" s="203"/>
      <c r="B425" s="214"/>
      <c r="C425" s="210"/>
      <c r="D425" s="231"/>
      <c r="E425" s="210"/>
      <c r="F425" s="232"/>
      <c r="G425" s="233"/>
      <c r="H425" s="233"/>
      <c r="I425" s="233"/>
      <c r="J425" s="233"/>
      <c r="K425" s="233"/>
      <c r="L425" s="233"/>
      <c r="M425" s="233"/>
      <c r="N425" s="210"/>
      <c r="O425" s="113"/>
    </row>
    <row r="426" spans="1:15" s="115" customFormat="1" ht="18.95" customHeight="1">
      <c r="A426" s="203"/>
      <c r="B426" s="214"/>
      <c r="C426" s="210"/>
      <c r="D426" s="231"/>
      <c r="E426" s="210"/>
      <c r="F426" s="232"/>
      <c r="G426" s="233"/>
      <c r="H426" s="233"/>
      <c r="I426" s="233"/>
      <c r="J426" s="233"/>
      <c r="K426" s="233"/>
      <c r="L426" s="233"/>
      <c r="M426" s="233"/>
      <c r="N426" s="210"/>
      <c r="O426" s="113"/>
    </row>
    <row r="427" spans="1:15" s="115" customFormat="1" ht="18.95" customHeight="1">
      <c r="A427" s="203"/>
      <c r="B427" s="214"/>
      <c r="C427" s="210"/>
      <c r="D427" s="231"/>
      <c r="E427" s="210"/>
      <c r="F427" s="232"/>
      <c r="G427" s="233"/>
      <c r="H427" s="233"/>
      <c r="I427" s="233"/>
      <c r="J427" s="233"/>
      <c r="K427" s="233"/>
      <c r="L427" s="233"/>
      <c r="M427" s="233"/>
      <c r="N427" s="210"/>
      <c r="O427" s="113"/>
    </row>
    <row r="428" spans="1:15" s="115" customFormat="1" ht="18.95" customHeight="1">
      <c r="A428" s="203"/>
      <c r="B428" s="214"/>
      <c r="C428" s="210"/>
      <c r="D428" s="231"/>
      <c r="E428" s="210"/>
      <c r="F428" s="232"/>
      <c r="G428" s="233"/>
      <c r="H428" s="233"/>
      <c r="I428" s="233"/>
      <c r="J428" s="233"/>
      <c r="K428" s="233"/>
      <c r="L428" s="233"/>
      <c r="M428" s="233"/>
      <c r="N428" s="210"/>
      <c r="O428" s="113"/>
    </row>
    <row r="429" spans="1:15" s="115" customFormat="1" ht="18.95" customHeight="1">
      <c r="A429" s="203"/>
      <c r="B429" s="214"/>
      <c r="C429" s="210"/>
      <c r="D429" s="231"/>
      <c r="E429" s="210"/>
      <c r="F429" s="232"/>
      <c r="G429" s="233"/>
      <c r="H429" s="233"/>
      <c r="I429" s="233"/>
      <c r="J429" s="233"/>
      <c r="K429" s="233"/>
      <c r="L429" s="233"/>
      <c r="M429" s="233"/>
      <c r="N429" s="210"/>
      <c r="O429" s="113"/>
    </row>
    <row r="430" spans="1:15" s="115" customFormat="1" ht="18.95" customHeight="1">
      <c r="A430" s="203"/>
      <c r="B430" s="214"/>
      <c r="C430" s="210"/>
      <c r="D430" s="231"/>
      <c r="E430" s="210"/>
      <c r="F430" s="232"/>
      <c r="G430" s="233"/>
      <c r="H430" s="233"/>
      <c r="I430" s="233"/>
      <c r="J430" s="233"/>
      <c r="K430" s="233"/>
      <c r="L430" s="233"/>
      <c r="M430" s="233"/>
      <c r="N430" s="210"/>
      <c r="O430" s="113"/>
    </row>
    <row r="431" spans="1:15" s="115" customFormat="1" ht="18.95" customHeight="1">
      <c r="A431" s="203"/>
      <c r="B431" s="214"/>
      <c r="C431" s="210"/>
      <c r="D431" s="231"/>
      <c r="E431" s="210"/>
      <c r="F431" s="232"/>
      <c r="G431" s="233"/>
      <c r="H431" s="233"/>
      <c r="I431" s="233"/>
      <c r="J431" s="233"/>
      <c r="K431" s="233"/>
      <c r="L431" s="233"/>
      <c r="M431" s="233"/>
      <c r="N431" s="210"/>
      <c r="O431" s="113"/>
    </row>
    <row r="432" spans="1:15" s="115" customFormat="1" ht="18.95" customHeight="1">
      <c r="A432" s="203"/>
      <c r="B432" s="214"/>
      <c r="C432" s="210"/>
      <c r="D432" s="231"/>
      <c r="E432" s="210"/>
      <c r="F432" s="232"/>
      <c r="G432" s="233"/>
      <c r="H432" s="233"/>
      <c r="I432" s="233"/>
      <c r="J432" s="233"/>
      <c r="K432" s="233"/>
      <c r="L432" s="233"/>
      <c r="M432" s="233"/>
      <c r="N432" s="210"/>
      <c r="O432" s="113"/>
    </row>
    <row r="433" spans="1:15" s="115" customFormat="1" ht="18.95" customHeight="1">
      <c r="A433" s="203"/>
      <c r="B433" s="214"/>
      <c r="C433" s="210"/>
      <c r="D433" s="231"/>
      <c r="E433" s="210"/>
      <c r="F433" s="232"/>
      <c r="G433" s="233"/>
      <c r="H433" s="233"/>
      <c r="I433" s="233"/>
      <c r="J433" s="233"/>
      <c r="K433" s="233"/>
      <c r="L433" s="233"/>
      <c r="M433" s="233"/>
      <c r="N433" s="210"/>
      <c r="O433" s="113"/>
    </row>
    <row r="434" spans="1:15" s="115" customFormat="1" ht="18.95" customHeight="1">
      <c r="A434" s="203"/>
      <c r="B434" s="214"/>
      <c r="C434" s="210"/>
      <c r="D434" s="231"/>
      <c r="E434" s="210"/>
      <c r="F434" s="232"/>
      <c r="G434" s="233"/>
      <c r="H434" s="233"/>
      <c r="I434" s="233"/>
      <c r="J434" s="233"/>
      <c r="K434" s="233"/>
      <c r="L434" s="233"/>
      <c r="M434" s="233"/>
      <c r="N434" s="210"/>
      <c r="O434" s="113"/>
    </row>
    <row r="435" spans="1:15" s="115" customFormat="1" ht="18.95" customHeight="1">
      <c r="A435" s="203"/>
      <c r="B435" s="214"/>
      <c r="C435" s="210"/>
      <c r="D435" s="231"/>
      <c r="E435" s="210"/>
      <c r="F435" s="232"/>
      <c r="G435" s="233"/>
      <c r="H435" s="233"/>
      <c r="I435" s="233"/>
      <c r="J435" s="233"/>
      <c r="K435" s="233"/>
      <c r="L435" s="233"/>
      <c r="M435" s="233"/>
      <c r="N435" s="210"/>
      <c r="O435" s="113"/>
    </row>
    <row r="436" spans="1:15" s="115" customFormat="1" ht="18.95" customHeight="1">
      <c r="A436" s="203"/>
      <c r="B436" s="214"/>
      <c r="C436" s="210"/>
      <c r="D436" s="231"/>
      <c r="E436" s="210"/>
      <c r="F436" s="232"/>
      <c r="G436" s="233"/>
      <c r="H436" s="233"/>
      <c r="I436" s="233"/>
      <c r="J436" s="233"/>
      <c r="K436" s="233"/>
      <c r="L436" s="233"/>
      <c r="M436" s="233"/>
      <c r="N436" s="210"/>
      <c r="O436" s="113"/>
    </row>
    <row r="437" spans="1:15" s="115" customFormat="1" ht="18.95" customHeight="1">
      <c r="A437" s="203"/>
      <c r="B437" s="214"/>
      <c r="C437" s="210"/>
      <c r="D437" s="231"/>
      <c r="E437" s="210"/>
      <c r="F437" s="232"/>
      <c r="G437" s="233"/>
      <c r="H437" s="233"/>
      <c r="I437" s="233"/>
      <c r="J437" s="233"/>
      <c r="K437" s="233"/>
      <c r="L437" s="233"/>
      <c r="M437" s="233"/>
      <c r="N437" s="210"/>
      <c r="O437" s="113"/>
    </row>
    <row r="438" spans="1:15" s="115" customFormat="1" ht="18.95" customHeight="1">
      <c r="A438" s="203"/>
      <c r="B438" s="214"/>
      <c r="C438" s="210"/>
      <c r="D438" s="231"/>
      <c r="E438" s="210"/>
      <c r="F438" s="232"/>
      <c r="G438" s="233"/>
      <c r="H438" s="233"/>
      <c r="I438" s="233"/>
      <c r="J438" s="233"/>
      <c r="K438" s="233"/>
      <c r="L438" s="233"/>
      <c r="M438" s="233"/>
      <c r="N438" s="210"/>
      <c r="O438" s="113"/>
    </row>
    <row r="439" spans="1:15" s="115" customFormat="1" ht="18.95" customHeight="1">
      <c r="A439" s="203"/>
      <c r="B439" s="214"/>
      <c r="C439" s="210"/>
      <c r="D439" s="231"/>
      <c r="E439" s="210"/>
      <c r="F439" s="232"/>
      <c r="G439" s="233"/>
      <c r="H439" s="233"/>
      <c r="I439" s="233"/>
      <c r="J439" s="233"/>
      <c r="K439" s="233"/>
      <c r="L439" s="233"/>
      <c r="M439" s="233"/>
      <c r="N439" s="210"/>
      <c r="O439" s="113"/>
    </row>
    <row r="440" spans="1:15" s="115" customFormat="1" ht="18.95" customHeight="1">
      <c r="A440" s="203"/>
      <c r="B440" s="214"/>
      <c r="C440" s="210"/>
      <c r="D440" s="231"/>
      <c r="E440" s="210"/>
      <c r="F440" s="232"/>
      <c r="G440" s="233"/>
      <c r="H440" s="233"/>
      <c r="I440" s="233"/>
      <c r="J440" s="233"/>
      <c r="K440" s="233"/>
      <c r="L440" s="233"/>
      <c r="M440" s="233"/>
      <c r="N440" s="210"/>
      <c r="O440" s="113"/>
    </row>
    <row r="441" spans="1:15" s="115" customFormat="1" ht="18.95" customHeight="1">
      <c r="A441" s="203"/>
      <c r="B441" s="214"/>
      <c r="C441" s="210"/>
      <c r="D441" s="231"/>
      <c r="E441" s="210"/>
      <c r="F441" s="232"/>
      <c r="G441" s="233"/>
      <c r="H441" s="233"/>
      <c r="I441" s="233"/>
      <c r="J441" s="233"/>
      <c r="K441" s="233"/>
      <c r="L441" s="233"/>
      <c r="M441" s="233"/>
      <c r="N441" s="210"/>
      <c r="O441" s="113"/>
    </row>
    <row r="442" spans="1:15" s="115" customFormat="1" ht="18.95" customHeight="1">
      <c r="A442" s="203"/>
      <c r="B442" s="214"/>
      <c r="C442" s="210"/>
      <c r="D442" s="231"/>
      <c r="E442" s="210"/>
      <c r="F442" s="232"/>
      <c r="G442" s="233"/>
      <c r="H442" s="233"/>
      <c r="I442" s="233"/>
      <c r="J442" s="233"/>
      <c r="K442" s="233"/>
      <c r="L442" s="233"/>
      <c r="M442" s="233"/>
      <c r="N442" s="210"/>
      <c r="O442" s="113"/>
    </row>
    <row r="443" spans="1:15" s="115" customFormat="1" ht="18.95" customHeight="1">
      <c r="A443" s="203"/>
      <c r="B443" s="214"/>
      <c r="C443" s="210"/>
      <c r="D443" s="231"/>
      <c r="E443" s="210"/>
      <c r="F443" s="232"/>
      <c r="G443" s="233"/>
      <c r="H443" s="233"/>
      <c r="I443" s="233"/>
      <c r="J443" s="233"/>
      <c r="K443" s="233"/>
      <c r="L443" s="233"/>
      <c r="M443" s="233"/>
      <c r="N443" s="210"/>
      <c r="O443" s="113"/>
    </row>
    <row r="444" spans="1:15" s="115" customFormat="1" ht="18.95" customHeight="1">
      <c r="A444" s="203"/>
      <c r="B444" s="214"/>
      <c r="C444" s="210"/>
      <c r="D444" s="231"/>
      <c r="E444" s="210"/>
      <c r="F444" s="232"/>
      <c r="G444" s="233"/>
      <c r="H444" s="233"/>
      <c r="I444" s="233"/>
      <c r="J444" s="233"/>
      <c r="K444" s="233"/>
      <c r="L444" s="233"/>
      <c r="M444" s="233"/>
      <c r="N444" s="210"/>
      <c r="O444" s="113"/>
    </row>
    <row r="445" spans="1:15" s="115" customFormat="1" ht="18.95" customHeight="1">
      <c r="A445" s="203"/>
      <c r="B445" s="214"/>
      <c r="C445" s="210"/>
      <c r="D445" s="231"/>
      <c r="E445" s="210"/>
      <c r="F445" s="232"/>
      <c r="G445" s="233"/>
      <c r="H445" s="233"/>
      <c r="I445" s="233"/>
      <c r="J445" s="233"/>
      <c r="K445" s="233"/>
      <c r="L445" s="233"/>
      <c r="M445" s="233"/>
      <c r="N445" s="210"/>
      <c r="O445" s="113"/>
    </row>
    <row r="446" spans="1:15" s="115" customFormat="1" ht="18.95" customHeight="1">
      <c r="A446" s="203"/>
      <c r="B446" s="214"/>
      <c r="C446" s="210"/>
      <c r="D446" s="231"/>
      <c r="E446" s="210"/>
      <c r="F446" s="232"/>
      <c r="G446" s="233"/>
      <c r="H446" s="233"/>
      <c r="I446" s="233"/>
      <c r="J446" s="233"/>
      <c r="K446" s="233"/>
      <c r="L446" s="233"/>
      <c r="M446" s="233"/>
      <c r="N446" s="210"/>
      <c r="O446" s="113"/>
    </row>
    <row r="447" spans="1:15" s="115" customFormat="1" ht="18.95" customHeight="1">
      <c r="A447" s="203"/>
      <c r="B447" s="214"/>
      <c r="C447" s="210"/>
      <c r="D447" s="231"/>
      <c r="E447" s="210"/>
      <c r="F447" s="232"/>
      <c r="G447" s="233"/>
      <c r="H447" s="233"/>
      <c r="I447" s="233"/>
      <c r="J447" s="233"/>
      <c r="K447" s="233"/>
      <c r="L447" s="233"/>
      <c r="M447" s="233"/>
      <c r="N447" s="210"/>
      <c r="O447" s="113"/>
    </row>
    <row r="448" spans="1:15" s="115" customFormat="1" ht="18.95" customHeight="1">
      <c r="A448" s="203"/>
      <c r="B448" s="214"/>
      <c r="C448" s="210"/>
      <c r="D448" s="231"/>
      <c r="E448" s="210"/>
      <c r="F448" s="232"/>
      <c r="G448" s="233"/>
      <c r="H448" s="233"/>
      <c r="I448" s="233"/>
      <c r="J448" s="233"/>
      <c r="K448" s="233"/>
      <c r="L448" s="233"/>
      <c r="M448" s="233"/>
      <c r="N448" s="210"/>
      <c r="O448" s="113"/>
    </row>
    <row r="449" spans="1:15" s="115" customFormat="1" ht="18.95" customHeight="1">
      <c r="A449" s="203"/>
      <c r="B449" s="214"/>
      <c r="C449" s="210"/>
      <c r="D449" s="231"/>
      <c r="E449" s="210"/>
      <c r="F449" s="232"/>
      <c r="G449" s="233"/>
      <c r="H449" s="233"/>
      <c r="I449" s="233"/>
      <c r="J449" s="233"/>
      <c r="K449" s="233"/>
      <c r="L449" s="233"/>
      <c r="M449" s="233"/>
      <c r="N449" s="210"/>
      <c r="O449" s="113"/>
    </row>
    <row r="450" spans="1:15" s="115" customFormat="1" ht="18.95" customHeight="1">
      <c r="A450" s="203"/>
      <c r="B450" s="214"/>
      <c r="C450" s="210"/>
      <c r="D450" s="231"/>
      <c r="E450" s="210"/>
      <c r="F450" s="232"/>
      <c r="G450" s="233"/>
      <c r="H450" s="233"/>
      <c r="I450" s="233"/>
      <c r="J450" s="233"/>
      <c r="K450" s="233"/>
      <c r="L450" s="233"/>
      <c r="M450" s="233"/>
      <c r="N450" s="210"/>
      <c r="O450" s="113"/>
    </row>
    <row r="451" spans="1:15" s="115" customFormat="1" ht="18.95" customHeight="1">
      <c r="A451" s="203"/>
      <c r="B451" s="214"/>
      <c r="C451" s="210"/>
      <c r="D451" s="231"/>
      <c r="E451" s="210"/>
      <c r="F451" s="232"/>
      <c r="G451" s="233"/>
      <c r="H451" s="233"/>
      <c r="I451" s="233"/>
      <c r="J451" s="233"/>
      <c r="K451" s="233"/>
      <c r="L451" s="233"/>
      <c r="M451" s="233"/>
      <c r="N451" s="210"/>
      <c r="O451" s="113"/>
    </row>
    <row r="452" spans="1:15" s="115" customFormat="1" ht="18.95" customHeight="1">
      <c r="A452" s="203"/>
      <c r="B452" s="214"/>
      <c r="C452" s="210"/>
      <c r="D452" s="231"/>
      <c r="E452" s="210"/>
      <c r="F452" s="232"/>
      <c r="G452" s="233"/>
      <c r="H452" s="233"/>
      <c r="I452" s="233"/>
      <c r="J452" s="233"/>
      <c r="K452" s="233"/>
      <c r="L452" s="233"/>
      <c r="M452" s="233"/>
      <c r="N452" s="210"/>
      <c r="O452" s="113"/>
    </row>
    <row r="453" spans="1:15" s="115" customFormat="1" ht="18.95" customHeight="1">
      <c r="A453" s="203"/>
      <c r="B453" s="214"/>
      <c r="C453" s="210"/>
      <c r="D453" s="231"/>
      <c r="E453" s="210"/>
      <c r="F453" s="232"/>
      <c r="G453" s="233"/>
      <c r="H453" s="233"/>
      <c r="I453" s="233"/>
      <c r="J453" s="233"/>
      <c r="K453" s="233"/>
      <c r="L453" s="233"/>
      <c r="M453" s="233"/>
      <c r="N453" s="210"/>
      <c r="O453" s="113"/>
    </row>
    <row r="454" spans="1:15" s="115" customFormat="1" ht="18.95" customHeight="1">
      <c r="A454" s="203"/>
      <c r="B454" s="214"/>
      <c r="C454" s="210"/>
      <c r="D454" s="231"/>
      <c r="E454" s="210"/>
      <c r="F454" s="232"/>
      <c r="G454" s="233"/>
      <c r="H454" s="233"/>
      <c r="I454" s="233"/>
      <c r="J454" s="233"/>
      <c r="K454" s="233"/>
      <c r="L454" s="233"/>
      <c r="M454" s="233"/>
      <c r="N454" s="210"/>
      <c r="O454" s="113"/>
    </row>
    <row r="455" spans="1:15" s="115" customFormat="1" ht="18.95" customHeight="1">
      <c r="A455" s="203"/>
      <c r="B455" s="214"/>
      <c r="C455" s="210"/>
      <c r="D455" s="231"/>
      <c r="E455" s="210"/>
      <c r="F455" s="232"/>
      <c r="G455" s="233"/>
      <c r="H455" s="233"/>
      <c r="I455" s="233"/>
      <c r="J455" s="233"/>
      <c r="K455" s="233"/>
      <c r="L455" s="233"/>
      <c r="M455" s="233"/>
      <c r="N455" s="210"/>
      <c r="O455" s="113"/>
    </row>
    <row r="456" spans="1:15" s="115" customFormat="1" ht="18.95" customHeight="1">
      <c r="A456" s="203"/>
      <c r="B456" s="214"/>
      <c r="C456" s="210"/>
      <c r="D456" s="231"/>
      <c r="E456" s="210"/>
      <c r="F456" s="232"/>
      <c r="G456" s="233"/>
      <c r="H456" s="233"/>
      <c r="I456" s="233"/>
      <c r="J456" s="233"/>
      <c r="K456" s="233"/>
      <c r="L456" s="233"/>
      <c r="M456" s="233"/>
      <c r="N456" s="210"/>
      <c r="O456" s="113"/>
    </row>
    <row r="457" spans="1:15" s="115" customFormat="1" ht="18.95" customHeight="1">
      <c r="A457" s="203"/>
      <c r="B457" s="214"/>
      <c r="C457" s="210"/>
      <c r="D457" s="231"/>
      <c r="E457" s="210"/>
      <c r="F457" s="232"/>
      <c r="G457" s="233"/>
      <c r="H457" s="233"/>
      <c r="I457" s="233"/>
      <c r="J457" s="233"/>
      <c r="K457" s="233"/>
      <c r="L457" s="233"/>
      <c r="M457" s="233"/>
      <c r="N457" s="210"/>
      <c r="O457" s="113"/>
    </row>
    <row r="458" spans="1:15" s="115" customFormat="1" ht="18.95" customHeight="1">
      <c r="A458" s="203"/>
      <c r="B458" s="214"/>
      <c r="C458" s="210"/>
      <c r="D458" s="231"/>
      <c r="E458" s="210"/>
      <c r="F458" s="232"/>
      <c r="G458" s="233"/>
      <c r="H458" s="233"/>
      <c r="I458" s="233"/>
      <c r="J458" s="233"/>
      <c r="K458" s="233"/>
      <c r="L458" s="233"/>
      <c r="M458" s="233"/>
      <c r="N458" s="210"/>
      <c r="O458" s="113"/>
    </row>
    <row r="459" spans="1:15" s="115" customFormat="1" ht="18.95" customHeight="1">
      <c r="A459" s="203"/>
      <c r="B459" s="214"/>
      <c r="C459" s="210"/>
      <c r="D459" s="231"/>
      <c r="E459" s="210"/>
      <c r="F459" s="232"/>
      <c r="G459" s="233"/>
      <c r="H459" s="233"/>
      <c r="I459" s="233"/>
      <c r="J459" s="233"/>
      <c r="K459" s="233"/>
      <c r="L459" s="233"/>
      <c r="M459" s="233"/>
      <c r="N459" s="210"/>
      <c r="O459" s="113"/>
    </row>
    <row r="460" spans="1:15" s="115" customFormat="1" ht="18.95" customHeight="1">
      <c r="A460" s="203"/>
      <c r="B460" s="214"/>
      <c r="C460" s="210"/>
      <c r="D460" s="231"/>
      <c r="E460" s="210"/>
      <c r="F460" s="232"/>
      <c r="G460" s="233"/>
      <c r="H460" s="233"/>
      <c r="I460" s="233"/>
      <c r="J460" s="233"/>
      <c r="K460" s="233"/>
      <c r="L460" s="233"/>
      <c r="M460" s="233"/>
      <c r="N460" s="210"/>
      <c r="O460" s="113"/>
    </row>
    <row r="461" spans="1:15" s="115" customFormat="1" ht="18.95" customHeight="1">
      <c r="A461" s="203"/>
      <c r="B461" s="214"/>
      <c r="C461" s="210"/>
      <c r="D461" s="231"/>
      <c r="E461" s="210"/>
      <c r="F461" s="232"/>
      <c r="G461" s="233"/>
      <c r="H461" s="233"/>
      <c r="I461" s="233"/>
      <c r="J461" s="233"/>
      <c r="K461" s="233"/>
      <c r="L461" s="233"/>
      <c r="M461" s="233"/>
      <c r="N461" s="210"/>
      <c r="O461" s="113"/>
    </row>
    <row r="462" spans="1:15" s="115" customFormat="1" ht="18.95" customHeight="1">
      <c r="A462" s="203"/>
      <c r="B462" s="214"/>
      <c r="C462" s="210"/>
      <c r="D462" s="231"/>
      <c r="E462" s="210"/>
      <c r="F462" s="232"/>
      <c r="G462" s="233"/>
      <c r="H462" s="233"/>
      <c r="I462" s="233"/>
      <c r="J462" s="233"/>
      <c r="K462" s="233"/>
      <c r="L462" s="233"/>
      <c r="M462" s="233"/>
      <c r="N462" s="210"/>
      <c r="O462" s="113"/>
    </row>
    <row r="463" spans="1:15" s="115" customFormat="1" ht="18.95" customHeight="1">
      <c r="A463" s="203"/>
      <c r="B463" s="214"/>
      <c r="C463" s="210"/>
      <c r="D463" s="231"/>
      <c r="E463" s="210"/>
      <c r="F463" s="232"/>
      <c r="G463" s="233"/>
      <c r="H463" s="233"/>
      <c r="I463" s="233"/>
      <c r="J463" s="233"/>
      <c r="K463" s="233"/>
      <c r="L463" s="233"/>
      <c r="M463" s="233"/>
      <c r="N463" s="210"/>
      <c r="O463" s="113"/>
    </row>
    <row r="464" spans="1:15" s="115" customFormat="1" ht="18.95" customHeight="1">
      <c r="A464" s="203"/>
      <c r="B464" s="214"/>
      <c r="C464" s="210"/>
      <c r="D464" s="231"/>
      <c r="E464" s="210"/>
      <c r="F464" s="232"/>
      <c r="G464" s="233"/>
      <c r="H464" s="233"/>
      <c r="I464" s="233"/>
      <c r="J464" s="233"/>
      <c r="K464" s="233"/>
      <c r="L464" s="233"/>
      <c r="M464" s="233"/>
      <c r="N464" s="210"/>
      <c r="O464" s="113"/>
    </row>
    <row r="465" spans="1:15" s="115" customFormat="1" ht="18.95" customHeight="1">
      <c r="A465" s="203"/>
      <c r="B465" s="214"/>
      <c r="C465" s="210"/>
      <c r="D465" s="231"/>
      <c r="E465" s="210"/>
      <c r="F465" s="232"/>
      <c r="G465" s="233"/>
      <c r="H465" s="233"/>
      <c r="I465" s="233"/>
      <c r="J465" s="233"/>
      <c r="K465" s="233"/>
      <c r="L465" s="233"/>
      <c r="M465" s="233"/>
      <c r="N465" s="210"/>
      <c r="O465" s="113"/>
    </row>
    <row r="466" spans="1:15" s="115" customFormat="1" ht="18.95" customHeight="1">
      <c r="A466" s="203"/>
      <c r="B466" s="214"/>
      <c r="C466" s="210"/>
      <c r="D466" s="231"/>
      <c r="E466" s="210"/>
      <c r="F466" s="232"/>
      <c r="G466" s="233"/>
      <c r="H466" s="233"/>
      <c r="I466" s="233"/>
      <c r="J466" s="233"/>
      <c r="K466" s="233"/>
      <c r="L466" s="233"/>
      <c r="M466" s="233"/>
      <c r="N466" s="210"/>
      <c r="O466" s="113"/>
    </row>
    <row r="467" spans="1:15" s="115" customFormat="1" ht="18.95" customHeight="1">
      <c r="A467" s="203"/>
      <c r="B467" s="214"/>
      <c r="C467" s="210"/>
      <c r="D467" s="231"/>
      <c r="E467" s="210"/>
      <c r="F467" s="232"/>
      <c r="G467" s="233"/>
      <c r="H467" s="233"/>
      <c r="I467" s="233"/>
      <c r="J467" s="233"/>
      <c r="K467" s="233"/>
      <c r="L467" s="233"/>
      <c r="M467" s="233"/>
      <c r="N467" s="210"/>
      <c r="O467" s="113"/>
    </row>
    <row r="468" spans="1:15" s="115" customFormat="1" ht="18.95" customHeight="1">
      <c r="A468" s="203"/>
      <c r="B468" s="214"/>
      <c r="C468" s="210"/>
      <c r="D468" s="231"/>
      <c r="E468" s="210"/>
      <c r="F468" s="232"/>
      <c r="G468" s="233"/>
      <c r="H468" s="233"/>
      <c r="I468" s="233"/>
      <c r="J468" s="233"/>
      <c r="K468" s="233"/>
      <c r="L468" s="233"/>
      <c r="M468" s="233"/>
      <c r="N468" s="210"/>
      <c r="O468" s="113"/>
    </row>
    <row r="469" spans="1:15" s="115" customFormat="1" ht="18.95" customHeight="1">
      <c r="A469" s="203"/>
      <c r="B469" s="214"/>
      <c r="C469" s="210"/>
      <c r="D469" s="231"/>
      <c r="E469" s="210"/>
      <c r="F469" s="232"/>
      <c r="G469" s="233"/>
      <c r="H469" s="233"/>
      <c r="I469" s="233"/>
      <c r="J469" s="233"/>
      <c r="K469" s="233"/>
      <c r="L469" s="233"/>
      <c r="M469" s="233"/>
      <c r="N469" s="210"/>
      <c r="O469" s="113"/>
    </row>
    <row r="470" spans="1:15" s="115" customFormat="1" ht="18.95" customHeight="1">
      <c r="A470" s="203"/>
      <c r="B470" s="214"/>
      <c r="C470" s="210"/>
      <c r="D470" s="231"/>
      <c r="E470" s="210"/>
      <c r="F470" s="232"/>
      <c r="G470" s="233"/>
      <c r="H470" s="233"/>
      <c r="I470" s="233"/>
      <c r="J470" s="233"/>
      <c r="K470" s="233"/>
      <c r="L470" s="233"/>
      <c r="M470" s="233"/>
      <c r="N470" s="210"/>
      <c r="O470" s="113"/>
    </row>
    <row r="471" spans="1:15" s="115" customFormat="1" ht="18.95" customHeight="1">
      <c r="A471" s="203"/>
      <c r="B471" s="214"/>
      <c r="C471" s="210"/>
      <c r="D471" s="231"/>
      <c r="E471" s="210"/>
      <c r="F471" s="232"/>
      <c r="G471" s="233"/>
      <c r="H471" s="233"/>
      <c r="I471" s="233"/>
      <c r="J471" s="233"/>
      <c r="K471" s="233"/>
      <c r="L471" s="233"/>
      <c r="M471" s="233"/>
      <c r="N471" s="210"/>
      <c r="O471" s="113"/>
    </row>
    <row r="472" spans="1:15" s="115" customFormat="1" ht="18.95" customHeight="1">
      <c r="A472" s="203"/>
      <c r="B472" s="214"/>
      <c r="C472" s="210"/>
      <c r="D472" s="231"/>
      <c r="E472" s="210"/>
      <c r="F472" s="232"/>
      <c r="G472" s="233"/>
      <c r="H472" s="233"/>
      <c r="I472" s="233"/>
      <c r="J472" s="233"/>
      <c r="K472" s="233"/>
      <c r="L472" s="233"/>
      <c r="M472" s="233"/>
      <c r="N472" s="210"/>
      <c r="O472" s="113"/>
    </row>
    <row r="473" spans="1:15" s="115" customFormat="1" ht="18.95" customHeight="1">
      <c r="A473" s="203"/>
      <c r="B473" s="214"/>
      <c r="C473" s="210"/>
      <c r="D473" s="231"/>
      <c r="E473" s="210"/>
      <c r="F473" s="232"/>
      <c r="G473" s="233"/>
      <c r="H473" s="233"/>
      <c r="I473" s="233"/>
      <c r="J473" s="233"/>
      <c r="K473" s="233"/>
      <c r="L473" s="233"/>
      <c r="M473" s="233"/>
      <c r="N473" s="210"/>
      <c r="O473" s="113"/>
    </row>
    <row r="474" spans="1:15" s="115" customFormat="1" ht="18.95" customHeight="1">
      <c r="A474" s="203"/>
      <c r="B474" s="214"/>
      <c r="C474" s="210"/>
      <c r="D474" s="231"/>
      <c r="E474" s="210"/>
      <c r="F474" s="232"/>
      <c r="G474" s="233"/>
      <c r="H474" s="233"/>
      <c r="I474" s="233"/>
      <c r="J474" s="233"/>
      <c r="K474" s="233"/>
      <c r="L474" s="233"/>
      <c r="M474" s="233"/>
      <c r="N474" s="210"/>
      <c r="O474" s="113"/>
    </row>
    <row r="475" spans="1:15" s="115" customFormat="1" ht="18.95" customHeight="1">
      <c r="A475" s="203"/>
      <c r="B475" s="214"/>
      <c r="C475" s="210"/>
      <c r="D475" s="231"/>
      <c r="E475" s="210"/>
      <c r="F475" s="232"/>
      <c r="G475" s="233"/>
      <c r="H475" s="233"/>
      <c r="I475" s="233"/>
      <c r="J475" s="233"/>
      <c r="K475" s="233"/>
      <c r="L475" s="233"/>
      <c r="M475" s="233"/>
      <c r="N475" s="210"/>
      <c r="O475" s="113"/>
    </row>
    <row r="476" spans="1:15" s="115" customFormat="1" ht="18.95" customHeight="1">
      <c r="A476" s="203"/>
      <c r="B476" s="214"/>
      <c r="C476" s="210"/>
      <c r="D476" s="231"/>
      <c r="E476" s="210"/>
      <c r="F476" s="232"/>
      <c r="G476" s="233"/>
      <c r="H476" s="233"/>
      <c r="I476" s="233"/>
      <c r="J476" s="233"/>
      <c r="K476" s="233"/>
      <c r="L476" s="233"/>
      <c r="M476" s="233"/>
      <c r="N476" s="210"/>
      <c r="O476" s="113"/>
    </row>
    <row r="477" spans="1:15" s="115" customFormat="1" ht="18.95" customHeight="1">
      <c r="A477" s="203"/>
      <c r="B477" s="214"/>
      <c r="C477" s="210"/>
      <c r="D477" s="231"/>
      <c r="E477" s="210"/>
      <c r="F477" s="232"/>
      <c r="G477" s="233"/>
      <c r="H477" s="233"/>
      <c r="I477" s="233"/>
      <c r="J477" s="233"/>
      <c r="K477" s="233"/>
      <c r="L477" s="233"/>
      <c r="M477" s="233"/>
      <c r="N477" s="210"/>
      <c r="O477" s="113"/>
    </row>
    <row r="478" spans="1:15" s="115" customFormat="1" ht="18.95" customHeight="1">
      <c r="A478" s="203"/>
      <c r="B478" s="214"/>
      <c r="C478" s="210"/>
      <c r="D478" s="231"/>
      <c r="E478" s="210"/>
      <c r="F478" s="232"/>
      <c r="G478" s="233"/>
      <c r="H478" s="233"/>
      <c r="I478" s="233"/>
      <c r="J478" s="233"/>
      <c r="K478" s="233"/>
      <c r="L478" s="233"/>
      <c r="M478" s="233"/>
      <c r="N478" s="210"/>
      <c r="O478" s="113"/>
    </row>
    <row r="479" spans="1:15" s="115" customFormat="1" ht="18.95" customHeight="1">
      <c r="A479" s="203"/>
      <c r="B479" s="214"/>
      <c r="C479" s="210"/>
      <c r="D479" s="231"/>
      <c r="E479" s="210"/>
      <c r="F479" s="232"/>
      <c r="G479" s="233"/>
      <c r="H479" s="233"/>
      <c r="I479" s="233"/>
      <c r="J479" s="233"/>
      <c r="K479" s="233"/>
      <c r="L479" s="233"/>
      <c r="M479" s="233"/>
      <c r="N479" s="210"/>
      <c r="O479" s="113"/>
    </row>
    <row r="480" spans="1:15" s="115" customFormat="1" ht="18.95" customHeight="1">
      <c r="A480" s="203"/>
      <c r="B480" s="214"/>
      <c r="C480" s="210"/>
      <c r="D480" s="231"/>
      <c r="E480" s="210"/>
      <c r="F480" s="232"/>
      <c r="G480" s="233"/>
      <c r="H480" s="233"/>
      <c r="I480" s="233"/>
      <c r="J480" s="233"/>
      <c r="K480" s="233"/>
      <c r="L480" s="233"/>
      <c r="M480" s="233"/>
      <c r="N480" s="210"/>
      <c r="O480" s="113"/>
    </row>
    <row r="481" spans="1:15" s="115" customFormat="1" ht="18.95" customHeight="1">
      <c r="A481" s="203"/>
      <c r="B481" s="214"/>
      <c r="C481" s="210"/>
      <c r="D481" s="231"/>
      <c r="E481" s="210"/>
      <c r="F481" s="232"/>
      <c r="G481" s="233"/>
      <c r="H481" s="233"/>
      <c r="I481" s="233"/>
      <c r="J481" s="233"/>
      <c r="K481" s="233"/>
      <c r="L481" s="233"/>
      <c r="M481" s="233"/>
      <c r="N481" s="210"/>
      <c r="O481" s="113"/>
    </row>
    <row r="482" spans="1:15" s="115" customFormat="1" ht="18.95" customHeight="1">
      <c r="A482" s="203"/>
      <c r="B482" s="214"/>
      <c r="C482" s="210"/>
      <c r="D482" s="231"/>
      <c r="E482" s="210"/>
      <c r="F482" s="232"/>
      <c r="G482" s="233"/>
      <c r="H482" s="233"/>
      <c r="I482" s="233"/>
      <c r="J482" s="233"/>
      <c r="K482" s="233"/>
      <c r="L482" s="233"/>
      <c r="M482" s="233"/>
      <c r="N482" s="210"/>
      <c r="O482" s="113"/>
    </row>
    <row r="483" spans="1:15" s="115" customFormat="1" ht="18.95" customHeight="1">
      <c r="A483" s="203"/>
      <c r="B483" s="214"/>
      <c r="C483" s="210"/>
      <c r="D483" s="231"/>
      <c r="E483" s="210"/>
      <c r="F483" s="232"/>
      <c r="G483" s="233"/>
      <c r="H483" s="233"/>
      <c r="I483" s="233"/>
      <c r="J483" s="233"/>
      <c r="K483" s="233"/>
      <c r="L483" s="233"/>
      <c r="M483" s="233"/>
      <c r="N483" s="210"/>
      <c r="O483" s="113"/>
    </row>
    <row r="484" spans="1:15" s="115" customFormat="1" ht="18.95" customHeight="1">
      <c r="A484" s="203"/>
      <c r="B484" s="214"/>
      <c r="C484" s="210"/>
      <c r="D484" s="231"/>
      <c r="E484" s="210"/>
      <c r="F484" s="232"/>
      <c r="G484" s="233"/>
      <c r="H484" s="233"/>
      <c r="I484" s="233"/>
      <c r="J484" s="233"/>
      <c r="K484" s="233"/>
      <c r="L484" s="233"/>
      <c r="M484" s="233"/>
      <c r="N484" s="210"/>
      <c r="O484" s="113"/>
    </row>
    <row r="485" spans="1:15" s="115" customFormat="1" ht="18.95" customHeight="1">
      <c r="A485" s="203"/>
      <c r="B485" s="214"/>
      <c r="C485" s="210"/>
      <c r="D485" s="231"/>
      <c r="E485" s="210"/>
      <c r="F485" s="232"/>
      <c r="G485" s="233"/>
      <c r="H485" s="233"/>
      <c r="I485" s="233"/>
      <c r="J485" s="233"/>
      <c r="K485" s="233"/>
      <c r="L485" s="233"/>
      <c r="M485" s="233"/>
      <c r="N485" s="210"/>
      <c r="O485" s="113"/>
    </row>
    <row r="486" spans="1:15" s="115" customFormat="1" ht="18.95" customHeight="1">
      <c r="A486" s="203"/>
      <c r="B486" s="214"/>
      <c r="C486" s="210"/>
      <c r="D486" s="231"/>
      <c r="E486" s="210"/>
      <c r="F486" s="232"/>
      <c r="G486" s="233"/>
      <c r="H486" s="233"/>
      <c r="I486" s="233"/>
      <c r="J486" s="233"/>
      <c r="K486" s="233"/>
      <c r="L486" s="233"/>
      <c r="M486" s="233"/>
      <c r="N486" s="210"/>
      <c r="O486" s="113"/>
    </row>
    <row r="487" spans="1:15" s="115" customFormat="1" ht="18.95" customHeight="1">
      <c r="A487" s="203"/>
      <c r="B487" s="214"/>
      <c r="C487" s="210"/>
      <c r="D487" s="231"/>
      <c r="E487" s="210"/>
      <c r="F487" s="232"/>
      <c r="G487" s="233"/>
      <c r="H487" s="233"/>
      <c r="I487" s="233"/>
      <c r="J487" s="233"/>
      <c r="K487" s="233"/>
      <c r="L487" s="233"/>
      <c r="M487" s="233"/>
      <c r="N487" s="210"/>
      <c r="O487" s="113"/>
    </row>
    <row r="488" spans="1:15" s="115" customFormat="1" ht="18.95" customHeight="1">
      <c r="A488" s="203"/>
      <c r="B488" s="214"/>
      <c r="C488" s="210"/>
      <c r="D488" s="231"/>
      <c r="E488" s="210"/>
      <c r="F488" s="232"/>
      <c r="G488" s="233"/>
      <c r="H488" s="233"/>
      <c r="I488" s="233"/>
      <c r="J488" s="233"/>
      <c r="K488" s="233"/>
      <c r="L488" s="233"/>
      <c r="M488" s="233"/>
      <c r="N488" s="210"/>
      <c r="O488" s="113"/>
    </row>
    <row r="489" spans="1:15" s="115" customFormat="1" ht="18.95" customHeight="1">
      <c r="A489" s="203"/>
      <c r="B489" s="214"/>
      <c r="C489" s="210"/>
      <c r="D489" s="231"/>
      <c r="E489" s="210"/>
      <c r="F489" s="232"/>
      <c r="G489" s="233"/>
      <c r="H489" s="233"/>
      <c r="I489" s="233"/>
      <c r="J489" s="233"/>
      <c r="K489" s="233"/>
      <c r="L489" s="233"/>
      <c r="M489" s="233"/>
      <c r="N489" s="210"/>
      <c r="O489" s="113"/>
    </row>
    <row r="490" spans="1:15" s="115" customFormat="1" ht="18.95" customHeight="1">
      <c r="A490" s="203"/>
      <c r="B490" s="214"/>
      <c r="C490" s="210"/>
      <c r="D490" s="231"/>
      <c r="E490" s="210"/>
      <c r="F490" s="232"/>
      <c r="G490" s="233"/>
      <c r="H490" s="233"/>
      <c r="I490" s="233"/>
      <c r="J490" s="233"/>
      <c r="K490" s="233"/>
      <c r="L490" s="233"/>
      <c r="M490" s="233"/>
      <c r="N490" s="210"/>
      <c r="O490" s="113"/>
    </row>
    <row r="491" spans="1:15" s="115" customFormat="1" ht="18.95" customHeight="1">
      <c r="A491" s="203"/>
      <c r="B491" s="214"/>
      <c r="C491" s="210"/>
      <c r="D491" s="231"/>
      <c r="E491" s="210"/>
      <c r="F491" s="232"/>
      <c r="G491" s="233"/>
      <c r="H491" s="233"/>
      <c r="I491" s="233"/>
      <c r="J491" s="233"/>
      <c r="K491" s="233"/>
      <c r="L491" s="233"/>
      <c r="M491" s="233"/>
      <c r="N491" s="210"/>
      <c r="O491" s="113"/>
    </row>
    <row r="492" spans="1:15" s="115" customFormat="1" ht="18.95" customHeight="1">
      <c r="A492" s="203"/>
      <c r="B492" s="214"/>
      <c r="C492" s="210"/>
      <c r="D492" s="231"/>
      <c r="E492" s="210"/>
      <c r="F492" s="232"/>
      <c r="G492" s="233"/>
      <c r="H492" s="233"/>
      <c r="I492" s="233"/>
      <c r="J492" s="233"/>
      <c r="K492" s="233"/>
      <c r="L492" s="233"/>
      <c r="M492" s="233"/>
      <c r="N492" s="210"/>
      <c r="O492" s="113"/>
    </row>
    <row r="493" spans="1:15" s="115" customFormat="1" ht="18.95" customHeight="1">
      <c r="A493" s="203"/>
      <c r="B493" s="214"/>
      <c r="C493" s="210"/>
      <c r="D493" s="231"/>
      <c r="E493" s="210"/>
      <c r="F493" s="232"/>
      <c r="G493" s="233"/>
      <c r="H493" s="233"/>
      <c r="I493" s="233"/>
      <c r="J493" s="233"/>
      <c r="K493" s="233"/>
      <c r="L493" s="233"/>
      <c r="M493" s="233"/>
      <c r="N493" s="210"/>
      <c r="O493" s="113"/>
    </row>
    <row r="494" spans="1:15" s="115" customFormat="1" ht="18.95" customHeight="1">
      <c r="A494" s="203"/>
      <c r="B494" s="214"/>
      <c r="C494" s="210"/>
      <c r="D494" s="231"/>
      <c r="E494" s="210"/>
      <c r="F494" s="232"/>
      <c r="G494" s="233"/>
      <c r="H494" s="233"/>
      <c r="I494" s="233"/>
      <c r="J494" s="233"/>
      <c r="K494" s="233"/>
      <c r="L494" s="233"/>
      <c r="M494" s="233"/>
      <c r="N494" s="210"/>
      <c r="O494" s="113"/>
    </row>
    <row r="495" spans="1:15" s="115" customFormat="1" ht="18.95" customHeight="1">
      <c r="A495" s="203"/>
      <c r="B495" s="214"/>
      <c r="C495" s="210"/>
      <c r="D495" s="231"/>
      <c r="E495" s="210"/>
      <c r="F495" s="232"/>
      <c r="G495" s="233"/>
      <c r="H495" s="233"/>
      <c r="I495" s="233"/>
      <c r="J495" s="233"/>
      <c r="K495" s="233"/>
      <c r="L495" s="233"/>
      <c r="M495" s="233"/>
      <c r="N495" s="210"/>
      <c r="O495" s="113"/>
    </row>
    <row r="496" spans="1:15" s="115" customFormat="1" ht="18.95" customHeight="1">
      <c r="A496" s="203"/>
      <c r="B496" s="214"/>
      <c r="C496" s="210"/>
      <c r="D496" s="231"/>
      <c r="E496" s="210"/>
      <c r="F496" s="232"/>
      <c r="G496" s="233"/>
      <c r="H496" s="233"/>
      <c r="I496" s="233"/>
      <c r="J496" s="233"/>
      <c r="K496" s="233"/>
      <c r="L496" s="233"/>
      <c r="M496" s="233"/>
      <c r="N496" s="210"/>
      <c r="O496" s="113"/>
    </row>
    <row r="497" spans="1:15" s="115" customFormat="1" ht="18.95" customHeight="1">
      <c r="A497" s="203"/>
      <c r="B497" s="214"/>
      <c r="C497" s="210"/>
      <c r="D497" s="231"/>
      <c r="E497" s="210"/>
      <c r="F497" s="232"/>
      <c r="G497" s="233"/>
      <c r="H497" s="233"/>
      <c r="I497" s="233"/>
      <c r="J497" s="233"/>
      <c r="K497" s="233"/>
      <c r="L497" s="233"/>
      <c r="M497" s="233"/>
      <c r="N497" s="210"/>
      <c r="O497" s="113"/>
    </row>
    <row r="498" spans="1:15" s="115" customFormat="1" ht="18.95" customHeight="1">
      <c r="A498" s="203"/>
      <c r="B498" s="214"/>
      <c r="C498" s="210"/>
      <c r="D498" s="231"/>
      <c r="E498" s="210"/>
      <c r="F498" s="232"/>
      <c r="G498" s="233"/>
      <c r="H498" s="233"/>
      <c r="I498" s="233"/>
      <c r="J498" s="233"/>
      <c r="K498" s="233"/>
      <c r="L498" s="233"/>
      <c r="M498" s="233"/>
      <c r="N498" s="210"/>
      <c r="O498" s="113"/>
    </row>
    <row r="499" spans="1:15" s="115" customFormat="1" ht="18.95" customHeight="1">
      <c r="A499" s="203"/>
      <c r="B499" s="214"/>
      <c r="C499" s="210"/>
      <c r="D499" s="231"/>
      <c r="E499" s="210"/>
      <c r="F499" s="232"/>
      <c r="G499" s="233"/>
      <c r="H499" s="233"/>
      <c r="I499" s="233"/>
      <c r="J499" s="233"/>
      <c r="K499" s="233"/>
      <c r="L499" s="233"/>
      <c r="M499" s="233"/>
      <c r="N499" s="210"/>
      <c r="O499" s="113"/>
    </row>
    <row r="500" spans="1:15" s="115" customFormat="1" ht="18.95" customHeight="1">
      <c r="A500" s="203"/>
      <c r="B500" s="214"/>
      <c r="C500" s="210"/>
      <c r="D500" s="231"/>
      <c r="E500" s="210"/>
      <c r="F500" s="232"/>
      <c r="G500" s="233"/>
      <c r="H500" s="233"/>
      <c r="I500" s="233"/>
      <c r="J500" s="233"/>
      <c r="K500" s="233"/>
      <c r="L500" s="233"/>
      <c r="M500" s="233"/>
      <c r="N500" s="210"/>
      <c r="O500" s="113"/>
    </row>
    <row r="501" spans="1:15" s="115" customFormat="1" ht="18.95" customHeight="1">
      <c r="A501" s="203"/>
      <c r="B501" s="214"/>
      <c r="C501" s="210"/>
      <c r="D501" s="231"/>
      <c r="E501" s="210"/>
      <c r="F501" s="232"/>
      <c r="G501" s="233"/>
      <c r="H501" s="233"/>
      <c r="I501" s="233"/>
      <c r="J501" s="233"/>
      <c r="K501" s="233"/>
      <c r="L501" s="233"/>
      <c r="M501" s="233"/>
      <c r="N501" s="210"/>
      <c r="O501" s="113"/>
    </row>
    <row r="502" spans="1:15" s="115" customFormat="1" ht="18.95" customHeight="1">
      <c r="A502" s="203"/>
      <c r="B502" s="214"/>
      <c r="C502" s="210"/>
      <c r="D502" s="231"/>
      <c r="E502" s="210"/>
      <c r="F502" s="232"/>
      <c r="G502" s="233"/>
      <c r="H502" s="233"/>
      <c r="I502" s="233"/>
      <c r="J502" s="233"/>
      <c r="K502" s="233"/>
      <c r="L502" s="233"/>
      <c r="M502" s="233"/>
      <c r="N502" s="210"/>
      <c r="O502" s="113"/>
    </row>
    <row r="503" spans="1:15" s="115" customFormat="1" ht="18.95" customHeight="1">
      <c r="A503" s="203"/>
      <c r="B503" s="214"/>
      <c r="C503" s="210"/>
      <c r="D503" s="231"/>
      <c r="E503" s="210"/>
      <c r="F503" s="232"/>
      <c r="G503" s="233"/>
      <c r="H503" s="233"/>
      <c r="I503" s="233"/>
      <c r="J503" s="233"/>
      <c r="K503" s="233"/>
      <c r="L503" s="233"/>
      <c r="M503" s="233"/>
      <c r="N503" s="210"/>
      <c r="O503" s="113"/>
    </row>
    <row r="504" spans="1:15" s="115" customFormat="1" ht="18.95" customHeight="1">
      <c r="A504" s="203"/>
      <c r="B504" s="214"/>
      <c r="C504" s="210"/>
      <c r="D504" s="231"/>
      <c r="E504" s="210"/>
      <c r="F504" s="232"/>
      <c r="G504" s="233"/>
      <c r="H504" s="233"/>
      <c r="I504" s="233"/>
      <c r="J504" s="233"/>
      <c r="K504" s="233"/>
      <c r="L504" s="233"/>
      <c r="M504" s="233"/>
      <c r="N504" s="210"/>
      <c r="O504" s="113"/>
    </row>
    <row r="505" spans="1:15" s="115" customFormat="1" ht="18.95" customHeight="1">
      <c r="A505" s="203"/>
      <c r="B505" s="214"/>
      <c r="C505" s="210"/>
      <c r="D505" s="231"/>
      <c r="E505" s="210"/>
      <c r="F505" s="232"/>
      <c r="G505" s="233"/>
      <c r="H505" s="233"/>
      <c r="I505" s="233"/>
      <c r="J505" s="233"/>
      <c r="K505" s="233"/>
      <c r="L505" s="233"/>
      <c r="M505" s="233"/>
      <c r="N505" s="210"/>
      <c r="O505" s="113"/>
    </row>
    <row r="506" spans="1:15" s="115" customFormat="1" ht="18.95" customHeight="1">
      <c r="A506" s="203"/>
      <c r="B506" s="214"/>
      <c r="C506" s="210"/>
      <c r="D506" s="231"/>
      <c r="E506" s="210"/>
      <c r="F506" s="232"/>
      <c r="G506" s="233"/>
      <c r="H506" s="233"/>
      <c r="I506" s="233"/>
      <c r="J506" s="233"/>
      <c r="K506" s="233"/>
      <c r="L506" s="233"/>
      <c r="M506" s="233"/>
      <c r="N506" s="210"/>
      <c r="O506" s="113"/>
    </row>
    <row r="507" spans="1:15" s="115" customFormat="1" ht="18.95" customHeight="1">
      <c r="A507" s="203"/>
      <c r="B507" s="214"/>
      <c r="C507" s="210"/>
      <c r="D507" s="231"/>
      <c r="E507" s="210"/>
      <c r="F507" s="232"/>
      <c r="G507" s="233"/>
      <c r="H507" s="233"/>
      <c r="I507" s="233"/>
      <c r="J507" s="233"/>
      <c r="K507" s="233"/>
      <c r="L507" s="233"/>
      <c r="M507" s="233"/>
      <c r="N507" s="210"/>
      <c r="O507" s="113"/>
    </row>
    <row r="508" spans="1:15" s="115" customFormat="1" ht="18.95" customHeight="1">
      <c r="A508" s="203"/>
      <c r="B508" s="214"/>
      <c r="C508" s="210"/>
      <c r="D508" s="231"/>
      <c r="E508" s="210"/>
      <c r="F508" s="232"/>
      <c r="G508" s="233"/>
      <c r="H508" s="233"/>
      <c r="I508" s="233"/>
      <c r="J508" s="233"/>
      <c r="K508" s="233"/>
      <c r="L508" s="233"/>
      <c r="M508" s="233"/>
      <c r="N508" s="210"/>
      <c r="O508" s="113"/>
    </row>
    <row r="509" spans="1:15" s="115" customFormat="1" ht="18.95" customHeight="1">
      <c r="A509" s="203"/>
      <c r="B509" s="214"/>
      <c r="C509" s="210"/>
      <c r="D509" s="231"/>
      <c r="E509" s="210"/>
      <c r="F509" s="232"/>
      <c r="G509" s="233"/>
      <c r="H509" s="233"/>
      <c r="I509" s="233"/>
      <c r="J509" s="233"/>
      <c r="K509" s="233"/>
      <c r="L509" s="233"/>
      <c r="M509" s="233"/>
      <c r="N509" s="210"/>
      <c r="O509" s="113"/>
    </row>
    <row r="510" spans="1:15" s="115" customFormat="1" ht="18.95" customHeight="1">
      <c r="A510" s="203"/>
      <c r="B510" s="214"/>
      <c r="C510" s="210"/>
      <c r="D510" s="231"/>
      <c r="E510" s="210"/>
      <c r="F510" s="232"/>
      <c r="G510" s="233"/>
      <c r="H510" s="233"/>
      <c r="I510" s="233"/>
      <c r="J510" s="233"/>
      <c r="K510" s="233"/>
      <c r="L510" s="233"/>
      <c r="M510" s="233"/>
      <c r="N510" s="210"/>
      <c r="O510" s="113"/>
    </row>
    <row r="511" spans="1:15" s="115" customFormat="1" ht="18.95" customHeight="1">
      <c r="A511" s="203"/>
      <c r="B511" s="214"/>
      <c r="C511" s="210"/>
      <c r="D511" s="231"/>
      <c r="E511" s="210"/>
      <c r="F511" s="232"/>
      <c r="G511" s="233"/>
      <c r="H511" s="233"/>
      <c r="I511" s="233"/>
      <c r="J511" s="233"/>
      <c r="K511" s="233"/>
      <c r="L511" s="233"/>
      <c r="M511" s="233"/>
      <c r="N511" s="210"/>
      <c r="O511" s="113"/>
    </row>
    <row r="512" spans="1:15" s="115" customFormat="1" ht="18.95" customHeight="1">
      <c r="A512" s="203"/>
      <c r="B512" s="214"/>
      <c r="C512" s="210"/>
      <c r="D512" s="231"/>
      <c r="E512" s="210"/>
      <c r="F512" s="232"/>
      <c r="G512" s="233"/>
      <c r="H512" s="233"/>
      <c r="I512" s="233"/>
      <c r="J512" s="233"/>
      <c r="K512" s="233"/>
      <c r="L512" s="233"/>
      <c r="M512" s="233"/>
      <c r="N512" s="210"/>
      <c r="O512" s="113"/>
    </row>
    <row r="513" spans="1:15" s="115" customFormat="1" ht="18.95" customHeight="1">
      <c r="A513" s="203"/>
      <c r="B513" s="214"/>
      <c r="C513" s="210"/>
      <c r="D513" s="231"/>
      <c r="E513" s="210"/>
      <c r="F513" s="232"/>
      <c r="G513" s="233"/>
      <c r="H513" s="233"/>
      <c r="I513" s="233"/>
      <c r="J513" s="233"/>
      <c r="K513" s="233"/>
      <c r="L513" s="233"/>
      <c r="M513" s="233"/>
      <c r="N513" s="210"/>
      <c r="O513" s="113"/>
    </row>
    <row r="514" spans="1:15" s="115" customFormat="1" ht="18.95" customHeight="1">
      <c r="A514" s="203"/>
      <c r="B514" s="214"/>
      <c r="C514" s="210"/>
      <c r="D514" s="231"/>
      <c r="E514" s="210"/>
      <c r="F514" s="232"/>
      <c r="G514" s="233"/>
      <c r="H514" s="233"/>
      <c r="I514" s="233"/>
      <c r="J514" s="233"/>
      <c r="K514" s="233"/>
      <c r="L514" s="233"/>
      <c r="M514" s="233"/>
      <c r="N514" s="210"/>
      <c r="O514" s="113"/>
    </row>
    <row r="515" spans="1:15" s="115" customFormat="1" ht="18.95" customHeight="1">
      <c r="A515" s="203"/>
      <c r="B515" s="214"/>
      <c r="C515" s="210"/>
      <c r="D515" s="231"/>
      <c r="E515" s="210"/>
      <c r="F515" s="232"/>
      <c r="G515" s="233"/>
      <c r="H515" s="233"/>
      <c r="I515" s="233"/>
      <c r="J515" s="233"/>
      <c r="K515" s="233"/>
      <c r="L515" s="233"/>
      <c r="M515" s="233"/>
      <c r="N515" s="210"/>
      <c r="O515" s="113"/>
    </row>
    <row r="516" spans="1:15" s="115" customFormat="1" ht="18.95" customHeight="1">
      <c r="A516" s="203"/>
      <c r="B516" s="214"/>
      <c r="C516" s="210"/>
      <c r="D516" s="231"/>
      <c r="E516" s="210"/>
      <c r="F516" s="232"/>
      <c r="G516" s="233"/>
      <c r="H516" s="233"/>
      <c r="I516" s="233"/>
      <c r="J516" s="233"/>
      <c r="K516" s="233"/>
      <c r="L516" s="233"/>
      <c r="M516" s="233"/>
      <c r="N516" s="210"/>
      <c r="O516" s="113"/>
    </row>
    <row r="517" spans="1:15" s="115" customFormat="1" ht="18.95" customHeight="1">
      <c r="A517" s="203"/>
      <c r="B517" s="214"/>
      <c r="C517" s="210"/>
      <c r="D517" s="231"/>
      <c r="E517" s="210"/>
      <c r="F517" s="232"/>
      <c r="G517" s="233"/>
      <c r="H517" s="233"/>
      <c r="I517" s="233"/>
      <c r="J517" s="233"/>
      <c r="K517" s="233"/>
      <c r="L517" s="233"/>
      <c r="M517" s="233"/>
      <c r="N517" s="210"/>
      <c r="O517" s="113"/>
    </row>
    <row r="518" spans="1:15" s="115" customFormat="1" ht="18.95" customHeight="1">
      <c r="A518" s="203"/>
      <c r="B518" s="214"/>
      <c r="C518" s="210"/>
      <c r="D518" s="231"/>
      <c r="E518" s="210"/>
      <c r="F518" s="232"/>
      <c r="G518" s="233"/>
      <c r="H518" s="233"/>
      <c r="I518" s="233"/>
      <c r="J518" s="233"/>
      <c r="K518" s="233"/>
      <c r="L518" s="233"/>
      <c r="M518" s="233"/>
      <c r="N518" s="210"/>
      <c r="O518" s="113"/>
    </row>
    <row r="519" spans="1:15" s="115" customFormat="1" ht="18.95" customHeight="1">
      <c r="A519" s="203"/>
      <c r="B519" s="214"/>
      <c r="C519" s="210"/>
      <c r="D519" s="231"/>
      <c r="E519" s="210"/>
      <c r="F519" s="232"/>
      <c r="G519" s="233"/>
      <c r="H519" s="233"/>
      <c r="I519" s="233"/>
      <c r="J519" s="233"/>
      <c r="K519" s="233"/>
      <c r="L519" s="233"/>
      <c r="M519" s="233"/>
      <c r="N519" s="210"/>
      <c r="O519" s="113"/>
    </row>
    <row r="520" spans="1:15" s="115" customFormat="1" ht="18.95" customHeight="1">
      <c r="A520" s="203"/>
      <c r="B520" s="214"/>
      <c r="C520" s="210"/>
      <c r="D520" s="231"/>
      <c r="E520" s="210"/>
      <c r="F520" s="232"/>
      <c r="G520" s="233"/>
      <c r="H520" s="233"/>
      <c r="I520" s="233"/>
      <c r="J520" s="233"/>
      <c r="K520" s="233"/>
      <c r="L520" s="233"/>
      <c r="M520" s="233"/>
      <c r="N520" s="210"/>
      <c r="O520" s="113"/>
    </row>
    <row r="521" spans="1:15" s="115" customFormat="1" ht="18.95" customHeight="1">
      <c r="A521" s="203"/>
      <c r="B521" s="214"/>
      <c r="C521" s="210"/>
      <c r="D521" s="231"/>
      <c r="E521" s="210"/>
      <c r="F521" s="232"/>
      <c r="G521" s="233"/>
      <c r="H521" s="233"/>
      <c r="I521" s="233"/>
      <c r="J521" s="233"/>
      <c r="K521" s="233"/>
      <c r="L521" s="233"/>
      <c r="M521" s="233"/>
      <c r="N521" s="210"/>
      <c r="O521" s="113"/>
    </row>
    <row r="522" spans="1:15" s="115" customFormat="1" ht="18.95" customHeight="1">
      <c r="A522" s="203"/>
      <c r="B522" s="214"/>
      <c r="C522" s="210"/>
      <c r="D522" s="231"/>
      <c r="E522" s="210"/>
      <c r="F522" s="232"/>
      <c r="G522" s="233"/>
      <c r="H522" s="233"/>
      <c r="I522" s="233"/>
      <c r="J522" s="233"/>
      <c r="K522" s="233"/>
      <c r="L522" s="233"/>
      <c r="M522" s="233"/>
      <c r="N522" s="210"/>
      <c r="O522" s="113"/>
    </row>
    <row r="523" spans="1:15" s="115" customFormat="1" ht="18.95" customHeight="1">
      <c r="A523" s="203"/>
      <c r="B523" s="214"/>
      <c r="C523" s="210"/>
      <c r="D523" s="231"/>
      <c r="E523" s="210"/>
      <c r="F523" s="232"/>
      <c r="G523" s="233"/>
      <c r="H523" s="233"/>
      <c r="I523" s="233"/>
      <c r="J523" s="233"/>
      <c r="K523" s="233"/>
      <c r="L523" s="233"/>
      <c r="M523" s="233"/>
      <c r="N523" s="210"/>
      <c r="O523" s="113"/>
    </row>
    <row r="524" spans="1:15" s="115" customFormat="1" ht="18.95" customHeight="1">
      <c r="A524" s="203"/>
      <c r="B524" s="214"/>
      <c r="C524" s="210"/>
      <c r="D524" s="231"/>
      <c r="E524" s="210"/>
      <c r="F524" s="232"/>
      <c r="G524" s="233"/>
      <c r="H524" s="233"/>
      <c r="I524" s="233"/>
      <c r="J524" s="233"/>
      <c r="K524" s="233"/>
      <c r="L524" s="233"/>
      <c r="M524" s="233"/>
      <c r="N524" s="210"/>
      <c r="O524" s="113"/>
    </row>
    <row r="525" spans="1:15" s="115" customFormat="1" ht="18.95" customHeight="1">
      <c r="A525" s="203"/>
      <c r="B525" s="214"/>
      <c r="C525" s="210"/>
      <c r="D525" s="231"/>
      <c r="E525" s="210"/>
      <c r="F525" s="232"/>
      <c r="G525" s="233"/>
      <c r="H525" s="233"/>
      <c r="I525" s="233"/>
      <c r="J525" s="233"/>
      <c r="K525" s="233"/>
      <c r="L525" s="233"/>
      <c r="M525" s="233"/>
      <c r="N525" s="210"/>
      <c r="O525" s="113"/>
    </row>
    <row r="526" spans="1:15" s="115" customFormat="1" ht="18.95" customHeight="1">
      <c r="A526" s="203"/>
      <c r="B526" s="214"/>
      <c r="C526" s="210"/>
      <c r="D526" s="231"/>
      <c r="E526" s="210"/>
      <c r="F526" s="232"/>
      <c r="G526" s="233"/>
      <c r="H526" s="233"/>
      <c r="I526" s="233"/>
      <c r="J526" s="233"/>
      <c r="K526" s="233"/>
      <c r="L526" s="233"/>
      <c r="M526" s="233"/>
      <c r="N526" s="210"/>
      <c r="O526" s="113"/>
    </row>
    <row r="527" spans="1:15" s="115" customFormat="1" ht="18.95" customHeight="1">
      <c r="A527" s="203"/>
      <c r="B527" s="214"/>
      <c r="C527" s="210"/>
      <c r="D527" s="231"/>
      <c r="E527" s="210"/>
      <c r="F527" s="232"/>
      <c r="G527" s="233"/>
      <c r="H527" s="233"/>
      <c r="I527" s="233"/>
      <c r="J527" s="233"/>
      <c r="K527" s="233"/>
      <c r="L527" s="233"/>
      <c r="M527" s="233"/>
      <c r="N527" s="210"/>
      <c r="O527" s="113"/>
    </row>
    <row r="528" spans="1:15" s="115" customFormat="1" ht="18.95" customHeight="1">
      <c r="A528" s="203"/>
      <c r="B528" s="214"/>
      <c r="C528" s="210"/>
      <c r="D528" s="231"/>
      <c r="E528" s="210"/>
      <c r="F528" s="232"/>
      <c r="G528" s="233"/>
      <c r="H528" s="233"/>
      <c r="I528" s="233"/>
      <c r="J528" s="233"/>
      <c r="K528" s="233"/>
      <c r="L528" s="233"/>
      <c r="M528" s="233"/>
      <c r="N528" s="210"/>
      <c r="O528" s="113"/>
    </row>
    <row r="529" spans="1:15" s="115" customFormat="1" ht="18.95" customHeight="1">
      <c r="A529" s="203"/>
      <c r="B529" s="214"/>
      <c r="C529" s="210"/>
      <c r="D529" s="231"/>
      <c r="E529" s="210"/>
      <c r="F529" s="232"/>
      <c r="G529" s="233"/>
      <c r="H529" s="233"/>
      <c r="I529" s="233"/>
      <c r="J529" s="233"/>
      <c r="K529" s="233"/>
      <c r="L529" s="233"/>
      <c r="M529" s="233"/>
      <c r="N529" s="210"/>
      <c r="O529" s="113"/>
    </row>
    <row r="530" spans="1:15" s="115" customFormat="1" ht="18.95" customHeight="1">
      <c r="A530" s="203"/>
      <c r="B530" s="214"/>
      <c r="C530" s="210"/>
      <c r="D530" s="231"/>
      <c r="E530" s="210"/>
      <c r="F530" s="232"/>
      <c r="G530" s="233"/>
      <c r="H530" s="233"/>
      <c r="I530" s="233"/>
      <c r="J530" s="233"/>
      <c r="K530" s="233"/>
      <c r="L530" s="233"/>
      <c r="M530" s="233"/>
      <c r="N530" s="210"/>
      <c r="O530" s="113"/>
    </row>
    <row r="531" spans="1:15" s="115" customFormat="1" ht="18.95" customHeight="1">
      <c r="A531" s="203"/>
      <c r="B531" s="214"/>
      <c r="C531" s="210"/>
      <c r="D531" s="231"/>
      <c r="E531" s="210"/>
      <c r="F531" s="232"/>
      <c r="G531" s="233"/>
      <c r="H531" s="233"/>
      <c r="I531" s="233"/>
      <c r="J531" s="233"/>
      <c r="K531" s="233"/>
      <c r="L531" s="233"/>
      <c r="M531" s="233"/>
      <c r="N531" s="210"/>
      <c r="O531" s="113"/>
    </row>
    <row r="532" spans="1:15" s="115" customFormat="1" ht="18.95" customHeight="1">
      <c r="A532" s="203"/>
      <c r="B532" s="214"/>
      <c r="C532" s="210"/>
      <c r="D532" s="231"/>
      <c r="E532" s="210"/>
      <c r="F532" s="232"/>
      <c r="G532" s="233"/>
      <c r="H532" s="233"/>
      <c r="I532" s="233"/>
      <c r="J532" s="233"/>
      <c r="K532" s="233"/>
      <c r="L532" s="233"/>
      <c r="M532" s="233"/>
      <c r="N532" s="210"/>
      <c r="O532" s="113"/>
    </row>
    <row r="533" spans="1:15" s="115" customFormat="1" ht="18.95" customHeight="1">
      <c r="A533" s="203"/>
      <c r="B533" s="214"/>
      <c r="C533" s="210"/>
      <c r="D533" s="231"/>
      <c r="E533" s="210"/>
      <c r="F533" s="232"/>
      <c r="G533" s="233"/>
      <c r="H533" s="233"/>
      <c r="I533" s="233"/>
      <c r="J533" s="233"/>
      <c r="K533" s="233"/>
      <c r="L533" s="233"/>
      <c r="M533" s="233"/>
      <c r="N533" s="210"/>
      <c r="O533" s="113"/>
    </row>
    <row r="534" spans="1:15" s="115" customFormat="1" ht="18.95" customHeight="1">
      <c r="A534" s="203"/>
      <c r="B534" s="214"/>
      <c r="C534" s="210"/>
      <c r="D534" s="231"/>
      <c r="E534" s="210"/>
      <c r="F534" s="232"/>
      <c r="G534" s="233"/>
      <c r="H534" s="233"/>
      <c r="I534" s="233"/>
      <c r="J534" s="233"/>
      <c r="K534" s="233"/>
      <c r="L534" s="233"/>
      <c r="M534" s="233"/>
      <c r="N534" s="210"/>
      <c r="O534" s="113"/>
    </row>
    <row r="535" spans="1:15" s="115" customFormat="1" ht="18.95" customHeight="1">
      <c r="A535" s="203"/>
      <c r="B535" s="214"/>
      <c r="C535" s="210"/>
      <c r="D535" s="231"/>
      <c r="E535" s="210"/>
      <c r="F535" s="232"/>
      <c r="G535" s="233"/>
      <c r="H535" s="233"/>
      <c r="I535" s="233"/>
      <c r="J535" s="233"/>
      <c r="K535" s="233"/>
      <c r="L535" s="233"/>
      <c r="M535" s="233"/>
      <c r="N535" s="210"/>
      <c r="O535" s="113"/>
    </row>
    <row r="536" spans="1:15" s="115" customFormat="1" ht="18.95" customHeight="1">
      <c r="A536" s="203"/>
      <c r="B536" s="214"/>
      <c r="C536" s="210"/>
      <c r="D536" s="231"/>
      <c r="E536" s="210"/>
      <c r="F536" s="232"/>
      <c r="G536" s="233"/>
      <c r="H536" s="233"/>
      <c r="I536" s="233"/>
      <c r="J536" s="233"/>
      <c r="K536" s="233"/>
      <c r="L536" s="233"/>
      <c r="M536" s="233"/>
      <c r="N536" s="210"/>
      <c r="O536" s="113"/>
    </row>
    <row r="537" spans="1:15" s="115" customFormat="1" ht="18.95" customHeight="1">
      <c r="A537" s="203"/>
      <c r="B537" s="214"/>
      <c r="C537" s="210"/>
      <c r="D537" s="231"/>
      <c r="E537" s="210"/>
      <c r="F537" s="232"/>
      <c r="G537" s="233"/>
      <c r="H537" s="233"/>
      <c r="I537" s="233"/>
      <c r="J537" s="233"/>
      <c r="K537" s="233"/>
      <c r="L537" s="233"/>
      <c r="M537" s="233"/>
      <c r="N537" s="210"/>
      <c r="O537" s="113"/>
    </row>
    <row r="538" spans="1:15" s="115" customFormat="1" ht="18.95" customHeight="1">
      <c r="A538" s="203"/>
      <c r="B538" s="214"/>
      <c r="C538" s="210"/>
      <c r="D538" s="231"/>
      <c r="E538" s="210"/>
      <c r="F538" s="232"/>
      <c r="G538" s="233"/>
      <c r="H538" s="233"/>
      <c r="I538" s="233"/>
      <c r="J538" s="233"/>
      <c r="K538" s="233"/>
      <c r="L538" s="233"/>
      <c r="M538" s="233"/>
      <c r="N538" s="210"/>
      <c r="O538" s="113"/>
    </row>
    <row r="539" spans="1:15" s="115" customFormat="1" ht="18.95" customHeight="1">
      <c r="A539" s="203"/>
      <c r="B539" s="214"/>
      <c r="C539" s="210"/>
      <c r="D539" s="231"/>
      <c r="E539" s="210"/>
      <c r="F539" s="232"/>
      <c r="G539" s="233"/>
      <c r="H539" s="233"/>
      <c r="I539" s="233"/>
      <c r="J539" s="233"/>
      <c r="K539" s="233"/>
      <c r="L539" s="233"/>
      <c r="M539" s="233"/>
      <c r="N539" s="210"/>
      <c r="O539" s="113"/>
    </row>
    <row r="540" spans="1:15" s="115" customFormat="1" ht="18.95" customHeight="1">
      <c r="A540" s="203"/>
      <c r="B540" s="214"/>
      <c r="C540" s="210"/>
      <c r="D540" s="231"/>
      <c r="E540" s="210"/>
      <c r="F540" s="232"/>
      <c r="G540" s="233"/>
      <c r="H540" s="233"/>
      <c r="I540" s="233"/>
      <c r="J540" s="233"/>
      <c r="K540" s="233"/>
      <c r="L540" s="233"/>
      <c r="M540" s="233"/>
      <c r="N540" s="210"/>
      <c r="O540" s="113"/>
    </row>
    <row r="541" spans="1:15" s="115" customFormat="1" ht="18.95" customHeight="1">
      <c r="A541" s="203"/>
      <c r="B541" s="214"/>
      <c r="C541" s="210"/>
      <c r="D541" s="231"/>
      <c r="E541" s="210"/>
      <c r="F541" s="232"/>
      <c r="G541" s="233"/>
      <c r="H541" s="233"/>
      <c r="I541" s="233"/>
      <c r="J541" s="233"/>
      <c r="K541" s="233"/>
      <c r="L541" s="233"/>
      <c r="M541" s="233"/>
      <c r="N541" s="210"/>
      <c r="O541" s="113"/>
    </row>
    <row r="542" spans="1:15" s="115" customFormat="1" ht="18.95" customHeight="1">
      <c r="A542" s="203"/>
      <c r="B542" s="214"/>
      <c r="C542" s="210"/>
      <c r="D542" s="231"/>
      <c r="E542" s="210"/>
      <c r="F542" s="232"/>
      <c r="G542" s="233"/>
      <c r="H542" s="233"/>
      <c r="I542" s="233"/>
      <c r="J542" s="233"/>
      <c r="K542" s="233"/>
      <c r="L542" s="233"/>
      <c r="M542" s="233"/>
      <c r="N542" s="210"/>
      <c r="O542" s="113"/>
    </row>
    <row r="543" spans="1:15" s="115" customFormat="1" ht="18.95" customHeight="1">
      <c r="A543" s="203"/>
      <c r="B543" s="214"/>
      <c r="C543" s="210"/>
      <c r="D543" s="231"/>
      <c r="E543" s="210"/>
      <c r="F543" s="232"/>
      <c r="G543" s="233"/>
      <c r="H543" s="233"/>
      <c r="I543" s="233"/>
      <c r="J543" s="233"/>
      <c r="K543" s="233"/>
      <c r="L543" s="233"/>
      <c r="M543" s="233"/>
      <c r="N543" s="210"/>
      <c r="O543" s="113"/>
    </row>
    <row r="544" spans="1:15" s="115" customFormat="1" ht="18.95" customHeight="1">
      <c r="A544" s="203"/>
      <c r="B544" s="214"/>
      <c r="C544" s="210"/>
      <c r="D544" s="231"/>
      <c r="E544" s="210"/>
      <c r="F544" s="232"/>
      <c r="G544" s="233"/>
      <c r="H544" s="233"/>
      <c r="I544" s="233"/>
      <c r="J544" s="233"/>
      <c r="K544" s="233"/>
      <c r="L544" s="233"/>
      <c r="M544" s="233"/>
      <c r="N544" s="210"/>
      <c r="O544" s="113"/>
    </row>
    <row r="545" spans="1:15" s="115" customFormat="1" ht="18.95" customHeight="1">
      <c r="A545" s="203"/>
      <c r="B545" s="214"/>
      <c r="C545" s="210"/>
      <c r="D545" s="231"/>
      <c r="E545" s="210"/>
      <c r="F545" s="232"/>
      <c r="G545" s="233"/>
      <c r="H545" s="233"/>
      <c r="I545" s="233"/>
      <c r="J545" s="233"/>
      <c r="K545" s="233"/>
      <c r="L545" s="233"/>
      <c r="M545" s="233"/>
      <c r="N545" s="210"/>
      <c r="O545" s="113"/>
    </row>
    <row r="546" spans="1:15" s="115" customFormat="1" ht="18.95" customHeight="1">
      <c r="A546" s="203"/>
      <c r="B546" s="214"/>
      <c r="C546" s="210"/>
      <c r="D546" s="231"/>
      <c r="E546" s="210"/>
      <c r="F546" s="232"/>
      <c r="G546" s="233"/>
      <c r="H546" s="233"/>
      <c r="I546" s="233"/>
      <c r="J546" s="233"/>
      <c r="K546" s="233"/>
      <c r="L546" s="233"/>
      <c r="M546" s="233"/>
      <c r="N546" s="210"/>
      <c r="O546" s="113"/>
    </row>
    <row r="547" spans="1:15" s="115" customFormat="1" ht="18.95" customHeight="1">
      <c r="A547" s="203"/>
      <c r="B547" s="214"/>
      <c r="C547" s="210"/>
      <c r="D547" s="231"/>
      <c r="E547" s="210"/>
      <c r="F547" s="232"/>
      <c r="G547" s="233"/>
      <c r="H547" s="233"/>
      <c r="I547" s="233"/>
      <c r="J547" s="233"/>
      <c r="K547" s="233"/>
      <c r="L547" s="233"/>
      <c r="M547" s="233"/>
      <c r="N547" s="210"/>
      <c r="O547" s="113"/>
    </row>
    <row r="548" spans="1:15" s="115" customFormat="1" ht="18.95" customHeight="1">
      <c r="A548" s="203"/>
      <c r="B548" s="214"/>
      <c r="C548" s="210"/>
      <c r="D548" s="231"/>
      <c r="E548" s="210"/>
      <c r="F548" s="232"/>
      <c r="G548" s="233"/>
      <c r="H548" s="233"/>
      <c r="I548" s="233"/>
      <c r="J548" s="233"/>
      <c r="K548" s="233"/>
      <c r="L548" s="233"/>
      <c r="M548" s="233"/>
      <c r="N548" s="210"/>
      <c r="O548" s="113"/>
    </row>
    <row r="549" spans="1:15" s="115" customFormat="1" ht="18.95" customHeight="1">
      <c r="A549" s="203"/>
      <c r="B549" s="214"/>
      <c r="C549" s="210"/>
      <c r="D549" s="231"/>
      <c r="E549" s="210"/>
      <c r="F549" s="232"/>
      <c r="G549" s="233"/>
      <c r="H549" s="233"/>
      <c r="I549" s="233"/>
      <c r="J549" s="233"/>
      <c r="K549" s="233"/>
      <c r="L549" s="233"/>
      <c r="M549" s="233"/>
      <c r="N549" s="210"/>
      <c r="O549" s="113"/>
    </row>
    <row r="550" spans="1:15" s="115" customFormat="1" ht="18.95" customHeight="1">
      <c r="A550" s="203"/>
      <c r="B550" s="214"/>
      <c r="C550" s="210"/>
      <c r="D550" s="231"/>
      <c r="E550" s="210"/>
      <c r="F550" s="232"/>
      <c r="G550" s="233"/>
      <c r="H550" s="233"/>
      <c r="I550" s="233"/>
      <c r="J550" s="233"/>
      <c r="K550" s="233"/>
      <c r="L550" s="233"/>
      <c r="M550" s="233"/>
      <c r="N550" s="210"/>
      <c r="O550" s="113"/>
    </row>
    <row r="551" spans="1:15" s="115" customFormat="1" ht="18.95" customHeight="1">
      <c r="A551" s="203"/>
      <c r="B551" s="214"/>
      <c r="C551" s="210"/>
      <c r="D551" s="231"/>
      <c r="E551" s="210"/>
      <c r="F551" s="232"/>
      <c r="G551" s="233"/>
      <c r="H551" s="233"/>
      <c r="I551" s="233"/>
      <c r="J551" s="233"/>
      <c r="K551" s="233"/>
      <c r="L551" s="233"/>
      <c r="M551" s="233"/>
      <c r="N551" s="210"/>
      <c r="O551" s="113"/>
    </row>
    <row r="552" spans="1:15" s="115" customFormat="1" ht="18.95" customHeight="1">
      <c r="A552" s="203"/>
      <c r="B552" s="214"/>
      <c r="C552" s="210"/>
      <c r="D552" s="231"/>
      <c r="E552" s="210"/>
      <c r="F552" s="232"/>
      <c r="G552" s="233"/>
      <c r="H552" s="233"/>
      <c r="I552" s="233"/>
      <c r="J552" s="233"/>
      <c r="K552" s="233"/>
      <c r="L552" s="233"/>
      <c r="M552" s="233"/>
      <c r="N552" s="210"/>
      <c r="O552" s="113"/>
    </row>
    <row r="553" spans="1:15" s="115" customFormat="1" ht="18.95" customHeight="1">
      <c r="A553" s="203"/>
      <c r="B553" s="214"/>
      <c r="C553" s="210"/>
      <c r="D553" s="231"/>
      <c r="E553" s="210"/>
      <c r="F553" s="232"/>
      <c r="G553" s="233"/>
      <c r="H553" s="233"/>
      <c r="I553" s="233"/>
      <c r="J553" s="233"/>
      <c r="K553" s="233"/>
      <c r="L553" s="233"/>
      <c r="M553" s="233"/>
      <c r="N553" s="210"/>
      <c r="O553" s="113"/>
    </row>
    <row r="554" spans="1:15" s="115" customFormat="1" ht="18.95" customHeight="1">
      <c r="A554" s="203"/>
      <c r="B554" s="214"/>
      <c r="C554" s="210"/>
      <c r="D554" s="231"/>
      <c r="E554" s="210"/>
      <c r="F554" s="232"/>
      <c r="G554" s="233"/>
      <c r="H554" s="233"/>
      <c r="I554" s="233"/>
      <c r="J554" s="233"/>
      <c r="K554" s="233"/>
      <c r="L554" s="233"/>
      <c r="M554" s="233"/>
      <c r="N554" s="210"/>
      <c r="O554" s="113"/>
    </row>
    <row r="555" spans="1:15" s="115" customFormat="1" ht="18.95" customHeight="1">
      <c r="A555" s="203"/>
      <c r="B555" s="214"/>
      <c r="C555" s="210"/>
      <c r="D555" s="231"/>
      <c r="E555" s="210"/>
      <c r="F555" s="232"/>
      <c r="G555" s="233"/>
      <c r="H555" s="233"/>
      <c r="I555" s="233"/>
      <c r="J555" s="233"/>
      <c r="K555" s="233"/>
      <c r="L555" s="233"/>
      <c r="M555" s="233"/>
      <c r="N555" s="210"/>
      <c r="O555" s="113"/>
    </row>
    <row r="556" spans="1:15" s="115" customFormat="1" ht="18.95" customHeight="1">
      <c r="A556" s="203"/>
      <c r="B556" s="214"/>
      <c r="C556" s="210"/>
      <c r="D556" s="231"/>
      <c r="E556" s="210"/>
      <c r="F556" s="232"/>
      <c r="G556" s="233"/>
      <c r="H556" s="233"/>
      <c r="I556" s="233"/>
      <c r="J556" s="233"/>
      <c r="K556" s="233"/>
      <c r="L556" s="233"/>
      <c r="M556" s="233"/>
      <c r="N556" s="210"/>
      <c r="O556" s="113"/>
    </row>
    <row r="557" spans="1:15" s="115" customFormat="1" ht="18.95" customHeight="1">
      <c r="A557" s="203"/>
      <c r="B557" s="214"/>
      <c r="C557" s="210"/>
      <c r="D557" s="231"/>
      <c r="E557" s="210"/>
      <c r="F557" s="232"/>
      <c r="G557" s="233"/>
      <c r="H557" s="233"/>
      <c r="I557" s="233"/>
      <c r="J557" s="233"/>
      <c r="K557" s="233"/>
      <c r="L557" s="233"/>
      <c r="M557" s="233"/>
      <c r="N557" s="210"/>
      <c r="O557" s="113"/>
    </row>
    <row r="558" spans="1:15" s="115" customFormat="1" ht="18.95" customHeight="1">
      <c r="A558" s="203"/>
      <c r="B558" s="214"/>
      <c r="C558" s="210"/>
      <c r="D558" s="231"/>
      <c r="E558" s="210"/>
      <c r="F558" s="232"/>
      <c r="G558" s="233"/>
      <c r="H558" s="233"/>
      <c r="I558" s="233"/>
      <c r="J558" s="233"/>
      <c r="K558" s="233"/>
      <c r="L558" s="233"/>
      <c r="M558" s="233"/>
      <c r="N558" s="210"/>
      <c r="O558" s="113"/>
    </row>
    <row r="559" spans="1:15" s="115" customFormat="1" ht="18.95" customHeight="1">
      <c r="A559" s="203"/>
      <c r="B559" s="214"/>
      <c r="C559" s="210"/>
      <c r="D559" s="231"/>
      <c r="E559" s="210"/>
      <c r="F559" s="232"/>
      <c r="G559" s="233"/>
      <c r="H559" s="233"/>
      <c r="I559" s="233"/>
      <c r="J559" s="233"/>
      <c r="K559" s="233"/>
      <c r="L559" s="233"/>
      <c r="M559" s="233"/>
      <c r="N559" s="210"/>
      <c r="O559" s="113"/>
    </row>
    <row r="560" spans="1:15" s="115" customFormat="1" ht="18.95" customHeight="1">
      <c r="A560" s="203"/>
      <c r="B560" s="214"/>
      <c r="C560" s="210"/>
      <c r="D560" s="231"/>
      <c r="E560" s="210"/>
      <c r="F560" s="232"/>
      <c r="G560" s="233"/>
      <c r="H560" s="233"/>
      <c r="I560" s="233"/>
      <c r="J560" s="233"/>
      <c r="K560" s="233"/>
      <c r="L560" s="233"/>
      <c r="M560" s="233"/>
      <c r="N560" s="210"/>
      <c r="O560" s="113"/>
    </row>
    <row r="561" spans="1:15" s="115" customFormat="1" ht="18.95" customHeight="1">
      <c r="A561" s="203"/>
      <c r="B561" s="214"/>
      <c r="C561" s="210"/>
      <c r="D561" s="231"/>
      <c r="E561" s="210"/>
      <c r="F561" s="232"/>
      <c r="G561" s="233"/>
      <c r="H561" s="233"/>
      <c r="I561" s="233"/>
      <c r="J561" s="233"/>
      <c r="K561" s="233"/>
      <c r="L561" s="233"/>
      <c r="M561" s="233"/>
      <c r="N561" s="210"/>
      <c r="O561" s="113"/>
    </row>
    <row r="562" spans="1:15" s="115" customFormat="1" ht="18.95" customHeight="1">
      <c r="A562" s="203"/>
      <c r="B562" s="214"/>
      <c r="C562" s="210"/>
      <c r="D562" s="231"/>
      <c r="E562" s="210"/>
      <c r="F562" s="232"/>
      <c r="G562" s="233"/>
      <c r="H562" s="233"/>
      <c r="I562" s="233"/>
      <c r="J562" s="233"/>
      <c r="K562" s="233"/>
      <c r="L562" s="233"/>
      <c r="M562" s="233"/>
      <c r="N562" s="210"/>
      <c r="O562" s="113"/>
    </row>
    <row r="563" spans="1:15" s="115" customFormat="1" ht="18.95" customHeight="1">
      <c r="A563" s="203"/>
      <c r="B563" s="214"/>
      <c r="C563" s="210"/>
      <c r="D563" s="231"/>
      <c r="E563" s="210"/>
      <c r="F563" s="232"/>
      <c r="G563" s="233"/>
      <c r="H563" s="233"/>
      <c r="I563" s="233"/>
      <c r="J563" s="233"/>
      <c r="K563" s="233"/>
      <c r="L563" s="233"/>
      <c r="M563" s="233"/>
      <c r="N563" s="210"/>
      <c r="O563" s="113"/>
    </row>
    <row r="564" spans="1:15" s="115" customFormat="1" ht="18.95" customHeight="1">
      <c r="A564" s="203"/>
      <c r="B564" s="214"/>
      <c r="C564" s="210"/>
      <c r="D564" s="231"/>
      <c r="E564" s="210"/>
      <c r="F564" s="232"/>
      <c r="G564" s="233"/>
      <c r="H564" s="233"/>
      <c r="I564" s="233"/>
      <c r="J564" s="233"/>
      <c r="K564" s="233"/>
      <c r="L564" s="233"/>
      <c r="M564" s="233"/>
      <c r="N564" s="210"/>
      <c r="O564" s="113"/>
    </row>
    <row r="565" spans="1:15" s="115" customFormat="1" ht="18.95" customHeight="1">
      <c r="A565" s="203"/>
      <c r="B565" s="214"/>
      <c r="C565" s="210"/>
      <c r="D565" s="231"/>
      <c r="E565" s="210"/>
      <c r="F565" s="232"/>
      <c r="G565" s="233"/>
      <c r="H565" s="233"/>
      <c r="I565" s="233"/>
      <c r="J565" s="233"/>
      <c r="K565" s="233"/>
      <c r="L565" s="233"/>
      <c r="M565" s="233"/>
      <c r="N565" s="210"/>
      <c r="O565" s="113"/>
    </row>
    <row r="566" spans="1:15" s="115" customFormat="1" ht="18.95" customHeight="1">
      <c r="A566" s="203"/>
      <c r="B566" s="214"/>
      <c r="C566" s="210"/>
      <c r="D566" s="231"/>
      <c r="E566" s="210"/>
      <c r="F566" s="232"/>
      <c r="G566" s="233"/>
      <c r="H566" s="233"/>
      <c r="I566" s="233"/>
      <c r="J566" s="233"/>
      <c r="K566" s="233"/>
      <c r="L566" s="233"/>
      <c r="M566" s="233"/>
      <c r="N566" s="210"/>
      <c r="O566" s="113"/>
    </row>
    <row r="567" spans="1:15" s="115" customFormat="1" ht="18.95" customHeight="1">
      <c r="A567" s="203"/>
      <c r="B567" s="214"/>
      <c r="C567" s="210"/>
      <c r="D567" s="231"/>
      <c r="E567" s="210"/>
      <c r="F567" s="232"/>
      <c r="G567" s="233"/>
      <c r="H567" s="233"/>
      <c r="I567" s="233"/>
      <c r="J567" s="233"/>
      <c r="K567" s="233"/>
      <c r="L567" s="233"/>
      <c r="M567" s="233"/>
      <c r="N567" s="210"/>
      <c r="O567" s="113"/>
    </row>
    <row r="568" spans="1:15" s="115" customFormat="1" ht="18.95" customHeight="1">
      <c r="A568" s="203"/>
      <c r="B568" s="214"/>
      <c r="C568" s="210"/>
      <c r="D568" s="231"/>
      <c r="E568" s="210"/>
      <c r="F568" s="232"/>
      <c r="G568" s="233"/>
      <c r="H568" s="233"/>
      <c r="I568" s="233"/>
      <c r="J568" s="233"/>
      <c r="K568" s="233"/>
      <c r="L568" s="233"/>
      <c r="M568" s="233"/>
      <c r="N568" s="210"/>
      <c r="O568" s="113"/>
    </row>
    <row r="569" spans="1:15" s="115" customFormat="1" ht="18.95" customHeight="1">
      <c r="A569" s="203"/>
      <c r="B569" s="214"/>
      <c r="C569" s="210"/>
      <c r="D569" s="231"/>
      <c r="E569" s="210"/>
      <c r="F569" s="232"/>
      <c r="G569" s="233"/>
      <c r="H569" s="233"/>
      <c r="I569" s="233"/>
      <c r="J569" s="233"/>
      <c r="K569" s="233"/>
      <c r="L569" s="233"/>
      <c r="M569" s="233"/>
      <c r="N569" s="210"/>
      <c r="O569" s="113"/>
    </row>
    <row r="570" spans="1:15" s="115" customFormat="1" ht="18.95" customHeight="1">
      <c r="A570" s="203"/>
      <c r="B570" s="214"/>
      <c r="C570" s="210"/>
      <c r="D570" s="231"/>
      <c r="E570" s="210"/>
      <c r="F570" s="232"/>
      <c r="G570" s="233"/>
      <c r="H570" s="233"/>
      <c r="I570" s="233"/>
      <c r="J570" s="233"/>
      <c r="K570" s="233"/>
      <c r="L570" s="233"/>
      <c r="M570" s="233"/>
      <c r="N570" s="210"/>
      <c r="O570" s="113"/>
    </row>
    <row r="571" spans="1:15" s="115" customFormat="1" ht="18.95" customHeight="1">
      <c r="A571" s="203"/>
      <c r="B571" s="214"/>
      <c r="C571" s="210"/>
      <c r="D571" s="231"/>
      <c r="E571" s="210"/>
      <c r="F571" s="232"/>
      <c r="G571" s="233"/>
      <c r="H571" s="233"/>
      <c r="I571" s="233"/>
      <c r="J571" s="233"/>
      <c r="K571" s="233"/>
      <c r="L571" s="233"/>
      <c r="M571" s="233"/>
      <c r="N571" s="210"/>
      <c r="O571" s="113"/>
    </row>
    <row r="572" spans="1:15" s="115" customFormat="1" ht="18.95" customHeight="1">
      <c r="A572" s="203"/>
      <c r="B572" s="214"/>
      <c r="C572" s="210"/>
      <c r="D572" s="231"/>
      <c r="E572" s="210"/>
      <c r="F572" s="232"/>
      <c r="G572" s="233"/>
      <c r="H572" s="233"/>
      <c r="I572" s="233"/>
      <c r="J572" s="233"/>
      <c r="K572" s="233"/>
      <c r="L572" s="233"/>
      <c r="M572" s="233"/>
      <c r="N572" s="210"/>
      <c r="O572" s="113"/>
    </row>
    <row r="573" spans="1:15" s="115" customFormat="1" ht="18.95" customHeight="1">
      <c r="A573" s="203"/>
      <c r="B573" s="214"/>
      <c r="C573" s="210"/>
      <c r="D573" s="231"/>
      <c r="E573" s="210"/>
      <c r="F573" s="232"/>
      <c r="G573" s="233"/>
      <c r="H573" s="233"/>
      <c r="I573" s="233"/>
      <c r="J573" s="233"/>
      <c r="K573" s="233"/>
      <c r="L573" s="233"/>
      <c r="M573" s="233"/>
      <c r="N573" s="210"/>
      <c r="O573" s="113"/>
    </row>
    <row r="574" spans="1:15" s="115" customFormat="1" ht="18.95" customHeight="1">
      <c r="A574" s="203"/>
      <c r="B574" s="214"/>
      <c r="C574" s="210"/>
      <c r="D574" s="231"/>
      <c r="E574" s="210"/>
      <c r="F574" s="232"/>
      <c r="G574" s="233"/>
      <c r="H574" s="233"/>
      <c r="I574" s="233"/>
      <c r="J574" s="233"/>
      <c r="K574" s="233"/>
      <c r="L574" s="233"/>
      <c r="M574" s="233"/>
      <c r="N574" s="210"/>
      <c r="O574" s="113"/>
    </row>
    <row r="575" spans="1:15" s="115" customFormat="1" ht="18.95" customHeight="1">
      <c r="A575" s="203"/>
      <c r="B575" s="214"/>
      <c r="C575" s="210"/>
      <c r="D575" s="231"/>
      <c r="E575" s="210"/>
      <c r="F575" s="232"/>
      <c r="G575" s="233"/>
      <c r="H575" s="233"/>
      <c r="I575" s="233"/>
      <c r="J575" s="233"/>
      <c r="K575" s="233"/>
      <c r="L575" s="233"/>
      <c r="M575" s="233"/>
      <c r="N575" s="210"/>
      <c r="O575" s="113"/>
    </row>
    <row r="576" spans="1:15" s="115" customFormat="1" ht="18.95" customHeight="1">
      <c r="A576" s="203"/>
      <c r="B576" s="214"/>
      <c r="C576" s="210"/>
      <c r="D576" s="231"/>
      <c r="E576" s="210"/>
      <c r="F576" s="232"/>
      <c r="G576" s="233"/>
      <c r="H576" s="233"/>
      <c r="I576" s="233"/>
      <c r="J576" s="233"/>
      <c r="K576" s="233"/>
      <c r="L576" s="233"/>
      <c r="M576" s="233"/>
      <c r="N576" s="210"/>
      <c r="O576" s="113"/>
    </row>
    <row r="577" spans="1:15" s="115" customFormat="1" ht="18.95" customHeight="1">
      <c r="A577" s="203"/>
      <c r="B577" s="214"/>
      <c r="C577" s="210"/>
      <c r="D577" s="231"/>
      <c r="E577" s="210"/>
      <c r="F577" s="232"/>
      <c r="G577" s="233"/>
      <c r="H577" s="233"/>
      <c r="I577" s="233"/>
      <c r="J577" s="233"/>
      <c r="K577" s="233"/>
      <c r="L577" s="233"/>
      <c r="M577" s="233"/>
      <c r="N577" s="210"/>
      <c r="O577" s="113"/>
    </row>
    <row r="578" spans="1:15" s="115" customFormat="1" ht="18.95" customHeight="1">
      <c r="A578" s="203"/>
      <c r="B578" s="214"/>
      <c r="C578" s="210"/>
      <c r="D578" s="231"/>
      <c r="E578" s="210"/>
      <c r="F578" s="232"/>
      <c r="G578" s="233"/>
      <c r="H578" s="233"/>
      <c r="I578" s="233"/>
      <c r="J578" s="233"/>
      <c r="K578" s="233"/>
      <c r="L578" s="233"/>
      <c r="M578" s="233"/>
      <c r="N578" s="210"/>
      <c r="O578" s="113"/>
    </row>
    <row r="579" spans="1:15" s="115" customFormat="1" ht="18.95" customHeight="1">
      <c r="A579" s="203"/>
      <c r="B579" s="214"/>
      <c r="C579" s="210"/>
      <c r="D579" s="231"/>
      <c r="E579" s="210"/>
      <c r="F579" s="232"/>
      <c r="G579" s="233"/>
      <c r="H579" s="233"/>
      <c r="I579" s="233"/>
      <c r="J579" s="233"/>
      <c r="K579" s="233"/>
      <c r="L579" s="233"/>
      <c r="M579" s="233"/>
      <c r="N579" s="210"/>
      <c r="O579" s="113"/>
    </row>
    <row r="580" spans="1:15" s="115" customFormat="1" ht="18.95" customHeight="1">
      <c r="A580" s="203"/>
      <c r="B580" s="214"/>
      <c r="C580" s="210"/>
      <c r="D580" s="231"/>
      <c r="E580" s="210"/>
      <c r="F580" s="232"/>
      <c r="G580" s="233"/>
      <c r="H580" s="233"/>
      <c r="I580" s="233"/>
      <c r="J580" s="233"/>
      <c r="K580" s="233"/>
      <c r="L580" s="233"/>
      <c r="M580" s="233"/>
      <c r="N580" s="210"/>
      <c r="O580" s="113"/>
    </row>
    <row r="581" spans="1:15" s="115" customFormat="1" ht="18.95" customHeight="1">
      <c r="A581" s="203"/>
      <c r="B581" s="214"/>
      <c r="C581" s="210"/>
      <c r="D581" s="231"/>
      <c r="E581" s="210"/>
      <c r="F581" s="232"/>
      <c r="G581" s="233"/>
      <c r="H581" s="233"/>
      <c r="I581" s="233"/>
      <c r="J581" s="233"/>
      <c r="K581" s="233"/>
      <c r="L581" s="233"/>
      <c r="M581" s="233"/>
      <c r="N581" s="210"/>
      <c r="O581" s="113"/>
    </row>
    <row r="582" spans="1:15" s="115" customFormat="1" ht="18.95" customHeight="1">
      <c r="A582" s="203"/>
      <c r="B582" s="214"/>
      <c r="C582" s="210"/>
      <c r="D582" s="231"/>
      <c r="E582" s="210"/>
      <c r="F582" s="232"/>
      <c r="G582" s="233"/>
      <c r="H582" s="233"/>
      <c r="I582" s="233"/>
      <c r="J582" s="233"/>
      <c r="K582" s="233"/>
      <c r="L582" s="233"/>
      <c r="M582" s="233"/>
      <c r="N582" s="210"/>
      <c r="O582" s="113"/>
    </row>
    <row r="583" spans="1:15" s="115" customFormat="1" ht="18.95" customHeight="1">
      <c r="A583" s="203"/>
      <c r="B583" s="214"/>
      <c r="C583" s="210"/>
      <c r="D583" s="231"/>
      <c r="E583" s="210"/>
      <c r="F583" s="232"/>
      <c r="G583" s="233"/>
      <c r="H583" s="233"/>
      <c r="I583" s="233"/>
      <c r="J583" s="233"/>
      <c r="K583" s="233"/>
      <c r="L583" s="233"/>
      <c r="M583" s="233"/>
      <c r="N583" s="210"/>
      <c r="O583" s="113"/>
    </row>
    <row r="584" spans="1:15" s="115" customFormat="1" ht="18.95" customHeight="1">
      <c r="A584" s="203"/>
      <c r="B584" s="214"/>
      <c r="C584" s="210"/>
      <c r="D584" s="231"/>
      <c r="E584" s="210"/>
      <c r="F584" s="232"/>
      <c r="G584" s="233"/>
      <c r="H584" s="233"/>
      <c r="I584" s="233"/>
      <c r="J584" s="233"/>
      <c r="K584" s="233"/>
      <c r="L584" s="233"/>
      <c r="M584" s="233"/>
      <c r="N584" s="210"/>
      <c r="O584" s="113"/>
    </row>
    <row r="585" spans="1:15" s="115" customFormat="1" ht="18.95" customHeight="1">
      <c r="A585" s="203"/>
      <c r="B585" s="214"/>
      <c r="C585" s="210"/>
      <c r="D585" s="231"/>
      <c r="E585" s="210"/>
      <c r="F585" s="232"/>
      <c r="G585" s="233"/>
      <c r="H585" s="233"/>
      <c r="I585" s="233"/>
      <c r="J585" s="233"/>
      <c r="K585" s="233"/>
      <c r="L585" s="233"/>
      <c r="M585" s="233"/>
      <c r="N585" s="210"/>
      <c r="O585" s="113"/>
    </row>
    <row r="586" spans="1:15" s="115" customFormat="1" ht="18.95" customHeight="1">
      <c r="A586" s="203"/>
      <c r="B586" s="214"/>
      <c r="C586" s="210"/>
      <c r="D586" s="231"/>
      <c r="E586" s="210"/>
      <c r="F586" s="232"/>
      <c r="G586" s="233"/>
      <c r="H586" s="233"/>
      <c r="I586" s="233"/>
      <c r="J586" s="233"/>
      <c r="K586" s="233"/>
      <c r="L586" s="233"/>
      <c r="M586" s="233"/>
      <c r="N586" s="210"/>
      <c r="O586" s="113"/>
    </row>
    <row r="587" spans="1:15" s="115" customFormat="1" ht="18.95" customHeight="1">
      <c r="A587" s="203"/>
      <c r="B587" s="214"/>
      <c r="C587" s="210"/>
      <c r="D587" s="231"/>
      <c r="E587" s="210"/>
      <c r="F587" s="232"/>
      <c r="G587" s="233"/>
      <c r="H587" s="233"/>
      <c r="I587" s="233"/>
      <c r="J587" s="233"/>
      <c r="K587" s="233"/>
      <c r="L587" s="233"/>
      <c r="M587" s="233"/>
      <c r="N587" s="210"/>
      <c r="O587" s="113"/>
    </row>
    <row r="588" spans="1:15" s="115" customFormat="1" ht="18.95" customHeight="1">
      <c r="A588" s="203"/>
      <c r="B588" s="214"/>
      <c r="C588" s="210"/>
      <c r="D588" s="231"/>
      <c r="E588" s="210"/>
      <c r="F588" s="232"/>
      <c r="G588" s="233"/>
      <c r="H588" s="233"/>
      <c r="I588" s="233"/>
      <c r="J588" s="233"/>
      <c r="K588" s="233"/>
      <c r="L588" s="233"/>
      <c r="M588" s="233"/>
      <c r="N588" s="210"/>
      <c r="O588" s="113"/>
    </row>
    <row r="589" spans="1:15" s="115" customFormat="1" ht="18.95" customHeight="1">
      <c r="A589" s="203"/>
      <c r="B589" s="214"/>
      <c r="C589" s="210"/>
      <c r="D589" s="231"/>
      <c r="E589" s="210"/>
      <c r="F589" s="232"/>
      <c r="G589" s="233"/>
      <c r="H589" s="233"/>
      <c r="I589" s="233"/>
      <c r="J589" s="233"/>
      <c r="K589" s="233"/>
      <c r="L589" s="233"/>
      <c r="M589" s="233"/>
      <c r="N589" s="210"/>
      <c r="O589" s="113"/>
    </row>
    <row r="590" spans="1:15" s="115" customFormat="1" ht="18.95" customHeight="1">
      <c r="A590" s="203"/>
      <c r="B590" s="214"/>
      <c r="C590" s="210"/>
      <c r="D590" s="231"/>
      <c r="E590" s="210"/>
      <c r="F590" s="232"/>
      <c r="G590" s="233"/>
      <c r="H590" s="233"/>
      <c r="I590" s="233"/>
      <c r="J590" s="233"/>
      <c r="K590" s="233"/>
      <c r="L590" s="233"/>
      <c r="M590" s="233"/>
      <c r="N590" s="210"/>
      <c r="O590" s="113"/>
    </row>
    <row r="591" spans="1:15" s="115" customFormat="1" ht="18.95" customHeight="1">
      <c r="A591" s="203"/>
      <c r="B591" s="214"/>
      <c r="C591" s="210"/>
      <c r="D591" s="231"/>
      <c r="E591" s="210"/>
      <c r="F591" s="232"/>
      <c r="G591" s="233"/>
      <c r="H591" s="233"/>
      <c r="I591" s="233"/>
      <c r="J591" s="233"/>
      <c r="K591" s="233"/>
      <c r="L591" s="233"/>
      <c r="M591" s="233"/>
      <c r="N591" s="210"/>
      <c r="O591" s="113"/>
    </row>
    <row r="592" spans="1:15" s="115" customFormat="1" ht="18.95" customHeight="1">
      <c r="A592" s="203"/>
      <c r="B592" s="214"/>
      <c r="C592" s="210"/>
      <c r="D592" s="231"/>
      <c r="E592" s="210"/>
      <c r="F592" s="232"/>
      <c r="G592" s="233"/>
      <c r="H592" s="233"/>
      <c r="I592" s="233"/>
      <c r="J592" s="233"/>
      <c r="K592" s="233"/>
      <c r="L592" s="233"/>
      <c r="M592" s="233"/>
      <c r="N592" s="210"/>
      <c r="O592" s="113"/>
    </row>
    <row r="593" spans="1:15" s="115" customFormat="1" ht="18.95" customHeight="1">
      <c r="A593" s="203"/>
      <c r="B593" s="214"/>
      <c r="C593" s="210"/>
      <c r="D593" s="231"/>
      <c r="E593" s="210"/>
      <c r="F593" s="232"/>
      <c r="G593" s="233"/>
      <c r="H593" s="233"/>
      <c r="I593" s="233"/>
      <c r="J593" s="233"/>
      <c r="K593" s="233"/>
      <c r="L593" s="233"/>
      <c r="M593" s="233"/>
      <c r="N593" s="210"/>
      <c r="O593" s="113"/>
    </row>
    <row r="594" spans="1:15" s="115" customFormat="1" ht="18.95" customHeight="1">
      <c r="A594" s="203"/>
      <c r="B594" s="214"/>
      <c r="C594" s="210"/>
      <c r="D594" s="231"/>
      <c r="E594" s="210"/>
      <c r="F594" s="232"/>
      <c r="G594" s="233"/>
      <c r="H594" s="233"/>
      <c r="I594" s="233"/>
      <c r="J594" s="233"/>
      <c r="K594" s="233"/>
      <c r="L594" s="233"/>
      <c r="M594" s="233"/>
      <c r="N594" s="210"/>
      <c r="O594" s="113"/>
    </row>
    <row r="595" spans="1:15" s="115" customFormat="1" ht="18.95" customHeight="1">
      <c r="A595" s="203"/>
      <c r="B595" s="214"/>
      <c r="C595" s="210"/>
      <c r="D595" s="231"/>
      <c r="E595" s="210"/>
      <c r="F595" s="232"/>
      <c r="G595" s="233"/>
      <c r="H595" s="233"/>
      <c r="I595" s="233"/>
      <c r="J595" s="233"/>
      <c r="K595" s="233"/>
      <c r="L595" s="233"/>
      <c r="M595" s="233"/>
      <c r="N595" s="210"/>
      <c r="O595" s="113"/>
    </row>
    <row r="596" spans="1:15" s="115" customFormat="1" ht="18.95" customHeight="1">
      <c r="A596" s="203"/>
      <c r="B596" s="214"/>
      <c r="C596" s="210"/>
      <c r="D596" s="231"/>
      <c r="E596" s="210"/>
      <c r="F596" s="232"/>
      <c r="G596" s="233"/>
      <c r="H596" s="233"/>
      <c r="I596" s="233"/>
      <c r="J596" s="233"/>
      <c r="K596" s="233"/>
      <c r="L596" s="233"/>
      <c r="M596" s="233"/>
      <c r="N596" s="210"/>
      <c r="O596" s="113"/>
    </row>
    <row r="597" spans="1:15" s="115" customFormat="1" ht="18.95" customHeight="1">
      <c r="A597" s="203"/>
      <c r="B597" s="214"/>
      <c r="C597" s="210"/>
      <c r="D597" s="231"/>
      <c r="E597" s="210"/>
      <c r="F597" s="232"/>
      <c r="G597" s="233"/>
      <c r="H597" s="233"/>
      <c r="I597" s="233"/>
      <c r="J597" s="233"/>
      <c r="K597" s="233"/>
      <c r="L597" s="233"/>
      <c r="M597" s="233"/>
      <c r="N597" s="210"/>
      <c r="O597" s="113"/>
    </row>
    <row r="598" spans="1:15" s="115" customFormat="1" ht="18.95" customHeight="1">
      <c r="A598" s="203"/>
      <c r="B598" s="214"/>
      <c r="C598" s="210"/>
      <c r="D598" s="231"/>
      <c r="E598" s="210"/>
      <c r="F598" s="232"/>
      <c r="G598" s="233"/>
      <c r="H598" s="233"/>
      <c r="I598" s="233"/>
      <c r="J598" s="233"/>
      <c r="K598" s="233"/>
      <c r="L598" s="233"/>
      <c r="M598" s="233"/>
      <c r="N598" s="210"/>
      <c r="O598" s="113"/>
    </row>
    <row r="599" spans="1:15" s="115" customFormat="1" ht="18.95" customHeight="1">
      <c r="A599" s="203"/>
      <c r="B599" s="214"/>
      <c r="C599" s="210"/>
      <c r="D599" s="231"/>
      <c r="E599" s="210"/>
      <c r="F599" s="232"/>
      <c r="G599" s="233"/>
      <c r="H599" s="233"/>
      <c r="I599" s="233"/>
      <c r="J599" s="233"/>
      <c r="K599" s="233"/>
      <c r="L599" s="233"/>
      <c r="M599" s="233"/>
      <c r="N599" s="210"/>
      <c r="O599" s="113"/>
    </row>
    <row r="600" spans="1:15" s="115" customFormat="1" ht="18.95" customHeight="1">
      <c r="A600" s="203"/>
      <c r="B600" s="214"/>
      <c r="C600" s="210"/>
      <c r="D600" s="231"/>
      <c r="E600" s="210"/>
      <c r="F600" s="232"/>
      <c r="G600" s="233"/>
      <c r="H600" s="233"/>
      <c r="I600" s="233"/>
      <c r="J600" s="233"/>
      <c r="K600" s="233"/>
      <c r="L600" s="233"/>
      <c r="M600" s="233"/>
      <c r="N600" s="210"/>
      <c r="O600" s="113"/>
    </row>
    <row r="601" spans="1:15" s="115" customFormat="1" ht="18.95" customHeight="1">
      <c r="A601" s="203"/>
      <c r="B601" s="214"/>
      <c r="C601" s="210"/>
      <c r="D601" s="231"/>
      <c r="E601" s="210"/>
      <c r="F601" s="232"/>
      <c r="G601" s="233"/>
      <c r="H601" s="233"/>
      <c r="I601" s="233"/>
      <c r="J601" s="233"/>
      <c r="K601" s="233"/>
      <c r="L601" s="233"/>
      <c r="M601" s="233"/>
      <c r="N601" s="210"/>
      <c r="O601" s="113"/>
    </row>
    <row r="602" spans="1:15" s="115" customFormat="1" ht="18.95" customHeight="1">
      <c r="A602" s="203"/>
      <c r="B602" s="214"/>
      <c r="C602" s="210"/>
      <c r="D602" s="231"/>
      <c r="E602" s="210"/>
      <c r="F602" s="232"/>
      <c r="G602" s="233"/>
      <c r="H602" s="233"/>
      <c r="I602" s="233"/>
      <c r="J602" s="233"/>
      <c r="K602" s="233"/>
      <c r="L602" s="233"/>
      <c r="M602" s="233"/>
      <c r="N602" s="210"/>
      <c r="O602" s="113"/>
    </row>
    <row r="603" spans="1:15" s="115" customFormat="1" ht="18.95" customHeight="1">
      <c r="A603" s="203"/>
      <c r="B603" s="214"/>
      <c r="C603" s="210"/>
      <c r="D603" s="231"/>
      <c r="E603" s="210"/>
      <c r="F603" s="232"/>
      <c r="G603" s="233"/>
      <c r="H603" s="233"/>
      <c r="I603" s="233"/>
      <c r="J603" s="233"/>
      <c r="K603" s="233"/>
      <c r="L603" s="233"/>
      <c r="M603" s="233"/>
      <c r="N603" s="210"/>
      <c r="O603" s="113"/>
    </row>
    <row r="604" spans="1:15" s="115" customFormat="1" ht="18.95" customHeight="1">
      <c r="A604" s="203"/>
      <c r="B604" s="214"/>
      <c r="C604" s="210"/>
      <c r="D604" s="231"/>
      <c r="E604" s="210"/>
      <c r="F604" s="232"/>
      <c r="G604" s="233"/>
      <c r="H604" s="233"/>
      <c r="I604" s="233"/>
      <c r="J604" s="233"/>
      <c r="K604" s="233"/>
      <c r="L604" s="233"/>
      <c r="M604" s="233"/>
      <c r="N604" s="210"/>
      <c r="O604" s="113"/>
    </row>
    <row r="605" spans="1:15" s="115" customFormat="1" ht="18.95" customHeight="1">
      <c r="A605" s="203"/>
      <c r="B605" s="214"/>
      <c r="C605" s="210"/>
      <c r="D605" s="231"/>
      <c r="E605" s="210"/>
      <c r="F605" s="232"/>
      <c r="G605" s="233"/>
      <c r="H605" s="233"/>
      <c r="I605" s="233"/>
      <c r="J605" s="233"/>
      <c r="K605" s="233"/>
      <c r="L605" s="233"/>
      <c r="M605" s="233"/>
      <c r="N605" s="210"/>
      <c r="O605" s="113"/>
    </row>
    <row r="606" spans="1:15" s="115" customFormat="1" ht="18.95" customHeight="1">
      <c r="A606" s="203"/>
      <c r="B606" s="214"/>
      <c r="C606" s="210"/>
      <c r="D606" s="231"/>
      <c r="E606" s="210"/>
      <c r="F606" s="232"/>
      <c r="G606" s="233"/>
      <c r="H606" s="233"/>
      <c r="I606" s="233"/>
      <c r="J606" s="233"/>
      <c r="K606" s="233"/>
      <c r="L606" s="233"/>
      <c r="M606" s="233"/>
      <c r="N606" s="210"/>
      <c r="O606" s="113"/>
    </row>
    <row r="607" spans="1:15" s="115" customFormat="1" ht="18.95" customHeight="1">
      <c r="A607" s="203"/>
      <c r="B607" s="214"/>
      <c r="C607" s="210"/>
      <c r="D607" s="231"/>
      <c r="E607" s="210"/>
      <c r="F607" s="232"/>
      <c r="G607" s="233"/>
      <c r="H607" s="233"/>
      <c r="I607" s="233"/>
      <c r="J607" s="233"/>
      <c r="K607" s="233"/>
      <c r="L607" s="233"/>
      <c r="M607" s="233"/>
      <c r="N607" s="210"/>
      <c r="O607" s="113"/>
    </row>
    <row r="608" spans="1:15" s="115" customFormat="1" ht="18.95" customHeight="1">
      <c r="A608" s="203"/>
      <c r="B608" s="214"/>
      <c r="C608" s="210"/>
      <c r="D608" s="231"/>
      <c r="E608" s="210"/>
      <c r="F608" s="232"/>
      <c r="G608" s="233"/>
      <c r="H608" s="233"/>
      <c r="I608" s="233"/>
      <c r="J608" s="233"/>
      <c r="K608" s="233"/>
      <c r="L608" s="233"/>
      <c r="M608" s="233"/>
      <c r="N608" s="210"/>
      <c r="O608" s="113"/>
    </row>
    <row r="609" spans="1:15" s="115" customFormat="1" ht="18.95" customHeight="1">
      <c r="A609" s="203"/>
      <c r="B609" s="214"/>
      <c r="C609" s="210"/>
      <c r="D609" s="231"/>
      <c r="E609" s="210"/>
      <c r="F609" s="232"/>
      <c r="G609" s="233"/>
      <c r="H609" s="233"/>
      <c r="I609" s="233"/>
      <c r="J609" s="233"/>
      <c r="K609" s="233"/>
      <c r="L609" s="233"/>
      <c r="M609" s="233"/>
      <c r="N609" s="210"/>
      <c r="O609" s="113"/>
    </row>
    <row r="610" spans="1:15" s="115" customFormat="1" ht="18.95" customHeight="1">
      <c r="A610" s="203"/>
      <c r="B610" s="214"/>
      <c r="C610" s="210"/>
      <c r="D610" s="231"/>
      <c r="E610" s="210"/>
      <c r="F610" s="232"/>
      <c r="G610" s="233"/>
      <c r="H610" s="233"/>
      <c r="I610" s="233"/>
      <c r="J610" s="233"/>
      <c r="K610" s="233"/>
      <c r="L610" s="233"/>
      <c r="M610" s="233"/>
      <c r="N610" s="210"/>
      <c r="O610" s="113"/>
    </row>
    <row r="611" spans="1:15" s="115" customFormat="1" ht="18.95" customHeight="1">
      <c r="A611" s="203"/>
      <c r="B611" s="214"/>
      <c r="C611" s="210"/>
      <c r="D611" s="231"/>
      <c r="E611" s="210"/>
      <c r="F611" s="232"/>
      <c r="G611" s="233"/>
      <c r="H611" s="233"/>
      <c r="I611" s="233"/>
      <c r="J611" s="233"/>
      <c r="K611" s="233"/>
      <c r="L611" s="233"/>
      <c r="M611" s="233"/>
      <c r="N611" s="210"/>
      <c r="O611" s="113"/>
    </row>
    <row r="612" spans="1:15" s="115" customFormat="1" ht="18.95" customHeight="1">
      <c r="A612" s="203"/>
      <c r="B612" s="214"/>
      <c r="C612" s="210"/>
      <c r="D612" s="231"/>
      <c r="E612" s="210"/>
      <c r="F612" s="232"/>
      <c r="G612" s="233"/>
      <c r="H612" s="233"/>
      <c r="I612" s="233"/>
      <c r="J612" s="233"/>
      <c r="K612" s="233"/>
      <c r="L612" s="233"/>
      <c r="M612" s="233"/>
      <c r="N612" s="210"/>
      <c r="O612" s="113"/>
    </row>
    <row r="613" spans="1:15" s="115" customFormat="1" ht="18.95" customHeight="1">
      <c r="A613" s="203"/>
      <c r="B613" s="214"/>
      <c r="C613" s="210"/>
      <c r="D613" s="231"/>
      <c r="E613" s="210"/>
      <c r="F613" s="232"/>
      <c r="G613" s="233"/>
      <c r="H613" s="233"/>
      <c r="I613" s="233"/>
      <c r="J613" s="233"/>
      <c r="K613" s="233"/>
      <c r="L613" s="233"/>
      <c r="M613" s="233"/>
      <c r="N613" s="210"/>
      <c r="O613" s="113"/>
    </row>
    <row r="614" spans="1:15" s="115" customFormat="1" ht="18.95" customHeight="1">
      <c r="A614" s="203"/>
      <c r="B614" s="214"/>
      <c r="C614" s="210"/>
      <c r="D614" s="231"/>
      <c r="E614" s="210"/>
      <c r="F614" s="232"/>
      <c r="G614" s="233"/>
      <c r="H614" s="233"/>
      <c r="I614" s="233"/>
      <c r="J614" s="233"/>
      <c r="K614" s="233"/>
      <c r="L614" s="233"/>
      <c r="M614" s="233"/>
      <c r="N614" s="210"/>
      <c r="O614" s="113"/>
    </row>
    <row r="615" spans="1:15" s="115" customFormat="1" ht="18.95" customHeight="1">
      <c r="A615" s="203"/>
      <c r="B615" s="214"/>
      <c r="C615" s="210"/>
      <c r="D615" s="231"/>
      <c r="E615" s="210"/>
      <c r="F615" s="232"/>
      <c r="G615" s="233"/>
      <c r="H615" s="233"/>
      <c r="I615" s="233"/>
      <c r="J615" s="233"/>
      <c r="K615" s="233"/>
      <c r="L615" s="233"/>
      <c r="M615" s="233"/>
      <c r="N615" s="210"/>
      <c r="O615" s="113"/>
    </row>
    <row r="616" spans="1:15" s="115" customFormat="1" ht="18.95" customHeight="1">
      <c r="A616" s="203"/>
      <c r="B616" s="214"/>
      <c r="C616" s="210"/>
      <c r="D616" s="231"/>
      <c r="E616" s="210"/>
      <c r="F616" s="232"/>
      <c r="G616" s="233"/>
      <c r="H616" s="233"/>
      <c r="I616" s="233"/>
      <c r="J616" s="233"/>
      <c r="K616" s="233"/>
      <c r="L616" s="233"/>
      <c r="M616" s="233"/>
      <c r="N616" s="210"/>
      <c r="O616" s="113"/>
    </row>
    <row r="617" spans="1:15" s="115" customFormat="1" ht="18.95" customHeight="1">
      <c r="A617" s="203"/>
      <c r="B617" s="214"/>
      <c r="C617" s="210"/>
      <c r="D617" s="231"/>
      <c r="E617" s="210"/>
      <c r="F617" s="232"/>
      <c r="G617" s="233"/>
      <c r="H617" s="233"/>
      <c r="I617" s="233"/>
      <c r="J617" s="233"/>
      <c r="K617" s="233"/>
      <c r="L617" s="233"/>
      <c r="M617" s="233"/>
      <c r="N617" s="210"/>
      <c r="O617" s="113"/>
    </row>
    <row r="618" spans="1:15" s="115" customFormat="1" ht="18.95" customHeight="1">
      <c r="A618" s="203"/>
      <c r="B618" s="214"/>
      <c r="C618" s="210"/>
      <c r="D618" s="231"/>
      <c r="E618" s="210"/>
      <c r="F618" s="232"/>
      <c r="G618" s="233"/>
      <c r="H618" s="233"/>
      <c r="I618" s="233"/>
      <c r="J618" s="233"/>
      <c r="K618" s="233"/>
      <c r="L618" s="233"/>
      <c r="M618" s="233"/>
      <c r="N618" s="210"/>
      <c r="O618" s="113"/>
    </row>
    <row r="619" spans="1:15" s="115" customFormat="1" ht="18.95" customHeight="1">
      <c r="A619" s="203"/>
      <c r="B619" s="214"/>
      <c r="C619" s="210"/>
      <c r="D619" s="231"/>
      <c r="E619" s="210"/>
      <c r="F619" s="232"/>
      <c r="G619" s="233"/>
      <c r="H619" s="233"/>
      <c r="I619" s="233"/>
      <c r="J619" s="233"/>
      <c r="K619" s="233"/>
      <c r="L619" s="233"/>
      <c r="M619" s="233"/>
      <c r="N619" s="210"/>
      <c r="O619" s="113"/>
    </row>
    <row r="620" spans="1:15" s="115" customFormat="1" ht="18.95" customHeight="1">
      <c r="A620" s="203"/>
      <c r="B620" s="214"/>
      <c r="C620" s="210"/>
      <c r="D620" s="231"/>
      <c r="E620" s="210"/>
      <c r="F620" s="232"/>
      <c r="G620" s="233"/>
      <c r="H620" s="233"/>
      <c r="I620" s="233"/>
      <c r="J620" s="233"/>
      <c r="K620" s="233"/>
      <c r="L620" s="233"/>
      <c r="M620" s="233"/>
      <c r="N620" s="210"/>
      <c r="O620" s="113"/>
    </row>
    <row r="621" spans="1:15" s="115" customFormat="1" ht="18.95" customHeight="1">
      <c r="A621" s="203"/>
      <c r="B621" s="214"/>
      <c r="C621" s="210"/>
      <c r="D621" s="231"/>
      <c r="E621" s="210"/>
      <c r="F621" s="232"/>
      <c r="G621" s="233"/>
      <c r="H621" s="233"/>
      <c r="I621" s="233"/>
      <c r="J621" s="233"/>
      <c r="K621" s="233"/>
      <c r="L621" s="233"/>
      <c r="M621" s="233"/>
      <c r="N621" s="210"/>
      <c r="O621" s="113"/>
    </row>
    <row r="622" spans="1:15" s="115" customFormat="1" ht="18.95" customHeight="1">
      <c r="A622" s="203"/>
      <c r="B622" s="214"/>
      <c r="C622" s="210"/>
      <c r="D622" s="231"/>
      <c r="E622" s="210"/>
      <c r="F622" s="232"/>
      <c r="G622" s="233"/>
      <c r="H622" s="233"/>
      <c r="I622" s="233"/>
      <c r="J622" s="233"/>
      <c r="K622" s="233"/>
      <c r="L622" s="233"/>
      <c r="M622" s="233"/>
      <c r="N622" s="210"/>
      <c r="O622" s="113"/>
    </row>
    <row r="623" spans="1:15" s="115" customFormat="1" ht="18.95" customHeight="1">
      <c r="A623" s="203"/>
      <c r="B623" s="214"/>
      <c r="C623" s="210"/>
      <c r="D623" s="231"/>
      <c r="E623" s="210"/>
      <c r="F623" s="232"/>
      <c r="G623" s="233"/>
      <c r="H623" s="233"/>
      <c r="I623" s="233"/>
      <c r="J623" s="233"/>
      <c r="K623" s="233"/>
      <c r="L623" s="233"/>
      <c r="M623" s="233"/>
      <c r="N623" s="210"/>
      <c r="O623" s="113"/>
    </row>
    <row r="624" spans="1:15" s="115" customFormat="1" ht="18.95" customHeight="1">
      <c r="A624" s="203"/>
      <c r="B624" s="214"/>
      <c r="C624" s="210"/>
      <c r="D624" s="231"/>
      <c r="E624" s="210"/>
      <c r="F624" s="232"/>
      <c r="G624" s="233"/>
      <c r="H624" s="233"/>
      <c r="I624" s="233"/>
      <c r="J624" s="233"/>
      <c r="K624" s="233"/>
      <c r="L624" s="233"/>
      <c r="M624" s="233"/>
      <c r="N624" s="210"/>
      <c r="O624" s="113"/>
    </row>
    <row r="625" spans="1:15" s="115" customFormat="1" ht="18.95" customHeight="1">
      <c r="A625" s="203"/>
      <c r="B625" s="214"/>
      <c r="C625" s="210"/>
      <c r="D625" s="231"/>
      <c r="E625" s="210"/>
      <c r="F625" s="232"/>
      <c r="G625" s="233"/>
      <c r="H625" s="233"/>
      <c r="I625" s="233"/>
      <c r="J625" s="233"/>
      <c r="K625" s="233"/>
      <c r="L625" s="233"/>
      <c r="M625" s="233"/>
      <c r="N625" s="210"/>
      <c r="O625" s="113"/>
    </row>
    <row r="626" spans="1:15" s="115" customFormat="1" ht="18.95" customHeight="1">
      <c r="A626" s="203"/>
      <c r="B626" s="214"/>
      <c r="C626" s="210"/>
      <c r="D626" s="231"/>
      <c r="E626" s="210"/>
      <c r="F626" s="232"/>
      <c r="G626" s="233"/>
      <c r="H626" s="233"/>
      <c r="I626" s="233"/>
      <c r="J626" s="233"/>
      <c r="K626" s="233"/>
      <c r="L626" s="233"/>
      <c r="M626" s="233"/>
      <c r="N626" s="210"/>
      <c r="O626" s="113"/>
    </row>
    <row r="627" spans="1:15" s="115" customFormat="1" ht="18.95" customHeight="1">
      <c r="A627" s="203"/>
      <c r="B627" s="214"/>
      <c r="C627" s="210"/>
      <c r="D627" s="231"/>
      <c r="E627" s="210"/>
      <c r="F627" s="232"/>
      <c r="G627" s="233"/>
      <c r="H627" s="233"/>
      <c r="I627" s="233"/>
      <c r="J627" s="233"/>
      <c r="K627" s="233"/>
      <c r="L627" s="233"/>
      <c r="M627" s="233"/>
      <c r="N627" s="210"/>
      <c r="O627" s="113"/>
    </row>
    <row r="628" spans="1:15" s="115" customFormat="1" ht="18.95" customHeight="1">
      <c r="A628" s="203"/>
      <c r="B628" s="214"/>
      <c r="C628" s="210"/>
      <c r="D628" s="231"/>
      <c r="E628" s="210"/>
      <c r="F628" s="232"/>
      <c r="G628" s="233"/>
      <c r="H628" s="233"/>
      <c r="I628" s="233"/>
      <c r="J628" s="233"/>
      <c r="K628" s="233"/>
      <c r="L628" s="233"/>
      <c r="M628" s="233"/>
      <c r="N628" s="210"/>
      <c r="O628" s="113"/>
    </row>
    <row r="629" spans="1:15" s="115" customFormat="1" ht="18.95" customHeight="1">
      <c r="A629" s="203"/>
      <c r="B629" s="214"/>
      <c r="C629" s="210"/>
      <c r="D629" s="231"/>
      <c r="E629" s="210"/>
      <c r="F629" s="232"/>
      <c r="G629" s="233"/>
      <c r="H629" s="233"/>
      <c r="I629" s="233"/>
      <c r="J629" s="233"/>
      <c r="K629" s="233"/>
      <c r="L629" s="233"/>
      <c r="M629" s="233"/>
      <c r="N629" s="210"/>
      <c r="O629" s="113"/>
    </row>
    <row r="630" spans="1:15" s="115" customFormat="1" ht="18.95" customHeight="1">
      <c r="A630" s="203"/>
      <c r="B630" s="214"/>
      <c r="C630" s="210"/>
      <c r="D630" s="231"/>
      <c r="E630" s="210"/>
      <c r="F630" s="232"/>
      <c r="G630" s="233"/>
      <c r="H630" s="233"/>
      <c r="I630" s="233"/>
      <c r="J630" s="233"/>
      <c r="K630" s="233"/>
      <c r="L630" s="233"/>
      <c r="M630" s="233"/>
      <c r="N630" s="210"/>
      <c r="O630" s="113"/>
    </row>
    <row r="631" spans="1:15" s="115" customFormat="1" ht="18.95" customHeight="1">
      <c r="A631" s="203"/>
      <c r="B631" s="214"/>
      <c r="C631" s="210"/>
      <c r="D631" s="231"/>
      <c r="E631" s="210"/>
      <c r="F631" s="232"/>
      <c r="G631" s="233"/>
      <c r="H631" s="233"/>
      <c r="I631" s="233"/>
      <c r="J631" s="233"/>
      <c r="K631" s="233"/>
      <c r="L631" s="233"/>
      <c r="M631" s="233"/>
      <c r="N631" s="210"/>
      <c r="O631" s="113"/>
    </row>
    <row r="632" spans="1:15" s="115" customFormat="1" ht="18.95" customHeight="1">
      <c r="A632" s="203"/>
      <c r="B632" s="214"/>
      <c r="C632" s="210"/>
      <c r="D632" s="231"/>
      <c r="E632" s="210"/>
      <c r="F632" s="232"/>
      <c r="G632" s="233"/>
      <c r="H632" s="233"/>
      <c r="I632" s="233"/>
      <c r="J632" s="233"/>
      <c r="K632" s="233"/>
      <c r="L632" s="233"/>
      <c r="M632" s="233"/>
      <c r="N632" s="210"/>
      <c r="O632" s="113"/>
    </row>
    <row r="633" spans="1:15" s="115" customFormat="1" ht="18.95" customHeight="1">
      <c r="A633" s="203"/>
      <c r="B633" s="214"/>
      <c r="C633" s="210"/>
      <c r="D633" s="231"/>
      <c r="E633" s="210"/>
      <c r="F633" s="232"/>
      <c r="G633" s="233"/>
      <c r="H633" s="233"/>
      <c r="I633" s="233"/>
      <c r="J633" s="233"/>
      <c r="K633" s="233"/>
      <c r="L633" s="233"/>
      <c r="M633" s="233"/>
      <c r="N633" s="210"/>
      <c r="O633" s="113"/>
    </row>
    <row r="634" spans="1:15" s="115" customFormat="1" ht="18.95" customHeight="1">
      <c r="A634" s="203"/>
      <c r="B634" s="214"/>
      <c r="C634" s="210"/>
      <c r="D634" s="231"/>
      <c r="E634" s="210"/>
      <c r="F634" s="232"/>
      <c r="G634" s="233"/>
      <c r="H634" s="233"/>
      <c r="I634" s="233"/>
      <c r="J634" s="233"/>
      <c r="K634" s="233"/>
      <c r="L634" s="233"/>
      <c r="M634" s="233"/>
      <c r="N634" s="210"/>
      <c r="O634" s="113"/>
    </row>
    <row r="635" spans="1:15" s="115" customFormat="1" ht="18.95" customHeight="1">
      <c r="A635" s="203"/>
      <c r="B635" s="214"/>
      <c r="C635" s="210"/>
      <c r="D635" s="231"/>
      <c r="E635" s="210"/>
      <c r="F635" s="232"/>
      <c r="G635" s="233"/>
      <c r="H635" s="233"/>
      <c r="I635" s="233"/>
      <c r="J635" s="233"/>
      <c r="K635" s="233"/>
      <c r="L635" s="233"/>
      <c r="M635" s="233"/>
      <c r="N635" s="210"/>
      <c r="O635" s="113"/>
    </row>
    <row r="636" spans="1:15" s="115" customFormat="1" ht="18.95" customHeight="1">
      <c r="A636" s="203"/>
      <c r="B636" s="214"/>
      <c r="C636" s="210"/>
      <c r="D636" s="231"/>
      <c r="E636" s="210"/>
      <c r="F636" s="232"/>
      <c r="G636" s="233"/>
      <c r="H636" s="233"/>
      <c r="I636" s="233"/>
      <c r="J636" s="233"/>
      <c r="K636" s="233"/>
      <c r="L636" s="233"/>
      <c r="M636" s="233"/>
      <c r="N636" s="210"/>
      <c r="O636" s="113"/>
    </row>
    <row r="637" spans="1:15" s="115" customFormat="1" ht="18.95" customHeight="1">
      <c r="A637" s="203"/>
      <c r="B637" s="214"/>
      <c r="C637" s="210"/>
      <c r="D637" s="231"/>
      <c r="E637" s="210"/>
      <c r="F637" s="232"/>
      <c r="G637" s="233"/>
      <c r="H637" s="233"/>
      <c r="I637" s="233"/>
      <c r="J637" s="233"/>
      <c r="K637" s="233"/>
      <c r="L637" s="233"/>
      <c r="M637" s="233"/>
      <c r="N637" s="210"/>
      <c r="O637" s="113"/>
    </row>
    <row r="638" spans="1:15" s="115" customFormat="1" ht="18.95" customHeight="1">
      <c r="A638" s="203"/>
      <c r="B638" s="214"/>
      <c r="C638" s="210"/>
      <c r="D638" s="231"/>
      <c r="E638" s="210"/>
      <c r="F638" s="232"/>
      <c r="G638" s="233"/>
      <c r="H638" s="233"/>
      <c r="I638" s="233"/>
      <c r="J638" s="233"/>
      <c r="K638" s="233"/>
      <c r="L638" s="233"/>
      <c r="M638" s="233"/>
      <c r="N638" s="210"/>
      <c r="O638" s="113"/>
    </row>
    <row r="639" spans="1:15" s="115" customFormat="1" ht="18.95" customHeight="1">
      <c r="A639" s="203"/>
      <c r="B639" s="214"/>
      <c r="C639" s="210"/>
      <c r="D639" s="231"/>
      <c r="E639" s="210"/>
      <c r="F639" s="232"/>
      <c r="G639" s="233"/>
      <c r="H639" s="233"/>
      <c r="I639" s="233"/>
      <c r="J639" s="233"/>
      <c r="K639" s="233"/>
      <c r="L639" s="233"/>
      <c r="M639" s="233"/>
      <c r="N639" s="210"/>
      <c r="O639" s="113"/>
    </row>
    <row r="640" spans="1:15" s="115" customFormat="1" ht="18.95" customHeight="1">
      <c r="A640" s="203"/>
      <c r="B640" s="214"/>
      <c r="C640" s="210"/>
      <c r="D640" s="231"/>
      <c r="E640" s="210"/>
      <c r="F640" s="232"/>
      <c r="G640" s="233"/>
      <c r="H640" s="233"/>
      <c r="I640" s="233"/>
      <c r="J640" s="233"/>
      <c r="K640" s="233"/>
      <c r="L640" s="233"/>
      <c r="M640" s="233"/>
      <c r="N640" s="210"/>
      <c r="O640" s="113"/>
    </row>
    <row r="641" spans="1:15" s="115" customFormat="1" ht="18.95" customHeight="1">
      <c r="A641" s="203"/>
      <c r="B641" s="214"/>
      <c r="C641" s="210"/>
      <c r="D641" s="231"/>
      <c r="E641" s="210"/>
      <c r="F641" s="232"/>
      <c r="G641" s="233"/>
      <c r="H641" s="233"/>
      <c r="I641" s="233"/>
      <c r="J641" s="233"/>
      <c r="K641" s="233"/>
      <c r="L641" s="233"/>
      <c r="M641" s="233"/>
      <c r="N641" s="210"/>
      <c r="O641" s="113"/>
    </row>
    <row r="642" spans="1:15" s="115" customFormat="1" ht="18.95" customHeight="1">
      <c r="A642" s="203"/>
      <c r="B642" s="214"/>
      <c r="C642" s="210"/>
      <c r="D642" s="231"/>
      <c r="E642" s="210"/>
      <c r="F642" s="232"/>
      <c r="G642" s="233"/>
      <c r="H642" s="233"/>
      <c r="I642" s="233"/>
      <c r="J642" s="233"/>
      <c r="K642" s="233"/>
      <c r="L642" s="233"/>
      <c r="M642" s="233"/>
      <c r="N642" s="210"/>
      <c r="O642" s="113"/>
    </row>
    <row r="643" spans="1:15" s="115" customFormat="1" ht="18.95" customHeight="1">
      <c r="A643" s="203"/>
      <c r="B643" s="214"/>
      <c r="C643" s="210"/>
      <c r="D643" s="231"/>
      <c r="E643" s="210"/>
      <c r="F643" s="232"/>
      <c r="G643" s="233"/>
      <c r="H643" s="233"/>
      <c r="I643" s="233"/>
      <c r="J643" s="233"/>
      <c r="K643" s="233"/>
      <c r="L643" s="233"/>
      <c r="M643" s="233"/>
      <c r="N643" s="210"/>
      <c r="O643" s="113"/>
    </row>
    <row r="644" spans="1:15" s="115" customFormat="1" ht="18.95" customHeight="1">
      <c r="A644" s="203"/>
      <c r="B644" s="214"/>
      <c r="C644" s="210"/>
      <c r="D644" s="231"/>
      <c r="E644" s="210"/>
      <c r="F644" s="232"/>
      <c r="G644" s="233"/>
      <c r="H644" s="233"/>
      <c r="I644" s="233"/>
      <c r="J644" s="233"/>
      <c r="K644" s="233"/>
      <c r="L644" s="233"/>
      <c r="M644" s="233"/>
      <c r="N644" s="210"/>
      <c r="O644" s="113"/>
    </row>
    <row r="645" spans="1:15" s="115" customFormat="1" ht="18.95" customHeight="1">
      <c r="A645" s="203"/>
      <c r="B645" s="214"/>
      <c r="C645" s="210"/>
      <c r="D645" s="231"/>
      <c r="E645" s="210"/>
      <c r="F645" s="232"/>
      <c r="G645" s="233"/>
      <c r="H645" s="233"/>
      <c r="I645" s="233"/>
      <c r="J645" s="233"/>
      <c r="K645" s="233"/>
      <c r="L645" s="233"/>
      <c r="M645" s="233"/>
      <c r="N645" s="210"/>
      <c r="O645" s="113"/>
    </row>
    <row r="646" spans="1:15" s="115" customFormat="1" ht="18.95" customHeight="1">
      <c r="A646" s="203"/>
      <c r="B646" s="214"/>
      <c r="C646" s="210"/>
      <c r="D646" s="231"/>
      <c r="E646" s="210"/>
      <c r="F646" s="232"/>
      <c r="G646" s="233"/>
      <c r="H646" s="233"/>
      <c r="I646" s="233"/>
      <c r="J646" s="233"/>
      <c r="K646" s="233"/>
      <c r="L646" s="233"/>
      <c r="M646" s="233"/>
      <c r="N646" s="210"/>
      <c r="O646" s="113"/>
    </row>
    <row r="647" spans="1:15" s="115" customFormat="1" ht="18.95" customHeight="1">
      <c r="A647" s="203"/>
      <c r="B647" s="214"/>
      <c r="C647" s="210"/>
      <c r="D647" s="231"/>
      <c r="E647" s="210"/>
      <c r="F647" s="232"/>
      <c r="G647" s="233"/>
      <c r="H647" s="233"/>
      <c r="I647" s="233"/>
      <c r="J647" s="233"/>
      <c r="K647" s="233"/>
      <c r="L647" s="233"/>
      <c r="M647" s="233"/>
      <c r="N647" s="210"/>
      <c r="O647" s="113"/>
    </row>
    <row r="648" spans="1:15" s="115" customFormat="1" ht="18.95" customHeight="1">
      <c r="A648" s="203"/>
      <c r="B648" s="214"/>
      <c r="C648" s="210"/>
      <c r="D648" s="231"/>
      <c r="E648" s="210"/>
      <c r="F648" s="232"/>
      <c r="G648" s="233"/>
      <c r="H648" s="233"/>
      <c r="I648" s="233"/>
      <c r="J648" s="233"/>
      <c r="K648" s="233"/>
      <c r="L648" s="233"/>
      <c r="M648" s="233"/>
      <c r="N648" s="210"/>
      <c r="O648" s="113"/>
    </row>
    <row r="649" spans="1:15" s="115" customFormat="1" ht="18.95" customHeight="1">
      <c r="A649" s="203"/>
      <c r="B649" s="214"/>
      <c r="C649" s="210"/>
      <c r="D649" s="231"/>
      <c r="E649" s="210"/>
      <c r="F649" s="232"/>
      <c r="G649" s="233"/>
      <c r="H649" s="233"/>
      <c r="I649" s="233"/>
      <c r="J649" s="233"/>
      <c r="K649" s="233"/>
      <c r="L649" s="233"/>
      <c r="M649" s="233"/>
      <c r="N649" s="210"/>
      <c r="O649" s="113"/>
    </row>
    <row r="650" spans="1:15" s="115" customFormat="1" ht="18.95" customHeight="1">
      <c r="A650" s="203"/>
      <c r="B650" s="214"/>
      <c r="C650" s="210"/>
      <c r="D650" s="231"/>
      <c r="E650" s="210"/>
      <c r="F650" s="232"/>
      <c r="G650" s="233"/>
      <c r="H650" s="233"/>
      <c r="I650" s="233"/>
      <c r="J650" s="233"/>
      <c r="K650" s="233"/>
      <c r="L650" s="233"/>
      <c r="M650" s="233"/>
      <c r="N650" s="210"/>
      <c r="O650" s="113"/>
    </row>
    <row r="651" spans="1:15" s="115" customFormat="1" ht="18.95" customHeight="1">
      <c r="A651" s="203"/>
      <c r="B651" s="214"/>
      <c r="C651" s="210"/>
      <c r="D651" s="231"/>
      <c r="E651" s="210"/>
      <c r="F651" s="232"/>
      <c r="G651" s="233"/>
      <c r="H651" s="233"/>
      <c r="I651" s="233"/>
      <c r="J651" s="233"/>
      <c r="K651" s="233"/>
      <c r="L651" s="233"/>
      <c r="M651" s="233"/>
      <c r="N651" s="210"/>
      <c r="O651" s="113"/>
    </row>
    <row r="652" spans="1:15" s="115" customFormat="1" ht="18.95" customHeight="1">
      <c r="A652" s="203"/>
      <c r="B652" s="214"/>
      <c r="C652" s="210"/>
      <c r="D652" s="231"/>
      <c r="E652" s="210"/>
      <c r="F652" s="232"/>
      <c r="G652" s="233"/>
      <c r="H652" s="233"/>
      <c r="I652" s="233"/>
      <c r="J652" s="233"/>
      <c r="K652" s="233"/>
      <c r="L652" s="233"/>
      <c r="M652" s="233"/>
      <c r="N652" s="210"/>
      <c r="O652" s="113"/>
    </row>
    <row r="653" spans="1:15" s="115" customFormat="1" ht="18.95" customHeight="1">
      <c r="A653" s="203"/>
      <c r="B653" s="214"/>
      <c r="C653" s="210"/>
      <c r="D653" s="231"/>
      <c r="E653" s="210"/>
      <c r="F653" s="232"/>
      <c r="G653" s="233"/>
      <c r="H653" s="233"/>
      <c r="I653" s="233"/>
      <c r="J653" s="233"/>
      <c r="K653" s="233"/>
      <c r="L653" s="233"/>
      <c r="M653" s="233"/>
      <c r="N653" s="210"/>
      <c r="O653" s="113"/>
    </row>
    <row r="654" spans="1:15" s="115" customFormat="1" ht="18.95" customHeight="1">
      <c r="A654" s="203"/>
      <c r="B654" s="214"/>
      <c r="C654" s="210"/>
      <c r="D654" s="231"/>
      <c r="E654" s="210"/>
      <c r="F654" s="232"/>
      <c r="G654" s="233"/>
      <c r="H654" s="233"/>
      <c r="I654" s="233"/>
      <c r="J654" s="233"/>
      <c r="K654" s="233"/>
      <c r="L654" s="233"/>
      <c r="M654" s="233"/>
      <c r="N654" s="210"/>
      <c r="O654" s="113"/>
    </row>
    <row r="655" spans="1:15" s="115" customFormat="1" ht="18.95" customHeight="1">
      <c r="A655" s="203"/>
      <c r="B655" s="214"/>
      <c r="C655" s="210"/>
      <c r="D655" s="231"/>
      <c r="E655" s="210"/>
      <c r="F655" s="232"/>
      <c r="G655" s="233"/>
      <c r="H655" s="233"/>
      <c r="I655" s="233"/>
      <c r="J655" s="233"/>
      <c r="K655" s="233"/>
      <c r="L655" s="233"/>
      <c r="M655" s="233"/>
      <c r="N655" s="210"/>
      <c r="O655" s="113"/>
    </row>
    <row r="656" spans="1:15" s="115" customFormat="1" ht="18.95" customHeight="1">
      <c r="A656" s="203"/>
      <c r="B656" s="214"/>
      <c r="C656" s="210"/>
      <c r="D656" s="231"/>
      <c r="E656" s="210"/>
      <c r="F656" s="232"/>
      <c r="G656" s="233"/>
      <c r="H656" s="233"/>
      <c r="I656" s="233"/>
      <c r="J656" s="233"/>
      <c r="K656" s="233"/>
      <c r="L656" s="233"/>
      <c r="M656" s="233"/>
      <c r="N656" s="210"/>
      <c r="O656" s="113"/>
    </row>
    <row r="657" spans="1:15" s="115" customFormat="1" ht="18.95" customHeight="1">
      <c r="A657" s="203"/>
      <c r="B657" s="214"/>
      <c r="C657" s="210"/>
      <c r="D657" s="231"/>
      <c r="E657" s="210"/>
      <c r="F657" s="232"/>
      <c r="G657" s="233"/>
      <c r="H657" s="233"/>
      <c r="I657" s="233"/>
      <c r="J657" s="233"/>
      <c r="K657" s="233"/>
      <c r="L657" s="233"/>
      <c r="M657" s="233"/>
      <c r="N657" s="210"/>
      <c r="O657" s="113"/>
    </row>
    <row r="658" spans="1:15" s="115" customFormat="1" ht="18.95" customHeight="1">
      <c r="A658" s="203"/>
      <c r="B658" s="214"/>
      <c r="C658" s="210"/>
      <c r="D658" s="231"/>
      <c r="E658" s="210"/>
      <c r="F658" s="232"/>
      <c r="G658" s="233"/>
      <c r="H658" s="233"/>
      <c r="I658" s="233"/>
      <c r="J658" s="233"/>
      <c r="K658" s="233"/>
      <c r="L658" s="233"/>
      <c r="M658" s="233"/>
      <c r="N658" s="210"/>
      <c r="O658" s="113"/>
    </row>
    <row r="659" spans="1:15" s="115" customFormat="1" ht="18.95" customHeight="1">
      <c r="A659" s="203"/>
      <c r="B659" s="214"/>
      <c r="C659" s="210"/>
      <c r="D659" s="231"/>
      <c r="E659" s="210"/>
      <c r="F659" s="232"/>
      <c r="G659" s="233"/>
      <c r="H659" s="233"/>
      <c r="I659" s="233"/>
      <c r="J659" s="233"/>
      <c r="K659" s="233"/>
      <c r="L659" s="233"/>
      <c r="M659" s="233"/>
      <c r="N659" s="210"/>
      <c r="O659" s="113"/>
    </row>
    <row r="660" spans="1:15" s="115" customFormat="1" ht="18.95" customHeight="1">
      <c r="A660" s="203"/>
      <c r="B660" s="214"/>
      <c r="C660" s="210"/>
      <c r="D660" s="231"/>
      <c r="E660" s="210"/>
      <c r="F660" s="232"/>
      <c r="G660" s="233"/>
      <c r="H660" s="233"/>
      <c r="I660" s="233"/>
      <c r="J660" s="233"/>
      <c r="K660" s="233"/>
      <c r="L660" s="233"/>
      <c r="M660" s="233"/>
      <c r="N660" s="210"/>
      <c r="O660" s="113"/>
    </row>
    <row r="661" spans="1:15" s="115" customFormat="1" ht="18.95" customHeight="1">
      <c r="A661" s="203"/>
      <c r="B661" s="214"/>
      <c r="C661" s="210"/>
      <c r="D661" s="231"/>
      <c r="E661" s="210"/>
      <c r="F661" s="232"/>
      <c r="G661" s="233"/>
      <c r="H661" s="233"/>
      <c r="I661" s="233"/>
      <c r="J661" s="233"/>
      <c r="K661" s="233"/>
      <c r="L661" s="233"/>
      <c r="M661" s="233"/>
      <c r="N661" s="210"/>
      <c r="O661" s="113"/>
    </row>
    <row r="662" spans="1:15" s="115" customFormat="1" ht="18.95" customHeight="1">
      <c r="A662" s="203"/>
      <c r="B662" s="214"/>
      <c r="C662" s="210"/>
      <c r="D662" s="231"/>
      <c r="E662" s="210"/>
      <c r="F662" s="232"/>
      <c r="G662" s="233"/>
      <c r="H662" s="233"/>
      <c r="I662" s="233"/>
      <c r="J662" s="233"/>
      <c r="K662" s="233"/>
      <c r="L662" s="233"/>
      <c r="M662" s="233"/>
      <c r="N662" s="210"/>
      <c r="O662" s="113"/>
    </row>
    <row r="663" spans="1:15" s="115" customFormat="1" ht="18.95" customHeight="1">
      <c r="A663" s="203"/>
      <c r="B663" s="214"/>
      <c r="C663" s="210"/>
      <c r="D663" s="231"/>
      <c r="E663" s="210"/>
      <c r="F663" s="232"/>
      <c r="G663" s="233"/>
      <c r="H663" s="233"/>
      <c r="I663" s="233"/>
      <c r="J663" s="233"/>
      <c r="K663" s="233"/>
      <c r="L663" s="233"/>
      <c r="M663" s="233"/>
      <c r="N663" s="210"/>
      <c r="O663" s="113"/>
    </row>
    <row r="664" spans="1:15" s="115" customFormat="1" ht="18.95" customHeight="1">
      <c r="A664" s="203"/>
      <c r="B664" s="214"/>
      <c r="C664" s="210"/>
      <c r="D664" s="231"/>
      <c r="E664" s="210"/>
      <c r="F664" s="232"/>
      <c r="G664" s="233"/>
      <c r="H664" s="233"/>
      <c r="I664" s="233"/>
      <c r="J664" s="233"/>
      <c r="K664" s="233"/>
      <c r="L664" s="233"/>
      <c r="M664" s="233"/>
      <c r="N664" s="210"/>
      <c r="O664" s="113"/>
    </row>
    <row r="665" spans="1:15" s="115" customFormat="1" ht="18.95" customHeight="1">
      <c r="A665" s="203"/>
      <c r="B665" s="214"/>
      <c r="C665" s="210"/>
      <c r="D665" s="231"/>
      <c r="E665" s="210"/>
      <c r="F665" s="232"/>
      <c r="G665" s="233"/>
      <c r="H665" s="233"/>
      <c r="I665" s="233"/>
      <c r="J665" s="233"/>
      <c r="K665" s="233"/>
      <c r="L665" s="233"/>
      <c r="M665" s="233"/>
      <c r="N665" s="210"/>
      <c r="O665" s="113"/>
    </row>
    <row r="666" spans="1:15" s="115" customFormat="1" ht="18.95" customHeight="1">
      <c r="A666" s="203"/>
      <c r="B666" s="214"/>
      <c r="C666" s="210"/>
      <c r="D666" s="231"/>
      <c r="E666" s="210"/>
      <c r="F666" s="232"/>
      <c r="G666" s="233"/>
      <c r="H666" s="233"/>
      <c r="I666" s="233"/>
      <c r="J666" s="233"/>
      <c r="K666" s="233"/>
      <c r="L666" s="233"/>
      <c r="M666" s="233"/>
      <c r="N666" s="210"/>
      <c r="O666" s="113"/>
    </row>
    <row r="667" spans="1:15" s="115" customFormat="1" ht="18.95" customHeight="1">
      <c r="A667" s="203"/>
      <c r="B667" s="214"/>
      <c r="C667" s="210"/>
      <c r="D667" s="231"/>
      <c r="E667" s="210"/>
      <c r="F667" s="232"/>
      <c r="G667" s="233"/>
      <c r="H667" s="233"/>
      <c r="I667" s="233"/>
      <c r="J667" s="233"/>
      <c r="K667" s="233"/>
      <c r="L667" s="233"/>
      <c r="M667" s="233"/>
      <c r="N667" s="210"/>
      <c r="O667" s="113"/>
    </row>
    <row r="668" spans="1:15" s="115" customFormat="1" ht="18.95" customHeight="1">
      <c r="A668" s="203"/>
      <c r="B668" s="214"/>
      <c r="C668" s="210"/>
      <c r="D668" s="231"/>
      <c r="E668" s="210"/>
      <c r="F668" s="232"/>
      <c r="G668" s="233"/>
      <c r="H668" s="233"/>
      <c r="I668" s="233"/>
      <c r="J668" s="233"/>
      <c r="K668" s="233"/>
      <c r="L668" s="233"/>
      <c r="M668" s="233"/>
      <c r="N668" s="210"/>
      <c r="O668" s="113"/>
    </row>
    <row r="669" spans="1:15" s="115" customFormat="1" ht="18.95" customHeight="1">
      <c r="A669" s="203"/>
      <c r="B669" s="214"/>
      <c r="C669" s="210"/>
      <c r="D669" s="231"/>
      <c r="E669" s="210"/>
      <c r="F669" s="232"/>
      <c r="G669" s="233"/>
      <c r="H669" s="233"/>
      <c r="I669" s="233"/>
      <c r="J669" s="233"/>
      <c r="K669" s="233"/>
      <c r="L669" s="233"/>
      <c r="M669" s="233"/>
      <c r="N669" s="210"/>
      <c r="O669" s="113"/>
    </row>
    <row r="670" spans="1:15" s="115" customFormat="1" ht="18.95" customHeight="1">
      <c r="A670" s="203"/>
      <c r="B670" s="214"/>
      <c r="C670" s="210"/>
      <c r="D670" s="231"/>
      <c r="E670" s="210"/>
      <c r="F670" s="232"/>
      <c r="G670" s="233"/>
      <c r="H670" s="233"/>
      <c r="I670" s="233"/>
      <c r="J670" s="233"/>
      <c r="K670" s="233"/>
      <c r="L670" s="233"/>
      <c r="M670" s="233"/>
      <c r="N670" s="210"/>
      <c r="O670" s="113"/>
    </row>
    <row r="671" spans="1:15" s="115" customFormat="1" ht="18.95" customHeight="1">
      <c r="A671" s="203"/>
      <c r="B671" s="214"/>
      <c r="C671" s="210"/>
      <c r="D671" s="231"/>
      <c r="E671" s="210"/>
      <c r="F671" s="232"/>
      <c r="G671" s="233"/>
      <c r="H671" s="233"/>
      <c r="I671" s="233"/>
      <c r="J671" s="233"/>
      <c r="K671" s="233"/>
      <c r="L671" s="233"/>
      <c r="M671" s="233"/>
      <c r="N671" s="210"/>
      <c r="O671" s="113"/>
    </row>
    <row r="672" spans="1:15" s="115" customFormat="1" ht="18.95" customHeight="1">
      <c r="A672" s="203"/>
      <c r="B672" s="214"/>
      <c r="C672" s="210"/>
      <c r="D672" s="231"/>
      <c r="E672" s="210"/>
      <c r="F672" s="232"/>
      <c r="G672" s="233"/>
      <c r="H672" s="233"/>
      <c r="I672" s="233"/>
      <c r="J672" s="233"/>
      <c r="K672" s="233"/>
      <c r="L672" s="233"/>
      <c r="M672" s="233"/>
      <c r="N672" s="210"/>
      <c r="O672" s="113"/>
    </row>
    <row r="673" spans="1:15" s="115" customFormat="1" ht="18.95" customHeight="1">
      <c r="A673" s="203"/>
      <c r="B673" s="214"/>
      <c r="C673" s="210"/>
      <c r="D673" s="231"/>
      <c r="E673" s="210"/>
      <c r="F673" s="232"/>
      <c r="G673" s="233"/>
      <c r="H673" s="233"/>
      <c r="I673" s="233"/>
      <c r="J673" s="233"/>
      <c r="K673" s="233"/>
      <c r="L673" s="233"/>
      <c r="M673" s="233"/>
      <c r="N673" s="210"/>
      <c r="O673" s="113"/>
    </row>
    <row r="674" spans="1:15" s="115" customFormat="1" ht="18.95" customHeight="1">
      <c r="A674" s="203"/>
      <c r="B674" s="214"/>
      <c r="C674" s="210"/>
      <c r="D674" s="231"/>
      <c r="E674" s="210"/>
      <c r="F674" s="232"/>
      <c r="G674" s="233"/>
      <c r="H674" s="233"/>
      <c r="I674" s="233"/>
      <c r="J674" s="233"/>
      <c r="K674" s="233"/>
      <c r="L674" s="233"/>
      <c r="M674" s="233"/>
      <c r="N674" s="210"/>
      <c r="O674" s="113"/>
    </row>
    <row r="675" spans="1:15" s="115" customFormat="1" ht="18.95" customHeight="1">
      <c r="A675" s="203"/>
      <c r="B675" s="214"/>
      <c r="C675" s="210"/>
      <c r="D675" s="231"/>
      <c r="E675" s="210"/>
      <c r="F675" s="232"/>
      <c r="G675" s="233"/>
      <c r="H675" s="233"/>
      <c r="I675" s="233"/>
      <c r="J675" s="233"/>
      <c r="K675" s="233"/>
      <c r="L675" s="233"/>
      <c r="M675" s="233"/>
      <c r="N675" s="210"/>
      <c r="O675" s="113"/>
    </row>
    <row r="676" spans="1:15" s="115" customFormat="1" ht="18.95" customHeight="1">
      <c r="A676" s="203"/>
      <c r="B676" s="214"/>
      <c r="C676" s="210"/>
      <c r="D676" s="231"/>
      <c r="E676" s="210"/>
      <c r="F676" s="232"/>
      <c r="G676" s="233"/>
      <c r="H676" s="233"/>
      <c r="I676" s="233"/>
      <c r="J676" s="233"/>
      <c r="K676" s="233"/>
      <c r="L676" s="233"/>
      <c r="M676" s="233"/>
      <c r="N676" s="210"/>
      <c r="O676" s="113"/>
    </row>
    <row r="677" spans="1:15" s="115" customFormat="1" ht="18.95" customHeight="1">
      <c r="A677" s="203"/>
      <c r="B677" s="214"/>
      <c r="C677" s="210"/>
      <c r="D677" s="231"/>
      <c r="E677" s="210"/>
      <c r="F677" s="232"/>
      <c r="G677" s="233"/>
      <c r="H677" s="233"/>
      <c r="I677" s="233"/>
      <c r="J677" s="233"/>
      <c r="K677" s="233"/>
      <c r="L677" s="233"/>
      <c r="M677" s="233"/>
      <c r="N677" s="210"/>
      <c r="O677" s="113"/>
    </row>
    <row r="678" spans="1:15" s="115" customFormat="1" ht="18.95" customHeight="1">
      <c r="A678" s="203"/>
      <c r="B678" s="214"/>
      <c r="C678" s="210"/>
      <c r="D678" s="231"/>
      <c r="E678" s="210"/>
      <c r="F678" s="232"/>
      <c r="G678" s="233"/>
      <c r="H678" s="233"/>
      <c r="I678" s="233"/>
      <c r="J678" s="233"/>
      <c r="K678" s="233"/>
      <c r="L678" s="233"/>
      <c r="M678" s="233"/>
      <c r="N678" s="210"/>
      <c r="O678" s="113"/>
    </row>
    <row r="679" spans="1:15" s="115" customFormat="1" ht="18.95" customHeight="1">
      <c r="A679" s="203"/>
      <c r="B679" s="214"/>
      <c r="C679" s="210"/>
      <c r="D679" s="231"/>
      <c r="E679" s="210"/>
      <c r="F679" s="232"/>
      <c r="G679" s="233"/>
      <c r="H679" s="233"/>
      <c r="I679" s="233"/>
      <c r="J679" s="233"/>
      <c r="K679" s="233"/>
      <c r="L679" s="233"/>
      <c r="M679" s="233"/>
      <c r="N679" s="210"/>
      <c r="O679" s="113"/>
    </row>
    <row r="680" spans="1:15" s="115" customFormat="1" ht="18.95" customHeight="1">
      <c r="A680" s="203"/>
      <c r="B680" s="214"/>
      <c r="C680" s="210"/>
      <c r="D680" s="231"/>
      <c r="E680" s="210"/>
      <c r="F680" s="232"/>
      <c r="G680" s="233"/>
      <c r="H680" s="233"/>
      <c r="I680" s="233"/>
      <c r="J680" s="233"/>
      <c r="K680" s="233"/>
      <c r="L680" s="233"/>
      <c r="M680" s="233"/>
      <c r="N680" s="210"/>
      <c r="O680" s="113"/>
    </row>
    <row r="681" spans="1:15" s="115" customFormat="1" ht="18.95" customHeight="1">
      <c r="A681" s="203"/>
      <c r="B681" s="214"/>
      <c r="C681" s="210"/>
      <c r="D681" s="231"/>
      <c r="E681" s="210"/>
      <c r="F681" s="232"/>
      <c r="G681" s="233"/>
      <c r="H681" s="233"/>
      <c r="I681" s="233"/>
      <c r="J681" s="233"/>
      <c r="K681" s="233"/>
      <c r="L681" s="233"/>
      <c r="M681" s="233"/>
      <c r="N681" s="210"/>
      <c r="O681" s="113"/>
    </row>
    <row r="682" spans="1:15" s="115" customFormat="1" ht="18.95" customHeight="1">
      <c r="A682" s="203"/>
      <c r="B682" s="214"/>
      <c r="C682" s="210"/>
      <c r="D682" s="231"/>
      <c r="E682" s="210"/>
      <c r="F682" s="232"/>
      <c r="G682" s="233"/>
      <c r="H682" s="233"/>
      <c r="I682" s="233"/>
      <c r="J682" s="233"/>
      <c r="K682" s="233"/>
      <c r="L682" s="233"/>
      <c r="M682" s="233"/>
      <c r="N682" s="210"/>
      <c r="O682" s="113"/>
    </row>
    <row r="683" spans="1:15" s="115" customFormat="1" ht="18.95" customHeight="1">
      <c r="A683" s="203"/>
      <c r="B683" s="214"/>
      <c r="C683" s="210"/>
      <c r="D683" s="231"/>
      <c r="E683" s="210"/>
      <c r="F683" s="232"/>
      <c r="G683" s="233"/>
      <c r="H683" s="233"/>
      <c r="I683" s="233"/>
      <c r="J683" s="233"/>
      <c r="K683" s="233"/>
      <c r="L683" s="233"/>
      <c r="M683" s="233"/>
      <c r="N683" s="210"/>
      <c r="O683" s="113"/>
    </row>
    <row r="684" spans="1:15" s="115" customFormat="1" ht="18.95" customHeight="1">
      <c r="A684" s="203"/>
      <c r="B684" s="214"/>
      <c r="C684" s="210"/>
      <c r="D684" s="231"/>
      <c r="E684" s="210"/>
      <c r="F684" s="232"/>
      <c r="G684" s="233"/>
      <c r="H684" s="233"/>
      <c r="I684" s="233"/>
      <c r="J684" s="233"/>
      <c r="K684" s="233"/>
      <c r="L684" s="233"/>
      <c r="M684" s="233"/>
      <c r="N684" s="210"/>
      <c r="O684" s="113"/>
    </row>
    <row r="685" spans="1:15" s="115" customFormat="1" ht="18.95" customHeight="1">
      <c r="A685" s="203"/>
      <c r="B685" s="214"/>
      <c r="C685" s="210"/>
      <c r="D685" s="231"/>
      <c r="E685" s="210"/>
      <c r="F685" s="232"/>
      <c r="G685" s="233"/>
      <c r="H685" s="233"/>
      <c r="I685" s="233"/>
      <c r="J685" s="233"/>
      <c r="K685" s="233"/>
      <c r="L685" s="233"/>
      <c r="M685" s="233"/>
      <c r="N685" s="210"/>
      <c r="O685" s="113"/>
    </row>
    <row r="686" spans="1:15" s="115" customFormat="1" ht="18.95" customHeight="1">
      <c r="A686" s="203"/>
      <c r="B686" s="214"/>
      <c r="C686" s="210"/>
      <c r="D686" s="231"/>
      <c r="E686" s="210"/>
      <c r="F686" s="232"/>
      <c r="G686" s="233"/>
      <c r="H686" s="233"/>
      <c r="I686" s="233"/>
      <c r="J686" s="233"/>
      <c r="K686" s="233"/>
      <c r="L686" s="233"/>
      <c r="M686" s="233"/>
      <c r="N686" s="210"/>
      <c r="O686" s="113"/>
    </row>
    <row r="687" spans="1:15" s="115" customFormat="1" ht="18.95" customHeight="1">
      <c r="A687" s="203"/>
      <c r="B687" s="214"/>
      <c r="C687" s="210"/>
      <c r="D687" s="231"/>
      <c r="E687" s="210"/>
      <c r="F687" s="232"/>
      <c r="G687" s="233"/>
      <c r="H687" s="233"/>
      <c r="I687" s="233"/>
      <c r="J687" s="233"/>
      <c r="K687" s="233"/>
      <c r="L687" s="233"/>
      <c r="M687" s="233"/>
      <c r="N687" s="210"/>
      <c r="O687" s="113"/>
    </row>
    <row r="688" spans="1:15" s="115" customFormat="1" ht="18.95" customHeight="1">
      <c r="A688" s="203"/>
      <c r="B688" s="214"/>
      <c r="C688" s="210"/>
      <c r="D688" s="231"/>
      <c r="E688" s="210"/>
      <c r="F688" s="232"/>
      <c r="G688" s="233"/>
      <c r="H688" s="233"/>
      <c r="I688" s="233"/>
      <c r="J688" s="233"/>
      <c r="K688" s="233"/>
      <c r="L688" s="233"/>
      <c r="M688" s="233"/>
      <c r="N688" s="210"/>
      <c r="O688" s="113"/>
    </row>
    <row r="689" spans="1:15" s="115" customFormat="1" ht="18.95" customHeight="1">
      <c r="A689" s="203"/>
      <c r="B689" s="214"/>
      <c r="C689" s="210"/>
      <c r="D689" s="231"/>
      <c r="E689" s="210"/>
      <c r="F689" s="232"/>
      <c r="G689" s="233"/>
      <c r="H689" s="233"/>
      <c r="I689" s="233"/>
      <c r="J689" s="233"/>
      <c r="K689" s="233"/>
      <c r="L689" s="233"/>
      <c r="M689" s="233"/>
      <c r="N689" s="210"/>
      <c r="O689" s="113"/>
    </row>
    <row r="690" spans="1:15" s="115" customFormat="1" ht="18.95" customHeight="1">
      <c r="A690" s="203"/>
      <c r="B690" s="214"/>
      <c r="C690" s="210"/>
      <c r="D690" s="231"/>
      <c r="E690" s="210"/>
      <c r="F690" s="232"/>
      <c r="G690" s="233"/>
      <c r="H690" s="233"/>
      <c r="I690" s="233"/>
      <c r="J690" s="233"/>
      <c r="K690" s="233"/>
      <c r="L690" s="233"/>
      <c r="M690" s="233"/>
      <c r="N690" s="210"/>
      <c r="O690" s="113"/>
    </row>
    <row r="691" spans="1:15" s="115" customFormat="1" ht="18.95" customHeight="1">
      <c r="A691" s="203"/>
      <c r="B691" s="214"/>
      <c r="C691" s="210"/>
      <c r="D691" s="231"/>
      <c r="E691" s="210"/>
      <c r="F691" s="232"/>
      <c r="G691" s="233"/>
      <c r="H691" s="233"/>
      <c r="I691" s="233"/>
      <c r="J691" s="233"/>
      <c r="K691" s="233"/>
      <c r="L691" s="233"/>
      <c r="M691" s="233"/>
      <c r="N691" s="210"/>
      <c r="O691" s="113"/>
    </row>
    <row r="692" spans="1:15" s="115" customFormat="1" ht="18.95" customHeight="1">
      <c r="A692" s="203"/>
      <c r="B692" s="214"/>
      <c r="C692" s="210"/>
      <c r="D692" s="231"/>
      <c r="E692" s="210"/>
      <c r="F692" s="232"/>
      <c r="G692" s="233"/>
      <c r="H692" s="233"/>
      <c r="I692" s="233"/>
      <c r="J692" s="233"/>
      <c r="K692" s="233"/>
      <c r="L692" s="233"/>
      <c r="M692" s="233"/>
      <c r="N692" s="210"/>
      <c r="O692" s="113"/>
    </row>
    <row r="693" spans="1:15" s="115" customFormat="1" ht="18.95" customHeight="1">
      <c r="A693" s="203"/>
      <c r="B693" s="214"/>
      <c r="C693" s="210"/>
      <c r="D693" s="231"/>
      <c r="E693" s="210"/>
      <c r="F693" s="232"/>
      <c r="G693" s="233"/>
      <c r="H693" s="233"/>
      <c r="I693" s="233"/>
      <c r="J693" s="233"/>
      <c r="K693" s="233"/>
      <c r="L693" s="233"/>
      <c r="M693" s="233"/>
      <c r="N693" s="210"/>
      <c r="O693" s="113"/>
    </row>
    <row r="694" spans="1:15" s="115" customFormat="1" ht="18.95" customHeight="1">
      <c r="A694" s="203"/>
      <c r="B694" s="214"/>
      <c r="C694" s="210"/>
      <c r="D694" s="231"/>
      <c r="E694" s="210"/>
      <c r="F694" s="232"/>
      <c r="G694" s="233"/>
      <c r="H694" s="233"/>
      <c r="I694" s="233"/>
      <c r="J694" s="233"/>
      <c r="K694" s="233"/>
      <c r="L694" s="233"/>
      <c r="M694" s="233"/>
      <c r="N694" s="210"/>
      <c r="O694" s="113"/>
    </row>
    <row r="695" spans="1:15" s="115" customFormat="1" ht="18.95" customHeight="1">
      <c r="A695" s="203"/>
      <c r="B695" s="214"/>
      <c r="C695" s="210"/>
      <c r="D695" s="231"/>
      <c r="E695" s="210"/>
      <c r="F695" s="232"/>
      <c r="G695" s="233"/>
      <c r="H695" s="233"/>
      <c r="I695" s="233"/>
      <c r="J695" s="233"/>
      <c r="K695" s="233"/>
      <c r="L695" s="233"/>
      <c r="M695" s="233"/>
      <c r="N695" s="210"/>
      <c r="O695" s="113"/>
    </row>
    <row r="696" spans="1:15" s="115" customFormat="1" ht="18.95" customHeight="1">
      <c r="A696" s="203"/>
      <c r="B696" s="214"/>
      <c r="C696" s="210"/>
      <c r="D696" s="231"/>
      <c r="E696" s="210"/>
      <c r="F696" s="232"/>
      <c r="G696" s="233"/>
      <c r="H696" s="233"/>
      <c r="I696" s="233"/>
      <c r="J696" s="233"/>
      <c r="K696" s="233"/>
      <c r="L696" s="233"/>
      <c r="M696" s="233"/>
      <c r="N696" s="210"/>
      <c r="O696" s="113"/>
    </row>
    <row r="697" spans="1:15" s="115" customFormat="1" ht="18.95" customHeight="1">
      <c r="A697" s="203"/>
      <c r="B697" s="214"/>
      <c r="C697" s="210"/>
      <c r="D697" s="231"/>
      <c r="E697" s="210"/>
      <c r="F697" s="232"/>
      <c r="G697" s="233"/>
      <c r="H697" s="233"/>
      <c r="I697" s="233"/>
      <c r="J697" s="233"/>
      <c r="K697" s="233"/>
      <c r="L697" s="233"/>
      <c r="M697" s="233"/>
      <c r="N697" s="210"/>
      <c r="O697" s="113"/>
    </row>
    <row r="698" spans="1:15" s="115" customFormat="1" ht="18.95" customHeight="1">
      <c r="A698" s="203"/>
      <c r="B698" s="214"/>
      <c r="C698" s="210"/>
      <c r="D698" s="231"/>
      <c r="E698" s="210"/>
      <c r="F698" s="232"/>
      <c r="G698" s="233"/>
      <c r="H698" s="233"/>
      <c r="I698" s="233"/>
      <c r="J698" s="233"/>
      <c r="K698" s="233"/>
      <c r="L698" s="233"/>
      <c r="M698" s="233"/>
      <c r="N698" s="210"/>
      <c r="O698" s="113"/>
    </row>
    <row r="699" spans="1:15" s="115" customFormat="1" ht="18.95" customHeight="1">
      <c r="A699" s="203"/>
      <c r="B699" s="214"/>
      <c r="C699" s="210"/>
      <c r="D699" s="231"/>
      <c r="E699" s="210"/>
      <c r="F699" s="232"/>
      <c r="G699" s="233"/>
      <c r="H699" s="233"/>
      <c r="I699" s="233"/>
      <c r="J699" s="233"/>
      <c r="K699" s="233"/>
      <c r="L699" s="233"/>
      <c r="M699" s="233"/>
      <c r="N699" s="210"/>
      <c r="O699" s="113"/>
    </row>
    <row r="700" spans="1:15" s="115" customFormat="1" ht="18.95" customHeight="1">
      <c r="A700" s="203"/>
      <c r="B700" s="214"/>
      <c r="C700" s="210"/>
      <c r="D700" s="231"/>
      <c r="E700" s="210"/>
      <c r="F700" s="232"/>
      <c r="G700" s="233"/>
      <c r="H700" s="233"/>
      <c r="I700" s="233"/>
      <c r="J700" s="233"/>
      <c r="K700" s="233"/>
      <c r="L700" s="233"/>
      <c r="M700" s="233"/>
      <c r="N700" s="210"/>
      <c r="O700" s="113"/>
    </row>
    <row r="701" spans="1:15" s="115" customFormat="1" ht="18.95" customHeight="1">
      <c r="A701" s="203"/>
      <c r="B701" s="214"/>
      <c r="C701" s="210"/>
      <c r="D701" s="231"/>
      <c r="E701" s="210"/>
      <c r="F701" s="232"/>
      <c r="G701" s="233"/>
      <c r="H701" s="233"/>
      <c r="I701" s="233"/>
      <c r="J701" s="233"/>
      <c r="K701" s="233"/>
      <c r="L701" s="233"/>
      <c r="M701" s="233"/>
      <c r="N701" s="210"/>
      <c r="O701" s="113"/>
    </row>
    <row r="702" spans="1:15" s="115" customFormat="1" ht="18.95" customHeight="1">
      <c r="A702" s="203"/>
      <c r="B702" s="214"/>
      <c r="C702" s="210"/>
      <c r="D702" s="231"/>
      <c r="E702" s="210"/>
      <c r="F702" s="232"/>
      <c r="G702" s="233"/>
      <c r="H702" s="233"/>
      <c r="I702" s="233"/>
      <c r="J702" s="233"/>
      <c r="K702" s="233"/>
      <c r="L702" s="233"/>
      <c r="M702" s="233"/>
      <c r="N702" s="210"/>
      <c r="O702" s="113"/>
    </row>
    <row r="703" spans="1:15" s="115" customFormat="1" ht="18.95" customHeight="1">
      <c r="A703" s="203"/>
      <c r="B703" s="214"/>
      <c r="C703" s="210"/>
      <c r="D703" s="231"/>
      <c r="E703" s="210"/>
      <c r="F703" s="232"/>
      <c r="G703" s="233"/>
      <c r="H703" s="233"/>
      <c r="I703" s="233"/>
      <c r="J703" s="233"/>
      <c r="K703" s="233"/>
      <c r="L703" s="233"/>
      <c r="M703" s="233"/>
      <c r="N703" s="210"/>
      <c r="O703" s="113"/>
    </row>
    <row r="704" spans="1:15" s="115" customFormat="1" ht="18.95" customHeight="1">
      <c r="A704" s="203"/>
      <c r="B704" s="214"/>
      <c r="C704" s="210"/>
      <c r="D704" s="231"/>
      <c r="E704" s="210"/>
      <c r="F704" s="232"/>
      <c r="G704" s="233"/>
      <c r="H704" s="233"/>
      <c r="I704" s="233"/>
      <c r="J704" s="233"/>
      <c r="K704" s="233"/>
      <c r="L704" s="233"/>
      <c r="M704" s="233"/>
      <c r="N704" s="210"/>
      <c r="O704" s="113"/>
    </row>
    <row r="705" spans="1:15" s="115" customFormat="1" ht="18.95" customHeight="1">
      <c r="A705" s="203"/>
      <c r="B705" s="214"/>
      <c r="C705" s="210"/>
      <c r="D705" s="231"/>
      <c r="E705" s="210"/>
      <c r="F705" s="232"/>
      <c r="G705" s="233"/>
      <c r="H705" s="233"/>
      <c r="I705" s="233"/>
      <c r="J705" s="233"/>
      <c r="K705" s="233"/>
      <c r="L705" s="233"/>
      <c r="M705" s="233"/>
      <c r="N705" s="210"/>
      <c r="O705" s="113"/>
    </row>
    <row r="706" spans="1:15" s="115" customFormat="1" ht="18.95" customHeight="1">
      <c r="A706" s="203"/>
      <c r="B706" s="214"/>
      <c r="C706" s="210"/>
      <c r="D706" s="231"/>
      <c r="E706" s="210"/>
      <c r="F706" s="232"/>
      <c r="G706" s="233"/>
      <c r="H706" s="233"/>
      <c r="I706" s="233"/>
      <c r="J706" s="233"/>
      <c r="K706" s="233"/>
      <c r="L706" s="233"/>
      <c r="M706" s="233"/>
      <c r="N706" s="210"/>
      <c r="O706" s="113"/>
    </row>
    <row r="707" spans="1:15" s="115" customFormat="1" ht="18.95" customHeight="1">
      <c r="A707" s="203"/>
      <c r="B707" s="214"/>
      <c r="C707" s="210"/>
      <c r="D707" s="231"/>
      <c r="E707" s="210"/>
      <c r="F707" s="232"/>
      <c r="G707" s="233"/>
      <c r="H707" s="233"/>
      <c r="I707" s="233"/>
      <c r="J707" s="233"/>
      <c r="K707" s="233"/>
      <c r="L707" s="233"/>
      <c r="M707" s="233"/>
      <c r="N707" s="210"/>
      <c r="O707" s="113"/>
    </row>
    <row r="708" spans="1:15" s="115" customFormat="1" ht="18.95" customHeight="1">
      <c r="A708" s="203"/>
      <c r="B708" s="214"/>
      <c r="C708" s="210"/>
      <c r="D708" s="231"/>
      <c r="E708" s="210"/>
      <c r="F708" s="232"/>
      <c r="G708" s="233"/>
      <c r="H708" s="233"/>
      <c r="I708" s="233"/>
      <c r="J708" s="233"/>
      <c r="K708" s="233"/>
      <c r="L708" s="233"/>
      <c r="M708" s="233"/>
      <c r="N708" s="210"/>
      <c r="O708" s="113"/>
    </row>
    <row r="709" spans="1:15" s="115" customFormat="1" ht="18.95" customHeight="1">
      <c r="A709" s="203"/>
      <c r="B709" s="214"/>
      <c r="C709" s="210"/>
      <c r="D709" s="231"/>
      <c r="E709" s="210"/>
      <c r="F709" s="232"/>
      <c r="G709" s="233"/>
      <c r="H709" s="233"/>
      <c r="I709" s="233"/>
      <c r="J709" s="233"/>
      <c r="K709" s="233"/>
      <c r="L709" s="233"/>
      <c r="M709" s="233"/>
      <c r="N709" s="210"/>
      <c r="O709" s="113"/>
    </row>
    <row r="710" spans="1:15" s="115" customFormat="1" ht="18.95" customHeight="1">
      <c r="A710" s="203"/>
      <c r="B710" s="214"/>
      <c r="C710" s="210"/>
      <c r="D710" s="231"/>
      <c r="E710" s="210"/>
      <c r="F710" s="232"/>
      <c r="G710" s="233"/>
      <c r="H710" s="233"/>
      <c r="I710" s="233"/>
      <c r="J710" s="233"/>
      <c r="K710" s="233"/>
      <c r="L710" s="233"/>
      <c r="M710" s="233"/>
      <c r="N710" s="210"/>
      <c r="O710" s="113"/>
    </row>
    <row r="711" spans="1:15" s="115" customFormat="1" ht="18.95" customHeight="1">
      <c r="A711" s="203"/>
      <c r="B711" s="214"/>
      <c r="C711" s="210"/>
      <c r="D711" s="231"/>
      <c r="E711" s="210"/>
      <c r="F711" s="232"/>
      <c r="G711" s="233"/>
      <c r="H711" s="233"/>
      <c r="I711" s="233"/>
      <c r="J711" s="233"/>
      <c r="K711" s="233"/>
      <c r="L711" s="233"/>
      <c r="M711" s="233"/>
      <c r="N711" s="210"/>
      <c r="O711" s="113"/>
    </row>
    <row r="712" spans="1:15" s="115" customFormat="1" ht="18.95" customHeight="1">
      <c r="A712" s="203"/>
      <c r="B712" s="214"/>
      <c r="C712" s="210"/>
      <c r="D712" s="231"/>
      <c r="E712" s="210"/>
      <c r="F712" s="232"/>
      <c r="G712" s="233"/>
      <c r="H712" s="233"/>
      <c r="I712" s="233"/>
      <c r="J712" s="233"/>
      <c r="K712" s="233"/>
      <c r="L712" s="233"/>
      <c r="M712" s="233"/>
      <c r="N712" s="210"/>
      <c r="O712" s="113"/>
    </row>
    <row r="713" spans="1:15" s="115" customFormat="1" ht="18.95" customHeight="1">
      <c r="A713" s="203"/>
      <c r="B713" s="214"/>
      <c r="C713" s="210"/>
      <c r="D713" s="231"/>
      <c r="E713" s="210"/>
      <c r="F713" s="232"/>
      <c r="G713" s="233"/>
      <c r="H713" s="233"/>
      <c r="I713" s="233"/>
      <c r="J713" s="233"/>
      <c r="K713" s="233"/>
      <c r="L713" s="233"/>
      <c r="M713" s="233"/>
      <c r="N713" s="210"/>
      <c r="O713" s="113"/>
    </row>
    <row r="714" spans="1:15" s="115" customFormat="1" ht="18.95" customHeight="1">
      <c r="A714" s="203"/>
      <c r="B714" s="214"/>
      <c r="C714" s="210"/>
      <c r="D714" s="231"/>
      <c r="E714" s="210"/>
      <c r="F714" s="232"/>
      <c r="G714" s="233"/>
      <c r="H714" s="233"/>
      <c r="I714" s="233"/>
      <c r="J714" s="233"/>
      <c r="K714" s="233"/>
      <c r="L714" s="233"/>
      <c r="M714" s="233"/>
      <c r="N714" s="210"/>
      <c r="O714" s="113"/>
    </row>
    <row r="715" spans="1:15" s="115" customFormat="1" ht="18.95" customHeight="1">
      <c r="A715" s="203"/>
      <c r="B715" s="214"/>
      <c r="C715" s="210"/>
      <c r="D715" s="231"/>
      <c r="E715" s="210"/>
      <c r="F715" s="232"/>
      <c r="G715" s="233"/>
      <c r="H715" s="233"/>
      <c r="I715" s="233"/>
      <c r="J715" s="233"/>
      <c r="K715" s="233"/>
      <c r="L715" s="233"/>
      <c r="M715" s="233"/>
      <c r="N715" s="210"/>
      <c r="O715" s="113"/>
    </row>
    <row r="716" spans="1:15" s="115" customFormat="1" ht="18.95" customHeight="1">
      <c r="A716" s="203"/>
      <c r="B716" s="214"/>
      <c r="C716" s="210"/>
      <c r="D716" s="231"/>
      <c r="E716" s="210"/>
      <c r="F716" s="232"/>
      <c r="G716" s="233"/>
      <c r="H716" s="233"/>
      <c r="I716" s="233"/>
      <c r="J716" s="233"/>
      <c r="K716" s="233"/>
      <c r="L716" s="233"/>
      <c r="M716" s="233"/>
      <c r="N716" s="210"/>
      <c r="O716" s="113"/>
    </row>
    <row r="717" spans="1:15" s="115" customFormat="1" ht="18.95" customHeight="1">
      <c r="A717" s="203"/>
      <c r="B717" s="214"/>
      <c r="C717" s="210"/>
      <c r="D717" s="231"/>
      <c r="E717" s="210"/>
      <c r="F717" s="232"/>
      <c r="G717" s="233"/>
      <c r="H717" s="233"/>
      <c r="I717" s="233"/>
      <c r="J717" s="233"/>
      <c r="K717" s="233"/>
      <c r="L717" s="233"/>
      <c r="M717" s="233"/>
      <c r="N717" s="210"/>
      <c r="O717" s="113"/>
    </row>
    <row r="718" spans="1:15" s="115" customFormat="1" ht="18.95" customHeight="1">
      <c r="A718" s="203"/>
      <c r="B718" s="214"/>
      <c r="C718" s="210"/>
      <c r="D718" s="231"/>
      <c r="E718" s="210"/>
      <c r="F718" s="232"/>
      <c r="G718" s="233"/>
      <c r="H718" s="233"/>
      <c r="I718" s="233"/>
      <c r="J718" s="233"/>
      <c r="K718" s="233"/>
      <c r="L718" s="233"/>
      <c r="M718" s="233"/>
      <c r="N718" s="210"/>
      <c r="O718" s="113"/>
    </row>
    <row r="719" spans="1:15" s="115" customFormat="1" ht="18.95" customHeight="1">
      <c r="A719" s="203"/>
      <c r="B719" s="214"/>
      <c r="C719" s="210"/>
      <c r="D719" s="231"/>
      <c r="E719" s="210"/>
      <c r="F719" s="232"/>
      <c r="G719" s="233"/>
      <c r="H719" s="233"/>
      <c r="I719" s="233"/>
      <c r="J719" s="233"/>
      <c r="K719" s="233"/>
      <c r="L719" s="233"/>
      <c r="M719" s="233"/>
      <c r="N719" s="210"/>
      <c r="O719" s="113"/>
    </row>
    <row r="720" spans="1:15" s="115" customFormat="1" ht="18.95" customHeight="1">
      <c r="A720" s="203"/>
      <c r="B720" s="214"/>
      <c r="C720" s="210"/>
      <c r="D720" s="231"/>
      <c r="E720" s="210"/>
      <c r="F720" s="232"/>
      <c r="G720" s="233"/>
      <c r="H720" s="233"/>
      <c r="I720" s="233"/>
      <c r="J720" s="233"/>
      <c r="K720" s="233"/>
      <c r="L720" s="233"/>
      <c r="M720" s="233"/>
      <c r="N720" s="210"/>
      <c r="O720" s="113"/>
    </row>
    <row r="721" spans="1:15" s="115" customFormat="1" ht="18.95" customHeight="1">
      <c r="A721" s="203"/>
      <c r="B721" s="214"/>
      <c r="C721" s="210"/>
      <c r="D721" s="231"/>
      <c r="E721" s="210"/>
      <c r="F721" s="232"/>
      <c r="G721" s="233"/>
      <c r="H721" s="233"/>
      <c r="I721" s="233"/>
      <c r="J721" s="233"/>
      <c r="K721" s="233"/>
      <c r="L721" s="233"/>
      <c r="M721" s="233"/>
      <c r="N721" s="210"/>
      <c r="O721" s="113"/>
    </row>
    <row r="722" spans="1:15" s="115" customFormat="1" ht="18.95" customHeight="1">
      <c r="A722" s="203"/>
      <c r="B722" s="214"/>
      <c r="C722" s="210"/>
      <c r="D722" s="231"/>
      <c r="E722" s="210"/>
      <c r="F722" s="232"/>
      <c r="G722" s="233"/>
      <c r="H722" s="233"/>
      <c r="I722" s="233"/>
      <c r="J722" s="233"/>
      <c r="K722" s="233"/>
      <c r="L722" s="233"/>
      <c r="M722" s="233"/>
      <c r="N722" s="210"/>
      <c r="O722" s="113"/>
    </row>
    <row r="723" spans="1:15" s="115" customFormat="1" ht="18.95" customHeight="1">
      <c r="A723" s="203"/>
      <c r="B723" s="214"/>
      <c r="C723" s="210"/>
      <c r="D723" s="231"/>
      <c r="E723" s="210"/>
      <c r="F723" s="232"/>
      <c r="G723" s="233"/>
      <c r="H723" s="233"/>
      <c r="I723" s="233"/>
      <c r="J723" s="233"/>
      <c r="K723" s="233"/>
      <c r="L723" s="233"/>
      <c r="M723" s="233"/>
      <c r="N723" s="210"/>
      <c r="O723" s="113"/>
    </row>
    <row r="724" spans="1:15" s="115" customFormat="1" ht="18.95" customHeight="1">
      <c r="A724" s="203"/>
      <c r="B724" s="214"/>
      <c r="C724" s="210"/>
      <c r="D724" s="231"/>
      <c r="E724" s="210"/>
      <c r="F724" s="232"/>
      <c r="G724" s="233"/>
      <c r="H724" s="233"/>
      <c r="I724" s="233"/>
      <c r="J724" s="233"/>
      <c r="K724" s="233"/>
      <c r="L724" s="233"/>
      <c r="M724" s="233"/>
      <c r="N724" s="210"/>
      <c r="O724" s="113"/>
    </row>
    <row r="725" spans="1:15" s="115" customFormat="1" ht="18.95" customHeight="1">
      <c r="A725" s="203"/>
      <c r="B725" s="214"/>
      <c r="C725" s="210"/>
      <c r="D725" s="231"/>
      <c r="E725" s="210"/>
      <c r="F725" s="232"/>
      <c r="G725" s="233"/>
      <c r="H725" s="233"/>
      <c r="I725" s="233"/>
      <c r="J725" s="233"/>
      <c r="K725" s="233"/>
      <c r="L725" s="233"/>
      <c r="M725" s="233"/>
      <c r="N725" s="210"/>
      <c r="O725" s="113"/>
    </row>
    <row r="726" spans="1:15" s="115" customFormat="1" ht="18.95" customHeight="1">
      <c r="A726" s="203"/>
      <c r="B726" s="214"/>
      <c r="C726" s="210"/>
      <c r="D726" s="231"/>
      <c r="E726" s="210"/>
      <c r="F726" s="232"/>
      <c r="G726" s="233"/>
      <c r="H726" s="233"/>
      <c r="I726" s="233"/>
      <c r="J726" s="233"/>
      <c r="K726" s="233"/>
      <c r="L726" s="233"/>
      <c r="M726" s="233"/>
      <c r="N726" s="210"/>
      <c r="O726" s="113"/>
    </row>
    <row r="727" spans="1:15" s="115" customFormat="1" ht="18.95" customHeight="1">
      <c r="A727" s="203"/>
      <c r="B727" s="214"/>
      <c r="C727" s="210"/>
      <c r="D727" s="231"/>
      <c r="E727" s="210"/>
      <c r="F727" s="232"/>
      <c r="G727" s="233"/>
      <c r="H727" s="233"/>
      <c r="I727" s="233"/>
      <c r="J727" s="233"/>
      <c r="K727" s="233"/>
      <c r="L727" s="233"/>
      <c r="M727" s="233"/>
      <c r="N727" s="210"/>
      <c r="O727" s="113"/>
    </row>
    <row r="728" spans="1:15" s="115" customFormat="1" ht="18.95" customHeight="1">
      <c r="A728" s="203"/>
      <c r="B728" s="214"/>
      <c r="C728" s="210"/>
      <c r="D728" s="231"/>
      <c r="E728" s="210"/>
      <c r="F728" s="232"/>
      <c r="G728" s="233"/>
      <c r="H728" s="233"/>
      <c r="I728" s="233"/>
      <c r="J728" s="233"/>
      <c r="K728" s="233"/>
      <c r="L728" s="233"/>
      <c r="M728" s="233"/>
      <c r="N728" s="210"/>
      <c r="O728" s="113"/>
    </row>
    <row r="729" spans="1:15" s="115" customFormat="1" ht="18.95" customHeight="1">
      <c r="A729" s="203"/>
      <c r="B729" s="214"/>
      <c r="C729" s="210"/>
      <c r="D729" s="231"/>
      <c r="E729" s="210"/>
      <c r="F729" s="232"/>
      <c r="G729" s="233"/>
      <c r="H729" s="233"/>
      <c r="I729" s="233"/>
      <c r="J729" s="233"/>
      <c r="K729" s="233"/>
      <c r="L729" s="233"/>
      <c r="M729" s="233"/>
      <c r="N729" s="210"/>
      <c r="O729" s="113"/>
    </row>
    <row r="730" spans="1:15" s="115" customFormat="1" ht="18.95" customHeight="1">
      <c r="A730" s="203"/>
      <c r="B730" s="214"/>
      <c r="C730" s="210"/>
      <c r="D730" s="231"/>
      <c r="E730" s="210"/>
      <c r="F730" s="232"/>
      <c r="G730" s="233"/>
      <c r="H730" s="233"/>
      <c r="I730" s="233"/>
      <c r="J730" s="233"/>
      <c r="K730" s="233"/>
      <c r="L730" s="233"/>
      <c r="M730" s="233"/>
      <c r="N730" s="210"/>
      <c r="O730" s="113"/>
    </row>
    <row r="731" spans="1:15" s="115" customFormat="1" ht="18.95" customHeight="1">
      <c r="A731" s="203"/>
      <c r="B731" s="214"/>
      <c r="C731" s="210"/>
      <c r="D731" s="231"/>
      <c r="E731" s="210"/>
      <c r="F731" s="232"/>
      <c r="G731" s="233"/>
      <c r="H731" s="233"/>
      <c r="I731" s="233"/>
      <c r="J731" s="233"/>
      <c r="K731" s="233"/>
      <c r="L731" s="233"/>
      <c r="M731" s="233"/>
      <c r="N731" s="210"/>
      <c r="O731" s="113"/>
    </row>
    <row r="732" spans="1:15" s="115" customFormat="1" ht="18.95" customHeight="1">
      <c r="A732" s="203"/>
      <c r="B732" s="214"/>
      <c r="C732" s="210"/>
      <c r="D732" s="231"/>
      <c r="E732" s="210"/>
      <c r="F732" s="232"/>
      <c r="G732" s="233"/>
      <c r="H732" s="233"/>
      <c r="I732" s="233"/>
      <c r="J732" s="233"/>
      <c r="K732" s="233"/>
      <c r="L732" s="233"/>
      <c r="M732" s="233"/>
      <c r="N732" s="210"/>
      <c r="O732" s="113"/>
    </row>
    <row r="733" spans="1:15" s="115" customFormat="1" ht="18.95" customHeight="1">
      <c r="A733" s="203"/>
      <c r="B733" s="214"/>
      <c r="C733" s="210"/>
      <c r="D733" s="231"/>
      <c r="E733" s="210"/>
      <c r="F733" s="232"/>
      <c r="G733" s="233"/>
      <c r="H733" s="233"/>
      <c r="I733" s="233"/>
      <c r="J733" s="233"/>
      <c r="K733" s="233"/>
      <c r="L733" s="233"/>
      <c r="M733" s="233"/>
      <c r="N733" s="210"/>
      <c r="O733" s="113"/>
    </row>
    <row r="734" spans="1:15" s="115" customFormat="1" ht="18.95" customHeight="1">
      <c r="A734" s="203"/>
      <c r="B734" s="214"/>
      <c r="C734" s="210"/>
      <c r="D734" s="231"/>
      <c r="E734" s="210"/>
      <c r="F734" s="232"/>
      <c r="G734" s="233"/>
      <c r="H734" s="233"/>
      <c r="I734" s="233"/>
      <c r="J734" s="233"/>
      <c r="K734" s="233"/>
      <c r="L734" s="233"/>
      <c r="M734" s="233"/>
      <c r="N734" s="210"/>
      <c r="O734" s="113"/>
    </row>
    <row r="735" spans="1:15" s="115" customFormat="1" ht="18.95" customHeight="1">
      <c r="A735" s="203"/>
      <c r="B735" s="214"/>
      <c r="C735" s="210"/>
      <c r="D735" s="231"/>
      <c r="E735" s="210"/>
      <c r="F735" s="232"/>
      <c r="G735" s="233"/>
      <c r="H735" s="233"/>
      <c r="I735" s="233"/>
      <c r="J735" s="233"/>
      <c r="K735" s="233"/>
      <c r="L735" s="233"/>
      <c r="M735" s="233"/>
      <c r="N735" s="210"/>
      <c r="O735" s="113"/>
    </row>
    <row r="736" spans="1:15" s="115" customFormat="1" ht="18.95" customHeight="1">
      <c r="A736" s="203"/>
      <c r="B736" s="214"/>
      <c r="C736" s="210"/>
      <c r="D736" s="231"/>
      <c r="E736" s="210"/>
      <c r="F736" s="232"/>
      <c r="G736" s="233"/>
      <c r="H736" s="233"/>
      <c r="I736" s="233"/>
      <c r="J736" s="233"/>
      <c r="K736" s="233"/>
      <c r="L736" s="233"/>
      <c r="M736" s="233"/>
      <c r="N736" s="210"/>
      <c r="O736" s="113"/>
    </row>
    <row r="737" spans="1:15" s="115" customFormat="1" ht="18.95" customHeight="1">
      <c r="A737" s="203"/>
      <c r="B737" s="214"/>
      <c r="C737" s="210"/>
      <c r="D737" s="231"/>
      <c r="E737" s="210"/>
      <c r="F737" s="232"/>
      <c r="G737" s="233"/>
      <c r="H737" s="233"/>
      <c r="I737" s="233"/>
      <c r="J737" s="233"/>
      <c r="K737" s="233"/>
      <c r="L737" s="233"/>
      <c r="M737" s="233"/>
      <c r="N737" s="210"/>
      <c r="O737" s="113"/>
    </row>
    <row r="738" spans="1:15" s="115" customFormat="1" ht="18.95" customHeight="1">
      <c r="A738" s="203"/>
      <c r="B738" s="214"/>
      <c r="C738" s="210"/>
      <c r="D738" s="231"/>
      <c r="E738" s="210"/>
      <c r="F738" s="232"/>
      <c r="G738" s="233"/>
      <c r="H738" s="233"/>
      <c r="I738" s="233"/>
      <c r="J738" s="233"/>
      <c r="K738" s="233"/>
      <c r="L738" s="233"/>
      <c r="M738" s="233"/>
      <c r="N738" s="210"/>
      <c r="O738" s="113"/>
    </row>
    <row r="739" spans="1:15" s="115" customFormat="1" ht="18.95" customHeight="1">
      <c r="A739" s="203"/>
      <c r="B739" s="214"/>
      <c r="C739" s="210"/>
      <c r="D739" s="231"/>
      <c r="E739" s="210"/>
      <c r="F739" s="232"/>
      <c r="G739" s="233"/>
      <c r="H739" s="233"/>
      <c r="I739" s="233"/>
      <c r="J739" s="233"/>
      <c r="K739" s="233"/>
      <c r="L739" s="233"/>
      <c r="M739" s="233"/>
      <c r="N739" s="210"/>
      <c r="O739" s="113"/>
    </row>
    <row r="740" spans="1:15" s="115" customFormat="1" ht="18.95" customHeight="1">
      <c r="A740" s="203"/>
      <c r="B740" s="214"/>
      <c r="C740" s="210"/>
      <c r="D740" s="231"/>
      <c r="E740" s="210"/>
      <c r="F740" s="232"/>
      <c r="G740" s="233"/>
      <c r="H740" s="233"/>
      <c r="I740" s="233"/>
      <c r="J740" s="233"/>
      <c r="K740" s="233"/>
      <c r="L740" s="233"/>
      <c r="M740" s="233"/>
      <c r="N740" s="210"/>
      <c r="O740" s="113"/>
    </row>
    <row r="741" spans="1:15" s="115" customFormat="1" ht="18.95" customHeight="1">
      <c r="A741" s="203"/>
      <c r="B741" s="214"/>
      <c r="C741" s="210"/>
      <c r="D741" s="231"/>
      <c r="E741" s="210"/>
      <c r="F741" s="232"/>
      <c r="G741" s="233"/>
      <c r="H741" s="233"/>
      <c r="I741" s="233"/>
      <c r="J741" s="233"/>
      <c r="K741" s="233"/>
      <c r="L741" s="233"/>
      <c r="M741" s="233"/>
      <c r="N741" s="210"/>
      <c r="O741" s="113"/>
    </row>
    <row r="742" spans="1:15" s="115" customFormat="1" ht="18.95" customHeight="1">
      <c r="A742" s="203"/>
      <c r="B742" s="214"/>
      <c r="C742" s="210"/>
      <c r="D742" s="231"/>
      <c r="E742" s="210"/>
      <c r="F742" s="232"/>
      <c r="G742" s="233"/>
      <c r="H742" s="233"/>
      <c r="I742" s="233"/>
      <c r="J742" s="233"/>
      <c r="K742" s="233"/>
      <c r="L742" s="233"/>
      <c r="M742" s="233"/>
      <c r="N742" s="210"/>
      <c r="O742" s="113"/>
    </row>
    <row r="743" spans="1:15" s="115" customFormat="1" ht="18.95" customHeight="1">
      <c r="A743" s="203"/>
      <c r="B743" s="214"/>
      <c r="C743" s="210"/>
      <c r="D743" s="231"/>
      <c r="E743" s="210"/>
      <c r="F743" s="232"/>
      <c r="G743" s="233"/>
      <c r="H743" s="233"/>
      <c r="I743" s="233"/>
      <c r="J743" s="233"/>
      <c r="K743" s="233"/>
      <c r="L743" s="233"/>
      <c r="M743" s="233"/>
      <c r="N743" s="210"/>
      <c r="O743" s="113"/>
    </row>
    <row r="744" spans="1:15" s="115" customFormat="1" ht="18.95" customHeight="1">
      <c r="A744" s="203"/>
      <c r="B744" s="214"/>
      <c r="C744" s="210"/>
      <c r="D744" s="231"/>
      <c r="E744" s="210"/>
      <c r="F744" s="232"/>
      <c r="G744" s="233"/>
      <c r="H744" s="233"/>
      <c r="I744" s="233"/>
      <c r="J744" s="233"/>
      <c r="K744" s="233"/>
      <c r="L744" s="233"/>
      <c r="M744" s="233"/>
      <c r="N744" s="210"/>
      <c r="O744" s="113"/>
    </row>
    <row r="745" spans="1:15" s="115" customFormat="1" ht="18.95" customHeight="1">
      <c r="A745" s="203"/>
      <c r="B745" s="214"/>
      <c r="C745" s="210"/>
      <c r="D745" s="231"/>
      <c r="E745" s="210"/>
      <c r="F745" s="232"/>
      <c r="G745" s="233"/>
      <c r="H745" s="233"/>
      <c r="I745" s="233"/>
      <c r="J745" s="233"/>
      <c r="K745" s="233"/>
      <c r="L745" s="233"/>
      <c r="M745" s="233"/>
      <c r="N745" s="210"/>
      <c r="O745" s="113"/>
    </row>
    <row r="746" spans="1:15" s="115" customFormat="1" ht="18.95" customHeight="1">
      <c r="A746" s="203"/>
      <c r="B746" s="214"/>
      <c r="C746" s="210"/>
      <c r="D746" s="231"/>
      <c r="E746" s="210"/>
      <c r="F746" s="232"/>
      <c r="G746" s="233"/>
      <c r="H746" s="233"/>
      <c r="I746" s="233"/>
      <c r="J746" s="233"/>
      <c r="K746" s="233"/>
      <c r="L746" s="233"/>
      <c r="M746" s="233"/>
      <c r="N746" s="210"/>
      <c r="O746" s="113"/>
    </row>
    <row r="747" spans="1:15" s="115" customFormat="1" ht="18.95" customHeight="1">
      <c r="A747" s="203"/>
      <c r="B747" s="214"/>
      <c r="C747" s="210"/>
      <c r="D747" s="231"/>
      <c r="E747" s="210"/>
      <c r="F747" s="232"/>
      <c r="G747" s="233"/>
      <c r="H747" s="233"/>
      <c r="I747" s="233"/>
      <c r="J747" s="233"/>
      <c r="K747" s="233"/>
      <c r="L747" s="233"/>
      <c r="M747" s="233"/>
      <c r="N747" s="210"/>
      <c r="O747" s="113"/>
    </row>
    <row r="748" spans="1:15" s="115" customFormat="1" ht="18.95" customHeight="1">
      <c r="A748" s="203"/>
      <c r="B748" s="214"/>
      <c r="C748" s="210"/>
      <c r="D748" s="231"/>
      <c r="E748" s="210"/>
      <c r="F748" s="232"/>
      <c r="G748" s="233"/>
      <c r="H748" s="233"/>
      <c r="I748" s="233"/>
      <c r="J748" s="233"/>
      <c r="K748" s="233"/>
      <c r="L748" s="233"/>
      <c r="M748" s="233"/>
      <c r="N748" s="210"/>
      <c r="O748" s="113"/>
    </row>
    <row r="749" spans="1:15" s="115" customFormat="1" ht="18.95" customHeight="1">
      <c r="A749" s="203"/>
      <c r="B749" s="214"/>
      <c r="C749" s="210"/>
      <c r="D749" s="231"/>
      <c r="E749" s="210"/>
      <c r="F749" s="232"/>
      <c r="G749" s="233"/>
      <c r="H749" s="233"/>
      <c r="I749" s="233"/>
      <c r="J749" s="233"/>
      <c r="K749" s="233"/>
      <c r="L749" s="233"/>
      <c r="M749" s="233"/>
      <c r="N749" s="210"/>
      <c r="O749" s="113"/>
    </row>
    <row r="750" spans="1:15" s="115" customFormat="1" ht="18.95" customHeight="1">
      <c r="A750" s="203"/>
      <c r="B750" s="214"/>
      <c r="C750" s="210"/>
      <c r="D750" s="231"/>
      <c r="E750" s="210"/>
      <c r="F750" s="232"/>
      <c r="G750" s="233"/>
      <c r="H750" s="233"/>
      <c r="I750" s="233"/>
      <c r="J750" s="233"/>
      <c r="K750" s="233"/>
      <c r="L750" s="233"/>
      <c r="M750" s="233"/>
      <c r="N750" s="210"/>
      <c r="O750" s="113"/>
    </row>
    <row r="751" spans="1:15" s="115" customFormat="1" ht="18.95" customHeight="1">
      <c r="A751" s="203"/>
      <c r="B751" s="214"/>
      <c r="C751" s="210"/>
      <c r="D751" s="231"/>
      <c r="E751" s="210"/>
      <c r="F751" s="232"/>
      <c r="G751" s="233"/>
      <c r="H751" s="233"/>
      <c r="I751" s="233"/>
      <c r="J751" s="233"/>
      <c r="K751" s="233"/>
      <c r="L751" s="233"/>
      <c r="M751" s="233"/>
      <c r="N751" s="210"/>
      <c r="O751" s="113"/>
    </row>
    <row r="752" spans="1:15" s="115" customFormat="1" ht="18.95" customHeight="1">
      <c r="A752" s="203"/>
      <c r="B752" s="214"/>
      <c r="C752" s="210"/>
      <c r="D752" s="231"/>
      <c r="E752" s="210"/>
      <c r="F752" s="232"/>
      <c r="G752" s="233"/>
      <c r="H752" s="233"/>
      <c r="I752" s="233"/>
      <c r="J752" s="233"/>
      <c r="K752" s="233"/>
      <c r="L752" s="233"/>
      <c r="M752" s="233"/>
      <c r="N752" s="210"/>
      <c r="O752" s="113"/>
    </row>
    <row r="753" spans="1:15" s="115" customFormat="1" ht="18.95" customHeight="1">
      <c r="A753" s="203"/>
      <c r="B753" s="214"/>
      <c r="C753" s="210"/>
      <c r="D753" s="231"/>
      <c r="E753" s="210"/>
      <c r="F753" s="232"/>
      <c r="G753" s="233"/>
      <c r="H753" s="233"/>
      <c r="I753" s="233"/>
      <c r="J753" s="233"/>
      <c r="K753" s="233"/>
      <c r="L753" s="233"/>
      <c r="M753" s="233"/>
      <c r="N753" s="210"/>
      <c r="O753" s="113"/>
    </row>
    <row r="754" spans="1:15" s="115" customFormat="1" ht="18.95" customHeight="1">
      <c r="A754" s="203"/>
      <c r="B754" s="214"/>
      <c r="C754" s="210"/>
      <c r="D754" s="231"/>
      <c r="E754" s="210"/>
      <c r="F754" s="232"/>
      <c r="G754" s="233"/>
      <c r="H754" s="233"/>
      <c r="I754" s="233"/>
      <c r="J754" s="233"/>
      <c r="K754" s="233"/>
      <c r="L754" s="233"/>
      <c r="M754" s="233"/>
      <c r="N754" s="210"/>
      <c r="O754" s="113"/>
    </row>
    <row r="755" spans="1:15" s="115" customFormat="1" ht="18.95" customHeight="1">
      <c r="A755" s="203"/>
      <c r="B755" s="214"/>
      <c r="C755" s="210"/>
      <c r="D755" s="231"/>
      <c r="E755" s="210"/>
      <c r="F755" s="232"/>
      <c r="G755" s="233"/>
      <c r="H755" s="233"/>
      <c r="I755" s="233"/>
      <c r="J755" s="233"/>
      <c r="K755" s="233"/>
      <c r="L755" s="233"/>
      <c r="M755" s="233"/>
      <c r="N755" s="210"/>
      <c r="O755" s="113"/>
    </row>
    <row r="756" spans="1:15" s="115" customFormat="1" ht="18.95" customHeight="1">
      <c r="A756" s="203"/>
      <c r="B756" s="214"/>
      <c r="C756" s="210"/>
      <c r="D756" s="231"/>
      <c r="E756" s="210"/>
      <c r="F756" s="232"/>
      <c r="G756" s="233"/>
      <c r="H756" s="233"/>
      <c r="I756" s="233"/>
      <c r="J756" s="233"/>
      <c r="K756" s="233"/>
      <c r="L756" s="233"/>
      <c r="M756" s="233"/>
      <c r="N756" s="210"/>
      <c r="O756" s="113"/>
    </row>
    <row r="757" spans="1:15" s="115" customFormat="1" ht="18.95" customHeight="1">
      <c r="A757" s="203"/>
      <c r="B757" s="214"/>
      <c r="C757" s="210"/>
      <c r="D757" s="231"/>
      <c r="E757" s="210"/>
      <c r="F757" s="232"/>
      <c r="G757" s="233"/>
      <c r="H757" s="233"/>
      <c r="I757" s="233"/>
      <c r="J757" s="233"/>
      <c r="K757" s="233"/>
      <c r="L757" s="233"/>
      <c r="M757" s="233"/>
      <c r="N757" s="210"/>
      <c r="O757" s="113"/>
    </row>
    <row r="758" spans="1:15" s="115" customFormat="1" ht="18.95" customHeight="1">
      <c r="A758" s="203"/>
      <c r="B758" s="214"/>
      <c r="C758" s="210"/>
      <c r="D758" s="231"/>
      <c r="E758" s="210"/>
      <c r="F758" s="232"/>
      <c r="G758" s="233"/>
      <c r="H758" s="233"/>
      <c r="I758" s="233"/>
      <c r="J758" s="233"/>
      <c r="K758" s="233"/>
      <c r="L758" s="233"/>
      <c r="M758" s="233"/>
      <c r="N758" s="210"/>
      <c r="O758" s="113"/>
    </row>
    <row r="759" spans="1:15" s="115" customFormat="1" ht="18.95" customHeight="1">
      <c r="A759" s="203"/>
      <c r="B759" s="214"/>
      <c r="C759" s="210"/>
      <c r="D759" s="231"/>
      <c r="E759" s="210"/>
      <c r="F759" s="232"/>
      <c r="G759" s="233"/>
      <c r="H759" s="233"/>
      <c r="I759" s="233"/>
      <c r="J759" s="233"/>
      <c r="K759" s="233"/>
      <c r="L759" s="233"/>
      <c r="M759" s="233"/>
      <c r="N759" s="210"/>
      <c r="O759" s="113"/>
    </row>
    <row r="760" spans="1:15" s="115" customFormat="1" ht="18.95" customHeight="1">
      <c r="A760" s="203"/>
      <c r="B760" s="214"/>
      <c r="C760" s="210"/>
      <c r="D760" s="231"/>
      <c r="E760" s="210"/>
      <c r="F760" s="232"/>
      <c r="G760" s="233"/>
      <c r="H760" s="233"/>
      <c r="I760" s="233"/>
      <c r="J760" s="233"/>
      <c r="K760" s="233"/>
      <c r="L760" s="233"/>
      <c r="M760" s="233"/>
      <c r="N760" s="210"/>
      <c r="O760" s="113"/>
    </row>
    <row r="761" spans="1:15" s="115" customFormat="1" ht="18.95" customHeight="1">
      <c r="A761" s="203"/>
      <c r="B761" s="214"/>
      <c r="C761" s="210"/>
      <c r="D761" s="231"/>
      <c r="E761" s="210"/>
      <c r="F761" s="232"/>
      <c r="G761" s="233"/>
      <c r="H761" s="233"/>
      <c r="I761" s="233"/>
      <c r="J761" s="233"/>
      <c r="K761" s="233"/>
      <c r="L761" s="233"/>
      <c r="M761" s="233"/>
      <c r="N761" s="210"/>
      <c r="O761" s="113"/>
    </row>
    <row r="762" spans="1:15" s="115" customFormat="1" ht="18.95" customHeight="1">
      <c r="A762" s="203"/>
      <c r="B762" s="214"/>
      <c r="C762" s="210"/>
      <c r="D762" s="231"/>
      <c r="E762" s="210"/>
      <c r="F762" s="232"/>
      <c r="G762" s="233"/>
      <c r="H762" s="233"/>
      <c r="I762" s="233"/>
      <c r="J762" s="233"/>
      <c r="K762" s="233"/>
      <c r="L762" s="233"/>
      <c r="M762" s="233"/>
      <c r="N762" s="210"/>
      <c r="O762" s="113"/>
    </row>
    <row r="763" spans="1:15" s="115" customFormat="1" ht="18.95" customHeight="1">
      <c r="A763" s="203"/>
      <c r="B763" s="214"/>
      <c r="C763" s="210"/>
      <c r="D763" s="231"/>
      <c r="E763" s="210"/>
      <c r="F763" s="232"/>
      <c r="G763" s="233"/>
      <c r="H763" s="233"/>
      <c r="I763" s="233"/>
      <c r="J763" s="233"/>
      <c r="K763" s="233"/>
      <c r="L763" s="233"/>
      <c r="M763" s="233"/>
      <c r="N763" s="210"/>
      <c r="O763" s="113"/>
    </row>
    <row r="764" spans="1:15" s="115" customFormat="1" ht="18.95" customHeight="1">
      <c r="A764" s="203"/>
      <c r="B764" s="214"/>
      <c r="C764" s="210"/>
      <c r="D764" s="231"/>
      <c r="E764" s="210"/>
      <c r="F764" s="232"/>
      <c r="G764" s="233"/>
      <c r="H764" s="233"/>
      <c r="I764" s="233"/>
      <c r="J764" s="233"/>
      <c r="K764" s="233"/>
      <c r="L764" s="233"/>
      <c r="M764" s="233"/>
      <c r="N764" s="210"/>
      <c r="O764" s="113"/>
    </row>
    <row r="765" spans="1:15" s="115" customFormat="1" ht="18.95" customHeight="1">
      <c r="A765" s="203"/>
      <c r="B765" s="214"/>
      <c r="C765" s="210"/>
      <c r="D765" s="231"/>
      <c r="E765" s="210"/>
      <c r="F765" s="232"/>
      <c r="G765" s="233"/>
      <c r="H765" s="233"/>
      <c r="I765" s="233"/>
      <c r="J765" s="233"/>
      <c r="K765" s="233"/>
      <c r="L765" s="233"/>
      <c r="M765" s="233"/>
      <c r="N765" s="210"/>
      <c r="O765" s="113"/>
    </row>
    <row r="766" spans="1:15" s="115" customFormat="1" ht="18.95" customHeight="1">
      <c r="A766" s="203"/>
      <c r="B766" s="214"/>
      <c r="C766" s="210"/>
      <c r="D766" s="231"/>
      <c r="E766" s="210"/>
      <c r="F766" s="232"/>
      <c r="G766" s="233"/>
      <c r="H766" s="233"/>
      <c r="I766" s="233"/>
      <c r="J766" s="233"/>
      <c r="K766" s="233"/>
      <c r="L766" s="233"/>
      <c r="M766" s="233"/>
      <c r="N766" s="210"/>
      <c r="O766" s="113"/>
    </row>
    <row r="767" spans="1:15" s="115" customFormat="1" ht="18.95" customHeight="1">
      <c r="A767" s="203"/>
      <c r="B767" s="214"/>
      <c r="C767" s="210"/>
      <c r="D767" s="231"/>
      <c r="E767" s="210"/>
      <c r="F767" s="232"/>
      <c r="G767" s="233"/>
      <c r="H767" s="233"/>
      <c r="I767" s="233"/>
      <c r="J767" s="233"/>
      <c r="K767" s="233"/>
      <c r="L767" s="233"/>
      <c r="M767" s="233"/>
      <c r="N767" s="210"/>
      <c r="O767" s="113"/>
    </row>
    <row r="768" spans="1:15" s="115" customFormat="1" ht="18.95" customHeight="1">
      <c r="A768" s="203"/>
      <c r="B768" s="214"/>
      <c r="C768" s="210"/>
      <c r="D768" s="231"/>
      <c r="E768" s="210"/>
      <c r="F768" s="232"/>
      <c r="G768" s="233"/>
      <c r="H768" s="233"/>
      <c r="I768" s="233"/>
      <c r="J768" s="233"/>
      <c r="K768" s="233"/>
      <c r="L768" s="233"/>
      <c r="M768" s="233"/>
      <c r="N768" s="210"/>
      <c r="O768" s="113"/>
    </row>
    <row r="769" spans="1:15" s="115" customFormat="1" ht="18.95" customHeight="1">
      <c r="A769" s="203"/>
      <c r="B769" s="214"/>
      <c r="C769" s="210"/>
      <c r="D769" s="231"/>
      <c r="E769" s="210"/>
      <c r="F769" s="232"/>
      <c r="G769" s="233"/>
      <c r="H769" s="233"/>
      <c r="I769" s="233"/>
      <c r="J769" s="233"/>
      <c r="K769" s="233"/>
      <c r="L769" s="233"/>
      <c r="M769" s="233"/>
      <c r="N769" s="210"/>
      <c r="O769" s="113"/>
    </row>
    <row r="770" spans="1:15" s="115" customFormat="1" ht="18.95" customHeight="1">
      <c r="A770" s="203"/>
      <c r="B770" s="214"/>
      <c r="C770" s="210"/>
      <c r="D770" s="231"/>
      <c r="E770" s="210"/>
      <c r="F770" s="232"/>
      <c r="G770" s="233"/>
      <c r="H770" s="233"/>
      <c r="I770" s="233"/>
      <c r="J770" s="233"/>
      <c r="K770" s="233"/>
      <c r="L770" s="233"/>
      <c r="M770" s="233"/>
      <c r="N770" s="210"/>
      <c r="O770" s="113"/>
    </row>
    <row r="771" spans="1:15" s="115" customFormat="1" ht="18.95" customHeight="1">
      <c r="A771" s="203"/>
      <c r="B771" s="214"/>
      <c r="C771" s="210"/>
      <c r="D771" s="231"/>
      <c r="E771" s="210"/>
      <c r="F771" s="232"/>
      <c r="G771" s="233"/>
      <c r="H771" s="233"/>
      <c r="I771" s="233"/>
      <c r="J771" s="233"/>
      <c r="K771" s="233"/>
      <c r="L771" s="233"/>
      <c r="M771" s="233"/>
      <c r="N771" s="210"/>
      <c r="O771" s="113"/>
    </row>
    <row r="772" spans="1:15" s="115" customFormat="1" ht="18.95" customHeight="1">
      <c r="A772" s="203"/>
      <c r="B772" s="214"/>
      <c r="C772" s="210"/>
      <c r="D772" s="231"/>
      <c r="E772" s="210"/>
      <c r="F772" s="232"/>
      <c r="G772" s="233"/>
      <c r="H772" s="233"/>
      <c r="I772" s="233"/>
      <c r="J772" s="233"/>
      <c r="K772" s="233"/>
      <c r="L772" s="233"/>
      <c r="M772" s="233"/>
      <c r="N772" s="210"/>
      <c r="O772" s="113"/>
    </row>
    <row r="773" spans="1:15" s="115" customFormat="1" ht="18.95" customHeight="1">
      <c r="A773" s="203"/>
      <c r="B773" s="214"/>
      <c r="C773" s="210"/>
      <c r="D773" s="231"/>
      <c r="E773" s="210"/>
      <c r="F773" s="232"/>
      <c r="G773" s="233"/>
      <c r="H773" s="233"/>
      <c r="I773" s="233"/>
      <c r="J773" s="233"/>
      <c r="K773" s="233"/>
      <c r="L773" s="233"/>
      <c r="M773" s="233"/>
      <c r="N773" s="210"/>
      <c r="O773" s="113"/>
    </row>
    <row r="774" spans="1:15" s="115" customFormat="1" ht="18.95" customHeight="1">
      <c r="A774" s="203"/>
      <c r="B774" s="214"/>
      <c r="C774" s="210"/>
      <c r="D774" s="231"/>
      <c r="E774" s="210"/>
      <c r="F774" s="232"/>
      <c r="G774" s="233"/>
      <c r="H774" s="233"/>
      <c r="I774" s="233"/>
      <c r="J774" s="233"/>
      <c r="K774" s="233"/>
      <c r="L774" s="233"/>
      <c r="M774" s="233"/>
      <c r="N774" s="210"/>
      <c r="O774" s="113"/>
    </row>
    <row r="775" spans="1:15" s="115" customFormat="1" ht="18.95" customHeight="1">
      <c r="A775" s="203"/>
      <c r="B775" s="214"/>
      <c r="C775" s="210"/>
      <c r="D775" s="231"/>
      <c r="E775" s="210"/>
      <c r="F775" s="232"/>
      <c r="G775" s="233"/>
      <c r="H775" s="233"/>
      <c r="I775" s="233"/>
      <c r="J775" s="233"/>
      <c r="K775" s="233"/>
      <c r="L775" s="233"/>
      <c r="M775" s="233"/>
      <c r="N775" s="210"/>
      <c r="O775" s="113"/>
    </row>
    <row r="776" spans="1:15" s="115" customFormat="1" ht="18.95" customHeight="1">
      <c r="A776" s="203"/>
      <c r="B776" s="214"/>
      <c r="C776" s="210"/>
      <c r="D776" s="231"/>
      <c r="E776" s="210"/>
      <c r="F776" s="232"/>
      <c r="G776" s="233"/>
      <c r="H776" s="233"/>
      <c r="I776" s="233"/>
      <c r="J776" s="233"/>
      <c r="K776" s="233"/>
      <c r="L776" s="233"/>
      <c r="M776" s="233"/>
      <c r="N776" s="210"/>
      <c r="O776" s="113"/>
    </row>
    <row r="777" spans="1:15" s="115" customFormat="1" ht="18.95" customHeight="1">
      <c r="A777" s="203"/>
      <c r="B777" s="214"/>
      <c r="C777" s="210"/>
      <c r="D777" s="231"/>
      <c r="E777" s="210"/>
      <c r="F777" s="232"/>
      <c r="G777" s="233"/>
      <c r="H777" s="233"/>
      <c r="I777" s="233"/>
      <c r="J777" s="233"/>
      <c r="K777" s="233"/>
      <c r="L777" s="233"/>
      <c r="M777" s="233"/>
      <c r="N777" s="210"/>
      <c r="O777" s="113"/>
    </row>
    <row r="778" spans="1:15" s="115" customFormat="1" ht="18.95" customHeight="1">
      <c r="A778" s="203"/>
      <c r="B778" s="214"/>
      <c r="C778" s="210"/>
      <c r="D778" s="231"/>
      <c r="E778" s="210"/>
      <c r="F778" s="232"/>
      <c r="G778" s="233"/>
      <c r="H778" s="233"/>
      <c r="I778" s="233"/>
      <c r="J778" s="233"/>
      <c r="K778" s="233"/>
      <c r="L778" s="233"/>
      <c r="M778" s="233"/>
      <c r="N778" s="210"/>
      <c r="O778" s="113"/>
    </row>
    <row r="779" spans="1:15" s="115" customFormat="1" ht="18.95" customHeight="1">
      <c r="A779" s="203"/>
      <c r="B779" s="214"/>
      <c r="C779" s="210"/>
      <c r="D779" s="231"/>
      <c r="E779" s="210"/>
      <c r="F779" s="232"/>
      <c r="G779" s="233"/>
      <c r="H779" s="233"/>
      <c r="I779" s="233"/>
      <c r="J779" s="233"/>
      <c r="K779" s="233"/>
      <c r="L779" s="233"/>
      <c r="M779" s="233"/>
      <c r="N779" s="210"/>
      <c r="O779" s="113"/>
    </row>
    <row r="780" spans="1:15" s="115" customFormat="1" ht="18.95" customHeight="1">
      <c r="A780" s="203"/>
      <c r="B780" s="214"/>
      <c r="C780" s="210"/>
      <c r="D780" s="231"/>
      <c r="E780" s="210"/>
      <c r="F780" s="232"/>
      <c r="G780" s="233"/>
      <c r="H780" s="233"/>
      <c r="I780" s="233"/>
      <c r="J780" s="233"/>
      <c r="K780" s="233"/>
      <c r="L780" s="233"/>
      <c r="M780" s="233"/>
      <c r="N780" s="210"/>
      <c r="O780" s="113"/>
    </row>
    <row r="781" spans="1:15" s="115" customFormat="1" ht="18.95" customHeight="1">
      <c r="A781" s="203"/>
      <c r="B781" s="214"/>
      <c r="C781" s="210"/>
      <c r="D781" s="231"/>
      <c r="E781" s="210"/>
      <c r="F781" s="232"/>
      <c r="G781" s="233"/>
      <c r="H781" s="233"/>
      <c r="I781" s="233"/>
      <c r="J781" s="233"/>
      <c r="K781" s="233"/>
      <c r="L781" s="233"/>
      <c r="M781" s="233"/>
      <c r="N781" s="210"/>
      <c r="O781" s="113"/>
    </row>
    <row r="782" spans="1:15" s="115" customFormat="1" ht="18.95" customHeight="1">
      <c r="A782" s="203"/>
      <c r="B782" s="214"/>
      <c r="C782" s="210"/>
      <c r="D782" s="231"/>
      <c r="E782" s="210"/>
      <c r="F782" s="232"/>
      <c r="G782" s="233"/>
      <c r="H782" s="233"/>
      <c r="I782" s="233"/>
      <c r="J782" s="233"/>
      <c r="K782" s="233"/>
      <c r="L782" s="233"/>
      <c r="M782" s="233"/>
      <c r="N782" s="210"/>
      <c r="O782" s="113"/>
    </row>
    <row r="783" spans="1:15" s="115" customFormat="1" ht="18.95" customHeight="1">
      <c r="A783" s="203"/>
      <c r="B783" s="214"/>
      <c r="C783" s="210"/>
      <c r="D783" s="231"/>
      <c r="E783" s="210"/>
      <c r="F783" s="232"/>
      <c r="G783" s="233"/>
      <c r="H783" s="233"/>
      <c r="I783" s="233"/>
      <c r="J783" s="233"/>
      <c r="K783" s="233"/>
      <c r="L783" s="233"/>
      <c r="M783" s="233"/>
      <c r="N783" s="210"/>
      <c r="O783" s="113"/>
    </row>
    <row r="784" spans="1:15" s="115" customFormat="1" ht="18.95" customHeight="1">
      <c r="A784" s="203"/>
      <c r="B784" s="214"/>
      <c r="C784" s="210"/>
      <c r="D784" s="231"/>
      <c r="E784" s="210"/>
      <c r="F784" s="232"/>
      <c r="G784" s="233"/>
      <c r="H784" s="233"/>
      <c r="I784" s="233"/>
      <c r="J784" s="233"/>
      <c r="K784" s="233"/>
      <c r="L784" s="233"/>
      <c r="M784" s="233"/>
      <c r="N784" s="210"/>
      <c r="O784" s="113"/>
    </row>
    <row r="785" spans="1:15" s="115" customFormat="1" ht="18.95" customHeight="1">
      <c r="A785" s="203"/>
      <c r="B785" s="214"/>
      <c r="C785" s="210"/>
      <c r="D785" s="231"/>
      <c r="E785" s="210"/>
      <c r="F785" s="232"/>
      <c r="G785" s="233"/>
      <c r="H785" s="233"/>
      <c r="I785" s="233"/>
      <c r="J785" s="233"/>
      <c r="K785" s="233"/>
      <c r="L785" s="233"/>
      <c r="M785" s="233"/>
      <c r="N785" s="210"/>
      <c r="O785" s="113"/>
    </row>
    <row r="786" spans="1:15" s="115" customFormat="1" ht="18.95" customHeight="1">
      <c r="A786" s="203"/>
      <c r="B786" s="214"/>
      <c r="C786" s="210"/>
      <c r="D786" s="231"/>
      <c r="E786" s="210"/>
      <c r="F786" s="232"/>
      <c r="G786" s="233"/>
      <c r="H786" s="233"/>
      <c r="I786" s="233"/>
      <c r="J786" s="233"/>
      <c r="K786" s="233"/>
      <c r="L786" s="233"/>
      <c r="M786" s="233"/>
      <c r="N786" s="210"/>
      <c r="O786" s="113"/>
    </row>
    <row r="787" spans="1:15" s="115" customFormat="1" ht="18.95" customHeight="1">
      <c r="A787" s="203"/>
      <c r="B787" s="214"/>
      <c r="C787" s="210"/>
      <c r="D787" s="231"/>
      <c r="E787" s="210"/>
      <c r="F787" s="232"/>
      <c r="G787" s="233"/>
      <c r="H787" s="233"/>
      <c r="I787" s="233"/>
      <c r="J787" s="233"/>
      <c r="K787" s="233"/>
      <c r="L787" s="233"/>
      <c r="M787" s="233"/>
      <c r="N787" s="210"/>
      <c r="O787" s="113"/>
    </row>
    <row r="788" spans="1:15" s="115" customFormat="1" ht="18.95" customHeight="1">
      <c r="A788" s="203"/>
      <c r="B788" s="214"/>
      <c r="C788" s="210"/>
      <c r="D788" s="231"/>
      <c r="E788" s="210"/>
      <c r="F788" s="232"/>
      <c r="G788" s="233"/>
      <c r="H788" s="233"/>
      <c r="I788" s="233"/>
      <c r="J788" s="233"/>
      <c r="K788" s="233"/>
      <c r="L788" s="233"/>
      <c r="M788" s="233"/>
      <c r="N788" s="210"/>
      <c r="O788" s="113"/>
    </row>
    <row r="789" spans="1:15" s="115" customFormat="1" ht="18.95" customHeight="1">
      <c r="A789" s="203"/>
      <c r="B789" s="214"/>
      <c r="C789" s="210"/>
      <c r="D789" s="231"/>
      <c r="E789" s="210"/>
      <c r="F789" s="232"/>
      <c r="G789" s="233"/>
      <c r="H789" s="233"/>
      <c r="I789" s="233"/>
      <c r="J789" s="233"/>
      <c r="K789" s="233"/>
      <c r="L789" s="233"/>
      <c r="M789" s="233"/>
      <c r="N789" s="210"/>
      <c r="O789" s="113"/>
    </row>
    <row r="790" spans="1:15" s="115" customFormat="1" ht="18.95" customHeight="1">
      <c r="A790" s="203"/>
      <c r="B790" s="214"/>
      <c r="C790" s="210"/>
      <c r="D790" s="231"/>
      <c r="E790" s="210"/>
      <c r="F790" s="232"/>
      <c r="G790" s="233"/>
      <c r="H790" s="233"/>
      <c r="I790" s="233"/>
      <c r="J790" s="233"/>
      <c r="K790" s="233"/>
      <c r="L790" s="233"/>
      <c r="M790" s="233"/>
      <c r="N790" s="210"/>
      <c r="O790" s="113"/>
    </row>
    <row r="791" spans="1:15" s="115" customFormat="1" ht="18.95" customHeight="1">
      <c r="A791" s="203"/>
      <c r="B791" s="214"/>
      <c r="C791" s="210"/>
      <c r="D791" s="231"/>
      <c r="E791" s="210"/>
      <c r="F791" s="232"/>
      <c r="G791" s="233"/>
      <c r="H791" s="233"/>
      <c r="I791" s="233"/>
      <c r="J791" s="233"/>
      <c r="K791" s="233"/>
      <c r="L791" s="233"/>
      <c r="M791" s="233"/>
      <c r="N791" s="210"/>
      <c r="O791" s="113"/>
    </row>
    <row r="792" spans="1:15" s="115" customFormat="1" ht="18.95" customHeight="1">
      <c r="A792" s="203"/>
      <c r="B792" s="214"/>
      <c r="C792" s="210"/>
      <c r="D792" s="231"/>
      <c r="E792" s="210"/>
      <c r="F792" s="232"/>
      <c r="G792" s="233"/>
      <c r="H792" s="233"/>
      <c r="I792" s="233"/>
      <c r="J792" s="233"/>
      <c r="K792" s="233"/>
      <c r="L792" s="233"/>
      <c r="M792" s="233"/>
      <c r="N792" s="210"/>
      <c r="O792" s="113"/>
    </row>
    <row r="793" spans="1:15" s="115" customFormat="1" ht="18.95" customHeight="1">
      <c r="A793" s="203"/>
      <c r="B793" s="214"/>
      <c r="C793" s="210"/>
      <c r="D793" s="231"/>
      <c r="E793" s="210"/>
      <c r="F793" s="232"/>
      <c r="G793" s="233"/>
      <c r="H793" s="233"/>
      <c r="I793" s="233"/>
      <c r="J793" s="233"/>
      <c r="K793" s="233"/>
      <c r="L793" s="233"/>
      <c r="M793" s="233"/>
      <c r="N793" s="210"/>
      <c r="O793" s="113"/>
    </row>
    <row r="794" spans="1:15" s="115" customFormat="1" ht="18.95" customHeight="1">
      <c r="A794" s="203"/>
      <c r="B794" s="214"/>
      <c r="C794" s="210"/>
      <c r="D794" s="231"/>
      <c r="E794" s="210"/>
      <c r="F794" s="232"/>
      <c r="G794" s="233"/>
      <c r="H794" s="233"/>
      <c r="I794" s="233"/>
      <c r="J794" s="233"/>
      <c r="K794" s="233"/>
      <c r="L794" s="233"/>
      <c r="M794" s="233"/>
      <c r="N794" s="210"/>
      <c r="O794" s="113"/>
    </row>
    <row r="795" spans="1:15" s="115" customFormat="1" ht="18.95" customHeight="1">
      <c r="A795" s="203"/>
      <c r="B795" s="214"/>
      <c r="C795" s="210"/>
      <c r="D795" s="231"/>
      <c r="E795" s="210"/>
      <c r="F795" s="232"/>
      <c r="G795" s="233"/>
      <c r="H795" s="233"/>
      <c r="I795" s="233"/>
      <c r="J795" s="233"/>
      <c r="K795" s="233"/>
      <c r="L795" s="233"/>
      <c r="M795" s="233"/>
      <c r="N795" s="210"/>
      <c r="O795" s="113"/>
    </row>
    <row r="796" spans="1:15" s="115" customFormat="1" ht="18.95" customHeight="1">
      <c r="A796" s="203"/>
      <c r="B796" s="214"/>
      <c r="C796" s="210"/>
      <c r="D796" s="231"/>
      <c r="E796" s="210"/>
      <c r="F796" s="232"/>
      <c r="G796" s="233"/>
      <c r="H796" s="233"/>
      <c r="I796" s="233"/>
      <c r="J796" s="233"/>
      <c r="K796" s="233"/>
      <c r="L796" s="233"/>
      <c r="M796" s="233"/>
      <c r="N796" s="210"/>
      <c r="O796" s="113"/>
    </row>
    <row r="797" spans="1:15" s="115" customFormat="1" ht="18.95" customHeight="1">
      <c r="A797" s="203"/>
      <c r="B797" s="214"/>
      <c r="C797" s="210"/>
      <c r="D797" s="231"/>
      <c r="E797" s="210"/>
      <c r="F797" s="232"/>
      <c r="G797" s="233"/>
      <c r="H797" s="233"/>
      <c r="I797" s="233"/>
      <c r="J797" s="233"/>
      <c r="K797" s="233"/>
      <c r="L797" s="233"/>
      <c r="M797" s="233"/>
      <c r="N797" s="210"/>
      <c r="O797" s="113"/>
    </row>
    <row r="798" spans="1:15" s="115" customFormat="1" ht="18.95" customHeight="1">
      <c r="A798" s="203"/>
      <c r="B798" s="214"/>
      <c r="C798" s="210"/>
      <c r="D798" s="231"/>
      <c r="E798" s="210"/>
      <c r="F798" s="232"/>
      <c r="G798" s="233"/>
      <c r="H798" s="233"/>
      <c r="I798" s="233"/>
      <c r="J798" s="233"/>
      <c r="K798" s="233"/>
      <c r="L798" s="233"/>
      <c r="M798" s="233"/>
      <c r="N798" s="210"/>
      <c r="O798" s="113"/>
    </row>
    <row r="799" spans="1:15" s="115" customFormat="1" ht="18.95" customHeight="1">
      <c r="A799" s="203"/>
      <c r="B799" s="214"/>
      <c r="C799" s="210"/>
      <c r="D799" s="231"/>
      <c r="E799" s="210"/>
      <c r="F799" s="232"/>
      <c r="G799" s="233"/>
      <c r="H799" s="233"/>
      <c r="I799" s="233"/>
      <c r="J799" s="233"/>
      <c r="K799" s="233"/>
      <c r="L799" s="233"/>
      <c r="M799" s="233"/>
      <c r="N799" s="210"/>
      <c r="O799" s="113"/>
    </row>
    <row r="800" spans="1:15" s="115" customFormat="1" ht="18.95" customHeight="1">
      <c r="A800" s="203"/>
      <c r="B800" s="214"/>
      <c r="C800" s="210"/>
      <c r="D800" s="231"/>
      <c r="E800" s="210"/>
      <c r="F800" s="232"/>
      <c r="G800" s="233"/>
      <c r="H800" s="233"/>
      <c r="I800" s="233"/>
      <c r="J800" s="233"/>
      <c r="K800" s="233"/>
      <c r="L800" s="233"/>
      <c r="M800" s="233"/>
      <c r="N800" s="210"/>
      <c r="O800" s="113"/>
    </row>
    <row r="801" spans="1:15" s="115" customFormat="1" ht="18.95" customHeight="1">
      <c r="A801" s="203"/>
      <c r="B801" s="214"/>
      <c r="C801" s="210"/>
      <c r="D801" s="231"/>
      <c r="E801" s="210"/>
      <c r="F801" s="232"/>
      <c r="G801" s="233"/>
      <c r="H801" s="233"/>
      <c r="I801" s="233"/>
      <c r="J801" s="233"/>
      <c r="K801" s="233"/>
      <c r="L801" s="233"/>
      <c r="M801" s="233"/>
      <c r="N801" s="210"/>
      <c r="O801" s="113"/>
    </row>
    <row r="802" spans="1:15" s="115" customFormat="1" ht="18.95" customHeight="1">
      <c r="A802" s="203"/>
      <c r="B802" s="214"/>
      <c r="C802" s="210"/>
      <c r="D802" s="231"/>
      <c r="E802" s="210"/>
      <c r="F802" s="232"/>
      <c r="G802" s="233"/>
      <c r="H802" s="233"/>
      <c r="I802" s="233"/>
      <c r="J802" s="233"/>
      <c r="K802" s="233"/>
      <c r="L802" s="233"/>
      <c r="M802" s="233"/>
      <c r="N802" s="210"/>
      <c r="O802" s="113"/>
    </row>
    <row r="803" spans="1:15" s="115" customFormat="1" ht="18.95" customHeight="1">
      <c r="A803" s="203"/>
      <c r="B803" s="214"/>
      <c r="C803" s="210"/>
      <c r="D803" s="231"/>
      <c r="E803" s="210"/>
      <c r="F803" s="232"/>
      <c r="G803" s="233"/>
      <c r="H803" s="233"/>
      <c r="I803" s="233"/>
      <c r="J803" s="233"/>
      <c r="K803" s="233"/>
      <c r="L803" s="233"/>
      <c r="M803" s="233"/>
      <c r="N803" s="210"/>
      <c r="O803" s="113"/>
    </row>
    <row r="804" spans="1:15" s="115" customFormat="1" ht="18.95" customHeight="1">
      <c r="A804" s="203"/>
      <c r="B804" s="214"/>
      <c r="C804" s="210"/>
      <c r="D804" s="231"/>
      <c r="E804" s="210"/>
      <c r="F804" s="232"/>
      <c r="G804" s="233"/>
      <c r="H804" s="233"/>
      <c r="I804" s="233"/>
      <c r="J804" s="233"/>
      <c r="K804" s="233"/>
      <c r="L804" s="233"/>
      <c r="M804" s="233"/>
      <c r="N804" s="210"/>
      <c r="O804" s="113"/>
    </row>
    <row r="805" spans="1:15" s="115" customFormat="1" ht="18.95" customHeight="1">
      <c r="A805" s="203"/>
      <c r="B805" s="214"/>
      <c r="C805" s="210"/>
      <c r="D805" s="231"/>
      <c r="E805" s="210"/>
      <c r="F805" s="232"/>
      <c r="G805" s="233"/>
      <c r="H805" s="233"/>
      <c r="I805" s="233"/>
      <c r="J805" s="233"/>
      <c r="K805" s="233"/>
      <c r="L805" s="233"/>
      <c r="M805" s="233"/>
      <c r="N805" s="210"/>
      <c r="O805" s="113"/>
    </row>
    <row r="806" spans="1:15" s="115" customFormat="1" ht="18.95" customHeight="1">
      <c r="A806" s="203"/>
      <c r="B806" s="214"/>
      <c r="C806" s="210"/>
      <c r="D806" s="231"/>
      <c r="E806" s="210"/>
      <c r="F806" s="232"/>
      <c r="G806" s="233"/>
      <c r="H806" s="233"/>
      <c r="I806" s="233"/>
      <c r="J806" s="233"/>
      <c r="K806" s="233"/>
      <c r="L806" s="233"/>
      <c r="M806" s="233"/>
      <c r="N806" s="210"/>
      <c r="O806" s="113"/>
    </row>
    <row r="807" spans="1:15" s="115" customFormat="1" ht="18.95" customHeight="1">
      <c r="A807" s="203"/>
      <c r="B807" s="214"/>
      <c r="C807" s="210"/>
      <c r="D807" s="231"/>
      <c r="E807" s="210"/>
      <c r="F807" s="232"/>
      <c r="G807" s="233"/>
      <c r="H807" s="233"/>
      <c r="I807" s="233"/>
      <c r="J807" s="233"/>
      <c r="K807" s="233"/>
      <c r="L807" s="233"/>
      <c r="M807" s="233"/>
      <c r="N807" s="210"/>
      <c r="O807" s="113"/>
    </row>
    <row r="808" spans="1:15" s="115" customFormat="1" ht="18.95" customHeight="1">
      <c r="A808" s="203"/>
      <c r="B808" s="214"/>
      <c r="C808" s="210"/>
      <c r="D808" s="231"/>
      <c r="E808" s="210"/>
      <c r="F808" s="232"/>
      <c r="G808" s="233"/>
      <c r="H808" s="233"/>
      <c r="I808" s="233"/>
      <c r="J808" s="233"/>
      <c r="K808" s="233"/>
      <c r="L808" s="233"/>
      <c r="M808" s="233"/>
      <c r="N808" s="210"/>
      <c r="O808" s="113"/>
    </row>
    <row r="809" spans="1:15" s="115" customFormat="1" ht="18.95" customHeight="1">
      <c r="A809" s="203"/>
      <c r="B809" s="214"/>
      <c r="C809" s="210"/>
      <c r="D809" s="231"/>
      <c r="E809" s="210"/>
      <c r="F809" s="232"/>
      <c r="G809" s="233"/>
      <c r="H809" s="233"/>
      <c r="I809" s="233"/>
      <c r="J809" s="233"/>
      <c r="K809" s="233"/>
      <c r="L809" s="233"/>
      <c r="M809" s="233"/>
      <c r="N809" s="210"/>
      <c r="O809" s="113"/>
    </row>
    <row r="810" spans="1:15" s="115" customFormat="1" ht="18.95" customHeight="1">
      <c r="A810" s="203"/>
      <c r="B810" s="214"/>
      <c r="C810" s="210"/>
      <c r="D810" s="231"/>
      <c r="E810" s="210"/>
      <c r="F810" s="232"/>
      <c r="G810" s="233"/>
      <c r="H810" s="233"/>
      <c r="I810" s="233"/>
      <c r="J810" s="233"/>
      <c r="K810" s="233"/>
      <c r="L810" s="233"/>
      <c r="M810" s="233"/>
      <c r="N810" s="210"/>
      <c r="O810" s="113"/>
    </row>
    <row r="811" spans="1:15" s="115" customFormat="1" ht="18.95" customHeight="1">
      <c r="A811" s="203"/>
      <c r="B811" s="214"/>
      <c r="C811" s="210"/>
      <c r="D811" s="231"/>
      <c r="E811" s="210"/>
      <c r="F811" s="232"/>
      <c r="G811" s="233"/>
      <c r="H811" s="233"/>
      <c r="I811" s="233"/>
      <c r="J811" s="233"/>
      <c r="K811" s="233"/>
      <c r="L811" s="233"/>
      <c r="M811" s="233"/>
      <c r="N811" s="210"/>
      <c r="O811" s="113"/>
    </row>
    <row r="812" spans="1:15" s="115" customFormat="1" ht="18.95" customHeight="1">
      <c r="A812" s="203"/>
      <c r="B812" s="214"/>
      <c r="C812" s="210"/>
      <c r="D812" s="231"/>
      <c r="E812" s="210"/>
      <c r="F812" s="232"/>
      <c r="G812" s="233"/>
      <c r="H812" s="233"/>
      <c r="I812" s="233"/>
      <c r="J812" s="233"/>
      <c r="K812" s="233"/>
      <c r="L812" s="233"/>
      <c r="M812" s="233"/>
      <c r="N812" s="210"/>
      <c r="O812" s="113"/>
    </row>
    <row r="813" spans="1:15" s="115" customFormat="1" ht="18.95" customHeight="1">
      <c r="A813" s="203"/>
      <c r="B813" s="214"/>
      <c r="C813" s="210"/>
      <c r="D813" s="231"/>
      <c r="E813" s="210"/>
      <c r="F813" s="232"/>
      <c r="G813" s="233"/>
      <c r="H813" s="233"/>
      <c r="I813" s="233"/>
      <c r="J813" s="233"/>
      <c r="K813" s="233"/>
      <c r="L813" s="233"/>
      <c r="M813" s="233"/>
      <c r="N813" s="210"/>
      <c r="O813" s="113"/>
    </row>
    <row r="814" spans="1:15" s="115" customFormat="1" ht="18.95" customHeight="1">
      <c r="A814" s="203"/>
      <c r="B814" s="214"/>
      <c r="C814" s="210"/>
      <c r="D814" s="231"/>
      <c r="E814" s="210"/>
      <c r="F814" s="232"/>
      <c r="G814" s="233"/>
      <c r="H814" s="233"/>
      <c r="I814" s="233"/>
      <c r="J814" s="233"/>
      <c r="K814" s="233"/>
      <c r="L814" s="233"/>
      <c r="M814" s="233"/>
      <c r="N814" s="210"/>
      <c r="O814" s="113"/>
    </row>
    <row r="815" spans="1:15" s="115" customFormat="1" ht="18.95" customHeight="1">
      <c r="A815" s="203"/>
      <c r="B815" s="214"/>
      <c r="C815" s="210"/>
      <c r="D815" s="231"/>
      <c r="E815" s="210"/>
      <c r="F815" s="232"/>
      <c r="G815" s="233"/>
      <c r="H815" s="233"/>
      <c r="I815" s="233"/>
      <c r="J815" s="233"/>
      <c r="K815" s="233"/>
      <c r="L815" s="233"/>
      <c r="M815" s="233"/>
      <c r="N815" s="210"/>
      <c r="O815" s="113"/>
    </row>
    <row r="816" spans="1:15" s="115" customFormat="1" ht="18.95" customHeight="1">
      <c r="A816" s="203"/>
      <c r="B816" s="214"/>
      <c r="C816" s="210"/>
      <c r="D816" s="231"/>
      <c r="E816" s="210"/>
      <c r="F816" s="232"/>
      <c r="G816" s="233"/>
      <c r="H816" s="233"/>
      <c r="I816" s="233"/>
      <c r="J816" s="233"/>
      <c r="K816" s="233"/>
      <c r="L816" s="233"/>
      <c r="M816" s="233"/>
      <c r="N816" s="210"/>
      <c r="O816" s="113"/>
    </row>
    <row r="817" spans="1:15" s="115" customFormat="1" ht="18.95" customHeight="1">
      <c r="A817" s="203"/>
      <c r="B817" s="214"/>
      <c r="C817" s="210"/>
      <c r="D817" s="231"/>
      <c r="E817" s="210"/>
      <c r="F817" s="232"/>
      <c r="G817" s="233"/>
      <c r="H817" s="233"/>
      <c r="I817" s="233"/>
      <c r="J817" s="233"/>
      <c r="K817" s="233"/>
      <c r="L817" s="233"/>
      <c r="M817" s="233"/>
      <c r="N817" s="210"/>
      <c r="O817" s="113"/>
    </row>
    <row r="818" spans="1:15" s="115" customFormat="1" ht="18.95" customHeight="1">
      <c r="A818" s="203"/>
      <c r="B818" s="214"/>
      <c r="C818" s="210"/>
      <c r="D818" s="231"/>
      <c r="E818" s="210"/>
      <c r="F818" s="232"/>
      <c r="G818" s="233"/>
      <c r="H818" s="233"/>
      <c r="I818" s="233"/>
      <c r="J818" s="233"/>
      <c r="K818" s="233"/>
      <c r="L818" s="233"/>
      <c r="M818" s="233"/>
      <c r="N818" s="210"/>
      <c r="O818" s="113"/>
    </row>
    <row r="819" spans="1:15" s="115" customFormat="1" ht="18.95" customHeight="1">
      <c r="A819" s="203"/>
      <c r="B819" s="214"/>
      <c r="C819" s="210"/>
      <c r="D819" s="231"/>
      <c r="E819" s="210"/>
      <c r="F819" s="232"/>
      <c r="G819" s="233"/>
      <c r="H819" s="233"/>
      <c r="I819" s="233"/>
      <c r="J819" s="233"/>
      <c r="K819" s="233"/>
      <c r="L819" s="233"/>
      <c r="M819" s="233"/>
      <c r="N819" s="210"/>
      <c r="O819" s="113"/>
    </row>
    <row r="820" spans="1:15" s="115" customFormat="1" ht="18.95" customHeight="1">
      <c r="A820" s="203"/>
      <c r="B820" s="214"/>
      <c r="C820" s="210"/>
      <c r="D820" s="231"/>
      <c r="E820" s="210"/>
      <c r="F820" s="232"/>
      <c r="G820" s="233"/>
      <c r="H820" s="233"/>
      <c r="I820" s="233"/>
      <c r="J820" s="233"/>
      <c r="K820" s="233"/>
      <c r="L820" s="233"/>
      <c r="M820" s="233"/>
      <c r="N820" s="210"/>
      <c r="O820" s="113"/>
    </row>
    <row r="821" spans="1:15" s="115" customFormat="1" ht="18.95" customHeight="1">
      <c r="A821" s="203"/>
      <c r="B821" s="214"/>
      <c r="C821" s="210"/>
      <c r="D821" s="231"/>
      <c r="E821" s="210"/>
      <c r="F821" s="232"/>
      <c r="G821" s="233"/>
      <c r="H821" s="233"/>
      <c r="I821" s="233"/>
      <c r="J821" s="233"/>
      <c r="K821" s="233"/>
      <c r="L821" s="233"/>
      <c r="M821" s="233"/>
      <c r="N821" s="210"/>
      <c r="O821" s="113"/>
    </row>
    <row r="822" spans="1:15" s="115" customFormat="1" ht="18.95" customHeight="1">
      <c r="A822" s="203"/>
      <c r="B822" s="214"/>
      <c r="C822" s="210"/>
      <c r="D822" s="231"/>
      <c r="E822" s="210"/>
      <c r="F822" s="232"/>
      <c r="G822" s="233"/>
      <c r="H822" s="233"/>
      <c r="I822" s="233"/>
      <c r="J822" s="233"/>
      <c r="K822" s="233"/>
      <c r="L822" s="233"/>
      <c r="M822" s="233"/>
      <c r="N822" s="210"/>
      <c r="O822" s="113"/>
    </row>
    <row r="823" spans="1:15" s="115" customFormat="1" ht="18.95" customHeight="1">
      <c r="A823" s="203"/>
      <c r="B823" s="214"/>
      <c r="C823" s="210"/>
      <c r="D823" s="231"/>
      <c r="E823" s="210"/>
      <c r="F823" s="232"/>
      <c r="G823" s="233"/>
      <c r="H823" s="233"/>
      <c r="I823" s="233"/>
      <c r="J823" s="233"/>
      <c r="K823" s="233"/>
      <c r="L823" s="233"/>
      <c r="M823" s="233"/>
      <c r="N823" s="210"/>
      <c r="O823" s="113"/>
    </row>
    <row r="824" spans="1:15" s="115" customFormat="1" ht="18.95" customHeight="1">
      <c r="A824" s="203"/>
      <c r="B824" s="214"/>
      <c r="C824" s="210"/>
      <c r="D824" s="231"/>
      <c r="E824" s="210"/>
      <c r="F824" s="232"/>
      <c r="G824" s="233"/>
      <c r="H824" s="233"/>
      <c r="I824" s="233"/>
      <c r="J824" s="233"/>
      <c r="K824" s="233"/>
      <c r="L824" s="233"/>
      <c r="M824" s="233"/>
      <c r="N824" s="210"/>
      <c r="O824" s="113"/>
    </row>
    <row r="825" spans="1:15" s="115" customFormat="1" ht="18.95" customHeight="1">
      <c r="A825" s="203"/>
      <c r="B825" s="214"/>
      <c r="C825" s="210"/>
      <c r="D825" s="231"/>
      <c r="E825" s="210"/>
      <c r="F825" s="232"/>
      <c r="G825" s="233"/>
      <c r="H825" s="233"/>
      <c r="I825" s="233"/>
      <c r="J825" s="233"/>
      <c r="K825" s="233"/>
      <c r="L825" s="233"/>
      <c r="M825" s="233"/>
      <c r="N825" s="210"/>
      <c r="O825" s="113"/>
    </row>
    <row r="826" spans="1:15" s="115" customFormat="1" ht="18.95" customHeight="1">
      <c r="A826" s="203"/>
      <c r="B826" s="214"/>
      <c r="C826" s="210"/>
      <c r="D826" s="231"/>
      <c r="E826" s="210"/>
      <c r="F826" s="232"/>
      <c r="G826" s="233"/>
      <c r="H826" s="233"/>
      <c r="I826" s="233"/>
      <c r="J826" s="233"/>
      <c r="K826" s="233"/>
      <c r="L826" s="233"/>
      <c r="M826" s="233"/>
      <c r="N826" s="210"/>
      <c r="O826" s="113"/>
    </row>
    <row r="827" spans="1:15" s="115" customFormat="1" ht="18.95" customHeight="1">
      <c r="A827" s="203"/>
      <c r="B827" s="214"/>
      <c r="C827" s="210"/>
      <c r="D827" s="231"/>
      <c r="E827" s="210"/>
      <c r="F827" s="232"/>
      <c r="G827" s="233"/>
      <c r="H827" s="233"/>
      <c r="I827" s="233"/>
      <c r="J827" s="233"/>
      <c r="K827" s="233"/>
      <c r="L827" s="233"/>
      <c r="M827" s="233"/>
      <c r="N827" s="210"/>
      <c r="O827" s="113"/>
    </row>
    <row r="828" spans="1:15" s="115" customFormat="1" ht="18.95" customHeight="1">
      <c r="A828" s="203"/>
      <c r="B828" s="214"/>
      <c r="C828" s="210"/>
      <c r="D828" s="231"/>
      <c r="E828" s="210"/>
      <c r="F828" s="232"/>
      <c r="G828" s="233"/>
      <c r="H828" s="233"/>
      <c r="I828" s="233"/>
      <c r="J828" s="233"/>
      <c r="K828" s="233"/>
      <c r="L828" s="233"/>
      <c r="M828" s="233"/>
      <c r="N828" s="210"/>
      <c r="O828" s="113"/>
    </row>
    <row r="829" spans="1:15" s="115" customFormat="1" ht="18.95" customHeight="1">
      <c r="A829" s="203"/>
      <c r="B829" s="214"/>
      <c r="C829" s="210"/>
      <c r="D829" s="231"/>
      <c r="E829" s="210"/>
      <c r="F829" s="232"/>
      <c r="G829" s="233"/>
      <c r="H829" s="233"/>
      <c r="I829" s="233"/>
      <c r="J829" s="233"/>
      <c r="K829" s="233"/>
      <c r="L829" s="233"/>
      <c r="M829" s="233"/>
      <c r="N829" s="210"/>
      <c r="O829" s="113"/>
    </row>
    <row r="830" spans="1:15" s="115" customFormat="1" ht="18.95" customHeight="1">
      <c r="A830" s="203"/>
      <c r="B830" s="214"/>
      <c r="C830" s="210"/>
      <c r="D830" s="231"/>
      <c r="E830" s="210"/>
      <c r="F830" s="232"/>
      <c r="G830" s="233"/>
      <c r="H830" s="233"/>
      <c r="I830" s="233"/>
      <c r="J830" s="233"/>
      <c r="K830" s="233"/>
      <c r="L830" s="233"/>
      <c r="M830" s="233"/>
      <c r="N830" s="210"/>
      <c r="O830" s="113"/>
    </row>
    <row r="831" spans="1:15" s="115" customFormat="1" ht="18.95" customHeight="1">
      <c r="A831" s="203"/>
      <c r="B831" s="214"/>
      <c r="C831" s="210"/>
      <c r="D831" s="231"/>
      <c r="E831" s="210"/>
      <c r="F831" s="232"/>
      <c r="G831" s="233"/>
      <c r="H831" s="233"/>
      <c r="I831" s="233"/>
      <c r="J831" s="233"/>
      <c r="K831" s="233"/>
      <c r="L831" s="233"/>
      <c r="M831" s="233"/>
      <c r="N831" s="210"/>
      <c r="O831" s="113"/>
    </row>
    <row r="832" spans="1:15" s="115" customFormat="1" ht="18.95" customHeight="1">
      <c r="A832" s="203"/>
      <c r="B832" s="214"/>
      <c r="C832" s="210"/>
      <c r="D832" s="231"/>
      <c r="E832" s="210"/>
      <c r="F832" s="232"/>
      <c r="G832" s="233"/>
      <c r="H832" s="233"/>
      <c r="I832" s="233"/>
      <c r="J832" s="233"/>
      <c r="K832" s="233"/>
      <c r="L832" s="233"/>
      <c r="M832" s="233"/>
      <c r="N832" s="210"/>
      <c r="O832" s="113"/>
    </row>
    <row r="833" spans="1:15" s="115" customFormat="1" ht="18.95" customHeight="1">
      <c r="A833" s="203"/>
      <c r="B833" s="214"/>
      <c r="C833" s="210"/>
      <c r="D833" s="231"/>
      <c r="E833" s="210"/>
      <c r="F833" s="232"/>
      <c r="G833" s="233"/>
      <c r="H833" s="233"/>
      <c r="I833" s="233"/>
      <c r="J833" s="233"/>
      <c r="K833" s="233"/>
      <c r="L833" s="233"/>
      <c r="M833" s="233"/>
      <c r="N833" s="210"/>
      <c r="O833" s="113"/>
    </row>
    <row r="834" spans="1:15" s="115" customFormat="1" ht="18.95" customHeight="1">
      <c r="A834" s="203"/>
      <c r="B834" s="214"/>
      <c r="C834" s="210"/>
      <c r="D834" s="231"/>
      <c r="E834" s="210"/>
      <c r="F834" s="232"/>
      <c r="G834" s="233"/>
      <c r="H834" s="233"/>
      <c r="I834" s="233"/>
      <c r="J834" s="233"/>
      <c r="K834" s="233"/>
      <c r="L834" s="233"/>
      <c r="M834" s="233"/>
      <c r="N834" s="210"/>
      <c r="O834" s="113"/>
    </row>
    <row r="835" spans="1:15" s="115" customFormat="1" ht="18.95" customHeight="1">
      <c r="A835" s="203"/>
      <c r="B835" s="214"/>
      <c r="C835" s="210"/>
      <c r="D835" s="231"/>
      <c r="E835" s="210"/>
      <c r="F835" s="232"/>
      <c r="G835" s="233"/>
      <c r="H835" s="233"/>
      <c r="I835" s="233"/>
      <c r="J835" s="233"/>
      <c r="K835" s="233"/>
      <c r="L835" s="233"/>
      <c r="M835" s="233"/>
      <c r="N835" s="210"/>
      <c r="O835" s="113"/>
    </row>
    <row r="836" spans="1:15" s="115" customFormat="1" ht="18.95" customHeight="1">
      <c r="A836" s="203"/>
      <c r="B836" s="214"/>
      <c r="C836" s="210"/>
      <c r="D836" s="231"/>
      <c r="E836" s="210"/>
      <c r="F836" s="232"/>
      <c r="G836" s="233"/>
      <c r="H836" s="233"/>
      <c r="I836" s="233"/>
      <c r="J836" s="233"/>
      <c r="K836" s="233"/>
      <c r="L836" s="233"/>
      <c r="M836" s="233"/>
      <c r="N836" s="210"/>
      <c r="O836" s="113"/>
    </row>
    <row r="837" spans="1:15" s="115" customFormat="1" ht="18.95" customHeight="1">
      <c r="A837" s="203"/>
      <c r="B837" s="214"/>
      <c r="C837" s="210"/>
      <c r="D837" s="231"/>
      <c r="E837" s="210"/>
      <c r="F837" s="232"/>
      <c r="G837" s="233"/>
      <c r="H837" s="233"/>
      <c r="I837" s="233"/>
      <c r="J837" s="233"/>
      <c r="K837" s="233"/>
      <c r="L837" s="233"/>
      <c r="M837" s="233"/>
      <c r="N837" s="210"/>
      <c r="O837" s="113"/>
    </row>
    <row r="838" spans="1:15" s="115" customFormat="1" ht="18.95" customHeight="1">
      <c r="A838" s="203"/>
      <c r="B838" s="214"/>
      <c r="C838" s="210"/>
      <c r="D838" s="231"/>
      <c r="E838" s="210"/>
      <c r="F838" s="232"/>
      <c r="G838" s="233"/>
      <c r="H838" s="233"/>
      <c r="I838" s="233"/>
      <c r="J838" s="233"/>
      <c r="K838" s="233"/>
      <c r="L838" s="233"/>
      <c r="M838" s="233"/>
      <c r="N838" s="210"/>
      <c r="O838" s="113"/>
    </row>
    <row r="839" spans="1:15" s="115" customFormat="1" ht="18.95" customHeight="1">
      <c r="A839" s="203"/>
      <c r="B839" s="214"/>
      <c r="C839" s="210"/>
      <c r="D839" s="231"/>
      <c r="E839" s="210"/>
      <c r="F839" s="232"/>
      <c r="G839" s="233"/>
      <c r="H839" s="233"/>
      <c r="I839" s="233"/>
      <c r="J839" s="233"/>
      <c r="K839" s="233"/>
      <c r="L839" s="233"/>
      <c r="M839" s="233"/>
      <c r="N839" s="210"/>
      <c r="O839" s="113"/>
    </row>
    <row r="840" spans="1:15" s="115" customFormat="1" ht="18.95" customHeight="1">
      <c r="A840" s="203"/>
      <c r="B840" s="214"/>
      <c r="C840" s="210"/>
      <c r="D840" s="231"/>
      <c r="E840" s="210"/>
      <c r="F840" s="232"/>
      <c r="G840" s="233"/>
      <c r="H840" s="233"/>
      <c r="I840" s="233"/>
      <c r="J840" s="233"/>
      <c r="K840" s="233"/>
      <c r="L840" s="233"/>
      <c r="M840" s="233"/>
      <c r="N840" s="210"/>
      <c r="O840" s="113"/>
    </row>
    <row r="841" spans="1:15" s="115" customFormat="1" ht="18.95" customHeight="1">
      <c r="A841" s="203"/>
      <c r="B841" s="214"/>
      <c r="C841" s="210"/>
      <c r="D841" s="231"/>
      <c r="E841" s="210"/>
      <c r="F841" s="232"/>
      <c r="G841" s="233"/>
      <c r="H841" s="233"/>
      <c r="I841" s="233"/>
      <c r="J841" s="233"/>
      <c r="K841" s="233"/>
      <c r="L841" s="233"/>
      <c r="M841" s="233"/>
      <c r="N841" s="210"/>
      <c r="O841" s="113"/>
    </row>
    <row r="842" spans="1:15" s="115" customFormat="1" ht="18.95" customHeight="1">
      <c r="A842" s="203"/>
      <c r="B842" s="214"/>
      <c r="C842" s="210"/>
      <c r="D842" s="231"/>
      <c r="E842" s="210"/>
      <c r="F842" s="232"/>
      <c r="G842" s="233"/>
      <c r="H842" s="233"/>
      <c r="I842" s="233"/>
      <c r="J842" s="233"/>
      <c r="K842" s="233"/>
      <c r="L842" s="233"/>
      <c r="M842" s="233"/>
      <c r="N842" s="210"/>
      <c r="O842" s="113"/>
    </row>
    <row r="843" spans="1:15" s="115" customFormat="1" ht="18.95" customHeight="1">
      <c r="A843" s="203"/>
      <c r="B843" s="214"/>
      <c r="C843" s="210"/>
      <c r="D843" s="231"/>
      <c r="E843" s="210"/>
      <c r="F843" s="232"/>
      <c r="G843" s="233"/>
      <c r="H843" s="233"/>
      <c r="I843" s="233"/>
      <c r="J843" s="233"/>
      <c r="K843" s="233"/>
      <c r="L843" s="233"/>
      <c r="M843" s="233"/>
      <c r="N843" s="210"/>
      <c r="O843" s="113"/>
    </row>
    <row r="844" spans="1:15" s="115" customFormat="1" ht="18.95" customHeight="1">
      <c r="A844" s="203"/>
      <c r="B844" s="214"/>
      <c r="C844" s="210"/>
      <c r="D844" s="231"/>
      <c r="E844" s="210"/>
      <c r="F844" s="232"/>
      <c r="G844" s="233"/>
      <c r="H844" s="233"/>
      <c r="I844" s="233"/>
      <c r="J844" s="233"/>
      <c r="K844" s="233"/>
      <c r="L844" s="233"/>
      <c r="M844" s="233"/>
      <c r="N844" s="210"/>
      <c r="O844" s="113"/>
    </row>
    <row r="845" spans="1:15" s="115" customFormat="1" ht="18.95" customHeight="1">
      <c r="A845" s="203"/>
      <c r="B845" s="214"/>
      <c r="C845" s="210"/>
      <c r="D845" s="231"/>
      <c r="E845" s="210"/>
      <c r="F845" s="232"/>
      <c r="G845" s="233"/>
      <c r="H845" s="233"/>
      <c r="I845" s="233"/>
      <c r="J845" s="233"/>
      <c r="K845" s="233"/>
      <c r="L845" s="233"/>
      <c r="M845" s="233"/>
      <c r="N845" s="210"/>
      <c r="O845" s="113"/>
    </row>
    <row r="846" spans="1:15" s="115" customFormat="1" ht="18.95" customHeight="1">
      <c r="A846" s="203"/>
      <c r="B846" s="214"/>
      <c r="C846" s="210"/>
      <c r="D846" s="231"/>
      <c r="E846" s="210"/>
      <c r="F846" s="232"/>
      <c r="G846" s="233"/>
      <c r="H846" s="233"/>
      <c r="I846" s="233"/>
      <c r="J846" s="233"/>
      <c r="K846" s="233"/>
      <c r="L846" s="233"/>
      <c r="M846" s="233"/>
      <c r="N846" s="210"/>
      <c r="O846" s="113"/>
    </row>
    <row r="847" spans="1:15" s="115" customFormat="1" ht="18.95" customHeight="1">
      <c r="A847" s="203"/>
      <c r="B847" s="214"/>
      <c r="C847" s="210"/>
      <c r="D847" s="231"/>
      <c r="E847" s="210"/>
      <c r="F847" s="232"/>
      <c r="G847" s="233"/>
      <c r="H847" s="233"/>
      <c r="I847" s="233"/>
      <c r="J847" s="233"/>
      <c r="K847" s="233"/>
      <c r="L847" s="233"/>
      <c r="M847" s="233"/>
      <c r="N847" s="210"/>
      <c r="O847" s="113"/>
    </row>
    <row r="848" spans="1:15" s="115" customFormat="1" ht="18.95" customHeight="1">
      <c r="A848" s="203"/>
      <c r="B848" s="214"/>
      <c r="C848" s="210"/>
      <c r="D848" s="231"/>
      <c r="E848" s="210"/>
      <c r="F848" s="232"/>
      <c r="G848" s="233"/>
      <c r="H848" s="233"/>
      <c r="I848" s="233"/>
      <c r="J848" s="233"/>
      <c r="K848" s="233"/>
      <c r="L848" s="233"/>
      <c r="M848" s="233"/>
      <c r="N848" s="210"/>
      <c r="O848" s="113"/>
    </row>
    <row r="849" spans="1:15" s="115" customFormat="1" ht="18.95" customHeight="1">
      <c r="A849" s="203"/>
      <c r="B849" s="214"/>
      <c r="C849" s="210"/>
      <c r="D849" s="231"/>
      <c r="E849" s="210"/>
      <c r="F849" s="232"/>
      <c r="G849" s="233"/>
      <c r="H849" s="233"/>
      <c r="I849" s="233"/>
      <c r="J849" s="233"/>
      <c r="K849" s="233"/>
      <c r="L849" s="233"/>
      <c r="M849" s="233"/>
      <c r="N849" s="210"/>
      <c r="O849" s="113"/>
    </row>
    <row r="850" spans="1:15" s="115" customFormat="1" ht="18.95" customHeight="1">
      <c r="A850" s="203"/>
      <c r="B850" s="214"/>
      <c r="C850" s="210"/>
      <c r="D850" s="231"/>
      <c r="E850" s="210"/>
      <c r="F850" s="232"/>
      <c r="G850" s="233"/>
      <c r="H850" s="233"/>
      <c r="I850" s="233"/>
      <c r="J850" s="233"/>
      <c r="K850" s="233"/>
      <c r="L850" s="233"/>
      <c r="M850" s="233"/>
      <c r="N850" s="210"/>
      <c r="O850" s="113"/>
    </row>
    <row r="851" spans="1:15" s="115" customFormat="1" ht="18.95" customHeight="1">
      <c r="A851" s="203"/>
      <c r="B851" s="214"/>
      <c r="C851" s="210"/>
      <c r="D851" s="231"/>
      <c r="E851" s="210"/>
      <c r="F851" s="232"/>
      <c r="G851" s="233"/>
      <c r="H851" s="233"/>
      <c r="I851" s="233"/>
      <c r="J851" s="233"/>
      <c r="K851" s="233"/>
      <c r="L851" s="233"/>
      <c r="M851" s="233"/>
      <c r="N851" s="210"/>
      <c r="O851" s="113"/>
    </row>
    <row r="852" spans="1:15" s="115" customFormat="1" ht="18.95" customHeight="1">
      <c r="A852" s="203"/>
      <c r="B852" s="214"/>
      <c r="C852" s="210"/>
      <c r="D852" s="231"/>
      <c r="E852" s="210"/>
      <c r="F852" s="232"/>
      <c r="G852" s="233"/>
      <c r="H852" s="233"/>
      <c r="I852" s="233"/>
      <c r="J852" s="233"/>
      <c r="K852" s="233"/>
      <c r="L852" s="233"/>
      <c r="M852" s="233"/>
      <c r="N852" s="210"/>
      <c r="O852" s="113"/>
    </row>
    <row r="853" spans="1:15" s="115" customFormat="1" ht="18.95" customHeight="1">
      <c r="A853" s="203"/>
      <c r="B853" s="214"/>
      <c r="C853" s="210"/>
      <c r="D853" s="231"/>
      <c r="E853" s="210"/>
      <c r="F853" s="232"/>
      <c r="G853" s="233"/>
      <c r="H853" s="233"/>
      <c r="I853" s="233"/>
      <c r="J853" s="233"/>
      <c r="K853" s="233"/>
      <c r="L853" s="233"/>
      <c r="M853" s="233"/>
      <c r="N853" s="210"/>
      <c r="O853" s="113"/>
    </row>
    <row r="854" spans="1:15" s="115" customFormat="1" ht="18.95" customHeight="1">
      <c r="A854" s="203"/>
      <c r="B854" s="214"/>
      <c r="C854" s="210"/>
      <c r="D854" s="231"/>
      <c r="E854" s="210"/>
      <c r="F854" s="232"/>
      <c r="G854" s="233"/>
      <c r="H854" s="233"/>
      <c r="I854" s="233"/>
      <c r="J854" s="233"/>
      <c r="K854" s="233"/>
      <c r="L854" s="233"/>
      <c r="M854" s="233"/>
      <c r="N854" s="210"/>
      <c r="O854" s="113"/>
    </row>
    <row r="855" spans="1:15" s="115" customFormat="1" ht="18.95" customHeight="1">
      <c r="A855" s="203"/>
      <c r="B855" s="214"/>
      <c r="C855" s="210"/>
      <c r="D855" s="231"/>
      <c r="E855" s="210"/>
      <c r="F855" s="232"/>
      <c r="G855" s="233"/>
      <c r="H855" s="233"/>
      <c r="I855" s="233"/>
      <c r="J855" s="233"/>
      <c r="K855" s="233"/>
      <c r="L855" s="233"/>
      <c r="M855" s="233"/>
      <c r="N855" s="210"/>
      <c r="O855" s="113"/>
    </row>
    <row r="856" spans="1:15" s="115" customFormat="1" ht="18.95" customHeight="1">
      <c r="A856" s="203"/>
      <c r="B856" s="214"/>
      <c r="C856" s="210"/>
      <c r="D856" s="231"/>
      <c r="E856" s="210"/>
      <c r="F856" s="232"/>
      <c r="G856" s="233"/>
      <c r="H856" s="233"/>
      <c r="I856" s="233"/>
      <c r="J856" s="233"/>
      <c r="K856" s="233"/>
      <c r="L856" s="233"/>
      <c r="M856" s="233"/>
      <c r="N856" s="210"/>
      <c r="O856" s="113"/>
    </row>
    <row r="857" spans="1:15" s="115" customFormat="1" ht="18.95" customHeight="1">
      <c r="A857" s="203"/>
      <c r="B857" s="214"/>
      <c r="C857" s="210"/>
      <c r="D857" s="231"/>
      <c r="E857" s="210"/>
      <c r="F857" s="232"/>
      <c r="G857" s="233"/>
      <c r="H857" s="233"/>
      <c r="I857" s="233"/>
      <c r="J857" s="233"/>
      <c r="K857" s="233"/>
      <c r="L857" s="233"/>
      <c r="M857" s="233"/>
      <c r="N857" s="210"/>
      <c r="O857" s="113"/>
    </row>
    <row r="858" spans="1:15" s="115" customFormat="1" ht="18.95" customHeight="1">
      <c r="A858" s="203"/>
      <c r="B858" s="214"/>
      <c r="C858" s="210"/>
      <c r="D858" s="231"/>
      <c r="E858" s="210"/>
      <c r="F858" s="232"/>
      <c r="G858" s="233"/>
      <c r="H858" s="233"/>
      <c r="I858" s="233"/>
      <c r="J858" s="233"/>
      <c r="K858" s="233"/>
      <c r="L858" s="233"/>
      <c r="M858" s="233"/>
      <c r="N858" s="210"/>
      <c r="O858" s="113"/>
    </row>
    <row r="859" spans="1:15" s="115" customFormat="1" ht="18.95" customHeight="1">
      <c r="A859" s="203"/>
      <c r="B859" s="214"/>
      <c r="C859" s="210"/>
      <c r="D859" s="231"/>
      <c r="E859" s="210"/>
      <c r="F859" s="232"/>
      <c r="G859" s="233"/>
      <c r="H859" s="233"/>
      <c r="I859" s="233"/>
      <c r="J859" s="233"/>
      <c r="K859" s="233"/>
      <c r="L859" s="233"/>
      <c r="M859" s="233"/>
      <c r="N859" s="210"/>
      <c r="O859" s="113"/>
    </row>
    <row r="860" spans="1:15" s="115" customFormat="1" ht="18.95" customHeight="1">
      <c r="A860" s="203"/>
      <c r="B860" s="214"/>
      <c r="C860" s="210"/>
      <c r="D860" s="231"/>
      <c r="E860" s="210"/>
      <c r="F860" s="232"/>
      <c r="G860" s="233"/>
      <c r="H860" s="233"/>
      <c r="I860" s="233"/>
      <c r="J860" s="233"/>
      <c r="K860" s="233"/>
      <c r="L860" s="233"/>
      <c r="M860" s="233"/>
      <c r="N860" s="210"/>
      <c r="O860" s="113"/>
    </row>
    <row r="861" spans="1:15" s="115" customFormat="1" ht="18.95" customHeight="1">
      <c r="A861" s="203"/>
      <c r="B861" s="214"/>
      <c r="C861" s="210"/>
      <c r="D861" s="231"/>
      <c r="E861" s="210"/>
      <c r="F861" s="232"/>
      <c r="G861" s="233"/>
      <c r="H861" s="233"/>
      <c r="I861" s="233"/>
      <c r="J861" s="233"/>
      <c r="K861" s="233"/>
      <c r="L861" s="233"/>
      <c r="M861" s="233"/>
      <c r="N861" s="210"/>
      <c r="O861" s="113"/>
    </row>
    <row r="862" spans="1:15" s="115" customFormat="1" ht="18.95" customHeight="1">
      <c r="A862" s="203"/>
      <c r="B862" s="214"/>
      <c r="C862" s="210"/>
      <c r="D862" s="231"/>
      <c r="E862" s="210"/>
      <c r="F862" s="232"/>
      <c r="G862" s="233"/>
      <c r="H862" s="233"/>
      <c r="I862" s="233"/>
      <c r="J862" s="233"/>
      <c r="K862" s="233"/>
      <c r="L862" s="233"/>
      <c r="M862" s="233"/>
      <c r="N862" s="210"/>
      <c r="O862" s="113"/>
    </row>
    <row r="863" spans="1:15" s="115" customFormat="1" ht="18.95" customHeight="1">
      <c r="A863" s="203"/>
      <c r="B863" s="214"/>
      <c r="C863" s="210"/>
      <c r="D863" s="231"/>
      <c r="E863" s="210"/>
      <c r="F863" s="232"/>
      <c r="G863" s="233"/>
      <c r="H863" s="233"/>
      <c r="I863" s="233"/>
      <c r="J863" s="233"/>
      <c r="K863" s="233"/>
      <c r="L863" s="233"/>
      <c r="M863" s="233"/>
      <c r="N863" s="210"/>
      <c r="O863" s="113"/>
    </row>
    <row r="864" spans="1:15" s="115" customFormat="1" ht="18.95" customHeight="1">
      <c r="A864" s="203"/>
      <c r="B864" s="214"/>
      <c r="C864" s="210"/>
      <c r="D864" s="231"/>
      <c r="E864" s="210"/>
      <c r="F864" s="232"/>
      <c r="G864" s="233"/>
      <c r="H864" s="233"/>
      <c r="I864" s="233"/>
      <c r="J864" s="233"/>
      <c r="K864" s="233"/>
      <c r="L864" s="233"/>
      <c r="M864" s="233"/>
      <c r="N864" s="210"/>
      <c r="O864" s="113"/>
    </row>
    <row r="865" spans="1:15" s="115" customFormat="1" ht="18.95" customHeight="1">
      <c r="A865" s="203"/>
      <c r="B865" s="214"/>
      <c r="C865" s="210"/>
      <c r="D865" s="231"/>
      <c r="E865" s="210"/>
      <c r="F865" s="232"/>
      <c r="G865" s="233"/>
      <c r="H865" s="233"/>
      <c r="I865" s="233"/>
      <c r="J865" s="233"/>
      <c r="K865" s="233"/>
      <c r="L865" s="233"/>
      <c r="M865" s="233"/>
      <c r="N865" s="210"/>
      <c r="O865" s="113"/>
    </row>
    <row r="866" spans="1:15" s="115" customFormat="1" ht="18.95" customHeight="1">
      <c r="A866" s="203"/>
      <c r="B866" s="214"/>
      <c r="C866" s="210"/>
      <c r="D866" s="231"/>
      <c r="E866" s="210"/>
      <c r="F866" s="232"/>
      <c r="G866" s="233"/>
      <c r="H866" s="233"/>
      <c r="I866" s="233"/>
      <c r="J866" s="233"/>
      <c r="K866" s="233"/>
      <c r="L866" s="233"/>
      <c r="M866" s="233"/>
      <c r="N866" s="210"/>
      <c r="O866" s="113"/>
    </row>
    <row r="867" spans="1:15" s="115" customFormat="1" ht="18.95" customHeight="1">
      <c r="A867" s="203"/>
      <c r="B867" s="214"/>
      <c r="C867" s="210"/>
      <c r="D867" s="231"/>
      <c r="E867" s="210"/>
      <c r="F867" s="232"/>
      <c r="G867" s="233"/>
      <c r="H867" s="233"/>
      <c r="I867" s="233"/>
      <c r="J867" s="233"/>
      <c r="K867" s="233"/>
      <c r="L867" s="233"/>
      <c r="M867" s="233"/>
      <c r="N867" s="210"/>
      <c r="O867" s="113"/>
    </row>
    <row r="868" spans="1:15" s="115" customFormat="1" ht="18.95" customHeight="1">
      <c r="A868" s="203"/>
      <c r="B868" s="214"/>
      <c r="C868" s="210"/>
      <c r="D868" s="231"/>
      <c r="E868" s="210"/>
      <c r="F868" s="232"/>
      <c r="G868" s="233"/>
      <c r="H868" s="233"/>
      <c r="I868" s="233"/>
      <c r="J868" s="233"/>
      <c r="K868" s="233"/>
      <c r="L868" s="233"/>
      <c r="M868" s="233"/>
      <c r="N868" s="210"/>
      <c r="O868" s="113"/>
    </row>
    <row r="869" spans="1:15" s="115" customFormat="1" ht="18.95" customHeight="1">
      <c r="A869" s="203"/>
      <c r="B869" s="214"/>
      <c r="C869" s="210"/>
      <c r="D869" s="231"/>
      <c r="E869" s="210"/>
      <c r="F869" s="232"/>
      <c r="G869" s="233"/>
      <c r="H869" s="233"/>
      <c r="I869" s="233"/>
      <c r="J869" s="233"/>
      <c r="K869" s="233"/>
      <c r="L869" s="233"/>
      <c r="M869" s="233"/>
      <c r="N869" s="210"/>
      <c r="O869" s="113"/>
    </row>
    <row r="870" spans="1:15" s="115" customFormat="1" ht="18.95" customHeight="1">
      <c r="A870" s="203"/>
      <c r="B870" s="214"/>
      <c r="C870" s="210"/>
      <c r="D870" s="231"/>
      <c r="E870" s="210"/>
      <c r="F870" s="232"/>
      <c r="G870" s="233"/>
      <c r="H870" s="233"/>
      <c r="I870" s="233"/>
      <c r="J870" s="233"/>
      <c r="K870" s="233"/>
      <c r="L870" s="233"/>
      <c r="M870" s="233"/>
      <c r="N870" s="210"/>
      <c r="O870" s="113"/>
    </row>
    <row r="871" spans="1:15" s="115" customFormat="1" ht="18.95" customHeight="1">
      <c r="A871" s="203"/>
      <c r="B871" s="214"/>
      <c r="C871" s="210"/>
      <c r="D871" s="231"/>
      <c r="E871" s="210"/>
      <c r="F871" s="232"/>
      <c r="G871" s="233"/>
      <c r="H871" s="233"/>
      <c r="I871" s="233"/>
      <c r="J871" s="233"/>
      <c r="K871" s="233"/>
      <c r="L871" s="233"/>
      <c r="M871" s="233"/>
      <c r="N871" s="210"/>
      <c r="O871" s="113"/>
    </row>
    <row r="872" spans="1:15" s="115" customFormat="1" ht="18.95" customHeight="1">
      <c r="A872" s="203"/>
      <c r="B872" s="214"/>
      <c r="C872" s="210"/>
      <c r="D872" s="231"/>
      <c r="E872" s="210"/>
      <c r="F872" s="232"/>
      <c r="G872" s="233"/>
      <c r="H872" s="233"/>
      <c r="I872" s="233"/>
      <c r="J872" s="233"/>
      <c r="K872" s="233"/>
      <c r="L872" s="233"/>
      <c r="M872" s="233"/>
      <c r="N872" s="210"/>
      <c r="O872" s="113"/>
    </row>
    <row r="873" spans="1:15" s="115" customFormat="1" ht="18.95" customHeight="1">
      <c r="A873" s="203"/>
      <c r="B873" s="214"/>
      <c r="C873" s="210"/>
      <c r="D873" s="231"/>
      <c r="E873" s="210"/>
      <c r="F873" s="232"/>
      <c r="G873" s="233"/>
      <c r="H873" s="233"/>
      <c r="I873" s="233"/>
      <c r="J873" s="233"/>
      <c r="K873" s="233"/>
      <c r="L873" s="233"/>
      <c r="M873" s="233"/>
      <c r="N873" s="210"/>
      <c r="O873" s="113"/>
    </row>
    <row r="874" spans="1:15" s="115" customFormat="1" ht="18.95" customHeight="1">
      <c r="A874" s="203"/>
      <c r="B874" s="214"/>
      <c r="C874" s="210"/>
      <c r="D874" s="231"/>
      <c r="E874" s="210"/>
      <c r="F874" s="232"/>
      <c r="G874" s="233"/>
      <c r="H874" s="233"/>
      <c r="I874" s="233"/>
      <c r="J874" s="233"/>
      <c r="K874" s="233"/>
      <c r="L874" s="233"/>
      <c r="M874" s="233"/>
      <c r="N874" s="210"/>
      <c r="O874" s="113"/>
    </row>
    <row r="875" spans="1:15" s="115" customFormat="1" ht="18.95" customHeight="1">
      <c r="A875" s="203"/>
      <c r="B875" s="214"/>
      <c r="C875" s="210"/>
      <c r="D875" s="231"/>
      <c r="E875" s="210"/>
      <c r="F875" s="232"/>
      <c r="G875" s="233"/>
      <c r="H875" s="233"/>
      <c r="I875" s="233"/>
      <c r="J875" s="233"/>
      <c r="K875" s="233"/>
      <c r="L875" s="233"/>
      <c r="M875" s="233"/>
      <c r="N875" s="210"/>
      <c r="O875" s="113"/>
    </row>
    <row r="876" spans="1:15" s="115" customFormat="1" ht="18.95" customHeight="1">
      <c r="A876" s="203"/>
      <c r="B876" s="214"/>
      <c r="C876" s="210"/>
      <c r="D876" s="231"/>
      <c r="E876" s="210"/>
      <c r="F876" s="232"/>
      <c r="G876" s="233"/>
      <c r="H876" s="233"/>
      <c r="I876" s="233"/>
      <c r="J876" s="233"/>
      <c r="K876" s="233"/>
      <c r="L876" s="233"/>
      <c r="M876" s="233"/>
      <c r="N876" s="210"/>
      <c r="O876" s="113"/>
    </row>
    <row r="877" spans="1:15" s="115" customFormat="1" ht="18.95" customHeight="1">
      <c r="A877" s="203"/>
      <c r="B877" s="214"/>
      <c r="C877" s="210"/>
      <c r="D877" s="231"/>
      <c r="E877" s="210"/>
      <c r="F877" s="232"/>
      <c r="G877" s="233"/>
      <c r="H877" s="233"/>
      <c r="I877" s="233"/>
      <c r="J877" s="233"/>
      <c r="K877" s="233"/>
      <c r="L877" s="233"/>
      <c r="M877" s="233"/>
      <c r="N877" s="210"/>
      <c r="O877" s="113"/>
    </row>
    <row r="878" spans="1:15" s="115" customFormat="1" ht="18.95" customHeight="1">
      <c r="A878" s="203"/>
      <c r="B878" s="214"/>
      <c r="C878" s="210"/>
      <c r="D878" s="231"/>
      <c r="E878" s="210"/>
      <c r="F878" s="232"/>
      <c r="G878" s="233"/>
      <c r="H878" s="233"/>
      <c r="I878" s="233"/>
      <c r="J878" s="233"/>
      <c r="K878" s="233"/>
      <c r="L878" s="233"/>
      <c r="M878" s="233"/>
      <c r="N878" s="210"/>
      <c r="O878" s="113"/>
    </row>
    <row r="879" spans="1:15" s="115" customFormat="1" ht="18.95" customHeight="1">
      <c r="A879" s="203"/>
      <c r="B879" s="214"/>
      <c r="C879" s="210"/>
      <c r="D879" s="231"/>
      <c r="E879" s="210"/>
      <c r="F879" s="232"/>
      <c r="G879" s="233"/>
      <c r="H879" s="233"/>
      <c r="I879" s="233"/>
      <c r="J879" s="233"/>
      <c r="K879" s="233"/>
      <c r="L879" s="233"/>
      <c r="M879" s="233"/>
      <c r="N879" s="210"/>
      <c r="O879" s="113"/>
    </row>
    <row r="880" spans="1:15" s="115" customFormat="1" ht="18.95" customHeight="1">
      <c r="A880" s="203"/>
      <c r="B880" s="214"/>
      <c r="C880" s="210"/>
      <c r="D880" s="231"/>
      <c r="E880" s="210"/>
      <c r="F880" s="232"/>
      <c r="G880" s="233"/>
      <c r="H880" s="233"/>
      <c r="I880" s="233"/>
      <c r="J880" s="233"/>
      <c r="K880" s="233"/>
      <c r="L880" s="233"/>
      <c r="M880" s="233"/>
      <c r="N880" s="210"/>
      <c r="O880" s="113"/>
    </row>
    <row r="881" spans="1:15" s="115" customFormat="1" ht="18.95" customHeight="1">
      <c r="A881" s="203"/>
      <c r="B881" s="214"/>
      <c r="C881" s="210"/>
      <c r="D881" s="231"/>
      <c r="E881" s="210"/>
      <c r="F881" s="232"/>
      <c r="G881" s="233"/>
      <c r="H881" s="233"/>
      <c r="I881" s="233"/>
      <c r="J881" s="233"/>
      <c r="K881" s="233"/>
      <c r="L881" s="233"/>
      <c r="M881" s="233"/>
      <c r="N881" s="210"/>
      <c r="O881" s="113"/>
    </row>
    <row r="882" spans="1:15" s="115" customFormat="1" ht="18.95" customHeight="1">
      <c r="A882" s="203"/>
      <c r="B882" s="214"/>
      <c r="C882" s="210"/>
      <c r="D882" s="231"/>
      <c r="E882" s="210"/>
      <c r="F882" s="232"/>
      <c r="G882" s="233"/>
      <c r="H882" s="233"/>
      <c r="I882" s="233"/>
      <c r="J882" s="233"/>
      <c r="K882" s="233"/>
      <c r="L882" s="233"/>
      <c r="M882" s="233"/>
      <c r="N882" s="210"/>
      <c r="O882" s="113"/>
    </row>
    <row r="883" spans="1:15" s="115" customFormat="1" ht="18.95" customHeight="1">
      <c r="A883" s="203"/>
      <c r="B883" s="214"/>
      <c r="C883" s="210"/>
      <c r="D883" s="231"/>
      <c r="E883" s="210"/>
      <c r="F883" s="232"/>
      <c r="G883" s="233"/>
      <c r="H883" s="233"/>
      <c r="I883" s="233"/>
      <c r="J883" s="233"/>
      <c r="K883" s="233"/>
      <c r="L883" s="233"/>
      <c r="M883" s="233"/>
      <c r="N883" s="210"/>
      <c r="O883" s="113"/>
    </row>
    <row r="884" spans="1:15" s="115" customFormat="1" ht="18.95" customHeight="1">
      <c r="A884" s="203"/>
      <c r="B884" s="214"/>
      <c r="C884" s="210"/>
      <c r="D884" s="231"/>
      <c r="E884" s="210"/>
      <c r="F884" s="232"/>
      <c r="G884" s="233"/>
      <c r="H884" s="233"/>
      <c r="I884" s="233"/>
      <c r="J884" s="233"/>
      <c r="K884" s="233"/>
      <c r="L884" s="233"/>
      <c r="M884" s="233"/>
      <c r="N884" s="210"/>
      <c r="O884" s="113"/>
    </row>
    <row r="885" spans="1:15" s="115" customFormat="1" ht="18.95" customHeight="1">
      <c r="A885" s="203"/>
      <c r="B885" s="214"/>
      <c r="C885" s="210"/>
      <c r="D885" s="231"/>
      <c r="E885" s="210"/>
      <c r="F885" s="232"/>
      <c r="G885" s="233"/>
      <c r="H885" s="233"/>
      <c r="I885" s="233"/>
      <c r="J885" s="233"/>
      <c r="K885" s="233"/>
      <c r="L885" s="233"/>
      <c r="M885" s="233"/>
      <c r="N885" s="210"/>
      <c r="O885" s="113"/>
    </row>
    <row r="886" spans="1:15" s="115" customFormat="1" ht="18.95" customHeight="1">
      <c r="A886" s="203"/>
      <c r="B886" s="214"/>
      <c r="C886" s="210"/>
      <c r="D886" s="231"/>
      <c r="E886" s="210"/>
      <c r="F886" s="232"/>
      <c r="G886" s="233"/>
      <c r="H886" s="233"/>
      <c r="I886" s="233"/>
      <c r="J886" s="233"/>
      <c r="K886" s="233"/>
      <c r="L886" s="233"/>
      <c r="M886" s="233"/>
      <c r="N886" s="210"/>
      <c r="O886" s="113"/>
    </row>
    <row r="887" spans="1:15" s="115" customFormat="1" ht="18.95" customHeight="1">
      <c r="A887" s="203"/>
      <c r="B887" s="214"/>
      <c r="C887" s="210"/>
      <c r="D887" s="231"/>
      <c r="E887" s="210"/>
      <c r="F887" s="232"/>
      <c r="G887" s="233"/>
      <c r="H887" s="233"/>
      <c r="I887" s="233"/>
      <c r="J887" s="233"/>
      <c r="K887" s="233"/>
      <c r="L887" s="233"/>
      <c r="M887" s="233"/>
      <c r="N887" s="210"/>
      <c r="O887" s="113"/>
    </row>
    <row r="888" spans="1:15" s="115" customFormat="1" ht="18.95" customHeight="1">
      <c r="A888" s="203"/>
      <c r="B888" s="214"/>
      <c r="C888" s="210"/>
      <c r="D888" s="231"/>
      <c r="E888" s="210"/>
      <c r="F888" s="232"/>
      <c r="G888" s="233"/>
      <c r="H888" s="233"/>
      <c r="I888" s="233"/>
      <c r="J888" s="233"/>
      <c r="K888" s="233"/>
      <c r="L888" s="233"/>
      <c r="M888" s="233"/>
      <c r="N888" s="210"/>
      <c r="O888" s="113"/>
    </row>
    <row r="889" spans="1:15" s="115" customFormat="1" ht="18.95" customHeight="1">
      <c r="A889" s="203"/>
      <c r="B889" s="214"/>
      <c r="C889" s="210"/>
      <c r="D889" s="231"/>
      <c r="E889" s="210"/>
      <c r="F889" s="232"/>
      <c r="G889" s="233"/>
      <c r="H889" s="233"/>
      <c r="I889" s="233"/>
      <c r="J889" s="233"/>
      <c r="K889" s="233"/>
      <c r="L889" s="233"/>
      <c r="M889" s="233"/>
      <c r="N889" s="210"/>
      <c r="O889" s="113"/>
    </row>
    <row r="890" spans="1:15" s="115" customFormat="1" ht="18.95" customHeight="1">
      <c r="A890" s="203"/>
      <c r="B890" s="214"/>
      <c r="C890" s="210"/>
      <c r="D890" s="231"/>
      <c r="E890" s="210"/>
      <c r="F890" s="232"/>
      <c r="G890" s="233"/>
      <c r="H890" s="233"/>
      <c r="I890" s="233"/>
      <c r="J890" s="233"/>
      <c r="K890" s="233"/>
      <c r="L890" s="233"/>
      <c r="M890" s="233"/>
      <c r="N890" s="210"/>
      <c r="O890" s="113"/>
    </row>
    <row r="891" spans="1:15" s="115" customFormat="1" ht="18.95" customHeight="1">
      <c r="A891" s="203"/>
      <c r="B891" s="214"/>
      <c r="C891" s="210"/>
      <c r="D891" s="231"/>
      <c r="E891" s="210"/>
      <c r="F891" s="232"/>
      <c r="G891" s="233"/>
      <c r="H891" s="233"/>
      <c r="I891" s="233"/>
      <c r="J891" s="233"/>
      <c r="K891" s="233"/>
      <c r="L891" s="233"/>
      <c r="M891" s="233"/>
      <c r="N891" s="210"/>
      <c r="O891" s="113"/>
    </row>
    <row r="892" spans="1:15" s="115" customFormat="1" ht="18.95" customHeight="1">
      <c r="A892" s="203"/>
      <c r="B892" s="214"/>
      <c r="C892" s="210"/>
      <c r="D892" s="231"/>
      <c r="E892" s="210"/>
      <c r="F892" s="232"/>
      <c r="G892" s="233"/>
      <c r="H892" s="233"/>
      <c r="I892" s="233"/>
      <c r="J892" s="233"/>
      <c r="K892" s="233"/>
      <c r="L892" s="233"/>
      <c r="M892" s="233"/>
      <c r="N892" s="210"/>
      <c r="O892" s="113"/>
    </row>
    <row r="893" spans="1:15" s="115" customFormat="1" ht="18.95" customHeight="1">
      <c r="A893" s="203"/>
      <c r="B893" s="214"/>
      <c r="C893" s="210"/>
      <c r="D893" s="231"/>
      <c r="E893" s="210"/>
      <c r="F893" s="232"/>
      <c r="G893" s="233"/>
      <c r="H893" s="233"/>
      <c r="I893" s="233"/>
      <c r="J893" s="233"/>
      <c r="K893" s="233"/>
      <c r="L893" s="233"/>
      <c r="M893" s="233"/>
      <c r="N893" s="210"/>
      <c r="O893" s="113"/>
    </row>
    <row r="894" spans="1:15" s="115" customFormat="1" ht="18.95" customHeight="1">
      <c r="A894" s="203"/>
      <c r="B894" s="214"/>
      <c r="C894" s="210"/>
      <c r="D894" s="231"/>
      <c r="E894" s="210"/>
      <c r="F894" s="232"/>
      <c r="G894" s="233"/>
      <c r="H894" s="233"/>
      <c r="I894" s="233"/>
      <c r="J894" s="233"/>
      <c r="K894" s="233"/>
      <c r="L894" s="233"/>
      <c r="M894" s="233"/>
      <c r="N894" s="210"/>
      <c r="O894" s="113"/>
    </row>
    <row r="895" spans="1:15" s="115" customFormat="1" ht="18.95" customHeight="1">
      <c r="A895" s="203"/>
      <c r="B895" s="214"/>
      <c r="C895" s="210"/>
      <c r="D895" s="231"/>
      <c r="E895" s="210"/>
      <c r="F895" s="232"/>
      <c r="G895" s="233"/>
      <c r="H895" s="233"/>
      <c r="I895" s="233"/>
      <c r="J895" s="233"/>
      <c r="K895" s="233"/>
      <c r="L895" s="233"/>
      <c r="M895" s="233"/>
      <c r="N895" s="210"/>
      <c r="O895" s="113"/>
    </row>
    <row r="896" spans="1:15" s="115" customFormat="1" ht="18.95" customHeight="1">
      <c r="A896" s="203"/>
      <c r="B896" s="214"/>
      <c r="C896" s="210"/>
      <c r="D896" s="231"/>
      <c r="E896" s="210"/>
      <c r="F896" s="232"/>
      <c r="G896" s="233"/>
      <c r="H896" s="233"/>
      <c r="I896" s="233"/>
      <c r="J896" s="233"/>
      <c r="K896" s="233"/>
      <c r="L896" s="233"/>
      <c r="M896" s="233"/>
      <c r="N896" s="210"/>
      <c r="O896" s="113"/>
    </row>
    <row r="897" spans="1:15" s="115" customFormat="1" ht="18.95" customHeight="1">
      <c r="A897" s="203"/>
      <c r="B897" s="214"/>
      <c r="C897" s="210"/>
      <c r="D897" s="231"/>
      <c r="E897" s="210"/>
      <c r="F897" s="232"/>
      <c r="G897" s="233"/>
      <c r="H897" s="233"/>
      <c r="I897" s="233"/>
      <c r="J897" s="233"/>
      <c r="K897" s="233"/>
      <c r="L897" s="233"/>
      <c r="M897" s="233"/>
      <c r="N897" s="210"/>
      <c r="O897" s="113"/>
    </row>
    <row r="898" spans="1:15" s="115" customFormat="1" ht="18.95" customHeight="1">
      <c r="A898" s="203"/>
      <c r="B898" s="214"/>
      <c r="C898" s="210"/>
      <c r="D898" s="231"/>
      <c r="E898" s="210"/>
      <c r="F898" s="232"/>
      <c r="G898" s="233"/>
      <c r="H898" s="233"/>
      <c r="I898" s="233"/>
      <c r="J898" s="233"/>
      <c r="K898" s="233"/>
      <c r="L898" s="233"/>
      <c r="M898" s="233"/>
      <c r="N898" s="210"/>
      <c r="O898" s="113"/>
    </row>
    <row r="899" spans="1:15" s="115" customFormat="1" ht="18.95" customHeight="1">
      <c r="A899" s="203"/>
      <c r="B899" s="214"/>
      <c r="C899" s="210"/>
      <c r="D899" s="231"/>
      <c r="E899" s="210"/>
      <c r="F899" s="232"/>
      <c r="G899" s="233"/>
      <c r="H899" s="233"/>
      <c r="I899" s="233"/>
      <c r="J899" s="233"/>
      <c r="K899" s="233"/>
      <c r="L899" s="233"/>
      <c r="M899" s="233"/>
      <c r="N899" s="210"/>
      <c r="O899" s="113"/>
    </row>
    <row r="900" spans="1:15" s="115" customFormat="1" ht="18.95" customHeight="1">
      <c r="A900" s="203"/>
      <c r="B900" s="214"/>
      <c r="C900" s="210"/>
      <c r="D900" s="231"/>
      <c r="E900" s="210"/>
      <c r="F900" s="232"/>
      <c r="G900" s="233"/>
      <c r="H900" s="233"/>
      <c r="I900" s="233"/>
      <c r="J900" s="233"/>
      <c r="K900" s="233"/>
      <c r="L900" s="233"/>
      <c r="M900" s="233"/>
      <c r="N900" s="210"/>
      <c r="O900" s="113"/>
    </row>
    <row r="901" spans="1:15" s="115" customFormat="1" ht="18.95" customHeight="1">
      <c r="A901" s="203"/>
      <c r="B901" s="214"/>
      <c r="C901" s="210"/>
      <c r="D901" s="231"/>
      <c r="E901" s="210"/>
      <c r="F901" s="232"/>
      <c r="G901" s="233"/>
      <c r="H901" s="233"/>
      <c r="I901" s="233"/>
      <c r="J901" s="233"/>
      <c r="K901" s="233"/>
      <c r="L901" s="233"/>
      <c r="M901" s="233"/>
      <c r="N901" s="210"/>
      <c r="O901" s="113"/>
    </row>
    <row r="902" spans="1:15" s="115" customFormat="1" ht="18.95" customHeight="1">
      <c r="A902" s="203"/>
      <c r="B902" s="214"/>
      <c r="C902" s="210"/>
      <c r="D902" s="231"/>
      <c r="E902" s="210"/>
      <c r="F902" s="232"/>
      <c r="G902" s="233"/>
      <c r="H902" s="233"/>
      <c r="I902" s="233"/>
      <c r="J902" s="233"/>
      <c r="K902" s="233"/>
      <c r="L902" s="233"/>
      <c r="M902" s="233"/>
      <c r="N902" s="210"/>
      <c r="O902" s="113"/>
    </row>
    <row r="903" spans="1:15" s="115" customFormat="1" ht="18.95" customHeight="1">
      <c r="A903" s="203"/>
      <c r="B903" s="214"/>
      <c r="C903" s="210"/>
      <c r="D903" s="231"/>
      <c r="E903" s="210"/>
      <c r="F903" s="232"/>
      <c r="G903" s="233"/>
      <c r="H903" s="233"/>
      <c r="I903" s="233"/>
      <c r="J903" s="233"/>
      <c r="K903" s="233"/>
      <c r="L903" s="233"/>
      <c r="M903" s="233"/>
      <c r="N903" s="210"/>
      <c r="O903" s="113"/>
    </row>
    <row r="904" spans="1:15" s="115" customFormat="1" ht="18.95" customHeight="1">
      <c r="A904" s="203"/>
      <c r="B904" s="214"/>
      <c r="C904" s="210"/>
      <c r="D904" s="231"/>
      <c r="E904" s="210"/>
      <c r="F904" s="232"/>
      <c r="G904" s="233"/>
      <c r="H904" s="233"/>
      <c r="I904" s="233"/>
      <c r="J904" s="233"/>
      <c r="K904" s="233"/>
      <c r="L904" s="233"/>
      <c r="M904" s="233"/>
      <c r="N904" s="210"/>
      <c r="O904" s="113"/>
    </row>
    <row r="905" spans="1:15" s="115" customFormat="1" ht="18.95" customHeight="1">
      <c r="A905" s="203"/>
      <c r="B905" s="214"/>
      <c r="C905" s="210"/>
      <c r="D905" s="231"/>
      <c r="E905" s="210"/>
      <c r="F905" s="232"/>
      <c r="G905" s="233"/>
      <c r="H905" s="233"/>
      <c r="I905" s="233"/>
      <c r="J905" s="233"/>
      <c r="K905" s="233"/>
      <c r="L905" s="233"/>
      <c r="M905" s="233"/>
      <c r="N905" s="210"/>
      <c r="O905" s="113"/>
    </row>
    <row r="906" spans="1:15" s="115" customFormat="1" ht="18.95" customHeight="1">
      <c r="A906" s="203"/>
      <c r="B906" s="214"/>
      <c r="C906" s="210"/>
      <c r="D906" s="231"/>
      <c r="E906" s="210"/>
      <c r="F906" s="232"/>
      <c r="G906" s="233"/>
      <c r="H906" s="233"/>
      <c r="I906" s="233"/>
      <c r="J906" s="233"/>
      <c r="K906" s="233"/>
      <c r="L906" s="233"/>
      <c r="M906" s="233"/>
      <c r="N906" s="210"/>
      <c r="O906" s="113"/>
    </row>
    <row r="907" spans="1:15" s="115" customFormat="1" ht="18.95" customHeight="1">
      <c r="A907" s="203"/>
      <c r="B907" s="214"/>
      <c r="C907" s="210"/>
      <c r="D907" s="231"/>
      <c r="E907" s="210"/>
      <c r="F907" s="232"/>
      <c r="G907" s="233"/>
      <c r="H907" s="233"/>
      <c r="I907" s="233"/>
      <c r="J907" s="233"/>
      <c r="K907" s="233"/>
      <c r="L907" s="233"/>
      <c r="M907" s="233"/>
      <c r="N907" s="210"/>
      <c r="O907" s="113"/>
    </row>
    <row r="908" spans="1:15" s="115" customFormat="1" ht="18.95" customHeight="1">
      <c r="A908" s="203"/>
      <c r="B908" s="214"/>
      <c r="C908" s="210"/>
      <c r="D908" s="231"/>
      <c r="E908" s="210"/>
      <c r="F908" s="232"/>
      <c r="G908" s="233"/>
      <c r="H908" s="233"/>
      <c r="I908" s="233"/>
      <c r="J908" s="233"/>
      <c r="K908" s="233"/>
      <c r="L908" s="233"/>
      <c r="M908" s="233"/>
      <c r="N908" s="210"/>
      <c r="O908" s="113"/>
    </row>
    <row r="909" spans="1:15" s="115" customFormat="1" ht="18.95" customHeight="1">
      <c r="A909" s="203"/>
      <c r="B909" s="214"/>
      <c r="C909" s="210"/>
      <c r="D909" s="231"/>
      <c r="E909" s="210"/>
      <c r="F909" s="232"/>
      <c r="G909" s="233"/>
      <c r="H909" s="233"/>
      <c r="I909" s="233"/>
      <c r="J909" s="233"/>
      <c r="K909" s="233"/>
      <c r="L909" s="233"/>
      <c r="M909" s="233"/>
      <c r="N909" s="210"/>
      <c r="O909" s="113"/>
    </row>
    <row r="910" spans="1:15" s="115" customFormat="1" ht="18.95" customHeight="1">
      <c r="A910" s="203"/>
      <c r="B910" s="214"/>
      <c r="C910" s="210"/>
      <c r="D910" s="231"/>
      <c r="E910" s="210"/>
      <c r="F910" s="232"/>
      <c r="G910" s="233"/>
      <c r="H910" s="233"/>
      <c r="I910" s="233"/>
      <c r="J910" s="233"/>
      <c r="K910" s="233"/>
      <c r="L910" s="233"/>
      <c r="M910" s="233"/>
      <c r="N910" s="210"/>
      <c r="O910" s="113"/>
    </row>
    <row r="911" spans="1:15" s="115" customFormat="1" ht="18.95" customHeight="1">
      <c r="A911" s="203"/>
      <c r="B911" s="214"/>
      <c r="C911" s="210"/>
      <c r="D911" s="231"/>
      <c r="E911" s="210"/>
      <c r="F911" s="232"/>
      <c r="G911" s="233"/>
      <c r="H911" s="233"/>
      <c r="I911" s="233"/>
      <c r="J911" s="233"/>
      <c r="K911" s="233"/>
      <c r="L911" s="233"/>
      <c r="M911" s="233"/>
      <c r="N911" s="210"/>
      <c r="O911" s="113"/>
    </row>
    <row r="912" spans="1:15" s="115" customFormat="1" ht="18.95" customHeight="1">
      <c r="A912" s="203"/>
      <c r="B912" s="214"/>
      <c r="C912" s="210"/>
      <c r="D912" s="231"/>
      <c r="E912" s="210"/>
      <c r="F912" s="232"/>
      <c r="G912" s="233"/>
      <c r="H912" s="233"/>
      <c r="I912" s="233"/>
      <c r="J912" s="233"/>
      <c r="K912" s="233"/>
      <c r="L912" s="233"/>
      <c r="M912" s="233"/>
      <c r="N912" s="210"/>
      <c r="O912" s="113"/>
    </row>
    <row r="913" spans="1:15" s="115" customFormat="1" ht="18.95" customHeight="1">
      <c r="A913" s="203"/>
      <c r="B913" s="214"/>
      <c r="C913" s="210"/>
      <c r="D913" s="231"/>
      <c r="E913" s="210"/>
      <c r="F913" s="232"/>
      <c r="G913" s="233"/>
      <c r="H913" s="233"/>
      <c r="I913" s="233"/>
      <c r="J913" s="233"/>
      <c r="K913" s="233"/>
      <c r="L913" s="233"/>
      <c r="M913" s="233"/>
      <c r="N913" s="210"/>
      <c r="O913" s="113"/>
    </row>
    <row r="914" spans="1:15" s="115" customFormat="1" ht="18.95" customHeight="1">
      <c r="A914" s="203"/>
      <c r="B914" s="214"/>
      <c r="C914" s="210"/>
      <c r="D914" s="231"/>
      <c r="E914" s="210"/>
      <c r="F914" s="232"/>
      <c r="G914" s="233"/>
      <c r="H914" s="233"/>
      <c r="I914" s="233"/>
      <c r="J914" s="233"/>
      <c r="K914" s="233"/>
      <c r="L914" s="233"/>
      <c r="M914" s="233"/>
      <c r="N914" s="210"/>
      <c r="O914" s="113"/>
    </row>
    <row r="915" spans="1:15" s="115" customFormat="1" ht="18.95" customHeight="1">
      <c r="A915" s="203"/>
      <c r="B915" s="214"/>
      <c r="C915" s="210"/>
      <c r="D915" s="231"/>
      <c r="E915" s="210"/>
      <c r="F915" s="232"/>
      <c r="G915" s="233"/>
      <c r="H915" s="233"/>
      <c r="I915" s="233"/>
      <c r="J915" s="233"/>
      <c r="K915" s="233"/>
      <c r="L915" s="233"/>
      <c r="M915" s="233"/>
      <c r="N915" s="210"/>
      <c r="O915" s="113"/>
    </row>
    <row r="916" spans="1:15" s="115" customFormat="1" ht="18.95" customHeight="1">
      <c r="A916" s="203"/>
      <c r="B916" s="214"/>
      <c r="C916" s="210"/>
      <c r="D916" s="231"/>
      <c r="E916" s="210"/>
      <c r="F916" s="232"/>
      <c r="G916" s="233"/>
      <c r="H916" s="233"/>
      <c r="I916" s="233"/>
      <c r="J916" s="233"/>
      <c r="K916" s="233"/>
      <c r="L916" s="233"/>
      <c r="M916" s="233"/>
      <c r="N916" s="210"/>
      <c r="O916" s="113"/>
    </row>
    <row r="917" spans="1:15" s="115" customFormat="1" ht="18.95" customHeight="1">
      <c r="A917" s="203"/>
      <c r="B917" s="214"/>
      <c r="C917" s="210"/>
      <c r="D917" s="231"/>
      <c r="E917" s="210"/>
      <c r="F917" s="232"/>
      <c r="G917" s="233"/>
      <c r="H917" s="233"/>
      <c r="I917" s="233"/>
      <c r="J917" s="233"/>
      <c r="K917" s="233"/>
      <c r="L917" s="233"/>
      <c r="M917" s="233"/>
      <c r="N917" s="210"/>
      <c r="O917" s="113"/>
    </row>
    <row r="918" spans="1:15" s="115" customFormat="1" ht="18.95" customHeight="1">
      <c r="A918" s="203"/>
      <c r="B918" s="214"/>
      <c r="C918" s="210"/>
      <c r="D918" s="231"/>
      <c r="E918" s="210"/>
      <c r="F918" s="232"/>
      <c r="G918" s="233"/>
      <c r="H918" s="233"/>
      <c r="I918" s="233"/>
      <c r="J918" s="233"/>
      <c r="K918" s="233"/>
      <c r="L918" s="233"/>
      <c r="M918" s="233"/>
      <c r="N918" s="210"/>
      <c r="O918" s="113"/>
    </row>
    <row r="919" spans="1:15" s="115" customFormat="1" ht="18.95" customHeight="1">
      <c r="A919" s="203"/>
      <c r="B919" s="214"/>
      <c r="C919" s="210"/>
      <c r="D919" s="231"/>
      <c r="E919" s="210"/>
      <c r="F919" s="232"/>
      <c r="G919" s="233"/>
      <c r="H919" s="233"/>
      <c r="I919" s="233"/>
      <c r="J919" s="233"/>
      <c r="K919" s="233"/>
      <c r="L919" s="233"/>
      <c r="M919" s="233"/>
      <c r="N919" s="210"/>
      <c r="O919" s="113"/>
    </row>
    <row r="920" spans="1:15" s="115" customFormat="1" ht="18.95" customHeight="1">
      <c r="A920" s="203"/>
      <c r="B920" s="214"/>
      <c r="C920" s="210"/>
      <c r="D920" s="231"/>
      <c r="E920" s="210"/>
      <c r="F920" s="232"/>
      <c r="G920" s="233"/>
      <c r="H920" s="233"/>
      <c r="I920" s="233"/>
      <c r="J920" s="233"/>
      <c r="K920" s="233"/>
      <c r="L920" s="233"/>
      <c r="M920" s="233"/>
      <c r="N920" s="210"/>
      <c r="O920" s="113"/>
    </row>
    <row r="921" spans="1:15" s="115" customFormat="1" ht="18.95" customHeight="1">
      <c r="A921" s="203"/>
      <c r="B921" s="214"/>
      <c r="C921" s="210"/>
      <c r="D921" s="231"/>
      <c r="E921" s="210"/>
      <c r="F921" s="232"/>
      <c r="G921" s="233"/>
      <c r="H921" s="233"/>
      <c r="I921" s="233"/>
      <c r="J921" s="233"/>
      <c r="K921" s="233"/>
      <c r="L921" s="233"/>
      <c r="M921" s="233"/>
      <c r="N921" s="210"/>
      <c r="O921" s="113"/>
    </row>
    <row r="922" spans="1:15" s="115" customFormat="1" ht="18.95" customHeight="1">
      <c r="A922" s="203"/>
      <c r="B922" s="214"/>
      <c r="C922" s="210"/>
      <c r="D922" s="231"/>
      <c r="E922" s="210"/>
      <c r="F922" s="232"/>
      <c r="G922" s="233"/>
      <c r="H922" s="233"/>
      <c r="I922" s="233"/>
      <c r="J922" s="233"/>
      <c r="K922" s="233"/>
      <c r="L922" s="233"/>
      <c r="M922" s="233"/>
      <c r="N922" s="210"/>
      <c r="O922" s="113"/>
    </row>
    <row r="923" spans="1:15" s="115" customFormat="1" ht="18.95" customHeight="1">
      <c r="A923" s="203"/>
      <c r="B923" s="214"/>
      <c r="C923" s="210"/>
      <c r="D923" s="231"/>
      <c r="E923" s="210"/>
      <c r="F923" s="232"/>
      <c r="G923" s="233"/>
      <c r="H923" s="233"/>
      <c r="I923" s="233"/>
      <c r="J923" s="233"/>
      <c r="K923" s="233"/>
      <c r="L923" s="233"/>
      <c r="M923" s="233"/>
      <c r="N923" s="210"/>
      <c r="O923" s="113"/>
    </row>
    <row r="924" spans="1:15" s="115" customFormat="1" ht="18.95" customHeight="1">
      <c r="A924" s="203"/>
      <c r="B924" s="214"/>
      <c r="C924" s="210"/>
      <c r="D924" s="231"/>
      <c r="E924" s="210"/>
      <c r="F924" s="232"/>
      <c r="G924" s="233"/>
      <c r="H924" s="233"/>
      <c r="I924" s="233"/>
      <c r="J924" s="233"/>
      <c r="K924" s="233"/>
      <c r="L924" s="233"/>
      <c r="M924" s="233"/>
      <c r="N924" s="210"/>
      <c r="O924" s="113"/>
    </row>
    <row r="925" spans="1:15" s="115" customFormat="1" ht="18.95" customHeight="1">
      <c r="A925" s="203"/>
      <c r="B925" s="214"/>
      <c r="C925" s="210"/>
      <c r="D925" s="231"/>
      <c r="E925" s="210"/>
      <c r="F925" s="232"/>
      <c r="G925" s="233"/>
      <c r="H925" s="233"/>
      <c r="I925" s="233"/>
      <c r="J925" s="233"/>
      <c r="K925" s="233"/>
      <c r="L925" s="233"/>
      <c r="M925" s="233"/>
      <c r="N925" s="210"/>
      <c r="O925" s="113"/>
    </row>
    <row r="926" spans="1:15" s="115" customFormat="1" ht="18.95" customHeight="1">
      <c r="A926" s="203"/>
      <c r="B926" s="214"/>
      <c r="C926" s="210"/>
      <c r="D926" s="231"/>
      <c r="E926" s="210"/>
      <c r="F926" s="232"/>
      <c r="G926" s="233"/>
      <c r="H926" s="233"/>
      <c r="I926" s="233"/>
      <c r="J926" s="233"/>
      <c r="K926" s="233"/>
      <c r="L926" s="233"/>
      <c r="M926" s="233"/>
      <c r="N926" s="210"/>
      <c r="O926" s="113"/>
    </row>
    <row r="927" spans="1:15" s="115" customFormat="1" ht="18.95" customHeight="1">
      <c r="A927" s="203"/>
      <c r="B927" s="214"/>
      <c r="C927" s="210"/>
      <c r="D927" s="231"/>
      <c r="E927" s="210"/>
      <c r="F927" s="232"/>
      <c r="G927" s="233"/>
      <c r="H927" s="233"/>
      <c r="I927" s="233"/>
      <c r="J927" s="233"/>
      <c r="K927" s="233"/>
      <c r="L927" s="233"/>
      <c r="M927" s="233"/>
      <c r="N927" s="210"/>
      <c r="O927" s="113"/>
    </row>
    <row r="928" spans="1:15" s="115" customFormat="1" ht="18.95" customHeight="1">
      <c r="A928" s="203"/>
      <c r="B928" s="214"/>
      <c r="C928" s="210"/>
      <c r="D928" s="231"/>
      <c r="E928" s="210"/>
      <c r="F928" s="232"/>
      <c r="G928" s="233"/>
      <c r="H928" s="233"/>
      <c r="I928" s="233"/>
      <c r="J928" s="233"/>
      <c r="K928" s="233"/>
      <c r="L928" s="233"/>
      <c r="M928" s="233"/>
      <c r="N928" s="210"/>
      <c r="O928" s="113"/>
    </row>
    <row r="929" spans="1:15" s="115" customFormat="1" ht="18.95" customHeight="1">
      <c r="A929" s="203"/>
      <c r="B929" s="214"/>
      <c r="C929" s="210"/>
      <c r="D929" s="231"/>
      <c r="E929" s="210"/>
      <c r="F929" s="232"/>
      <c r="G929" s="233"/>
      <c r="H929" s="233"/>
      <c r="I929" s="233"/>
      <c r="J929" s="233"/>
      <c r="K929" s="233"/>
      <c r="L929" s="233"/>
      <c r="M929" s="233"/>
      <c r="N929" s="210"/>
      <c r="O929" s="113"/>
    </row>
    <row r="930" spans="1:15" s="115" customFormat="1" ht="18.95" customHeight="1">
      <c r="A930" s="203"/>
      <c r="B930" s="214"/>
      <c r="C930" s="210"/>
      <c r="D930" s="231"/>
      <c r="E930" s="210"/>
      <c r="F930" s="232"/>
      <c r="G930" s="233"/>
      <c r="H930" s="233"/>
      <c r="I930" s="233"/>
      <c r="J930" s="233"/>
      <c r="K930" s="233"/>
      <c r="L930" s="233"/>
      <c r="M930" s="233"/>
      <c r="N930" s="210"/>
      <c r="O930" s="113"/>
    </row>
    <row r="931" spans="1:15" s="115" customFormat="1" ht="18.95" customHeight="1">
      <c r="A931" s="203"/>
      <c r="B931" s="214"/>
      <c r="C931" s="210"/>
      <c r="D931" s="231"/>
      <c r="E931" s="210"/>
      <c r="F931" s="232"/>
      <c r="G931" s="233"/>
      <c r="H931" s="233"/>
      <c r="I931" s="233"/>
      <c r="J931" s="233"/>
      <c r="K931" s="233"/>
      <c r="L931" s="233"/>
      <c r="M931" s="233"/>
      <c r="N931" s="210"/>
      <c r="O931" s="113"/>
    </row>
    <row r="932" spans="1:15" s="115" customFormat="1" ht="18.95" customHeight="1">
      <c r="A932" s="203"/>
      <c r="B932" s="214"/>
      <c r="C932" s="210"/>
      <c r="D932" s="231"/>
      <c r="E932" s="210"/>
      <c r="F932" s="232"/>
      <c r="G932" s="233"/>
      <c r="H932" s="233"/>
      <c r="I932" s="233"/>
      <c r="J932" s="233"/>
      <c r="K932" s="233"/>
      <c r="L932" s="233"/>
      <c r="M932" s="233"/>
      <c r="N932" s="210"/>
      <c r="O932" s="113"/>
    </row>
    <row r="933" spans="1:15" s="115" customFormat="1" ht="18.95" customHeight="1">
      <c r="A933" s="203"/>
      <c r="B933" s="214"/>
      <c r="C933" s="210"/>
      <c r="D933" s="231"/>
      <c r="E933" s="210"/>
      <c r="F933" s="232"/>
      <c r="G933" s="233"/>
      <c r="H933" s="233"/>
      <c r="I933" s="233"/>
      <c r="J933" s="233"/>
      <c r="K933" s="233"/>
      <c r="L933" s="233"/>
      <c r="M933" s="233"/>
      <c r="N933" s="210"/>
      <c r="O933" s="113"/>
    </row>
    <row r="934" spans="1:15" s="115" customFormat="1" ht="18.95" customHeight="1">
      <c r="A934" s="203"/>
      <c r="B934" s="214"/>
      <c r="C934" s="210"/>
      <c r="D934" s="231"/>
      <c r="E934" s="210"/>
      <c r="F934" s="232"/>
      <c r="G934" s="233"/>
      <c r="H934" s="233"/>
      <c r="I934" s="233"/>
      <c r="J934" s="233"/>
      <c r="K934" s="233"/>
      <c r="L934" s="233"/>
      <c r="M934" s="233"/>
      <c r="N934" s="210"/>
      <c r="O934" s="113"/>
    </row>
    <row r="935" spans="1:15" s="115" customFormat="1" ht="18.95" customHeight="1">
      <c r="A935" s="203"/>
      <c r="B935" s="214"/>
      <c r="C935" s="210"/>
      <c r="D935" s="231"/>
      <c r="E935" s="210"/>
      <c r="F935" s="232"/>
      <c r="G935" s="233"/>
      <c r="H935" s="233"/>
      <c r="I935" s="233"/>
      <c r="J935" s="233"/>
      <c r="K935" s="233"/>
      <c r="L935" s="233"/>
      <c r="M935" s="233"/>
      <c r="N935" s="210"/>
      <c r="O935" s="113"/>
    </row>
    <row r="936" spans="1:15" s="115" customFormat="1" ht="18.95" customHeight="1">
      <c r="A936" s="203"/>
      <c r="B936" s="214"/>
      <c r="C936" s="210"/>
      <c r="D936" s="231"/>
      <c r="E936" s="210"/>
      <c r="F936" s="232"/>
      <c r="G936" s="233"/>
      <c r="H936" s="233"/>
      <c r="I936" s="233"/>
      <c r="J936" s="233"/>
      <c r="K936" s="233"/>
      <c r="L936" s="233"/>
      <c r="M936" s="233"/>
      <c r="N936" s="210"/>
      <c r="O936" s="113"/>
    </row>
    <row r="937" spans="1:15" s="115" customFormat="1" ht="18.95" customHeight="1">
      <c r="A937" s="203"/>
      <c r="B937" s="214"/>
      <c r="C937" s="210"/>
      <c r="D937" s="231"/>
      <c r="E937" s="210"/>
      <c r="F937" s="232"/>
      <c r="G937" s="233"/>
      <c r="H937" s="233"/>
      <c r="I937" s="233"/>
      <c r="J937" s="233"/>
      <c r="K937" s="233"/>
      <c r="L937" s="233"/>
      <c r="M937" s="233"/>
      <c r="N937" s="210"/>
      <c r="O937" s="113"/>
    </row>
    <row r="938" spans="1:15" s="115" customFormat="1" ht="18.95" customHeight="1">
      <c r="A938" s="203"/>
      <c r="B938" s="214"/>
      <c r="C938" s="210"/>
      <c r="D938" s="231"/>
      <c r="E938" s="210"/>
      <c r="F938" s="232"/>
      <c r="G938" s="233"/>
      <c r="H938" s="233"/>
      <c r="I938" s="233"/>
      <c r="J938" s="233"/>
      <c r="K938" s="233"/>
      <c r="L938" s="233"/>
      <c r="M938" s="233"/>
      <c r="N938" s="210"/>
      <c r="O938" s="113"/>
    </row>
    <row r="939" spans="1:15" s="115" customFormat="1" ht="18.95" customHeight="1">
      <c r="A939" s="203"/>
      <c r="B939" s="214"/>
      <c r="C939" s="210"/>
      <c r="D939" s="231"/>
      <c r="E939" s="210"/>
      <c r="F939" s="232"/>
      <c r="G939" s="233"/>
      <c r="H939" s="233"/>
      <c r="I939" s="233"/>
      <c r="J939" s="233"/>
      <c r="K939" s="233"/>
      <c r="L939" s="233"/>
      <c r="M939" s="233"/>
      <c r="N939" s="210"/>
      <c r="O939" s="113"/>
    </row>
    <row r="940" spans="1:15" s="115" customFormat="1" ht="18.95" customHeight="1">
      <c r="A940" s="203"/>
      <c r="B940" s="214"/>
      <c r="C940" s="210"/>
      <c r="D940" s="231"/>
      <c r="E940" s="210"/>
      <c r="F940" s="232"/>
      <c r="G940" s="233"/>
      <c r="H940" s="233"/>
      <c r="I940" s="233"/>
      <c r="J940" s="233"/>
      <c r="K940" s="233"/>
      <c r="L940" s="233"/>
      <c r="M940" s="233"/>
      <c r="N940" s="210"/>
      <c r="O940" s="113"/>
    </row>
    <row r="941" spans="1:15" s="115" customFormat="1" ht="18.95" customHeight="1">
      <c r="A941" s="203"/>
      <c r="B941" s="214"/>
      <c r="C941" s="210"/>
      <c r="D941" s="231"/>
      <c r="E941" s="210"/>
      <c r="F941" s="232"/>
      <c r="G941" s="233"/>
      <c r="H941" s="233"/>
      <c r="I941" s="233"/>
      <c r="J941" s="233"/>
      <c r="K941" s="233"/>
      <c r="L941" s="233"/>
      <c r="M941" s="233"/>
      <c r="N941" s="210"/>
      <c r="O941" s="113"/>
    </row>
    <row r="942" spans="1:15" s="115" customFormat="1" ht="18.95" customHeight="1">
      <c r="A942" s="203"/>
      <c r="B942" s="214"/>
      <c r="C942" s="210"/>
      <c r="D942" s="231"/>
      <c r="E942" s="210"/>
      <c r="F942" s="232"/>
      <c r="G942" s="233"/>
      <c r="H942" s="233"/>
      <c r="I942" s="233"/>
      <c r="J942" s="233"/>
      <c r="K942" s="233"/>
      <c r="L942" s="233"/>
      <c r="M942" s="233"/>
      <c r="N942" s="210"/>
      <c r="O942" s="113"/>
    </row>
    <row r="943" spans="1:15" s="115" customFormat="1" ht="18.95" customHeight="1">
      <c r="A943" s="203"/>
      <c r="B943" s="214"/>
      <c r="C943" s="210"/>
      <c r="D943" s="231"/>
      <c r="E943" s="210"/>
      <c r="F943" s="232"/>
      <c r="G943" s="233"/>
      <c r="H943" s="233"/>
      <c r="I943" s="233"/>
      <c r="J943" s="233"/>
      <c r="K943" s="233"/>
      <c r="L943" s="233"/>
      <c r="M943" s="233"/>
      <c r="N943" s="210"/>
      <c r="O943" s="113"/>
    </row>
    <row r="944" spans="1:15" s="115" customFormat="1" ht="18.95" customHeight="1">
      <c r="A944" s="203"/>
      <c r="B944" s="214"/>
      <c r="C944" s="210"/>
      <c r="D944" s="231"/>
      <c r="E944" s="210"/>
      <c r="F944" s="232"/>
      <c r="G944" s="233"/>
      <c r="H944" s="233"/>
      <c r="I944" s="233"/>
      <c r="J944" s="233"/>
      <c r="K944" s="233"/>
      <c r="L944" s="233"/>
      <c r="M944" s="233"/>
      <c r="N944" s="210"/>
      <c r="O944" s="113"/>
    </row>
    <row r="945" spans="1:15" s="115" customFormat="1" ht="18.95" customHeight="1">
      <c r="A945" s="203"/>
      <c r="B945" s="214"/>
      <c r="C945" s="210"/>
      <c r="D945" s="231"/>
      <c r="E945" s="210"/>
      <c r="F945" s="232"/>
      <c r="G945" s="233"/>
      <c r="H945" s="233"/>
      <c r="I945" s="233"/>
      <c r="J945" s="233"/>
      <c r="K945" s="233"/>
      <c r="L945" s="233"/>
      <c r="M945" s="233"/>
      <c r="N945" s="210"/>
      <c r="O945" s="113"/>
    </row>
    <row r="946" spans="1:15" s="115" customFormat="1" ht="18.95" customHeight="1">
      <c r="A946" s="203"/>
      <c r="B946" s="214"/>
      <c r="C946" s="210"/>
      <c r="D946" s="231"/>
      <c r="E946" s="210"/>
      <c r="F946" s="232"/>
      <c r="G946" s="233"/>
      <c r="H946" s="233"/>
      <c r="I946" s="233"/>
      <c r="J946" s="233"/>
      <c r="K946" s="233"/>
      <c r="L946" s="233"/>
      <c r="M946" s="233"/>
      <c r="N946" s="210"/>
      <c r="O946" s="113"/>
    </row>
    <row r="947" spans="1:15" s="115" customFormat="1" ht="18.95" customHeight="1">
      <c r="A947" s="203"/>
      <c r="B947" s="214"/>
      <c r="C947" s="210"/>
      <c r="D947" s="231"/>
      <c r="E947" s="210"/>
      <c r="F947" s="232"/>
      <c r="G947" s="233"/>
      <c r="H947" s="233"/>
      <c r="I947" s="233"/>
      <c r="J947" s="233"/>
      <c r="K947" s="233"/>
      <c r="L947" s="233"/>
      <c r="M947" s="233"/>
      <c r="N947" s="210"/>
      <c r="O947" s="113"/>
    </row>
    <row r="948" spans="1:15" s="115" customFormat="1" ht="18.95" customHeight="1">
      <c r="A948" s="203"/>
      <c r="B948" s="214"/>
      <c r="C948" s="210"/>
      <c r="D948" s="231"/>
      <c r="E948" s="210"/>
      <c r="F948" s="232"/>
      <c r="G948" s="233"/>
      <c r="H948" s="233"/>
      <c r="I948" s="233"/>
      <c r="J948" s="233"/>
      <c r="K948" s="233"/>
      <c r="L948" s="233"/>
      <c r="M948" s="233"/>
      <c r="N948" s="210"/>
      <c r="O948" s="113"/>
    </row>
    <row r="949" spans="1:15" s="115" customFormat="1" ht="18.95" customHeight="1">
      <c r="A949" s="203"/>
      <c r="B949" s="214"/>
      <c r="C949" s="210"/>
      <c r="D949" s="231"/>
      <c r="E949" s="210"/>
      <c r="F949" s="232"/>
      <c r="G949" s="233"/>
      <c r="H949" s="233"/>
      <c r="I949" s="233"/>
      <c r="J949" s="233"/>
      <c r="K949" s="233"/>
      <c r="L949" s="233"/>
      <c r="M949" s="233"/>
      <c r="N949" s="210"/>
      <c r="O949" s="113"/>
    </row>
    <row r="950" spans="1:15" s="115" customFormat="1" ht="18.95" customHeight="1">
      <c r="A950" s="203"/>
      <c r="B950" s="214"/>
      <c r="C950" s="210"/>
      <c r="D950" s="231"/>
      <c r="E950" s="210"/>
      <c r="F950" s="232"/>
      <c r="G950" s="233"/>
      <c r="H950" s="233"/>
      <c r="I950" s="233"/>
      <c r="J950" s="233"/>
      <c r="K950" s="233"/>
      <c r="L950" s="233"/>
      <c r="M950" s="233"/>
      <c r="N950" s="210"/>
      <c r="O950" s="113"/>
    </row>
    <row r="951" spans="1:15" s="115" customFormat="1" ht="18.95" customHeight="1">
      <c r="A951" s="203"/>
      <c r="B951" s="214"/>
      <c r="C951" s="210"/>
      <c r="D951" s="231"/>
      <c r="E951" s="210"/>
      <c r="F951" s="232"/>
      <c r="G951" s="233"/>
      <c r="H951" s="233"/>
      <c r="I951" s="233"/>
      <c r="J951" s="233"/>
      <c r="K951" s="233"/>
      <c r="L951" s="233"/>
      <c r="M951" s="233"/>
      <c r="N951" s="210"/>
      <c r="O951" s="113"/>
    </row>
    <row r="952" spans="1:15" s="115" customFormat="1" ht="18.95" customHeight="1">
      <c r="A952" s="203"/>
      <c r="B952" s="214"/>
      <c r="C952" s="210"/>
      <c r="D952" s="231"/>
      <c r="E952" s="210"/>
      <c r="F952" s="232"/>
      <c r="G952" s="233"/>
      <c r="H952" s="233"/>
      <c r="I952" s="233"/>
      <c r="J952" s="233"/>
      <c r="K952" s="233"/>
      <c r="L952" s="233"/>
      <c r="M952" s="233"/>
      <c r="N952" s="210"/>
      <c r="O952" s="113"/>
    </row>
    <row r="953" spans="1:15" s="115" customFormat="1" ht="18.95" customHeight="1">
      <c r="A953" s="203"/>
      <c r="B953" s="214"/>
      <c r="C953" s="210"/>
      <c r="D953" s="231"/>
      <c r="E953" s="210"/>
      <c r="F953" s="232"/>
      <c r="G953" s="233"/>
      <c r="H953" s="233"/>
      <c r="I953" s="233"/>
      <c r="J953" s="233"/>
      <c r="K953" s="233"/>
      <c r="L953" s="233"/>
      <c r="M953" s="233"/>
      <c r="N953" s="210"/>
      <c r="O953" s="113"/>
    </row>
    <row r="954" spans="1:15" s="115" customFormat="1" ht="18.95" customHeight="1">
      <c r="A954" s="203"/>
      <c r="B954" s="214"/>
      <c r="C954" s="210"/>
      <c r="D954" s="231"/>
      <c r="E954" s="210"/>
      <c r="F954" s="232"/>
      <c r="G954" s="233"/>
      <c r="H954" s="233"/>
      <c r="I954" s="233"/>
      <c r="J954" s="233"/>
      <c r="K954" s="233"/>
      <c r="L954" s="233"/>
      <c r="M954" s="233"/>
      <c r="N954" s="210"/>
      <c r="O954" s="113"/>
    </row>
    <row r="955" spans="1:15" s="115" customFormat="1" ht="18.95" customHeight="1">
      <c r="A955" s="203"/>
      <c r="B955" s="214"/>
      <c r="C955" s="210"/>
      <c r="D955" s="231"/>
      <c r="E955" s="210"/>
      <c r="F955" s="232"/>
      <c r="G955" s="233"/>
      <c r="H955" s="233"/>
      <c r="I955" s="233"/>
      <c r="J955" s="233"/>
      <c r="K955" s="233"/>
      <c r="L955" s="233"/>
      <c r="M955" s="233"/>
      <c r="N955" s="210"/>
      <c r="O955" s="113"/>
    </row>
    <row r="956" spans="1:15" s="115" customFormat="1" ht="18.95" customHeight="1">
      <c r="A956" s="203"/>
      <c r="B956" s="214"/>
      <c r="C956" s="210"/>
      <c r="D956" s="231"/>
      <c r="E956" s="210"/>
      <c r="F956" s="232"/>
      <c r="G956" s="233"/>
      <c r="H956" s="233"/>
      <c r="I956" s="233"/>
      <c r="J956" s="233"/>
      <c r="K956" s="233"/>
      <c r="L956" s="233"/>
      <c r="M956" s="233"/>
      <c r="N956" s="210"/>
      <c r="O956" s="113"/>
    </row>
    <row r="957" spans="1:15" s="115" customFormat="1" ht="18.95" customHeight="1">
      <c r="A957" s="203"/>
      <c r="B957" s="214"/>
      <c r="C957" s="210"/>
      <c r="D957" s="231"/>
      <c r="E957" s="210"/>
      <c r="F957" s="232"/>
      <c r="G957" s="233"/>
      <c r="H957" s="233"/>
      <c r="I957" s="233"/>
      <c r="J957" s="233"/>
      <c r="K957" s="233"/>
      <c r="L957" s="233"/>
      <c r="M957" s="233"/>
      <c r="N957" s="210"/>
      <c r="O957" s="113"/>
    </row>
    <row r="958" spans="1:15" s="115" customFormat="1" ht="18.95" customHeight="1">
      <c r="A958" s="203"/>
      <c r="B958" s="214"/>
      <c r="C958" s="210"/>
      <c r="D958" s="231"/>
      <c r="E958" s="210"/>
      <c r="F958" s="232"/>
      <c r="G958" s="233"/>
      <c r="H958" s="233"/>
      <c r="I958" s="233"/>
      <c r="J958" s="233"/>
      <c r="K958" s="233"/>
      <c r="L958" s="233"/>
      <c r="M958" s="233"/>
      <c r="N958" s="210"/>
      <c r="O958" s="113"/>
    </row>
    <row r="959" spans="1:15" s="115" customFormat="1" ht="18.95" customHeight="1">
      <c r="A959" s="203"/>
      <c r="B959" s="214"/>
      <c r="C959" s="210"/>
      <c r="D959" s="231"/>
      <c r="E959" s="210"/>
      <c r="F959" s="232"/>
      <c r="G959" s="233"/>
      <c r="H959" s="233"/>
      <c r="I959" s="233"/>
      <c r="J959" s="233"/>
      <c r="K959" s="233"/>
      <c r="L959" s="233"/>
      <c r="M959" s="233"/>
      <c r="N959" s="210"/>
      <c r="O959" s="113"/>
    </row>
    <row r="960" spans="1:15" s="115" customFormat="1" ht="18.95" customHeight="1">
      <c r="A960" s="203"/>
      <c r="B960" s="214"/>
      <c r="C960" s="210"/>
      <c r="D960" s="231"/>
      <c r="E960" s="210"/>
      <c r="F960" s="232"/>
      <c r="G960" s="233"/>
      <c r="H960" s="233"/>
      <c r="I960" s="233"/>
      <c r="J960" s="233"/>
      <c r="K960" s="233"/>
      <c r="L960" s="233"/>
      <c r="M960" s="233"/>
      <c r="N960" s="210"/>
      <c r="O960" s="113"/>
    </row>
    <row r="961" spans="1:15" s="115" customFormat="1" ht="18.95" customHeight="1">
      <c r="A961" s="203"/>
      <c r="B961" s="214"/>
      <c r="C961" s="210"/>
      <c r="D961" s="231"/>
      <c r="E961" s="210"/>
      <c r="F961" s="232"/>
      <c r="G961" s="233"/>
      <c r="H961" s="233"/>
      <c r="I961" s="233"/>
      <c r="J961" s="233"/>
      <c r="K961" s="233"/>
      <c r="L961" s="233"/>
      <c r="M961" s="233"/>
      <c r="N961" s="210"/>
      <c r="O961" s="113"/>
    </row>
    <row r="962" spans="1:15" s="115" customFormat="1" ht="18.95" customHeight="1">
      <c r="A962" s="203"/>
      <c r="B962" s="214"/>
      <c r="C962" s="210"/>
      <c r="D962" s="231"/>
      <c r="E962" s="210"/>
      <c r="F962" s="232"/>
      <c r="G962" s="233"/>
      <c r="H962" s="233"/>
      <c r="I962" s="233"/>
      <c r="J962" s="233"/>
      <c r="K962" s="233"/>
      <c r="L962" s="233"/>
      <c r="M962" s="233"/>
      <c r="N962" s="210"/>
      <c r="O962" s="113"/>
    </row>
    <row r="963" spans="1:15" s="115" customFormat="1" ht="18.95" customHeight="1">
      <c r="A963" s="203"/>
      <c r="B963" s="214"/>
      <c r="C963" s="210"/>
      <c r="D963" s="231"/>
      <c r="E963" s="210"/>
      <c r="F963" s="232"/>
      <c r="G963" s="233"/>
      <c r="H963" s="233"/>
      <c r="I963" s="233"/>
      <c r="J963" s="233"/>
      <c r="K963" s="233"/>
      <c r="L963" s="233"/>
      <c r="M963" s="233"/>
      <c r="N963" s="210"/>
      <c r="O963" s="113"/>
    </row>
    <row r="964" spans="1:15" s="115" customFormat="1" ht="18.95" customHeight="1">
      <c r="A964" s="203"/>
      <c r="B964" s="214"/>
      <c r="C964" s="210"/>
      <c r="D964" s="231"/>
      <c r="E964" s="210"/>
      <c r="F964" s="232"/>
      <c r="G964" s="233"/>
      <c r="H964" s="233"/>
      <c r="I964" s="233"/>
      <c r="J964" s="233"/>
      <c r="K964" s="233"/>
      <c r="L964" s="233"/>
      <c r="M964" s="233"/>
      <c r="N964" s="210"/>
      <c r="O964" s="113"/>
    </row>
    <row r="965" spans="1:15" s="115" customFormat="1" ht="18.95" customHeight="1">
      <c r="A965" s="203"/>
      <c r="B965" s="214"/>
      <c r="C965" s="210"/>
      <c r="D965" s="231"/>
      <c r="E965" s="210"/>
      <c r="F965" s="232"/>
      <c r="G965" s="233"/>
      <c r="H965" s="233"/>
      <c r="I965" s="233"/>
      <c r="J965" s="233"/>
      <c r="K965" s="233"/>
      <c r="L965" s="233"/>
      <c r="M965" s="233"/>
      <c r="N965" s="210"/>
      <c r="O965" s="113"/>
    </row>
    <row r="966" spans="1:15" s="115" customFormat="1" ht="18.95" customHeight="1">
      <c r="A966" s="203"/>
      <c r="B966" s="214"/>
      <c r="C966" s="210"/>
      <c r="D966" s="231"/>
      <c r="E966" s="210"/>
      <c r="F966" s="232"/>
      <c r="G966" s="233"/>
      <c r="H966" s="233"/>
      <c r="I966" s="233"/>
      <c r="J966" s="233"/>
      <c r="K966" s="233"/>
      <c r="L966" s="233"/>
      <c r="M966" s="233"/>
      <c r="N966" s="210"/>
      <c r="O966" s="113"/>
    </row>
    <row r="967" spans="1:15" s="115" customFormat="1" ht="18.95" customHeight="1">
      <c r="A967" s="203"/>
      <c r="B967" s="214"/>
      <c r="C967" s="210"/>
      <c r="D967" s="231"/>
      <c r="E967" s="210"/>
      <c r="F967" s="232"/>
      <c r="G967" s="233"/>
      <c r="H967" s="233"/>
      <c r="I967" s="233"/>
      <c r="J967" s="233"/>
      <c r="K967" s="233"/>
      <c r="L967" s="233"/>
      <c r="M967" s="233"/>
      <c r="N967" s="210"/>
      <c r="O967" s="113"/>
    </row>
    <row r="968" spans="1:15" s="115" customFormat="1" ht="18.95" customHeight="1">
      <c r="A968" s="203"/>
      <c r="B968" s="214"/>
      <c r="C968" s="210"/>
      <c r="D968" s="231"/>
      <c r="E968" s="210"/>
      <c r="F968" s="232"/>
      <c r="G968" s="233"/>
      <c r="H968" s="233"/>
      <c r="I968" s="233"/>
      <c r="J968" s="233"/>
      <c r="K968" s="233"/>
      <c r="L968" s="233"/>
      <c r="M968" s="233"/>
      <c r="N968" s="210"/>
      <c r="O968" s="113"/>
    </row>
    <row r="969" spans="1:15" s="115" customFormat="1" ht="18.95" customHeight="1">
      <c r="A969" s="203"/>
      <c r="B969" s="214"/>
      <c r="C969" s="210"/>
      <c r="D969" s="231"/>
      <c r="E969" s="210"/>
      <c r="F969" s="232"/>
      <c r="G969" s="233"/>
      <c r="H969" s="233"/>
      <c r="I969" s="233"/>
      <c r="J969" s="233"/>
      <c r="K969" s="233"/>
      <c r="L969" s="233"/>
      <c r="M969" s="233"/>
      <c r="N969" s="210"/>
      <c r="O969" s="113"/>
    </row>
    <row r="970" spans="1:15" s="115" customFormat="1" ht="18.95" customHeight="1">
      <c r="A970" s="203"/>
      <c r="B970" s="214"/>
      <c r="C970" s="210"/>
      <c r="D970" s="231"/>
      <c r="E970" s="210"/>
      <c r="F970" s="232"/>
      <c r="G970" s="233"/>
      <c r="H970" s="233"/>
      <c r="I970" s="233"/>
      <c r="J970" s="233"/>
      <c r="K970" s="233"/>
      <c r="L970" s="233"/>
      <c r="M970" s="233"/>
      <c r="N970" s="210"/>
      <c r="O970" s="113"/>
    </row>
    <row r="971" spans="1:15" s="115" customFormat="1" ht="18.95" customHeight="1">
      <c r="A971" s="203"/>
      <c r="B971" s="214"/>
      <c r="C971" s="210"/>
      <c r="D971" s="231"/>
      <c r="E971" s="210"/>
      <c r="F971" s="232"/>
      <c r="G971" s="233"/>
      <c r="H971" s="233"/>
      <c r="I971" s="233"/>
      <c r="J971" s="233"/>
      <c r="K971" s="233"/>
      <c r="L971" s="233"/>
      <c r="M971" s="233"/>
      <c r="N971" s="210"/>
      <c r="O971" s="113"/>
    </row>
    <row r="972" spans="1:15" s="115" customFormat="1" ht="18.95" customHeight="1">
      <c r="A972" s="203"/>
      <c r="B972" s="214"/>
      <c r="C972" s="210"/>
      <c r="D972" s="231"/>
      <c r="E972" s="210"/>
      <c r="F972" s="232"/>
      <c r="G972" s="233"/>
      <c r="H972" s="233"/>
      <c r="I972" s="233"/>
      <c r="J972" s="233"/>
      <c r="K972" s="233"/>
      <c r="L972" s="233"/>
      <c r="M972" s="233"/>
      <c r="N972" s="210"/>
      <c r="O972" s="113"/>
    </row>
    <row r="973" spans="1:15" s="115" customFormat="1" ht="18.95" customHeight="1">
      <c r="A973" s="203"/>
      <c r="B973" s="214"/>
      <c r="C973" s="210"/>
      <c r="D973" s="231"/>
      <c r="E973" s="210"/>
      <c r="F973" s="232"/>
      <c r="G973" s="233"/>
      <c r="H973" s="233"/>
      <c r="I973" s="233"/>
      <c r="J973" s="233"/>
      <c r="K973" s="233"/>
      <c r="L973" s="233"/>
      <c r="M973" s="233"/>
      <c r="N973" s="210"/>
      <c r="O973" s="113"/>
    </row>
    <row r="974" spans="1:15" s="115" customFormat="1" ht="18.95" customHeight="1">
      <c r="A974" s="203"/>
      <c r="B974" s="214"/>
      <c r="C974" s="210"/>
      <c r="D974" s="231"/>
      <c r="E974" s="210"/>
      <c r="F974" s="232"/>
      <c r="G974" s="233"/>
      <c r="H974" s="233"/>
      <c r="I974" s="233"/>
      <c r="J974" s="233"/>
      <c r="K974" s="233"/>
      <c r="L974" s="233"/>
      <c r="M974" s="233"/>
      <c r="N974" s="210"/>
      <c r="O974" s="113"/>
    </row>
    <row r="975" spans="1:15" s="115" customFormat="1" ht="18.95" customHeight="1">
      <c r="A975" s="203"/>
      <c r="B975" s="214"/>
      <c r="C975" s="210"/>
      <c r="D975" s="231"/>
      <c r="E975" s="210"/>
      <c r="F975" s="232"/>
      <c r="G975" s="233"/>
      <c r="H975" s="233"/>
      <c r="I975" s="233"/>
      <c r="J975" s="233"/>
      <c r="K975" s="233"/>
      <c r="L975" s="233"/>
      <c r="M975" s="233"/>
      <c r="N975" s="210"/>
      <c r="O975" s="113"/>
    </row>
    <row r="976" spans="1:15" s="115" customFormat="1" ht="18.95" customHeight="1">
      <c r="A976" s="203"/>
      <c r="B976" s="214"/>
      <c r="C976" s="210"/>
      <c r="D976" s="231"/>
      <c r="E976" s="210"/>
      <c r="F976" s="232"/>
      <c r="G976" s="233"/>
      <c r="H976" s="233"/>
      <c r="I976" s="233"/>
      <c r="J976" s="233"/>
      <c r="K976" s="233"/>
      <c r="L976" s="233"/>
      <c r="M976" s="233"/>
      <c r="N976" s="210"/>
      <c r="O976" s="113"/>
    </row>
    <row r="977" spans="1:15" s="115" customFormat="1" ht="18.95" customHeight="1">
      <c r="A977" s="203"/>
      <c r="B977" s="214"/>
      <c r="C977" s="210"/>
      <c r="D977" s="231"/>
      <c r="E977" s="210"/>
      <c r="F977" s="232"/>
      <c r="G977" s="233"/>
      <c r="H977" s="233"/>
      <c r="I977" s="233"/>
      <c r="J977" s="233"/>
      <c r="K977" s="233"/>
      <c r="L977" s="233"/>
      <c r="M977" s="233"/>
      <c r="N977" s="210"/>
      <c r="O977" s="113"/>
    </row>
    <row r="978" spans="1:15" s="115" customFormat="1" ht="18.95" customHeight="1">
      <c r="A978" s="203"/>
      <c r="B978" s="214"/>
      <c r="C978" s="210"/>
      <c r="D978" s="231"/>
      <c r="E978" s="210"/>
      <c r="F978" s="232"/>
      <c r="G978" s="233"/>
      <c r="H978" s="233"/>
      <c r="I978" s="233"/>
      <c r="J978" s="233"/>
      <c r="K978" s="233"/>
      <c r="L978" s="233"/>
      <c r="M978" s="233"/>
      <c r="N978" s="210"/>
      <c r="O978" s="113"/>
    </row>
    <row r="979" spans="1:15" s="115" customFormat="1" ht="18.95" customHeight="1">
      <c r="A979" s="203"/>
      <c r="B979" s="214"/>
      <c r="C979" s="210"/>
      <c r="D979" s="231"/>
      <c r="E979" s="210"/>
      <c r="F979" s="232"/>
      <c r="G979" s="233"/>
      <c r="H979" s="233"/>
      <c r="I979" s="233"/>
      <c r="J979" s="233"/>
      <c r="K979" s="233"/>
      <c r="L979" s="233"/>
      <c r="M979" s="233"/>
      <c r="N979" s="210"/>
      <c r="O979" s="113"/>
    </row>
    <row r="980" spans="1:15" s="115" customFormat="1" ht="18.95" customHeight="1">
      <c r="A980" s="203"/>
      <c r="B980" s="214"/>
      <c r="C980" s="210"/>
      <c r="D980" s="231"/>
      <c r="E980" s="210"/>
      <c r="F980" s="232"/>
      <c r="G980" s="233"/>
      <c r="H980" s="233"/>
      <c r="I980" s="233"/>
      <c r="J980" s="233"/>
      <c r="K980" s="233"/>
      <c r="L980" s="233"/>
      <c r="M980" s="233"/>
      <c r="N980" s="210"/>
      <c r="O980" s="113"/>
    </row>
    <row r="981" spans="1:15" s="115" customFormat="1" ht="18.95" customHeight="1">
      <c r="A981" s="203"/>
      <c r="B981" s="214"/>
      <c r="C981" s="210"/>
      <c r="D981" s="231"/>
      <c r="E981" s="210"/>
      <c r="F981" s="232"/>
      <c r="G981" s="233"/>
      <c r="H981" s="233"/>
      <c r="I981" s="233"/>
      <c r="J981" s="233"/>
      <c r="K981" s="233"/>
      <c r="L981" s="233"/>
      <c r="M981" s="233"/>
      <c r="N981" s="210"/>
      <c r="O981" s="113"/>
    </row>
    <row r="982" spans="1:15" s="115" customFormat="1" ht="18.95" customHeight="1">
      <c r="A982" s="203"/>
      <c r="B982" s="214"/>
      <c r="C982" s="210"/>
      <c r="D982" s="231"/>
      <c r="E982" s="210"/>
      <c r="F982" s="232"/>
      <c r="G982" s="233"/>
      <c r="H982" s="233"/>
      <c r="I982" s="233"/>
      <c r="J982" s="233"/>
      <c r="K982" s="233"/>
      <c r="L982" s="233"/>
      <c r="M982" s="233"/>
      <c r="N982" s="210"/>
      <c r="O982" s="113"/>
    </row>
    <row r="983" spans="1:15" s="115" customFormat="1" ht="18.95" customHeight="1">
      <c r="A983" s="203"/>
      <c r="B983" s="214"/>
      <c r="C983" s="210"/>
      <c r="D983" s="231"/>
      <c r="E983" s="210"/>
      <c r="F983" s="232"/>
      <c r="G983" s="233"/>
      <c r="H983" s="233"/>
      <c r="I983" s="233"/>
      <c r="J983" s="233"/>
      <c r="K983" s="233"/>
      <c r="L983" s="233"/>
      <c r="M983" s="233"/>
      <c r="N983" s="210"/>
      <c r="O983" s="113"/>
    </row>
    <row r="984" spans="1:15" s="115" customFormat="1" ht="18.95" customHeight="1">
      <c r="A984" s="203"/>
      <c r="B984" s="214"/>
      <c r="C984" s="210"/>
      <c r="D984" s="231"/>
      <c r="E984" s="210"/>
      <c r="F984" s="232"/>
      <c r="G984" s="233"/>
      <c r="H984" s="233"/>
      <c r="I984" s="233"/>
      <c r="J984" s="233"/>
      <c r="K984" s="233"/>
      <c r="L984" s="233"/>
      <c r="M984" s="233"/>
      <c r="N984" s="210"/>
      <c r="O984" s="113"/>
    </row>
    <row r="985" spans="1:15" s="115" customFormat="1" ht="18.95" customHeight="1">
      <c r="A985" s="203"/>
      <c r="B985" s="214"/>
      <c r="C985" s="210"/>
      <c r="D985" s="231"/>
      <c r="E985" s="210"/>
      <c r="F985" s="232"/>
      <c r="G985" s="233"/>
      <c r="H985" s="233"/>
      <c r="I985" s="233"/>
      <c r="J985" s="233"/>
      <c r="K985" s="233"/>
      <c r="L985" s="233"/>
      <c r="M985" s="233"/>
      <c r="N985" s="210"/>
      <c r="O985" s="113"/>
    </row>
    <row r="986" spans="1:15" s="115" customFormat="1" ht="18.95" customHeight="1">
      <c r="A986" s="203"/>
      <c r="B986" s="214"/>
      <c r="C986" s="210"/>
      <c r="D986" s="231"/>
      <c r="E986" s="210"/>
      <c r="F986" s="232"/>
      <c r="G986" s="233"/>
      <c r="H986" s="233"/>
      <c r="I986" s="233"/>
      <c r="J986" s="233"/>
      <c r="K986" s="233"/>
      <c r="L986" s="233"/>
      <c r="M986" s="233"/>
      <c r="N986" s="210"/>
      <c r="O986" s="113"/>
    </row>
    <row r="987" spans="1:15" s="115" customFormat="1" ht="18.95" customHeight="1">
      <c r="A987" s="203"/>
      <c r="B987" s="214"/>
      <c r="C987" s="210"/>
      <c r="D987" s="231"/>
      <c r="E987" s="210"/>
      <c r="F987" s="232"/>
      <c r="G987" s="233"/>
      <c r="H987" s="233"/>
      <c r="I987" s="233"/>
      <c r="J987" s="233"/>
      <c r="K987" s="233"/>
      <c r="L987" s="233"/>
      <c r="M987" s="233"/>
      <c r="N987" s="210"/>
      <c r="O987" s="113"/>
    </row>
    <row r="988" spans="1:15" s="115" customFormat="1" ht="18.95" customHeight="1">
      <c r="A988" s="203"/>
      <c r="B988" s="214"/>
      <c r="C988" s="210"/>
      <c r="D988" s="231"/>
      <c r="E988" s="210"/>
      <c r="F988" s="232"/>
      <c r="G988" s="233"/>
      <c r="H988" s="233"/>
      <c r="I988" s="233"/>
      <c r="J988" s="233"/>
      <c r="K988" s="233"/>
      <c r="L988" s="233"/>
      <c r="M988" s="233"/>
      <c r="N988" s="210"/>
      <c r="O988" s="113"/>
    </row>
    <row r="989" spans="1:15" s="115" customFormat="1" ht="18.95" customHeight="1">
      <c r="A989" s="203"/>
      <c r="B989" s="214"/>
      <c r="C989" s="210"/>
      <c r="D989" s="231"/>
      <c r="E989" s="210"/>
      <c r="F989" s="232"/>
      <c r="G989" s="233"/>
      <c r="H989" s="233"/>
      <c r="I989" s="233"/>
      <c r="J989" s="233"/>
      <c r="K989" s="233"/>
      <c r="L989" s="233"/>
      <c r="M989" s="233"/>
      <c r="N989" s="210"/>
      <c r="O989" s="113"/>
    </row>
    <row r="990" spans="1:15" s="115" customFormat="1" ht="18.95" customHeight="1">
      <c r="A990" s="203"/>
      <c r="B990" s="214"/>
      <c r="C990" s="210"/>
      <c r="D990" s="231"/>
      <c r="E990" s="210"/>
      <c r="F990" s="232"/>
      <c r="G990" s="233"/>
      <c r="H990" s="233"/>
      <c r="I990" s="233"/>
      <c r="J990" s="233"/>
      <c r="K990" s="233"/>
      <c r="L990" s="233"/>
      <c r="M990" s="233"/>
      <c r="N990" s="210"/>
      <c r="O990" s="113"/>
    </row>
    <row r="991" spans="1:15" s="115" customFormat="1" ht="18.95" customHeight="1">
      <c r="A991" s="203"/>
      <c r="B991" s="214"/>
      <c r="C991" s="210"/>
      <c r="D991" s="231"/>
      <c r="E991" s="210"/>
      <c r="F991" s="232"/>
      <c r="G991" s="233"/>
      <c r="H991" s="233"/>
      <c r="I991" s="233"/>
      <c r="J991" s="233"/>
      <c r="K991" s="233"/>
      <c r="L991" s="233"/>
      <c r="M991" s="233"/>
      <c r="N991" s="210"/>
      <c r="O991" s="113"/>
    </row>
    <row r="992" spans="1:15" s="115" customFormat="1" ht="18.95" customHeight="1">
      <c r="A992" s="203"/>
      <c r="B992" s="214"/>
      <c r="C992" s="210"/>
      <c r="D992" s="231"/>
      <c r="E992" s="210"/>
      <c r="F992" s="232"/>
      <c r="G992" s="233"/>
      <c r="H992" s="233"/>
      <c r="I992" s="233"/>
      <c r="J992" s="233"/>
      <c r="K992" s="233"/>
      <c r="L992" s="233"/>
      <c r="M992" s="233"/>
      <c r="N992" s="210"/>
      <c r="O992" s="113"/>
    </row>
    <row r="993" spans="1:15" s="115" customFormat="1" ht="18.95" customHeight="1">
      <c r="A993" s="203"/>
      <c r="B993" s="214"/>
      <c r="C993" s="210"/>
      <c r="D993" s="231"/>
      <c r="E993" s="210"/>
      <c r="F993" s="232"/>
      <c r="G993" s="233"/>
      <c r="H993" s="233"/>
      <c r="I993" s="233"/>
      <c r="J993" s="233"/>
      <c r="K993" s="233"/>
      <c r="L993" s="233"/>
      <c r="M993" s="233"/>
      <c r="N993" s="210"/>
      <c r="O993" s="113"/>
    </row>
    <row r="994" spans="1:15" s="115" customFormat="1" ht="18.95" customHeight="1">
      <c r="A994" s="203"/>
      <c r="B994" s="214"/>
      <c r="C994" s="210"/>
      <c r="D994" s="231"/>
      <c r="E994" s="210"/>
      <c r="F994" s="232"/>
      <c r="G994" s="233"/>
      <c r="H994" s="233"/>
      <c r="I994" s="233"/>
      <c r="J994" s="233"/>
      <c r="K994" s="233"/>
      <c r="L994" s="233"/>
      <c r="M994" s="233"/>
      <c r="N994" s="210"/>
      <c r="O994" s="113"/>
    </row>
    <row r="995" spans="1:15" s="115" customFormat="1" ht="18.95" customHeight="1">
      <c r="A995" s="203"/>
      <c r="B995" s="214"/>
      <c r="C995" s="210"/>
      <c r="D995" s="231"/>
      <c r="E995" s="210"/>
      <c r="F995" s="232"/>
      <c r="G995" s="233"/>
      <c r="H995" s="233"/>
      <c r="I995" s="233"/>
      <c r="J995" s="233"/>
      <c r="K995" s="233"/>
      <c r="L995" s="233"/>
      <c r="M995" s="233"/>
      <c r="N995" s="210"/>
      <c r="O995" s="113"/>
    </row>
    <row r="996" spans="1:15" s="115" customFormat="1" ht="18.95" customHeight="1">
      <c r="A996" s="203"/>
      <c r="B996" s="214"/>
      <c r="C996" s="210"/>
      <c r="D996" s="231"/>
      <c r="E996" s="210"/>
      <c r="F996" s="232"/>
      <c r="G996" s="233"/>
      <c r="H996" s="233"/>
      <c r="I996" s="233"/>
      <c r="J996" s="233"/>
      <c r="K996" s="233"/>
      <c r="L996" s="233"/>
      <c r="M996" s="233"/>
      <c r="N996" s="210"/>
      <c r="O996" s="113"/>
    </row>
    <row r="997" spans="1:15" s="115" customFormat="1" ht="18.95" customHeight="1">
      <c r="A997" s="203"/>
      <c r="B997" s="214"/>
      <c r="C997" s="210"/>
      <c r="D997" s="231"/>
      <c r="E997" s="210"/>
      <c r="F997" s="232"/>
      <c r="G997" s="233"/>
      <c r="H997" s="233"/>
      <c r="I997" s="233"/>
      <c r="J997" s="233"/>
      <c r="K997" s="233"/>
      <c r="L997" s="233"/>
      <c r="M997" s="233"/>
      <c r="N997" s="210"/>
      <c r="O997" s="113"/>
    </row>
    <row r="998" spans="1:15" s="115" customFormat="1" ht="18.95" customHeight="1">
      <c r="A998" s="203"/>
      <c r="B998" s="214"/>
      <c r="C998" s="210"/>
      <c r="D998" s="231"/>
      <c r="E998" s="210"/>
      <c r="F998" s="232"/>
      <c r="G998" s="233"/>
      <c r="H998" s="233"/>
      <c r="I998" s="233"/>
      <c r="J998" s="233"/>
      <c r="K998" s="233"/>
      <c r="L998" s="233"/>
      <c r="M998" s="233"/>
      <c r="N998" s="210"/>
      <c r="O998" s="113"/>
    </row>
    <row r="999" spans="1:15" s="115" customFormat="1" ht="18.95" customHeight="1">
      <c r="A999" s="203"/>
      <c r="B999" s="214"/>
      <c r="C999" s="210"/>
      <c r="D999" s="231"/>
      <c r="E999" s="210"/>
      <c r="F999" s="232"/>
      <c r="G999" s="233"/>
      <c r="H999" s="233"/>
      <c r="I999" s="233"/>
      <c r="J999" s="233"/>
      <c r="K999" s="233"/>
      <c r="L999" s="233"/>
      <c r="M999" s="233"/>
      <c r="N999" s="210"/>
      <c r="O999" s="113"/>
    </row>
    <row r="1000" spans="1:15" s="115" customFormat="1" ht="18.95" customHeight="1">
      <c r="A1000" s="203"/>
      <c r="B1000" s="214"/>
      <c r="C1000" s="210"/>
      <c r="D1000" s="231"/>
      <c r="E1000" s="210"/>
      <c r="F1000" s="232"/>
      <c r="G1000" s="233"/>
      <c r="H1000" s="233"/>
      <c r="I1000" s="233"/>
      <c r="J1000" s="233"/>
      <c r="K1000" s="233"/>
      <c r="L1000" s="233"/>
      <c r="M1000" s="233"/>
      <c r="N1000" s="210"/>
      <c r="O1000" s="113"/>
    </row>
    <row r="1001" spans="1:15" s="115" customFormat="1" ht="18.95" customHeight="1">
      <c r="A1001" s="203"/>
      <c r="B1001" s="214"/>
      <c r="C1001" s="210"/>
      <c r="D1001" s="231"/>
      <c r="E1001" s="210"/>
      <c r="F1001" s="232"/>
      <c r="G1001" s="233"/>
      <c r="H1001" s="233"/>
      <c r="I1001" s="233"/>
      <c r="J1001" s="233"/>
      <c r="K1001" s="233"/>
      <c r="L1001" s="233"/>
      <c r="M1001" s="233"/>
      <c r="N1001" s="210"/>
      <c r="O1001" s="113"/>
    </row>
    <row r="1002" spans="1:15" s="115" customFormat="1" ht="18.95" customHeight="1">
      <c r="A1002" s="203"/>
      <c r="B1002" s="214"/>
      <c r="C1002" s="210"/>
      <c r="D1002" s="231"/>
      <c r="E1002" s="210"/>
      <c r="F1002" s="232"/>
      <c r="G1002" s="233"/>
      <c r="H1002" s="233"/>
      <c r="I1002" s="233"/>
      <c r="J1002" s="233"/>
      <c r="K1002" s="233"/>
      <c r="L1002" s="233"/>
      <c r="M1002" s="233"/>
      <c r="N1002" s="210"/>
      <c r="O1002" s="113"/>
    </row>
    <row r="1003" spans="1:15" s="115" customFormat="1" ht="18.95" customHeight="1">
      <c r="A1003" s="203"/>
      <c r="B1003" s="214"/>
      <c r="C1003" s="210"/>
      <c r="D1003" s="231"/>
      <c r="E1003" s="210"/>
      <c r="F1003" s="232"/>
      <c r="G1003" s="233"/>
      <c r="H1003" s="233"/>
      <c r="I1003" s="233"/>
      <c r="J1003" s="233"/>
      <c r="K1003" s="233"/>
      <c r="L1003" s="233"/>
      <c r="M1003" s="233"/>
      <c r="N1003" s="210"/>
      <c r="O1003" s="113"/>
    </row>
    <row r="1004" spans="1:15" s="115" customFormat="1" ht="18.95" customHeight="1">
      <c r="A1004" s="203"/>
      <c r="B1004" s="214"/>
      <c r="C1004" s="210"/>
      <c r="D1004" s="231"/>
      <c r="E1004" s="210"/>
      <c r="F1004" s="232"/>
      <c r="G1004" s="233"/>
      <c r="H1004" s="233"/>
      <c r="I1004" s="233"/>
      <c r="J1004" s="233"/>
      <c r="K1004" s="233"/>
      <c r="L1004" s="233"/>
      <c r="M1004" s="233"/>
      <c r="N1004" s="210"/>
      <c r="O1004" s="113"/>
    </row>
    <row r="1005" spans="1:15" s="115" customFormat="1" ht="18.95" customHeight="1">
      <c r="A1005" s="203"/>
      <c r="B1005" s="214"/>
      <c r="C1005" s="210"/>
      <c r="D1005" s="231"/>
      <c r="E1005" s="210"/>
      <c r="F1005" s="232"/>
      <c r="G1005" s="233"/>
      <c r="H1005" s="233"/>
      <c r="I1005" s="233"/>
      <c r="J1005" s="233"/>
      <c r="K1005" s="233"/>
      <c r="L1005" s="233"/>
      <c r="M1005" s="233"/>
      <c r="N1005" s="210"/>
      <c r="O1005" s="113"/>
    </row>
    <row r="1006" spans="1:15" s="115" customFormat="1" ht="18.95" customHeight="1">
      <c r="A1006" s="203"/>
      <c r="B1006" s="214"/>
      <c r="C1006" s="210"/>
      <c r="D1006" s="231"/>
      <c r="E1006" s="210"/>
      <c r="F1006" s="232"/>
      <c r="G1006" s="233"/>
      <c r="H1006" s="233"/>
      <c r="I1006" s="233"/>
      <c r="J1006" s="233"/>
      <c r="K1006" s="233"/>
      <c r="L1006" s="233"/>
      <c r="M1006" s="233"/>
      <c r="N1006" s="210"/>
      <c r="O1006" s="113"/>
    </row>
    <row r="1007" spans="1:15" s="115" customFormat="1" ht="18.95" customHeight="1">
      <c r="A1007" s="203"/>
      <c r="B1007" s="214"/>
      <c r="C1007" s="210"/>
      <c r="D1007" s="231"/>
      <c r="E1007" s="210"/>
      <c r="F1007" s="232"/>
      <c r="G1007" s="233"/>
      <c r="H1007" s="233"/>
      <c r="I1007" s="233"/>
      <c r="J1007" s="233"/>
      <c r="K1007" s="233"/>
      <c r="L1007" s="233"/>
      <c r="M1007" s="233"/>
      <c r="N1007" s="210"/>
      <c r="O1007" s="113"/>
    </row>
    <row r="1008" spans="1:15" s="115" customFormat="1" ht="18.95" customHeight="1">
      <c r="A1008" s="203"/>
      <c r="B1008" s="214"/>
      <c r="C1008" s="210"/>
      <c r="D1008" s="231"/>
      <c r="E1008" s="210"/>
      <c r="F1008" s="232"/>
      <c r="G1008" s="233"/>
      <c r="H1008" s="233"/>
      <c r="I1008" s="233"/>
      <c r="J1008" s="233"/>
      <c r="K1008" s="233"/>
      <c r="L1008" s="233"/>
      <c r="M1008" s="233"/>
      <c r="N1008" s="210"/>
      <c r="O1008" s="113"/>
    </row>
    <row r="1009" spans="1:15" s="115" customFormat="1" ht="18.95" customHeight="1">
      <c r="A1009" s="203"/>
      <c r="B1009" s="214"/>
      <c r="C1009" s="210"/>
      <c r="D1009" s="231"/>
      <c r="E1009" s="210"/>
      <c r="F1009" s="232"/>
      <c r="G1009" s="233"/>
      <c r="H1009" s="233"/>
      <c r="I1009" s="233"/>
      <c r="J1009" s="233"/>
      <c r="K1009" s="233"/>
      <c r="L1009" s="233"/>
      <c r="M1009" s="233"/>
      <c r="N1009" s="210"/>
      <c r="O1009" s="113"/>
    </row>
    <row r="1010" spans="1:15" s="115" customFormat="1" ht="18.95" customHeight="1">
      <c r="A1010" s="203"/>
      <c r="B1010" s="214"/>
      <c r="C1010" s="210"/>
      <c r="D1010" s="231"/>
      <c r="E1010" s="210"/>
      <c r="F1010" s="232"/>
      <c r="G1010" s="233"/>
      <c r="H1010" s="233"/>
      <c r="I1010" s="233"/>
      <c r="J1010" s="233"/>
      <c r="K1010" s="233"/>
      <c r="L1010" s="233"/>
      <c r="M1010" s="233"/>
      <c r="N1010" s="210"/>
      <c r="O1010" s="113"/>
    </row>
    <row r="1011" spans="1:15" s="115" customFormat="1" ht="18.95" customHeight="1">
      <c r="A1011" s="203"/>
      <c r="B1011" s="214"/>
      <c r="C1011" s="210"/>
      <c r="D1011" s="231"/>
      <c r="E1011" s="210"/>
      <c r="F1011" s="232"/>
      <c r="G1011" s="233"/>
      <c r="H1011" s="233"/>
      <c r="I1011" s="233"/>
      <c r="J1011" s="233"/>
      <c r="K1011" s="233"/>
      <c r="L1011" s="233"/>
      <c r="M1011" s="233"/>
      <c r="N1011" s="210"/>
      <c r="O1011" s="113"/>
    </row>
    <row r="1012" spans="1:15" s="115" customFormat="1" ht="18.95" customHeight="1">
      <c r="A1012" s="203"/>
      <c r="B1012" s="214"/>
      <c r="C1012" s="210"/>
      <c r="D1012" s="231"/>
      <c r="E1012" s="210"/>
      <c r="F1012" s="232"/>
      <c r="G1012" s="233"/>
      <c r="H1012" s="233"/>
      <c r="I1012" s="233"/>
      <c r="J1012" s="233"/>
      <c r="K1012" s="233"/>
      <c r="L1012" s="233"/>
      <c r="M1012" s="233"/>
      <c r="N1012" s="210"/>
      <c r="O1012" s="113"/>
    </row>
    <row r="1013" spans="1:15" s="115" customFormat="1" ht="18.95" customHeight="1">
      <c r="A1013" s="203"/>
      <c r="B1013" s="214"/>
      <c r="C1013" s="210"/>
      <c r="D1013" s="231"/>
      <c r="E1013" s="210"/>
      <c r="F1013" s="232"/>
      <c r="G1013" s="233"/>
      <c r="H1013" s="233"/>
      <c r="I1013" s="233"/>
      <c r="J1013" s="233"/>
      <c r="K1013" s="233"/>
      <c r="L1013" s="233"/>
      <c r="M1013" s="233"/>
      <c r="N1013" s="210"/>
      <c r="O1013" s="113"/>
    </row>
    <row r="1014" spans="1:15" s="115" customFormat="1" ht="18.95" customHeight="1">
      <c r="A1014" s="203"/>
      <c r="B1014" s="214"/>
      <c r="C1014" s="210"/>
      <c r="D1014" s="231"/>
      <c r="E1014" s="210"/>
      <c r="F1014" s="232"/>
      <c r="G1014" s="233"/>
      <c r="H1014" s="233"/>
      <c r="I1014" s="233"/>
      <c r="J1014" s="233"/>
      <c r="K1014" s="233"/>
      <c r="L1014" s="233"/>
      <c r="M1014" s="233"/>
      <c r="N1014" s="210"/>
      <c r="O1014" s="113"/>
    </row>
    <row r="1015" spans="1:15" s="115" customFormat="1" ht="18.95" customHeight="1">
      <c r="A1015" s="203"/>
      <c r="B1015" s="214"/>
      <c r="C1015" s="210"/>
      <c r="D1015" s="231"/>
      <c r="E1015" s="210"/>
      <c r="F1015" s="232"/>
      <c r="G1015" s="233"/>
      <c r="H1015" s="233"/>
      <c r="I1015" s="233"/>
      <c r="J1015" s="233"/>
      <c r="K1015" s="233"/>
      <c r="L1015" s="233"/>
      <c r="M1015" s="233"/>
      <c r="N1015" s="210"/>
      <c r="O1015" s="113"/>
    </row>
    <row r="1016" spans="1:15" s="115" customFormat="1" ht="18.95" customHeight="1">
      <c r="A1016" s="203"/>
      <c r="B1016" s="214"/>
      <c r="C1016" s="210"/>
      <c r="D1016" s="231"/>
      <c r="E1016" s="210"/>
      <c r="F1016" s="232"/>
      <c r="G1016" s="233"/>
      <c r="H1016" s="233"/>
      <c r="I1016" s="233"/>
      <c r="J1016" s="233"/>
      <c r="K1016" s="233"/>
      <c r="L1016" s="233"/>
      <c r="M1016" s="233"/>
      <c r="N1016" s="210"/>
      <c r="O1016" s="113"/>
    </row>
    <row r="1017" spans="1:15" s="115" customFormat="1" ht="18.95" customHeight="1">
      <c r="A1017" s="203"/>
      <c r="B1017" s="214"/>
      <c r="C1017" s="210"/>
      <c r="D1017" s="231"/>
      <c r="E1017" s="210"/>
      <c r="F1017" s="232"/>
      <c r="G1017" s="233"/>
      <c r="H1017" s="233"/>
      <c r="I1017" s="233"/>
      <c r="J1017" s="233"/>
      <c r="K1017" s="233"/>
      <c r="L1017" s="233"/>
      <c r="M1017" s="233"/>
      <c r="N1017" s="210"/>
      <c r="O1017" s="113"/>
    </row>
    <row r="1018" spans="1:15" s="115" customFormat="1" ht="18.95" customHeight="1">
      <c r="A1018" s="203"/>
      <c r="B1018" s="214"/>
      <c r="C1018" s="210"/>
      <c r="D1018" s="231"/>
      <c r="E1018" s="210"/>
      <c r="F1018" s="232"/>
      <c r="G1018" s="233"/>
      <c r="H1018" s="233"/>
      <c r="I1018" s="233"/>
      <c r="J1018" s="233"/>
      <c r="K1018" s="233"/>
      <c r="L1018" s="233"/>
      <c r="M1018" s="233"/>
      <c r="N1018" s="210"/>
      <c r="O1018" s="113"/>
    </row>
    <row r="1019" spans="1:15" s="115" customFormat="1" ht="18.95" customHeight="1">
      <c r="A1019" s="203"/>
      <c r="B1019" s="214"/>
      <c r="C1019" s="210"/>
      <c r="D1019" s="231"/>
      <c r="E1019" s="210"/>
      <c r="F1019" s="232"/>
      <c r="G1019" s="233"/>
      <c r="H1019" s="233"/>
      <c r="I1019" s="233"/>
      <c r="J1019" s="233"/>
      <c r="K1019" s="233"/>
      <c r="L1019" s="233"/>
      <c r="M1019" s="233"/>
      <c r="N1019" s="210"/>
      <c r="O1019" s="113"/>
    </row>
    <row r="1020" spans="1:15" s="115" customFormat="1" ht="18.95" customHeight="1">
      <c r="A1020" s="203"/>
      <c r="B1020" s="214"/>
      <c r="C1020" s="210"/>
      <c r="D1020" s="231"/>
      <c r="E1020" s="210"/>
      <c r="F1020" s="232"/>
      <c r="G1020" s="233"/>
      <c r="H1020" s="233"/>
      <c r="I1020" s="233"/>
      <c r="J1020" s="233"/>
      <c r="K1020" s="233"/>
      <c r="L1020" s="233"/>
      <c r="M1020" s="233"/>
      <c r="N1020" s="210"/>
      <c r="O1020" s="113"/>
    </row>
    <row r="1021" spans="1:15" s="115" customFormat="1" ht="18.95" customHeight="1">
      <c r="A1021" s="203"/>
      <c r="B1021" s="214"/>
      <c r="C1021" s="210"/>
      <c r="D1021" s="231"/>
      <c r="E1021" s="210"/>
      <c r="F1021" s="232"/>
      <c r="G1021" s="233"/>
      <c r="H1021" s="233"/>
      <c r="I1021" s="233"/>
      <c r="J1021" s="233"/>
      <c r="K1021" s="233"/>
      <c r="L1021" s="233"/>
      <c r="M1021" s="233"/>
      <c r="N1021" s="210"/>
      <c r="O1021" s="113"/>
    </row>
    <row r="1022" spans="1:15" s="115" customFormat="1" ht="18.95" customHeight="1">
      <c r="A1022" s="203"/>
      <c r="B1022" s="214"/>
      <c r="C1022" s="210"/>
      <c r="D1022" s="231"/>
      <c r="E1022" s="210"/>
      <c r="F1022" s="232"/>
      <c r="G1022" s="233"/>
      <c r="H1022" s="233"/>
      <c r="I1022" s="233"/>
      <c r="J1022" s="233"/>
      <c r="K1022" s="233"/>
      <c r="L1022" s="233"/>
      <c r="M1022" s="233"/>
      <c r="N1022" s="210"/>
      <c r="O1022" s="113"/>
    </row>
    <row r="1023" spans="1:15" s="115" customFormat="1" ht="18.95" customHeight="1">
      <c r="A1023" s="203"/>
      <c r="B1023" s="214"/>
      <c r="C1023" s="210"/>
      <c r="D1023" s="231"/>
      <c r="E1023" s="210"/>
      <c r="F1023" s="232"/>
      <c r="G1023" s="233"/>
      <c r="H1023" s="233"/>
      <c r="I1023" s="233"/>
      <c r="J1023" s="233"/>
      <c r="K1023" s="233"/>
      <c r="L1023" s="233"/>
      <c r="M1023" s="233"/>
      <c r="N1023" s="210"/>
      <c r="O1023" s="113"/>
    </row>
    <row r="1024" spans="1:15" s="115" customFormat="1" ht="18.95" customHeight="1">
      <c r="A1024" s="203"/>
      <c r="B1024" s="214"/>
      <c r="C1024" s="210"/>
      <c r="D1024" s="231"/>
      <c r="E1024" s="210"/>
      <c r="F1024" s="232"/>
      <c r="G1024" s="233"/>
      <c r="H1024" s="233"/>
      <c r="I1024" s="233"/>
      <c r="J1024" s="233"/>
      <c r="K1024" s="233"/>
      <c r="L1024" s="233"/>
      <c r="M1024" s="233"/>
      <c r="N1024" s="210"/>
      <c r="O1024" s="113"/>
    </row>
    <row r="1025" spans="1:15" s="115" customFormat="1" ht="18.95" customHeight="1">
      <c r="A1025" s="203"/>
      <c r="B1025" s="214"/>
      <c r="C1025" s="210"/>
      <c r="D1025" s="231"/>
      <c r="E1025" s="210"/>
      <c r="F1025" s="232"/>
      <c r="G1025" s="233"/>
      <c r="H1025" s="233"/>
      <c r="I1025" s="233"/>
      <c r="J1025" s="233"/>
      <c r="K1025" s="233"/>
      <c r="L1025" s="233"/>
      <c r="M1025" s="233"/>
      <c r="N1025" s="210"/>
      <c r="O1025" s="113"/>
    </row>
    <row r="1026" spans="1:15" s="115" customFormat="1" ht="18.95" customHeight="1">
      <c r="A1026" s="203"/>
      <c r="B1026" s="214"/>
      <c r="C1026" s="210"/>
      <c r="D1026" s="231"/>
      <c r="E1026" s="210"/>
      <c r="F1026" s="232"/>
      <c r="G1026" s="233"/>
      <c r="H1026" s="233"/>
      <c r="I1026" s="233"/>
      <c r="J1026" s="233"/>
      <c r="K1026" s="233"/>
      <c r="L1026" s="233"/>
      <c r="M1026" s="233"/>
      <c r="N1026" s="210"/>
      <c r="O1026" s="113"/>
    </row>
    <row r="1027" spans="1:15" s="115" customFormat="1" ht="18.95" customHeight="1">
      <c r="A1027" s="203"/>
      <c r="B1027" s="214"/>
      <c r="C1027" s="210"/>
      <c r="D1027" s="231"/>
      <c r="E1027" s="210"/>
      <c r="F1027" s="232"/>
      <c r="G1027" s="233"/>
      <c r="H1027" s="233"/>
      <c r="I1027" s="233"/>
      <c r="J1027" s="233"/>
      <c r="K1027" s="233"/>
      <c r="L1027" s="233"/>
      <c r="M1027" s="233"/>
      <c r="N1027" s="210"/>
      <c r="O1027" s="113"/>
    </row>
    <row r="1028" spans="1:15" s="115" customFormat="1" ht="18.95" customHeight="1">
      <c r="A1028" s="203"/>
      <c r="B1028" s="214"/>
      <c r="C1028" s="210"/>
      <c r="D1028" s="231"/>
      <c r="E1028" s="210"/>
      <c r="F1028" s="232"/>
      <c r="G1028" s="233"/>
      <c r="H1028" s="233"/>
      <c r="I1028" s="233"/>
      <c r="J1028" s="233"/>
      <c r="K1028" s="233"/>
      <c r="L1028" s="233"/>
      <c r="M1028" s="233"/>
      <c r="N1028" s="210"/>
      <c r="O1028" s="113"/>
    </row>
    <row r="1029" spans="1:15" s="115" customFormat="1" ht="18.95" customHeight="1">
      <c r="A1029" s="203"/>
      <c r="B1029" s="214"/>
      <c r="C1029" s="210"/>
      <c r="D1029" s="231"/>
      <c r="E1029" s="210"/>
      <c r="F1029" s="232"/>
      <c r="G1029" s="233"/>
      <c r="H1029" s="233"/>
      <c r="I1029" s="233"/>
      <c r="J1029" s="233"/>
      <c r="K1029" s="233"/>
      <c r="L1029" s="233"/>
      <c r="M1029" s="233"/>
      <c r="N1029" s="210"/>
      <c r="O1029" s="113"/>
    </row>
    <row r="1030" spans="1:15" s="115" customFormat="1" ht="18.95" customHeight="1">
      <c r="A1030" s="203"/>
      <c r="B1030" s="214"/>
      <c r="C1030" s="210"/>
      <c r="D1030" s="231"/>
      <c r="E1030" s="210"/>
      <c r="F1030" s="232"/>
      <c r="G1030" s="233"/>
      <c r="H1030" s="233"/>
      <c r="I1030" s="233"/>
      <c r="J1030" s="233"/>
      <c r="K1030" s="233"/>
      <c r="L1030" s="233"/>
      <c r="M1030" s="233"/>
      <c r="N1030" s="210"/>
      <c r="O1030" s="113"/>
    </row>
    <row r="1031" spans="1:15" s="115" customFormat="1" ht="18.95" customHeight="1">
      <c r="A1031" s="203"/>
      <c r="B1031" s="214"/>
      <c r="C1031" s="210"/>
      <c r="D1031" s="231"/>
      <c r="E1031" s="210"/>
      <c r="F1031" s="232"/>
      <c r="G1031" s="233"/>
      <c r="H1031" s="233"/>
      <c r="I1031" s="233"/>
      <c r="J1031" s="233"/>
      <c r="K1031" s="233"/>
      <c r="L1031" s="233"/>
      <c r="M1031" s="233"/>
      <c r="N1031" s="210"/>
      <c r="O1031" s="113"/>
    </row>
    <row r="1032" spans="1:15" s="115" customFormat="1" ht="18.95" customHeight="1">
      <c r="A1032" s="203"/>
      <c r="B1032" s="214"/>
      <c r="C1032" s="210"/>
      <c r="D1032" s="231"/>
      <c r="E1032" s="210"/>
      <c r="F1032" s="232"/>
      <c r="G1032" s="233"/>
      <c r="H1032" s="233"/>
      <c r="I1032" s="233"/>
      <c r="J1032" s="233"/>
      <c r="K1032" s="233"/>
      <c r="L1032" s="233"/>
      <c r="M1032" s="233"/>
      <c r="N1032" s="210"/>
      <c r="O1032" s="113"/>
    </row>
    <row r="1033" spans="1:15" s="115" customFormat="1" ht="18.95" customHeight="1">
      <c r="A1033" s="203"/>
      <c r="B1033" s="214"/>
      <c r="C1033" s="210"/>
      <c r="D1033" s="231"/>
      <c r="E1033" s="210"/>
      <c r="F1033" s="232"/>
      <c r="G1033" s="233"/>
      <c r="H1033" s="233"/>
      <c r="I1033" s="233"/>
      <c r="J1033" s="233"/>
      <c r="K1033" s="233"/>
      <c r="L1033" s="233"/>
      <c r="M1033" s="233"/>
      <c r="N1033" s="210"/>
      <c r="O1033" s="113"/>
    </row>
    <row r="1034" spans="1:15" s="115" customFormat="1" ht="18.95" customHeight="1">
      <c r="A1034" s="203"/>
      <c r="B1034" s="214"/>
      <c r="C1034" s="210"/>
      <c r="D1034" s="231"/>
      <c r="E1034" s="210"/>
      <c r="F1034" s="232"/>
      <c r="G1034" s="233"/>
      <c r="H1034" s="233"/>
      <c r="I1034" s="233"/>
      <c r="J1034" s="233"/>
      <c r="K1034" s="233"/>
      <c r="L1034" s="233"/>
      <c r="M1034" s="233"/>
      <c r="N1034" s="210"/>
      <c r="O1034" s="113"/>
    </row>
    <row r="1035" spans="1:15" s="115" customFormat="1" ht="18.95" customHeight="1">
      <c r="A1035" s="203"/>
      <c r="B1035" s="214"/>
      <c r="C1035" s="210"/>
      <c r="D1035" s="231"/>
      <c r="E1035" s="210"/>
      <c r="F1035" s="232"/>
      <c r="G1035" s="233"/>
      <c r="H1035" s="233"/>
      <c r="I1035" s="233"/>
      <c r="J1035" s="233"/>
      <c r="K1035" s="233"/>
      <c r="L1035" s="233"/>
      <c r="M1035" s="233"/>
      <c r="N1035" s="210"/>
      <c r="O1035" s="113"/>
    </row>
    <row r="1036" spans="1:15" s="115" customFormat="1" ht="18.95" customHeight="1">
      <c r="A1036" s="203"/>
      <c r="B1036" s="214"/>
      <c r="C1036" s="210"/>
      <c r="D1036" s="231"/>
      <c r="E1036" s="210"/>
      <c r="F1036" s="232"/>
      <c r="G1036" s="233"/>
      <c r="H1036" s="233"/>
      <c r="I1036" s="233"/>
      <c r="J1036" s="233"/>
      <c r="K1036" s="233"/>
      <c r="L1036" s="233"/>
      <c r="M1036" s="233"/>
      <c r="N1036" s="210"/>
      <c r="O1036" s="113"/>
    </row>
    <row r="1037" spans="1:15" s="115" customFormat="1" ht="18.95" customHeight="1">
      <c r="A1037" s="203"/>
      <c r="B1037" s="214"/>
      <c r="C1037" s="210"/>
      <c r="D1037" s="231"/>
      <c r="E1037" s="210"/>
      <c r="F1037" s="232"/>
      <c r="G1037" s="233"/>
      <c r="H1037" s="233"/>
      <c r="I1037" s="233"/>
      <c r="J1037" s="233"/>
      <c r="K1037" s="233"/>
      <c r="L1037" s="233"/>
      <c r="M1037" s="233"/>
      <c r="N1037" s="210"/>
      <c r="O1037" s="113"/>
    </row>
    <row r="1038" spans="1:15" s="115" customFormat="1" ht="18.95" customHeight="1">
      <c r="A1038" s="203"/>
      <c r="B1038" s="214"/>
      <c r="C1038" s="210"/>
      <c r="D1038" s="231"/>
      <c r="E1038" s="210"/>
      <c r="F1038" s="232"/>
      <c r="G1038" s="233"/>
      <c r="H1038" s="233"/>
      <c r="I1038" s="233"/>
      <c r="J1038" s="233"/>
      <c r="K1038" s="233"/>
      <c r="L1038" s="233"/>
      <c r="M1038" s="233"/>
      <c r="N1038" s="210"/>
      <c r="O1038" s="113"/>
    </row>
    <row r="1039" spans="1:15" s="115" customFormat="1" ht="18.95" customHeight="1">
      <c r="A1039" s="203"/>
      <c r="B1039" s="214"/>
      <c r="C1039" s="210"/>
      <c r="D1039" s="231"/>
      <c r="E1039" s="210"/>
      <c r="F1039" s="232"/>
      <c r="G1039" s="233"/>
      <c r="H1039" s="233"/>
      <c r="I1039" s="233"/>
      <c r="J1039" s="233"/>
      <c r="K1039" s="233"/>
      <c r="L1039" s="233"/>
      <c r="M1039" s="233"/>
      <c r="N1039" s="210"/>
      <c r="O1039" s="113"/>
    </row>
    <row r="1040" spans="1:15" s="115" customFormat="1" ht="18.95" customHeight="1">
      <c r="A1040" s="203"/>
      <c r="B1040" s="214"/>
      <c r="C1040" s="210"/>
      <c r="D1040" s="231"/>
      <c r="E1040" s="210"/>
      <c r="F1040" s="232"/>
      <c r="G1040" s="233"/>
      <c r="H1040" s="233"/>
      <c r="I1040" s="233"/>
      <c r="J1040" s="233"/>
      <c r="K1040" s="233"/>
      <c r="L1040" s="233"/>
      <c r="M1040" s="233"/>
      <c r="N1040" s="210"/>
      <c r="O1040" s="113"/>
    </row>
    <row r="1041" spans="1:15" s="115" customFormat="1" ht="18.95" customHeight="1">
      <c r="A1041" s="203"/>
      <c r="B1041" s="214"/>
      <c r="C1041" s="210"/>
      <c r="D1041" s="231"/>
      <c r="E1041" s="210"/>
      <c r="F1041" s="232"/>
      <c r="G1041" s="233"/>
      <c r="H1041" s="233"/>
      <c r="I1041" s="233"/>
      <c r="J1041" s="233"/>
      <c r="K1041" s="233"/>
      <c r="L1041" s="233"/>
      <c r="M1041" s="233"/>
      <c r="N1041" s="210"/>
      <c r="O1041" s="113"/>
    </row>
    <row r="1042" spans="1:15" s="115" customFormat="1" ht="18.95" customHeight="1">
      <c r="A1042" s="203"/>
      <c r="B1042" s="214"/>
      <c r="C1042" s="210"/>
      <c r="D1042" s="231"/>
      <c r="E1042" s="210"/>
      <c r="F1042" s="232"/>
      <c r="G1042" s="233"/>
      <c r="H1042" s="233"/>
      <c r="I1042" s="233"/>
      <c r="J1042" s="233"/>
      <c r="K1042" s="233"/>
      <c r="L1042" s="233"/>
      <c r="M1042" s="233"/>
      <c r="N1042" s="210"/>
      <c r="O1042" s="113"/>
    </row>
    <row r="1043" spans="1:15" s="115" customFormat="1" ht="18.95" customHeight="1">
      <c r="A1043" s="203"/>
      <c r="B1043" s="214"/>
      <c r="C1043" s="210"/>
      <c r="D1043" s="231"/>
      <c r="E1043" s="210"/>
      <c r="F1043" s="232"/>
      <c r="G1043" s="233"/>
      <c r="H1043" s="233"/>
      <c r="I1043" s="233"/>
      <c r="J1043" s="233"/>
      <c r="K1043" s="233"/>
      <c r="L1043" s="233"/>
      <c r="M1043" s="233"/>
      <c r="N1043" s="210"/>
      <c r="O1043" s="113"/>
    </row>
    <row r="1044" spans="1:15" s="115" customFormat="1" ht="18.95" customHeight="1">
      <c r="A1044" s="203"/>
      <c r="B1044" s="214"/>
      <c r="C1044" s="210"/>
      <c r="D1044" s="231"/>
      <c r="E1044" s="210"/>
      <c r="F1044" s="232"/>
      <c r="G1044" s="233"/>
      <c r="H1044" s="233"/>
      <c r="I1044" s="233"/>
      <c r="J1044" s="233"/>
      <c r="K1044" s="233"/>
      <c r="L1044" s="233"/>
      <c r="M1044" s="233"/>
      <c r="N1044" s="210"/>
      <c r="O1044" s="113"/>
    </row>
    <row r="1045" spans="1:15" s="115" customFormat="1" ht="18.95" customHeight="1">
      <c r="A1045" s="203"/>
      <c r="B1045" s="214"/>
      <c r="C1045" s="210"/>
      <c r="D1045" s="231"/>
      <c r="E1045" s="210"/>
      <c r="F1045" s="232"/>
      <c r="G1045" s="233"/>
      <c r="H1045" s="233"/>
      <c r="I1045" s="233"/>
      <c r="J1045" s="233"/>
      <c r="K1045" s="233"/>
      <c r="L1045" s="233"/>
      <c r="M1045" s="233"/>
      <c r="N1045" s="210"/>
      <c r="O1045" s="113"/>
    </row>
    <row r="1046" spans="1:15" s="115" customFormat="1" ht="18.95" customHeight="1">
      <c r="A1046" s="203"/>
      <c r="B1046" s="214"/>
      <c r="C1046" s="210"/>
      <c r="D1046" s="231"/>
      <c r="E1046" s="210"/>
      <c r="F1046" s="232"/>
      <c r="G1046" s="233"/>
      <c r="H1046" s="233"/>
      <c r="I1046" s="233"/>
      <c r="J1046" s="233"/>
      <c r="K1046" s="233"/>
      <c r="L1046" s="233"/>
      <c r="M1046" s="233"/>
      <c r="N1046" s="210"/>
      <c r="O1046" s="113"/>
    </row>
    <row r="1047" spans="1:15" s="115" customFormat="1" ht="18.95" customHeight="1">
      <c r="A1047" s="203"/>
      <c r="B1047" s="214"/>
      <c r="C1047" s="210"/>
      <c r="D1047" s="231"/>
      <c r="E1047" s="210"/>
      <c r="F1047" s="232"/>
      <c r="G1047" s="233"/>
      <c r="H1047" s="233"/>
      <c r="I1047" s="233"/>
      <c r="J1047" s="233"/>
      <c r="K1047" s="233"/>
      <c r="L1047" s="233"/>
      <c r="M1047" s="233"/>
      <c r="N1047" s="210"/>
      <c r="O1047" s="113"/>
    </row>
    <row r="1048" spans="1:15" s="115" customFormat="1" ht="18.95" customHeight="1">
      <c r="A1048" s="203"/>
      <c r="B1048" s="214"/>
      <c r="C1048" s="210"/>
      <c r="D1048" s="231"/>
      <c r="E1048" s="210"/>
      <c r="F1048" s="232"/>
      <c r="G1048" s="233"/>
      <c r="H1048" s="233"/>
      <c r="I1048" s="233"/>
      <c r="J1048" s="233"/>
      <c r="K1048" s="233"/>
      <c r="L1048" s="233"/>
      <c r="M1048" s="233"/>
      <c r="N1048" s="210"/>
      <c r="O1048" s="113"/>
    </row>
    <row r="1049" spans="1:15" s="115" customFormat="1" ht="18.95" customHeight="1">
      <c r="A1049" s="203"/>
      <c r="B1049" s="214"/>
      <c r="C1049" s="210"/>
      <c r="D1049" s="231"/>
      <c r="E1049" s="210"/>
      <c r="F1049" s="232"/>
      <c r="G1049" s="233"/>
      <c r="H1049" s="233"/>
      <c r="I1049" s="233"/>
      <c r="J1049" s="233"/>
      <c r="K1049" s="233"/>
      <c r="L1049" s="233"/>
      <c r="M1049" s="233"/>
      <c r="N1049" s="210"/>
      <c r="O1049" s="113"/>
    </row>
    <row r="1050" spans="1:15" s="115" customFormat="1" ht="18.95" customHeight="1">
      <c r="A1050" s="203"/>
      <c r="B1050" s="214"/>
      <c r="C1050" s="210"/>
      <c r="D1050" s="231"/>
      <c r="E1050" s="210"/>
      <c r="F1050" s="232"/>
      <c r="G1050" s="233"/>
      <c r="H1050" s="233"/>
      <c r="I1050" s="233"/>
      <c r="J1050" s="233"/>
      <c r="K1050" s="233"/>
      <c r="L1050" s="233"/>
      <c r="M1050" s="233"/>
      <c r="N1050" s="210"/>
      <c r="O1050" s="113"/>
    </row>
    <row r="1051" spans="1:15" s="115" customFormat="1" ht="18.95" customHeight="1">
      <c r="A1051" s="203"/>
      <c r="B1051" s="214"/>
      <c r="C1051" s="210"/>
      <c r="D1051" s="231"/>
      <c r="E1051" s="210"/>
      <c r="F1051" s="232"/>
      <c r="G1051" s="233"/>
      <c r="H1051" s="233"/>
      <c r="I1051" s="233"/>
      <c r="J1051" s="233"/>
      <c r="K1051" s="233"/>
      <c r="L1051" s="233"/>
      <c r="M1051" s="233"/>
      <c r="N1051" s="210"/>
      <c r="O1051" s="113"/>
    </row>
    <row r="1052" spans="1:15" s="115" customFormat="1" ht="18.95" customHeight="1">
      <c r="A1052" s="203"/>
      <c r="B1052" s="214"/>
      <c r="C1052" s="210"/>
      <c r="D1052" s="231"/>
      <c r="E1052" s="210"/>
      <c r="F1052" s="232"/>
      <c r="G1052" s="233"/>
      <c r="H1052" s="233"/>
      <c r="I1052" s="233"/>
      <c r="J1052" s="233"/>
      <c r="K1052" s="233"/>
      <c r="L1052" s="233"/>
      <c r="M1052" s="233"/>
      <c r="N1052" s="210"/>
      <c r="O1052" s="113"/>
    </row>
    <row r="1053" spans="1:15" s="115" customFormat="1" ht="18.95" customHeight="1">
      <c r="A1053" s="203"/>
      <c r="B1053" s="214"/>
      <c r="C1053" s="210"/>
      <c r="D1053" s="231"/>
      <c r="E1053" s="210"/>
      <c r="F1053" s="232"/>
      <c r="G1053" s="233"/>
      <c r="H1053" s="233"/>
      <c r="I1053" s="233"/>
      <c r="J1053" s="233"/>
      <c r="K1053" s="233"/>
      <c r="L1053" s="233"/>
      <c r="M1053" s="233"/>
      <c r="N1053" s="210"/>
      <c r="O1053" s="113"/>
    </row>
    <row r="1054" spans="1:15" s="115" customFormat="1" ht="18.95" customHeight="1">
      <c r="A1054" s="203"/>
      <c r="B1054" s="214"/>
      <c r="C1054" s="210"/>
      <c r="D1054" s="231"/>
      <c r="E1054" s="210"/>
      <c r="F1054" s="232"/>
      <c r="G1054" s="233"/>
      <c r="H1054" s="233"/>
      <c r="I1054" s="233"/>
      <c r="J1054" s="233"/>
      <c r="K1054" s="233"/>
      <c r="L1054" s="233"/>
      <c r="M1054" s="233"/>
      <c r="N1054" s="210"/>
      <c r="O1054" s="113"/>
    </row>
    <row r="1055" spans="1:15" s="115" customFormat="1" ht="18.95" customHeight="1">
      <c r="A1055" s="203"/>
      <c r="B1055" s="214"/>
      <c r="C1055" s="210"/>
      <c r="D1055" s="231"/>
      <c r="E1055" s="210"/>
      <c r="F1055" s="232"/>
      <c r="G1055" s="233"/>
      <c r="H1055" s="233"/>
      <c r="I1055" s="233"/>
      <c r="J1055" s="233"/>
      <c r="K1055" s="233"/>
      <c r="L1055" s="233"/>
      <c r="M1055" s="233"/>
      <c r="N1055" s="210"/>
      <c r="O1055" s="113"/>
    </row>
    <row r="1056" spans="1:15" s="115" customFormat="1" ht="18.95" customHeight="1">
      <c r="A1056" s="203"/>
      <c r="B1056" s="214"/>
      <c r="C1056" s="210"/>
      <c r="D1056" s="231"/>
      <c r="E1056" s="210"/>
      <c r="F1056" s="232"/>
      <c r="G1056" s="233"/>
      <c r="H1056" s="233"/>
      <c r="I1056" s="233"/>
      <c r="J1056" s="233"/>
      <c r="K1056" s="233"/>
      <c r="L1056" s="233"/>
      <c r="M1056" s="233"/>
      <c r="N1056" s="210"/>
      <c r="O1056" s="113"/>
    </row>
    <row r="1057" spans="1:15" s="115" customFormat="1" ht="18.95" customHeight="1">
      <c r="A1057" s="203"/>
      <c r="B1057" s="214"/>
      <c r="C1057" s="210"/>
      <c r="D1057" s="231"/>
      <c r="E1057" s="210"/>
      <c r="F1057" s="232"/>
      <c r="G1057" s="233"/>
      <c r="H1057" s="233"/>
      <c r="I1057" s="233"/>
      <c r="J1057" s="233"/>
      <c r="K1057" s="233"/>
      <c r="L1057" s="233"/>
      <c r="M1057" s="233"/>
      <c r="N1057" s="210"/>
      <c r="O1057" s="113"/>
    </row>
    <row r="1058" spans="1:15" s="115" customFormat="1" ht="18.95" customHeight="1">
      <c r="A1058" s="203"/>
      <c r="B1058" s="214"/>
      <c r="C1058" s="210"/>
      <c r="D1058" s="231"/>
      <c r="E1058" s="210"/>
      <c r="F1058" s="232"/>
      <c r="G1058" s="233"/>
      <c r="H1058" s="233"/>
      <c r="I1058" s="233"/>
      <c r="J1058" s="233"/>
      <c r="K1058" s="233"/>
      <c r="L1058" s="233"/>
      <c r="M1058" s="233"/>
      <c r="N1058" s="210"/>
      <c r="O1058" s="113"/>
    </row>
    <row r="1059" spans="1:15" s="115" customFormat="1" ht="18.95" customHeight="1">
      <c r="A1059" s="203"/>
      <c r="B1059" s="214"/>
      <c r="C1059" s="210"/>
      <c r="D1059" s="231"/>
      <c r="E1059" s="210"/>
      <c r="F1059" s="232"/>
      <c r="G1059" s="233"/>
      <c r="H1059" s="233"/>
      <c r="I1059" s="233"/>
      <c r="J1059" s="233"/>
      <c r="K1059" s="233"/>
      <c r="L1059" s="233"/>
      <c r="M1059" s="233"/>
      <c r="N1059" s="210"/>
      <c r="O1059" s="113"/>
    </row>
    <row r="1060" spans="1:15" s="115" customFormat="1" ht="18.95" customHeight="1">
      <c r="A1060" s="203"/>
      <c r="B1060" s="214"/>
      <c r="C1060" s="210"/>
      <c r="D1060" s="231"/>
      <c r="E1060" s="210"/>
      <c r="F1060" s="232"/>
      <c r="G1060" s="233"/>
      <c r="H1060" s="233"/>
      <c r="I1060" s="233"/>
      <c r="J1060" s="233"/>
      <c r="K1060" s="233"/>
      <c r="L1060" s="233"/>
      <c r="M1060" s="233"/>
      <c r="N1060" s="210"/>
      <c r="O1060" s="113"/>
    </row>
    <row r="1061" spans="1:15" s="115" customFormat="1" ht="18.95" customHeight="1">
      <c r="A1061" s="203"/>
      <c r="B1061" s="214"/>
      <c r="C1061" s="210"/>
      <c r="D1061" s="231"/>
      <c r="E1061" s="210"/>
      <c r="F1061" s="232"/>
      <c r="G1061" s="233"/>
      <c r="H1061" s="233"/>
      <c r="I1061" s="233"/>
      <c r="J1061" s="233"/>
      <c r="K1061" s="233"/>
      <c r="L1061" s="233"/>
      <c r="M1061" s="233"/>
      <c r="N1061" s="210"/>
      <c r="O1061" s="113"/>
    </row>
    <row r="1062" spans="1:15" s="115" customFormat="1" ht="18.95" customHeight="1">
      <c r="A1062" s="203"/>
      <c r="B1062" s="214"/>
      <c r="C1062" s="210"/>
      <c r="D1062" s="231"/>
      <c r="E1062" s="210"/>
      <c r="F1062" s="232"/>
      <c r="G1062" s="233"/>
      <c r="H1062" s="233"/>
      <c r="I1062" s="233"/>
      <c r="J1062" s="233"/>
      <c r="K1062" s="233"/>
      <c r="L1062" s="233"/>
      <c r="M1062" s="233"/>
      <c r="N1062" s="210"/>
      <c r="O1062" s="113"/>
    </row>
    <row r="1063" spans="1:15" s="115" customFormat="1" ht="18.95" customHeight="1">
      <c r="A1063" s="203"/>
      <c r="B1063" s="214"/>
      <c r="C1063" s="210"/>
      <c r="D1063" s="231"/>
      <c r="E1063" s="210"/>
      <c r="F1063" s="232"/>
      <c r="G1063" s="233"/>
      <c r="H1063" s="233"/>
      <c r="I1063" s="233"/>
      <c r="J1063" s="233"/>
      <c r="K1063" s="233"/>
      <c r="L1063" s="233"/>
      <c r="M1063" s="233"/>
      <c r="N1063" s="210"/>
      <c r="O1063" s="113"/>
    </row>
    <row r="1064" spans="1:15" s="115" customFormat="1" ht="18.95" customHeight="1">
      <c r="A1064" s="203"/>
      <c r="B1064" s="214"/>
      <c r="C1064" s="210"/>
      <c r="D1064" s="231"/>
      <c r="E1064" s="210"/>
      <c r="F1064" s="232"/>
      <c r="G1064" s="233"/>
      <c r="H1064" s="233"/>
      <c r="I1064" s="233"/>
      <c r="J1064" s="233"/>
      <c r="K1064" s="233"/>
      <c r="L1064" s="233"/>
      <c r="M1064" s="233"/>
      <c r="N1064" s="210"/>
      <c r="O1064" s="113"/>
    </row>
    <row r="1065" spans="1:15" s="115" customFormat="1" ht="18.95" customHeight="1">
      <c r="A1065" s="203"/>
      <c r="B1065" s="214"/>
      <c r="C1065" s="210"/>
      <c r="D1065" s="231"/>
      <c r="E1065" s="210"/>
      <c r="F1065" s="232"/>
      <c r="G1065" s="233"/>
      <c r="H1065" s="233"/>
      <c r="I1065" s="233"/>
      <c r="J1065" s="233"/>
      <c r="K1065" s="233"/>
      <c r="L1065" s="233"/>
      <c r="M1065" s="233"/>
      <c r="N1065" s="210"/>
      <c r="O1065" s="113"/>
    </row>
    <row r="1066" spans="1:15" s="115" customFormat="1" ht="18.95" customHeight="1">
      <c r="A1066" s="203"/>
      <c r="B1066" s="214"/>
      <c r="C1066" s="210"/>
      <c r="D1066" s="231"/>
      <c r="E1066" s="210"/>
      <c r="F1066" s="232"/>
      <c r="G1066" s="233"/>
      <c r="H1066" s="233"/>
      <c r="I1066" s="233"/>
      <c r="J1066" s="233"/>
      <c r="K1066" s="233"/>
      <c r="L1066" s="233"/>
      <c r="M1066" s="233"/>
      <c r="N1066" s="210"/>
      <c r="O1066" s="113"/>
    </row>
    <row r="1067" spans="1:15" s="115" customFormat="1" ht="18.95" customHeight="1">
      <c r="A1067" s="203"/>
      <c r="B1067" s="214"/>
      <c r="C1067" s="210"/>
      <c r="D1067" s="231"/>
      <c r="E1067" s="210"/>
      <c r="F1067" s="232"/>
      <c r="G1067" s="233"/>
      <c r="H1067" s="233"/>
      <c r="I1067" s="233"/>
      <c r="J1067" s="233"/>
      <c r="K1067" s="233"/>
      <c r="L1067" s="233"/>
      <c r="M1067" s="233"/>
      <c r="N1067" s="210"/>
      <c r="O1067" s="113"/>
    </row>
    <row r="1068" spans="1:15" s="115" customFormat="1" ht="18.95" customHeight="1">
      <c r="A1068" s="203"/>
      <c r="B1068" s="214"/>
      <c r="C1068" s="210"/>
      <c r="D1068" s="231"/>
      <c r="E1068" s="210"/>
      <c r="F1068" s="232"/>
      <c r="G1068" s="233"/>
      <c r="H1068" s="233"/>
      <c r="I1068" s="233"/>
      <c r="J1068" s="233"/>
      <c r="K1068" s="233"/>
      <c r="L1068" s="233"/>
      <c r="M1068" s="233"/>
      <c r="N1068" s="210"/>
      <c r="O1068" s="113"/>
    </row>
    <row r="1069" spans="1:15" s="115" customFormat="1" ht="18.95" customHeight="1">
      <c r="A1069" s="203"/>
      <c r="B1069" s="214"/>
      <c r="C1069" s="210"/>
      <c r="D1069" s="231"/>
      <c r="E1069" s="210"/>
      <c r="F1069" s="232"/>
      <c r="G1069" s="233"/>
      <c r="H1069" s="233"/>
      <c r="I1069" s="233"/>
      <c r="J1069" s="233"/>
      <c r="K1069" s="233"/>
      <c r="L1069" s="233"/>
      <c r="M1069" s="233"/>
      <c r="N1069" s="210"/>
      <c r="O1069" s="113"/>
    </row>
    <row r="1070" spans="1:15" s="115" customFormat="1" ht="18.95" customHeight="1">
      <c r="A1070" s="203"/>
      <c r="B1070" s="214"/>
      <c r="C1070" s="210"/>
      <c r="D1070" s="231"/>
      <c r="E1070" s="210"/>
      <c r="F1070" s="232"/>
      <c r="G1070" s="233"/>
      <c r="H1070" s="233"/>
      <c r="I1070" s="233"/>
      <c r="J1070" s="233"/>
      <c r="K1070" s="233"/>
      <c r="L1070" s="233"/>
      <c r="M1070" s="233"/>
      <c r="N1070" s="210"/>
      <c r="O1070" s="113"/>
    </row>
    <row r="1071" spans="1:15" s="115" customFormat="1" ht="18.95" customHeight="1">
      <c r="A1071" s="203"/>
      <c r="B1071" s="214"/>
      <c r="C1071" s="210"/>
      <c r="D1071" s="231"/>
      <c r="E1071" s="210"/>
      <c r="F1071" s="232"/>
      <c r="G1071" s="233"/>
      <c r="H1071" s="233"/>
      <c r="I1071" s="233"/>
      <c r="J1071" s="233"/>
      <c r="K1071" s="233"/>
      <c r="L1071" s="233"/>
      <c r="M1071" s="233"/>
      <c r="N1071" s="210"/>
      <c r="O1071" s="113"/>
    </row>
    <row r="1072" spans="1:15" s="115" customFormat="1" ht="18.95" customHeight="1">
      <c r="A1072" s="203"/>
      <c r="B1072" s="214"/>
      <c r="C1072" s="210"/>
      <c r="D1072" s="231"/>
      <c r="E1072" s="210"/>
      <c r="F1072" s="232"/>
      <c r="G1072" s="233"/>
      <c r="H1072" s="233"/>
      <c r="I1072" s="233"/>
      <c r="J1072" s="233"/>
      <c r="K1072" s="233"/>
      <c r="L1072" s="233"/>
      <c r="M1072" s="233"/>
      <c r="N1072" s="210"/>
      <c r="O1072" s="113"/>
    </row>
    <row r="1073" spans="1:15" s="115" customFormat="1" ht="18.95" customHeight="1">
      <c r="A1073" s="203"/>
      <c r="B1073" s="214"/>
      <c r="C1073" s="210"/>
      <c r="D1073" s="231"/>
      <c r="E1073" s="210"/>
      <c r="F1073" s="232"/>
      <c r="G1073" s="233"/>
      <c r="H1073" s="233"/>
      <c r="I1073" s="233"/>
      <c r="J1073" s="233"/>
      <c r="K1073" s="233"/>
      <c r="L1073" s="233"/>
      <c r="M1073" s="233"/>
      <c r="N1073" s="210"/>
      <c r="O1073" s="113"/>
    </row>
    <row r="1074" spans="1:15" s="115" customFormat="1" ht="18.95" customHeight="1">
      <c r="A1074" s="203"/>
      <c r="B1074" s="214"/>
      <c r="C1074" s="210"/>
      <c r="D1074" s="231"/>
      <c r="E1074" s="210"/>
      <c r="F1074" s="232"/>
      <c r="G1074" s="233"/>
      <c r="H1074" s="233"/>
      <c r="I1074" s="233"/>
      <c r="J1074" s="233"/>
      <c r="K1074" s="233"/>
      <c r="L1074" s="233"/>
      <c r="M1074" s="233"/>
      <c r="N1074" s="210"/>
      <c r="O1074" s="113"/>
    </row>
    <row r="1075" spans="1:15" s="115" customFormat="1" ht="18.95" customHeight="1">
      <c r="A1075" s="203"/>
      <c r="B1075" s="214"/>
      <c r="C1075" s="210"/>
      <c r="D1075" s="231"/>
      <c r="E1075" s="210"/>
      <c r="F1075" s="232"/>
      <c r="G1075" s="233"/>
      <c r="H1075" s="233"/>
      <c r="I1075" s="233"/>
      <c r="J1075" s="233"/>
      <c r="K1075" s="233"/>
      <c r="L1075" s="233"/>
      <c r="M1075" s="233"/>
      <c r="N1075" s="210"/>
      <c r="O1075" s="113"/>
    </row>
    <row r="1076" spans="1:15" s="115" customFormat="1" ht="18.95" customHeight="1">
      <c r="A1076" s="203"/>
      <c r="B1076" s="214"/>
      <c r="C1076" s="210"/>
      <c r="D1076" s="231"/>
      <c r="E1076" s="210"/>
      <c r="F1076" s="232"/>
      <c r="G1076" s="233"/>
      <c r="H1076" s="233"/>
      <c r="I1076" s="233"/>
      <c r="J1076" s="233"/>
      <c r="K1076" s="233"/>
      <c r="L1076" s="233"/>
      <c r="M1076" s="233"/>
      <c r="N1076" s="210"/>
      <c r="O1076" s="113"/>
    </row>
    <row r="1077" spans="1:15" s="115" customFormat="1" ht="18.95" customHeight="1">
      <c r="A1077" s="203"/>
      <c r="B1077" s="214"/>
      <c r="C1077" s="210"/>
      <c r="D1077" s="231"/>
      <c r="E1077" s="210"/>
      <c r="F1077" s="232"/>
      <c r="G1077" s="233"/>
      <c r="H1077" s="233"/>
      <c r="I1077" s="233"/>
      <c r="J1077" s="233"/>
      <c r="K1077" s="233"/>
      <c r="L1077" s="233"/>
      <c r="M1077" s="233"/>
      <c r="N1077" s="210"/>
      <c r="O1077" s="113"/>
    </row>
    <row r="1078" spans="1:15" s="115" customFormat="1" ht="18.95" customHeight="1">
      <c r="A1078" s="203"/>
      <c r="B1078" s="214"/>
      <c r="C1078" s="210"/>
      <c r="D1078" s="231"/>
      <c r="E1078" s="210"/>
      <c r="F1078" s="232"/>
      <c r="G1078" s="233"/>
      <c r="H1078" s="233"/>
      <c r="I1078" s="233"/>
      <c r="J1078" s="233"/>
      <c r="K1078" s="233"/>
      <c r="L1078" s="233"/>
      <c r="M1078" s="233"/>
      <c r="N1078" s="210"/>
      <c r="O1078" s="113"/>
    </row>
    <row r="1079" spans="1:15" s="115" customFormat="1" ht="18.95" customHeight="1">
      <c r="A1079" s="203"/>
      <c r="B1079" s="214"/>
      <c r="C1079" s="210"/>
      <c r="D1079" s="231"/>
      <c r="E1079" s="210"/>
      <c r="F1079" s="232"/>
      <c r="G1079" s="233"/>
      <c r="H1079" s="233"/>
      <c r="I1079" s="233"/>
      <c r="J1079" s="233"/>
      <c r="K1079" s="233"/>
      <c r="L1079" s="233"/>
      <c r="M1079" s="233"/>
      <c r="N1079" s="210"/>
      <c r="O1079" s="113"/>
    </row>
    <row r="1080" spans="1:15" s="115" customFormat="1" ht="18.95" customHeight="1">
      <c r="A1080" s="203"/>
      <c r="B1080" s="214"/>
      <c r="C1080" s="210"/>
      <c r="D1080" s="231"/>
      <c r="E1080" s="210"/>
      <c r="F1080" s="232"/>
      <c r="G1080" s="233"/>
      <c r="H1080" s="233"/>
      <c r="I1080" s="233"/>
      <c r="J1080" s="233"/>
      <c r="K1080" s="233"/>
      <c r="L1080" s="233"/>
      <c r="M1080" s="233"/>
      <c r="N1080" s="210"/>
      <c r="O1080" s="113"/>
    </row>
    <row r="1081" spans="1:15" s="115" customFormat="1" ht="18.95" customHeight="1">
      <c r="A1081" s="203"/>
      <c r="B1081" s="214"/>
      <c r="C1081" s="210"/>
      <c r="D1081" s="231"/>
      <c r="E1081" s="210"/>
      <c r="F1081" s="232"/>
      <c r="G1081" s="233"/>
      <c r="H1081" s="233"/>
      <c r="I1081" s="233"/>
      <c r="J1081" s="233"/>
      <c r="K1081" s="233"/>
      <c r="L1081" s="233"/>
      <c r="M1081" s="233"/>
      <c r="N1081" s="210"/>
      <c r="O1081" s="113"/>
    </row>
    <row r="1082" spans="1:15" s="115" customFormat="1" ht="18.95" customHeight="1">
      <c r="A1082" s="203"/>
      <c r="B1082" s="214"/>
      <c r="C1082" s="210"/>
      <c r="D1082" s="231"/>
      <c r="E1082" s="210"/>
      <c r="F1082" s="232"/>
      <c r="G1082" s="233"/>
      <c r="H1082" s="233"/>
      <c r="I1082" s="233"/>
      <c r="J1082" s="233"/>
      <c r="K1082" s="233"/>
      <c r="L1082" s="233"/>
      <c r="M1082" s="233"/>
      <c r="N1082" s="210"/>
      <c r="O1082" s="113"/>
    </row>
    <row r="1083" spans="1:15" s="115" customFormat="1" ht="18.95" customHeight="1">
      <c r="A1083" s="203"/>
      <c r="B1083" s="214"/>
      <c r="C1083" s="210"/>
      <c r="D1083" s="231"/>
      <c r="E1083" s="210"/>
      <c r="F1083" s="232"/>
      <c r="G1083" s="233"/>
      <c r="H1083" s="233"/>
      <c r="I1083" s="233"/>
      <c r="J1083" s="233"/>
      <c r="K1083" s="233"/>
      <c r="L1083" s="233"/>
      <c r="M1083" s="233"/>
      <c r="N1083" s="210"/>
      <c r="O1083" s="113"/>
    </row>
    <row r="1084" spans="1:15" s="115" customFormat="1" ht="18.95" customHeight="1">
      <c r="A1084" s="203"/>
      <c r="B1084" s="214"/>
      <c r="C1084" s="210"/>
      <c r="D1084" s="231"/>
      <c r="E1084" s="210"/>
      <c r="F1084" s="232"/>
      <c r="G1084" s="233"/>
      <c r="H1084" s="233"/>
      <c r="I1084" s="233"/>
      <c r="J1084" s="233"/>
      <c r="K1084" s="233"/>
      <c r="L1084" s="233"/>
      <c r="M1084" s="233"/>
      <c r="N1084" s="210"/>
      <c r="O1084" s="113"/>
    </row>
    <row r="1085" spans="1:15" s="115" customFormat="1" ht="18.95" customHeight="1">
      <c r="A1085" s="203"/>
      <c r="B1085" s="214"/>
      <c r="C1085" s="210"/>
      <c r="D1085" s="231"/>
      <c r="E1085" s="210"/>
      <c r="F1085" s="232"/>
      <c r="G1085" s="233"/>
      <c r="H1085" s="233"/>
      <c r="I1085" s="233"/>
      <c r="J1085" s="233"/>
      <c r="K1085" s="233"/>
      <c r="L1085" s="233"/>
      <c r="M1085" s="233"/>
      <c r="N1085" s="210"/>
      <c r="O1085" s="113"/>
    </row>
    <row r="1086" spans="1:15" s="115" customFormat="1" ht="18.95" customHeight="1">
      <c r="A1086" s="203"/>
      <c r="B1086" s="214"/>
      <c r="C1086" s="210"/>
      <c r="D1086" s="231"/>
      <c r="E1086" s="210"/>
      <c r="F1086" s="232"/>
      <c r="G1086" s="233"/>
      <c r="H1086" s="233"/>
      <c r="I1086" s="233"/>
      <c r="J1086" s="233"/>
      <c r="K1086" s="233"/>
      <c r="L1086" s="233"/>
      <c r="M1086" s="233"/>
      <c r="N1086" s="210"/>
      <c r="O1086" s="113"/>
    </row>
    <row r="1087" spans="1:15" s="115" customFormat="1" ht="18.95" customHeight="1">
      <c r="A1087" s="203"/>
      <c r="B1087" s="214"/>
      <c r="C1087" s="210"/>
      <c r="D1087" s="231"/>
      <c r="E1087" s="210"/>
      <c r="F1087" s="232"/>
      <c r="G1087" s="233"/>
      <c r="H1087" s="233"/>
      <c r="I1087" s="233"/>
      <c r="J1087" s="233"/>
      <c r="K1087" s="233"/>
      <c r="L1087" s="233"/>
      <c r="M1087" s="233"/>
      <c r="N1087" s="210"/>
      <c r="O1087" s="113"/>
    </row>
    <row r="1088" spans="1:15" s="115" customFormat="1" ht="18.95" customHeight="1">
      <c r="A1088" s="203"/>
      <c r="B1088" s="214"/>
      <c r="C1088" s="210"/>
      <c r="D1088" s="231"/>
      <c r="E1088" s="210"/>
      <c r="F1088" s="232"/>
      <c r="G1088" s="233"/>
      <c r="H1088" s="233"/>
      <c r="I1088" s="233"/>
      <c r="J1088" s="233"/>
      <c r="K1088" s="233"/>
      <c r="L1088" s="233"/>
      <c r="M1088" s="233"/>
      <c r="N1088" s="210"/>
      <c r="O1088" s="113"/>
    </row>
    <row r="1089" spans="1:15" s="115" customFormat="1" ht="18.95" customHeight="1">
      <c r="A1089" s="203"/>
      <c r="B1089" s="214"/>
      <c r="C1089" s="210"/>
      <c r="D1089" s="231"/>
      <c r="E1089" s="210"/>
      <c r="F1089" s="232"/>
      <c r="G1089" s="233"/>
      <c r="H1089" s="233"/>
      <c r="I1089" s="233"/>
      <c r="J1089" s="233"/>
      <c r="K1089" s="233"/>
      <c r="L1089" s="233"/>
      <c r="M1089" s="233"/>
      <c r="N1089" s="210"/>
      <c r="O1089" s="113"/>
    </row>
    <row r="1090" spans="1:15" s="115" customFormat="1" ht="18.95" customHeight="1">
      <c r="A1090" s="203"/>
      <c r="B1090" s="214"/>
      <c r="C1090" s="210"/>
      <c r="D1090" s="231"/>
      <c r="E1090" s="210"/>
      <c r="F1090" s="232"/>
      <c r="G1090" s="233"/>
      <c r="H1090" s="233"/>
      <c r="I1090" s="233"/>
      <c r="J1090" s="233"/>
      <c r="K1090" s="233"/>
      <c r="L1090" s="233"/>
      <c r="M1090" s="233"/>
      <c r="N1090" s="210"/>
      <c r="O1090" s="113"/>
    </row>
    <row r="1091" spans="1:15" s="115" customFormat="1" ht="18.95" customHeight="1">
      <c r="A1091" s="203"/>
      <c r="B1091" s="214"/>
      <c r="C1091" s="210"/>
      <c r="D1091" s="231"/>
      <c r="E1091" s="210"/>
      <c r="F1091" s="232"/>
      <c r="G1091" s="233"/>
      <c r="H1091" s="233"/>
      <c r="I1091" s="233"/>
      <c r="J1091" s="233"/>
      <c r="K1091" s="233"/>
      <c r="L1091" s="233"/>
      <c r="M1091" s="233"/>
      <c r="N1091" s="210"/>
      <c r="O1091" s="113"/>
    </row>
    <row r="1092" spans="1:15" s="115" customFormat="1" ht="18.95" customHeight="1">
      <c r="A1092" s="203"/>
      <c r="B1092" s="214"/>
      <c r="C1092" s="210"/>
      <c r="D1092" s="231"/>
      <c r="E1092" s="210"/>
      <c r="F1092" s="232"/>
      <c r="G1092" s="233"/>
      <c r="H1092" s="233"/>
      <c r="I1092" s="233"/>
      <c r="J1092" s="233"/>
      <c r="K1092" s="233"/>
      <c r="L1092" s="233"/>
      <c r="M1092" s="233"/>
      <c r="N1092" s="210"/>
      <c r="O1092" s="113"/>
    </row>
    <row r="1093" spans="1:15" s="115" customFormat="1" ht="18.95" customHeight="1">
      <c r="A1093" s="203"/>
      <c r="B1093" s="214"/>
      <c r="C1093" s="210"/>
      <c r="D1093" s="231"/>
      <c r="E1093" s="210"/>
      <c r="F1093" s="232"/>
      <c r="G1093" s="233"/>
      <c r="H1093" s="233"/>
      <c r="I1093" s="233"/>
      <c r="J1093" s="233"/>
      <c r="K1093" s="233"/>
      <c r="L1093" s="233"/>
      <c r="M1093" s="233"/>
      <c r="N1093" s="210"/>
      <c r="O1093" s="113"/>
    </row>
    <row r="1094" spans="1:15" s="115" customFormat="1" ht="18.95" customHeight="1">
      <c r="A1094" s="203"/>
      <c r="B1094" s="214"/>
      <c r="C1094" s="210"/>
      <c r="D1094" s="231"/>
      <c r="E1094" s="210"/>
      <c r="F1094" s="232"/>
      <c r="G1094" s="233"/>
      <c r="H1094" s="233"/>
      <c r="I1094" s="233"/>
      <c r="J1094" s="233"/>
      <c r="K1094" s="233"/>
      <c r="L1094" s="233"/>
      <c r="M1094" s="233"/>
      <c r="N1094" s="210"/>
      <c r="O1094" s="113"/>
    </row>
    <row r="1095" spans="1:15" s="115" customFormat="1" ht="18.95" customHeight="1">
      <c r="A1095" s="203"/>
      <c r="B1095" s="214"/>
      <c r="C1095" s="210"/>
      <c r="D1095" s="231"/>
      <c r="E1095" s="210"/>
      <c r="F1095" s="232"/>
      <c r="G1095" s="233"/>
      <c r="H1095" s="233"/>
      <c r="I1095" s="233"/>
      <c r="J1095" s="233"/>
      <c r="K1095" s="233"/>
      <c r="L1095" s="233"/>
      <c r="M1095" s="233"/>
      <c r="N1095" s="210"/>
      <c r="O1095" s="113"/>
    </row>
    <row r="1096" spans="1:15" s="115" customFormat="1" ht="18.95" customHeight="1">
      <c r="A1096" s="203"/>
      <c r="B1096" s="214"/>
      <c r="C1096" s="210"/>
      <c r="D1096" s="231"/>
      <c r="E1096" s="210"/>
      <c r="F1096" s="232"/>
      <c r="G1096" s="233"/>
      <c r="H1096" s="233"/>
      <c r="I1096" s="233"/>
      <c r="J1096" s="233"/>
      <c r="K1096" s="233"/>
      <c r="L1096" s="233"/>
      <c r="M1096" s="233"/>
      <c r="N1096" s="210"/>
      <c r="O1096" s="113"/>
    </row>
    <row r="1097" spans="1:15" s="115" customFormat="1" ht="18.95" customHeight="1">
      <c r="A1097" s="203"/>
      <c r="B1097" s="214"/>
      <c r="C1097" s="210"/>
      <c r="D1097" s="231"/>
      <c r="E1097" s="210"/>
      <c r="F1097" s="232"/>
      <c r="G1097" s="233"/>
      <c r="H1097" s="233"/>
      <c r="I1097" s="233"/>
      <c r="J1097" s="233"/>
      <c r="K1097" s="233"/>
      <c r="L1097" s="233"/>
      <c r="M1097" s="233"/>
      <c r="N1097" s="210"/>
      <c r="O1097" s="113"/>
    </row>
    <row r="1098" spans="1:15" s="115" customFormat="1" ht="18.95" customHeight="1">
      <c r="A1098" s="203"/>
      <c r="B1098" s="214"/>
      <c r="C1098" s="210"/>
      <c r="D1098" s="231"/>
      <c r="E1098" s="210"/>
      <c r="F1098" s="232"/>
      <c r="G1098" s="233"/>
      <c r="H1098" s="233"/>
      <c r="I1098" s="233"/>
      <c r="J1098" s="233"/>
      <c r="K1098" s="233"/>
      <c r="L1098" s="233"/>
      <c r="M1098" s="233"/>
      <c r="N1098" s="210"/>
      <c r="O1098" s="113"/>
    </row>
    <row r="1099" spans="1:15" s="115" customFormat="1" ht="18.95" customHeight="1">
      <c r="A1099" s="203"/>
      <c r="B1099" s="214"/>
      <c r="C1099" s="210"/>
      <c r="D1099" s="231"/>
      <c r="E1099" s="210"/>
      <c r="F1099" s="232"/>
      <c r="G1099" s="233"/>
      <c r="H1099" s="233"/>
      <c r="I1099" s="233"/>
      <c r="J1099" s="233"/>
      <c r="K1099" s="233"/>
      <c r="L1099" s="233"/>
      <c r="M1099" s="233"/>
      <c r="N1099" s="210"/>
      <c r="O1099" s="113"/>
    </row>
    <row r="1100" spans="1:15" s="115" customFormat="1" ht="18.95" customHeight="1">
      <c r="A1100" s="203"/>
      <c r="B1100" s="214"/>
      <c r="C1100" s="210"/>
      <c r="D1100" s="231"/>
      <c r="E1100" s="210"/>
      <c r="F1100" s="232"/>
      <c r="G1100" s="233"/>
      <c r="H1100" s="233"/>
      <c r="I1100" s="233"/>
      <c r="J1100" s="233"/>
      <c r="K1100" s="233"/>
      <c r="L1100" s="233"/>
      <c r="M1100" s="233"/>
      <c r="N1100" s="210"/>
      <c r="O1100" s="113"/>
    </row>
    <row r="1101" spans="1:15" s="115" customFormat="1" ht="18.95" customHeight="1">
      <c r="A1101" s="203"/>
      <c r="B1101" s="214"/>
      <c r="C1101" s="210"/>
      <c r="D1101" s="231"/>
      <c r="E1101" s="210"/>
      <c r="F1101" s="232"/>
      <c r="G1101" s="233"/>
      <c r="H1101" s="233"/>
      <c r="I1101" s="233"/>
      <c r="J1101" s="233"/>
      <c r="K1101" s="233"/>
      <c r="L1101" s="233"/>
      <c r="M1101" s="233"/>
      <c r="N1101" s="210"/>
      <c r="O1101" s="113"/>
    </row>
    <row r="1102" spans="1:15" s="115" customFormat="1" ht="18.95" customHeight="1">
      <c r="A1102" s="203"/>
      <c r="B1102" s="214"/>
      <c r="C1102" s="210"/>
      <c r="D1102" s="231"/>
      <c r="E1102" s="210"/>
      <c r="F1102" s="232"/>
      <c r="G1102" s="233"/>
      <c r="H1102" s="233"/>
      <c r="I1102" s="233"/>
      <c r="J1102" s="233"/>
      <c r="K1102" s="233"/>
      <c r="L1102" s="233"/>
      <c r="M1102" s="233"/>
      <c r="N1102" s="210"/>
      <c r="O1102" s="113"/>
    </row>
    <row r="1103" spans="1:15" s="115" customFormat="1" ht="18.95" customHeight="1">
      <c r="A1103" s="203"/>
      <c r="B1103" s="214"/>
      <c r="C1103" s="210"/>
      <c r="D1103" s="231"/>
      <c r="E1103" s="210"/>
      <c r="F1103" s="232"/>
      <c r="G1103" s="233"/>
      <c r="H1103" s="233"/>
      <c r="I1103" s="233"/>
      <c r="J1103" s="233"/>
      <c r="K1103" s="233"/>
      <c r="L1103" s="233"/>
      <c r="M1103" s="233"/>
      <c r="N1103" s="210"/>
      <c r="O1103" s="113"/>
    </row>
    <row r="1104" spans="1:15" s="115" customFormat="1" ht="18.95" customHeight="1">
      <c r="A1104" s="203"/>
      <c r="B1104" s="214"/>
      <c r="C1104" s="210"/>
      <c r="D1104" s="231"/>
      <c r="E1104" s="210"/>
      <c r="F1104" s="232"/>
      <c r="G1104" s="233"/>
      <c r="H1104" s="233"/>
      <c r="I1104" s="233"/>
      <c r="J1104" s="233"/>
      <c r="K1104" s="233"/>
      <c r="L1104" s="233"/>
      <c r="M1104" s="233"/>
      <c r="N1104" s="210"/>
      <c r="O1104" s="113"/>
    </row>
    <row r="1105" spans="1:15" s="115" customFormat="1" ht="18.95" customHeight="1">
      <c r="A1105" s="203"/>
      <c r="B1105" s="214"/>
      <c r="C1105" s="210"/>
      <c r="D1105" s="231"/>
      <c r="E1105" s="210"/>
      <c r="F1105" s="232"/>
      <c r="G1105" s="233"/>
      <c r="H1105" s="233"/>
      <c r="I1105" s="233"/>
      <c r="J1105" s="233"/>
      <c r="K1105" s="233"/>
      <c r="L1105" s="233"/>
      <c r="M1105" s="233"/>
      <c r="N1105" s="210"/>
      <c r="O1105" s="113"/>
    </row>
    <row r="1106" spans="1:15" s="115" customFormat="1" ht="18.95" customHeight="1">
      <c r="A1106" s="203"/>
      <c r="B1106" s="214"/>
      <c r="C1106" s="210"/>
      <c r="D1106" s="231"/>
      <c r="E1106" s="210"/>
      <c r="F1106" s="232"/>
      <c r="G1106" s="233"/>
      <c r="H1106" s="233"/>
      <c r="I1106" s="233"/>
      <c r="J1106" s="233"/>
      <c r="K1106" s="233"/>
      <c r="L1106" s="233"/>
      <c r="M1106" s="233"/>
      <c r="N1106" s="210"/>
      <c r="O1106" s="113"/>
    </row>
    <row r="1107" spans="1:15" s="115" customFormat="1" ht="18.95" customHeight="1">
      <c r="A1107" s="203"/>
      <c r="B1107" s="214"/>
      <c r="C1107" s="210"/>
      <c r="D1107" s="231"/>
      <c r="E1107" s="210"/>
      <c r="F1107" s="232"/>
      <c r="G1107" s="233"/>
      <c r="H1107" s="233"/>
      <c r="I1107" s="233"/>
      <c r="J1107" s="233"/>
      <c r="K1107" s="233"/>
      <c r="L1107" s="233"/>
      <c r="M1107" s="233"/>
      <c r="N1107" s="210"/>
      <c r="O1107" s="113"/>
    </row>
    <row r="1108" spans="1:15" s="115" customFormat="1" ht="18.95" customHeight="1">
      <c r="A1108" s="203"/>
      <c r="B1108" s="214"/>
      <c r="C1108" s="210"/>
      <c r="D1108" s="231"/>
      <c r="E1108" s="210"/>
      <c r="F1108" s="232"/>
      <c r="G1108" s="233"/>
      <c r="H1108" s="233"/>
      <c r="I1108" s="233"/>
      <c r="J1108" s="233"/>
      <c r="K1108" s="233"/>
      <c r="L1108" s="233"/>
      <c r="M1108" s="233"/>
      <c r="N1108" s="210"/>
      <c r="O1108" s="113"/>
    </row>
    <row r="1109" spans="1:15" s="115" customFormat="1" ht="18.95" customHeight="1">
      <c r="A1109" s="203"/>
      <c r="B1109" s="214"/>
      <c r="C1109" s="210"/>
      <c r="D1109" s="231"/>
      <c r="E1109" s="210"/>
      <c r="F1109" s="232"/>
      <c r="G1109" s="233"/>
      <c r="H1109" s="233"/>
      <c r="I1109" s="233"/>
      <c r="J1109" s="233"/>
      <c r="K1109" s="233"/>
      <c r="L1109" s="233"/>
      <c r="M1109" s="233"/>
      <c r="N1109" s="210"/>
      <c r="O1109" s="113"/>
    </row>
    <row r="1110" spans="1:15" s="115" customFormat="1" ht="18.95" customHeight="1">
      <c r="A1110" s="203"/>
      <c r="B1110" s="214"/>
      <c r="C1110" s="210"/>
      <c r="D1110" s="231"/>
      <c r="E1110" s="210"/>
      <c r="F1110" s="232"/>
      <c r="G1110" s="233"/>
      <c r="H1110" s="233"/>
      <c r="I1110" s="233"/>
      <c r="J1110" s="233"/>
      <c r="K1110" s="233"/>
      <c r="L1110" s="233"/>
      <c r="M1110" s="233"/>
      <c r="N1110" s="210"/>
      <c r="O1110" s="113"/>
    </row>
    <row r="1111" spans="1:15" s="115" customFormat="1" ht="18.95" customHeight="1">
      <c r="A1111" s="203"/>
      <c r="B1111" s="214"/>
      <c r="C1111" s="210"/>
      <c r="D1111" s="231"/>
      <c r="E1111" s="210"/>
      <c r="F1111" s="232"/>
      <c r="G1111" s="233"/>
      <c r="H1111" s="233"/>
      <c r="I1111" s="233"/>
      <c r="J1111" s="233"/>
      <c r="K1111" s="233"/>
      <c r="L1111" s="233"/>
      <c r="M1111" s="233"/>
      <c r="N1111" s="210"/>
      <c r="O1111" s="113"/>
    </row>
    <row r="1112" spans="1:15" s="115" customFormat="1" ht="18.95" customHeight="1">
      <c r="A1112" s="203"/>
      <c r="B1112" s="214"/>
      <c r="C1112" s="210"/>
      <c r="D1112" s="231"/>
      <c r="E1112" s="210"/>
      <c r="F1112" s="232"/>
      <c r="G1112" s="233"/>
      <c r="H1112" s="233"/>
      <c r="I1112" s="233"/>
      <c r="J1112" s="233"/>
      <c r="K1112" s="233"/>
      <c r="L1112" s="233"/>
      <c r="M1112" s="233"/>
      <c r="N1112" s="210"/>
      <c r="O1112" s="113"/>
    </row>
    <row r="1113" spans="1:15" s="115" customFormat="1" ht="18.95" customHeight="1">
      <c r="A1113" s="203"/>
      <c r="B1113" s="214"/>
      <c r="C1113" s="210"/>
      <c r="D1113" s="231"/>
      <c r="E1113" s="210"/>
      <c r="F1113" s="232"/>
      <c r="G1113" s="233"/>
      <c r="H1113" s="233"/>
      <c r="I1113" s="233"/>
      <c r="J1113" s="233"/>
      <c r="K1113" s="233"/>
      <c r="L1113" s="233"/>
      <c r="M1113" s="233"/>
      <c r="N1113" s="210"/>
      <c r="O1113" s="113"/>
    </row>
    <row r="1114" spans="1:15" s="115" customFormat="1" ht="18.95" customHeight="1">
      <c r="A1114" s="203"/>
      <c r="B1114" s="214"/>
      <c r="C1114" s="210"/>
      <c r="D1114" s="231"/>
      <c r="E1114" s="210"/>
      <c r="F1114" s="232"/>
      <c r="G1114" s="233"/>
      <c r="H1114" s="233"/>
      <c r="I1114" s="233"/>
      <c r="J1114" s="233"/>
      <c r="K1114" s="233"/>
      <c r="L1114" s="233"/>
      <c r="M1114" s="233"/>
      <c r="N1114" s="210"/>
      <c r="O1114" s="113"/>
    </row>
    <row r="1115" spans="1:15" s="115" customFormat="1" ht="18.95" customHeight="1">
      <c r="A1115" s="203"/>
      <c r="B1115" s="214"/>
      <c r="C1115" s="210"/>
      <c r="D1115" s="231"/>
      <c r="E1115" s="210"/>
      <c r="F1115" s="232"/>
      <c r="G1115" s="233"/>
      <c r="H1115" s="233"/>
      <c r="I1115" s="233"/>
      <c r="J1115" s="233"/>
      <c r="K1115" s="233"/>
      <c r="L1115" s="233"/>
      <c r="M1115" s="233"/>
      <c r="N1115" s="210"/>
      <c r="O1115" s="113"/>
    </row>
    <row r="1116" spans="1:15" s="115" customFormat="1" ht="18.95" customHeight="1">
      <c r="A1116" s="203"/>
      <c r="B1116" s="214"/>
      <c r="C1116" s="210"/>
      <c r="D1116" s="231"/>
      <c r="E1116" s="210"/>
      <c r="F1116" s="232"/>
      <c r="G1116" s="233"/>
      <c r="H1116" s="233"/>
      <c r="I1116" s="233"/>
      <c r="J1116" s="233"/>
      <c r="K1116" s="233"/>
      <c r="L1116" s="233"/>
      <c r="M1116" s="233"/>
      <c r="N1116" s="210"/>
      <c r="O1116" s="113"/>
    </row>
    <row r="1117" spans="1:15" s="115" customFormat="1" ht="18.95" customHeight="1">
      <c r="A1117" s="203"/>
      <c r="B1117" s="214"/>
      <c r="C1117" s="210"/>
      <c r="D1117" s="231"/>
      <c r="E1117" s="210"/>
      <c r="F1117" s="232"/>
      <c r="G1117" s="233"/>
      <c r="H1117" s="233"/>
      <c r="I1117" s="233"/>
      <c r="J1117" s="233"/>
      <c r="K1117" s="233"/>
      <c r="L1117" s="233"/>
      <c r="M1117" s="233"/>
      <c r="N1117" s="210"/>
      <c r="O1117" s="113"/>
    </row>
    <row r="1118" spans="1:15" s="115" customFormat="1" ht="18.95" customHeight="1">
      <c r="A1118" s="203"/>
      <c r="B1118" s="214"/>
      <c r="C1118" s="210"/>
      <c r="D1118" s="231"/>
      <c r="E1118" s="210"/>
      <c r="F1118" s="232"/>
      <c r="G1118" s="233"/>
      <c r="H1118" s="233"/>
      <c r="I1118" s="233"/>
      <c r="J1118" s="233"/>
      <c r="K1118" s="233"/>
      <c r="L1118" s="233"/>
      <c r="M1118" s="233"/>
      <c r="N1118" s="210"/>
      <c r="O1118" s="113"/>
    </row>
    <row r="1119" spans="1:15" s="115" customFormat="1" ht="18.95" customHeight="1">
      <c r="A1119" s="203"/>
      <c r="B1119" s="214"/>
      <c r="C1119" s="210"/>
      <c r="D1119" s="231"/>
      <c r="E1119" s="210"/>
      <c r="F1119" s="232"/>
      <c r="G1119" s="233"/>
      <c r="H1119" s="233"/>
      <c r="I1119" s="233"/>
      <c r="J1119" s="233"/>
      <c r="K1119" s="233"/>
      <c r="L1119" s="233"/>
      <c r="M1119" s="233"/>
      <c r="N1119" s="210"/>
      <c r="O1119" s="113"/>
    </row>
    <row r="1120" spans="1:15" s="115" customFormat="1" ht="18.95" customHeight="1">
      <c r="A1120" s="203"/>
      <c r="B1120" s="214"/>
      <c r="C1120" s="210"/>
      <c r="D1120" s="231"/>
      <c r="E1120" s="210"/>
      <c r="F1120" s="232"/>
      <c r="G1120" s="233"/>
      <c r="H1120" s="233"/>
      <c r="I1120" s="233"/>
      <c r="J1120" s="233"/>
      <c r="K1120" s="233"/>
      <c r="L1120" s="233"/>
      <c r="M1120" s="233"/>
      <c r="N1120" s="210"/>
      <c r="O1120" s="113"/>
    </row>
    <row r="1121" spans="1:15" s="115" customFormat="1" ht="18.95" customHeight="1">
      <c r="A1121" s="203"/>
      <c r="B1121" s="214"/>
      <c r="C1121" s="210"/>
      <c r="D1121" s="231"/>
      <c r="E1121" s="210"/>
      <c r="F1121" s="232"/>
      <c r="G1121" s="233"/>
      <c r="H1121" s="233"/>
      <c r="I1121" s="233"/>
      <c r="J1121" s="233"/>
      <c r="K1121" s="233"/>
      <c r="L1121" s="233"/>
      <c r="M1121" s="233"/>
      <c r="N1121" s="210"/>
      <c r="O1121" s="113"/>
    </row>
    <row r="1122" spans="1:15" s="115" customFormat="1" ht="18.95" customHeight="1">
      <c r="A1122" s="203"/>
      <c r="B1122" s="214"/>
      <c r="C1122" s="210"/>
      <c r="D1122" s="231"/>
      <c r="E1122" s="210"/>
      <c r="F1122" s="232"/>
      <c r="G1122" s="233"/>
      <c r="H1122" s="233"/>
      <c r="I1122" s="233"/>
      <c r="J1122" s="233"/>
      <c r="K1122" s="233"/>
      <c r="L1122" s="233"/>
      <c r="M1122" s="233"/>
      <c r="N1122" s="210"/>
      <c r="O1122" s="113"/>
    </row>
    <row r="1123" spans="1:15" s="115" customFormat="1" ht="18.95" customHeight="1">
      <c r="A1123" s="203"/>
      <c r="B1123" s="214"/>
      <c r="C1123" s="210"/>
      <c r="D1123" s="231"/>
      <c r="E1123" s="210"/>
      <c r="F1123" s="232"/>
      <c r="G1123" s="233"/>
      <c r="H1123" s="233"/>
      <c r="I1123" s="233"/>
      <c r="J1123" s="233"/>
      <c r="K1123" s="233"/>
      <c r="L1123" s="233"/>
      <c r="M1123" s="233"/>
      <c r="N1123" s="210"/>
      <c r="O1123" s="113"/>
    </row>
    <row r="1124" spans="1:15" s="115" customFormat="1" ht="18.95" customHeight="1">
      <c r="A1124" s="203"/>
      <c r="B1124" s="214"/>
      <c r="C1124" s="210"/>
      <c r="D1124" s="231"/>
      <c r="E1124" s="210"/>
      <c r="F1124" s="232"/>
      <c r="G1124" s="233"/>
      <c r="H1124" s="233"/>
      <c r="I1124" s="233"/>
      <c r="J1124" s="233"/>
      <c r="K1124" s="233"/>
      <c r="L1124" s="233"/>
      <c r="M1124" s="233"/>
      <c r="N1124" s="210"/>
      <c r="O1124" s="113"/>
    </row>
    <row r="1125" spans="1:15" s="115" customFormat="1" ht="18.95" customHeight="1">
      <c r="A1125" s="203"/>
      <c r="B1125" s="214"/>
      <c r="C1125" s="210"/>
      <c r="D1125" s="231"/>
      <c r="E1125" s="210"/>
      <c r="F1125" s="232"/>
      <c r="G1125" s="233"/>
      <c r="H1125" s="233"/>
      <c r="I1125" s="233"/>
      <c r="J1125" s="233"/>
      <c r="K1125" s="233"/>
      <c r="L1125" s="233"/>
      <c r="M1125" s="233"/>
      <c r="N1125" s="210"/>
      <c r="O1125" s="113"/>
    </row>
    <row r="1126" spans="1:15" s="115" customFormat="1" ht="18.95" customHeight="1">
      <c r="A1126" s="203"/>
      <c r="B1126" s="214"/>
      <c r="C1126" s="210"/>
      <c r="D1126" s="231"/>
      <c r="E1126" s="210"/>
      <c r="F1126" s="232"/>
      <c r="G1126" s="233"/>
      <c r="H1126" s="233"/>
      <c r="I1126" s="233"/>
      <c r="J1126" s="233"/>
      <c r="K1126" s="233"/>
      <c r="L1126" s="233"/>
      <c r="M1126" s="233"/>
      <c r="N1126" s="210"/>
      <c r="O1126" s="113"/>
    </row>
    <row r="1127" spans="1:15" s="115" customFormat="1" ht="18.95" customHeight="1">
      <c r="A1127" s="203"/>
      <c r="B1127" s="214"/>
      <c r="C1127" s="210"/>
      <c r="D1127" s="231"/>
      <c r="E1127" s="210"/>
      <c r="F1127" s="232"/>
      <c r="G1127" s="233"/>
      <c r="H1127" s="233"/>
      <c r="I1127" s="233"/>
      <c r="J1127" s="233"/>
      <c r="K1127" s="233"/>
      <c r="L1127" s="233"/>
      <c r="M1127" s="233"/>
      <c r="N1127" s="210"/>
      <c r="O1127" s="113"/>
    </row>
    <row r="1128" spans="1:15" s="115" customFormat="1" ht="18.95" customHeight="1">
      <c r="A1128" s="203"/>
      <c r="B1128" s="214"/>
      <c r="C1128" s="210"/>
      <c r="D1128" s="231"/>
      <c r="E1128" s="210"/>
      <c r="F1128" s="232"/>
      <c r="G1128" s="233"/>
      <c r="H1128" s="233"/>
      <c r="I1128" s="233"/>
      <c r="J1128" s="233"/>
      <c r="K1128" s="233"/>
      <c r="L1128" s="233"/>
      <c r="M1128" s="233"/>
      <c r="N1128" s="210"/>
      <c r="O1128" s="113"/>
    </row>
    <row r="1129" spans="1:15" s="115" customFormat="1" ht="18.95" customHeight="1">
      <c r="A1129" s="203"/>
      <c r="B1129" s="214"/>
      <c r="C1129" s="210"/>
      <c r="D1129" s="231"/>
      <c r="E1129" s="210"/>
      <c r="F1129" s="232"/>
      <c r="G1129" s="233"/>
      <c r="H1129" s="233"/>
      <c r="I1129" s="233"/>
      <c r="J1129" s="233"/>
      <c r="K1129" s="233"/>
      <c r="L1129" s="233"/>
      <c r="M1129" s="233"/>
      <c r="N1129" s="210"/>
      <c r="O1129" s="113"/>
    </row>
    <row r="1130" spans="1:15" s="115" customFormat="1" ht="18.95" customHeight="1">
      <c r="A1130" s="203"/>
      <c r="B1130" s="214"/>
      <c r="C1130" s="210"/>
      <c r="D1130" s="231"/>
      <c r="E1130" s="210"/>
      <c r="F1130" s="232"/>
      <c r="G1130" s="233"/>
      <c r="H1130" s="233"/>
      <c r="I1130" s="233"/>
      <c r="J1130" s="233"/>
      <c r="K1130" s="233"/>
      <c r="L1130" s="233"/>
      <c r="M1130" s="233"/>
      <c r="N1130" s="210"/>
      <c r="O1130" s="113"/>
    </row>
    <row r="1131" spans="1:15" s="115" customFormat="1" ht="18.95" customHeight="1">
      <c r="A1131" s="203"/>
      <c r="B1131" s="214"/>
      <c r="C1131" s="210"/>
      <c r="D1131" s="231"/>
      <c r="E1131" s="210"/>
      <c r="F1131" s="232"/>
      <c r="G1131" s="233"/>
      <c r="H1131" s="233"/>
      <c r="I1131" s="233"/>
      <c r="J1131" s="233"/>
      <c r="K1131" s="233"/>
      <c r="L1131" s="233"/>
      <c r="M1131" s="233"/>
      <c r="N1131" s="210"/>
      <c r="O1131" s="113"/>
    </row>
    <row r="1132" spans="1:15" s="115" customFormat="1" ht="18.95" customHeight="1">
      <c r="A1132" s="203"/>
      <c r="B1132" s="214"/>
      <c r="C1132" s="210"/>
      <c r="D1132" s="231"/>
      <c r="E1132" s="210"/>
      <c r="F1132" s="232"/>
      <c r="G1132" s="233"/>
      <c r="H1132" s="233"/>
      <c r="I1132" s="233"/>
      <c r="J1132" s="233"/>
      <c r="K1132" s="233"/>
      <c r="L1132" s="233"/>
      <c r="M1132" s="233"/>
      <c r="N1132" s="210"/>
      <c r="O1132" s="113"/>
    </row>
    <row r="1133" spans="1:15" s="115" customFormat="1" ht="18.95" customHeight="1">
      <c r="A1133" s="203"/>
      <c r="B1133" s="214"/>
      <c r="C1133" s="210"/>
      <c r="D1133" s="231"/>
      <c r="E1133" s="210"/>
      <c r="F1133" s="232"/>
      <c r="G1133" s="233"/>
      <c r="H1133" s="233"/>
      <c r="I1133" s="233"/>
      <c r="J1133" s="233"/>
      <c r="K1133" s="233"/>
      <c r="L1133" s="233"/>
      <c r="M1133" s="233"/>
      <c r="N1133" s="210"/>
      <c r="O1133" s="113"/>
    </row>
    <row r="1134" spans="1:15" s="115" customFormat="1" ht="18.95" customHeight="1">
      <c r="A1134" s="203"/>
      <c r="B1134" s="214"/>
      <c r="C1134" s="210"/>
      <c r="D1134" s="231"/>
      <c r="E1134" s="210"/>
      <c r="F1134" s="232"/>
      <c r="G1134" s="233"/>
      <c r="H1134" s="233"/>
      <c r="I1134" s="233"/>
      <c r="J1134" s="233"/>
      <c r="K1134" s="233"/>
      <c r="L1134" s="233"/>
      <c r="M1134" s="233"/>
      <c r="N1134" s="210"/>
      <c r="O1134" s="113"/>
    </row>
    <row r="1135" spans="1:15" s="115" customFormat="1" ht="18.95" customHeight="1">
      <c r="A1135" s="203"/>
      <c r="B1135" s="214"/>
      <c r="C1135" s="210"/>
      <c r="D1135" s="231"/>
      <c r="E1135" s="210"/>
      <c r="F1135" s="232"/>
      <c r="G1135" s="233"/>
      <c r="H1135" s="233"/>
      <c r="I1135" s="233"/>
      <c r="J1135" s="233"/>
      <c r="K1135" s="233"/>
      <c r="L1135" s="233"/>
      <c r="M1135" s="233"/>
      <c r="N1135" s="210"/>
      <c r="O1135" s="113"/>
    </row>
    <row r="1136" spans="1:15" s="115" customFormat="1" ht="18.95" customHeight="1">
      <c r="A1136" s="203"/>
      <c r="B1136" s="214"/>
      <c r="C1136" s="210"/>
      <c r="D1136" s="231"/>
      <c r="E1136" s="210"/>
      <c r="F1136" s="232"/>
      <c r="G1136" s="233"/>
      <c r="H1136" s="233"/>
      <c r="I1136" s="233"/>
      <c r="J1136" s="233"/>
      <c r="K1136" s="233"/>
      <c r="L1136" s="233"/>
      <c r="M1136" s="233"/>
      <c r="N1136" s="210"/>
      <c r="O1136" s="113"/>
    </row>
    <row r="1137" spans="1:15" s="115" customFormat="1" ht="18.95" customHeight="1">
      <c r="A1137" s="203"/>
      <c r="B1137" s="214"/>
      <c r="C1137" s="210"/>
      <c r="D1137" s="231"/>
      <c r="E1137" s="210"/>
      <c r="F1137" s="232"/>
      <c r="G1137" s="233"/>
      <c r="H1137" s="233"/>
      <c r="I1137" s="233"/>
      <c r="J1137" s="233"/>
      <c r="K1137" s="233"/>
      <c r="L1137" s="233"/>
      <c r="M1137" s="233"/>
      <c r="N1137" s="210"/>
      <c r="O1137" s="113"/>
    </row>
    <row r="1138" spans="1:15" s="115" customFormat="1" ht="18.95" customHeight="1">
      <c r="A1138" s="203"/>
      <c r="B1138" s="214"/>
      <c r="C1138" s="210"/>
      <c r="D1138" s="231"/>
      <c r="E1138" s="210"/>
      <c r="F1138" s="232"/>
      <c r="G1138" s="233"/>
      <c r="H1138" s="233"/>
      <c r="I1138" s="233"/>
      <c r="J1138" s="233"/>
      <c r="K1138" s="233"/>
      <c r="L1138" s="233"/>
      <c r="M1138" s="233"/>
      <c r="N1138" s="210"/>
      <c r="O1138" s="113"/>
    </row>
    <row r="1139" spans="1:15" s="115" customFormat="1" ht="18.95" customHeight="1">
      <c r="A1139" s="203"/>
      <c r="B1139" s="214"/>
      <c r="C1139" s="210"/>
      <c r="D1139" s="231"/>
      <c r="E1139" s="210"/>
      <c r="F1139" s="232"/>
      <c r="G1139" s="233"/>
      <c r="H1139" s="233"/>
      <c r="I1139" s="233"/>
      <c r="J1139" s="233"/>
      <c r="K1139" s="233"/>
      <c r="L1139" s="233"/>
      <c r="M1139" s="233"/>
      <c r="N1139" s="210"/>
      <c r="O1139" s="113"/>
    </row>
    <row r="1140" spans="1:15" s="115" customFormat="1" ht="18.95" customHeight="1">
      <c r="A1140" s="203"/>
      <c r="B1140" s="214"/>
      <c r="C1140" s="210"/>
      <c r="D1140" s="231"/>
      <c r="E1140" s="210"/>
      <c r="F1140" s="232"/>
      <c r="G1140" s="233"/>
      <c r="H1140" s="233"/>
      <c r="I1140" s="233"/>
      <c r="J1140" s="233"/>
      <c r="K1140" s="233"/>
      <c r="L1140" s="233"/>
      <c r="M1140" s="233"/>
      <c r="N1140" s="210"/>
      <c r="O1140" s="113"/>
    </row>
    <row r="1141" spans="1:15" s="115" customFormat="1" ht="18.95" customHeight="1">
      <c r="A1141" s="203"/>
      <c r="B1141" s="214"/>
      <c r="C1141" s="210"/>
      <c r="D1141" s="231"/>
      <c r="E1141" s="210"/>
      <c r="F1141" s="232"/>
      <c r="G1141" s="233"/>
      <c r="H1141" s="233"/>
      <c r="I1141" s="233"/>
      <c r="J1141" s="233"/>
      <c r="K1141" s="233"/>
      <c r="L1141" s="233"/>
      <c r="M1141" s="233"/>
      <c r="N1141" s="210"/>
      <c r="O1141" s="113"/>
    </row>
    <row r="1142" spans="1:15" s="115" customFormat="1" ht="18.95" customHeight="1">
      <c r="A1142" s="203"/>
      <c r="B1142" s="214"/>
      <c r="C1142" s="210"/>
      <c r="D1142" s="231"/>
      <c r="E1142" s="210"/>
      <c r="F1142" s="232"/>
      <c r="G1142" s="233"/>
      <c r="H1142" s="233"/>
      <c r="I1142" s="233"/>
      <c r="J1142" s="233"/>
      <c r="K1142" s="233"/>
      <c r="L1142" s="233"/>
      <c r="M1142" s="233"/>
      <c r="N1142" s="210"/>
      <c r="O1142" s="113"/>
    </row>
    <row r="1143" spans="1:15" s="115" customFormat="1" ht="18.95" customHeight="1">
      <c r="A1143" s="203"/>
      <c r="B1143" s="214"/>
      <c r="C1143" s="210"/>
      <c r="D1143" s="231"/>
      <c r="E1143" s="210"/>
      <c r="F1143" s="232"/>
      <c r="G1143" s="233"/>
      <c r="H1143" s="233"/>
      <c r="I1143" s="233"/>
      <c r="J1143" s="233"/>
      <c r="K1143" s="233"/>
      <c r="L1143" s="233"/>
      <c r="M1143" s="233"/>
      <c r="N1143" s="210"/>
      <c r="O1143" s="113"/>
    </row>
    <row r="1144" spans="1:15" s="115" customFormat="1" ht="18.95" customHeight="1">
      <c r="A1144" s="203"/>
      <c r="B1144" s="214"/>
      <c r="C1144" s="210"/>
      <c r="D1144" s="231"/>
      <c r="E1144" s="210"/>
      <c r="F1144" s="232"/>
      <c r="G1144" s="233"/>
      <c r="H1144" s="233"/>
      <c r="I1144" s="233"/>
      <c r="J1144" s="233"/>
      <c r="K1144" s="233"/>
      <c r="L1144" s="233"/>
      <c r="M1144" s="233"/>
      <c r="N1144" s="210"/>
      <c r="O1144" s="113"/>
    </row>
    <row r="1145" spans="1:15" s="115" customFormat="1" ht="18.95" customHeight="1">
      <c r="A1145" s="203"/>
      <c r="B1145" s="214"/>
      <c r="C1145" s="210"/>
      <c r="D1145" s="231"/>
      <c r="E1145" s="210"/>
      <c r="F1145" s="232"/>
      <c r="G1145" s="233"/>
      <c r="H1145" s="233"/>
      <c r="I1145" s="233"/>
      <c r="J1145" s="233"/>
      <c r="K1145" s="233"/>
      <c r="L1145" s="233"/>
      <c r="M1145" s="233"/>
      <c r="N1145" s="210"/>
      <c r="O1145" s="113"/>
    </row>
    <row r="1146" spans="1:15" s="115" customFormat="1" ht="18.95" customHeight="1">
      <c r="A1146" s="203"/>
      <c r="B1146" s="214"/>
      <c r="C1146" s="210"/>
      <c r="D1146" s="231"/>
      <c r="E1146" s="210"/>
      <c r="F1146" s="232"/>
      <c r="G1146" s="233"/>
      <c r="H1146" s="233"/>
      <c r="I1146" s="233"/>
      <c r="J1146" s="233"/>
      <c r="K1146" s="233"/>
      <c r="L1146" s="233"/>
      <c r="M1146" s="233"/>
      <c r="N1146" s="210"/>
      <c r="O1146" s="113"/>
    </row>
    <row r="1147" spans="1:15" s="115" customFormat="1" ht="18.95" customHeight="1">
      <c r="A1147" s="203"/>
      <c r="B1147" s="214"/>
      <c r="C1147" s="210"/>
      <c r="D1147" s="231"/>
      <c r="E1147" s="210"/>
      <c r="F1147" s="232"/>
      <c r="G1147" s="233"/>
      <c r="H1147" s="233"/>
      <c r="I1147" s="233"/>
      <c r="J1147" s="233"/>
      <c r="K1147" s="233"/>
      <c r="L1147" s="233"/>
      <c r="M1147" s="233"/>
      <c r="N1147" s="210"/>
      <c r="O1147" s="113"/>
    </row>
    <row r="1148" spans="1:15" s="115" customFormat="1" ht="18.95" customHeight="1">
      <c r="A1148" s="203"/>
      <c r="B1148" s="214"/>
      <c r="C1148" s="210"/>
      <c r="D1148" s="231"/>
      <c r="E1148" s="210"/>
      <c r="F1148" s="232"/>
      <c r="G1148" s="233"/>
      <c r="H1148" s="233"/>
      <c r="I1148" s="233"/>
      <c r="J1148" s="233"/>
      <c r="K1148" s="233"/>
      <c r="L1148" s="233"/>
      <c r="M1148" s="233"/>
      <c r="N1148" s="210"/>
      <c r="O1148" s="113"/>
    </row>
    <row r="1149" spans="1:15" s="115" customFormat="1" ht="18.95" customHeight="1">
      <c r="A1149" s="203"/>
      <c r="B1149" s="214"/>
      <c r="C1149" s="210"/>
      <c r="D1149" s="231"/>
      <c r="E1149" s="210"/>
      <c r="F1149" s="232"/>
      <c r="G1149" s="233"/>
      <c r="H1149" s="233"/>
      <c r="I1149" s="233"/>
      <c r="J1149" s="233"/>
      <c r="K1149" s="233"/>
      <c r="L1149" s="233"/>
      <c r="M1149" s="233"/>
      <c r="N1149" s="210"/>
      <c r="O1149" s="113"/>
    </row>
    <row r="1150" spans="1:15" s="115" customFormat="1" ht="18.95" customHeight="1">
      <c r="A1150" s="203"/>
      <c r="B1150" s="214"/>
      <c r="C1150" s="210"/>
      <c r="D1150" s="231"/>
      <c r="E1150" s="210"/>
      <c r="F1150" s="232"/>
      <c r="G1150" s="233"/>
      <c r="H1150" s="233"/>
      <c r="I1150" s="233"/>
      <c r="J1150" s="233"/>
      <c r="K1150" s="233"/>
      <c r="L1150" s="233"/>
      <c r="M1150" s="233"/>
      <c r="N1150" s="210"/>
      <c r="O1150" s="113"/>
    </row>
    <row r="1151" spans="1:15" s="115" customFormat="1" ht="18.95" customHeight="1">
      <c r="A1151" s="203"/>
      <c r="B1151" s="214"/>
      <c r="C1151" s="210"/>
      <c r="D1151" s="231"/>
      <c r="E1151" s="210"/>
      <c r="F1151" s="232"/>
      <c r="G1151" s="233"/>
      <c r="H1151" s="233"/>
      <c r="I1151" s="233"/>
      <c r="J1151" s="233"/>
      <c r="K1151" s="233"/>
      <c r="L1151" s="233"/>
      <c r="M1151" s="233"/>
      <c r="N1151" s="210"/>
      <c r="O1151" s="113"/>
    </row>
    <row r="1152" spans="1:15" s="115" customFormat="1" ht="18.95" customHeight="1">
      <c r="A1152" s="203"/>
      <c r="B1152" s="214"/>
      <c r="C1152" s="210"/>
      <c r="D1152" s="231"/>
      <c r="E1152" s="210"/>
      <c r="F1152" s="232"/>
      <c r="G1152" s="233"/>
      <c r="H1152" s="233"/>
      <c r="I1152" s="233"/>
      <c r="J1152" s="233"/>
      <c r="K1152" s="233"/>
      <c r="L1152" s="233"/>
      <c r="M1152" s="233"/>
      <c r="N1152" s="210"/>
      <c r="O1152" s="113"/>
    </row>
    <row r="1153" spans="1:15" s="115" customFormat="1" ht="18.95" customHeight="1">
      <c r="A1153" s="203"/>
      <c r="B1153" s="214"/>
      <c r="C1153" s="210"/>
      <c r="D1153" s="231"/>
      <c r="E1153" s="210"/>
      <c r="F1153" s="232"/>
      <c r="G1153" s="233"/>
      <c r="H1153" s="233"/>
      <c r="I1153" s="233"/>
      <c r="J1153" s="233"/>
      <c r="K1153" s="233"/>
      <c r="L1153" s="233"/>
      <c r="M1153" s="233"/>
      <c r="N1153" s="210"/>
      <c r="O1153" s="113"/>
    </row>
    <row r="1154" spans="1:15" s="115" customFormat="1" ht="18.95" customHeight="1">
      <c r="A1154" s="203"/>
      <c r="B1154" s="214"/>
      <c r="C1154" s="210"/>
      <c r="D1154" s="231"/>
      <c r="E1154" s="210"/>
      <c r="F1154" s="232"/>
      <c r="G1154" s="233"/>
      <c r="H1154" s="233"/>
      <c r="I1154" s="233"/>
      <c r="J1154" s="233"/>
      <c r="K1154" s="233"/>
      <c r="L1154" s="233"/>
      <c r="M1154" s="233"/>
      <c r="N1154" s="210"/>
      <c r="O1154" s="113"/>
    </row>
    <row r="1155" spans="1:15" s="115" customFormat="1" ht="18.95" customHeight="1">
      <c r="A1155" s="203"/>
      <c r="B1155" s="214"/>
      <c r="C1155" s="210"/>
      <c r="D1155" s="231"/>
      <c r="E1155" s="210"/>
      <c r="F1155" s="232"/>
      <c r="G1155" s="233"/>
      <c r="H1155" s="233"/>
      <c r="I1155" s="233"/>
      <c r="J1155" s="233"/>
      <c r="K1155" s="233"/>
      <c r="L1155" s="233"/>
      <c r="M1155" s="233"/>
      <c r="N1155" s="210"/>
      <c r="O1155" s="113"/>
    </row>
    <row r="1156" spans="1:15" s="115" customFormat="1" ht="18.95" customHeight="1">
      <c r="A1156" s="203"/>
      <c r="B1156" s="214"/>
      <c r="C1156" s="210"/>
      <c r="D1156" s="231"/>
      <c r="E1156" s="210"/>
      <c r="F1156" s="232"/>
      <c r="G1156" s="233"/>
      <c r="H1156" s="233"/>
      <c r="I1156" s="233"/>
      <c r="J1156" s="233"/>
      <c r="K1156" s="233"/>
      <c r="L1156" s="233"/>
      <c r="M1156" s="233"/>
      <c r="N1156" s="210"/>
      <c r="O1156" s="113"/>
    </row>
    <row r="1157" spans="1:15" s="115" customFormat="1" ht="18.95" customHeight="1">
      <c r="A1157" s="203"/>
      <c r="B1157" s="214"/>
      <c r="C1157" s="210"/>
      <c r="D1157" s="231"/>
      <c r="E1157" s="210"/>
      <c r="F1157" s="232"/>
      <c r="G1157" s="233"/>
      <c r="H1157" s="233"/>
      <c r="I1157" s="233"/>
      <c r="J1157" s="233"/>
      <c r="K1157" s="233"/>
      <c r="L1157" s="233"/>
      <c r="M1157" s="233"/>
      <c r="N1157" s="210"/>
      <c r="O1157" s="113"/>
    </row>
    <row r="1158" spans="1:15" s="115" customFormat="1" ht="18.95" customHeight="1">
      <c r="A1158" s="203"/>
      <c r="B1158" s="214"/>
      <c r="C1158" s="210"/>
      <c r="D1158" s="231"/>
      <c r="E1158" s="210"/>
      <c r="F1158" s="232"/>
      <c r="G1158" s="233"/>
      <c r="H1158" s="233"/>
      <c r="I1158" s="233"/>
      <c r="J1158" s="233"/>
      <c r="K1158" s="233"/>
      <c r="L1158" s="233"/>
      <c r="M1158" s="233"/>
      <c r="N1158" s="210"/>
      <c r="O1158" s="113"/>
    </row>
    <row r="1159" spans="1:15" s="115" customFormat="1" ht="18.95" customHeight="1">
      <c r="A1159" s="203"/>
      <c r="B1159" s="214"/>
      <c r="C1159" s="210"/>
      <c r="D1159" s="231"/>
      <c r="E1159" s="210"/>
      <c r="F1159" s="232"/>
      <c r="G1159" s="233"/>
      <c r="H1159" s="233"/>
      <c r="I1159" s="233"/>
      <c r="J1159" s="233"/>
      <c r="K1159" s="233"/>
      <c r="L1159" s="233"/>
      <c r="M1159" s="233"/>
      <c r="N1159" s="210"/>
      <c r="O1159" s="113"/>
    </row>
    <row r="1160" spans="1:15" s="115" customFormat="1" ht="18.95" customHeight="1">
      <c r="A1160" s="203"/>
      <c r="B1160" s="214"/>
      <c r="C1160" s="210"/>
      <c r="D1160" s="231"/>
      <c r="E1160" s="210"/>
      <c r="F1160" s="232"/>
      <c r="G1160" s="233"/>
      <c r="H1160" s="233"/>
      <c r="I1160" s="233"/>
      <c r="J1160" s="233"/>
      <c r="K1160" s="233"/>
      <c r="L1160" s="233"/>
      <c r="M1160" s="233"/>
      <c r="N1160" s="210"/>
      <c r="O1160" s="113"/>
    </row>
    <row r="1161" spans="1:15" s="115" customFormat="1" ht="18.95" customHeight="1">
      <c r="A1161" s="203"/>
      <c r="B1161" s="214"/>
      <c r="C1161" s="210"/>
      <c r="D1161" s="231"/>
      <c r="E1161" s="210"/>
      <c r="F1161" s="232"/>
      <c r="G1161" s="233"/>
      <c r="H1161" s="233"/>
      <c r="I1161" s="233"/>
      <c r="J1161" s="233"/>
      <c r="K1161" s="233"/>
      <c r="L1161" s="233"/>
      <c r="M1161" s="233"/>
      <c r="N1161" s="210"/>
      <c r="O1161" s="113"/>
    </row>
    <row r="1162" spans="1:15" s="115" customFormat="1" ht="18.95" customHeight="1">
      <c r="A1162" s="203"/>
      <c r="B1162" s="214"/>
      <c r="C1162" s="210"/>
      <c r="D1162" s="231"/>
      <c r="E1162" s="210"/>
      <c r="F1162" s="232"/>
      <c r="G1162" s="233"/>
      <c r="H1162" s="233"/>
      <c r="I1162" s="233"/>
      <c r="J1162" s="233"/>
      <c r="K1162" s="233"/>
      <c r="L1162" s="233"/>
      <c r="M1162" s="233"/>
      <c r="N1162" s="210"/>
      <c r="O1162" s="113"/>
    </row>
    <row r="1163" spans="1:15" s="115" customFormat="1" ht="18.95" customHeight="1">
      <c r="A1163" s="203"/>
      <c r="B1163" s="214"/>
      <c r="C1163" s="210"/>
      <c r="D1163" s="231"/>
      <c r="E1163" s="210"/>
      <c r="F1163" s="232"/>
      <c r="G1163" s="233"/>
      <c r="H1163" s="233"/>
      <c r="I1163" s="233"/>
      <c r="J1163" s="233"/>
      <c r="K1163" s="233"/>
      <c r="L1163" s="233"/>
      <c r="M1163" s="233"/>
      <c r="N1163" s="210"/>
      <c r="O1163" s="113"/>
    </row>
    <row r="1164" spans="1:15" s="115" customFormat="1" ht="18.95" customHeight="1">
      <c r="A1164" s="203"/>
      <c r="B1164" s="214"/>
      <c r="C1164" s="210"/>
      <c r="D1164" s="231"/>
      <c r="E1164" s="210"/>
      <c r="F1164" s="232"/>
      <c r="G1164" s="233"/>
      <c r="H1164" s="233"/>
      <c r="I1164" s="233"/>
      <c r="J1164" s="233"/>
      <c r="K1164" s="233"/>
      <c r="L1164" s="233"/>
      <c r="M1164" s="233"/>
      <c r="N1164" s="210"/>
      <c r="O1164" s="113"/>
    </row>
    <row r="1165" spans="1:15" s="115" customFormat="1" ht="18.95" customHeight="1">
      <c r="A1165" s="203"/>
      <c r="B1165" s="214"/>
      <c r="C1165" s="210"/>
      <c r="D1165" s="231"/>
      <c r="E1165" s="210"/>
      <c r="F1165" s="232"/>
      <c r="G1165" s="233"/>
      <c r="H1165" s="233"/>
      <c r="I1165" s="233"/>
      <c r="J1165" s="233"/>
      <c r="K1165" s="233"/>
      <c r="L1165" s="233"/>
      <c r="M1165" s="233"/>
      <c r="N1165" s="210"/>
      <c r="O1165" s="113"/>
    </row>
    <row r="1166" spans="1:15" s="115" customFormat="1" ht="18.95" customHeight="1">
      <c r="A1166" s="203"/>
      <c r="B1166" s="214"/>
      <c r="C1166" s="210"/>
      <c r="D1166" s="231"/>
      <c r="E1166" s="210"/>
      <c r="F1166" s="232"/>
      <c r="G1166" s="233"/>
      <c r="H1166" s="233"/>
      <c r="I1166" s="233"/>
      <c r="J1166" s="233"/>
      <c r="K1166" s="233"/>
      <c r="L1166" s="233"/>
      <c r="M1166" s="233"/>
      <c r="N1166" s="210"/>
      <c r="O1166" s="113"/>
    </row>
    <row r="1167" spans="1:15" s="115" customFormat="1" ht="18.95" customHeight="1">
      <c r="A1167" s="203"/>
      <c r="B1167" s="214"/>
      <c r="C1167" s="210"/>
      <c r="D1167" s="231"/>
      <c r="E1167" s="210"/>
      <c r="F1167" s="232"/>
      <c r="G1167" s="233"/>
      <c r="H1167" s="233"/>
      <c r="I1167" s="233"/>
      <c r="J1167" s="233"/>
      <c r="K1167" s="233"/>
      <c r="L1167" s="233"/>
      <c r="M1167" s="233"/>
      <c r="N1167" s="210"/>
      <c r="O1167" s="113"/>
    </row>
    <row r="1168" spans="1:15" s="115" customFormat="1" ht="18.95" customHeight="1">
      <c r="A1168" s="203"/>
      <c r="B1168" s="214"/>
      <c r="C1168" s="210"/>
      <c r="D1168" s="231"/>
      <c r="E1168" s="210"/>
      <c r="F1168" s="232"/>
      <c r="G1168" s="233"/>
      <c r="H1168" s="233"/>
      <c r="I1168" s="233"/>
      <c r="J1168" s="233"/>
      <c r="K1168" s="233"/>
      <c r="L1168" s="233"/>
      <c r="M1168" s="233"/>
      <c r="N1168" s="210"/>
      <c r="O1168" s="113"/>
    </row>
    <row r="1169" spans="1:15" s="115" customFormat="1" ht="18.95" customHeight="1">
      <c r="A1169" s="203"/>
      <c r="B1169" s="214"/>
      <c r="C1169" s="210"/>
      <c r="D1169" s="231"/>
      <c r="E1169" s="210"/>
      <c r="F1169" s="232"/>
      <c r="G1169" s="233"/>
      <c r="H1169" s="233"/>
      <c r="I1169" s="233"/>
      <c r="J1169" s="233"/>
      <c r="K1169" s="233"/>
      <c r="L1169" s="233"/>
      <c r="M1169" s="233"/>
      <c r="N1169" s="210"/>
      <c r="O1169" s="113"/>
    </row>
    <row r="1170" spans="1:15" s="115" customFormat="1" ht="18.95" customHeight="1">
      <c r="A1170" s="203"/>
      <c r="B1170" s="214"/>
      <c r="C1170" s="210"/>
      <c r="D1170" s="231"/>
      <c r="E1170" s="210"/>
      <c r="F1170" s="232"/>
      <c r="G1170" s="233"/>
      <c r="H1170" s="233"/>
      <c r="I1170" s="233"/>
      <c r="J1170" s="233"/>
      <c r="K1170" s="233"/>
      <c r="L1170" s="233"/>
      <c r="M1170" s="233"/>
      <c r="N1170" s="210"/>
      <c r="O1170" s="113"/>
    </row>
    <row r="1171" spans="1:15" s="115" customFormat="1" ht="18.95" customHeight="1">
      <c r="A1171" s="203"/>
      <c r="B1171" s="214"/>
      <c r="C1171" s="210"/>
      <c r="D1171" s="231"/>
      <c r="E1171" s="210"/>
      <c r="F1171" s="232"/>
      <c r="G1171" s="233"/>
      <c r="H1171" s="233"/>
      <c r="I1171" s="233"/>
      <c r="J1171" s="233"/>
      <c r="K1171" s="233"/>
      <c r="L1171" s="233"/>
      <c r="M1171" s="233"/>
      <c r="N1171" s="210"/>
      <c r="O1171" s="113"/>
    </row>
    <row r="1172" spans="1:15" s="115" customFormat="1" ht="18.95" customHeight="1">
      <c r="A1172" s="203"/>
      <c r="B1172" s="214"/>
      <c r="C1172" s="210"/>
      <c r="D1172" s="231"/>
      <c r="E1172" s="210"/>
      <c r="F1172" s="232"/>
      <c r="G1172" s="233"/>
      <c r="H1172" s="233"/>
      <c r="I1172" s="233"/>
      <c r="J1172" s="233"/>
      <c r="K1172" s="233"/>
      <c r="L1172" s="233"/>
      <c r="M1172" s="233"/>
      <c r="N1172" s="210"/>
      <c r="O1172" s="113"/>
    </row>
    <row r="1173" spans="1:15" s="115" customFormat="1" ht="18.95" customHeight="1">
      <c r="A1173" s="203"/>
      <c r="B1173" s="214"/>
      <c r="C1173" s="210"/>
      <c r="D1173" s="231"/>
      <c r="E1173" s="210"/>
      <c r="F1173" s="232"/>
      <c r="G1173" s="233"/>
      <c r="H1173" s="233"/>
      <c r="I1173" s="233"/>
      <c r="J1173" s="233"/>
      <c r="K1173" s="233"/>
      <c r="L1173" s="233"/>
      <c r="M1173" s="233"/>
      <c r="N1173" s="210"/>
      <c r="O1173" s="113"/>
    </row>
    <row r="1174" spans="1:15" s="115" customFormat="1" ht="18.95" customHeight="1">
      <c r="A1174" s="203"/>
      <c r="B1174" s="214"/>
      <c r="C1174" s="210"/>
      <c r="D1174" s="231"/>
      <c r="E1174" s="210"/>
      <c r="F1174" s="232"/>
      <c r="G1174" s="233"/>
      <c r="H1174" s="233"/>
      <c r="I1174" s="233"/>
      <c r="J1174" s="233"/>
      <c r="K1174" s="233"/>
      <c r="L1174" s="233"/>
      <c r="M1174" s="233"/>
      <c r="N1174" s="210"/>
      <c r="O1174" s="113"/>
    </row>
    <row r="1175" spans="1:15" s="115" customFormat="1" ht="18.95" customHeight="1">
      <c r="A1175" s="203"/>
      <c r="B1175" s="214"/>
      <c r="C1175" s="210"/>
      <c r="D1175" s="231"/>
      <c r="E1175" s="210"/>
      <c r="F1175" s="232"/>
      <c r="G1175" s="233"/>
      <c r="H1175" s="233"/>
      <c r="I1175" s="233"/>
      <c r="J1175" s="233"/>
      <c r="K1175" s="233"/>
      <c r="L1175" s="233"/>
      <c r="M1175" s="233"/>
      <c r="N1175" s="210"/>
      <c r="O1175" s="113"/>
    </row>
    <row r="1176" spans="1:15" s="115" customFormat="1" ht="18.95" customHeight="1">
      <c r="A1176" s="203"/>
      <c r="B1176" s="214"/>
      <c r="C1176" s="210"/>
      <c r="D1176" s="231"/>
      <c r="E1176" s="210"/>
      <c r="F1176" s="232"/>
      <c r="G1176" s="233"/>
      <c r="H1176" s="233"/>
      <c r="I1176" s="233"/>
      <c r="J1176" s="233"/>
      <c r="K1176" s="233"/>
      <c r="L1176" s="233"/>
      <c r="M1176" s="233"/>
      <c r="N1176" s="210"/>
      <c r="O1176" s="113"/>
    </row>
    <row r="1177" spans="1:15" s="115" customFormat="1" ht="18.95" customHeight="1">
      <c r="A1177" s="203"/>
      <c r="B1177" s="214"/>
      <c r="C1177" s="210"/>
      <c r="D1177" s="231"/>
      <c r="E1177" s="210"/>
      <c r="F1177" s="232"/>
      <c r="G1177" s="233"/>
      <c r="H1177" s="233"/>
      <c r="I1177" s="233"/>
      <c r="J1177" s="233"/>
      <c r="K1177" s="233"/>
      <c r="L1177" s="233"/>
      <c r="M1177" s="233"/>
      <c r="N1177" s="210"/>
      <c r="O1177" s="113"/>
    </row>
    <row r="1178" spans="1:15" s="115" customFormat="1" ht="18.95" customHeight="1">
      <c r="A1178" s="203"/>
      <c r="B1178" s="214"/>
      <c r="C1178" s="210"/>
      <c r="D1178" s="231"/>
      <c r="E1178" s="210"/>
      <c r="F1178" s="232"/>
      <c r="G1178" s="233"/>
      <c r="H1178" s="233"/>
      <c r="I1178" s="233"/>
      <c r="J1178" s="233"/>
      <c r="K1178" s="233"/>
      <c r="L1178" s="233"/>
      <c r="M1178" s="233"/>
      <c r="N1178" s="210"/>
      <c r="O1178" s="113"/>
    </row>
    <row r="1179" spans="1:15" s="115" customFormat="1" ht="18.95" customHeight="1">
      <c r="A1179" s="203"/>
      <c r="B1179" s="214"/>
      <c r="C1179" s="210"/>
      <c r="D1179" s="231"/>
      <c r="E1179" s="210"/>
      <c r="F1179" s="232"/>
      <c r="G1179" s="233"/>
      <c r="H1179" s="233"/>
      <c r="I1179" s="233"/>
      <c r="J1179" s="233"/>
      <c r="K1179" s="233"/>
      <c r="L1179" s="233"/>
      <c r="M1179" s="233"/>
      <c r="N1179" s="210"/>
      <c r="O1179" s="113"/>
    </row>
    <row r="1180" spans="1:15" s="115" customFormat="1" ht="18.95" customHeight="1">
      <c r="A1180" s="203"/>
      <c r="B1180" s="214"/>
      <c r="C1180" s="210"/>
      <c r="D1180" s="231"/>
      <c r="E1180" s="210"/>
      <c r="F1180" s="232"/>
      <c r="G1180" s="233"/>
      <c r="H1180" s="233"/>
      <c r="I1180" s="233"/>
      <c r="J1180" s="233"/>
      <c r="K1180" s="233"/>
      <c r="L1180" s="233"/>
      <c r="M1180" s="233"/>
      <c r="N1180" s="210"/>
      <c r="O1180" s="113"/>
    </row>
    <row r="1181" spans="1:15" s="115" customFormat="1" ht="18.95" customHeight="1">
      <c r="A1181" s="203"/>
      <c r="B1181" s="214"/>
      <c r="C1181" s="210"/>
      <c r="D1181" s="231"/>
      <c r="E1181" s="210"/>
      <c r="F1181" s="232"/>
      <c r="G1181" s="233"/>
      <c r="H1181" s="233"/>
      <c r="I1181" s="233"/>
      <c r="J1181" s="233"/>
      <c r="K1181" s="233"/>
      <c r="L1181" s="233"/>
      <c r="M1181" s="233"/>
      <c r="N1181" s="210"/>
      <c r="O1181" s="113"/>
    </row>
    <row r="1182" spans="1:15" s="115" customFormat="1" ht="18.95" customHeight="1">
      <c r="A1182" s="203"/>
      <c r="B1182" s="214"/>
      <c r="C1182" s="210"/>
      <c r="D1182" s="231"/>
      <c r="E1182" s="210"/>
      <c r="F1182" s="232"/>
      <c r="G1182" s="233"/>
      <c r="H1182" s="233"/>
      <c r="I1182" s="233"/>
      <c r="J1182" s="233"/>
      <c r="K1182" s="233"/>
      <c r="L1182" s="233"/>
      <c r="M1182" s="233"/>
      <c r="N1182" s="210"/>
      <c r="O1182" s="113"/>
    </row>
    <row r="1183" spans="1:15" s="115" customFormat="1" ht="18.95" customHeight="1">
      <c r="A1183" s="203"/>
      <c r="B1183" s="214"/>
      <c r="C1183" s="210"/>
      <c r="D1183" s="231"/>
      <c r="E1183" s="210"/>
      <c r="F1183" s="232"/>
      <c r="G1183" s="233"/>
      <c r="H1183" s="233"/>
      <c r="I1183" s="233"/>
      <c r="J1183" s="233"/>
      <c r="K1183" s="233"/>
      <c r="L1183" s="233"/>
      <c r="M1183" s="233"/>
      <c r="N1183" s="210"/>
      <c r="O1183" s="113"/>
    </row>
    <row r="1184" spans="1:15" s="115" customFormat="1" ht="18.95" customHeight="1">
      <c r="A1184" s="203"/>
      <c r="B1184" s="214"/>
      <c r="C1184" s="210"/>
      <c r="D1184" s="231"/>
      <c r="E1184" s="210"/>
      <c r="F1184" s="232"/>
      <c r="G1184" s="233"/>
      <c r="H1184" s="233"/>
      <c r="I1184" s="233"/>
      <c r="J1184" s="233"/>
      <c r="K1184" s="233"/>
      <c r="L1184" s="233"/>
      <c r="M1184" s="233"/>
      <c r="N1184" s="210"/>
      <c r="O1184" s="113"/>
    </row>
    <row r="1185" spans="1:15" s="115" customFormat="1" ht="18.95" customHeight="1">
      <c r="A1185" s="203"/>
      <c r="B1185" s="214"/>
      <c r="C1185" s="210"/>
      <c r="D1185" s="231"/>
      <c r="E1185" s="210"/>
      <c r="F1185" s="232"/>
      <c r="G1185" s="233"/>
      <c r="H1185" s="233"/>
      <c r="I1185" s="233"/>
      <c r="J1185" s="233"/>
      <c r="K1185" s="233"/>
      <c r="L1185" s="233"/>
      <c r="M1185" s="233"/>
      <c r="N1185" s="210"/>
      <c r="O1185" s="113"/>
    </row>
    <row r="1186" spans="1:15" s="115" customFormat="1" ht="18.95" customHeight="1">
      <c r="A1186" s="203"/>
      <c r="B1186" s="214"/>
      <c r="C1186" s="210"/>
      <c r="D1186" s="231"/>
      <c r="E1186" s="210"/>
      <c r="F1186" s="232"/>
      <c r="G1186" s="233"/>
      <c r="H1186" s="233"/>
      <c r="I1186" s="233"/>
      <c r="J1186" s="233"/>
      <c r="K1186" s="233"/>
      <c r="L1186" s="233"/>
      <c r="M1186" s="233"/>
      <c r="N1186" s="210"/>
      <c r="O1186" s="113"/>
    </row>
    <row r="1187" spans="1:15" s="115" customFormat="1" ht="18.95" customHeight="1">
      <c r="A1187" s="203"/>
      <c r="B1187" s="214"/>
      <c r="C1187" s="210"/>
      <c r="D1187" s="231"/>
      <c r="E1187" s="210"/>
      <c r="F1187" s="232"/>
      <c r="G1187" s="233"/>
      <c r="H1187" s="233"/>
      <c r="I1187" s="233"/>
      <c r="J1187" s="233"/>
      <c r="K1187" s="233"/>
      <c r="L1187" s="233"/>
      <c r="M1187" s="233"/>
      <c r="N1187" s="210"/>
      <c r="O1187" s="113"/>
    </row>
    <row r="1188" spans="1:15" s="115" customFormat="1" ht="18.95" customHeight="1">
      <c r="A1188" s="203"/>
      <c r="B1188" s="214"/>
      <c r="C1188" s="210"/>
      <c r="D1188" s="231"/>
      <c r="E1188" s="210"/>
      <c r="F1188" s="232"/>
      <c r="G1188" s="233"/>
      <c r="H1188" s="233"/>
      <c r="I1188" s="233"/>
      <c r="J1188" s="233"/>
      <c r="K1188" s="233"/>
      <c r="L1188" s="233"/>
      <c r="M1188" s="233"/>
      <c r="N1188" s="210"/>
      <c r="O1188" s="113"/>
    </row>
    <row r="1189" spans="1:15" s="115" customFormat="1" ht="18.95" customHeight="1">
      <c r="A1189" s="203"/>
      <c r="B1189" s="214"/>
      <c r="C1189" s="210"/>
      <c r="D1189" s="231"/>
      <c r="E1189" s="210"/>
      <c r="F1189" s="232"/>
      <c r="G1189" s="233"/>
      <c r="H1189" s="233"/>
      <c r="I1189" s="233"/>
      <c r="J1189" s="233"/>
      <c r="K1189" s="233"/>
      <c r="L1189" s="233"/>
      <c r="M1189" s="233"/>
      <c r="N1189" s="210"/>
      <c r="O1189" s="113"/>
    </row>
    <row r="1190" spans="1:15" s="115" customFormat="1" ht="18.95" customHeight="1">
      <c r="A1190" s="203"/>
      <c r="B1190" s="214"/>
      <c r="C1190" s="210"/>
      <c r="D1190" s="231"/>
      <c r="E1190" s="210"/>
      <c r="F1190" s="232"/>
      <c r="G1190" s="233"/>
      <c r="H1190" s="233"/>
      <c r="I1190" s="233"/>
      <c r="J1190" s="233"/>
      <c r="K1190" s="233"/>
      <c r="L1190" s="233"/>
      <c r="M1190" s="233"/>
      <c r="N1190" s="210"/>
      <c r="O1190" s="113"/>
    </row>
    <row r="1191" spans="1:15" s="115" customFormat="1" ht="18.95" customHeight="1">
      <c r="A1191" s="203"/>
      <c r="B1191" s="214"/>
      <c r="C1191" s="210"/>
      <c r="D1191" s="231"/>
      <c r="E1191" s="210"/>
      <c r="F1191" s="232"/>
      <c r="G1191" s="233"/>
      <c r="H1191" s="233"/>
      <c r="I1191" s="233"/>
      <c r="J1191" s="233"/>
      <c r="K1191" s="233"/>
      <c r="L1191" s="233"/>
      <c r="M1191" s="233"/>
      <c r="N1191" s="210"/>
      <c r="O1191" s="113"/>
    </row>
    <row r="1192" spans="1:15" s="115" customFormat="1" ht="18.95" customHeight="1">
      <c r="A1192" s="203"/>
      <c r="B1192" s="214"/>
      <c r="C1192" s="210"/>
      <c r="D1192" s="231"/>
      <c r="E1192" s="210"/>
      <c r="F1192" s="232"/>
      <c r="G1192" s="233"/>
      <c r="H1192" s="233"/>
      <c r="I1192" s="233"/>
      <c r="J1192" s="233"/>
      <c r="K1192" s="233"/>
      <c r="L1192" s="233"/>
      <c r="M1192" s="233"/>
      <c r="N1192" s="210"/>
      <c r="O1192" s="113"/>
    </row>
    <row r="1193" spans="1:15" s="115" customFormat="1" ht="18.95" customHeight="1">
      <c r="A1193" s="203"/>
      <c r="B1193" s="214"/>
      <c r="C1193" s="210"/>
      <c r="D1193" s="231"/>
      <c r="E1193" s="210"/>
      <c r="F1193" s="232"/>
      <c r="G1193" s="233"/>
      <c r="H1193" s="233"/>
      <c r="I1193" s="233"/>
      <c r="J1193" s="233"/>
      <c r="K1193" s="233"/>
      <c r="L1193" s="233"/>
      <c r="M1193" s="233"/>
      <c r="N1193" s="210"/>
      <c r="O1193" s="113"/>
    </row>
    <row r="1194" spans="1:15" s="115" customFormat="1" ht="18.95" customHeight="1">
      <c r="A1194" s="203"/>
      <c r="B1194" s="214"/>
      <c r="C1194" s="210"/>
      <c r="D1194" s="231"/>
      <c r="E1194" s="210"/>
      <c r="F1194" s="232"/>
      <c r="G1194" s="233"/>
      <c r="H1194" s="233"/>
      <c r="I1194" s="233"/>
      <c r="J1194" s="233"/>
      <c r="K1194" s="233"/>
      <c r="L1194" s="233"/>
      <c r="M1194" s="233"/>
      <c r="N1194" s="210"/>
      <c r="O1194" s="113"/>
    </row>
    <row r="1195" spans="1:15" s="115" customFormat="1" ht="18.95" customHeight="1">
      <c r="A1195" s="203"/>
      <c r="B1195" s="214"/>
      <c r="C1195" s="210"/>
      <c r="D1195" s="231"/>
      <c r="E1195" s="210"/>
      <c r="F1195" s="232"/>
      <c r="G1195" s="233"/>
      <c r="H1195" s="233"/>
      <c r="I1195" s="233"/>
      <c r="J1195" s="233"/>
      <c r="K1195" s="233"/>
      <c r="L1195" s="233"/>
      <c r="M1195" s="233"/>
      <c r="N1195" s="210"/>
      <c r="O1195" s="113"/>
    </row>
    <row r="1196" spans="1:15" s="115" customFormat="1" ht="18.95" customHeight="1">
      <c r="A1196" s="203"/>
      <c r="B1196" s="214"/>
      <c r="C1196" s="210"/>
      <c r="D1196" s="231"/>
      <c r="E1196" s="210"/>
      <c r="F1196" s="232"/>
      <c r="G1196" s="233"/>
      <c r="H1196" s="233"/>
      <c r="I1196" s="233"/>
      <c r="J1196" s="233"/>
      <c r="K1196" s="233"/>
      <c r="L1196" s="233"/>
      <c r="M1196" s="233"/>
      <c r="N1196" s="210"/>
      <c r="O1196" s="113"/>
    </row>
    <row r="1197" spans="1:15" s="115" customFormat="1" ht="18.95" customHeight="1">
      <c r="A1197" s="203"/>
      <c r="B1197" s="214"/>
      <c r="C1197" s="210"/>
      <c r="D1197" s="231"/>
      <c r="E1197" s="210"/>
      <c r="F1197" s="232"/>
      <c r="G1197" s="233"/>
      <c r="H1197" s="233"/>
      <c r="I1197" s="233"/>
      <c r="J1197" s="233"/>
      <c r="K1197" s="233"/>
      <c r="L1197" s="233"/>
      <c r="M1197" s="233"/>
      <c r="N1197" s="210"/>
      <c r="O1197" s="113"/>
    </row>
    <row r="1198" spans="1:15" s="115" customFormat="1" ht="18.95" customHeight="1">
      <c r="A1198" s="203"/>
      <c r="B1198" s="214"/>
      <c r="C1198" s="210"/>
      <c r="D1198" s="231"/>
      <c r="E1198" s="210"/>
      <c r="F1198" s="232"/>
      <c r="G1198" s="233"/>
      <c r="H1198" s="233"/>
      <c r="I1198" s="233"/>
      <c r="J1198" s="233"/>
      <c r="K1198" s="233"/>
      <c r="L1198" s="233"/>
      <c r="M1198" s="233"/>
      <c r="N1198" s="210"/>
      <c r="O1198" s="113"/>
    </row>
    <row r="1199" spans="1:15" s="115" customFormat="1" ht="18.95" customHeight="1">
      <c r="A1199" s="203"/>
      <c r="B1199" s="214"/>
      <c r="C1199" s="210"/>
      <c r="D1199" s="231"/>
      <c r="E1199" s="210"/>
      <c r="F1199" s="232"/>
      <c r="G1199" s="233"/>
      <c r="H1199" s="233"/>
      <c r="I1199" s="233"/>
      <c r="J1199" s="233"/>
      <c r="K1199" s="233"/>
      <c r="L1199" s="233"/>
      <c r="M1199" s="233"/>
      <c r="N1199" s="210"/>
      <c r="O1199" s="113"/>
    </row>
    <row r="1200" spans="1:15" s="115" customFormat="1" ht="18.95" customHeight="1">
      <c r="A1200" s="203"/>
      <c r="B1200" s="214"/>
      <c r="C1200" s="210"/>
      <c r="D1200" s="231"/>
      <c r="E1200" s="210"/>
      <c r="F1200" s="232"/>
      <c r="G1200" s="233"/>
      <c r="H1200" s="233"/>
      <c r="I1200" s="233"/>
      <c r="J1200" s="233"/>
      <c r="K1200" s="233"/>
      <c r="L1200" s="233"/>
      <c r="M1200" s="233"/>
      <c r="N1200" s="210"/>
      <c r="O1200" s="113"/>
    </row>
    <row r="1201" spans="1:15" s="115" customFormat="1" ht="18.95" customHeight="1">
      <c r="A1201" s="203"/>
      <c r="B1201" s="214"/>
      <c r="C1201" s="210"/>
      <c r="D1201" s="231"/>
      <c r="E1201" s="210"/>
      <c r="F1201" s="232"/>
      <c r="G1201" s="233"/>
      <c r="H1201" s="233"/>
      <c r="I1201" s="233"/>
      <c r="J1201" s="233"/>
      <c r="K1201" s="233"/>
      <c r="L1201" s="233"/>
      <c r="M1201" s="233"/>
      <c r="N1201" s="210"/>
      <c r="O1201" s="113"/>
    </row>
    <row r="1202" spans="1:15" s="115" customFormat="1" ht="18.95" customHeight="1">
      <c r="A1202" s="203"/>
      <c r="B1202" s="214"/>
      <c r="C1202" s="210"/>
      <c r="D1202" s="231"/>
      <c r="E1202" s="210"/>
      <c r="F1202" s="232"/>
      <c r="G1202" s="233"/>
      <c r="H1202" s="233"/>
      <c r="I1202" s="233"/>
      <c r="J1202" s="233"/>
      <c r="K1202" s="233"/>
      <c r="L1202" s="233"/>
      <c r="M1202" s="233"/>
      <c r="N1202" s="210"/>
      <c r="O1202" s="113"/>
    </row>
    <row r="1203" spans="1:15" s="115" customFormat="1" ht="18.95" customHeight="1">
      <c r="A1203" s="203"/>
      <c r="B1203" s="214"/>
      <c r="C1203" s="210"/>
      <c r="D1203" s="231"/>
      <c r="E1203" s="210"/>
      <c r="F1203" s="232"/>
      <c r="G1203" s="233"/>
      <c r="H1203" s="233"/>
      <c r="I1203" s="233"/>
      <c r="J1203" s="233"/>
      <c r="K1203" s="233"/>
      <c r="L1203" s="233"/>
      <c r="M1203" s="233"/>
      <c r="N1203" s="210"/>
      <c r="O1203" s="113"/>
    </row>
    <row r="1204" spans="1:15" s="115" customFormat="1" ht="18.95" customHeight="1">
      <c r="A1204" s="203"/>
      <c r="B1204" s="214"/>
      <c r="C1204" s="210"/>
      <c r="D1204" s="231"/>
      <c r="E1204" s="210"/>
      <c r="F1204" s="232"/>
      <c r="G1204" s="233"/>
      <c r="H1204" s="233"/>
      <c r="I1204" s="233"/>
      <c r="J1204" s="233"/>
      <c r="K1204" s="233"/>
      <c r="L1204" s="233"/>
      <c r="M1204" s="233"/>
      <c r="N1204" s="210"/>
      <c r="O1204" s="113"/>
    </row>
    <row r="1205" spans="1:15" s="115" customFormat="1" ht="18.95" customHeight="1">
      <c r="A1205" s="203"/>
      <c r="B1205" s="214"/>
      <c r="C1205" s="210"/>
      <c r="D1205" s="231"/>
      <c r="E1205" s="210"/>
      <c r="F1205" s="232"/>
      <c r="G1205" s="233"/>
      <c r="H1205" s="233"/>
      <c r="I1205" s="233"/>
      <c r="J1205" s="233"/>
      <c r="K1205" s="233"/>
      <c r="L1205" s="233"/>
      <c r="M1205" s="233"/>
      <c r="N1205" s="210"/>
      <c r="O1205" s="113"/>
    </row>
    <row r="1206" spans="1:15" s="115" customFormat="1" ht="18.95" customHeight="1">
      <c r="A1206" s="203"/>
      <c r="B1206" s="214"/>
      <c r="C1206" s="210"/>
      <c r="D1206" s="231"/>
      <c r="E1206" s="210"/>
      <c r="F1206" s="232"/>
      <c r="G1206" s="233"/>
      <c r="H1206" s="233"/>
      <c r="I1206" s="233"/>
      <c r="J1206" s="233"/>
      <c r="K1206" s="233"/>
      <c r="L1206" s="233"/>
      <c r="M1206" s="233"/>
      <c r="N1206" s="210"/>
      <c r="O1206" s="113"/>
    </row>
    <row r="1207" spans="1:15" s="115" customFormat="1" ht="18.95" customHeight="1">
      <c r="A1207" s="203"/>
      <c r="B1207" s="214"/>
      <c r="C1207" s="210"/>
      <c r="D1207" s="231"/>
      <c r="E1207" s="210"/>
      <c r="F1207" s="232"/>
      <c r="G1207" s="233"/>
      <c r="H1207" s="233"/>
      <c r="I1207" s="233"/>
      <c r="J1207" s="233"/>
      <c r="K1207" s="233"/>
      <c r="L1207" s="233"/>
      <c r="M1207" s="233"/>
      <c r="N1207" s="210"/>
      <c r="O1207" s="113"/>
    </row>
    <row r="1208" spans="1:15" s="115" customFormat="1" ht="18.95" customHeight="1">
      <c r="A1208" s="203"/>
      <c r="B1208" s="214"/>
      <c r="C1208" s="210"/>
      <c r="D1208" s="231"/>
      <c r="E1208" s="210"/>
      <c r="F1208" s="232"/>
      <c r="G1208" s="233"/>
      <c r="H1208" s="233"/>
      <c r="I1208" s="233"/>
      <c r="J1208" s="233"/>
      <c r="K1208" s="233"/>
      <c r="L1208" s="233"/>
      <c r="M1208" s="233"/>
      <c r="N1208" s="210"/>
      <c r="O1208" s="113"/>
    </row>
    <row r="1209" spans="1:15" s="115" customFormat="1" ht="18.95" customHeight="1">
      <c r="A1209" s="203"/>
      <c r="B1209" s="214"/>
      <c r="C1209" s="210"/>
      <c r="D1209" s="231"/>
      <c r="E1209" s="210"/>
      <c r="F1209" s="232"/>
      <c r="G1209" s="233"/>
      <c r="H1209" s="233"/>
      <c r="I1209" s="233"/>
      <c r="J1209" s="233"/>
      <c r="K1209" s="233"/>
      <c r="L1209" s="233"/>
      <c r="M1209" s="233"/>
      <c r="N1209" s="210"/>
      <c r="O1209" s="113"/>
    </row>
    <row r="1210" spans="1:15" s="115" customFormat="1" ht="18.95" customHeight="1">
      <c r="A1210" s="203"/>
      <c r="B1210" s="214"/>
      <c r="C1210" s="210"/>
      <c r="D1210" s="231"/>
      <c r="E1210" s="210"/>
      <c r="F1210" s="232"/>
      <c r="G1210" s="233"/>
      <c r="H1210" s="233"/>
      <c r="I1210" s="233"/>
      <c r="J1210" s="233"/>
      <c r="K1210" s="233"/>
      <c r="L1210" s="233"/>
      <c r="M1210" s="233"/>
      <c r="N1210" s="210"/>
      <c r="O1210" s="113"/>
    </row>
    <row r="1211" spans="1:15" s="115" customFormat="1" ht="18.95" customHeight="1">
      <c r="A1211" s="203"/>
      <c r="B1211" s="214"/>
      <c r="C1211" s="210"/>
      <c r="D1211" s="231"/>
      <c r="E1211" s="210"/>
      <c r="F1211" s="232"/>
      <c r="G1211" s="233"/>
      <c r="H1211" s="233"/>
      <c r="I1211" s="233"/>
      <c r="J1211" s="233"/>
      <c r="K1211" s="233"/>
      <c r="L1211" s="233"/>
      <c r="M1211" s="233"/>
      <c r="N1211" s="210"/>
      <c r="O1211" s="113"/>
    </row>
    <row r="1212" spans="1:15" s="115" customFormat="1" ht="18.95" customHeight="1">
      <c r="A1212" s="203"/>
      <c r="B1212" s="214"/>
      <c r="C1212" s="210"/>
      <c r="D1212" s="231"/>
      <c r="E1212" s="210"/>
      <c r="F1212" s="232"/>
      <c r="G1212" s="233"/>
      <c r="H1212" s="233"/>
      <c r="I1212" s="233"/>
      <c r="J1212" s="233"/>
      <c r="K1212" s="233"/>
      <c r="L1212" s="233"/>
      <c r="M1212" s="233"/>
      <c r="N1212" s="210"/>
      <c r="O1212" s="113"/>
    </row>
    <row r="1213" spans="1:15" s="115" customFormat="1" ht="18.95" customHeight="1">
      <c r="A1213" s="203"/>
      <c r="B1213" s="214"/>
      <c r="C1213" s="210"/>
      <c r="D1213" s="231"/>
      <c r="E1213" s="210"/>
      <c r="F1213" s="232"/>
      <c r="G1213" s="233"/>
      <c r="H1213" s="233"/>
      <c r="I1213" s="233"/>
      <c r="J1213" s="233"/>
      <c r="K1213" s="233"/>
      <c r="L1213" s="233"/>
      <c r="M1213" s="233"/>
      <c r="N1213" s="210"/>
      <c r="O1213" s="113"/>
    </row>
    <row r="1214" spans="1:15" s="115" customFormat="1" ht="18.95" customHeight="1">
      <c r="A1214" s="203"/>
      <c r="B1214" s="214"/>
      <c r="C1214" s="210"/>
      <c r="D1214" s="231"/>
      <c r="E1214" s="210"/>
      <c r="F1214" s="232"/>
      <c r="G1214" s="233"/>
      <c r="H1214" s="233"/>
      <c r="I1214" s="233"/>
      <c r="J1214" s="233"/>
      <c r="K1214" s="233"/>
      <c r="L1214" s="233"/>
      <c r="M1214" s="233"/>
      <c r="N1214" s="210"/>
      <c r="O1214" s="113"/>
    </row>
    <row r="1215" spans="1:15" s="115" customFormat="1" ht="18.95" customHeight="1">
      <c r="A1215" s="203"/>
      <c r="B1215" s="214"/>
      <c r="C1215" s="210"/>
      <c r="D1215" s="231"/>
      <c r="E1215" s="210"/>
      <c r="F1215" s="232"/>
      <c r="G1215" s="233"/>
      <c r="H1215" s="233"/>
      <c r="I1215" s="233"/>
      <c r="J1215" s="233"/>
      <c r="K1215" s="233"/>
      <c r="L1215" s="233"/>
      <c r="M1215" s="233"/>
      <c r="N1215" s="210"/>
      <c r="O1215" s="113"/>
    </row>
    <row r="1216" spans="1:15" s="115" customFormat="1" ht="18.95" customHeight="1">
      <c r="A1216" s="203"/>
      <c r="B1216" s="214"/>
      <c r="C1216" s="210"/>
      <c r="D1216" s="231"/>
      <c r="E1216" s="210"/>
      <c r="F1216" s="232"/>
      <c r="G1216" s="233"/>
      <c r="H1216" s="233"/>
      <c r="I1216" s="233"/>
      <c r="J1216" s="233"/>
      <c r="K1216" s="233"/>
      <c r="L1216" s="233"/>
      <c r="M1216" s="233"/>
      <c r="N1216" s="210"/>
      <c r="O1216" s="113"/>
    </row>
    <row r="1217" spans="1:15" s="115" customFormat="1" ht="18.95" customHeight="1">
      <c r="A1217" s="203"/>
      <c r="B1217" s="214"/>
      <c r="C1217" s="210"/>
      <c r="D1217" s="231"/>
      <c r="E1217" s="210"/>
      <c r="F1217" s="232"/>
      <c r="G1217" s="233"/>
      <c r="H1217" s="233"/>
      <c r="I1217" s="233"/>
      <c r="J1217" s="233"/>
      <c r="K1217" s="233"/>
      <c r="L1217" s="233"/>
      <c r="M1217" s="233"/>
      <c r="N1217" s="210"/>
      <c r="O1217" s="113"/>
    </row>
    <row r="1218" spans="1:15" s="115" customFormat="1" ht="18.95" customHeight="1">
      <c r="A1218" s="203"/>
      <c r="B1218" s="214"/>
      <c r="C1218" s="210"/>
      <c r="D1218" s="231"/>
      <c r="E1218" s="210"/>
      <c r="F1218" s="232"/>
      <c r="G1218" s="233"/>
      <c r="H1218" s="233"/>
      <c r="I1218" s="233"/>
      <c r="J1218" s="233"/>
      <c r="K1218" s="233"/>
      <c r="L1218" s="233"/>
      <c r="M1218" s="233"/>
      <c r="N1218" s="210"/>
      <c r="O1218" s="113"/>
    </row>
    <row r="1219" spans="1:15" s="115" customFormat="1" ht="18.95" customHeight="1">
      <c r="A1219" s="203"/>
      <c r="B1219" s="214"/>
      <c r="C1219" s="210"/>
      <c r="D1219" s="231"/>
      <c r="E1219" s="210"/>
      <c r="F1219" s="232"/>
      <c r="G1219" s="233"/>
      <c r="H1219" s="233"/>
      <c r="I1219" s="233"/>
      <c r="J1219" s="233"/>
      <c r="K1219" s="233"/>
      <c r="L1219" s="233"/>
      <c r="M1219" s="233"/>
      <c r="N1219" s="210"/>
      <c r="O1219" s="113"/>
    </row>
    <row r="1220" spans="1:15" s="115" customFormat="1" ht="18.95" customHeight="1">
      <c r="A1220" s="203"/>
      <c r="B1220" s="214"/>
      <c r="C1220" s="210"/>
      <c r="D1220" s="231"/>
      <c r="E1220" s="210"/>
      <c r="F1220" s="232"/>
      <c r="G1220" s="233"/>
      <c r="H1220" s="233"/>
      <c r="I1220" s="233"/>
      <c r="J1220" s="233"/>
      <c r="K1220" s="233"/>
      <c r="L1220" s="233"/>
      <c r="M1220" s="233"/>
      <c r="N1220" s="210"/>
      <c r="O1220" s="113"/>
    </row>
    <row r="1221" spans="1:15" s="115" customFormat="1" ht="18.95" customHeight="1">
      <c r="A1221" s="203"/>
      <c r="B1221" s="214"/>
      <c r="C1221" s="210"/>
      <c r="D1221" s="231"/>
      <c r="E1221" s="210"/>
      <c r="F1221" s="232"/>
      <c r="G1221" s="233"/>
      <c r="H1221" s="233"/>
      <c r="I1221" s="233"/>
      <c r="J1221" s="233"/>
      <c r="K1221" s="233"/>
      <c r="L1221" s="233"/>
      <c r="M1221" s="233"/>
      <c r="N1221" s="210"/>
      <c r="O1221" s="113"/>
    </row>
    <row r="1222" spans="1:15" s="115" customFormat="1" ht="18.95" customHeight="1">
      <c r="A1222" s="203"/>
      <c r="B1222" s="214"/>
      <c r="C1222" s="210"/>
      <c r="D1222" s="231"/>
      <c r="E1222" s="210"/>
      <c r="F1222" s="232"/>
      <c r="G1222" s="233"/>
      <c r="H1222" s="233"/>
      <c r="I1222" s="233"/>
      <c r="J1222" s="233"/>
      <c r="K1222" s="233"/>
      <c r="L1222" s="233"/>
      <c r="M1222" s="233"/>
      <c r="N1222" s="210"/>
      <c r="O1222" s="113"/>
    </row>
    <row r="1223" spans="1:15" s="115" customFormat="1" ht="18.95" customHeight="1">
      <c r="A1223" s="203"/>
      <c r="B1223" s="214"/>
      <c r="C1223" s="210"/>
      <c r="D1223" s="231"/>
      <c r="E1223" s="210"/>
      <c r="F1223" s="232"/>
      <c r="G1223" s="233"/>
      <c r="H1223" s="233"/>
      <c r="I1223" s="233"/>
      <c r="J1223" s="233"/>
      <c r="K1223" s="233"/>
      <c r="L1223" s="233"/>
      <c r="M1223" s="233"/>
      <c r="N1223" s="210"/>
      <c r="O1223" s="113"/>
    </row>
    <row r="1224" spans="1:15" s="115" customFormat="1" ht="18.95" customHeight="1">
      <c r="A1224" s="203"/>
      <c r="B1224" s="214"/>
      <c r="C1224" s="210"/>
      <c r="D1224" s="231"/>
      <c r="E1224" s="210"/>
      <c r="F1224" s="232"/>
      <c r="G1224" s="233"/>
      <c r="H1224" s="233"/>
      <c r="I1224" s="233"/>
      <c r="J1224" s="233"/>
      <c r="K1224" s="233"/>
      <c r="L1224" s="233"/>
      <c r="M1224" s="233"/>
      <c r="N1224" s="210"/>
      <c r="O1224" s="113"/>
    </row>
    <row r="1225" spans="1:15" s="115" customFormat="1" ht="18.95" customHeight="1">
      <c r="A1225" s="203"/>
      <c r="B1225" s="214"/>
      <c r="C1225" s="210"/>
      <c r="D1225" s="231"/>
      <c r="E1225" s="210"/>
      <c r="F1225" s="232"/>
      <c r="G1225" s="233"/>
      <c r="H1225" s="233"/>
      <c r="I1225" s="233"/>
      <c r="J1225" s="233"/>
      <c r="K1225" s="233"/>
      <c r="L1225" s="233"/>
      <c r="M1225" s="233"/>
      <c r="N1225" s="210"/>
      <c r="O1225" s="113"/>
    </row>
    <row r="1226" spans="1:15" s="115" customFormat="1" ht="18.95" customHeight="1">
      <c r="A1226" s="203"/>
      <c r="B1226" s="214"/>
      <c r="C1226" s="210"/>
      <c r="D1226" s="231"/>
      <c r="E1226" s="210"/>
      <c r="F1226" s="232"/>
      <c r="G1226" s="233"/>
      <c r="H1226" s="233"/>
      <c r="I1226" s="233"/>
      <c r="J1226" s="233"/>
      <c r="K1226" s="233"/>
      <c r="L1226" s="233"/>
      <c r="M1226" s="233"/>
      <c r="N1226" s="210"/>
      <c r="O1226" s="113"/>
    </row>
    <row r="1227" spans="1:15" s="115" customFormat="1" ht="18.95" customHeight="1">
      <c r="A1227" s="203"/>
      <c r="B1227" s="214"/>
      <c r="C1227" s="210"/>
      <c r="D1227" s="231"/>
      <c r="E1227" s="210"/>
      <c r="F1227" s="232"/>
      <c r="G1227" s="233"/>
      <c r="H1227" s="233"/>
      <c r="I1227" s="233"/>
      <c r="J1227" s="233"/>
      <c r="K1227" s="233"/>
      <c r="L1227" s="233"/>
      <c r="M1227" s="233"/>
      <c r="N1227" s="210"/>
      <c r="O1227" s="113"/>
    </row>
    <row r="1228" spans="1:15" s="115" customFormat="1" ht="18.95" customHeight="1">
      <c r="A1228" s="203"/>
      <c r="B1228" s="214"/>
      <c r="C1228" s="210"/>
      <c r="D1228" s="231"/>
      <c r="E1228" s="210"/>
      <c r="F1228" s="232"/>
      <c r="G1228" s="233"/>
      <c r="H1228" s="233"/>
      <c r="I1228" s="233"/>
      <c r="J1228" s="233"/>
      <c r="K1228" s="233"/>
      <c r="L1228" s="233"/>
      <c r="M1228" s="233"/>
      <c r="N1228" s="210"/>
      <c r="O1228" s="113"/>
    </row>
    <row r="1229" spans="1:15" s="115" customFormat="1" ht="18.95" customHeight="1">
      <c r="A1229" s="203"/>
      <c r="B1229" s="214"/>
      <c r="C1229" s="210"/>
      <c r="D1229" s="231"/>
      <c r="E1229" s="210"/>
      <c r="F1229" s="232"/>
      <c r="G1229" s="233"/>
      <c r="H1229" s="233"/>
      <c r="I1229" s="233"/>
      <c r="J1229" s="233"/>
      <c r="K1229" s="233"/>
      <c r="L1229" s="233"/>
      <c r="M1229" s="233"/>
      <c r="N1229" s="210"/>
      <c r="O1229" s="113"/>
    </row>
    <row r="1230" spans="1:15" s="115" customFormat="1" ht="18.95" customHeight="1">
      <c r="A1230" s="203"/>
      <c r="B1230" s="214"/>
      <c r="C1230" s="210"/>
      <c r="D1230" s="231"/>
      <c r="E1230" s="210"/>
      <c r="F1230" s="232"/>
      <c r="G1230" s="233"/>
      <c r="H1230" s="233"/>
      <c r="I1230" s="233"/>
      <c r="J1230" s="233"/>
      <c r="K1230" s="233"/>
      <c r="L1230" s="233"/>
      <c r="M1230" s="233"/>
      <c r="N1230" s="210"/>
      <c r="O1230" s="113"/>
    </row>
    <row r="1231" spans="1:15" s="115" customFormat="1" ht="18.95" customHeight="1">
      <c r="A1231" s="203"/>
      <c r="B1231" s="214"/>
      <c r="C1231" s="210"/>
      <c r="D1231" s="231"/>
      <c r="E1231" s="210"/>
      <c r="F1231" s="232"/>
      <c r="G1231" s="233"/>
      <c r="H1231" s="233"/>
      <c r="I1231" s="233"/>
      <c r="J1231" s="233"/>
      <c r="K1231" s="233"/>
      <c r="L1231" s="233"/>
      <c r="M1231" s="233"/>
      <c r="N1231" s="210"/>
      <c r="O1231" s="113"/>
    </row>
    <row r="1232" spans="1:15" s="115" customFormat="1" ht="18.95" customHeight="1">
      <c r="A1232" s="203"/>
      <c r="B1232" s="214"/>
      <c r="C1232" s="210"/>
      <c r="D1232" s="231"/>
      <c r="E1232" s="210"/>
      <c r="F1232" s="232"/>
      <c r="G1232" s="233"/>
      <c r="H1232" s="233"/>
      <c r="I1232" s="233"/>
      <c r="J1232" s="233"/>
      <c r="K1232" s="233"/>
      <c r="L1232" s="233"/>
      <c r="M1232" s="233"/>
      <c r="N1232" s="210"/>
      <c r="O1232" s="113"/>
    </row>
    <row r="1233" spans="1:15" s="115" customFormat="1" ht="18.95" customHeight="1">
      <c r="A1233" s="203"/>
      <c r="B1233" s="214"/>
      <c r="C1233" s="210"/>
      <c r="D1233" s="231"/>
      <c r="E1233" s="210"/>
      <c r="F1233" s="232"/>
      <c r="G1233" s="233"/>
      <c r="H1233" s="233"/>
      <c r="I1233" s="233"/>
      <c r="J1233" s="233"/>
      <c r="K1233" s="233"/>
      <c r="L1233" s="233"/>
      <c r="M1233" s="233"/>
      <c r="N1233" s="210"/>
      <c r="O1233" s="113"/>
    </row>
    <row r="1234" spans="1:15" s="115" customFormat="1" ht="18.95" customHeight="1">
      <c r="A1234" s="203"/>
      <c r="B1234" s="214"/>
      <c r="C1234" s="210"/>
      <c r="D1234" s="231"/>
      <c r="E1234" s="210"/>
      <c r="F1234" s="232"/>
      <c r="G1234" s="233"/>
      <c r="H1234" s="233"/>
      <c r="I1234" s="233"/>
      <c r="J1234" s="233"/>
      <c r="K1234" s="233"/>
      <c r="L1234" s="233"/>
      <c r="M1234" s="233"/>
      <c r="N1234" s="210"/>
      <c r="O1234" s="113"/>
    </row>
    <row r="1235" spans="1:15" s="115" customFormat="1" ht="18.95" customHeight="1">
      <c r="A1235" s="203"/>
      <c r="B1235" s="214"/>
      <c r="C1235" s="210"/>
      <c r="D1235" s="231"/>
      <c r="E1235" s="210"/>
      <c r="F1235" s="232"/>
      <c r="G1235" s="233"/>
      <c r="H1235" s="233"/>
      <c r="I1235" s="233"/>
      <c r="J1235" s="233"/>
      <c r="K1235" s="233"/>
      <c r="L1235" s="233"/>
      <c r="M1235" s="233"/>
      <c r="N1235" s="210"/>
      <c r="O1235" s="113"/>
    </row>
    <row r="1236" spans="1:15" s="115" customFormat="1" ht="18.95" customHeight="1">
      <c r="A1236" s="203"/>
      <c r="B1236" s="214"/>
      <c r="C1236" s="210"/>
      <c r="D1236" s="231"/>
      <c r="E1236" s="210"/>
      <c r="F1236" s="232"/>
      <c r="G1236" s="233"/>
      <c r="H1236" s="233"/>
      <c r="I1236" s="233"/>
      <c r="J1236" s="233"/>
      <c r="K1236" s="233"/>
      <c r="L1236" s="233"/>
      <c r="M1236" s="233"/>
      <c r="N1236" s="210"/>
      <c r="O1236" s="113"/>
    </row>
    <row r="1237" spans="1:15" s="115" customFormat="1" ht="18.95" customHeight="1">
      <c r="A1237" s="203"/>
      <c r="B1237" s="214"/>
      <c r="C1237" s="210"/>
      <c r="D1237" s="231"/>
      <c r="E1237" s="210"/>
      <c r="F1237" s="232"/>
      <c r="G1237" s="233"/>
      <c r="H1237" s="233"/>
      <c r="I1237" s="233"/>
      <c r="J1237" s="233"/>
      <c r="K1237" s="233"/>
      <c r="L1237" s="233"/>
      <c r="M1237" s="233"/>
      <c r="N1237" s="210"/>
      <c r="O1237" s="113"/>
    </row>
    <row r="1238" spans="1:15" s="115" customFormat="1" ht="18.95" customHeight="1">
      <c r="A1238" s="203"/>
      <c r="B1238" s="214"/>
      <c r="C1238" s="210"/>
      <c r="D1238" s="231"/>
      <c r="E1238" s="210"/>
      <c r="F1238" s="232"/>
      <c r="G1238" s="233"/>
      <c r="H1238" s="233"/>
      <c r="I1238" s="233"/>
      <c r="J1238" s="233"/>
      <c r="K1238" s="233"/>
      <c r="L1238" s="233"/>
      <c r="M1238" s="233"/>
      <c r="N1238" s="210"/>
      <c r="O1238" s="113"/>
    </row>
    <row r="1239" spans="1:15" s="115" customFormat="1" ht="18.95" customHeight="1">
      <c r="A1239" s="203"/>
      <c r="B1239" s="214"/>
      <c r="C1239" s="210"/>
      <c r="D1239" s="231"/>
      <c r="E1239" s="210"/>
      <c r="F1239" s="232"/>
      <c r="G1239" s="233"/>
      <c r="H1239" s="233"/>
      <c r="I1239" s="233"/>
      <c r="J1239" s="233"/>
      <c r="K1239" s="233"/>
      <c r="L1239" s="233"/>
      <c r="M1239" s="233"/>
      <c r="N1239" s="210"/>
      <c r="O1239" s="113"/>
    </row>
    <row r="1240" spans="1:15" s="115" customFormat="1" ht="18.95" customHeight="1">
      <c r="A1240" s="203"/>
      <c r="B1240" s="214"/>
      <c r="C1240" s="210"/>
      <c r="D1240" s="231"/>
      <c r="E1240" s="210"/>
      <c r="F1240" s="232"/>
      <c r="G1240" s="233"/>
      <c r="H1240" s="233"/>
      <c r="I1240" s="233"/>
      <c r="J1240" s="233"/>
      <c r="K1240" s="233"/>
      <c r="L1240" s="233"/>
      <c r="M1240" s="233"/>
      <c r="N1240" s="210"/>
      <c r="O1240" s="113"/>
    </row>
    <row r="1241" spans="1:15" s="115" customFormat="1" ht="18.95" customHeight="1">
      <c r="A1241" s="203"/>
      <c r="B1241" s="214"/>
      <c r="C1241" s="210"/>
      <c r="D1241" s="231"/>
      <c r="E1241" s="210"/>
      <c r="F1241" s="232"/>
      <c r="G1241" s="233"/>
      <c r="H1241" s="233"/>
      <c r="I1241" s="233"/>
      <c r="J1241" s="233"/>
      <c r="K1241" s="233"/>
      <c r="L1241" s="233"/>
      <c r="M1241" s="233"/>
      <c r="N1241" s="210"/>
      <c r="O1241" s="113"/>
    </row>
    <row r="1242" spans="1:15" s="115" customFormat="1" ht="18.95" customHeight="1">
      <c r="A1242" s="203"/>
      <c r="B1242" s="214"/>
      <c r="C1242" s="210"/>
      <c r="D1242" s="231"/>
      <c r="E1242" s="210"/>
      <c r="F1242" s="232"/>
      <c r="G1242" s="233"/>
      <c r="H1242" s="233"/>
      <c r="I1242" s="233"/>
      <c r="J1242" s="233"/>
      <c r="K1242" s="233"/>
      <c r="L1242" s="233"/>
      <c r="M1242" s="233"/>
      <c r="N1242" s="210"/>
      <c r="O1242" s="113"/>
    </row>
    <row r="1243" spans="1:15" s="115" customFormat="1" ht="18.95" customHeight="1">
      <c r="A1243" s="203"/>
      <c r="B1243" s="214"/>
      <c r="C1243" s="210"/>
      <c r="D1243" s="231"/>
      <c r="E1243" s="210"/>
      <c r="F1243" s="232"/>
      <c r="G1243" s="233"/>
      <c r="H1243" s="233"/>
      <c r="I1243" s="233"/>
      <c r="J1243" s="233"/>
      <c r="K1243" s="233"/>
      <c r="L1243" s="233"/>
      <c r="M1243" s="233"/>
      <c r="N1243" s="210"/>
      <c r="O1243" s="113"/>
    </row>
    <row r="1244" spans="1:15" s="115" customFormat="1" ht="18.95" customHeight="1">
      <c r="A1244" s="203"/>
      <c r="B1244" s="214"/>
      <c r="C1244" s="210"/>
      <c r="D1244" s="231"/>
      <c r="E1244" s="210"/>
      <c r="F1244" s="232"/>
      <c r="G1244" s="233"/>
      <c r="H1244" s="233"/>
      <c r="I1244" s="233"/>
      <c r="J1244" s="233"/>
      <c r="K1244" s="233"/>
      <c r="L1244" s="233"/>
      <c r="M1244" s="233"/>
      <c r="N1244" s="210"/>
      <c r="O1244" s="113"/>
    </row>
    <row r="1245" spans="1:15" s="115" customFormat="1" ht="18.95" customHeight="1">
      <c r="A1245" s="203"/>
      <c r="B1245" s="214"/>
      <c r="C1245" s="210"/>
      <c r="D1245" s="231"/>
      <c r="E1245" s="210"/>
      <c r="F1245" s="232"/>
      <c r="G1245" s="233"/>
      <c r="H1245" s="233"/>
      <c r="I1245" s="233"/>
      <c r="J1245" s="233"/>
      <c r="K1245" s="233"/>
      <c r="L1245" s="233"/>
      <c r="M1245" s="233"/>
      <c r="N1245" s="210"/>
      <c r="O1245" s="113"/>
    </row>
    <row r="1246" spans="1:15" s="115" customFormat="1" ht="18.95" customHeight="1">
      <c r="A1246" s="203"/>
      <c r="B1246" s="214"/>
      <c r="C1246" s="210"/>
      <c r="D1246" s="231"/>
      <c r="E1246" s="210"/>
      <c r="F1246" s="232"/>
      <c r="G1246" s="233"/>
      <c r="H1246" s="233"/>
      <c r="I1246" s="233"/>
      <c r="J1246" s="233"/>
      <c r="K1246" s="233"/>
      <c r="L1246" s="233"/>
      <c r="M1246" s="233"/>
      <c r="N1246" s="210"/>
      <c r="O1246" s="113"/>
    </row>
    <row r="1247" spans="1:15" s="115" customFormat="1" ht="18.95" customHeight="1">
      <c r="A1247" s="203"/>
      <c r="B1247" s="214"/>
      <c r="C1247" s="210"/>
      <c r="D1247" s="231"/>
      <c r="E1247" s="210"/>
      <c r="F1247" s="232"/>
      <c r="G1247" s="233"/>
      <c r="H1247" s="233"/>
      <c r="I1247" s="233"/>
      <c r="J1247" s="233"/>
      <c r="K1247" s="233"/>
      <c r="L1247" s="233"/>
      <c r="M1247" s="233"/>
      <c r="N1247" s="210"/>
      <c r="O1247" s="113"/>
    </row>
    <row r="1248" spans="1:15" s="115" customFormat="1" ht="18.95" customHeight="1">
      <c r="A1248" s="203"/>
      <c r="B1248" s="214"/>
      <c r="C1248" s="210"/>
      <c r="D1248" s="231"/>
      <c r="E1248" s="210"/>
      <c r="F1248" s="232"/>
      <c r="G1248" s="233"/>
      <c r="H1248" s="233"/>
      <c r="I1248" s="233"/>
      <c r="J1248" s="233"/>
      <c r="K1248" s="233"/>
      <c r="L1248" s="233"/>
      <c r="M1248" s="233"/>
      <c r="N1248" s="210"/>
      <c r="O1248" s="113"/>
    </row>
    <row r="1249" spans="1:15" s="115" customFormat="1" ht="18.95" customHeight="1">
      <c r="A1249" s="203"/>
      <c r="B1249" s="214"/>
      <c r="C1249" s="210"/>
      <c r="D1249" s="231"/>
      <c r="E1249" s="210"/>
      <c r="F1249" s="232"/>
      <c r="G1249" s="233"/>
      <c r="H1249" s="233"/>
      <c r="I1249" s="233"/>
      <c r="J1249" s="233"/>
      <c r="K1249" s="233"/>
      <c r="L1249" s="233"/>
      <c r="M1249" s="233"/>
      <c r="N1249" s="210"/>
      <c r="O1249" s="113"/>
    </row>
    <row r="1250" spans="1:15" s="115" customFormat="1" ht="18.95" customHeight="1">
      <c r="A1250" s="203"/>
      <c r="B1250" s="214"/>
      <c r="C1250" s="210"/>
      <c r="D1250" s="231"/>
      <c r="E1250" s="210"/>
      <c r="F1250" s="232"/>
      <c r="G1250" s="233"/>
      <c r="H1250" s="233"/>
      <c r="I1250" s="233"/>
      <c r="J1250" s="233"/>
      <c r="K1250" s="233"/>
      <c r="L1250" s="233"/>
      <c r="M1250" s="233"/>
      <c r="N1250" s="210"/>
      <c r="O1250" s="113"/>
    </row>
    <row r="1251" spans="1:15" s="115" customFormat="1" ht="18.95" customHeight="1">
      <c r="A1251" s="203"/>
      <c r="B1251" s="214"/>
      <c r="C1251" s="210"/>
      <c r="D1251" s="231"/>
      <c r="E1251" s="210"/>
      <c r="F1251" s="232"/>
      <c r="G1251" s="233"/>
      <c r="H1251" s="233"/>
      <c r="I1251" s="233"/>
      <c r="J1251" s="233"/>
      <c r="K1251" s="233"/>
      <c r="L1251" s="233"/>
      <c r="M1251" s="233"/>
      <c r="N1251" s="210"/>
      <c r="O1251" s="113"/>
    </row>
    <row r="1252" spans="1:15" s="115" customFormat="1" ht="18.95" customHeight="1">
      <c r="A1252" s="203"/>
      <c r="B1252" s="214"/>
      <c r="C1252" s="210"/>
      <c r="D1252" s="231"/>
      <c r="E1252" s="210"/>
      <c r="F1252" s="232"/>
      <c r="G1252" s="233"/>
      <c r="H1252" s="233"/>
      <c r="I1252" s="233"/>
      <c r="J1252" s="233"/>
      <c r="K1252" s="233"/>
      <c r="L1252" s="233"/>
      <c r="M1252" s="233"/>
      <c r="N1252" s="210"/>
      <c r="O1252" s="113"/>
    </row>
    <row r="1253" spans="1:15" s="115" customFormat="1" ht="18.95" customHeight="1">
      <c r="A1253" s="203"/>
      <c r="B1253" s="214"/>
      <c r="C1253" s="210"/>
      <c r="D1253" s="231"/>
      <c r="E1253" s="210"/>
      <c r="F1253" s="232"/>
      <c r="G1253" s="233"/>
      <c r="H1253" s="233"/>
      <c r="I1253" s="233"/>
      <c r="J1253" s="233"/>
      <c r="K1253" s="233"/>
      <c r="L1253" s="233"/>
      <c r="M1253" s="233"/>
      <c r="N1253" s="210"/>
      <c r="O1253" s="113"/>
    </row>
    <row r="1254" spans="1:15" s="115" customFormat="1" ht="18.95" customHeight="1">
      <c r="A1254" s="203"/>
      <c r="B1254" s="214"/>
      <c r="C1254" s="210"/>
      <c r="D1254" s="231"/>
      <c r="E1254" s="210"/>
      <c r="F1254" s="232"/>
      <c r="G1254" s="233"/>
      <c r="H1254" s="233"/>
      <c r="I1254" s="233"/>
      <c r="J1254" s="233"/>
      <c r="K1254" s="233"/>
      <c r="L1254" s="233"/>
      <c r="M1254" s="233"/>
      <c r="N1254" s="210"/>
      <c r="O1254" s="113"/>
    </row>
    <row r="1255" spans="1:15" s="115" customFormat="1" ht="18.95" customHeight="1">
      <c r="A1255" s="203"/>
      <c r="B1255" s="214"/>
      <c r="C1255" s="210"/>
      <c r="D1255" s="231"/>
      <c r="E1255" s="210"/>
      <c r="F1255" s="232"/>
      <c r="G1255" s="233"/>
      <c r="H1255" s="233"/>
      <c r="I1255" s="233"/>
      <c r="J1255" s="233"/>
      <c r="K1255" s="233"/>
      <c r="L1255" s="233"/>
      <c r="M1255" s="233"/>
      <c r="N1255" s="210"/>
      <c r="O1255" s="113"/>
    </row>
    <row r="1256" spans="1:15" s="115" customFormat="1" ht="18.95" customHeight="1">
      <c r="A1256" s="203"/>
      <c r="B1256" s="214"/>
      <c r="C1256" s="210"/>
      <c r="D1256" s="231"/>
      <c r="E1256" s="210"/>
      <c r="F1256" s="232"/>
      <c r="G1256" s="233"/>
      <c r="H1256" s="233"/>
      <c r="I1256" s="233"/>
      <c r="J1256" s="233"/>
      <c r="K1256" s="233"/>
      <c r="L1256" s="233"/>
      <c r="M1256" s="233"/>
      <c r="N1256" s="210"/>
      <c r="O1256" s="113"/>
    </row>
    <row r="1257" spans="1:15" s="115" customFormat="1" ht="18.95" customHeight="1">
      <c r="A1257" s="203"/>
      <c r="B1257" s="214"/>
      <c r="C1257" s="210"/>
      <c r="D1257" s="231"/>
      <c r="E1257" s="210"/>
      <c r="F1257" s="232"/>
      <c r="G1257" s="233"/>
      <c r="H1257" s="233"/>
      <c r="I1257" s="233"/>
      <c r="J1257" s="233"/>
      <c r="K1257" s="233"/>
      <c r="L1257" s="233"/>
      <c r="M1257" s="233"/>
      <c r="N1257" s="210"/>
      <c r="O1257" s="113"/>
    </row>
    <row r="1258" spans="1:15" s="115" customFormat="1" ht="18.95" customHeight="1">
      <c r="A1258" s="203"/>
      <c r="B1258" s="214"/>
      <c r="C1258" s="210"/>
      <c r="D1258" s="231"/>
      <c r="E1258" s="210"/>
      <c r="F1258" s="232"/>
      <c r="G1258" s="233"/>
      <c r="H1258" s="233"/>
      <c r="I1258" s="233"/>
      <c r="J1258" s="233"/>
      <c r="K1258" s="233"/>
      <c r="L1258" s="233"/>
      <c r="M1258" s="233"/>
      <c r="N1258" s="210"/>
      <c r="O1258" s="113"/>
    </row>
    <row r="1259" spans="1:15" s="115" customFormat="1" ht="18.95" customHeight="1">
      <c r="A1259" s="203"/>
      <c r="B1259" s="214"/>
      <c r="C1259" s="210"/>
      <c r="D1259" s="231"/>
      <c r="E1259" s="210"/>
      <c r="F1259" s="232"/>
      <c r="G1259" s="233"/>
      <c r="H1259" s="233"/>
      <c r="I1259" s="233"/>
      <c r="J1259" s="233"/>
      <c r="K1259" s="233"/>
      <c r="L1259" s="233"/>
      <c r="M1259" s="233"/>
      <c r="N1259" s="210"/>
      <c r="O1259" s="113"/>
    </row>
    <row r="1260" spans="1:15" s="115" customFormat="1" ht="18.95" customHeight="1">
      <c r="A1260" s="203"/>
      <c r="B1260" s="214"/>
      <c r="C1260" s="210"/>
      <c r="D1260" s="231"/>
      <c r="E1260" s="210"/>
      <c r="F1260" s="232"/>
      <c r="G1260" s="233"/>
      <c r="H1260" s="233"/>
      <c r="I1260" s="233"/>
      <c r="J1260" s="233"/>
      <c r="K1260" s="233"/>
      <c r="L1260" s="233"/>
      <c r="M1260" s="233"/>
      <c r="N1260" s="210"/>
      <c r="O1260" s="113"/>
    </row>
    <row r="1261" spans="1:15" s="115" customFormat="1" ht="18.95" customHeight="1">
      <c r="A1261" s="203"/>
      <c r="B1261" s="214"/>
      <c r="C1261" s="210"/>
      <c r="D1261" s="231"/>
      <c r="E1261" s="210"/>
      <c r="F1261" s="232"/>
      <c r="G1261" s="233"/>
      <c r="H1261" s="233"/>
      <c r="I1261" s="233"/>
      <c r="J1261" s="233"/>
      <c r="K1261" s="233"/>
      <c r="L1261" s="233"/>
      <c r="M1261" s="233"/>
      <c r="N1261" s="210"/>
      <c r="O1261" s="113"/>
    </row>
    <row r="1262" spans="1:15" s="115" customFormat="1" ht="18.95" customHeight="1">
      <c r="A1262" s="203"/>
      <c r="B1262" s="214"/>
      <c r="C1262" s="210"/>
      <c r="D1262" s="231"/>
      <c r="E1262" s="210"/>
      <c r="F1262" s="232"/>
      <c r="G1262" s="233"/>
      <c r="H1262" s="233"/>
      <c r="I1262" s="233"/>
      <c r="J1262" s="233"/>
      <c r="K1262" s="233"/>
      <c r="L1262" s="233"/>
      <c r="M1262" s="233"/>
      <c r="N1262" s="210"/>
      <c r="O1262" s="113"/>
    </row>
    <row r="1263" spans="1:15" s="115" customFormat="1" ht="18.95" customHeight="1">
      <c r="A1263" s="203"/>
      <c r="B1263" s="214"/>
      <c r="C1263" s="210"/>
      <c r="D1263" s="231"/>
      <c r="E1263" s="210"/>
      <c r="F1263" s="232"/>
      <c r="G1263" s="233"/>
      <c r="H1263" s="233"/>
      <c r="I1263" s="233"/>
      <c r="J1263" s="233"/>
      <c r="K1263" s="233"/>
      <c r="L1263" s="233"/>
      <c r="M1263" s="233"/>
      <c r="N1263" s="210"/>
      <c r="O1263" s="113"/>
    </row>
    <row r="1264" spans="1:15" s="115" customFormat="1" ht="18.95" customHeight="1">
      <c r="A1264" s="203"/>
      <c r="B1264" s="214"/>
      <c r="C1264" s="210"/>
      <c r="D1264" s="231"/>
      <c r="E1264" s="210"/>
      <c r="F1264" s="232"/>
      <c r="G1264" s="233"/>
      <c r="H1264" s="233"/>
      <c r="I1264" s="233"/>
      <c r="J1264" s="233"/>
      <c r="K1264" s="233"/>
      <c r="L1264" s="233"/>
      <c r="M1264" s="233"/>
      <c r="N1264" s="210"/>
      <c r="O1264" s="113"/>
    </row>
    <row r="1265" spans="1:15" s="115" customFormat="1" ht="18.95" customHeight="1">
      <c r="A1265" s="203"/>
      <c r="B1265" s="214"/>
      <c r="C1265" s="210"/>
      <c r="D1265" s="231"/>
      <c r="E1265" s="210"/>
      <c r="F1265" s="232"/>
      <c r="G1265" s="233"/>
      <c r="H1265" s="233"/>
      <c r="I1265" s="233"/>
      <c r="J1265" s="233"/>
      <c r="K1265" s="233"/>
      <c r="L1265" s="233"/>
      <c r="M1265" s="233"/>
      <c r="N1265" s="210"/>
      <c r="O1265" s="113"/>
    </row>
    <row r="1266" spans="1:15" s="115" customFormat="1" ht="18.95" customHeight="1">
      <c r="A1266" s="203"/>
      <c r="B1266" s="214"/>
      <c r="C1266" s="210"/>
      <c r="D1266" s="231"/>
      <c r="E1266" s="210"/>
      <c r="F1266" s="232"/>
      <c r="G1266" s="233"/>
      <c r="H1266" s="233"/>
      <c r="I1266" s="233"/>
      <c r="J1266" s="233"/>
      <c r="K1266" s="233"/>
      <c r="L1266" s="233"/>
      <c r="M1266" s="233"/>
      <c r="N1266" s="210"/>
      <c r="O1266" s="113"/>
    </row>
    <row r="1267" spans="1:15" s="115" customFormat="1" ht="18.95" customHeight="1">
      <c r="A1267" s="203"/>
      <c r="B1267" s="214"/>
      <c r="C1267" s="210"/>
      <c r="D1267" s="231"/>
      <c r="E1267" s="210"/>
      <c r="F1267" s="232"/>
      <c r="G1267" s="233"/>
      <c r="H1267" s="233"/>
      <c r="I1267" s="233"/>
      <c r="J1267" s="233"/>
      <c r="K1267" s="233"/>
      <c r="L1267" s="233"/>
      <c r="M1267" s="233"/>
      <c r="N1267" s="210"/>
      <c r="O1267" s="113"/>
    </row>
    <row r="1268" spans="1:15" s="115" customFormat="1" ht="18.95" customHeight="1">
      <c r="A1268" s="203"/>
      <c r="B1268" s="214"/>
      <c r="C1268" s="210"/>
      <c r="D1268" s="231"/>
      <c r="E1268" s="210"/>
      <c r="F1268" s="232"/>
      <c r="G1268" s="233"/>
      <c r="H1268" s="233"/>
      <c r="I1268" s="233"/>
      <c r="J1268" s="233"/>
      <c r="K1268" s="233"/>
      <c r="L1268" s="233"/>
      <c r="M1268" s="233"/>
      <c r="N1268" s="210"/>
      <c r="O1268" s="113"/>
    </row>
    <row r="1269" spans="1:15" s="115" customFormat="1" ht="18.95" customHeight="1">
      <c r="A1269" s="203"/>
      <c r="B1269" s="214"/>
      <c r="C1269" s="210"/>
      <c r="D1269" s="231"/>
      <c r="E1269" s="210"/>
      <c r="F1269" s="232"/>
      <c r="G1269" s="233"/>
      <c r="H1269" s="233"/>
      <c r="I1269" s="233"/>
      <c r="J1269" s="233"/>
      <c r="K1269" s="233"/>
      <c r="L1269" s="233"/>
      <c r="M1269" s="233"/>
      <c r="N1269" s="210"/>
      <c r="O1269" s="113"/>
    </row>
    <row r="1270" spans="1:15" s="115" customFormat="1" ht="18.95" customHeight="1">
      <c r="A1270" s="203"/>
      <c r="B1270" s="214"/>
      <c r="C1270" s="210"/>
      <c r="D1270" s="231"/>
      <c r="E1270" s="210"/>
      <c r="F1270" s="232"/>
      <c r="G1270" s="233"/>
      <c r="H1270" s="233"/>
      <c r="I1270" s="233"/>
      <c r="J1270" s="233"/>
      <c r="K1270" s="233"/>
      <c r="L1270" s="233"/>
      <c r="M1270" s="233"/>
      <c r="N1270" s="210"/>
      <c r="O1270" s="113"/>
    </row>
    <row r="1271" spans="1:15" s="115" customFormat="1" ht="18.95" customHeight="1">
      <c r="A1271" s="203"/>
      <c r="B1271" s="214"/>
      <c r="C1271" s="210"/>
      <c r="D1271" s="231"/>
      <c r="E1271" s="210"/>
      <c r="F1271" s="232"/>
      <c r="G1271" s="233"/>
      <c r="H1271" s="233"/>
      <c r="I1271" s="233"/>
      <c r="J1271" s="233"/>
      <c r="K1271" s="233"/>
      <c r="L1271" s="233"/>
      <c r="M1271" s="233"/>
      <c r="N1271" s="210"/>
      <c r="O1271" s="113"/>
    </row>
    <row r="1272" spans="1:15" s="115" customFormat="1" ht="18.95" customHeight="1">
      <c r="A1272" s="203"/>
      <c r="B1272" s="214"/>
      <c r="C1272" s="210"/>
      <c r="D1272" s="231"/>
      <c r="E1272" s="210"/>
      <c r="F1272" s="232"/>
      <c r="G1272" s="233"/>
      <c r="H1272" s="233"/>
      <c r="I1272" s="233"/>
      <c r="J1272" s="233"/>
      <c r="K1272" s="233"/>
      <c r="L1272" s="233"/>
      <c r="M1272" s="233"/>
      <c r="N1272" s="210"/>
      <c r="O1272" s="113"/>
    </row>
    <row r="1273" spans="1:15" s="115" customFormat="1" ht="18.95" customHeight="1">
      <c r="A1273" s="203"/>
      <c r="B1273" s="214"/>
      <c r="C1273" s="210"/>
      <c r="D1273" s="231"/>
      <c r="E1273" s="210"/>
      <c r="F1273" s="232"/>
      <c r="G1273" s="233"/>
      <c r="H1273" s="233"/>
      <c r="I1273" s="233"/>
      <c r="J1273" s="233"/>
      <c r="K1273" s="233"/>
      <c r="L1273" s="233"/>
      <c r="M1273" s="233"/>
      <c r="N1273" s="210"/>
      <c r="O1273" s="113"/>
    </row>
    <row r="1274" spans="1:15" s="115" customFormat="1" ht="18.95" customHeight="1">
      <c r="A1274" s="203"/>
      <c r="B1274" s="214"/>
      <c r="C1274" s="210"/>
      <c r="D1274" s="231"/>
      <c r="E1274" s="210"/>
      <c r="F1274" s="232"/>
      <c r="G1274" s="233"/>
      <c r="H1274" s="233"/>
      <c r="I1274" s="233"/>
      <c r="J1274" s="233"/>
      <c r="K1274" s="233"/>
      <c r="L1274" s="233"/>
      <c r="M1274" s="233"/>
      <c r="N1274" s="210"/>
      <c r="O1274" s="113"/>
    </row>
    <row r="1275" spans="1:15" s="115" customFormat="1" ht="18.95" customHeight="1">
      <c r="A1275" s="203"/>
      <c r="B1275" s="214"/>
      <c r="C1275" s="210"/>
      <c r="D1275" s="231"/>
      <c r="E1275" s="210"/>
      <c r="F1275" s="232"/>
      <c r="G1275" s="233"/>
      <c r="H1275" s="233"/>
      <c r="I1275" s="233"/>
      <c r="J1275" s="233"/>
      <c r="K1275" s="233"/>
      <c r="L1275" s="233"/>
      <c r="M1275" s="233"/>
      <c r="N1275" s="210"/>
      <c r="O1275" s="113"/>
    </row>
    <row r="1276" spans="1:15" s="115" customFormat="1" ht="18.95" customHeight="1">
      <c r="A1276" s="203"/>
      <c r="B1276" s="214"/>
      <c r="C1276" s="210"/>
      <c r="D1276" s="231"/>
      <c r="E1276" s="210"/>
      <c r="F1276" s="232"/>
      <c r="G1276" s="233"/>
      <c r="H1276" s="233"/>
      <c r="I1276" s="233"/>
      <c r="J1276" s="233"/>
      <c r="K1276" s="233"/>
      <c r="L1276" s="233"/>
      <c r="M1276" s="233"/>
      <c r="N1276" s="210"/>
      <c r="O1276" s="113"/>
    </row>
    <row r="1277" spans="1:15" s="115" customFormat="1" ht="18.95" customHeight="1">
      <c r="A1277" s="203"/>
      <c r="B1277" s="214"/>
      <c r="C1277" s="210"/>
      <c r="D1277" s="231"/>
      <c r="E1277" s="210"/>
      <c r="F1277" s="232"/>
      <c r="G1277" s="233"/>
      <c r="H1277" s="233"/>
      <c r="I1277" s="233"/>
      <c r="J1277" s="233"/>
      <c r="K1277" s="233"/>
      <c r="L1277" s="233"/>
      <c r="M1277" s="233"/>
      <c r="N1277" s="210"/>
      <c r="O1277" s="113"/>
    </row>
    <row r="1278" spans="1:15" s="115" customFormat="1" ht="18.95" customHeight="1">
      <c r="A1278" s="203"/>
      <c r="B1278" s="214"/>
      <c r="C1278" s="210"/>
      <c r="D1278" s="231"/>
      <c r="E1278" s="210"/>
      <c r="F1278" s="232"/>
      <c r="G1278" s="233"/>
      <c r="H1278" s="233"/>
      <c r="I1278" s="233"/>
      <c r="J1278" s="233"/>
      <c r="K1278" s="233"/>
      <c r="L1278" s="233"/>
      <c r="M1278" s="233"/>
      <c r="N1278" s="210"/>
      <c r="O1278" s="113"/>
    </row>
    <row r="1279" spans="1:15" s="115" customFormat="1" ht="18.95" customHeight="1">
      <c r="A1279" s="203"/>
      <c r="B1279" s="214"/>
      <c r="C1279" s="210"/>
      <c r="D1279" s="231"/>
      <c r="E1279" s="210"/>
      <c r="F1279" s="232"/>
      <c r="G1279" s="233"/>
      <c r="H1279" s="233"/>
      <c r="I1279" s="233"/>
      <c r="J1279" s="233"/>
      <c r="K1279" s="233"/>
      <c r="L1279" s="233"/>
      <c r="M1279" s="233"/>
      <c r="N1279" s="210"/>
      <c r="O1279" s="113"/>
    </row>
    <row r="1280" spans="1:15" s="115" customFormat="1" ht="18.95" customHeight="1">
      <c r="A1280" s="203"/>
      <c r="B1280" s="214"/>
      <c r="C1280" s="210"/>
      <c r="D1280" s="231"/>
      <c r="E1280" s="210"/>
      <c r="F1280" s="232"/>
      <c r="G1280" s="233"/>
      <c r="H1280" s="233"/>
      <c r="I1280" s="233"/>
      <c r="J1280" s="233"/>
      <c r="K1280" s="233"/>
      <c r="L1280" s="233"/>
      <c r="M1280" s="233"/>
      <c r="N1280" s="210"/>
      <c r="O1280" s="113"/>
    </row>
    <row r="1281" spans="1:15" s="115" customFormat="1" ht="18.95" customHeight="1">
      <c r="A1281" s="203"/>
      <c r="B1281" s="214"/>
      <c r="C1281" s="210"/>
      <c r="D1281" s="231"/>
      <c r="E1281" s="210"/>
      <c r="F1281" s="232"/>
      <c r="G1281" s="233"/>
      <c r="H1281" s="233"/>
      <c r="I1281" s="233"/>
      <c r="J1281" s="233"/>
      <c r="K1281" s="233"/>
      <c r="L1281" s="233"/>
      <c r="M1281" s="233"/>
      <c r="N1281" s="210"/>
      <c r="O1281" s="113"/>
    </row>
    <row r="1282" spans="1:15" s="115" customFormat="1" ht="18.95" customHeight="1">
      <c r="A1282" s="203"/>
      <c r="B1282" s="214"/>
      <c r="C1282" s="210"/>
      <c r="D1282" s="231"/>
      <c r="E1282" s="210"/>
      <c r="F1282" s="232"/>
      <c r="G1282" s="233"/>
      <c r="H1282" s="233"/>
      <c r="I1282" s="233"/>
      <c r="J1282" s="233"/>
      <c r="K1282" s="233"/>
      <c r="L1282" s="233"/>
      <c r="M1282" s="233"/>
      <c r="N1282" s="210"/>
      <c r="O1282" s="113"/>
    </row>
    <row r="1283" spans="1:15" s="115" customFormat="1" ht="18.95" customHeight="1">
      <c r="A1283" s="203"/>
      <c r="B1283" s="214"/>
      <c r="C1283" s="210"/>
      <c r="D1283" s="231"/>
      <c r="E1283" s="210"/>
      <c r="F1283" s="232"/>
      <c r="G1283" s="233"/>
      <c r="H1283" s="233"/>
      <c r="I1283" s="233"/>
      <c r="J1283" s="233"/>
      <c r="K1283" s="233"/>
      <c r="L1283" s="233"/>
      <c r="M1283" s="233"/>
      <c r="N1283" s="210"/>
      <c r="O1283" s="113"/>
    </row>
    <row r="1284" spans="1:15" s="115" customFormat="1" ht="18.95" customHeight="1">
      <c r="A1284" s="203"/>
      <c r="B1284" s="214"/>
      <c r="C1284" s="210"/>
      <c r="D1284" s="231"/>
      <c r="E1284" s="210"/>
      <c r="F1284" s="232"/>
      <c r="G1284" s="233"/>
      <c r="H1284" s="233"/>
      <c r="I1284" s="233"/>
      <c r="J1284" s="233"/>
      <c r="K1284" s="233"/>
      <c r="L1284" s="233"/>
      <c r="M1284" s="233"/>
      <c r="N1284" s="210"/>
      <c r="O1284" s="113"/>
    </row>
    <row r="1285" spans="1:15" s="115" customFormat="1" ht="18.95" customHeight="1">
      <c r="A1285" s="203"/>
      <c r="B1285" s="214"/>
      <c r="C1285" s="210"/>
      <c r="D1285" s="231"/>
      <c r="E1285" s="210"/>
      <c r="F1285" s="232"/>
      <c r="G1285" s="233"/>
      <c r="H1285" s="233"/>
      <c r="I1285" s="233"/>
      <c r="J1285" s="233"/>
      <c r="K1285" s="233"/>
      <c r="L1285" s="233"/>
      <c r="M1285" s="233"/>
      <c r="N1285" s="210"/>
      <c r="O1285" s="113"/>
    </row>
    <row r="1286" spans="1:15" s="115" customFormat="1" ht="18.95" customHeight="1">
      <c r="A1286" s="203"/>
      <c r="B1286" s="214"/>
      <c r="C1286" s="210"/>
      <c r="D1286" s="231"/>
      <c r="E1286" s="210"/>
      <c r="F1286" s="232"/>
      <c r="G1286" s="233"/>
      <c r="H1286" s="233"/>
      <c r="I1286" s="233"/>
      <c r="J1286" s="233"/>
      <c r="K1286" s="233"/>
      <c r="L1286" s="233"/>
      <c r="M1286" s="233"/>
      <c r="N1286" s="210"/>
      <c r="O1286" s="113"/>
    </row>
    <row r="1287" spans="1:15" s="115" customFormat="1" ht="18.95" customHeight="1">
      <c r="A1287" s="203"/>
      <c r="B1287" s="214"/>
      <c r="C1287" s="210"/>
      <c r="D1287" s="231"/>
      <c r="E1287" s="210"/>
      <c r="F1287" s="232"/>
      <c r="G1287" s="233"/>
      <c r="H1287" s="233"/>
      <c r="I1287" s="233"/>
      <c r="J1287" s="233"/>
      <c r="K1287" s="233"/>
      <c r="L1287" s="233"/>
      <c r="M1287" s="233"/>
      <c r="N1287" s="210"/>
      <c r="O1287" s="113"/>
    </row>
    <row r="1288" spans="1:15" s="115" customFormat="1" ht="18.95" customHeight="1">
      <c r="A1288" s="203"/>
      <c r="B1288" s="214"/>
      <c r="C1288" s="210"/>
      <c r="D1288" s="231"/>
      <c r="E1288" s="210"/>
      <c r="F1288" s="232"/>
      <c r="G1288" s="233"/>
      <c r="H1288" s="233"/>
      <c r="I1288" s="233"/>
      <c r="J1288" s="233"/>
      <c r="K1288" s="233"/>
      <c r="L1288" s="233"/>
      <c r="M1288" s="233"/>
      <c r="N1288" s="210"/>
      <c r="O1288" s="113"/>
    </row>
    <row r="1289" spans="1:15" s="115" customFormat="1" ht="18.95" customHeight="1">
      <c r="A1289" s="203"/>
      <c r="B1289" s="214"/>
      <c r="C1289" s="210"/>
      <c r="D1289" s="231"/>
      <c r="E1289" s="210"/>
      <c r="F1289" s="232"/>
      <c r="G1289" s="233"/>
      <c r="H1289" s="233"/>
      <c r="I1289" s="233"/>
      <c r="J1289" s="233"/>
      <c r="K1289" s="233"/>
      <c r="L1289" s="233"/>
      <c r="M1289" s="233"/>
      <c r="N1289" s="210"/>
      <c r="O1289" s="113"/>
    </row>
    <row r="1290" spans="1:15" s="115" customFormat="1" ht="18.95" customHeight="1">
      <c r="A1290" s="203"/>
      <c r="B1290" s="214"/>
      <c r="C1290" s="210"/>
      <c r="D1290" s="231"/>
      <c r="E1290" s="210"/>
      <c r="F1290" s="232"/>
      <c r="G1290" s="233"/>
      <c r="H1290" s="233"/>
      <c r="I1290" s="233"/>
      <c r="J1290" s="233"/>
      <c r="K1290" s="233"/>
      <c r="L1290" s="233"/>
      <c r="M1290" s="233"/>
      <c r="N1290" s="210"/>
      <c r="O1290" s="113"/>
    </row>
    <row r="1291" spans="1:15" s="115" customFormat="1" ht="18.95" customHeight="1">
      <c r="A1291" s="203"/>
      <c r="B1291" s="214"/>
      <c r="C1291" s="210"/>
      <c r="D1291" s="231"/>
      <c r="E1291" s="210"/>
      <c r="F1291" s="232"/>
      <c r="G1291" s="233"/>
      <c r="H1291" s="233"/>
      <c r="I1291" s="233"/>
      <c r="J1291" s="233"/>
      <c r="K1291" s="233"/>
      <c r="L1291" s="233"/>
      <c r="M1291" s="233"/>
      <c r="N1291" s="210"/>
      <c r="O1291" s="113"/>
    </row>
    <row r="1292" spans="1:15" s="115" customFormat="1" ht="18.95" customHeight="1">
      <c r="A1292" s="203"/>
      <c r="B1292" s="214"/>
      <c r="C1292" s="210"/>
      <c r="D1292" s="231"/>
      <c r="E1292" s="210"/>
      <c r="F1292" s="232"/>
      <c r="G1292" s="233"/>
      <c r="H1292" s="233"/>
      <c r="I1292" s="233"/>
      <c r="J1292" s="233"/>
      <c r="K1292" s="233"/>
      <c r="L1292" s="233"/>
      <c r="M1292" s="233"/>
      <c r="N1292" s="210"/>
      <c r="O1292" s="113"/>
    </row>
    <row r="1293" spans="1:15" s="115" customFormat="1" ht="18.95" customHeight="1">
      <c r="A1293" s="203"/>
      <c r="B1293" s="214"/>
      <c r="C1293" s="210"/>
      <c r="D1293" s="231"/>
      <c r="E1293" s="210"/>
      <c r="F1293" s="232"/>
      <c r="G1293" s="233"/>
      <c r="H1293" s="233"/>
      <c r="I1293" s="233"/>
      <c r="J1293" s="233"/>
      <c r="K1293" s="233"/>
      <c r="L1293" s="233"/>
      <c r="M1293" s="233"/>
      <c r="N1293" s="210"/>
      <c r="O1293" s="113"/>
    </row>
    <row r="1294" spans="1:15" s="115" customFormat="1" ht="18.95" customHeight="1">
      <c r="A1294" s="203"/>
      <c r="B1294" s="214"/>
      <c r="C1294" s="210"/>
      <c r="D1294" s="231"/>
      <c r="E1294" s="210"/>
      <c r="F1294" s="232"/>
      <c r="G1294" s="233"/>
      <c r="H1294" s="233"/>
      <c r="I1294" s="233"/>
      <c r="J1294" s="233"/>
      <c r="K1294" s="233"/>
      <c r="L1294" s="233"/>
      <c r="M1294" s="233"/>
      <c r="N1294" s="210"/>
      <c r="O1294" s="113"/>
    </row>
    <row r="1295" spans="1:15" s="115" customFormat="1" ht="18.95" customHeight="1">
      <c r="A1295" s="203"/>
      <c r="B1295" s="214"/>
      <c r="C1295" s="210"/>
      <c r="D1295" s="231"/>
      <c r="E1295" s="210"/>
      <c r="F1295" s="232"/>
      <c r="G1295" s="233"/>
      <c r="H1295" s="233"/>
      <c r="I1295" s="233"/>
      <c r="J1295" s="233"/>
      <c r="K1295" s="233"/>
      <c r="L1295" s="233"/>
      <c r="M1295" s="233"/>
      <c r="N1295" s="210"/>
      <c r="O1295" s="113"/>
    </row>
    <row r="1296" spans="1:15" s="115" customFormat="1" ht="18.95" customHeight="1">
      <c r="A1296" s="203"/>
      <c r="B1296" s="214"/>
      <c r="C1296" s="210"/>
      <c r="D1296" s="231"/>
      <c r="E1296" s="210"/>
      <c r="F1296" s="232"/>
      <c r="G1296" s="233"/>
      <c r="H1296" s="233"/>
      <c r="I1296" s="233"/>
      <c r="J1296" s="233"/>
      <c r="K1296" s="233"/>
      <c r="L1296" s="233"/>
      <c r="M1296" s="233"/>
      <c r="N1296" s="210"/>
      <c r="O1296" s="113"/>
    </row>
    <row r="1297" spans="1:15" s="115" customFormat="1" ht="18.95" customHeight="1">
      <c r="A1297" s="203"/>
      <c r="B1297" s="214"/>
      <c r="C1297" s="210"/>
      <c r="D1297" s="231"/>
      <c r="E1297" s="210"/>
      <c r="F1297" s="232"/>
      <c r="G1297" s="233"/>
      <c r="H1297" s="233"/>
      <c r="I1297" s="233"/>
      <c r="J1297" s="233"/>
      <c r="K1297" s="233"/>
      <c r="L1297" s="233"/>
      <c r="M1297" s="233"/>
      <c r="N1297" s="210"/>
      <c r="O1297" s="113"/>
    </row>
    <row r="1298" spans="1:15" s="115" customFormat="1" ht="18.95" customHeight="1">
      <c r="A1298" s="203"/>
      <c r="B1298" s="214"/>
      <c r="C1298" s="210"/>
      <c r="D1298" s="231"/>
      <c r="E1298" s="210"/>
      <c r="F1298" s="232"/>
      <c r="G1298" s="233"/>
      <c r="H1298" s="233"/>
      <c r="I1298" s="233"/>
      <c r="J1298" s="233"/>
      <c r="K1298" s="233"/>
      <c r="L1298" s="233"/>
      <c r="M1298" s="233"/>
      <c r="N1298" s="210"/>
      <c r="O1298" s="113"/>
    </row>
    <row r="1299" spans="1:15" s="115" customFormat="1" ht="18.95" customHeight="1">
      <c r="A1299" s="203"/>
      <c r="B1299" s="214"/>
      <c r="C1299" s="210"/>
      <c r="D1299" s="231"/>
      <c r="E1299" s="210"/>
      <c r="F1299" s="232"/>
      <c r="G1299" s="233"/>
      <c r="H1299" s="233"/>
      <c r="I1299" s="233"/>
      <c r="J1299" s="233"/>
      <c r="K1299" s="233"/>
      <c r="L1299" s="233"/>
      <c r="M1299" s="233"/>
      <c r="N1299" s="210"/>
      <c r="O1299" s="113"/>
    </row>
    <row r="1300" spans="1:15" s="115" customFormat="1" ht="18.95" customHeight="1">
      <c r="A1300" s="203"/>
      <c r="B1300" s="214"/>
      <c r="C1300" s="210"/>
      <c r="D1300" s="231"/>
      <c r="E1300" s="210"/>
      <c r="F1300" s="232"/>
      <c r="G1300" s="233"/>
      <c r="H1300" s="233"/>
      <c r="I1300" s="233"/>
      <c r="J1300" s="233"/>
      <c r="K1300" s="233"/>
      <c r="L1300" s="233"/>
      <c r="M1300" s="233"/>
      <c r="N1300" s="210"/>
      <c r="O1300" s="113"/>
    </row>
    <row r="1301" spans="1:15" s="115" customFormat="1" ht="18.95" customHeight="1">
      <c r="A1301" s="203"/>
      <c r="B1301" s="214"/>
      <c r="C1301" s="210"/>
      <c r="D1301" s="231"/>
      <c r="E1301" s="210"/>
      <c r="F1301" s="232"/>
      <c r="G1301" s="233"/>
      <c r="H1301" s="233"/>
      <c r="I1301" s="233"/>
      <c r="J1301" s="233"/>
      <c r="K1301" s="233"/>
      <c r="L1301" s="233"/>
      <c r="M1301" s="233"/>
      <c r="N1301" s="210"/>
      <c r="O1301" s="113"/>
    </row>
    <row r="1302" spans="1:15" s="115" customFormat="1" ht="18.95" customHeight="1">
      <c r="A1302" s="203"/>
      <c r="B1302" s="214"/>
      <c r="C1302" s="210"/>
      <c r="D1302" s="231"/>
      <c r="E1302" s="210"/>
      <c r="F1302" s="232"/>
      <c r="G1302" s="233"/>
      <c r="H1302" s="233"/>
      <c r="I1302" s="233"/>
      <c r="J1302" s="233"/>
      <c r="K1302" s="233"/>
      <c r="L1302" s="233"/>
      <c r="M1302" s="233"/>
      <c r="N1302" s="210"/>
      <c r="O1302" s="113"/>
    </row>
    <row r="1303" spans="1:15" s="115" customFormat="1" ht="18.95" customHeight="1">
      <c r="A1303" s="203"/>
      <c r="B1303" s="214"/>
      <c r="C1303" s="210"/>
      <c r="D1303" s="231"/>
      <c r="E1303" s="210"/>
      <c r="F1303" s="232"/>
      <c r="G1303" s="233"/>
      <c r="H1303" s="233"/>
      <c r="I1303" s="233"/>
      <c r="J1303" s="233"/>
      <c r="K1303" s="233"/>
      <c r="L1303" s="233"/>
      <c r="M1303" s="233"/>
      <c r="N1303" s="210"/>
      <c r="O1303" s="113"/>
    </row>
    <row r="1304" spans="1:15" s="115" customFormat="1" ht="18.95" customHeight="1">
      <c r="A1304" s="203"/>
      <c r="B1304" s="214"/>
      <c r="C1304" s="210"/>
      <c r="D1304" s="231"/>
      <c r="E1304" s="210"/>
      <c r="F1304" s="232"/>
      <c r="G1304" s="233"/>
      <c r="H1304" s="233"/>
      <c r="I1304" s="233"/>
      <c r="J1304" s="233"/>
      <c r="K1304" s="233"/>
      <c r="L1304" s="233"/>
      <c r="M1304" s="233"/>
      <c r="N1304" s="210"/>
      <c r="O1304" s="113"/>
    </row>
    <row r="1305" spans="1:15" s="115" customFormat="1" ht="18.95" customHeight="1">
      <c r="A1305" s="203"/>
      <c r="B1305" s="214"/>
      <c r="C1305" s="210"/>
      <c r="D1305" s="231"/>
      <c r="E1305" s="210"/>
      <c r="F1305" s="232"/>
      <c r="G1305" s="233"/>
      <c r="H1305" s="233"/>
      <c r="I1305" s="233"/>
      <c r="J1305" s="233"/>
      <c r="K1305" s="233"/>
      <c r="L1305" s="233"/>
      <c r="M1305" s="233"/>
      <c r="N1305" s="210"/>
      <c r="O1305" s="113"/>
    </row>
    <row r="1306" spans="1:15" s="115" customFormat="1" ht="18.95" customHeight="1">
      <c r="A1306" s="203"/>
      <c r="B1306" s="214"/>
      <c r="C1306" s="210"/>
      <c r="D1306" s="231"/>
      <c r="E1306" s="210"/>
      <c r="F1306" s="232"/>
      <c r="G1306" s="233"/>
      <c r="H1306" s="233"/>
      <c r="I1306" s="233"/>
      <c r="J1306" s="233"/>
      <c r="K1306" s="233"/>
      <c r="L1306" s="233"/>
      <c r="M1306" s="233"/>
      <c r="N1306" s="210"/>
      <c r="O1306" s="113"/>
    </row>
    <row r="1307" spans="1:15" s="115" customFormat="1" ht="18.95" customHeight="1">
      <c r="A1307" s="203"/>
      <c r="B1307" s="214"/>
      <c r="C1307" s="210"/>
      <c r="D1307" s="231"/>
      <c r="E1307" s="210"/>
      <c r="F1307" s="232"/>
      <c r="G1307" s="233"/>
      <c r="H1307" s="233"/>
      <c r="I1307" s="233"/>
      <c r="J1307" s="233"/>
      <c r="K1307" s="233"/>
      <c r="L1307" s="233"/>
      <c r="M1307" s="233"/>
      <c r="N1307" s="210"/>
      <c r="O1307" s="113"/>
    </row>
    <row r="1308" spans="1:15" s="115" customFormat="1" ht="18.95" customHeight="1">
      <c r="A1308" s="203"/>
      <c r="B1308" s="214"/>
      <c r="C1308" s="210"/>
      <c r="D1308" s="231"/>
      <c r="E1308" s="210"/>
      <c r="F1308" s="232"/>
      <c r="G1308" s="233"/>
      <c r="H1308" s="233"/>
      <c r="I1308" s="233"/>
      <c r="J1308" s="233"/>
      <c r="K1308" s="233"/>
      <c r="L1308" s="233"/>
      <c r="M1308" s="233"/>
      <c r="N1308" s="210"/>
      <c r="O1308" s="113"/>
    </row>
    <row r="1309" spans="1:15" s="115" customFormat="1" ht="18.95" customHeight="1">
      <c r="A1309" s="203"/>
      <c r="B1309" s="214"/>
      <c r="C1309" s="210"/>
      <c r="D1309" s="231"/>
      <c r="E1309" s="210"/>
      <c r="F1309" s="232"/>
      <c r="G1309" s="233"/>
      <c r="H1309" s="233"/>
      <c r="I1309" s="233"/>
      <c r="J1309" s="233"/>
      <c r="K1309" s="233"/>
      <c r="L1309" s="233"/>
      <c r="M1309" s="233"/>
      <c r="N1309" s="210"/>
      <c r="O1309" s="113"/>
    </row>
    <row r="1310" spans="1:15" s="115" customFormat="1" ht="18.95" customHeight="1">
      <c r="A1310" s="203"/>
      <c r="B1310" s="214"/>
      <c r="C1310" s="210"/>
      <c r="D1310" s="231"/>
      <c r="E1310" s="210"/>
      <c r="F1310" s="232"/>
      <c r="G1310" s="233"/>
      <c r="H1310" s="233"/>
      <c r="I1310" s="233"/>
      <c r="J1310" s="233"/>
      <c r="K1310" s="233"/>
      <c r="L1310" s="233"/>
      <c r="M1310" s="233"/>
      <c r="N1310" s="210"/>
      <c r="O1310" s="113"/>
    </row>
    <row r="1311" spans="1:15" s="115" customFormat="1" ht="18.95" customHeight="1">
      <c r="A1311" s="203"/>
      <c r="B1311" s="214"/>
      <c r="C1311" s="210"/>
      <c r="D1311" s="231"/>
      <c r="E1311" s="210"/>
      <c r="F1311" s="232"/>
      <c r="G1311" s="233"/>
      <c r="H1311" s="233"/>
      <c r="I1311" s="233"/>
      <c r="J1311" s="233"/>
      <c r="K1311" s="233"/>
      <c r="L1311" s="233"/>
      <c r="M1311" s="233"/>
      <c r="N1311" s="210"/>
      <c r="O1311" s="113"/>
    </row>
    <row r="1312" spans="1:15" s="115" customFormat="1" ht="18.95" customHeight="1">
      <c r="A1312" s="203"/>
      <c r="B1312" s="214"/>
      <c r="C1312" s="210"/>
      <c r="D1312" s="231"/>
      <c r="E1312" s="210"/>
      <c r="F1312" s="232"/>
      <c r="G1312" s="233"/>
      <c r="H1312" s="233"/>
      <c r="I1312" s="233"/>
      <c r="J1312" s="233"/>
      <c r="K1312" s="233"/>
      <c r="L1312" s="233"/>
      <c r="M1312" s="233"/>
      <c r="N1312" s="210"/>
      <c r="O1312" s="113"/>
    </row>
    <row r="1313" spans="1:15" s="115" customFormat="1" ht="18.95" customHeight="1">
      <c r="A1313" s="203"/>
      <c r="B1313" s="214"/>
      <c r="C1313" s="210"/>
      <c r="D1313" s="231"/>
      <c r="E1313" s="210"/>
      <c r="F1313" s="232"/>
      <c r="G1313" s="233"/>
      <c r="H1313" s="233"/>
      <c r="I1313" s="233"/>
      <c r="J1313" s="233"/>
      <c r="K1313" s="233"/>
      <c r="L1313" s="233"/>
      <c r="M1313" s="233"/>
      <c r="N1313" s="210"/>
      <c r="O1313" s="113"/>
    </row>
    <row r="1314" spans="1:15" s="115" customFormat="1" ht="18.95" customHeight="1">
      <c r="A1314" s="203"/>
      <c r="B1314" s="214"/>
      <c r="C1314" s="210"/>
      <c r="D1314" s="231"/>
      <c r="E1314" s="210"/>
      <c r="F1314" s="232"/>
      <c r="G1314" s="233"/>
      <c r="H1314" s="233"/>
      <c r="I1314" s="233"/>
      <c r="J1314" s="233"/>
      <c r="K1314" s="233"/>
      <c r="L1314" s="233"/>
      <c r="M1314" s="233"/>
      <c r="N1314" s="210"/>
      <c r="O1314" s="113"/>
    </row>
    <row r="1315" spans="1:15" s="115" customFormat="1" ht="18.95" customHeight="1">
      <c r="A1315" s="203"/>
      <c r="B1315" s="214"/>
      <c r="C1315" s="210"/>
      <c r="D1315" s="231"/>
      <c r="E1315" s="210"/>
      <c r="F1315" s="232"/>
      <c r="G1315" s="233"/>
      <c r="H1315" s="233"/>
      <c r="I1315" s="233"/>
      <c r="J1315" s="233"/>
      <c r="K1315" s="233"/>
      <c r="L1315" s="233"/>
      <c r="M1315" s="233"/>
      <c r="N1315" s="210"/>
      <c r="O1315" s="113"/>
    </row>
    <row r="1316" spans="1:15" s="115" customFormat="1" ht="18.95" customHeight="1">
      <c r="A1316" s="203"/>
      <c r="B1316" s="214"/>
      <c r="C1316" s="210"/>
      <c r="D1316" s="231"/>
      <c r="E1316" s="210"/>
      <c r="F1316" s="232"/>
      <c r="G1316" s="233"/>
      <c r="H1316" s="233"/>
      <c r="I1316" s="233"/>
      <c r="J1316" s="233"/>
      <c r="K1316" s="233"/>
      <c r="L1316" s="233"/>
      <c r="M1316" s="233"/>
      <c r="N1316" s="210"/>
      <c r="O1316" s="113"/>
    </row>
    <row r="1317" spans="1:15" s="115" customFormat="1" ht="18.95" customHeight="1">
      <c r="A1317" s="203"/>
      <c r="B1317" s="214"/>
      <c r="C1317" s="210"/>
      <c r="D1317" s="231"/>
      <c r="E1317" s="210"/>
      <c r="F1317" s="232"/>
      <c r="G1317" s="233"/>
      <c r="H1317" s="233"/>
      <c r="I1317" s="233"/>
      <c r="J1317" s="233"/>
      <c r="K1317" s="233"/>
      <c r="L1317" s="233"/>
      <c r="M1317" s="233"/>
      <c r="N1317" s="210"/>
      <c r="O1317" s="113"/>
    </row>
    <row r="1318" spans="1:15" s="115" customFormat="1" ht="18.95" customHeight="1">
      <c r="A1318" s="203"/>
      <c r="B1318" s="214"/>
      <c r="C1318" s="210"/>
      <c r="D1318" s="231"/>
      <c r="E1318" s="210"/>
      <c r="F1318" s="232"/>
      <c r="G1318" s="233"/>
      <c r="H1318" s="233"/>
      <c r="I1318" s="233"/>
      <c r="J1318" s="233"/>
      <c r="K1318" s="233"/>
      <c r="L1318" s="233"/>
      <c r="M1318" s="233"/>
      <c r="N1318" s="210"/>
      <c r="O1318" s="113"/>
    </row>
    <row r="1319" spans="1:15" s="115" customFormat="1" ht="18.95" customHeight="1">
      <c r="A1319" s="203"/>
      <c r="B1319" s="214"/>
      <c r="C1319" s="210"/>
      <c r="D1319" s="231"/>
      <c r="E1319" s="210"/>
      <c r="F1319" s="232"/>
      <c r="G1319" s="233"/>
      <c r="H1319" s="233"/>
      <c r="I1319" s="233"/>
      <c r="J1319" s="233"/>
      <c r="K1319" s="233"/>
      <c r="L1319" s="233"/>
      <c r="M1319" s="233"/>
      <c r="N1319" s="210"/>
      <c r="O1319" s="113"/>
    </row>
    <row r="1320" spans="1:15" s="115" customFormat="1" ht="18.95" customHeight="1">
      <c r="A1320" s="203"/>
      <c r="B1320" s="214"/>
      <c r="C1320" s="210"/>
      <c r="D1320" s="231"/>
      <c r="E1320" s="210"/>
      <c r="F1320" s="232"/>
      <c r="G1320" s="233"/>
      <c r="H1320" s="233"/>
      <c r="I1320" s="233"/>
      <c r="J1320" s="233"/>
      <c r="K1320" s="233"/>
      <c r="L1320" s="233"/>
      <c r="M1320" s="233"/>
      <c r="N1320" s="210"/>
      <c r="O1320" s="113"/>
    </row>
    <row r="1321" spans="1:15" s="115" customFormat="1" ht="18.95" customHeight="1">
      <c r="A1321" s="203"/>
      <c r="B1321" s="214"/>
      <c r="C1321" s="210"/>
      <c r="D1321" s="231"/>
      <c r="E1321" s="210"/>
      <c r="F1321" s="232"/>
      <c r="G1321" s="233"/>
      <c r="H1321" s="233"/>
      <c r="I1321" s="233"/>
      <c r="J1321" s="233"/>
      <c r="K1321" s="233"/>
      <c r="L1321" s="233"/>
      <c r="M1321" s="233"/>
      <c r="N1321" s="210"/>
      <c r="O1321" s="113"/>
    </row>
    <row r="1322" spans="1:15" s="115" customFormat="1" ht="18.95" customHeight="1">
      <c r="A1322" s="203"/>
      <c r="B1322" s="214"/>
      <c r="C1322" s="210"/>
      <c r="D1322" s="231"/>
      <c r="E1322" s="210"/>
      <c r="F1322" s="232"/>
      <c r="G1322" s="233"/>
      <c r="H1322" s="233"/>
      <c r="I1322" s="233"/>
      <c r="J1322" s="233"/>
      <c r="K1322" s="233"/>
      <c r="L1322" s="233"/>
      <c r="M1322" s="233"/>
      <c r="N1322" s="210"/>
      <c r="O1322" s="113"/>
    </row>
    <row r="1323" spans="1:15" s="115" customFormat="1" ht="18.95" customHeight="1">
      <c r="A1323" s="203"/>
      <c r="B1323" s="214"/>
      <c r="C1323" s="210"/>
      <c r="D1323" s="231"/>
      <c r="E1323" s="210"/>
      <c r="F1323" s="232"/>
      <c r="G1323" s="233"/>
      <c r="H1323" s="233"/>
      <c r="I1323" s="233"/>
      <c r="J1323" s="233"/>
      <c r="K1323" s="233"/>
      <c r="L1323" s="233"/>
      <c r="M1323" s="233"/>
      <c r="N1323" s="210"/>
      <c r="O1323" s="113"/>
    </row>
    <row r="1324" spans="1:15" s="115" customFormat="1" ht="18.95" customHeight="1">
      <c r="A1324" s="203"/>
      <c r="B1324" s="214"/>
      <c r="C1324" s="210"/>
      <c r="D1324" s="231"/>
      <c r="E1324" s="210"/>
      <c r="F1324" s="232"/>
      <c r="G1324" s="233"/>
      <c r="H1324" s="233"/>
      <c r="I1324" s="233"/>
      <c r="J1324" s="233"/>
      <c r="K1324" s="233"/>
      <c r="L1324" s="233"/>
      <c r="M1324" s="233"/>
      <c r="N1324" s="210"/>
      <c r="O1324" s="113"/>
    </row>
    <row r="1325" spans="1:15" s="115" customFormat="1" ht="18.95" customHeight="1">
      <c r="A1325" s="203"/>
      <c r="B1325" s="214"/>
      <c r="C1325" s="210"/>
      <c r="D1325" s="231"/>
      <c r="E1325" s="210"/>
      <c r="F1325" s="232"/>
      <c r="G1325" s="233"/>
      <c r="H1325" s="233"/>
      <c r="I1325" s="233"/>
      <c r="J1325" s="233"/>
      <c r="K1325" s="233"/>
      <c r="L1325" s="233"/>
      <c r="M1325" s="233"/>
      <c r="N1325" s="210"/>
      <c r="O1325" s="113"/>
    </row>
    <row r="1326" spans="1:15" s="115" customFormat="1" ht="18.95" customHeight="1">
      <c r="A1326" s="203"/>
      <c r="B1326" s="214"/>
      <c r="C1326" s="210"/>
      <c r="D1326" s="231"/>
      <c r="E1326" s="210"/>
      <c r="F1326" s="232"/>
      <c r="G1326" s="233"/>
      <c r="H1326" s="233"/>
      <c r="I1326" s="233"/>
      <c r="J1326" s="233"/>
      <c r="K1326" s="233"/>
      <c r="L1326" s="233"/>
      <c r="M1326" s="233"/>
      <c r="N1326" s="210"/>
      <c r="O1326" s="113"/>
    </row>
    <row r="1327" spans="1:15" s="115" customFormat="1" ht="18.95" customHeight="1">
      <c r="A1327" s="203"/>
      <c r="B1327" s="214"/>
      <c r="C1327" s="210"/>
      <c r="D1327" s="231"/>
      <c r="E1327" s="210"/>
      <c r="F1327" s="232"/>
      <c r="G1327" s="233"/>
      <c r="H1327" s="233"/>
      <c r="I1327" s="233"/>
      <c r="J1327" s="233"/>
      <c r="K1327" s="233"/>
      <c r="L1327" s="233"/>
      <c r="M1327" s="233"/>
      <c r="N1327" s="210"/>
      <c r="O1327" s="113"/>
    </row>
    <row r="1328" spans="1:15" s="115" customFormat="1" ht="18.95" customHeight="1">
      <c r="A1328" s="203"/>
      <c r="B1328" s="214"/>
      <c r="C1328" s="210"/>
      <c r="D1328" s="231"/>
      <c r="E1328" s="210"/>
      <c r="F1328" s="232"/>
      <c r="G1328" s="233"/>
      <c r="H1328" s="233"/>
      <c r="I1328" s="233"/>
      <c r="J1328" s="233"/>
      <c r="K1328" s="233"/>
      <c r="L1328" s="233"/>
      <c r="M1328" s="233"/>
      <c r="N1328" s="210"/>
      <c r="O1328" s="113"/>
    </row>
    <row r="1329" spans="1:15" s="115" customFormat="1" ht="18.95" customHeight="1">
      <c r="A1329" s="203"/>
      <c r="B1329" s="214"/>
      <c r="C1329" s="210"/>
      <c r="D1329" s="231"/>
      <c r="E1329" s="210"/>
      <c r="F1329" s="232"/>
      <c r="G1329" s="233"/>
      <c r="H1329" s="233"/>
      <c r="I1329" s="233"/>
      <c r="J1329" s="233"/>
      <c r="K1329" s="233"/>
      <c r="L1329" s="233"/>
      <c r="M1329" s="233"/>
      <c r="N1329" s="210"/>
      <c r="O1329" s="113"/>
    </row>
    <row r="1330" spans="1:15" s="115" customFormat="1" ht="18.95" customHeight="1">
      <c r="A1330" s="203"/>
      <c r="B1330" s="214"/>
      <c r="C1330" s="210"/>
      <c r="D1330" s="231"/>
      <c r="E1330" s="210"/>
      <c r="F1330" s="232"/>
      <c r="G1330" s="233"/>
      <c r="H1330" s="233"/>
      <c r="I1330" s="233"/>
      <c r="J1330" s="233"/>
      <c r="K1330" s="233"/>
      <c r="L1330" s="233"/>
      <c r="M1330" s="233"/>
      <c r="N1330" s="210"/>
      <c r="O1330" s="113"/>
    </row>
    <row r="1331" spans="1:15" s="115" customFormat="1" ht="18.95" customHeight="1">
      <c r="A1331" s="203"/>
      <c r="B1331" s="214"/>
      <c r="C1331" s="210"/>
      <c r="D1331" s="231"/>
      <c r="E1331" s="210"/>
      <c r="F1331" s="232"/>
      <c r="G1331" s="233"/>
      <c r="H1331" s="233"/>
      <c r="I1331" s="233"/>
      <c r="J1331" s="233"/>
      <c r="K1331" s="233"/>
      <c r="L1331" s="233"/>
      <c r="M1331" s="233"/>
      <c r="N1331" s="210"/>
      <c r="O1331" s="113"/>
    </row>
    <row r="1332" spans="1:15" s="115" customFormat="1" ht="18.95" customHeight="1">
      <c r="A1332" s="203"/>
      <c r="B1332" s="214"/>
      <c r="C1332" s="210"/>
      <c r="D1332" s="231"/>
      <c r="E1332" s="210"/>
      <c r="F1332" s="232"/>
      <c r="G1332" s="233"/>
      <c r="H1332" s="233"/>
      <c r="I1332" s="233"/>
      <c r="J1332" s="233"/>
      <c r="K1332" s="233"/>
      <c r="L1332" s="233"/>
      <c r="M1332" s="233"/>
      <c r="N1332" s="210"/>
      <c r="O1332" s="113"/>
    </row>
    <row r="1333" spans="1:15" s="115" customFormat="1" ht="18.95" customHeight="1">
      <c r="A1333" s="203"/>
      <c r="B1333" s="214"/>
      <c r="C1333" s="210"/>
      <c r="D1333" s="231"/>
      <c r="E1333" s="210"/>
      <c r="F1333" s="232"/>
      <c r="G1333" s="233"/>
      <c r="H1333" s="233"/>
      <c r="I1333" s="233"/>
      <c r="J1333" s="233"/>
      <c r="K1333" s="233"/>
      <c r="L1333" s="233"/>
      <c r="M1333" s="233"/>
      <c r="N1333" s="210"/>
      <c r="O1333" s="113"/>
    </row>
    <row r="1334" spans="1:15" s="115" customFormat="1" ht="18.95" customHeight="1">
      <c r="A1334" s="203"/>
      <c r="B1334" s="214"/>
      <c r="C1334" s="210"/>
      <c r="D1334" s="231"/>
      <c r="E1334" s="210"/>
      <c r="F1334" s="232"/>
      <c r="G1334" s="233"/>
      <c r="H1334" s="233"/>
      <c r="I1334" s="233"/>
      <c r="J1334" s="233"/>
      <c r="K1334" s="233"/>
      <c r="L1334" s="233"/>
      <c r="M1334" s="233"/>
      <c r="N1334" s="210"/>
      <c r="O1334" s="113"/>
    </row>
    <row r="1335" spans="1:15" s="115" customFormat="1" ht="18.95" customHeight="1">
      <c r="A1335" s="203"/>
      <c r="B1335" s="214"/>
      <c r="C1335" s="210"/>
      <c r="D1335" s="231"/>
      <c r="E1335" s="210"/>
      <c r="F1335" s="232"/>
      <c r="G1335" s="233"/>
      <c r="H1335" s="233"/>
      <c r="I1335" s="233"/>
      <c r="J1335" s="233"/>
      <c r="K1335" s="233"/>
      <c r="L1335" s="233"/>
      <c r="M1335" s="233"/>
      <c r="N1335" s="210"/>
      <c r="O1335" s="113"/>
    </row>
    <row r="1336" spans="1:15" s="115" customFormat="1" ht="18.95" customHeight="1">
      <c r="A1336" s="203"/>
      <c r="B1336" s="214"/>
      <c r="C1336" s="210"/>
      <c r="D1336" s="231"/>
      <c r="E1336" s="210"/>
      <c r="F1336" s="232"/>
      <c r="G1336" s="233"/>
      <c r="H1336" s="233"/>
      <c r="I1336" s="233"/>
      <c r="J1336" s="233"/>
      <c r="K1336" s="233"/>
      <c r="L1336" s="233"/>
      <c r="M1336" s="233"/>
      <c r="N1336" s="210"/>
      <c r="O1336" s="113"/>
    </row>
    <row r="1337" spans="1:15" s="115" customFormat="1" ht="18.95" customHeight="1">
      <c r="A1337" s="203"/>
      <c r="B1337" s="214"/>
      <c r="C1337" s="210"/>
      <c r="D1337" s="231"/>
      <c r="E1337" s="210"/>
      <c r="F1337" s="232"/>
      <c r="G1337" s="233"/>
      <c r="H1337" s="233"/>
      <c r="I1337" s="233"/>
      <c r="J1337" s="233"/>
      <c r="K1337" s="233"/>
      <c r="L1337" s="233"/>
      <c r="M1337" s="233"/>
      <c r="N1337" s="210"/>
      <c r="O1337" s="113"/>
    </row>
    <row r="1338" spans="1:15" s="115" customFormat="1" ht="18.95" customHeight="1">
      <c r="A1338" s="203"/>
      <c r="B1338" s="214"/>
      <c r="C1338" s="210"/>
      <c r="D1338" s="231"/>
      <c r="E1338" s="210"/>
      <c r="F1338" s="232"/>
      <c r="G1338" s="233"/>
      <c r="H1338" s="233"/>
      <c r="I1338" s="233"/>
      <c r="J1338" s="233"/>
      <c r="K1338" s="233"/>
      <c r="L1338" s="233"/>
      <c r="M1338" s="233"/>
      <c r="N1338" s="210"/>
      <c r="O1338" s="113"/>
    </row>
    <row r="1339" spans="1:15" s="115" customFormat="1" ht="18.95" customHeight="1">
      <c r="A1339" s="203"/>
      <c r="B1339" s="214"/>
      <c r="C1339" s="210"/>
      <c r="D1339" s="231"/>
      <c r="E1339" s="210"/>
      <c r="F1339" s="232"/>
      <c r="G1339" s="233"/>
      <c r="H1339" s="233"/>
      <c r="I1339" s="233"/>
      <c r="J1339" s="233"/>
      <c r="K1339" s="233"/>
      <c r="L1339" s="233"/>
      <c r="M1339" s="233"/>
      <c r="N1339" s="210"/>
      <c r="O1339" s="113"/>
    </row>
    <row r="1340" spans="1:15" s="115" customFormat="1" ht="18.95" customHeight="1">
      <c r="A1340" s="203"/>
      <c r="B1340" s="214"/>
      <c r="C1340" s="210"/>
      <c r="D1340" s="231"/>
      <c r="E1340" s="210"/>
      <c r="F1340" s="232"/>
      <c r="G1340" s="233"/>
      <c r="H1340" s="233"/>
      <c r="I1340" s="233"/>
      <c r="J1340" s="233"/>
      <c r="K1340" s="233"/>
      <c r="L1340" s="233"/>
      <c r="M1340" s="233"/>
      <c r="N1340" s="210"/>
      <c r="O1340" s="113"/>
    </row>
    <row r="1341" spans="1:15" s="115" customFormat="1" ht="18.95" customHeight="1">
      <c r="A1341" s="203"/>
      <c r="B1341" s="214"/>
      <c r="C1341" s="210"/>
      <c r="D1341" s="231"/>
      <c r="E1341" s="210"/>
      <c r="F1341" s="232"/>
      <c r="G1341" s="233"/>
      <c r="H1341" s="233"/>
      <c r="I1341" s="233"/>
      <c r="J1341" s="233"/>
      <c r="K1341" s="233"/>
      <c r="L1341" s="233"/>
      <c r="M1341" s="233"/>
      <c r="N1341" s="210"/>
      <c r="O1341" s="113"/>
    </row>
    <row r="1342" spans="1:15" s="115" customFormat="1" ht="18.95" customHeight="1">
      <c r="A1342" s="203"/>
      <c r="B1342" s="214"/>
      <c r="C1342" s="210"/>
      <c r="D1342" s="231"/>
      <c r="E1342" s="210"/>
      <c r="F1342" s="232"/>
      <c r="G1342" s="233"/>
      <c r="H1342" s="233"/>
      <c r="I1342" s="233"/>
      <c r="J1342" s="233"/>
      <c r="K1342" s="233"/>
      <c r="L1342" s="233"/>
      <c r="M1342" s="233"/>
      <c r="N1342" s="210"/>
      <c r="O1342" s="113"/>
    </row>
    <row r="1343" spans="1:15" s="115" customFormat="1" ht="18.95" customHeight="1">
      <c r="A1343" s="203"/>
      <c r="B1343" s="214"/>
      <c r="C1343" s="210"/>
      <c r="D1343" s="231"/>
      <c r="E1343" s="210"/>
      <c r="F1343" s="232"/>
      <c r="G1343" s="233"/>
      <c r="H1343" s="233"/>
      <c r="I1343" s="233"/>
      <c r="J1343" s="233"/>
      <c r="K1343" s="233"/>
      <c r="L1343" s="233"/>
      <c r="M1343" s="233"/>
      <c r="N1343" s="210"/>
      <c r="O1343" s="113"/>
    </row>
    <row r="1344" spans="1:15" s="115" customFormat="1" ht="18.95" customHeight="1">
      <c r="A1344" s="203"/>
      <c r="B1344" s="214"/>
      <c r="C1344" s="210"/>
      <c r="D1344" s="231"/>
      <c r="E1344" s="210"/>
      <c r="F1344" s="232"/>
      <c r="G1344" s="233"/>
      <c r="H1344" s="233"/>
      <c r="I1344" s="233"/>
      <c r="J1344" s="233"/>
      <c r="K1344" s="233"/>
      <c r="L1344" s="233"/>
      <c r="M1344" s="233"/>
      <c r="N1344" s="210"/>
      <c r="O1344" s="113"/>
    </row>
    <row r="1345" spans="1:15" s="115" customFormat="1" ht="18.95" customHeight="1">
      <c r="A1345" s="203"/>
      <c r="B1345" s="214"/>
      <c r="C1345" s="210"/>
      <c r="D1345" s="231"/>
      <c r="E1345" s="210"/>
      <c r="F1345" s="232"/>
      <c r="G1345" s="233"/>
      <c r="H1345" s="233"/>
      <c r="I1345" s="233"/>
      <c r="J1345" s="233"/>
      <c r="K1345" s="233"/>
      <c r="L1345" s="233"/>
      <c r="M1345" s="233"/>
      <c r="N1345" s="210"/>
      <c r="O1345" s="113"/>
    </row>
    <row r="1346" spans="1:15" s="115" customFormat="1" ht="18.95" customHeight="1">
      <c r="A1346" s="203"/>
      <c r="B1346" s="214"/>
      <c r="C1346" s="210"/>
      <c r="D1346" s="231"/>
      <c r="E1346" s="210"/>
      <c r="F1346" s="232"/>
      <c r="G1346" s="233"/>
      <c r="H1346" s="233"/>
      <c r="I1346" s="233"/>
      <c r="J1346" s="233"/>
      <c r="K1346" s="233"/>
      <c r="L1346" s="233"/>
      <c r="M1346" s="233"/>
      <c r="N1346" s="210"/>
      <c r="O1346" s="113"/>
    </row>
    <row r="1347" spans="1:15" s="115" customFormat="1" ht="18.95" customHeight="1">
      <c r="A1347" s="203"/>
      <c r="B1347" s="214"/>
      <c r="C1347" s="210"/>
      <c r="D1347" s="231"/>
      <c r="E1347" s="210"/>
      <c r="F1347" s="232"/>
      <c r="G1347" s="233"/>
      <c r="H1347" s="233"/>
      <c r="I1347" s="233"/>
      <c r="J1347" s="233"/>
      <c r="K1347" s="233"/>
      <c r="L1347" s="233"/>
      <c r="M1347" s="233"/>
      <c r="N1347" s="210"/>
      <c r="O1347" s="113"/>
    </row>
    <row r="1348" spans="1:15" s="115" customFormat="1" ht="18.95" customHeight="1">
      <c r="A1348" s="203"/>
      <c r="B1348" s="214"/>
      <c r="C1348" s="210"/>
      <c r="D1348" s="231"/>
      <c r="E1348" s="210"/>
      <c r="F1348" s="232"/>
      <c r="G1348" s="233"/>
      <c r="H1348" s="233"/>
      <c r="I1348" s="233"/>
      <c r="J1348" s="233"/>
      <c r="K1348" s="233"/>
      <c r="L1348" s="233"/>
      <c r="M1348" s="233"/>
      <c r="N1348" s="210"/>
      <c r="O1348" s="113"/>
    </row>
    <row r="1349" spans="1:15" s="115" customFormat="1" ht="18.95" customHeight="1">
      <c r="A1349" s="203"/>
      <c r="B1349" s="214"/>
      <c r="C1349" s="210"/>
      <c r="D1349" s="231"/>
      <c r="E1349" s="210"/>
      <c r="F1349" s="232"/>
      <c r="G1349" s="233"/>
      <c r="H1349" s="233"/>
      <c r="I1349" s="233"/>
      <c r="J1349" s="233"/>
      <c r="K1349" s="233"/>
      <c r="L1349" s="233"/>
      <c r="M1349" s="233"/>
      <c r="N1349" s="210"/>
      <c r="O1349" s="113"/>
    </row>
    <row r="1350" spans="1:15" s="115" customFormat="1" ht="18.95" customHeight="1">
      <c r="A1350" s="203"/>
      <c r="B1350" s="214"/>
      <c r="C1350" s="210"/>
      <c r="D1350" s="231"/>
      <c r="E1350" s="210"/>
      <c r="F1350" s="232"/>
      <c r="G1350" s="233"/>
      <c r="H1350" s="233"/>
      <c r="I1350" s="233"/>
      <c r="J1350" s="233"/>
      <c r="K1350" s="233"/>
      <c r="L1350" s="233"/>
      <c r="M1350" s="233"/>
      <c r="N1350" s="210"/>
      <c r="O1350" s="113"/>
    </row>
    <row r="1351" spans="1:15" s="115" customFormat="1" ht="18.95" customHeight="1">
      <c r="A1351" s="203"/>
      <c r="B1351" s="214"/>
      <c r="C1351" s="210"/>
      <c r="D1351" s="231"/>
      <c r="E1351" s="210"/>
      <c r="F1351" s="232"/>
      <c r="G1351" s="233"/>
      <c r="H1351" s="233"/>
      <c r="I1351" s="233"/>
      <c r="J1351" s="233"/>
      <c r="K1351" s="233"/>
      <c r="L1351" s="233"/>
      <c r="M1351" s="233"/>
      <c r="N1351" s="210"/>
      <c r="O1351" s="113"/>
    </row>
    <row r="1352" spans="1:15" s="115" customFormat="1" ht="18.95" customHeight="1">
      <c r="A1352" s="203"/>
      <c r="B1352" s="214"/>
      <c r="C1352" s="210"/>
      <c r="D1352" s="231"/>
      <c r="E1352" s="210"/>
      <c r="F1352" s="232"/>
      <c r="G1352" s="233"/>
      <c r="H1352" s="233"/>
      <c r="I1352" s="233"/>
      <c r="J1352" s="233"/>
      <c r="K1352" s="233"/>
      <c r="L1352" s="233"/>
      <c r="M1352" s="233"/>
      <c r="N1352" s="210"/>
      <c r="O1352" s="113"/>
    </row>
    <row r="1353" spans="1:15" s="115" customFormat="1" ht="18.95" customHeight="1">
      <c r="A1353" s="203"/>
      <c r="B1353" s="214"/>
      <c r="C1353" s="210"/>
      <c r="D1353" s="231"/>
      <c r="E1353" s="210"/>
      <c r="F1353" s="232"/>
      <c r="G1353" s="233"/>
      <c r="H1353" s="233"/>
      <c r="I1353" s="233"/>
      <c r="J1353" s="233"/>
      <c r="K1353" s="233"/>
      <c r="L1353" s="233"/>
      <c r="M1353" s="233"/>
      <c r="N1353" s="210"/>
      <c r="O1353" s="113"/>
    </row>
    <row r="1354" spans="1:15" s="115" customFormat="1" ht="18.95" customHeight="1">
      <c r="A1354" s="203"/>
      <c r="B1354" s="214"/>
      <c r="C1354" s="210"/>
      <c r="D1354" s="231"/>
      <c r="E1354" s="210"/>
      <c r="F1354" s="232"/>
      <c r="G1354" s="233"/>
      <c r="H1354" s="233"/>
      <c r="I1354" s="233"/>
      <c r="J1354" s="233"/>
      <c r="K1354" s="233"/>
      <c r="L1354" s="233"/>
      <c r="M1354" s="233"/>
      <c r="N1354" s="210"/>
      <c r="O1354" s="113"/>
    </row>
    <row r="1355" spans="1:15" s="115" customFormat="1" ht="18.95" customHeight="1">
      <c r="A1355" s="203"/>
      <c r="B1355" s="214"/>
      <c r="C1355" s="210"/>
      <c r="D1355" s="231"/>
      <c r="E1355" s="210"/>
      <c r="F1355" s="232"/>
      <c r="G1355" s="233"/>
      <c r="H1355" s="233"/>
      <c r="I1355" s="233"/>
      <c r="J1355" s="233"/>
      <c r="K1355" s="233"/>
      <c r="L1355" s="233"/>
      <c r="M1355" s="233"/>
      <c r="N1355" s="210"/>
      <c r="O1355" s="113"/>
    </row>
    <row r="1356" spans="1:15" s="115" customFormat="1" ht="18.95" customHeight="1">
      <c r="A1356" s="203"/>
      <c r="B1356" s="214"/>
      <c r="C1356" s="210"/>
      <c r="D1356" s="231"/>
      <c r="E1356" s="210"/>
      <c r="F1356" s="232"/>
      <c r="G1356" s="233"/>
      <c r="H1356" s="233"/>
      <c r="I1356" s="233"/>
      <c r="J1356" s="233"/>
      <c r="K1356" s="233"/>
      <c r="L1356" s="233"/>
      <c r="M1356" s="233"/>
      <c r="N1356" s="210"/>
      <c r="O1356" s="113"/>
    </row>
    <row r="1357" spans="1:15" s="115" customFormat="1" ht="18.95" customHeight="1">
      <c r="A1357" s="203"/>
      <c r="B1357" s="214"/>
      <c r="C1357" s="210"/>
      <c r="D1357" s="231"/>
      <c r="E1357" s="210"/>
      <c r="F1357" s="232"/>
      <c r="G1357" s="233"/>
      <c r="H1357" s="233"/>
      <c r="I1357" s="233"/>
      <c r="J1357" s="233"/>
      <c r="K1357" s="233"/>
      <c r="L1357" s="233"/>
      <c r="M1357" s="233"/>
      <c r="N1357" s="210"/>
      <c r="O1357" s="113"/>
    </row>
    <row r="1358" spans="1:15" s="115" customFormat="1" ht="18.95" customHeight="1">
      <c r="A1358" s="203"/>
      <c r="B1358" s="214"/>
      <c r="C1358" s="210"/>
      <c r="D1358" s="231"/>
      <c r="E1358" s="210"/>
      <c r="F1358" s="232"/>
      <c r="G1358" s="233"/>
      <c r="H1358" s="233"/>
      <c r="I1358" s="233"/>
      <c r="J1358" s="233"/>
      <c r="K1358" s="233"/>
      <c r="L1358" s="233"/>
      <c r="M1358" s="233"/>
      <c r="N1358" s="210"/>
      <c r="O1358" s="113"/>
    </row>
    <row r="1359" spans="1:15" s="115" customFormat="1" ht="18.95" customHeight="1">
      <c r="A1359" s="203"/>
      <c r="B1359" s="214"/>
      <c r="C1359" s="210"/>
      <c r="D1359" s="231"/>
      <c r="E1359" s="210"/>
      <c r="F1359" s="232"/>
      <c r="G1359" s="233"/>
      <c r="H1359" s="233"/>
      <c r="I1359" s="233"/>
      <c r="J1359" s="233"/>
      <c r="K1359" s="233"/>
      <c r="L1359" s="233"/>
      <c r="M1359" s="233"/>
      <c r="N1359" s="210"/>
      <c r="O1359" s="113"/>
    </row>
    <row r="1360" spans="1:15" s="115" customFormat="1" ht="18.95" customHeight="1">
      <c r="A1360" s="203"/>
      <c r="B1360" s="214"/>
      <c r="C1360" s="210"/>
      <c r="D1360" s="231"/>
      <c r="E1360" s="210"/>
      <c r="F1360" s="232"/>
      <c r="G1360" s="233"/>
      <c r="H1360" s="233"/>
      <c r="I1360" s="233"/>
      <c r="J1360" s="233"/>
      <c r="K1360" s="233"/>
      <c r="L1360" s="233"/>
      <c r="M1360" s="233"/>
      <c r="N1360" s="210"/>
      <c r="O1360" s="113"/>
    </row>
    <row r="1361" spans="1:15" s="115" customFormat="1" ht="18.95" customHeight="1">
      <c r="A1361" s="203"/>
      <c r="B1361" s="214"/>
      <c r="C1361" s="210"/>
      <c r="D1361" s="231"/>
      <c r="E1361" s="210"/>
      <c r="F1361" s="232"/>
      <c r="G1361" s="233"/>
      <c r="H1361" s="233"/>
      <c r="I1361" s="233"/>
      <c r="J1361" s="233"/>
      <c r="K1361" s="233"/>
      <c r="L1361" s="233"/>
      <c r="M1361" s="233"/>
      <c r="N1361" s="210"/>
      <c r="O1361" s="113"/>
    </row>
    <row r="1362" spans="1:15" s="115" customFormat="1" ht="18.95" customHeight="1">
      <c r="A1362" s="203"/>
      <c r="B1362" s="214"/>
      <c r="C1362" s="210"/>
      <c r="D1362" s="231"/>
      <c r="E1362" s="210"/>
      <c r="F1362" s="232"/>
      <c r="G1362" s="233"/>
      <c r="H1362" s="233"/>
      <c r="I1362" s="233"/>
      <c r="J1362" s="233"/>
      <c r="K1362" s="233"/>
      <c r="L1362" s="233"/>
      <c r="M1362" s="233"/>
      <c r="N1362" s="210"/>
      <c r="O1362" s="113"/>
    </row>
    <row r="1363" spans="1:15" s="115" customFormat="1" ht="18.95" customHeight="1">
      <c r="A1363" s="203"/>
      <c r="B1363" s="214"/>
      <c r="C1363" s="210"/>
      <c r="D1363" s="231"/>
      <c r="E1363" s="210"/>
      <c r="F1363" s="232"/>
      <c r="G1363" s="233"/>
      <c r="H1363" s="233"/>
      <c r="I1363" s="233"/>
      <c r="J1363" s="233"/>
      <c r="K1363" s="233"/>
      <c r="L1363" s="233"/>
      <c r="M1363" s="233"/>
      <c r="N1363" s="210"/>
      <c r="O1363" s="113"/>
    </row>
    <row r="1364" spans="1:15" s="115" customFormat="1" ht="18.95" customHeight="1">
      <c r="A1364" s="203"/>
      <c r="B1364" s="214"/>
      <c r="C1364" s="210"/>
      <c r="D1364" s="231"/>
      <c r="E1364" s="210"/>
      <c r="F1364" s="232"/>
      <c r="G1364" s="233"/>
      <c r="H1364" s="233"/>
      <c r="I1364" s="233"/>
      <c r="J1364" s="233"/>
      <c r="K1364" s="233"/>
      <c r="L1364" s="233"/>
      <c r="M1364" s="233"/>
      <c r="N1364" s="210"/>
      <c r="O1364" s="113"/>
    </row>
    <row r="1365" spans="1:15" s="115" customFormat="1" ht="18.95" customHeight="1">
      <c r="A1365" s="203"/>
      <c r="B1365" s="214"/>
      <c r="C1365" s="210"/>
      <c r="D1365" s="231"/>
      <c r="E1365" s="210"/>
      <c r="F1365" s="232"/>
      <c r="G1365" s="233"/>
      <c r="H1365" s="233"/>
      <c r="I1365" s="233"/>
      <c r="J1365" s="233"/>
      <c r="K1365" s="233"/>
      <c r="L1365" s="233"/>
      <c r="M1365" s="233"/>
      <c r="N1365" s="210"/>
      <c r="O1365" s="113"/>
    </row>
    <row r="1366" spans="1:15" s="115" customFormat="1" ht="18.95" customHeight="1">
      <c r="A1366" s="203"/>
      <c r="B1366" s="214"/>
      <c r="C1366" s="210"/>
      <c r="D1366" s="231"/>
      <c r="E1366" s="210"/>
      <c r="F1366" s="232"/>
      <c r="G1366" s="233"/>
      <c r="H1366" s="233"/>
      <c r="I1366" s="233"/>
      <c r="J1366" s="233"/>
      <c r="K1366" s="233"/>
      <c r="L1366" s="233"/>
      <c r="M1366" s="233"/>
      <c r="N1366" s="210"/>
      <c r="O1366" s="113"/>
    </row>
    <row r="1367" spans="1:15" s="115" customFormat="1" ht="18.95" customHeight="1">
      <c r="A1367" s="203"/>
      <c r="B1367" s="214"/>
      <c r="C1367" s="210"/>
      <c r="D1367" s="231"/>
      <c r="E1367" s="210"/>
      <c r="F1367" s="232"/>
      <c r="G1367" s="233"/>
      <c r="H1367" s="233"/>
      <c r="I1367" s="233"/>
      <c r="J1367" s="233"/>
      <c r="K1367" s="233"/>
      <c r="L1367" s="233"/>
      <c r="M1367" s="233"/>
      <c r="N1367" s="210"/>
      <c r="O1367" s="113"/>
    </row>
    <row r="1368" spans="1:15" s="115" customFormat="1" ht="18.95" customHeight="1">
      <c r="A1368" s="203"/>
      <c r="B1368" s="214"/>
      <c r="C1368" s="210"/>
      <c r="D1368" s="231"/>
      <c r="E1368" s="210"/>
      <c r="F1368" s="232"/>
      <c r="G1368" s="233"/>
      <c r="H1368" s="233"/>
      <c r="I1368" s="233"/>
      <c r="J1368" s="233"/>
      <c r="K1368" s="233"/>
      <c r="L1368" s="233"/>
      <c r="M1368" s="233"/>
      <c r="N1368" s="210"/>
      <c r="O1368" s="113"/>
    </row>
    <row r="1369" spans="1:15" s="115" customFormat="1" ht="18.95" customHeight="1">
      <c r="A1369" s="203"/>
      <c r="B1369" s="214"/>
      <c r="C1369" s="210"/>
      <c r="D1369" s="231"/>
      <c r="E1369" s="210"/>
      <c r="F1369" s="232"/>
      <c r="G1369" s="233"/>
      <c r="H1369" s="233"/>
      <c r="I1369" s="233"/>
      <c r="J1369" s="233"/>
      <c r="K1369" s="233"/>
      <c r="L1369" s="233"/>
      <c r="M1369" s="233"/>
      <c r="N1369" s="210"/>
      <c r="O1369" s="113"/>
    </row>
    <row r="1370" spans="1:15" s="115" customFormat="1" ht="18.95" customHeight="1">
      <c r="A1370" s="203"/>
      <c r="B1370" s="214"/>
      <c r="C1370" s="210"/>
      <c r="D1370" s="231"/>
      <c r="E1370" s="210"/>
      <c r="F1370" s="232"/>
      <c r="G1370" s="233"/>
      <c r="H1370" s="233"/>
      <c r="I1370" s="233"/>
      <c r="J1370" s="233"/>
      <c r="K1370" s="233"/>
      <c r="L1370" s="233"/>
      <c r="M1370" s="233"/>
      <c r="N1370" s="210"/>
      <c r="O1370" s="113"/>
    </row>
    <row r="1371" spans="1:15" s="115" customFormat="1" ht="18.95" customHeight="1">
      <c r="A1371" s="203"/>
      <c r="B1371" s="214"/>
      <c r="C1371" s="210"/>
      <c r="D1371" s="231"/>
      <c r="E1371" s="210"/>
      <c r="F1371" s="232"/>
      <c r="G1371" s="233"/>
      <c r="H1371" s="233"/>
      <c r="I1371" s="233"/>
      <c r="J1371" s="233"/>
      <c r="K1371" s="233"/>
      <c r="L1371" s="233"/>
      <c r="M1371" s="233"/>
      <c r="N1371" s="210"/>
      <c r="O1371" s="113"/>
    </row>
    <row r="1372" spans="1:15" s="115" customFormat="1" ht="18.95" customHeight="1">
      <c r="A1372" s="203"/>
      <c r="B1372" s="214"/>
      <c r="C1372" s="210"/>
      <c r="D1372" s="231"/>
      <c r="E1372" s="210"/>
      <c r="F1372" s="232"/>
      <c r="G1372" s="233"/>
      <c r="H1372" s="233"/>
      <c r="I1372" s="233"/>
      <c r="J1372" s="233"/>
      <c r="K1372" s="233"/>
      <c r="L1372" s="233"/>
      <c r="M1372" s="233"/>
      <c r="N1372" s="210"/>
      <c r="O1372" s="113"/>
    </row>
    <row r="1373" spans="1:15" s="115" customFormat="1" ht="18.95" customHeight="1">
      <c r="A1373" s="203"/>
      <c r="B1373" s="214"/>
      <c r="C1373" s="210"/>
      <c r="D1373" s="231"/>
      <c r="E1373" s="210"/>
      <c r="F1373" s="232"/>
      <c r="G1373" s="233"/>
      <c r="H1373" s="233"/>
      <c r="I1373" s="233"/>
      <c r="J1373" s="233"/>
      <c r="K1373" s="233"/>
      <c r="L1373" s="233"/>
      <c r="M1373" s="233"/>
      <c r="N1373" s="210"/>
      <c r="O1373" s="113"/>
    </row>
    <row r="1374" spans="1:15" s="115" customFormat="1" ht="18.95" customHeight="1">
      <c r="A1374" s="203"/>
      <c r="B1374" s="214"/>
      <c r="C1374" s="210"/>
      <c r="D1374" s="231"/>
      <c r="E1374" s="210"/>
      <c r="F1374" s="232"/>
      <c r="G1374" s="233"/>
      <c r="H1374" s="233"/>
      <c r="I1374" s="233"/>
      <c r="J1374" s="233"/>
      <c r="K1374" s="233"/>
      <c r="L1374" s="233"/>
      <c r="M1374" s="233"/>
      <c r="N1374" s="210"/>
      <c r="O1374" s="113"/>
    </row>
    <row r="1375" spans="1:15" s="115" customFormat="1" ht="18.95" customHeight="1">
      <c r="A1375" s="203"/>
      <c r="B1375" s="214"/>
      <c r="C1375" s="210"/>
      <c r="D1375" s="231"/>
      <c r="E1375" s="210"/>
      <c r="F1375" s="232"/>
      <c r="G1375" s="233"/>
      <c r="H1375" s="233"/>
      <c r="I1375" s="233"/>
      <c r="J1375" s="233"/>
      <c r="K1375" s="233"/>
      <c r="L1375" s="233"/>
      <c r="M1375" s="233"/>
      <c r="N1375" s="210"/>
      <c r="O1375" s="113"/>
    </row>
    <row r="1376" spans="1:15" s="115" customFormat="1" ht="18.95" customHeight="1">
      <c r="A1376" s="203"/>
      <c r="B1376" s="214"/>
      <c r="C1376" s="210"/>
      <c r="D1376" s="231"/>
      <c r="E1376" s="210"/>
      <c r="F1376" s="232"/>
      <c r="G1376" s="233"/>
      <c r="H1376" s="233"/>
      <c r="I1376" s="233"/>
      <c r="J1376" s="233"/>
      <c r="K1376" s="233"/>
      <c r="L1376" s="233"/>
      <c r="M1376" s="233"/>
      <c r="N1376" s="210"/>
      <c r="O1376" s="113"/>
    </row>
    <row r="1377" spans="1:15" s="115" customFormat="1" ht="18.95" customHeight="1">
      <c r="A1377" s="203"/>
      <c r="B1377" s="214"/>
      <c r="C1377" s="210"/>
      <c r="D1377" s="231"/>
      <c r="E1377" s="210"/>
      <c r="F1377" s="232"/>
      <c r="G1377" s="233"/>
      <c r="H1377" s="233"/>
      <c r="I1377" s="233"/>
      <c r="J1377" s="233"/>
      <c r="K1377" s="233"/>
      <c r="L1377" s="233"/>
      <c r="M1377" s="233"/>
      <c r="N1377" s="210"/>
      <c r="O1377" s="113"/>
    </row>
    <row r="1378" spans="1:15" s="115" customFormat="1" ht="18.95" customHeight="1">
      <c r="A1378" s="203"/>
      <c r="B1378" s="214"/>
      <c r="C1378" s="210"/>
      <c r="D1378" s="231"/>
      <c r="E1378" s="210"/>
      <c r="F1378" s="232"/>
      <c r="G1378" s="233"/>
      <c r="H1378" s="233"/>
      <c r="I1378" s="233"/>
      <c r="J1378" s="233"/>
      <c r="K1378" s="233"/>
      <c r="L1378" s="233"/>
      <c r="M1378" s="233"/>
      <c r="N1378" s="210"/>
      <c r="O1378" s="113"/>
    </row>
    <row r="1379" spans="1:15" s="115" customFormat="1" ht="18.95" customHeight="1">
      <c r="A1379" s="203"/>
      <c r="B1379" s="214"/>
      <c r="C1379" s="210"/>
      <c r="D1379" s="231"/>
      <c r="E1379" s="210"/>
      <c r="F1379" s="232"/>
      <c r="G1379" s="233"/>
      <c r="H1379" s="233"/>
      <c r="I1379" s="233"/>
      <c r="J1379" s="233"/>
      <c r="K1379" s="233"/>
      <c r="L1379" s="233"/>
      <c r="M1379" s="233"/>
      <c r="N1379" s="210"/>
      <c r="O1379" s="113"/>
    </row>
    <row r="1380" spans="1:15" s="115" customFormat="1" ht="18.95" customHeight="1">
      <c r="A1380" s="203"/>
      <c r="B1380" s="214"/>
      <c r="C1380" s="210"/>
      <c r="D1380" s="231"/>
      <c r="E1380" s="210"/>
      <c r="F1380" s="232"/>
      <c r="G1380" s="233"/>
      <c r="H1380" s="233"/>
      <c r="I1380" s="233"/>
      <c r="J1380" s="233"/>
      <c r="K1380" s="233"/>
      <c r="L1380" s="233"/>
      <c r="M1380" s="233"/>
      <c r="N1380" s="210"/>
      <c r="O1380" s="113"/>
    </row>
    <row r="1381" spans="1:15" s="115" customFormat="1" ht="18.95" customHeight="1">
      <c r="A1381" s="203"/>
      <c r="B1381" s="214"/>
      <c r="C1381" s="210"/>
      <c r="D1381" s="231"/>
      <c r="E1381" s="210"/>
      <c r="F1381" s="232"/>
      <c r="G1381" s="233"/>
      <c r="H1381" s="233"/>
      <c r="I1381" s="233"/>
      <c r="J1381" s="233"/>
      <c r="K1381" s="233"/>
      <c r="L1381" s="233"/>
      <c r="M1381" s="233"/>
      <c r="N1381" s="210"/>
      <c r="O1381" s="113"/>
    </row>
    <row r="1382" spans="1:15" s="115" customFormat="1" ht="18.95" customHeight="1">
      <c r="A1382" s="203"/>
      <c r="B1382" s="214"/>
      <c r="C1382" s="210"/>
      <c r="D1382" s="231"/>
      <c r="E1382" s="210"/>
      <c r="F1382" s="232"/>
      <c r="G1382" s="233"/>
      <c r="H1382" s="233"/>
      <c r="I1382" s="233"/>
      <c r="J1382" s="233"/>
      <c r="K1382" s="233"/>
      <c r="L1382" s="233"/>
      <c r="M1382" s="233"/>
      <c r="N1382" s="210"/>
      <c r="O1382" s="113"/>
    </row>
    <row r="1383" spans="1:15" s="115" customFormat="1" ht="18.95" customHeight="1">
      <c r="A1383" s="203"/>
      <c r="B1383" s="214"/>
      <c r="C1383" s="210"/>
      <c r="D1383" s="231"/>
      <c r="E1383" s="210"/>
      <c r="F1383" s="232"/>
      <c r="G1383" s="233"/>
      <c r="H1383" s="233"/>
      <c r="I1383" s="233"/>
      <c r="J1383" s="233"/>
      <c r="K1383" s="233"/>
      <c r="L1383" s="233"/>
      <c r="M1383" s="233"/>
      <c r="N1383" s="210"/>
      <c r="O1383" s="113"/>
    </row>
    <row r="1384" spans="1:15" s="115" customFormat="1" ht="18.95" customHeight="1">
      <c r="A1384" s="203"/>
      <c r="B1384" s="214"/>
      <c r="C1384" s="210"/>
      <c r="D1384" s="231"/>
      <c r="E1384" s="210"/>
      <c r="F1384" s="232"/>
      <c r="G1384" s="233"/>
      <c r="H1384" s="233"/>
      <c r="I1384" s="233"/>
      <c r="J1384" s="233"/>
      <c r="K1384" s="233"/>
      <c r="L1384" s="233"/>
      <c r="M1384" s="233"/>
      <c r="N1384" s="210"/>
      <c r="O1384" s="113"/>
    </row>
    <row r="1385" spans="1:15" s="115" customFormat="1" ht="18.95" customHeight="1">
      <c r="A1385" s="203"/>
      <c r="B1385" s="214"/>
      <c r="C1385" s="210"/>
      <c r="D1385" s="231"/>
      <c r="E1385" s="210"/>
      <c r="F1385" s="232"/>
      <c r="G1385" s="233"/>
      <c r="H1385" s="233"/>
      <c r="I1385" s="233"/>
      <c r="J1385" s="233"/>
      <c r="K1385" s="233"/>
      <c r="L1385" s="233"/>
      <c r="M1385" s="233"/>
      <c r="N1385" s="210"/>
      <c r="O1385" s="113"/>
    </row>
    <row r="1386" spans="1:15" s="115" customFormat="1" ht="18.95" customHeight="1">
      <c r="A1386" s="203"/>
      <c r="B1386" s="214"/>
      <c r="C1386" s="210"/>
      <c r="D1386" s="231"/>
      <c r="E1386" s="210"/>
      <c r="F1386" s="232"/>
      <c r="G1386" s="233"/>
      <c r="H1386" s="233"/>
      <c r="I1386" s="233"/>
      <c r="J1386" s="233"/>
      <c r="K1386" s="233"/>
      <c r="L1386" s="233"/>
      <c r="M1386" s="233"/>
      <c r="N1386" s="210"/>
      <c r="O1386" s="113"/>
    </row>
    <row r="1387" spans="1:15" s="115" customFormat="1" ht="18.95" customHeight="1">
      <c r="A1387" s="203"/>
      <c r="B1387" s="214"/>
      <c r="C1387" s="210"/>
      <c r="D1387" s="231"/>
      <c r="E1387" s="210"/>
      <c r="F1387" s="232"/>
      <c r="G1387" s="233"/>
      <c r="H1387" s="233"/>
      <c r="I1387" s="233"/>
      <c r="J1387" s="233"/>
      <c r="K1387" s="233"/>
      <c r="L1387" s="233"/>
      <c r="M1387" s="233"/>
      <c r="N1387" s="210"/>
      <c r="O1387" s="113"/>
    </row>
    <row r="1388" spans="1:15" s="115" customFormat="1" ht="18.95" customHeight="1">
      <c r="A1388" s="203"/>
      <c r="B1388" s="214"/>
      <c r="C1388" s="210"/>
      <c r="D1388" s="231"/>
      <c r="E1388" s="210"/>
      <c r="F1388" s="232"/>
      <c r="G1388" s="233"/>
      <c r="H1388" s="233"/>
      <c r="I1388" s="233"/>
      <c r="J1388" s="233"/>
      <c r="K1388" s="233"/>
      <c r="L1388" s="233"/>
      <c r="M1388" s="233"/>
      <c r="N1388" s="210"/>
      <c r="O1388" s="113"/>
    </row>
    <row r="1389" spans="1:15" s="115" customFormat="1" ht="18.95" customHeight="1">
      <c r="A1389" s="203"/>
      <c r="B1389" s="214"/>
      <c r="C1389" s="210"/>
      <c r="D1389" s="231"/>
      <c r="E1389" s="210"/>
      <c r="F1389" s="232"/>
      <c r="G1389" s="233"/>
      <c r="H1389" s="233"/>
      <c r="I1389" s="233"/>
      <c r="J1389" s="233"/>
      <c r="K1389" s="233"/>
      <c r="L1389" s="233"/>
      <c r="M1389" s="233"/>
      <c r="N1389" s="210"/>
      <c r="O1389" s="113"/>
    </row>
    <row r="1390" spans="1:15" s="115" customFormat="1" ht="18.95" customHeight="1">
      <c r="A1390" s="203"/>
      <c r="B1390" s="214"/>
      <c r="C1390" s="210"/>
      <c r="D1390" s="231"/>
      <c r="E1390" s="210"/>
      <c r="F1390" s="232"/>
      <c r="G1390" s="233"/>
      <c r="H1390" s="233"/>
      <c r="I1390" s="233"/>
      <c r="J1390" s="233"/>
      <c r="K1390" s="233"/>
      <c r="L1390" s="233"/>
      <c r="M1390" s="233"/>
      <c r="N1390" s="210"/>
      <c r="O1390" s="113"/>
    </row>
    <row r="1391" spans="1:15" s="115" customFormat="1" ht="18.95" customHeight="1">
      <c r="A1391" s="203"/>
      <c r="B1391" s="214"/>
      <c r="C1391" s="210"/>
      <c r="D1391" s="231"/>
      <c r="E1391" s="210"/>
      <c r="F1391" s="232"/>
      <c r="G1391" s="233"/>
      <c r="H1391" s="233"/>
      <c r="I1391" s="233"/>
      <c r="J1391" s="233"/>
      <c r="K1391" s="233"/>
      <c r="L1391" s="233"/>
      <c r="M1391" s="233"/>
      <c r="N1391" s="210"/>
      <c r="O1391" s="113"/>
    </row>
    <row r="1392" spans="1:15" s="115" customFormat="1" ht="18.95" customHeight="1">
      <c r="A1392" s="203"/>
      <c r="B1392" s="214"/>
      <c r="C1392" s="210"/>
      <c r="D1392" s="231"/>
      <c r="E1392" s="210"/>
      <c r="F1392" s="232"/>
      <c r="G1392" s="233"/>
      <c r="H1392" s="233"/>
      <c r="I1392" s="233"/>
      <c r="J1392" s="233"/>
      <c r="K1392" s="233"/>
      <c r="L1392" s="233"/>
      <c r="M1392" s="233"/>
      <c r="N1392" s="210"/>
      <c r="O1392" s="113"/>
    </row>
    <row r="1393" spans="1:15" s="115" customFormat="1" ht="18.95" customHeight="1">
      <c r="A1393" s="203"/>
      <c r="B1393" s="214"/>
      <c r="C1393" s="210"/>
      <c r="D1393" s="231"/>
      <c r="E1393" s="210"/>
      <c r="F1393" s="232"/>
      <c r="G1393" s="233"/>
      <c r="H1393" s="233"/>
      <c r="I1393" s="233"/>
      <c r="J1393" s="233"/>
      <c r="K1393" s="233"/>
      <c r="L1393" s="233"/>
      <c r="M1393" s="233"/>
      <c r="N1393" s="210"/>
      <c r="O1393" s="113"/>
    </row>
    <row r="1394" spans="1:15" s="115" customFormat="1" ht="18.95" customHeight="1">
      <c r="A1394" s="203"/>
      <c r="B1394" s="214"/>
      <c r="C1394" s="210"/>
      <c r="D1394" s="231"/>
      <c r="E1394" s="210"/>
      <c r="F1394" s="232"/>
      <c r="G1394" s="233"/>
      <c r="H1394" s="233"/>
      <c r="I1394" s="233"/>
      <c r="J1394" s="233"/>
      <c r="K1394" s="233"/>
      <c r="L1394" s="233"/>
      <c r="M1394" s="233"/>
      <c r="N1394" s="210"/>
      <c r="O1394" s="113"/>
    </row>
    <row r="1395" spans="1:15" s="115" customFormat="1" ht="18.95" customHeight="1">
      <c r="A1395" s="203"/>
      <c r="B1395" s="214"/>
      <c r="C1395" s="210"/>
      <c r="D1395" s="231"/>
      <c r="E1395" s="210"/>
      <c r="F1395" s="232"/>
      <c r="G1395" s="233"/>
      <c r="H1395" s="233"/>
      <c r="I1395" s="233"/>
      <c r="J1395" s="233"/>
      <c r="K1395" s="233"/>
      <c r="L1395" s="233"/>
      <c r="M1395" s="233"/>
      <c r="N1395" s="210"/>
      <c r="O1395" s="113"/>
    </row>
    <row r="1396" spans="1:15" s="115" customFormat="1" ht="18.95" customHeight="1">
      <c r="A1396" s="203"/>
      <c r="B1396" s="214"/>
      <c r="C1396" s="210"/>
      <c r="D1396" s="231"/>
      <c r="E1396" s="210"/>
      <c r="F1396" s="232"/>
      <c r="G1396" s="233"/>
      <c r="H1396" s="233"/>
      <c r="I1396" s="233"/>
      <c r="J1396" s="233"/>
      <c r="K1396" s="233"/>
      <c r="L1396" s="233"/>
      <c r="M1396" s="233"/>
      <c r="N1396" s="210"/>
      <c r="O1396" s="113"/>
    </row>
    <row r="1397" spans="1:15" s="115" customFormat="1" ht="18.95" customHeight="1">
      <c r="A1397" s="203"/>
      <c r="B1397" s="214"/>
      <c r="C1397" s="210"/>
      <c r="D1397" s="231"/>
      <c r="E1397" s="210"/>
      <c r="F1397" s="232"/>
      <c r="G1397" s="233"/>
      <c r="H1397" s="233"/>
      <c r="I1397" s="233"/>
      <c r="J1397" s="233"/>
      <c r="K1397" s="233"/>
      <c r="L1397" s="233"/>
      <c r="M1397" s="233"/>
      <c r="N1397" s="210"/>
      <c r="O1397" s="113"/>
    </row>
    <row r="1398" spans="1:15" s="115" customFormat="1" ht="18.95" customHeight="1">
      <c r="A1398" s="203"/>
      <c r="B1398" s="214"/>
      <c r="C1398" s="210"/>
      <c r="D1398" s="231"/>
      <c r="E1398" s="210"/>
      <c r="F1398" s="232"/>
      <c r="G1398" s="233"/>
      <c r="H1398" s="233"/>
      <c r="I1398" s="233"/>
      <c r="J1398" s="233"/>
      <c r="K1398" s="233"/>
      <c r="L1398" s="233"/>
      <c r="M1398" s="233"/>
      <c r="N1398" s="210"/>
      <c r="O1398" s="113"/>
    </row>
    <row r="1399" spans="1:15" s="115" customFormat="1" ht="18.95" customHeight="1">
      <c r="A1399" s="203"/>
      <c r="B1399" s="214"/>
      <c r="C1399" s="210"/>
      <c r="D1399" s="231"/>
      <c r="E1399" s="210"/>
      <c r="F1399" s="232"/>
      <c r="G1399" s="233"/>
      <c r="H1399" s="233"/>
      <c r="I1399" s="233"/>
      <c r="J1399" s="233"/>
      <c r="K1399" s="233"/>
      <c r="L1399" s="233"/>
      <c r="M1399" s="233"/>
      <c r="N1399" s="210"/>
      <c r="O1399" s="113"/>
    </row>
    <row r="1400" spans="1:15" s="115" customFormat="1" ht="18.95" customHeight="1">
      <c r="A1400" s="203"/>
      <c r="B1400" s="214"/>
      <c r="C1400" s="210"/>
      <c r="D1400" s="231"/>
      <c r="E1400" s="210"/>
      <c r="F1400" s="232"/>
      <c r="G1400" s="233"/>
      <c r="H1400" s="233"/>
      <c r="I1400" s="233"/>
      <c r="J1400" s="233"/>
      <c r="K1400" s="233"/>
      <c r="L1400" s="233"/>
      <c r="M1400" s="233"/>
      <c r="N1400" s="210"/>
      <c r="O1400" s="113"/>
    </row>
    <row r="1401" spans="1:15" s="115" customFormat="1" ht="18.95" customHeight="1">
      <c r="A1401" s="203"/>
      <c r="B1401" s="214"/>
      <c r="C1401" s="210"/>
      <c r="D1401" s="231"/>
      <c r="E1401" s="210"/>
      <c r="F1401" s="232"/>
      <c r="G1401" s="233"/>
      <c r="H1401" s="233"/>
      <c r="I1401" s="233"/>
      <c r="J1401" s="233"/>
      <c r="K1401" s="233"/>
      <c r="L1401" s="233"/>
      <c r="M1401" s="233"/>
      <c r="N1401" s="210"/>
      <c r="O1401" s="113"/>
    </row>
    <row r="1402" spans="1:15" s="115" customFormat="1" ht="18.95" customHeight="1">
      <c r="A1402" s="203"/>
      <c r="B1402" s="214"/>
      <c r="C1402" s="210"/>
      <c r="D1402" s="231"/>
      <c r="E1402" s="210"/>
      <c r="F1402" s="232"/>
      <c r="G1402" s="233"/>
      <c r="H1402" s="233"/>
      <c r="I1402" s="233"/>
      <c r="J1402" s="233"/>
      <c r="K1402" s="233"/>
      <c r="L1402" s="233"/>
      <c r="M1402" s="233"/>
      <c r="N1402" s="210"/>
      <c r="O1402" s="113"/>
    </row>
    <row r="1403" spans="1:15" s="115" customFormat="1" ht="18.95" customHeight="1">
      <c r="A1403" s="203"/>
      <c r="B1403" s="214"/>
      <c r="C1403" s="210"/>
      <c r="D1403" s="231"/>
      <c r="E1403" s="210"/>
      <c r="F1403" s="232"/>
      <c r="G1403" s="233"/>
      <c r="H1403" s="233"/>
      <c r="I1403" s="233"/>
      <c r="J1403" s="233"/>
      <c r="K1403" s="233"/>
      <c r="L1403" s="233"/>
      <c r="M1403" s="233"/>
      <c r="N1403" s="210"/>
      <c r="O1403" s="113"/>
    </row>
    <row r="1404" spans="1:15" s="115" customFormat="1" ht="18.95" customHeight="1">
      <c r="A1404" s="203"/>
      <c r="B1404" s="214"/>
      <c r="C1404" s="210"/>
      <c r="D1404" s="231"/>
      <c r="E1404" s="210"/>
      <c r="F1404" s="232"/>
      <c r="G1404" s="233"/>
      <c r="H1404" s="233"/>
      <c r="I1404" s="233"/>
      <c r="J1404" s="233"/>
      <c r="K1404" s="233"/>
      <c r="L1404" s="233"/>
      <c r="M1404" s="233"/>
      <c r="N1404" s="210"/>
      <c r="O1404" s="113"/>
    </row>
    <row r="1405" spans="1:15" s="115" customFormat="1" ht="18.95" customHeight="1">
      <c r="A1405" s="203"/>
      <c r="B1405" s="214"/>
      <c r="C1405" s="210"/>
      <c r="D1405" s="231"/>
      <c r="E1405" s="210"/>
      <c r="F1405" s="232"/>
      <c r="G1405" s="233"/>
      <c r="H1405" s="233"/>
      <c r="I1405" s="233"/>
      <c r="J1405" s="233"/>
      <c r="K1405" s="233"/>
      <c r="L1405" s="233"/>
      <c r="M1405" s="233"/>
      <c r="N1405" s="210"/>
      <c r="O1405" s="113"/>
    </row>
    <row r="1406" spans="1:15" s="115" customFormat="1" ht="18.95" customHeight="1">
      <c r="A1406" s="203"/>
      <c r="B1406" s="214"/>
      <c r="C1406" s="210"/>
      <c r="D1406" s="231"/>
      <c r="E1406" s="210"/>
      <c r="F1406" s="232"/>
      <c r="G1406" s="233"/>
      <c r="H1406" s="233"/>
      <c r="I1406" s="233"/>
      <c r="J1406" s="233"/>
      <c r="K1406" s="233"/>
      <c r="L1406" s="233"/>
      <c r="M1406" s="233"/>
      <c r="N1406" s="210"/>
      <c r="O1406" s="113"/>
    </row>
    <row r="1407" spans="1:15" s="115" customFormat="1" ht="18.95" customHeight="1">
      <c r="A1407" s="203"/>
      <c r="B1407" s="214"/>
      <c r="C1407" s="210"/>
      <c r="D1407" s="231"/>
      <c r="E1407" s="210"/>
      <c r="F1407" s="232"/>
      <c r="G1407" s="233"/>
      <c r="H1407" s="233"/>
      <c r="I1407" s="233"/>
      <c r="J1407" s="233"/>
      <c r="K1407" s="233"/>
      <c r="L1407" s="233"/>
      <c r="M1407" s="233"/>
      <c r="N1407" s="210"/>
      <c r="O1407" s="113"/>
    </row>
    <row r="1408" spans="1:15" s="115" customFormat="1" ht="18.95" customHeight="1">
      <c r="A1408" s="203"/>
      <c r="B1408" s="214"/>
      <c r="C1408" s="210"/>
      <c r="D1408" s="231"/>
      <c r="E1408" s="210"/>
      <c r="F1408" s="232"/>
      <c r="G1408" s="233"/>
      <c r="H1408" s="233"/>
      <c r="I1408" s="233"/>
      <c r="J1408" s="233"/>
      <c r="K1408" s="233"/>
      <c r="L1408" s="233"/>
      <c r="M1408" s="233"/>
      <c r="N1408" s="210"/>
      <c r="O1408" s="113"/>
    </row>
    <row r="1409" spans="1:15" s="115" customFormat="1" ht="18.95" customHeight="1">
      <c r="A1409" s="203"/>
      <c r="B1409" s="214"/>
      <c r="C1409" s="210"/>
      <c r="D1409" s="231"/>
      <c r="E1409" s="210"/>
      <c r="F1409" s="232"/>
      <c r="G1409" s="233"/>
      <c r="H1409" s="233"/>
      <c r="I1409" s="233"/>
      <c r="J1409" s="233"/>
      <c r="K1409" s="233"/>
      <c r="L1409" s="233"/>
      <c r="M1409" s="233"/>
      <c r="N1409" s="210"/>
      <c r="O1409" s="113"/>
    </row>
    <row r="1410" spans="1:15" s="115" customFormat="1" ht="18.95" customHeight="1">
      <c r="A1410" s="203"/>
      <c r="B1410" s="214"/>
      <c r="C1410" s="210"/>
      <c r="D1410" s="231"/>
      <c r="E1410" s="210"/>
      <c r="F1410" s="232"/>
      <c r="G1410" s="233"/>
      <c r="H1410" s="233"/>
      <c r="I1410" s="233"/>
      <c r="J1410" s="233"/>
      <c r="K1410" s="233"/>
      <c r="L1410" s="233"/>
      <c r="M1410" s="233"/>
      <c r="N1410" s="210"/>
      <c r="O1410" s="113"/>
    </row>
    <row r="1411" spans="1:15" s="115" customFormat="1" ht="18.95" customHeight="1">
      <c r="A1411" s="203"/>
      <c r="B1411" s="214"/>
      <c r="C1411" s="210"/>
      <c r="D1411" s="231"/>
      <c r="E1411" s="210"/>
      <c r="F1411" s="232"/>
      <c r="G1411" s="233"/>
      <c r="H1411" s="233"/>
      <c r="I1411" s="233"/>
      <c r="J1411" s="233"/>
      <c r="K1411" s="233"/>
      <c r="L1411" s="233"/>
      <c r="M1411" s="233"/>
      <c r="N1411" s="210"/>
      <c r="O1411" s="113"/>
    </row>
    <row r="1412" spans="1:15" s="115" customFormat="1" ht="18.95" customHeight="1">
      <c r="A1412" s="203"/>
      <c r="B1412" s="214"/>
      <c r="C1412" s="210"/>
      <c r="D1412" s="231"/>
      <c r="E1412" s="210"/>
      <c r="F1412" s="232"/>
      <c r="G1412" s="233"/>
      <c r="H1412" s="233"/>
      <c r="I1412" s="233"/>
      <c r="J1412" s="233"/>
      <c r="K1412" s="233"/>
      <c r="L1412" s="233"/>
      <c r="M1412" s="233"/>
      <c r="N1412" s="210"/>
      <c r="O1412" s="113"/>
    </row>
    <row r="1413" spans="1:15" s="115" customFormat="1" ht="18.95" customHeight="1">
      <c r="A1413" s="203"/>
      <c r="B1413" s="214"/>
      <c r="C1413" s="210"/>
      <c r="D1413" s="231"/>
      <c r="E1413" s="210"/>
      <c r="F1413" s="232"/>
      <c r="G1413" s="233"/>
      <c r="H1413" s="233"/>
      <c r="I1413" s="233"/>
      <c r="J1413" s="233"/>
      <c r="K1413" s="233"/>
      <c r="L1413" s="233"/>
      <c r="M1413" s="233"/>
      <c r="N1413" s="210"/>
      <c r="O1413" s="113"/>
    </row>
    <row r="1414" spans="1:15" s="115" customFormat="1" ht="18.95" customHeight="1">
      <c r="A1414" s="203"/>
      <c r="B1414" s="214"/>
      <c r="C1414" s="210"/>
      <c r="D1414" s="231"/>
      <c r="E1414" s="210"/>
      <c r="F1414" s="232"/>
      <c r="G1414" s="233"/>
      <c r="H1414" s="233"/>
      <c r="I1414" s="233"/>
      <c r="J1414" s="233"/>
      <c r="K1414" s="233"/>
      <c r="L1414" s="233"/>
      <c r="M1414" s="233"/>
      <c r="N1414" s="210"/>
      <c r="O1414" s="113"/>
    </row>
    <row r="1415" spans="1:15" s="115" customFormat="1" ht="18.95" customHeight="1">
      <c r="A1415" s="203"/>
      <c r="B1415" s="214"/>
      <c r="C1415" s="210"/>
      <c r="D1415" s="231"/>
      <c r="E1415" s="210"/>
      <c r="F1415" s="232"/>
      <c r="G1415" s="233"/>
      <c r="H1415" s="233"/>
      <c r="I1415" s="233"/>
      <c r="J1415" s="233"/>
      <c r="K1415" s="233"/>
      <c r="L1415" s="233"/>
      <c r="M1415" s="233"/>
      <c r="N1415" s="210"/>
      <c r="O1415" s="113"/>
    </row>
    <row r="1416" spans="1:15" s="115" customFormat="1" ht="18.95" customHeight="1">
      <c r="A1416" s="203"/>
      <c r="B1416" s="214"/>
      <c r="C1416" s="210"/>
      <c r="D1416" s="231"/>
      <c r="E1416" s="210"/>
      <c r="F1416" s="232"/>
      <c r="G1416" s="233"/>
      <c r="H1416" s="233"/>
      <c r="I1416" s="233"/>
      <c r="J1416" s="233"/>
      <c r="K1416" s="233"/>
      <c r="L1416" s="233"/>
      <c r="M1416" s="233"/>
      <c r="N1416" s="210"/>
      <c r="O1416" s="113"/>
    </row>
    <row r="1417" spans="1:15" s="115" customFormat="1" ht="18.95" customHeight="1">
      <c r="A1417" s="203"/>
      <c r="B1417" s="214"/>
      <c r="C1417" s="210"/>
      <c r="D1417" s="231"/>
      <c r="E1417" s="210"/>
      <c r="F1417" s="232"/>
      <c r="G1417" s="233"/>
      <c r="H1417" s="233"/>
      <c r="I1417" s="233"/>
      <c r="J1417" s="233"/>
      <c r="K1417" s="233"/>
      <c r="L1417" s="233"/>
      <c r="M1417" s="233"/>
      <c r="N1417" s="210"/>
      <c r="O1417" s="113"/>
    </row>
    <row r="1418" spans="1:15" s="115" customFormat="1" ht="18.95" customHeight="1">
      <c r="A1418" s="203"/>
      <c r="B1418" s="214"/>
      <c r="C1418" s="210"/>
      <c r="D1418" s="231"/>
      <c r="E1418" s="210"/>
      <c r="F1418" s="232"/>
      <c r="G1418" s="233"/>
      <c r="H1418" s="233"/>
      <c r="I1418" s="233"/>
      <c r="J1418" s="233"/>
      <c r="K1418" s="233"/>
      <c r="L1418" s="233"/>
      <c r="M1418" s="233"/>
      <c r="N1418" s="210"/>
      <c r="O1418" s="113"/>
    </row>
    <row r="1419" spans="1:15" s="115" customFormat="1" ht="18.95" customHeight="1">
      <c r="A1419" s="203"/>
      <c r="B1419" s="214"/>
      <c r="C1419" s="210"/>
      <c r="D1419" s="231"/>
      <c r="E1419" s="210"/>
      <c r="F1419" s="232"/>
      <c r="G1419" s="233"/>
      <c r="H1419" s="233"/>
      <c r="I1419" s="233"/>
      <c r="J1419" s="233"/>
      <c r="K1419" s="233"/>
      <c r="L1419" s="233"/>
      <c r="M1419" s="233"/>
      <c r="N1419" s="210"/>
      <c r="O1419" s="113"/>
    </row>
    <row r="1420" spans="1:15" s="115" customFormat="1" ht="18.95" customHeight="1">
      <c r="A1420" s="203"/>
      <c r="B1420" s="214"/>
      <c r="C1420" s="210"/>
      <c r="D1420" s="231"/>
      <c r="E1420" s="210"/>
      <c r="F1420" s="232"/>
      <c r="G1420" s="233"/>
      <c r="H1420" s="233"/>
      <c r="I1420" s="233"/>
      <c r="J1420" s="233"/>
      <c r="K1420" s="233"/>
      <c r="L1420" s="233"/>
      <c r="M1420" s="233"/>
      <c r="N1420" s="210"/>
      <c r="O1420" s="113"/>
    </row>
    <row r="1421" spans="1:15" s="115" customFormat="1" ht="18.95" customHeight="1">
      <c r="A1421" s="203"/>
      <c r="B1421" s="214"/>
      <c r="C1421" s="210"/>
      <c r="D1421" s="231"/>
      <c r="E1421" s="210"/>
      <c r="F1421" s="232"/>
      <c r="G1421" s="233"/>
      <c r="H1421" s="233"/>
      <c r="I1421" s="233"/>
      <c r="J1421" s="233"/>
      <c r="K1421" s="233"/>
      <c r="L1421" s="233"/>
      <c r="M1421" s="233"/>
      <c r="N1421" s="210"/>
      <c r="O1421" s="113"/>
    </row>
    <row r="1422" spans="1:15" s="115" customFormat="1" ht="18.95" customHeight="1">
      <c r="A1422" s="203"/>
      <c r="B1422" s="214"/>
      <c r="C1422" s="210"/>
      <c r="D1422" s="231"/>
      <c r="E1422" s="210"/>
      <c r="F1422" s="232"/>
      <c r="G1422" s="233"/>
      <c r="H1422" s="233"/>
      <c r="I1422" s="233"/>
      <c r="J1422" s="233"/>
      <c r="K1422" s="233"/>
      <c r="L1422" s="233"/>
      <c r="M1422" s="233"/>
      <c r="N1422" s="210"/>
      <c r="O1422" s="113"/>
    </row>
    <row r="1423" spans="1:15" s="115" customFormat="1" ht="18.95" customHeight="1">
      <c r="A1423" s="203"/>
      <c r="B1423" s="214"/>
      <c r="C1423" s="210"/>
      <c r="D1423" s="231"/>
      <c r="E1423" s="210"/>
      <c r="F1423" s="232"/>
      <c r="G1423" s="233"/>
      <c r="H1423" s="233"/>
      <c r="I1423" s="233"/>
      <c r="J1423" s="233"/>
      <c r="K1423" s="233"/>
      <c r="L1423" s="233"/>
      <c r="M1423" s="233"/>
      <c r="N1423" s="210"/>
      <c r="O1423" s="113"/>
    </row>
    <row r="1424" spans="1:15" s="115" customFormat="1" ht="18.95" customHeight="1">
      <c r="A1424" s="203"/>
      <c r="B1424" s="214"/>
      <c r="C1424" s="210"/>
      <c r="D1424" s="231"/>
      <c r="E1424" s="210"/>
      <c r="F1424" s="232"/>
      <c r="G1424" s="233"/>
      <c r="H1424" s="233"/>
      <c r="I1424" s="233"/>
      <c r="J1424" s="233"/>
      <c r="K1424" s="233"/>
      <c r="L1424" s="233"/>
      <c r="M1424" s="233"/>
      <c r="N1424" s="210"/>
      <c r="O1424" s="113"/>
    </row>
    <row r="1425" spans="1:15" s="115" customFormat="1" ht="18.95" customHeight="1">
      <c r="A1425" s="203"/>
      <c r="B1425" s="214"/>
      <c r="C1425" s="210"/>
      <c r="D1425" s="231"/>
      <c r="E1425" s="210"/>
      <c r="F1425" s="232"/>
      <c r="G1425" s="233"/>
      <c r="H1425" s="233"/>
      <c r="I1425" s="233"/>
      <c r="J1425" s="233"/>
      <c r="K1425" s="233"/>
      <c r="L1425" s="233"/>
      <c r="M1425" s="233"/>
      <c r="N1425" s="210"/>
      <c r="O1425" s="113"/>
    </row>
    <row r="1426" spans="1:15" s="115" customFormat="1" ht="18.95" customHeight="1">
      <c r="A1426" s="203"/>
      <c r="B1426" s="214"/>
      <c r="C1426" s="210"/>
      <c r="D1426" s="231"/>
      <c r="E1426" s="210"/>
      <c r="F1426" s="232"/>
      <c r="G1426" s="233"/>
      <c r="H1426" s="233"/>
      <c r="I1426" s="233"/>
      <c r="J1426" s="233"/>
      <c r="K1426" s="233"/>
      <c r="L1426" s="233"/>
      <c r="M1426" s="233"/>
      <c r="N1426" s="210"/>
      <c r="O1426" s="113"/>
    </row>
    <row r="1427" spans="1:15" s="115" customFormat="1" ht="18.95" customHeight="1">
      <c r="A1427" s="203"/>
      <c r="B1427" s="214"/>
      <c r="C1427" s="210"/>
      <c r="D1427" s="231"/>
      <c r="E1427" s="210"/>
      <c r="F1427" s="232"/>
      <c r="G1427" s="233"/>
      <c r="H1427" s="233"/>
      <c r="I1427" s="233"/>
      <c r="J1427" s="233"/>
      <c r="K1427" s="233"/>
      <c r="L1427" s="233"/>
      <c r="M1427" s="233"/>
      <c r="N1427" s="210"/>
      <c r="O1427" s="113"/>
    </row>
    <row r="1428" spans="1:15" s="115" customFormat="1" ht="18.95" customHeight="1">
      <c r="A1428" s="203"/>
      <c r="B1428" s="214"/>
      <c r="C1428" s="210"/>
      <c r="D1428" s="231"/>
      <c r="E1428" s="210"/>
      <c r="F1428" s="232"/>
      <c r="G1428" s="233"/>
      <c r="H1428" s="233"/>
      <c r="I1428" s="233"/>
      <c r="J1428" s="233"/>
      <c r="K1428" s="233"/>
      <c r="L1428" s="233"/>
      <c r="M1428" s="233"/>
      <c r="N1428" s="210"/>
      <c r="O1428" s="113"/>
    </row>
    <row r="1429" spans="1:15" s="115" customFormat="1" ht="18.95" customHeight="1">
      <c r="A1429" s="203"/>
      <c r="B1429" s="214"/>
      <c r="C1429" s="210"/>
      <c r="D1429" s="231"/>
      <c r="E1429" s="210"/>
      <c r="F1429" s="232"/>
      <c r="G1429" s="233"/>
      <c r="H1429" s="233"/>
      <c r="I1429" s="233"/>
      <c r="J1429" s="233"/>
      <c r="K1429" s="233"/>
      <c r="L1429" s="233"/>
      <c r="M1429" s="233"/>
      <c r="N1429" s="210"/>
      <c r="O1429" s="113"/>
    </row>
    <row r="1430" spans="1:15" s="115" customFormat="1" ht="18.95" customHeight="1">
      <c r="A1430" s="203"/>
      <c r="B1430" s="214"/>
      <c r="C1430" s="210"/>
      <c r="D1430" s="231"/>
      <c r="E1430" s="210"/>
      <c r="F1430" s="232"/>
      <c r="G1430" s="233"/>
      <c r="H1430" s="233"/>
      <c r="I1430" s="233"/>
      <c r="J1430" s="233"/>
      <c r="K1430" s="233"/>
      <c r="L1430" s="233"/>
      <c r="M1430" s="233"/>
      <c r="N1430" s="210"/>
      <c r="O1430" s="113"/>
    </row>
    <row r="1431" spans="1:15" s="115" customFormat="1" ht="18.95" customHeight="1">
      <c r="A1431" s="203"/>
      <c r="B1431" s="214"/>
      <c r="C1431" s="210"/>
      <c r="D1431" s="231"/>
      <c r="E1431" s="210"/>
      <c r="F1431" s="232"/>
      <c r="G1431" s="233"/>
      <c r="H1431" s="233"/>
      <c r="I1431" s="233"/>
      <c r="J1431" s="233"/>
      <c r="K1431" s="233"/>
      <c r="L1431" s="233"/>
      <c r="M1431" s="233"/>
      <c r="N1431" s="210"/>
      <c r="O1431" s="113"/>
    </row>
    <row r="1432" spans="1:15" s="115" customFormat="1" ht="18.95" customHeight="1">
      <c r="A1432" s="203"/>
      <c r="B1432" s="214"/>
      <c r="C1432" s="210"/>
      <c r="D1432" s="231"/>
      <c r="E1432" s="210"/>
      <c r="F1432" s="232"/>
      <c r="G1432" s="233"/>
      <c r="H1432" s="233"/>
      <c r="I1432" s="233"/>
      <c r="J1432" s="233"/>
      <c r="K1432" s="233"/>
      <c r="L1432" s="233"/>
      <c r="M1432" s="233"/>
      <c r="N1432" s="210"/>
      <c r="O1432" s="113"/>
    </row>
    <row r="1433" spans="1:15" s="115" customFormat="1" ht="18.95" customHeight="1">
      <c r="A1433" s="203"/>
      <c r="B1433" s="214"/>
      <c r="C1433" s="210"/>
      <c r="D1433" s="231"/>
      <c r="E1433" s="210"/>
      <c r="F1433" s="232"/>
      <c r="G1433" s="233"/>
      <c r="H1433" s="233"/>
      <c r="I1433" s="233"/>
      <c r="J1433" s="233"/>
      <c r="K1433" s="233"/>
      <c r="L1433" s="233"/>
      <c r="M1433" s="233"/>
      <c r="N1433" s="210"/>
      <c r="O1433" s="113"/>
    </row>
    <row r="1434" spans="1:15" s="115" customFormat="1" ht="18.95" customHeight="1">
      <c r="A1434" s="203"/>
      <c r="B1434" s="214"/>
      <c r="C1434" s="210"/>
      <c r="D1434" s="231"/>
      <c r="E1434" s="210"/>
      <c r="F1434" s="232"/>
      <c r="G1434" s="233"/>
      <c r="H1434" s="233"/>
      <c r="I1434" s="233"/>
      <c r="J1434" s="233"/>
      <c r="K1434" s="233"/>
      <c r="L1434" s="233"/>
      <c r="M1434" s="233"/>
      <c r="N1434" s="210"/>
      <c r="O1434" s="113"/>
    </row>
    <row r="1435" spans="1:15" s="115" customFormat="1" ht="18.95" customHeight="1">
      <c r="A1435" s="203"/>
      <c r="B1435" s="214"/>
      <c r="C1435" s="210"/>
      <c r="D1435" s="231"/>
      <c r="E1435" s="210"/>
      <c r="F1435" s="232"/>
      <c r="G1435" s="233"/>
      <c r="H1435" s="233"/>
      <c r="I1435" s="233"/>
      <c r="J1435" s="233"/>
      <c r="K1435" s="233"/>
      <c r="L1435" s="233"/>
      <c r="M1435" s="233"/>
      <c r="N1435" s="210"/>
      <c r="O1435" s="113"/>
    </row>
    <row r="1436" spans="1:15" s="115" customFormat="1" ht="18.95" customHeight="1">
      <c r="A1436" s="203"/>
      <c r="B1436" s="214"/>
      <c r="C1436" s="210"/>
      <c r="D1436" s="231"/>
      <c r="E1436" s="210"/>
      <c r="F1436" s="232"/>
      <c r="G1436" s="233"/>
      <c r="H1436" s="233"/>
      <c r="I1436" s="233"/>
      <c r="J1436" s="233"/>
      <c r="K1436" s="233"/>
      <c r="L1436" s="233"/>
      <c r="M1436" s="233"/>
      <c r="N1436" s="210"/>
      <c r="O1436" s="113"/>
    </row>
    <row r="1437" spans="1:15" s="115" customFormat="1" ht="18.95" customHeight="1">
      <c r="A1437" s="203"/>
      <c r="B1437" s="214"/>
      <c r="C1437" s="210"/>
      <c r="D1437" s="231"/>
      <c r="E1437" s="210"/>
      <c r="F1437" s="232"/>
      <c r="G1437" s="233"/>
      <c r="H1437" s="233"/>
      <c r="I1437" s="233"/>
      <c r="J1437" s="233"/>
      <c r="K1437" s="233"/>
      <c r="L1437" s="233"/>
      <c r="M1437" s="233"/>
      <c r="N1437" s="210"/>
      <c r="O1437" s="113"/>
    </row>
    <row r="1438" spans="1:15" s="115" customFormat="1" ht="18.95" customHeight="1">
      <c r="A1438" s="203"/>
      <c r="B1438" s="214"/>
      <c r="C1438" s="210"/>
      <c r="D1438" s="231"/>
      <c r="E1438" s="210"/>
      <c r="F1438" s="232"/>
      <c r="G1438" s="233"/>
      <c r="H1438" s="233"/>
      <c r="I1438" s="233"/>
      <c r="J1438" s="233"/>
      <c r="K1438" s="233"/>
      <c r="L1438" s="233"/>
      <c r="M1438" s="233"/>
      <c r="N1438" s="210"/>
      <c r="O1438" s="113"/>
    </row>
    <row r="1439" spans="1:15" s="115" customFormat="1" ht="18.95" customHeight="1">
      <c r="A1439" s="203"/>
      <c r="B1439" s="214"/>
      <c r="C1439" s="210"/>
      <c r="D1439" s="231"/>
      <c r="E1439" s="210"/>
      <c r="F1439" s="232"/>
      <c r="G1439" s="233"/>
      <c r="H1439" s="233"/>
      <c r="I1439" s="233"/>
      <c r="J1439" s="233"/>
      <c r="K1439" s="233"/>
      <c r="L1439" s="233"/>
      <c r="M1439" s="233"/>
      <c r="N1439" s="210"/>
      <c r="O1439" s="113"/>
    </row>
    <row r="1440" spans="1:15" s="115" customFormat="1" ht="18.95" customHeight="1">
      <c r="A1440" s="203"/>
      <c r="B1440" s="214"/>
      <c r="C1440" s="210"/>
      <c r="D1440" s="231"/>
      <c r="E1440" s="210"/>
      <c r="F1440" s="232"/>
      <c r="G1440" s="233"/>
      <c r="H1440" s="233"/>
      <c r="I1440" s="233"/>
      <c r="J1440" s="233"/>
      <c r="K1440" s="233"/>
      <c r="L1440" s="233"/>
      <c r="M1440" s="233"/>
      <c r="N1440" s="210"/>
      <c r="O1440" s="113"/>
    </row>
    <row r="1441" spans="1:15" s="115" customFormat="1" ht="18.95" customHeight="1">
      <c r="A1441" s="203"/>
      <c r="B1441" s="214"/>
      <c r="C1441" s="210"/>
      <c r="D1441" s="231"/>
      <c r="E1441" s="210"/>
      <c r="F1441" s="232"/>
      <c r="G1441" s="233"/>
      <c r="H1441" s="233"/>
      <c r="I1441" s="233"/>
      <c r="J1441" s="233"/>
      <c r="K1441" s="233"/>
      <c r="L1441" s="233"/>
      <c r="M1441" s="233"/>
      <c r="N1441" s="210"/>
      <c r="O1441" s="113"/>
    </row>
    <row r="1442" spans="1:15" s="115" customFormat="1" ht="18.95" customHeight="1">
      <c r="A1442" s="203"/>
      <c r="B1442" s="214"/>
      <c r="C1442" s="210"/>
      <c r="D1442" s="231"/>
      <c r="E1442" s="210"/>
      <c r="F1442" s="232"/>
      <c r="G1442" s="233"/>
      <c r="H1442" s="233"/>
      <c r="I1442" s="233"/>
      <c r="J1442" s="233"/>
      <c r="K1442" s="233"/>
      <c r="L1442" s="233"/>
      <c r="M1442" s="233"/>
      <c r="N1442" s="210"/>
      <c r="O1442" s="113"/>
    </row>
    <row r="1443" spans="1:15" s="115" customFormat="1" ht="18.95" customHeight="1">
      <c r="A1443" s="203"/>
      <c r="B1443" s="214"/>
      <c r="C1443" s="210"/>
      <c r="D1443" s="231"/>
      <c r="E1443" s="210"/>
      <c r="F1443" s="232"/>
      <c r="G1443" s="233"/>
      <c r="H1443" s="233"/>
      <c r="I1443" s="233"/>
      <c r="J1443" s="233"/>
      <c r="K1443" s="233"/>
      <c r="L1443" s="233"/>
      <c r="M1443" s="233"/>
      <c r="N1443" s="210"/>
      <c r="O1443" s="113"/>
    </row>
    <row r="1444" spans="1:15" s="115" customFormat="1" ht="18.95" customHeight="1">
      <c r="A1444" s="203"/>
      <c r="B1444" s="214"/>
      <c r="C1444" s="210"/>
      <c r="D1444" s="231"/>
      <c r="E1444" s="210"/>
      <c r="F1444" s="232"/>
      <c r="G1444" s="233"/>
      <c r="H1444" s="233"/>
      <c r="I1444" s="233"/>
      <c r="J1444" s="233"/>
      <c r="K1444" s="233"/>
      <c r="L1444" s="233"/>
      <c r="M1444" s="233"/>
      <c r="N1444" s="210"/>
      <c r="O1444" s="113"/>
    </row>
    <row r="1445" spans="1:15" s="115" customFormat="1" ht="18.95" customHeight="1">
      <c r="A1445" s="203"/>
      <c r="B1445" s="214"/>
      <c r="C1445" s="210"/>
      <c r="D1445" s="231"/>
      <c r="E1445" s="210"/>
      <c r="F1445" s="232"/>
      <c r="G1445" s="233"/>
      <c r="H1445" s="233"/>
      <c r="I1445" s="233"/>
      <c r="J1445" s="233"/>
      <c r="K1445" s="233"/>
      <c r="L1445" s="233"/>
      <c r="M1445" s="233"/>
      <c r="N1445" s="210"/>
      <c r="O1445" s="113"/>
    </row>
    <row r="1446" spans="1:15" s="115" customFormat="1" ht="18.95" customHeight="1">
      <c r="A1446" s="203"/>
      <c r="B1446" s="214"/>
      <c r="C1446" s="210"/>
      <c r="D1446" s="231"/>
      <c r="E1446" s="210"/>
      <c r="F1446" s="232"/>
      <c r="G1446" s="233"/>
      <c r="H1446" s="233"/>
      <c r="I1446" s="233"/>
      <c r="J1446" s="233"/>
      <c r="K1446" s="233"/>
      <c r="L1446" s="233"/>
      <c r="M1446" s="233"/>
      <c r="N1446" s="210"/>
      <c r="O1446" s="113"/>
    </row>
    <row r="1447" spans="1:15" s="115" customFormat="1" ht="18.95" customHeight="1">
      <c r="A1447" s="203"/>
      <c r="B1447" s="214"/>
      <c r="C1447" s="210"/>
      <c r="D1447" s="231"/>
      <c r="E1447" s="210"/>
      <c r="F1447" s="232"/>
      <c r="G1447" s="233"/>
      <c r="H1447" s="233"/>
      <c r="I1447" s="233"/>
      <c r="J1447" s="233"/>
      <c r="K1447" s="233"/>
      <c r="L1447" s="233"/>
      <c r="M1447" s="233"/>
      <c r="N1447" s="210"/>
      <c r="O1447" s="113"/>
    </row>
    <row r="1448" spans="1:15" s="115" customFormat="1" ht="18.95" customHeight="1">
      <c r="A1448" s="203"/>
      <c r="B1448" s="214"/>
      <c r="C1448" s="210"/>
      <c r="D1448" s="231"/>
      <c r="E1448" s="210"/>
      <c r="F1448" s="232"/>
      <c r="G1448" s="233"/>
      <c r="H1448" s="233"/>
      <c r="I1448" s="233"/>
      <c r="J1448" s="233"/>
      <c r="K1448" s="233"/>
      <c r="L1448" s="233"/>
      <c r="M1448" s="233"/>
      <c r="N1448" s="210"/>
      <c r="O1448" s="113"/>
    </row>
    <row r="1449" spans="1:15" s="115" customFormat="1" ht="18.95" customHeight="1">
      <c r="A1449" s="203"/>
      <c r="B1449" s="214"/>
      <c r="C1449" s="210"/>
      <c r="D1449" s="231"/>
      <c r="E1449" s="210"/>
      <c r="F1449" s="232"/>
      <c r="G1449" s="233"/>
      <c r="H1449" s="233"/>
      <c r="I1449" s="233"/>
      <c r="J1449" s="233"/>
      <c r="K1449" s="233"/>
      <c r="L1449" s="233"/>
      <c r="M1449" s="233"/>
      <c r="N1449" s="210"/>
      <c r="O1449" s="113"/>
    </row>
    <row r="1450" spans="1:15" s="115" customFormat="1" ht="18.95" customHeight="1">
      <c r="A1450" s="203"/>
      <c r="B1450" s="214"/>
      <c r="C1450" s="210"/>
      <c r="D1450" s="231"/>
      <c r="E1450" s="210"/>
      <c r="F1450" s="232"/>
      <c r="G1450" s="233"/>
      <c r="H1450" s="233"/>
      <c r="I1450" s="233"/>
      <c r="J1450" s="233"/>
      <c r="K1450" s="233"/>
      <c r="L1450" s="233"/>
      <c r="M1450" s="233"/>
      <c r="N1450" s="210"/>
      <c r="O1450" s="113"/>
    </row>
    <row r="1451" spans="1:15" s="115" customFormat="1" ht="18.95" customHeight="1">
      <c r="A1451" s="203"/>
      <c r="B1451" s="214"/>
      <c r="C1451" s="210"/>
      <c r="D1451" s="231"/>
      <c r="E1451" s="210"/>
      <c r="F1451" s="232"/>
      <c r="G1451" s="233"/>
      <c r="H1451" s="233"/>
      <c r="I1451" s="233"/>
      <c r="J1451" s="233"/>
      <c r="K1451" s="233"/>
      <c r="L1451" s="233"/>
      <c r="M1451" s="233"/>
      <c r="N1451" s="210"/>
      <c r="O1451" s="113"/>
    </row>
    <row r="1452" spans="1:15" s="115" customFormat="1" ht="18.95" customHeight="1">
      <c r="A1452" s="203"/>
      <c r="B1452" s="214"/>
      <c r="C1452" s="210"/>
      <c r="D1452" s="231"/>
      <c r="E1452" s="210"/>
      <c r="F1452" s="232"/>
      <c r="G1452" s="233"/>
      <c r="H1452" s="233"/>
      <c r="I1452" s="233"/>
      <c r="J1452" s="233"/>
      <c r="K1452" s="233"/>
      <c r="L1452" s="233"/>
      <c r="M1452" s="233"/>
      <c r="N1452" s="210"/>
      <c r="O1452" s="113"/>
    </row>
    <row r="1453" spans="1:15" s="115" customFormat="1" ht="18.95" customHeight="1">
      <c r="A1453" s="203"/>
      <c r="B1453" s="214"/>
      <c r="C1453" s="210"/>
      <c r="D1453" s="231"/>
      <c r="E1453" s="210"/>
      <c r="F1453" s="232"/>
      <c r="G1453" s="233"/>
      <c r="H1453" s="233"/>
      <c r="I1453" s="233"/>
      <c r="J1453" s="233"/>
      <c r="K1453" s="233"/>
      <c r="L1453" s="233"/>
      <c r="M1453" s="233"/>
      <c r="N1453" s="210"/>
      <c r="O1453" s="113"/>
    </row>
  </sheetData>
  <mergeCells count="5">
    <mergeCell ref="A1:B2"/>
    <mergeCell ref="C1:C2"/>
    <mergeCell ref="D1:D2"/>
    <mergeCell ref="E1:E2"/>
    <mergeCell ref="N1:N2"/>
  </mergeCells>
  <phoneticPr fontId="4" type="noConversion"/>
  <printOptions horizontalCentered="1"/>
  <pageMargins left="0.78740157480314965" right="0.78740157480314965" top="0.78740157480314965" bottom="0.59055118110236227" header="0.59055118110236227" footer="0.39370078740157483"/>
  <pageSetup paperSize="9" scale="91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44"/>
  <sheetViews>
    <sheetView view="pageBreakPreview" zoomScaleNormal="100" workbookViewId="0">
      <pane ySplit="2" topLeftCell="A93" activePane="bottomLeft" state="frozen"/>
      <selection pane="bottomLeft" activeCell="E110" sqref="E110"/>
    </sheetView>
  </sheetViews>
  <sheetFormatPr defaultRowHeight="18.95" customHeight="1"/>
  <cols>
    <col min="1" max="1" width="7.5" style="227" customWidth="1"/>
    <col min="2" max="2" width="16.875" style="214" customWidth="1"/>
    <col min="3" max="3" width="14" style="210" customWidth="1"/>
    <col min="4" max="4" width="7.5" style="231" customWidth="1"/>
    <col min="5" max="5" width="5.5" style="210" bestFit="1" customWidth="1"/>
    <col min="6" max="6" width="9" style="232"/>
    <col min="7" max="13" width="9" style="233"/>
    <col min="14" max="14" width="6.875" style="210" customWidth="1"/>
    <col min="15" max="15" width="9" style="113"/>
    <col min="16" max="17" width="9" style="114"/>
    <col min="18" max="18" width="7.25" style="114" bestFit="1" customWidth="1"/>
    <col min="19" max="256" width="9" style="114"/>
    <col min="257" max="257" width="7.5" style="114" customWidth="1"/>
    <col min="258" max="258" width="16.875" style="114" customWidth="1"/>
    <col min="259" max="259" width="14" style="114" customWidth="1"/>
    <col min="260" max="260" width="7.5" style="114" customWidth="1"/>
    <col min="261" max="261" width="5.5" style="114" bestFit="1" customWidth="1"/>
    <col min="262" max="269" width="9" style="114"/>
    <col min="270" max="270" width="6.875" style="114" customWidth="1"/>
    <col min="271" max="273" width="9" style="114"/>
    <col min="274" max="274" width="7.25" style="114" bestFit="1" customWidth="1"/>
    <col min="275" max="512" width="9" style="114"/>
    <col min="513" max="513" width="7.5" style="114" customWidth="1"/>
    <col min="514" max="514" width="16.875" style="114" customWidth="1"/>
    <col min="515" max="515" width="14" style="114" customWidth="1"/>
    <col min="516" max="516" width="7.5" style="114" customWidth="1"/>
    <col min="517" max="517" width="5.5" style="114" bestFit="1" customWidth="1"/>
    <col min="518" max="525" width="9" style="114"/>
    <col min="526" max="526" width="6.875" style="114" customWidth="1"/>
    <col min="527" max="529" width="9" style="114"/>
    <col min="530" max="530" width="7.25" style="114" bestFit="1" customWidth="1"/>
    <col min="531" max="768" width="9" style="114"/>
    <col min="769" max="769" width="7.5" style="114" customWidth="1"/>
    <col min="770" max="770" width="16.875" style="114" customWidth="1"/>
    <col min="771" max="771" width="14" style="114" customWidth="1"/>
    <col min="772" max="772" width="7.5" style="114" customWidth="1"/>
    <col min="773" max="773" width="5.5" style="114" bestFit="1" customWidth="1"/>
    <col min="774" max="781" width="9" style="114"/>
    <col min="782" max="782" width="6.875" style="114" customWidth="1"/>
    <col min="783" max="785" width="9" style="114"/>
    <col min="786" max="786" width="7.25" style="114" bestFit="1" customWidth="1"/>
    <col min="787" max="1024" width="9" style="114"/>
    <col min="1025" max="1025" width="7.5" style="114" customWidth="1"/>
    <col min="1026" max="1026" width="16.875" style="114" customWidth="1"/>
    <col min="1027" max="1027" width="14" style="114" customWidth="1"/>
    <col min="1028" max="1028" width="7.5" style="114" customWidth="1"/>
    <col min="1029" max="1029" width="5.5" style="114" bestFit="1" customWidth="1"/>
    <col min="1030" max="1037" width="9" style="114"/>
    <col min="1038" max="1038" width="6.875" style="114" customWidth="1"/>
    <col min="1039" max="1041" width="9" style="114"/>
    <col min="1042" max="1042" width="7.25" style="114" bestFit="1" customWidth="1"/>
    <col min="1043" max="1280" width="9" style="114"/>
    <col min="1281" max="1281" width="7.5" style="114" customWidth="1"/>
    <col min="1282" max="1282" width="16.875" style="114" customWidth="1"/>
    <col min="1283" max="1283" width="14" style="114" customWidth="1"/>
    <col min="1284" max="1284" width="7.5" style="114" customWidth="1"/>
    <col min="1285" max="1285" width="5.5" style="114" bestFit="1" customWidth="1"/>
    <col min="1286" max="1293" width="9" style="114"/>
    <col min="1294" max="1294" width="6.875" style="114" customWidth="1"/>
    <col min="1295" max="1297" width="9" style="114"/>
    <col min="1298" max="1298" width="7.25" style="114" bestFit="1" customWidth="1"/>
    <col min="1299" max="1536" width="9" style="114"/>
    <col min="1537" max="1537" width="7.5" style="114" customWidth="1"/>
    <col min="1538" max="1538" width="16.875" style="114" customWidth="1"/>
    <col min="1539" max="1539" width="14" style="114" customWidth="1"/>
    <col min="1540" max="1540" width="7.5" style="114" customWidth="1"/>
    <col min="1541" max="1541" width="5.5" style="114" bestFit="1" customWidth="1"/>
    <col min="1542" max="1549" width="9" style="114"/>
    <col min="1550" max="1550" width="6.875" style="114" customWidth="1"/>
    <col min="1551" max="1553" width="9" style="114"/>
    <col min="1554" max="1554" width="7.25" style="114" bestFit="1" customWidth="1"/>
    <col min="1555" max="1792" width="9" style="114"/>
    <col min="1793" max="1793" width="7.5" style="114" customWidth="1"/>
    <col min="1794" max="1794" width="16.875" style="114" customWidth="1"/>
    <col min="1795" max="1795" width="14" style="114" customWidth="1"/>
    <col min="1796" max="1796" width="7.5" style="114" customWidth="1"/>
    <col min="1797" max="1797" width="5.5" style="114" bestFit="1" customWidth="1"/>
    <col min="1798" max="1805" width="9" style="114"/>
    <col min="1806" max="1806" width="6.875" style="114" customWidth="1"/>
    <col min="1807" max="1809" width="9" style="114"/>
    <col min="1810" max="1810" width="7.25" style="114" bestFit="1" customWidth="1"/>
    <col min="1811" max="2048" width="9" style="114"/>
    <col min="2049" max="2049" width="7.5" style="114" customWidth="1"/>
    <col min="2050" max="2050" width="16.875" style="114" customWidth="1"/>
    <col min="2051" max="2051" width="14" style="114" customWidth="1"/>
    <col min="2052" max="2052" width="7.5" style="114" customWidth="1"/>
    <col min="2053" max="2053" width="5.5" style="114" bestFit="1" customWidth="1"/>
    <col min="2054" max="2061" width="9" style="114"/>
    <col min="2062" max="2062" width="6.875" style="114" customWidth="1"/>
    <col min="2063" max="2065" width="9" style="114"/>
    <col min="2066" max="2066" width="7.25" style="114" bestFit="1" customWidth="1"/>
    <col min="2067" max="2304" width="9" style="114"/>
    <col min="2305" max="2305" width="7.5" style="114" customWidth="1"/>
    <col min="2306" max="2306" width="16.875" style="114" customWidth="1"/>
    <col min="2307" max="2307" width="14" style="114" customWidth="1"/>
    <col min="2308" max="2308" width="7.5" style="114" customWidth="1"/>
    <col min="2309" max="2309" width="5.5" style="114" bestFit="1" customWidth="1"/>
    <col min="2310" max="2317" width="9" style="114"/>
    <col min="2318" max="2318" width="6.875" style="114" customWidth="1"/>
    <col min="2319" max="2321" width="9" style="114"/>
    <col min="2322" max="2322" width="7.25" style="114" bestFit="1" customWidth="1"/>
    <col min="2323" max="2560" width="9" style="114"/>
    <col min="2561" max="2561" width="7.5" style="114" customWidth="1"/>
    <col min="2562" max="2562" width="16.875" style="114" customWidth="1"/>
    <col min="2563" max="2563" width="14" style="114" customWidth="1"/>
    <col min="2564" max="2564" width="7.5" style="114" customWidth="1"/>
    <col min="2565" max="2565" width="5.5" style="114" bestFit="1" customWidth="1"/>
    <col min="2566" max="2573" width="9" style="114"/>
    <col min="2574" max="2574" width="6.875" style="114" customWidth="1"/>
    <col min="2575" max="2577" width="9" style="114"/>
    <col min="2578" max="2578" width="7.25" style="114" bestFit="1" customWidth="1"/>
    <col min="2579" max="2816" width="9" style="114"/>
    <col min="2817" max="2817" width="7.5" style="114" customWidth="1"/>
    <col min="2818" max="2818" width="16.875" style="114" customWidth="1"/>
    <col min="2819" max="2819" width="14" style="114" customWidth="1"/>
    <col min="2820" max="2820" width="7.5" style="114" customWidth="1"/>
    <col min="2821" max="2821" width="5.5" style="114" bestFit="1" customWidth="1"/>
    <col min="2822" max="2829" width="9" style="114"/>
    <col min="2830" max="2830" width="6.875" style="114" customWidth="1"/>
    <col min="2831" max="2833" width="9" style="114"/>
    <col min="2834" max="2834" width="7.25" style="114" bestFit="1" customWidth="1"/>
    <col min="2835" max="3072" width="9" style="114"/>
    <col min="3073" max="3073" width="7.5" style="114" customWidth="1"/>
    <col min="3074" max="3074" width="16.875" style="114" customWidth="1"/>
    <col min="3075" max="3075" width="14" style="114" customWidth="1"/>
    <col min="3076" max="3076" width="7.5" style="114" customWidth="1"/>
    <col min="3077" max="3077" width="5.5" style="114" bestFit="1" customWidth="1"/>
    <col min="3078" max="3085" width="9" style="114"/>
    <col min="3086" max="3086" width="6.875" style="114" customWidth="1"/>
    <col min="3087" max="3089" width="9" style="114"/>
    <col min="3090" max="3090" width="7.25" style="114" bestFit="1" customWidth="1"/>
    <col min="3091" max="3328" width="9" style="114"/>
    <col min="3329" max="3329" width="7.5" style="114" customWidth="1"/>
    <col min="3330" max="3330" width="16.875" style="114" customWidth="1"/>
    <col min="3331" max="3331" width="14" style="114" customWidth="1"/>
    <col min="3332" max="3332" width="7.5" style="114" customWidth="1"/>
    <col min="3333" max="3333" width="5.5" style="114" bestFit="1" customWidth="1"/>
    <col min="3334" max="3341" width="9" style="114"/>
    <col min="3342" max="3342" width="6.875" style="114" customWidth="1"/>
    <col min="3343" max="3345" width="9" style="114"/>
    <col min="3346" max="3346" width="7.25" style="114" bestFit="1" customWidth="1"/>
    <col min="3347" max="3584" width="9" style="114"/>
    <col min="3585" max="3585" width="7.5" style="114" customWidth="1"/>
    <col min="3586" max="3586" width="16.875" style="114" customWidth="1"/>
    <col min="3587" max="3587" width="14" style="114" customWidth="1"/>
    <col min="3588" max="3588" width="7.5" style="114" customWidth="1"/>
    <col min="3589" max="3589" width="5.5" style="114" bestFit="1" customWidth="1"/>
    <col min="3590" max="3597" width="9" style="114"/>
    <col min="3598" max="3598" width="6.875" style="114" customWidth="1"/>
    <col min="3599" max="3601" width="9" style="114"/>
    <col min="3602" max="3602" width="7.25" style="114" bestFit="1" customWidth="1"/>
    <col min="3603" max="3840" width="9" style="114"/>
    <col min="3841" max="3841" width="7.5" style="114" customWidth="1"/>
    <col min="3842" max="3842" width="16.875" style="114" customWidth="1"/>
    <col min="3843" max="3843" width="14" style="114" customWidth="1"/>
    <col min="3844" max="3844" width="7.5" style="114" customWidth="1"/>
    <col min="3845" max="3845" width="5.5" style="114" bestFit="1" customWidth="1"/>
    <col min="3846" max="3853" width="9" style="114"/>
    <col min="3854" max="3854" width="6.875" style="114" customWidth="1"/>
    <col min="3855" max="3857" width="9" style="114"/>
    <col min="3858" max="3858" width="7.25" style="114" bestFit="1" customWidth="1"/>
    <col min="3859" max="4096" width="9" style="114"/>
    <col min="4097" max="4097" width="7.5" style="114" customWidth="1"/>
    <col min="4098" max="4098" width="16.875" style="114" customWidth="1"/>
    <col min="4099" max="4099" width="14" style="114" customWidth="1"/>
    <col min="4100" max="4100" width="7.5" style="114" customWidth="1"/>
    <col min="4101" max="4101" width="5.5" style="114" bestFit="1" customWidth="1"/>
    <col min="4102" max="4109" width="9" style="114"/>
    <col min="4110" max="4110" width="6.875" style="114" customWidth="1"/>
    <col min="4111" max="4113" width="9" style="114"/>
    <col min="4114" max="4114" width="7.25" style="114" bestFit="1" customWidth="1"/>
    <col min="4115" max="4352" width="9" style="114"/>
    <col min="4353" max="4353" width="7.5" style="114" customWidth="1"/>
    <col min="4354" max="4354" width="16.875" style="114" customWidth="1"/>
    <col min="4355" max="4355" width="14" style="114" customWidth="1"/>
    <col min="4356" max="4356" width="7.5" style="114" customWidth="1"/>
    <col min="4357" max="4357" width="5.5" style="114" bestFit="1" customWidth="1"/>
    <col min="4358" max="4365" width="9" style="114"/>
    <col min="4366" max="4366" width="6.875" style="114" customWidth="1"/>
    <col min="4367" max="4369" width="9" style="114"/>
    <col min="4370" max="4370" width="7.25" style="114" bestFit="1" customWidth="1"/>
    <col min="4371" max="4608" width="9" style="114"/>
    <col min="4609" max="4609" width="7.5" style="114" customWidth="1"/>
    <col min="4610" max="4610" width="16.875" style="114" customWidth="1"/>
    <col min="4611" max="4611" width="14" style="114" customWidth="1"/>
    <col min="4612" max="4612" width="7.5" style="114" customWidth="1"/>
    <col min="4613" max="4613" width="5.5" style="114" bestFit="1" customWidth="1"/>
    <col min="4614" max="4621" width="9" style="114"/>
    <col min="4622" max="4622" width="6.875" style="114" customWidth="1"/>
    <col min="4623" max="4625" width="9" style="114"/>
    <col min="4626" max="4626" width="7.25" style="114" bestFit="1" customWidth="1"/>
    <col min="4627" max="4864" width="9" style="114"/>
    <col min="4865" max="4865" width="7.5" style="114" customWidth="1"/>
    <col min="4866" max="4866" width="16.875" style="114" customWidth="1"/>
    <col min="4867" max="4867" width="14" style="114" customWidth="1"/>
    <col min="4868" max="4868" width="7.5" style="114" customWidth="1"/>
    <col min="4869" max="4869" width="5.5" style="114" bestFit="1" customWidth="1"/>
    <col min="4870" max="4877" width="9" style="114"/>
    <col min="4878" max="4878" width="6.875" style="114" customWidth="1"/>
    <col min="4879" max="4881" width="9" style="114"/>
    <col min="4882" max="4882" width="7.25" style="114" bestFit="1" customWidth="1"/>
    <col min="4883" max="5120" width="9" style="114"/>
    <col min="5121" max="5121" width="7.5" style="114" customWidth="1"/>
    <col min="5122" max="5122" width="16.875" style="114" customWidth="1"/>
    <col min="5123" max="5123" width="14" style="114" customWidth="1"/>
    <col min="5124" max="5124" width="7.5" style="114" customWidth="1"/>
    <col min="5125" max="5125" width="5.5" style="114" bestFit="1" customWidth="1"/>
    <col min="5126" max="5133" width="9" style="114"/>
    <col min="5134" max="5134" width="6.875" style="114" customWidth="1"/>
    <col min="5135" max="5137" width="9" style="114"/>
    <col min="5138" max="5138" width="7.25" style="114" bestFit="1" customWidth="1"/>
    <col min="5139" max="5376" width="9" style="114"/>
    <col min="5377" max="5377" width="7.5" style="114" customWidth="1"/>
    <col min="5378" max="5378" width="16.875" style="114" customWidth="1"/>
    <col min="5379" max="5379" width="14" style="114" customWidth="1"/>
    <col min="5380" max="5380" width="7.5" style="114" customWidth="1"/>
    <col min="5381" max="5381" width="5.5" style="114" bestFit="1" customWidth="1"/>
    <col min="5382" max="5389" width="9" style="114"/>
    <col min="5390" max="5390" width="6.875" style="114" customWidth="1"/>
    <col min="5391" max="5393" width="9" style="114"/>
    <col min="5394" max="5394" width="7.25" style="114" bestFit="1" customWidth="1"/>
    <col min="5395" max="5632" width="9" style="114"/>
    <col min="5633" max="5633" width="7.5" style="114" customWidth="1"/>
    <col min="5634" max="5634" width="16.875" style="114" customWidth="1"/>
    <col min="5635" max="5635" width="14" style="114" customWidth="1"/>
    <col min="5636" max="5636" width="7.5" style="114" customWidth="1"/>
    <col min="5637" max="5637" width="5.5" style="114" bestFit="1" customWidth="1"/>
    <col min="5638" max="5645" width="9" style="114"/>
    <col min="5646" max="5646" width="6.875" style="114" customWidth="1"/>
    <col min="5647" max="5649" width="9" style="114"/>
    <col min="5650" max="5650" width="7.25" style="114" bestFit="1" customWidth="1"/>
    <col min="5651" max="5888" width="9" style="114"/>
    <col min="5889" max="5889" width="7.5" style="114" customWidth="1"/>
    <col min="5890" max="5890" width="16.875" style="114" customWidth="1"/>
    <col min="5891" max="5891" width="14" style="114" customWidth="1"/>
    <col min="5892" max="5892" width="7.5" style="114" customWidth="1"/>
    <col min="5893" max="5893" width="5.5" style="114" bestFit="1" customWidth="1"/>
    <col min="5894" max="5901" width="9" style="114"/>
    <col min="5902" max="5902" width="6.875" style="114" customWidth="1"/>
    <col min="5903" max="5905" width="9" style="114"/>
    <col min="5906" max="5906" width="7.25" style="114" bestFit="1" customWidth="1"/>
    <col min="5907" max="6144" width="9" style="114"/>
    <col min="6145" max="6145" width="7.5" style="114" customWidth="1"/>
    <col min="6146" max="6146" width="16.875" style="114" customWidth="1"/>
    <col min="6147" max="6147" width="14" style="114" customWidth="1"/>
    <col min="6148" max="6148" width="7.5" style="114" customWidth="1"/>
    <col min="6149" max="6149" width="5.5" style="114" bestFit="1" customWidth="1"/>
    <col min="6150" max="6157" width="9" style="114"/>
    <col min="6158" max="6158" width="6.875" style="114" customWidth="1"/>
    <col min="6159" max="6161" width="9" style="114"/>
    <col min="6162" max="6162" width="7.25" style="114" bestFit="1" customWidth="1"/>
    <col min="6163" max="6400" width="9" style="114"/>
    <col min="6401" max="6401" width="7.5" style="114" customWidth="1"/>
    <col min="6402" max="6402" width="16.875" style="114" customWidth="1"/>
    <col min="6403" max="6403" width="14" style="114" customWidth="1"/>
    <col min="6404" max="6404" width="7.5" style="114" customWidth="1"/>
    <col min="6405" max="6405" width="5.5" style="114" bestFit="1" customWidth="1"/>
    <col min="6406" max="6413" width="9" style="114"/>
    <col min="6414" max="6414" width="6.875" style="114" customWidth="1"/>
    <col min="6415" max="6417" width="9" style="114"/>
    <col min="6418" max="6418" width="7.25" style="114" bestFit="1" customWidth="1"/>
    <col min="6419" max="6656" width="9" style="114"/>
    <col min="6657" max="6657" width="7.5" style="114" customWidth="1"/>
    <col min="6658" max="6658" width="16.875" style="114" customWidth="1"/>
    <col min="6659" max="6659" width="14" style="114" customWidth="1"/>
    <col min="6660" max="6660" width="7.5" style="114" customWidth="1"/>
    <col min="6661" max="6661" width="5.5" style="114" bestFit="1" customWidth="1"/>
    <col min="6662" max="6669" width="9" style="114"/>
    <col min="6670" max="6670" width="6.875" style="114" customWidth="1"/>
    <col min="6671" max="6673" width="9" style="114"/>
    <col min="6674" max="6674" width="7.25" style="114" bestFit="1" customWidth="1"/>
    <col min="6675" max="6912" width="9" style="114"/>
    <col min="6913" max="6913" width="7.5" style="114" customWidth="1"/>
    <col min="6914" max="6914" width="16.875" style="114" customWidth="1"/>
    <col min="6915" max="6915" width="14" style="114" customWidth="1"/>
    <col min="6916" max="6916" width="7.5" style="114" customWidth="1"/>
    <col min="6917" max="6917" width="5.5" style="114" bestFit="1" customWidth="1"/>
    <col min="6918" max="6925" width="9" style="114"/>
    <col min="6926" max="6926" width="6.875" style="114" customWidth="1"/>
    <col min="6927" max="6929" width="9" style="114"/>
    <col min="6930" max="6930" width="7.25" style="114" bestFit="1" customWidth="1"/>
    <col min="6931" max="7168" width="9" style="114"/>
    <col min="7169" max="7169" width="7.5" style="114" customWidth="1"/>
    <col min="7170" max="7170" width="16.875" style="114" customWidth="1"/>
    <col min="7171" max="7171" width="14" style="114" customWidth="1"/>
    <col min="7172" max="7172" width="7.5" style="114" customWidth="1"/>
    <col min="7173" max="7173" width="5.5" style="114" bestFit="1" customWidth="1"/>
    <col min="7174" max="7181" width="9" style="114"/>
    <col min="7182" max="7182" width="6.875" style="114" customWidth="1"/>
    <col min="7183" max="7185" width="9" style="114"/>
    <col min="7186" max="7186" width="7.25" style="114" bestFit="1" customWidth="1"/>
    <col min="7187" max="7424" width="9" style="114"/>
    <col min="7425" max="7425" width="7.5" style="114" customWidth="1"/>
    <col min="7426" max="7426" width="16.875" style="114" customWidth="1"/>
    <col min="7427" max="7427" width="14" style="114" customWidth="1"/>
    <col min="7428" max="7428" width="7.5" style="114" customWidth="1"/>
    <col min="7429" max="7429" width="5.5" style="114" bestFit="1" customWidth="1"/>
    <col min="7430" max="7437" width="9" style="114"/>
    <col min="7438" max="7438" width="6.875" style="114" customWidth="1"/>
    <col min="7439" max="7441" width="9" style="114"/>
    <col min="7442" max="7442" width="7.25" style="114" bestFit="1" customWidth="1"/>
    <col min="7443" max="7680" width="9" style="114"/>
    <col min="7681" max="7681" width="7.5" style="114" customWidth="1"/>
    <col min="7682" max="7682" width="16.875" style="114" customWidth="1"/>
    <col min="7683" max="7683" width="14" style="114" customWidth="1"/>
    <col min="7684" max="7684" width="7.5" style="114" customWidth="1"/>
    <col min="7685" max="7685" width="5.5" style="114" bestFit="1" customWidth="1"/>
    <col min="7686" max="7693" width="9" style="114"/>
    <col min="7694" max="7694" width="6.875" style="114" customWidth="1"/>
    <col min="7695" max="7697" width="9" style="114"/>
    <col min="7698" max="7698" width="7.25" style="114" bestFit="1" customWidth="1"/>
    <col min="7699" max="7936" width="9" style="114"/>
    <col min="7937" max="7937" width="7.5" style="114" customWidth="1"/>
    <col min="7938" max="7938" width="16.875" style="114" customWidth="1"/>
    <col min="7939" max="7939" width="14" style="114" customWidth="1"/>
    <col min="7940" max="7940" width="7.5" style="114" customWidth="1"/>
    <col min="7941" max="7941" width="5.5" style="114" bestFit="1" customWidth="1"/>
    <col min="7942" max="7949" width="9" style="114"/>
    <col min="7950" max="7950" width="6.875" style="114" customWidth="1"/>
    <col min="7951" max="7953" width="9" style="114"/>
    <col min="7954" max="7954" width="7.25" style="114" bestFit="1" customWidth="1"/>
    <col min="7955" max="8192" width="9" style="114"/>
    <col min="8193" max="8193" width="7.5" style="114" customWidth="1"/>
    <col min="8194" max="8194" width="16.875" style="114" customWidth="1"/>
    <col min="8195" max="8195" width="14" style="114" customWidth="1"/>
    <col min="8196" max="8196" width="7.5" style="114" customWidth="1"/>
    <col min="8197" max="8197" width="5.5" style="114" bestFit="1" customWidth="1"/>
    <col min="8198" max="8205" width="9" style="114"/>
    <col min="8206" max="8206" width="6.875" style="114" customWidth="1"/>
    <col min="8207" max="8209" width="9" style="114"/>
    <col min="8210" max="8210" width="7.25" style="114" bestFit="1" customWidth="1"/>
    <col min="8211" max="8448" width="9" style="114"/>
    <col min="8449" max="8449" width="7.5" style="114" customWidth="1"/>
    <col min="8450" max="8450" width="16.875" style="114" customWidth="1"/>
    <col min="8451" max="8451" width="14" style="114" customWidth="1"/>
    <col min="8452" max="8452" width="7.5" style="114" customWidth="1"/>
    <col min="8453" max="8453" width="5.5" style="114" bestFit="1" customWidth="1"/>
    <col min="8454" max="8461" width="9" style="114"/>
    <col min="8462" max="8462" width="6.875" style="114" customWidth="1"/>
    <col min="8463" max="8465" width="9" style="114"/>
    <col min="8466" max="8466" width="7.25" style="114" bestFit="1" customWidth="1"/>
    <col min="8467" max="8704" width="9" style="114"/>
    <col min="8705" max="8705" width="7.5" style="114" customWidth="1"/>
    <col min="8706" max="8706" width="16.875" style="114" customWidth="1"/>
    <col min="8707" max="8707" width="14" style="114" customWidth="1"/>
    <col min="8708" max="8708" width="7.5" style="114" customWidth="1"/>
    <col min="8709" max="8709" width="5.5" style="114" bestFit="1" customWidth="1"/>
    <col min="8710" max="8717" width="9" style="114"/>
    <col min="8718" max="8718" width="6.875" style="114" customWidth="1"/>
    <col min="8719" max="8721" width="9" style="114"/>
    <col min="8722" max="8722" width="7.25" style="114" bestFit="1" customWidth="1"/>
    <col min="8723" max="8960" width="9" style="114"/>
    <col min="8961" max="8961" width="7.5" style="114" customWidth="1"/>
    <col min="8962" max="8962" width="16.875" style="114" customWidth="1"/>
    <col min="8963" max="8963" width="14" style="114" customWidth="1"/>
    <col min="8964" max="8964" width="7.5" style="114" customWidth="1"/>
    <col min="8965" max="8965" width="5.5" style="114" bestFit="1" customWidth="1"/>
    <col min="8966" max="8973" width="9" style="114"/>
    <col min="8974" max="8974" width="6.875" style="114" customWidth="1"/>
    <col min="8975" max="8977" width="9" style="114"/>
    <col min="8978" max="8978" width="7.25" style="114" bestFit="1" customWidth="1"/>
    <col min="8979" max="9216" width="9" style="114"/>
    <col min="9217" max="9217" width="7.5" style="114" customWidth="1"/>
    <col min="9218" max="9218" width="16.875" style="114" customWidth="1"/>
    <col min="9219" max="9219" width="14" style="114" customWidth="1"/>
    <col min="9220" max="9220" width="7.5" style="114" customWidth="1"/>
    <col min="9221" max="9221" width="5.5" style="114" bestFit="1" customWidth="1"/>
    <col min="9222" max="9229" width="9" style="114"/>
    <col min="9230" max="9230" width="6.875" style="114" customWidth="1"/>
    <col min="9231" max="9233" width="9" style="114"/>
    <col min="9234" max="9234" width="7.25" style="114" bestFit="1" customWidth="1"/>
    <col min="9235" max="9472" width="9" style="114"/>
    <col min="9473" max="9473" width="7.5" style="114" customWidth="1"/>
    <col min="9474" max="9474" width="16.875" style="114" customWidth="1"/>
    <col min="9475" max="9475" width="14" style="114" customWidth="1"/>
    <col min="9476" max="9476" width="7.5" style="114" customWidth="1"/>
    <col min="9477" max="9477" width="5.5" style="114" bestFit="1" customWidth="1"/>
    <col min="9478" max="9485" width="9" style="114"/>
    <col min="9486" max="9486" width="6.875" style="114" customWidth="1"/>
    <col min="9487" max="9489" width="9" style="114"/>
    <col min="9490" max="9490" width="7.25" style="114" bestFit="1" customWidth="1"/>
    <col min="9491" max="9728" width="9" style="114"/>
    <col min="9729" max="9729" width="7.5" style="114" customWidth="1"/>
    <col min="9730" max="9730" width="16.875" style="114" customWidth="1"/>
    <col min="9731" max="9731" width="14" style="114" customWidth="1"/>
    <col min="9732" max="9732" width="7.5" style="114" customWidth="1"/>
    <col min="9733" max="9733" width="5.5" style="114" bestFit="1" customWidth="1"/>
    <col min="9734" max="9741" width="9" style="114"/>
    <col min="9742" max="9742" width="6.875" style="114" customWidth="1"/>
    <col min="9743" max="9745" width="9" style="114"/>
    <col min="9746" max="9746" width="7.25" style="114" bestFit="1" customWidth="1"/>
    <col min="9747" max="9984" width="9" style="114"/>
    <col min="9985" max="9985" width="7.5" style="114" customWidth="1"/>
    <col min="9986" max="9986" width="16.875" style="114" customWidth="1"/>
    <col min="9987" max="9987" width="14" style="114" customWidth="1"/>
    <col min="9988" max="9988" width="7.5" style="114" customWidth="1"/>
    <col min="9989" max="9989" width="5.5" style="114" bestFit="1" customWidth="1"/>
    <col min="9990" max="9997" width="9" style="114"/>
    <col min="9998" max="9998" width="6.875" style="114" customWidth="1"/>
    <col min="9999" max="10001" width="9" style="114"/>
    <col min="10002" max="10002" width="7.25" style="114" bestFit="1" customWidth="1"/>
    <col min="10003" max="10240" width="9" style="114"/>
    <col min="10241" max="10241" width="7.5" style="114" customWidth="1"/>
    <col min="10242" max="10242" width="16.875" style="114" customWidth="1"/>
    <col min="10243" max="10243" width="14" style="114" customWidth="1"/>
    <col min="10244" max="10244" width="7.5" style="114" customWidth="1"/>
    <col min="10245" max="10245" width="5.5" style="114" bestFit="1" customWidth="1"/>
    <col min="10246" max="10253" width="9" style="114"/>
    <col min="10254" max="10254" width="6.875" style="114" customWidth="1"/>
    <col min="10255" max="10257" width="9" style="114"/>
    <col min="10258" max="10258" width="7.25" style="114" bestFit="1" customWidth="1"/>
    <col min="10259" max="10496" width="9" style="114"/>
    <col min="10497" max="10497" width="7.5" style="114" customWidth="1"/>
    <col min="10498" max="10498" width="16.875" style="114" customWidth="1"/>
    <col min="10499" max="10499" width="14" style="114" customWidth="1"/>
    <col min="10500" max="10500" width="7.5" style="114" customWidth="1"/>
    <col min="10501" max="10501" width="5.5" style="114" bestFit="1" customWidth="1"/>
    <col min="10502" max="10509" width="9" style="114"/>
    <col min="10510" max="10510" width="6.875" style="114" customWidth="1"/>
    <col min="10511" max="10513" width="9" style="114"/>
    <col min="10514" max="10514" width="7.25" style="114" bestFit="1" customWidth="1"/>
    <col min="10515" max="10752" width="9" style="114"/>
    <col min="10753" max="10753" width="7.5" style="114" customWidth="1"/>
    <col min="10754" max="10754" width="16.875" style="114" customWidth="1"/>
    <col min="10755" max="10755" width="14" style="114" customWidth="1"/>
    <col min="10756" max="10756" width="7.5" style="114" customWidth="1"/>
    <col min="10757" max="10757" width="5.5" style="114" bestFit="1" customWidth="1"/>
    <col min="10758" max="10765" width="9" style="114"/>
    <col min="10766" max="10766" width="6.875" style="114" customWidth="1"/>
    <col min="10767" max="10769" width="9" style="114"/>
    <col min="10770" max="10770" width="7.25" style="114" bestFit="1" customWidth="1"/>
    <col min="10771" max="11008" width="9" style="114"/>
    <col min="11009" max="11009" width="7.5" style="114" customWidth="1"/>
    <col min="11010" max="11010" width="16.875" style="114" customWidth="1"/>
    <col min="11011" max="11011" width="14" style="114" customWidth="1"/>
    <col min="11012" max="11012" width="7.5" style="114" customWidth="1"/>
    <col min="11013" max="11013" width="5.5" style="114" bestFit="1" customWidth="1"/>
    <col min="11014" max="11021" width="9" style="114"/>
    <col min="11022" max="11022" width="6.875" style="114" customWidth="1"/>
    <col min="11023" max="11025" width="9" style="114"/>
    <col min="11026" max="11026" width="7.25" style="114" bestFit="1" customWidth="1"/>
    <col min="11027" max="11264" width="9" style="114"/>
    <col min="11265" max="11265" width="7.5" style="114" customWidth="1"/>
    <col min="11266" max="11266" width="16.875" style="114" customWidth="1"/>
    <col min="11267" max="11267" width="14" style="114" customWidth="1"/>
    <col min="11268" max="11268" width="7.5" style="114" customWidth="1"/>
    <col min="11269" max="11269" width="5.5" style="114" bestFit="1" customWidth="1"/>
    <col min="11270" max="11277" width="9" style="114"/>
    <col min="11278" max="11278" width="6.875" style="114" customWidth="1"/>
    <col min="11279" max="11281" width="9" style="114"/>
    <col min="11282" max="11282" width="7.25" style="114" bestFit="1" customWidth="1"/>
    <col min="11283" max="11520" width="9" style="114"/>
    <col min="11521" max="11521" width="7.5" style="114" customWidth="1"/>
    <col min="11522" max="11522" width="16.875" style="114" customWidth="1"/>
    <col min="11523" max="11523" width="14" style="114" customWidth="1"/>
    <col min="11524" max="11524" width="7.5" style="114" customWidth="1"/>
    <col min="11525" max="11525" width="5.5" style="114" bestFit="1" customWidth="1"/>
    <col min="11526" max="11533" width="9" style="114"/>
    <col min="11534" max="11534" width="6.875" style="114" customWidth="1"/>
    <col min="11535" max="11537" width="9" style="114"/>
    <col min="11538" max="11538" width="7.25" style="114" bestFit="1" customWidth="1"/>
    <col min="11539" max="11776" width="9" style="114"/>
    <col min="11777" max="11777" width="7.5" style="114" customWidth="1"/>
    <col min="11778" max="11778" width="16.875" style="114" customWidth="1"/>
    <col min="11779" max="11779" width="14" style="114" customWidth="1"/>
    <col min="11780" max="11780" width="7.5" style="114" customWidth="1"/>
    <col min="11781" max="11781" width="5.5" style="114" bestFit="1" customWidth="1"/>
    <col min="11782" max="11789" width="9" style="114"/>
    <col min="11790" max="11790" width="6.875" style="114" customWidth="1"/>
    <col min="11791" max="11793" width="9" style="114"/>
    <col min="11794" max="11794" width="7.25" style="114" bestFit="1" customWidth="1"/>
    <col min="11795" max="12032" width="9" style="114"/>
    <col min="12033" max="12033" width="7.5" style="114" customWidth="1"/>
    <col min="12034" max="12034" width="16.875" style="114" customWidth="1"/>
    <col min="12035" max="12035" width="14" style="114" customWidth="1"/>
    <col min="12036" max="12036" width="7.5" style="114" customWidth="1"/>
    <col min="12037" max="12037" width="5.5" style="114" bestFit="1" customWidth="1"/>
    <col min="12038" max="12045" width="9" style="114"/>
    <col min="12046" max="12046" width="6.875" style="114" customWidth="1"/>
    <col min="12047" max="12049" width="9" style="114"/>
    <col min="12050" max="12050" width="7.25" style="114" bestFit="1" customWidth="1"/>
    <col min="12051" max="12288" width="9" style="114"/>
    <col min="12289" max="12289" width="7.5" style="114" customWidth="1"/>
    <col min="12290" max="12290" width="16.875" style="114" customWidth="1"/>
    <col min="12291" max="12291" width="14" style="114" customWidth="1"/>
    <col min="12292" max="12292" width="7.5" style="114" customWidth="1"/>
    <col min="12293" max="12293" width="5.5" style="114" bestFit="1" customWidth="1"/>
    <col min="12294" max="12301" width="9" style="114"/>
    <col min="12302" max="12302" width="6.875" style="114" customWidth="1"/>
    <col min="12303" max="12305" width="9" style="114"/>
    <col min="12306" max="12306" width="7.25" style="114" bestFit="1" customWidth="1"/>
    <col min="12307" max="12544" width="9" style="114"/>
    <col min="12545" max="12545" width="7.5" style="114" customWidth="1"/>
    <col min="12546" max="12546" width="16.875" style="114" customWidth="1"/>
    <col min="12547" max="12547" width="14" style="114" customWidth="1"/>
    <col min="12548" max="12548" width="7.5" style="114" customWidth="1"/>
    <col min="12549" max="12549" width="5.5" style="114" bestFit="1" customWidth="1"/>
    <col min="12550" max="12557" width="9" style="114"/>
    <col min="12558" max="12558" width="6.875" style="114" customWidth="1"/>
    <col min="12559" max="12561" width="9" style="114"/>
    <col min="12562" max="12562" width="7.25" style="114" bestFit="1" customWidth="1"/>
    <col min="12563" max="12800" width="9" style="114"/>
    <col min="12801" max="12801" width="7.5" style="114" customWidth="1"/>
    <col min="12802" max="12802" width="16.875" style="114" customWidth="1"/>
    <col min="12803" max="12803" width="14" style="114" customWidth="1"/>
    <col min="12804" max="12804" width="7.5" style="114" customWidth="1"/>
    <col min="12805" max="12805" width="5.5" style="114" bestFit="1" customWidth="1"/>
    <col min="12806" max="12813" width="9" style="114"/>
    <col min="12814" max="12814" width="6.875" style="114" customWidth="1"/>
    <col min="12815" max="12817" width="9" style="114"/>
    <col min="12818" max="12818" width="7.25" style="114" bestFit="1" customWidth="1"/>
    <col min="12819" max="13056" width="9" style="114"/>
    <col min="13057" max="13057" width="7.5" style="114" customWidth="1"/>
    <col min="13058" max="13058" width="16.875" style="114" customWidth="1"/>
    <col min="13059" max="13059" width="14" style="114" customWidth="1"/>
    <col min="13060" max="13060" width="7.5" style="114" customWidth="1"/>
    <col min="13061" max="13061" width="5.5" style="114" bestFit="1" customWidth="1"/>
    <col min="13062" max="13069" width="9" style="114"/>
    <col min="13070" max="13070" width="6.875" style="114" customWidth="1"/>
    <col min="13071" max="13073" width="9" style="114"/>
    <col min="13074" max="13074" width="7.25" style="114" bestFit="1" customWidth="1"/>
    <col min="13075" max="13312" width="9" style="114"/>
    <col min="13313" max="13313" width="7.5" style="114" customWidth="1"/>
    <col min="13314" max="13314" width="16.875" style="114" customWidth="1"/>
    <col min="13315" max="13315" width="14" style="114" customWidth="1"/>
    <col min="13316" max="13316" width="7.5" style="114" customWidth="1"/>
    <col min="13317" max="13317" width="5.5" style="114" bestFit="1" customWidth="1"/>
    <col min="13318" max="13325" width="9" style="114"/>
    <col min="13326" max="13326" width="6.875" style="114" customWidth="1"/>
    <col min="13327" max="13329" width="9" style="114"/>
    <col min="13330" max="13330" width="7.25" style="114" bestFit="1" customWidth="1"/>
    <col min="13331" max="13568" width="9" style="114"/>
    <col min="13569" max="13569" width="7.5" style="114" customWidth="1"/>
    <col min="13570" max="13570" width="16.875" style="114" customWidth="1"/>
    <col min="13571" max="13571" width="14" style="114" customWidth="1"/>
    <col min="13572" max="13572" width="7.5" style="114" customWidth="1"/>
    <col min="13573" max="13573" width="5.5" style="114" bestFit="1" customWidth="1"/>
    <col min="13574" max="13581" width="9" style="114"/>
    <col min="13582" max="13582" width="6.875" style="114" customWidth="1"/>
    <col min="13583" max="13585" width="9" style="114"/>
    <col min="13586" max="13586" width="7.25" style="114" bestFit="1" customWidth="1"/>
    <col min="13587" max="13824" width="9" style="114"/>
    <col min="13825" max="13825" width="7.5" style="114" customWidth="1"/>
    <col min="13826" max="13826" width="16.875" style="114" customWidth="1"/>
    <col min="13827" max="13827" width="14" style="114" customWidth="1"/>
    <col min="13828" max="13828" width="7.5" style="114" customWidth="1"/>
    <col min="13829" max="13829" width="5.5" style="114" bestFit="1" customWidth="1"/>
    <col min="13830" max="13837" width="9" style="114"/>
    <col min="13838" max="13838" width="6.875" style="114" customWidth="1"/>
    <col min="13839" max="13841" width="9" style="114"/>
    <col min="13842" max="13842" width="7.25" style="114" bestFit="1" customWidth="1"/>
    <col min="13843" max="14080" width="9" style="114"/>
    <col min="14081" max="14081" width="7.5" style="114" customWidth="1"/>
    <col min="14082" max="14082" width="16.875" style="114" customWidth="1"/>
    <col min="14083" max="14083" width="14" style="114" customWidth="1"/>
    <col min="14084" max="14084" width="7.5" style="114" customWidth="1"/>
    <col min="14085" max="14085" width="5.5" style="114" bestFit="1" customWidth="1"/>
    <col min="14086" max="14093" width="9" style="114"/>
    <col min="14094" max="14094" width="6.875" style="114" customWidth="1"/>
    <col min="14095" max="14097" width="9" style="114"/>
    <col min="14098" max="14098" width="7.25" style="114" bestFit="1" customWidth="1"/>
    <col min="14099" max="14336" width="9" style="114"/>
    <col min="14337" max="14337" width="7.5" style="114" customWidth="1"/>
    <col min="14338" max="14338" width="16.875" style="114" customWidth="1"/>
    <col min="14339" max="14339" width="14" style="114" customWidth="1"/>
    <col min="14340" max="14340" width="7.5" style="114" customWidth="1"/>
    <col min="14341" max="14341" width="5.5" style="114" bestFit="1" customWidth="1"/>
    <col min="14342" max="14349" width="9" style="114"/>
    <col min="14350" max="14350" width="6.875" style="114" customWidth="1"/>
    <col min="14351" max="14353" width="9" style="114"/>
    <col min="14354" max="14354" width="7.25" style="114" bestFit="1" customWidth="1"/>
    <col min="14355" max="14592" width="9" style="114"/>
    <col min="14593" max="14593" width="7.5" style="114" customWidth="1"/>
    <col min="14594" max="14594" width="16.875" style="114" customWidth="1"/>
    <col min="14595" max="14595" width="14" style="114" customWidth="1"/>
    <col min="14596" max="14596" width="7.5" style="114" customWidth="1"/>
    <col min="14597" max="14597" width="5.5" style="114" bestFit="1" customWidth="1"/>
    <col min="14598" max="14605" width="9" style="114"/>
    <col min="14606" max="14606" width="6.875" style="114" customWidth="1"/>
    <col min="14607" max="14609" width="9" style="114"/>
    <col min="14610" max="14610" width="7.25" style="114" bestFit="1" customWidth="1"/>
    <col min="14611" max="14848" width="9" style="114"/>
    <col min="14849" max="14849" width="7.5" style="114" customWidth="1"/>
    <col min="14850" max="14850" width="16.875" style="114" customWidth="1"/>
    <col min="14851" max="14851" width="14" style="114" customWidth="1"/>
    <col min="14852" max="14852" width="7.5" style="114" customWidth="1"/>
    <col min="14853" max="14853" width="5.5" style="114" bestFit="1" customWidth="1"/>
    <col min="14854" max="14861" width="9" style="114"/>
    <col min="14862" max="14862" width="6.875" style="114" customWidth="1"/>
    <col min="14863" max="14865" width="9" style="114"/>
    <col min="14866" max="14866" width="7.25" style="114" bestFit="1" customWidth="1"/>
    <col min="14867" max="15104" width="9" style="114"/>
    <col min="15105" max="15105" width="7.5" style="114" customWidth="1"/>
    <col min="15106" max="15106" width="16.875" style="114" customWidth="1"/>
    <col min="15107" max="15107" width="14" style="114" customWidth="1"/>
    <col min="15108" max="15108" width="7.5" style="114" customWidth="1"/>
    <col min="15109" max="15109" width="5.5" style="114" bestFit="1" customWidth="1"/>
    <col min="15110" max="15117" width="9" style="114"/>
    <col min="15118" max="15118" width="6.875" style="114" customWidth="1"/>
    <col min="15119" max="15121" width="9" style="114"/>
    <col min="15122" max="15122" width="7.25" style="114" bestFit="1" customWidth="1"/>
    <col min="15123" max="15360" width="9" style="114"/>
    <col min="15361" max="15361" width="7.5" style="114" customWidth="1"/>
    <col min="15362" max="15362" width="16.875" style="114" customWidth="1"/>
    <col min="15363" max="15363" width="14" style="114" customWidth="1"/>
    <col min="15364" max="15364" width="7.5" style="114" customWidth="1"/>
    <col min="15365" max="15365" width="5.5" style="114" bestFit="1" customWidth="1"/>
    <col min="15366" max="15373" width="9" style="114"/>
    <col min="15374" max="15374" width="6.875" style="114" customWidth="1"/>
    <col min="15375" max="15377" width="9" style="114"/>
    <col min="15378" max="15378" width="7.25" style="114" bestFit="1" customWidth="1"/>
    <col min="15379" max="15616" width="9" style="114"/>
    <col min="15617" max="15617" width="7.5" style="114" customWidth="1"/>
    <col min="15618" max="15618" width="16.875" style="114" customWidth="1"/>
    <col min="15619" max="15619" width="14" style="114" customWidth="1"/>
    <col min="15620" max="15620" width="7.5" style="114" customWidth="1"/>
    <col min="15621" max="15621" width="5.5" style="114" bestFit="1" customWidth="1"/>
    <col min="15622" max="15629" width="9" style="114"/>
    <col min="15630" max="15630" width="6.875" style="114" customWidth="1"/>
    <col min="15631" max="15633" width="9" style="114"/>
    <col min="15634" max="15634" width="7.25" style="114" bestFit="1" customWidth="1"/>
    <col min="15635" max="15872" width="9" style="114"/>
    <col min="15873" max="15873" width="7.5" style="114" customWidth="1"/>
    <col min="15874" max="15874" width="16.875" style="114" customWidth="1"/>
    <col min="15875" max="15875" width="14" style="114" customWidth="1"/>
    <col min="15876" max="15876" width="7.5" style="114" customWidth="1"/>
    <col min="15877" max="15877" width="5.5" style="114" bestFit="1" customWidth="1"/>
    <col min="15878" max="15885" width="9" style="114"/>
    <col min="15886" max="15886" width="6.875" style="114" customWidth="1"/>
    <col min="15887" max="15889" width="9" style="114"/>
    <col min="15890" max="15890" width="7.25" style="114" bestFit="1" customWidth="1"/>
    <col min="15891" max="16128" width="9" style="114"/>
    <col min="16129" max="16129" width="7.5" style="114" customWidth="1"/>
    <col min="16130" max="16130" width="16.875" style="114" customWidth="1"/>
    <col min="16131" max="16131" width="14" style="114" customWidth="1"/>
    <col min="16132" max="16132" width="7.5" style="114" customWidth="1"/>
    <col min="16133" max="16133" width="5.5" style="114" bestFit="1" customWidth="1"/>
    <col min="16134" max="16141" width="9" style="114"/>
    <col min="16142" max="16142" width="6.875" style="114" customWidth="1"/>
    <col min="16143" max="16145" width="9" style="114"/>
    <col min="16146" max="16146" width="7.25" style="114" bestFit="1" customWidth="1"/>
    <col min="16147" max="16384" width="9" style="114"/>
  </cols>
  <sheetData>
    <row r="1" spans="1:14" s="110" customFormat="1" ht="18.95" customHeight="1">
      <c r="A1" s="932" t="s">
        <v>111</v>
      </c>
      <c r="B1" s="926"/>
      <c r="C1" s="917" t="s">
        <v>112</v>
      </c>
      <c r="D1" s="921" t="s">
        <v>113</v>
      </c>
      <c r="E1" s="917" t="s">
        <v>114</v>
      </c>
      <c r="F1" s="197" t="s">
        <v>115</v>
      </c>
      <c r="G1" s="198"/>
      <c r="H1" s="199" t="s">
        <v>116</v>
      </c>
      <c r="I1" s="198"/>
      <c r="J1" s="200" t="s">
        <v>117</v>
      </c>
      <c r="K1" s="200"/>
      <c r="L1" s="200" t="s">
        <v>118</v>
      </c>
      <c r="M1" s="200"/>
      <c r="N1" s="917" t="s">
        <v>119</v>
      </c>
    </row>
    <row r="2" spans="1:14" s="110" customFormat="1" ht="18.95" customHeight="1">
      <c r="A2" s="927"/>
      <c r="B2" s="928"/>
      <c r="C2" s="917"/>
      <c r="D2" s="921"/>
      <c r="E2" s="917"/>
      <c r="F2" s="201" t="s">
        <v>120</v>
      </c>
      <c r="G2" s="202" t="s">
        <v>121</v>
      </c>
      <c r="H2" s="202" t="s">
        <v>120</v>
      </c>
      <c r="I2" s="202" t="s">
        <v>121</v>
      </c>
      <c r="J2" s="202" t="s">
        <v>120</v>
      </c>
      <c r="K2" s="202" t="s">
        <v>121</v>
      </c>
      <c r="L2" s="202" t="s">
        <v>120</v>
      </c>
      <c r="M2" s="202" t="s">
        <v>121</v>
      </c>
      <c r="N2" s="917"/>
    </row>
    <row r="3" spans="1:14" s="110" customFormat="1" ht="18.95" customHeight="1">
      <c r="A3" s="203">
        <v>4</v>
      </c>
      <c r="B3" s="204" t="str">
        <f>B4</f>
        <v>스트로브잣나무</v>
      </c>
      <c r="C3" s="210" t="str">
        <f>C4</f>
        <v>H2.5XW1.2</v>
      </c>
      <c r="D3" s="205">
        <f>D4</f>
        <v>1.03</v>
      </c>
      <c r="E3" s="206" t="str">
        <f>E4</f>
        <v>주</v>
      </c>
      <c r="F3" s="207"/>
      <c r="G3" s="208" t="s">
        <v>122</v>
      </c>
      <c r="H3" s="208"/>
      <c r="I3" s="208"/>
      <c r="J3" s="208"/>
      <c r="K3" s="208"/>
      <c r="L3" s="208"/>
      <c r="M3" s="209"/>
      <c r="N3" s="210"/>
    </row>
    <row r="4" spans="1:14" s="110" customFormat="1" ht="18.95" customHeight="1">
      <c r="A4" s="203"/>
      <c r="B4" s="211" t="str">
        <f>'수량(식재)'!A4</f>
        <v>스트로브잣나무</v>
      </c>
      <c r="C4" s="214" t="str">
        <f>'수량(식재)'!B4</f>
        <v>H2.5XW1.2</v>
      </c>
      <c r="D4" s="213">
        <v>1.03</v>
      </c>
      <c r="E4" s="206" t="s">
        <v>123</v>
      </c>
      <c r="F4" s="207">
        <f>자재단가!D5</f>
        <v>65200</v>
      </c>
      <c r="G4" s="208">
        <f>ROUNDDOWN(D4*F4,0)</f>
        <v>67156</v>
      </c>
      <c r="H4" s="208"/>
      <c r="I4" s="208">
        <f>ROUNDDOWN(D4*H4,0)</f>
        <v>0</v>
      </c>
      <c r="J4" s="208"/>
      <c r="K4" s="208">
        <f>ROUNDDOWN(D4*J4,0)</f>
        <v>0</v>
      </c>
      <c r="L4" s="208">
        <f>ROUNDDOWN(J4+H4+F4,0)</f>
        <v>65200</v>
      </c>
      <c r="M4" s="208">
        <f>ROUNDDOWN(K4+I4+G4,0)</f>
        <v>67156</v>
      </c>
      <c r="N4" s="210"/>
    </row>
    <row r="5" spans="1:14" s="110" customFormat="1" ht="18.95" customHeight="1">
      <c r="A5" s="203"/>
      <c r="B5" s="211" t="str">
        <f>기초일위!B3</f>
        <v>나무높이에 의한 식재</v>
      </c>
      <c r="C5" s="568" t="str">
        <f>기초일위!C3</f>
        <v>H2.1-H2.5</v>
      </c>
      <c r="D5" s="205">
        <v>1</v>
      </c>
      <c r="E5" s="206" t="s">
        <v>123</v>
      </c>
      <c r="F5" s="207">
        <f>기초일위!G6</f>
        <v>0</v>
      </c>
      <c r="G5" s="208">
        <f>ROUNDDOWN(D5*F5,0)</f>
        <v>0</v>
      </c>
      <c r="H5" s="208">
        <f>기초일위!I6</f>
        <v>28286</v>
      </c>
      <c r="I5" s="208">
        <f>ROUNDDOWN(D5*H5,0)</f>
        <v>28286</v>
      </c>
      <c r="J5" s="208">
        <f>기초일위!K6</f>
        <v>0</v>
      </c>
      <c r="K5" s="208">
        <f>ROUNDDOWN(D5*J5,0)</f>
        <v>0</v>
      </c>
      <c r="L5" s="208"/>
      <c r="M5" s="208"/>
      <c r="N5" s="210"/>
    </row>
    <row r="6" spans="1:14" s="110" customFormat="1" ht="18.95" customHeight="1">
      <c r="A6" s="203"/>
      <c r="B6" s="214" t="s">
        <v>124</v>
      </c>
      <c r="C6" s="210"/>
      <c r="D6" s="213"/>
      <c r="E6" s="206"/>
      <c r="F6" s="207"/>
      <c r="G6" s="208">
        <f>ROUNDDOWN(SUM(G4:G5),0)</f>
        <v>67156</v>
      </c>
      <c r="H6" s="208"/>
      <c r="I6" s="208">
        <f>ROUNDDOWN(SUM(I4:I5),0)</f>
        <v>28286</v>
      </c>
      <c r="J6" s="208"/>
      <c r="K6" s="208">
        <f>ROUNDDOWN(SUM(K4:K5),0)</f>
        <v>0</v>
      </c>
      <c r="L6" s="208"/>
      <c r="M6" s="208">
        <f>ROUNDDOWN(G6+I6+K6,0)</f>
        <v>95442</v>
      </c>
      <c r="N6" s="210"/>
    </row>
    <row r="7" spans="1:14" s="110" customFormat="1" ht="18.95" customHeight="1">
      <c r="A7" s="203"/>
      <c r="B7" s="214"/>
      <c r="C7" s="210"/>
      <c r="D7" s="213"/>
      <c r="E7" s="206"/>
      <c r="F7" s="207"/>
      <c r="G7" s="208"/>
      <c r="H7" s="208"/>
      <c r="I7" s="208"/>
      <c r="J7" s="208"/>
      <c r="K7" s="208"/>
      <c r="L7" s="208"/>
      <c r="M7" s="208"/>
      <c r="N7" s="210"/>
    </row>
    <row r="8" spans="1:14" s="110" customFormat="1" ht="18.95" customHeight="1">
      <c r="A8" s="203">
        <f>A3+1</f>
        <v>5</v>
      </c>
      <c r="B8" s="204" t="str">
        <f>B9</f>
        <v>느티나무</v>
      </c>
      <c r="C8" s="210" t="str">
        <f>C9</f>
        <v>H3.0XR6</v>
      </c>
      <c r="D8" s="205">
        <f>D9</f>
        <v>1.03</v>
      </c>
      <c r="E8" s="206" t="str">
        <f>E9</f>
        <v>주</v>
      </c>
      <c r="F8" s="207"/>
      <c r="G8" s="208" t="s">
        <v>122</v>
      </c>
      <c r="H8" s="208"/>
      <c r="I8" s="208"/>
      <c r="J8" s="208"/>
      <c r="K8" s="208"/>
      <c r="L8" s="208"/>
      <c r="M8" s="209"/>
      <c r="N8" s="210"/>
    </row>
    <row r="9" spans="1:14" s="110" customFormat="1" ht="18.95" customHeight="1">
      <c r="A9" s="203"/>
      <c r="B9" s="211" t="str">
        <f>'수량(식재)'!A5</f>
        <v>느티나무</v>
      </c>
      <c r="C9" s="211" t="str">
        <f>'수량(식재)'!B5</f>
        <v>H3.0XR6</v>
      </c>
      <c r="D9" s="213">
        <v>1.03</v>
      </c>
      <c r="E9" s="206" t="s">
        <v>123</v>
      </c>
      <c r="F9" s="207">
        <f>자재단가!D6</f>
        <v>78200</v>
      </c>
      <c r="G9" s="208">
        <f>ROUNDDOWN(D9*F9,0)</f>
        <v>80546</v>
      </c>
      <c r="H9" s="208"/>
      <c r="I9" s="208">
        <f>ROUNDDOWN(D9*H9,0)</f>
        <v>0</v>
      </c>
      <c r="J9" s="208"/>
      <c r="K9" s="208">
        <f>ROUNDDOWN(D9*J9,0)</f>
        <v>0</v>
      </c>
      <c r="L9" s="208">
        <f>ROUNDDOWN(J9+H9+F9,0)</f>
        <v>78200</v>
      </c>
      <c r="M9" s="208">
        <f>ROUNDDOWN(K9+I9+G9,0)</f>
        <v>80546</v>
      </c>
      <c r="N9" s="210"/>
    </row>
    <row r="10" spans="1:14" s="110" customFormat="1" ht="18.95" customHeight="1">
      <c r="A10" s="203"/>
      <c r="B10" s="568" t="str">
        <f>기초일위!B20</f>
        <v>근원직경에 의한 식재</v>
      </c>
      <c r="C10" s="540" t="str">
        <f>기초일위!C20</f>
        <v>R6</v>
      </c>
      <c r="D10" s="205">
        <v>1</v>
      </c>
      <c r="E10" s="206" t="s">
        <v>123</v>
      </c>
      <c r="F10" s="207">
        <f>기초일위!G23</f>
        <v>0</v>
      </c>
      <c r="G10" s="208">
        <f>ROUNDDOWN(D10*F10,0)</f>
        <v>0</v>
      </c>
      <c r="H10" s="208">
        <f>기초일위!I23</f>
        <v>29262</v>
      </c>
      <c r="I10" s="208">
        <f>ROUNDDOWN(D10*H10,0)</f>
        <v>29262</v>
      </c>
      <c r="J10" s="208">
        <f>기초일위!K23</f>
        <v>0</v>
      </c>
      <c r="K10" s="208">
        <f>ROUNDDOWN(D10*J10,0)</f>
        <v>0</v>
      </c>
      <c r="L10" s="208"/>
      <c r="M10" s="208"/>
      <c r="N10" s="210"/>
    </row>
    <row r="11" spans="1:14" s="110" customFormat="1" ht="18.95" customHeight="1">
      <c r="A11" s="203"/>
      <c r="B11" s="214" t="s">
        <v>124</v>
      </c>
      <c r="C11" s="210"/>
      <c r="D11" s="213"/>
      <c r="E11" s="206"/>
      <c r="F11" s="207"/>
      <c r="G11" s="208">
        <f>ROUNDDOWN(SUM(G9:G10),0)</f>
        <v>80546</v>
      </c>
      <c r="H11" s="208"/>
      <c r="I11" s="208">
        <f>ROUNDDOWN(SUM(I9:I10),0)</f>
        <v>29262</v>
      </c>
      <c r="J11" s="208">
        <f>기초일위!K22</f>
        <v>0</v>
      </c>
      <c r="K11" s="208">
        <f>ROUNDDOWN(SUM(K9:K10),0)</f>
        <v>0</v>
      </c>
      <c r="L11" s="208"/>
      <c r="M11" s="208">
        <f>ROUNDDOWN(G11+I11+K11,0)</f>
        <v>109808</v>
      </c>
      <c r="N11" s="210"/>
    </row>
    <row r="12" spans="1:14" s="560" customFormat="1" ht="18.95" customHeight="1">
      <c r="A12" s="563"/>
      <c r="B12" s="214"/>
      <c r="C12" s="567"/>
      <c r="D12" s="569"/>
      <c r="E12" s="206"/>
      <c r="F12" s="565"/>
      <c r="G12" s="566"/>
      <c r="H12" s="566"/>
      <c r="I12" s="566"/>
      <c r="J12" s="566"/>
      <c r="K12" s="566"/>
      <c r="L12" s="566"/>
      <c r="M12" s="566"/>
      <c r="N12" s="567"/>
    </row>
    <row r="13" spans="1:14" s="560" customFormat="1" ht="18.95" customHeight="1">
      <c r="A13" s="563">
        <f>A8+1</f>
        <v>6</v>
      </c>
      <c r="B13" s="204" t="str">
        <f>B14</f>
        <v>느티나무</v>
      </c>
      <c r="C13" s="567" t="str">
        <f>C14</f>
        <v>H2.5xR5</v>
      </c>
      <c r="D13" s="564">
        <f>D14</f>
        <v>1.03</v>
      </c>
      <c r="E13" s="206" t="str">
        <f>E14</f>
        <v>주</v>
      </c>
      <c r="F13" s="565"/>
      <c r="G13" s="566" t="s">
        <v>122</v>
      </c>
      <c r="H13" s="566"/>
      <c r="I13" s="566"/>
      <c r="J13" s="566"/>
      <c r="K13" s="566"/>
      <c r="L13" s="566"/>
      <c r="M13" s="209"/>
      <c r="N13" s="567"/>
    </row>
    <row r="14" spans="1:14" s="560" customFormat="1" ht="18.95" customHeight="1">
      <c r="A14" s="563"/>
      <c r="B14" s="568" t="str">
        <f>'수량(식재)'!A6</f>
        <v>느티나무</v>
      </c>
      <c r="C14" s="568" t="str">
        <f>'수량(식재)'!B6</f>
        <v>H2.5xR5</v>
      </c>
      <c r="D14" s="569">
        <v>1.03</v>
      </c>
      <c r="E14" s="206" t="s">
        <v>123</v>
      </c>
      <c r="F14" s="565">
        <f>자재단가!D7</f>
        <v>53700</v>
      </c>
      <c r="G14" s="566">
        <f>ROUNDDOWN(D14*F14,0)</f>
        <v>55311</v>
      </c>
      <c r="H14" s="566"/>
      <c r="I14" s="566">
        <f>ROUNDDOWN(D14*H14,0)</f>
        <v>0</v>
      </c>
      <c r="J14" s="566"/>
      <c r="K14" s="566">
        <f>ROUNDDOWN(D14*J14,0)</f>
        <v>0</v>
      </c>
      <c r="L14" s="566">
        <f>ROUNDDOWN(J14+H14+F14,0)</f>
        <v>53700</v>
      </c>
      <c r="M14" s="566">
        <f>ROUNDDOWN(K14+I14+G14,0)</f>
        <v>55311</v>
      </c>
      <c r="N14" s="567"/>
    </row>
    <row r="15" spans="1:14" s="560" customFormat="1" ht="18.95" customHeight="1">
      <c r="A15" s="563"/>
      <c r="B15" s="568" t="str">
        <f>기초일위!B20</f>
        <v>근원직경에 의한 식재</v>
      </c>
      <c r="C15" s="540" t="str">
        <f>기초일위!C20</f>
        <v>R6</v>
      </c>
      <c r="D15" s="564">
        <v>1</v>
      </c>
      <c r="E15" s="206" t="s">
        <v>1</v>
      </c>
      <c r="F15" s="565">
        <f>기초일위!G23</f>
        <v>0</v>
      </c>
      <c r="G15" s="566">
        <f>ROUNDDOWN(D15*F15,0)</f>
        <v>0</v>
      </c>
      <c r="H15" s="566">
        <f>기초일위!I23</f>
        <v>29262</v>
      </c>
      <c r="I15" s="566">
        <f>ROUNDDOWN(D15*H15,0)</f>
        <v>29262</v>
      </c>
      <c r="J15" s="566">
        <f>기초일위!K23</f>
        <v>0</v>
      </c>
      <c r="K15" s="566">
        <v>0</v>
      </c>
      <c r="L15" s="566">
        <f>ROUNDDOWN(J15+H15+F15,0)</f>
        <v>29262</v>
      </c>
      <c r="M15" s="566">
        <f>ROUNDDOWN(K15+I15+G15,0)</f>
        <v>29262</v>
      </c>
      <c r="N15" s="567"/>
    </row>
    <row r="16" spans="1:14" s="560" customFormat="1" ht="18.95" customHeight="1">
      <c r="A16" s="563"/>
      <c r="B16" s="214" t="s">
        <v>124</v>
      </c>
      <c r="C16" s="567"/>
      <c r="D16" s="569"/>
      <c r="E16" s="206"/>
      <c r="F16" s="565"/>
      <c r="G16" s="566">
        <f>ROUNDDOWN(SUM(G14:G15),0)</f>
        <v>55311</v>
      </c>
      <c r="H16" s="566"/>
      <c r="I16" s="566">
        <f>ROUNDDOWN(SUM(I14:I15),0)</f>
        <v>29262</v>
      </c>
      <c r="J16" s="566">
        <f>기초일위!K32</f>
        <v>0</v>
      </c>
      <c r="K16" s="566">
        <f>ROUNDDOWN(SUM(K14:K15),0)</f>
        <v>0</v>
      </c>
      <c r="L16" s="566"/>
      <c r="M16" s="566">
        <f>ROUNDDOWN(G16+I16+K16,0)</f>
        <v>84573</v>
      </c>
      <c r="N16" s="567"/>
    </row>
    <row r="17" spans="1:14" s="560" customFormat="1" ht="18.95" customHeight="1">
      <c r="A17" s="563"/>
      <c r="B17" s="214"/>
      <c r="C17" s="567"/>
      <c r="D17" s="569"/>
      <c r="E17" s="206"/>
      <c r="F17" s="565"/>
      <c r="G17" s="566"/>
      <c r="H17" s="566"/>
      <c r="I17" s="566"/>
      <c r="J17" s="566"/>
      <c r="K17" s="566"/>
      <c r="L17" s="566"/>
      <c r="M17" s="566"/>
      <c r="N17" s="567"/>
    </row>
    <row r="18" spans="1:14" s="560" customFormat="1" ht="18.95" customHeight="1">
      <c r="A18" s="563">
        <f>A13+1</f>
        <v>7</v>
      </c>
      <c r="B18" s="204" t="str">
        <f>B19</f>
        <v>이팝나무</v>
      </c>
      <c r="C18" s="567" t="str">
        <f>C19</f>
        <v>H3.0XR8</v>
      </c>
      <c r="D18" s="564">
        <f>D19</f>
        <v>1.03</v>
      </c>
      <c r="E18" s="206" t="str">
        <f>E19</f>
        <v>주</v>
      </c>
      <c r="F18" s="565"/>
      <c r="G18" s="566" t="s">
        <v>122</v>
      </c>
      <c r="H18" s="566"/>
      <c r="I18" s="566"/>
      <c r="J18" s="566"/>
      <c r="K18" s="566"/>
      <c r="L18" s="566"/>
      <c r="M18" s="209"/>
      <c r="N18" s="567"/>
    </row>
    <row r="19" spans="1:14" s="560" customFormat="1" ht="18.95" customHeight="1">
      <c r="A19" s="563"/>
      <c r="B19" s="568" t="str">
        <f>'수량(식재)'!A7</f>
        <v>이팝나무</v>
      </c>
      <c r="C19" s="568" t="str">
        <f>'수량(식재)'!B7</f>
        <v>H3.0XR8</v>
      </c>
      <c r="D19" s="569">
        <v>1.03</v>
      </c>
      <c r="E19" s="206" t="s">
        <v>123</v>
      </c>
      <c r="F19" s="565">
        <f>자재단가!D8</f>
        <v>141000</v>
      </c>
      <c r="G19" s="566">
        <f>ROUNDDOWN(D19*F19,0)</f>
        <v>145230</v>
      </c>
      <c r="H19" s="566"/>
      <c r="I19" s="566">
        <f>ROUNDDOWN(D19*H19,0)</f>
        <v>0</v>
      </c>
      <c r="J19" s="566"/>
      <c r="K19" s="566">
        <f>ROUNDDOWN(D19*J19,0)</f>
        <v>0</v>
      </c>
      <c r="L19" s="566">
        <f>ROUNDDOWN(J19+H19+F19,0)</f>
        <v>141000</v>
      </c>
      <c r="M19" s="566">
        <f>ROUNDDOWN(K19+I19+G19,0)</f>
        <v>145230</v>
      </c>
      <c r="N19" s="567"/>
    </row>
    <row r="20" spans="1:14" s="560" customFormat="1" ht="18.95" customHeight="1">
      <c r="A20" s="563"/>
      <c r="B20" s="568" t="str">
        <f>기초일위!B14</f>
        <v>근원직경에 의한 식재</v>
      </c>
      <c r="C20" s="568" t="str">
        <f>기초일위!C14</f>
        <v>R9-R11,기계화</v>
      </c>
      <c r="D20" s="564">
        <v>1</v>
      </c>
      <c r="E20" s="206" t="s">
        <v>123</v>
      </c>
      <c r="F20" s="565">
        <f>기초일위!G18</f>
        <v>6782</v>
      </c>
      <c r="G20" s="566">
        <f>ROUNDDOWN(D20*F20,0)</f>
        <v>6782</v>
      </c>
      <c r="H20" s="566">
        <f>기초일위!I18</f>
        <v>44132</v>
      </c>
      <c r="I20" s="566">
        <f>ROUNDDOWN(D20*H20,0)</f>
        <v>44132</v>
      </c>
      <c r="J20" s="566">
        <f>기초일위!K18</f>
        <v>4856</v>
      </c>
      <c r="K20" s="566">
        <f>ROUNDDOWN(D20*J20,0)</f>
        <v>4856</v>
      </c>
      <c r="L20" s="566">
        <f>ROUNDDOWN(J20+H20+F20,0)</f>
        <v>55770</v>
      </c>
      <c r="M20" s="566">
        <f>ROUNDDOWN(K20+I20+G20,0)</f>
        <v>55770</v>
      </c>
      <c r="N20" s="567"/>
    </row>
    <row r="21" spans="1:14" s="560" customFormat="1" ht="18.95" customHeight="1">
      <c r="A21" s="563"/>
      <c r="B21" s="214" t="s">
        <v>124</v>
      </c>
      <c r="C21" s="567"/>
      <c r="D21" s="569"/>
      <c r="E21" s="206"/>
      <c r="F21" s="565"/>
      <c r="G21" s="566">
        <f>ROUNDDOWN(SUM(G19:G20),0)</f>
        <v>152012</v>
      </c>
      <c r="H21" s="566"/>
      <c r="I21" s="566">
        <f>ROUNDDOWN(SUM(I19:I20),0)</f>
        <v>44132</v>
      </c>
      <c r="J21" s="566"/>
      <c r="K21" s="566">
        <f>ROUNDDOWN(SUM(K19:K20),0)</f>
        <v>4856</v>
      </c>
      <c r="L21" s="566"/>
      <c r="M21" s="566">
        <f>ROUNDDOWN(G21+I21+K21,0)</f>
        <v>201000</v>
      </c>
      <c r="N21" s="567"/>
    </row>
    <row r="22" spans="1:14" s="560" customFormat="1" ht="18.95" customHeight="1">
      <c r="A22" s="563"/>
      <c r="B22" s="214"/>
      <c r="C22" s="567"/>
      <c r="D22" s="569"/>
      <c r="E22" s="206"/>
      <c r="F22" s="565"/>
      <c r="G22" s="566"/>
      <c r="H22" s="566"/>
      <c r="I22" s="566"/>
      <c r="J22" s="566"/>
      <c r="K22" s="566"/>
      <c r="L22" s="566"/>
      <c r="M22" s="566"/>
      <c r="N22" s="567"/>
    </row>
    <row r="23" spans="1:14" s="560" customFormat="1" ht="18.95" customHeight="1">
      <c r="A23" s="563">
        <f>A18+1</f>
        <v>8</v>
      </c>
      <c r="B23" s="204" t="str">
        <f>B24</f>
        <v>청단풍</v>
      </c>
      <c r="C23" s="567" t="str">
        <f>C24</f>
        <v>H3.0xR10</v>
      </c>
      <c r="D23" s="564">
        <f>D24</f>
        <v>1.03</v>
      </c>
      <c r="E23" s="206" t="str">
        <f>E24</f>
        <v>주</v>
      </c>
      <c r="F23" s="565"/>
      <c r="G23" s="566" t="s">
        <v>122</v>
      </c>
      <c r="H23" s="566"/>
      <c r="I23" s="566"/>
      <c r="J23" s="566"/>
      <c r="K23" s="566"/>
      <c r="L23" s="566"/>
      <c r="M23" s="209"/>
      <c r="N23" s="567"/>
    </row>
    <row r="24" spans="1:14" s="560" customFormat="1" ht="18.95" customHeight="1">
      <c r="A24" s="563"/>
      <c r="B24" s="568" t="str">
        <f>'수량(식재)'!A8</f>
        <v>청단풍</v>
      </c>
      <c r="C24" s="568" t="str">
        <f>'수량(식재)'!B8</f>
        <v>H3.0xR10</v>
      </c>
      <c r="D24" s="569">
        <v>1.03</v>
      </c>
      <c r="E24" s="206" t="s">
        <v>123</v>
      </c>
      <c r="F24" s="565">
        <f>자재단가!D9</f>
        <v>197000</v>
      </c>
      <c r="G24" s="566">
        <f>ROUNDDOWN(D24*F24,0)</f>
        <v>202910</v>
      </c>
      <c r="H24" s="566"/>
      <c r="I24" s="566">
        <f>ROUNDDOWN(D24*H24,0)</f>
        <v>0</v>
      </c>
      <c r="J24" s="566"/>
      <c r="K24" s="566">
        <f>ROUNDDOWN(D24*J24,0)</f>
        <v>0</v>
      </c>
      <c r="L24" s="566">
        <f>ROUNDDOWN(J24+H24+F24,0)</f>
        <v>197000</v>
      </c>
      <c r="M24" s="566">
        <f>ROUNDDOWN(K24+I24+G24,0)</f>
        <v>202910</v>
      </c>
      <c r="N24" s="567"/>
    </row>
    <row r="25" spans="1:14" s="560" customFormat="1" ht="18.95" customHeight="1">
      <c r="A25" s="563"/>
      <c r="B25" s="568" t="str">
        <f>기초일위!B14</f>
        <v>근원직경에 의한 식재</v>
      </c>
      <c r="C25" s="568" t="str">
        <f>기초일위!C14</f>
        <v>R9-R11,기계화</v>
      </c>
      <c r="D25" s="564">
        <v>1</v>
      </c>
      <c r="E25" s="206" t="s">
        <v>123</v>
      </c>
      <c r="F25" s="565">
        <f>기초일위!G18</f>
        <v>6782</v>
      </c>
      <c r="G25" s="566">
        <f>ROUNDDOWN(D25*F25,0)</f>
        <v>6782</v>
      </c>
      <c r="H25" s="566">
        <f>기초일위!I18</f>
        <v>44132</v>
      </c>
      <c r="I25" s="566">
        <f>ROUNDDOWN(D25*H25,0)</f>
        <v>44132</v>
      </c>
      <c r="J25" s="566">
        <f>기초일위!K18</f>
        <v>4856</v>
      </c>
      <c r="K25" s="566">
        <f>ROUNDDOWN(D25*J25,0)</f>
        <v>4856</v>
      </c>
      <c r="L25" s="566">
        <f>ROUNDDOWN(J25+H25+F25,0)</f>
        <v>55770</v>
      </c>
      <c r="M25" s="566">
        <f>ROUNDDOWN(K25+I25+G25,0)</f>
        <v>55770</v>
      </c>
      <c r="N25" s="567"/>
    </row>
    <row r="26" spans="1:14" s="560" customFormat="1" ht="18.95" customHeight="1">
      <c r="A26" s="563"/>
      <c r="B26" s="214" t="s">
        <v>124</v>
      </c>
      <c r="C26" s="567"/>
      <c r="D26" s="569"/>
      <c r="E26" s="206"/>
      <c r="F26" s="565"/>
      <c r="G26" s="566">
        <f>ROUNDDOWN(SUM(G24:G25),0)</f>
        <v>209692</v>
      </c>
      <c r="H26" s="566"/>
      <c r="I26" s="566">
        <f>ROUNDDOWN(SUM(I24:I25),0)</f>
        <v>44132</v>
      </c>
      <c r="J26" s="566"/>
      <c r="K26" s="566">
        <f>ROUNDDOWN(SUM(K24:K25),0)</f>
        <v>4856</v>
      </c>
      <c r="L26" s="566"/>
      <c r="M26" s="566">
        <f>ROUNDDOWN(G26+I26+K26,0)</f>
        <v>258680</v>
      </c>
      <c r="N26" s="567"/>
    </row>
    <row r="27" spans="1:14" s="560" customFormat="1" ht="18.75" customHeight="1">
      <c r="A27" s="563"/>
      <c r="B27" s="214"/>
      <c r="C27" s="567"/>
      <c r="D27" s="569"/>
      <c r="E27" s="206"/>
      <c r="F27" s="565"/>
      <c r="G27" s="566"/>
      <c r="H27" s="566"/>
      <c r="I27" s="566"/>
      <c r="J27" s="566"/>
      <c r="K27" s="566"/>
      <c r="L27" s="566"/>
      <c r="M27" s="566"/>
      <c r="N27" s="567"/>
    </row>
    <row r="28" spans="1:14" s="110" customFormat="1" ht="18.95" customHeight="1">
      <c r="A28" s="563">
        <f>A23+1</f>
        <v>9</v>
      </c>
      <c r="B28" s="204" t="s">
        <v>1350</v>
      </c>
      <c r="C28" s="568" t="str">
        <f>C29</f>
        <v>H3.0XR6</v>
      </c>
      <c r="D28" s="205">
        <v>1.03</v>
      </c>
      <c r="E28" s="206" t="s">
        <v>1</v>
      </c>
      <c r="F28" s="207"/>
      <c r="G28" s="208" t="s">
        <v>122</v>
      </c>
      <c r="H28" s="208"/>
      <c r="I28" s="208"/>
      <c r="J28" s="208"/>
      <c r="K28" s="208"/>
      <c r="L28" s="208"/>
      <c r="M28" s="209"/>
      <c r="N28" s="210"/>
    </row>
    <row r="29" spans="1:14" s="110" customFormat="1" ht="18.95" customHeight="1">
      <c r="A29" s="203"/>
      <c r="B29" s="211" t="str">
        <f>'수량(식재)'!A9</f>
        <v>계수나무</v>
      </c>
      <c r="C29" s="568" t="str">
        <f>'수량(식재)'!B9</f>
        <v>H3.0XR6</v>
      </c>
      <c r="D29" s="213">
        <v>1.03</v>
      </c>
      <c r="E29" s="206" t="s">
        <v>1</v>
      </c>
      <c r="F29" s="207">
        <f>자재단가!D10</f>
        <v>97000</v>
      </c>
      <c r="G29" s="208">
        <f>ROUNDDOWN(D29*F29,0)</f>
        <v>99910</v>
      </c>
      <c r="H29" s="208"/>
      <c r="I29" s="208">
        <v>0</v>
      </c>
      <c r="J29" s="208"/>
      <c r="K29" s="208">
        <v>0</v>
      </c>
      <c r="L29" s="208">
        <f>ROUNDDOWN(J29+H29+F29,0)</f>
        <v>97000</v>
      </c>
      <c r="M29" s="208">
        <f>ROUNDDOWN(K29+I29+G29,0)</f>
        <v>99910</v>
      </c>
      <c r="N29" s="210"/>
    </row>
    <row r="30" spans="1:14" s="110" customFormat="1" ht="18.95" customHeight="1">
      <c r="A30" s="203"/>
      <c r="B30" s="211" t="str">
        <f>기초일위!B20</f>
        <v>근원직경에 의한 식재</v>
      </c>
      <c r="C30" s="568" t="str">
        <f>기초일위!C20</f>
        <v>R6</v>
      </c>
      <c r="D30" s="205">
        <v>1</v>
      </c>
      <c r="E30" s="206" t="s">
        <v>1</v>
      </c>
      <c r="F30" s="207">
        <f>기초일위!G23</f>
        <v>0</v>
      </c>
      <c r="G30" s="208">
        <f>ROUNDDOWN(D30*F30,0)</f>
        <v>0</v>
      </c>
      <c r="H30" s="208">
        <f>기초일위!I23</f>
        <v>29262</v>
      </c>
      <c r="I30" s="208">
        <f>ROUNDDOWN(D30*H30,0)</f>
        <v>29262</v>
      </c>
      <c r="J30" s="208">
        <f>기초일위!K23</f>
        <v>0</v>
      </c>
      <c r="K30" s="208">
        <v>0</v>
      </c>
      <c r="L30" s="208">
        <f>ROUNDDOWN(J30+H30+F30,0)</f>
        <v>29262</v>
      </c>
      <c r="M30" s="208">
        <f>ROUNDDOWN(K30+I30+G30,0)</f>
        <v>29262</v>
      </c>
      <c r="N30" s="210"/>
    </row>
    <row r="31" spans="1:14" s="110" customFormat="1" ht="18.95" customHeight="1">
      <c r="A31" s="203"/>
      <c r="B31" s="214" t="s">
        <v>124</v>
      </c>
      <c r="C31" s="210"/>
      <c r="D31" s="213"/>
      <c r="E31" s="206"/>
      <c r="F31" s="207"/>
      <c r="G31" s="208">
        <f>ROUNDDOWN(SUM(G29:G30),0)</f>
        <v>99910</v>
      </c>
      <c r="H31" s="208"/>
      <c r="I31" s="208">
        <f>ROUNDDOWN(SUM(I29:I30),0)</f>
        <v>29262</v>
      </c>
      <c r="J31" s="208"/>
      <c r="K31" s="208">
        <f>ROUNDDOWN(SUM(K29:K30),0)</f>
        <v>0</v>
      </c>
      <c r="L31" s="208"/>
      <c r="M31" s="208">
        <f>ROUNDDOWN(G31+I31+K31,0)</f>
        <v>129172</v>
      </c>
      <c r="N31" s="210"/>
    </row>
    <row r="32" spans="1:14" s="110" customFormat="1" ht="18.95" customHeight="1">
      <c r="A32" s="203"/>
      <c r="B32" s="214"/>
      <c r="C32" s="210"/>
      <c r="D32" s="213"/>
      <c r="E32" s="206"/>
      <c r="F32" s="207"/>
      <c r="G32" s="208"/>
      <c r="H32" s="208"/>
      <c r="I32" s="208"/>
      <c r="J32" s="208"/>
      <c r="K32" s="208"/>
      <c r="L32" s="208"/>
      <c r="M32" s="208"/>
      <c r="N32" s="210"/>
    </row>
    <row r="33" spans="1:14" s="110" customFormat="1" ht="18.95" customHeight="1">
      <c r="A33" s="563">
        <f>A28+1</f>
        <v>10</v>
      </c>
      <c r="B33" s="204" t="s">
        <v>859</v>
      </c>
      <c r="C33" s="210" t="s">
        <v>860</v>
      </c>
      <c r="D33" s="205">
        <v>1.03</v>
      </c>
      <c r="E33" s="206" t="s">
        <v>1</v>
      </c>
      <c r="F33" s="207"/>
      <c r="G33" s="208" t="s">
        <v>122</v>
      </c>
      <c r="H33" s="208"/>
      <c r="I33" s="208"/>
      <c r="J33" s="208"/>
      <c r="K33" s="208"/>
      <c r="L33" s="208"/>
      <c r="M33" s="209"/>
      <c r="N33" s="210"/>
    </row>
    <row r="34" spans="1:14" s="110" customFormat="1" ht="18.95" customHeight="1">
      <c r="A34" s="203"/>
      <c r="B34" s="211" t="str">
        <f>'수량(식재)'!A10</f>
        <v>복자기</v>
      </c>
      <c r="C34" s="211" t="s">
        <v>860</v>
      </c>
      <c r="D34" s="213">
        <v>1.03</v>
      </c>
      <c r="E34" s="206" t="s">
        <v>1</v>
      </c>
      <c r="F34" s="207">
        <f>자재단가!D11</f>
        <v>80900</v>
      </c>
      <c r="G34" s="208">
        <f>ROUNDDOWN(D34*F34,0)</f>
        <v>83327</v>
      </c>
      <c r="H34" s="208"/>
      <c r="I34" s="208">
        <f>ROUNDDOWN(D34*H34,0)</f>
        <v>0</v>
      </c>
      <c r="J34" s="208"/>
      <c r="K34" s="208">
        <f>ROUNDDOWN(D34*J34,0)</f>
        <v>0</v>
      </c>
      <c r="L34" s="208">
        <f>ROUNDDOWN(J34+H34+F34,0)</f>
        <v>80900</v>
      </c>
      <c r="M34" s="208">
        <f>ROUNDDOWN(K34+I34+G34,0)</f>
        <v>83327</v>
      </c>
      <c r="N34" s="210"/>
    </row>
    <row r="35" spans="1:14" s="110" customFormat="1" ht="18.95" customHeight="1">
      <c r="A35" s="203"/>
      <c r="B35" s="568" t="str">
        <f>기초일위!B20</f>
        <v>근원직경에 의한 식재</v>
      </c>
      <c r="C35" s="540" t="str">
        <f>기초일위!C20</f>
        <v>R6</v>
      </c>
      <c r="D35" s="205">
        <v>1</v>
      </c>
      <c r="E35" s="206" t="s">
        <v>1</v>
      </c>
      <c r="F35" s="207">
        <f>기초일위!G23</f>
        <v>0</v>
      </c>
      <c r="G35" s="208">
        <f>ROUNDDOWN(D35*F35,0)</f>
        <v>0</v>
      </c>
      <c r="H35" s="208">
        <f>기초일위!I23</f>
        <v>29262</v>
      </c>
      <c r="I35" s="208">
        <f>ROUNDDOWN(D35*H35,0)</f>
        <v>29262</v>
      </c>
      <c r="J35" s="208">
        <f>기초일위!K23</f>
        <v>0</v>
      </c>
      <c r="K35" s="208">
        <f>ROUNDDOWN(SUM(K33:K34),0)</f>
        <v>0</v>
      </c>
      <c r="L35" s="208">
        <f>ROUNDDOWN(J35+H35+F35,0)</f>
        <v>29262</v>
      </c>
      <c r="M35" s="208">
        <f>ROUNDDOWN(K35+I35+G35,0)</f>
        <v>29262</v>
      </c>
      <c r="N35" s="210"/>
    </row>
    <row r="36" spans="1:14" s="110" customFormat="1" ht="18.95" customHeight="1">
      <c r="A36" s="203"/>
      <c r="B36" s="214" t="s">
        <v>124</v>
      </c>
      <c r="C36" s="210"/>
      <c r="D36" s="213"/>
      <c r="E36" s="206"/>
      <c r="F36" s="207"/>
      <c r="G36" s="208">
        <f>ROUNDDOWN(SUM(G34:G35),0)</f>
        <v>83327</v>
      </c>
      <c r="H36" s="208"/>
      <c r="I36" s="208">
        <f>ROUNDDOWN(SUM(I34:I35),0)</f>
        <v>29262</v>
      </c>
      <c r="J36" s="208"/>
      <c r="K36" s="208">
        <f>ROUNDDOWN(SUM(K34:K35),0)</f>
        <v>0</v>
      </c>
      <c r="L36" s="208"/>
      <c r="M36" s="208">
        <f>ROUNDDOWN(G36+I36+K36,0)</f>
        <v>112589</v>
      </c>
      <c r="N36" s="210"/>
    </row>
    <row r="37" spans="1:14" s="110" customFormat="1" ht="18.95" customHeight="1">
      <c r="A37" s="203"/>
      <c r="B37" s="214"/>
      <c r="C37" s="210"/>
      <c r="D37" s="213"/>
      <c r="E37" s="206"/>
      <c r="F37" s="207"/>
      <c r="G37" s="208"/>
      <c r="H37" s="208"/>
      <c r="I37" s="208"/>
      <c r="J37" s="208"/>
      <c r="K37" s="208"/>
      <c r="L37" s="208"/>
      <c r="M37" s="208"/>
      <c r="N37" s="210"/>
    </row>
    <row r="38" spans="1:14" s="110" customFormat="1" ht="18.95" customHeight="1">
      <c r="A38" s="563">
        <f>A33+1</f>
        <v>11</v>
      </c>
      <c r="B38" s="204" t="str">
        <f>B39</f>
        <v>회양목</v>
      </c>
      <c r="C38" s="210" t="str">
        <f>C39</f>
        <v>H0.3xW0.3</v>
      </c>
      <c r="D38" s="205">
        <f>D39</f>
        <v>1.03</v>
      </c>
      <c r="E38" s="206" t="str">
        <f>E39</f>
        <v>주</v>
      </c>
      <c r="F38" s="207"/>
      <c r="G38" s="208" t="s">
        <v>122</v>
      </c>
      <c r="H38" s="208"/>
      <c r="I38" s="208"/>
      <c r="J38" s="208"/>
      <c r="K38" s="208"/>
      <c r="L38" s="208"/>
      <c r="M38" s="209"/>
      <c r="N38" s="210"/>
    </row>
    <row r="39" spans="1:14" s="110" customFormat="1" ht="18.95" customHeight="1">
      <c r="A39" s="203"/>
      <c r="B39" s="211" t="str">
        <f>'수량(식재)'!A11</f>
        <v>회양목</v>
      </c>
      <c r="C39" s="214" t="str">
        <f>'수량(식재)'!B11</f>
        <v>H0.3xW0.3</v>
      </c>
      <c r="D39" s="213">
        <v>1.03</v>
      </c>
      <c r="E39" s="206" t="s">
        <v>123</v>
      </c>
      <c r="F39" s="207">
        <f>자재단가!D12</f>
        <v>3700</v>
      </c>
      <c r="G39" s="208">
        <f>ROUNDDOWN(D39*F39,0)</f>
        <v>3811</v>
      </c>
      <c r="H39" s="208"/>
      <c r="I39" s="208">
        <f>ROUNDDOWN(D39*H39,0)</f>
        <v>0</v>
      </c>
      <c r="J39" s="208"/>
      <c r="K39" s="208">
        <f>ROUNDDOWN(D39*J39,0)</f>
        <v>0</v>
      </c>
      <c r="L39" s="208">
        <f>ROUNDDOWN(J39+H39+F39,0)</f>
        <v>3700</v>
      </c>
      <c r="M39" s="208">
        <f>ROUNDDOWN(K39+I39+G39,0)</f>
        <v>3811</v>
      </c>
      <c r="N39" s="210"/>
    </row>
    <row r="40" spans="1:14" s="110" customFormat="1" ht="18.95" customHeight="1">
      <c r="A40" s="203"/>
      <c r="B40" s="211" t="str">
        <f>기초일위!B35</f>
        <v>관목식재</v>
      </c>
      <c r="C40" s="568" t="str">
        <f>기초일위!C35</f>
        <v>H0.3~0.7</v>
      </c>
      <c r="D40" s="205">
        <v>1</v>
      </c>
      <c r="E40" s="206" t="s">
        <v>123</v>
      </c>
      <c r="F40" s="207">
        <f>기초일위!G38</f>
        <v>0</v>
      </c>
      <c r="G40" s="208">
        <f>ROUNDDOWN(D40*F40,0)</f>
        <v>0</v>
      </c>
      <c r="H40" s="208">
        <f>기초일위!I38</f>
        <v>1538</v>
      </c>
      <c r="I40" s="208">
        <f>ROUNDDOWN(D40*H40,0)</f>
        <v>1538</v>
      </c>
      <c r="J40" s="208">
        <f>기초일위!K38</f>
        <v>0</v>
      </c>
      <c r="K40" s="208">
        <f>ROUNDDOWN(D40*J40,0)</f>
        <v>0</v>
      </c>
      <c r="L40" s="208">
        <f>ROUNDDOWN(J40+H40+F40,0)</f>
        <v>1538</v>
      </c>
      <c r="M40" s="208">
        <f>ROUNDDOWN(K40+I40+G40,0)</f>
        <v>1538</v>
      </c>
      <c r="N40" s="210"/>
    </row>
    <row r="41" spans="1:14" s="110" customFormat="1" ht="18.95" customHeight="1">
      <c r="A41" s="203"/>
      <c r="B41" s="214" t="s">
        <v>124</v>
      </c>
      <c r="C41" s="210"/>
      <c r="D41" s="213"/>
      <c r="E41" s="206"/>
      <c r="F41" s="207"/>
      <c r="G41" s="208">
        <f>ROUNDDOWN(SUM(G39:G40),0)</f>
        <v>3811</v>
      </c>
      <c r="H41" s="208"/>
      <c r="I41" s="208">
        <f>ROUNDDOWN(SUM(I39:I40),0)</f>
        <v>1538</v>
      </c>
      <c r="J41" s="208"/>
      <c r="K41" s="208">
        <f>ROUNDDOWN(SUM(K39:K40),0)</f>
        <v>0</v>
      </c>
      <c r="L41" s="208"/>
      <c r="M41" s="208">
        <f>ROUNDDOWN(G41+I41+K41,0)</f>
        <v>5349</v>
      </c>
      <c r="N41" s="210"/>
    </row>
    <row r="42" spans="1:14" s="110" customFormat="1" ht="18.95" customHeight="1">
      <c r="A42" s="203"/>
      <c r="B42" s="214"/>
      <c r="C42" s="210"/>
      <c r="D42" s="213"/>
      <c r="E42" s="206"/>
      <c r="F42" s="207"/>
      <c r="G42" s="208"/>
      <c r="H42" s="208"/>
      <c r="I42" s="208"/>
      <c r="J42" s="208"/>
      <c r="K42" s="208"/>
      <c r="L42" s="208"/>
      <c r="M42" s="208"/>
      <c r="N42" s="210"/>
    </row>
    <row r="43" spans="1:14" s="110" customFormat="1" ht="18.95" customHeight="1">
      <c r="A43" s="203">
        <f>A38+1</f>
        <v>12</v>
      </c>
      <c r="B43" s="204" t="str">
        <f>B44</f>
        <v>화살나무</v>
      </c>
      <c r="C43" s="210" t="str">
        <f>C44</f>
        <v>H1.2xW0.8</v>
      </c>
      <c r="D43" s="205">
        <f>D44</f>
        <v>1.03</v>
      </c>
      <c r="E43" s="206" t="str">
        <f>E44</f>
        <v>주</v>
      </c>
      <c r="F43" s="207"/>
      <c r="G43" s="208" t="s">
        <v>122</v>
      </c>
      <c r="H43" s="208"/>
      <c r="I43" s="208"/>
      <c r="J43" s="208"/>
      <c r="K43" s="208"/>
      <c r="L43" s="208"/>
      <c r="M43" s="209"/>
      <c r="N43" s="210"/>
    </row>
    <row r="44" spans="1:14" s="110" customFormat="1" ht="18.95" customHeight="1">
      <c r="A44" s="203"/>
      <c r="B44" s="211" t="str">
        <f>'수량(식재)'!A12</f>
        <v>화살나무</v>
      </c>
      <c r="C44" s="214" t="str">
        <f>'수량(식재)'!B12</f>
        <v>H1.2xW0.8</v>
      </c>
      <c r="D44" s="213">
        <v>1.03</v>
      </c>
      <c r="E44" s="206" t="s">
        <v>123</v>
      </c>
      <c r="F44" s="207">
        <f>자재단가!D13</f>
        <v>28400</v>
      </c>
      <c r="G44" s="208">
        <f>ROUNDDOWN(D44*F44,0)</f>
        <v>29252</v>
      </c>
      <c r="H44" s="208"/>
      <c r="I44" s="208">
        <f>ROUNDDOWN(D44*H44,0)</f>
        <v>0</v>
      </c>
      <c r="J44" s="208"/>
      <c r="K44" s="208">
        <f>ROUNDDOWN(D44*J44,0)</f>
        <v>0</v>
      </c>
      <c r="L44" s="208">
        <f>ROUNDDOWN(J44+H44+F44,0)</f>
        <v>28400</v>
      </c>
      <c r="M44" s="208">
        <f>ROUNDDOWN(K44+I44+G44,0)</f>
        <v>29252</v>
      </c>
      <c r="N44" s="210"/>
    </row>
    <row r="45" spans="1:14" s="110" customFormat="1" ht="18.95" customHeight="1">
      <c r="A45" s="203"/>
      <c r="B45" s="211" t="str">
        <f>기초일위!B30</f>
        <v>관목식재</v>
      </c>
      <c r="C45" s="568" t="str">
        <f>기초일위!C30</f>
        <v>H1.2~1.5</v>
      </c>
      <c r="D45" s="205">
        <v>1</v>
      </c>
      <c r="E45" s="206" t="s">
        <v>123</v>
      </c>
      <c r="F45" s="207">
        <f>기초일위!G33</f>
        <v>0</v>
      </c>
      <c r="G45" s="208">
        <f>ROUNDDOWN(D45*F45,0)</f>
        <v>0</v>
      </c>
      <c r="H45" s="208">
        <f>기초일위!I33</f>
        <v>3169</v>
      </c>
      <c r="I45" s="208">
        <f>ROUNDDOWN(D45*H45,0)</f>
        <v>3169</v>
      </c>
      <c r="J45" s="208">
        <f>기초일위!K33</f>
        <v>0</v>
      </c>
      <c r="K45" s="208">
        <f>ROUNDDOWN(D45*J45,0)</f>
        <v>0</v>
      </c>
      <c r="L45" s="208">
        <f>ROUNDDOWN(J45+H45+F45,0)</f>
        <v>3169</v>
      </c>
      <c r="M45" s="208">
        <f>ROUNDDOWN(K45+I45+G45,0)</f>
        <v>3169</v>
      </c>
      <c r="N45" s="210"/>
    </row>
    <row r="46" spans="1:14" s="110" customFormat="1" ht="18.95" customHeight="1">
      <c r="A46" s="203"/>
      <c r="B46" s="214" t="s">
        <v>124</v>
      </c>
      <c r="C46" s="210"/>
      <c r="D46" s="213"/>
      <c r="E46" s="206"/>
      <c r="F46" s="207"/>
      <c r="G46" s="208">
        <f>ROUNDDOWN(SUM(G44:G45),0)</f>
        <v>29252</v>
      </c>
      <c r="H46" s="208"/>
      <c r="I46" s="208">
        <f>ROUNDDOWN(SUM(I44:I45),0)</f>
        <v>3169</v>
      </c>
      <c r="J46" s="208"/>
      <c r="K46" s="208">
        <f>ROUNDDOWN(SUM(K44:K45),0)</f>
        <v>0</v>
      </c>
      <c r="L46" s="208"/>
      <c r="M46" s="208">
        <f>ROUNDDOWN(G46+I46+K46,0)</f>
        <v>32421</v>
      </c>
      <c r="N46" s="210"/>
    </row>
    <row r="47" spans="1:14" s="110" customFormat="1" ht="18.95" customHeight="1">
      <c r="A47" s="203"/>
      <c r="B47" s="214"/>
      <c r="C47" s="210"/>
      <c r="D47" s="213"/>
      <c r="E47" s="206"/>
      <c r="F47" s="207"/>
      <c r="G47" s="208"/>
      <c r="H47" s="208"/>
      <c r="I47" s="208"/>
      <c r="J47" s="208"/>
      <c r="K47" s="208"/>
      <c r="L47" s="208"/>
      <c r="M47" s="208"/>
      <c r="N47" s="210"/>
    </row>
    <row r="48" spans="1:14" s="110" customFormat="1" ht="18.95" customHeight="1">
      <c r="A48" s="203">
        <f>A43+1</f>
        <v>13</v>
      </c>
      <c r="B48" s="204" t="str">
        <f>B49</f>
        <v>홍매자나무</v>
      </c>
      <c r="C48" s="210" t="str">
        <f>C49</f>
        <v>H0.5xW0.3</v>
      </c>
      <c r="D48" s="205">
        <f>D49</f>
        <v>1.03</v>
      </c>
      <c r="E48" s="206" t="str">
        <f>E49</f>
        <v>주</v>
      </c>
      <c r="F48" s="207"/>
      <c r="G48" s="208" t="s">
        <v>122</v>
      </c>
      <c r="H48" s="208"/>
      <c r="I48" s="208"/>
      <c r="J48" s="208"/>
      <c r="K48" s="208"/>
      <c r="L48" s="208"/>
      <c r="M48" s="209"/>
      <c r="N48" s="210"/>
    </row>
    <row r="49" spans="1:14" s="110" customFormat="1" ht="18.95" customHeight="1">
      <c r="A49" s="203"/>
      <c r="B49" s="211" t="str">
        <f>'수량(식재)'!A13</f>
        <v>홍매자나무</v>
      </c>
      <c r="C49" s="211" t="str">
        <f>'수량(식재)'!B13</f>
        <v>H0.5xW0.3</v>
      </c>
      <c r="D49" s="213">
        <v>1.03</v>
      </c>
      <c r="E49" s="206" t="s">
        <v>123</v>
      </c>
      <c r="F49" s="207">
        <f>자재단가!D14</f>
        <v>3400</v>
      </c>
      <c r="G49" s="208">
        <f>ROUNDDOWN(D49*F49,0)</f>
        <v>3502</v>
      </c>
      <c r="H49" s="208"/>
      <c r="I49" s="208">
        <f>ROUNDDOWN(D49*H49,0)</f>
        <v>0</v>
      </c>
      <c r="J49" s="208"/>
      <c r="K49" s="208">
        <f>ROUNDDOWN(D49*J49,0)</f>
        <v>0</v>
      </c>
      <c r="L49" s="208">
        <f>ROUNDDOWN(J49+H49+F49,0)</f>
        <v>3400</v>
      </c>
      <c r="M49" s="208">
        <f>ROUNDDOWN(K49+I49+G49,0)</f>
        <v>3502</v>
      </c>
      <c r="N49" s="210"/>
    </row>
    <row r="50" spans="1:14" s="110" customFormat="1" ht="18.95" customHeight="1">
      <c r="A50" s="203"/>
      <c r="B50" s="211" t="str">
        <f>기초일위!B35</f>
        <v>관목식재</v>
      </c>
      <c r="C50" s="540" t="str">
        <f>기초일위!C35</f>
        <v>H0.3~0.7</v>
      </c>
      <c r="D50" s="205">
        <v>1</v>
      </c>
      <c r="E50" s="206" t="s">
        <v>123</v>
      </c>
      <c r="F50" s="207">
        <f>기초일위!G38</f>
        <v>0</v>
      </c>
      <c r="G50" s="208">
        <f>ROUNDDOWN(D50*F50,0)</f>
        <v>0</v>
      </c>
      <c r="H50" s="208">
        <f>기초일위!I38</f>
        <v>1538</v>
      </c>
      <c r="I50" s="208">
        <f>ROUNDDOWN(D50*H50,0)</f>
        <v>1538</v>
      </c>
      <c r="J50" s="208">
        <f>기초일위!K38</f>
        <v>0</v>
      </c>
      <c r="K50" s="208">
        <f>ROUNDDOWN(D50*J50,0)</f>
        <v>0</v>
      </c>
      <c r="L50" s="208">
        <f>ROUNDDOWN(J50+H50+F50,0)</f>
        <v>1538</v>
      </c>
      <c r="M50" s="208">
        <f>ROUNDDOWN(K50+I50+G50,0)</f>
        <v>1538</v>
      </c>
      <c r="N50" s="210"/>
    </row>
    <row r="51" spans="1:14" s="110" customFormat="1" ht="18.95" customHeight="1">
      <c r="A51" s="203"/>
      <c r="B51" s="214" t="s">
        <v>124</v>
      </c>
      <c r="C51" s="210"/>
      <c r="D51" s="213"/>
      <c r="E51" s="206"/>
      <c r="F51" s="207"/>
      <c r="G51" s="208">
        <f>ROUNDDOWN(SUM(G49:G50),0)</f>
        <v>3502</v>
      </c>
      <c r="H51" s="208"/>
      <c r="I51" s="208">
        <f>ROUNDDOWN(SUM(I49:I50),0)</f>
        <v>1538</v>
      </c>
      <c r="J51" s="208"/>
      <c r="K51" s="208">
        <f>ROUNDDOWN(SUM(K49:K50),0)</f>
        <v>0</v>
      </c>
      <c r="L51" s="208"/>
      <c r="M51" s="208">
        <f>ROUNDDOWN(G51+I51+K51,0)</f>
        <v>5040</v>
      </c>
      <c r="N51" s="210"/>
    </row>
    <row r="52" spans="1:14" s="110" customFormat="1" ht="19.5" customHeight="1">
      <c r="A52" s="203"/>
      <c r="B52" s="214"/>
      <c r="C52" s="210"/>
      <c r="D52" s="213"/>
      <c r="E52" s="206"/>
      <c r="F52" s="207"/>
      <c r="G52" s="208"/>
      <c r="H52" s="208"/>
      <c r="I52" s="208"/>
      <c r="J52" s="208"/>
      <c r="K52" s="208"/>
      <c r="L52" s="208"/>
      <c r="M52" s="208"/>
      <c r="N52" s="210"/>
    </row>
    <row r="53" spans="1:14" s="110" customFormat="1" ht="19.5" customHeight="1">
      <c r="A53" s="563">
        <f>A48+1</f>
        <v>14</v>
      </c>
      <c r="B53" s="204" t="str">
        <f>B54</f>
        <v>가우라</v>
      </c>
      <c r="C53" s="210" t="str">
        <f>C54</f>
        <v>3치</v>
      </c>
      <c r="D53" s="205">
        <f>D54</f>
        <v>1.03</v>
      </c>
      <c r="E53" s="206" t="s">
        <v>1051</v>
      </c>
      <c r="F53" s="207"/>
      <c r="G53" s="208" t="s">
        <v>122</v>
      </c>
      <c r="H53" s="208"/>
      <c r="I53" s="208"/>
      <c r="J53" s="208"/>
      <c r="K53" s="208"/>
      <c r="L53" s="208"/>
      <c r="M53" s="209"/>
      <c r="N53" s="210"/>
    </row>
    <row r="54" spans="1:14" s="110" customFormat="1" ht="19.5" customHeight="1">
      <c r="A54" s="203"/>
      <c r="B54" s="211" t="str">
        <f>'수량(식재)'!A14</f>
        <v>가우라</v>
      </c>
      <c r="C54" s="214" t="str">
        <f>'수량(식재)'!B14</f>
        <v>3치</v>
      </c>
      <c r="D54" s="213">
        <v>1.03</v>
      </c>
      <c r="E54" s="206" t="s">
        <v>1052</v>
      </c>
      <c r="F54" s="207">
        <f>자재단가!D15</f>
        <v>1000</v>
      </c>
      <c r="G54" s="208">
        <f>ROUNDDOWN(D54*F54,0)</f>
        <v>1030</v>
      </c>
      <c r="H54" s="208"/>
      <c r="I54" s="208">
        <f>ROUNDDOWN(D54*H54,0)</f>
        <v>0</v>
      </c>
      <c r="J54" s="208"/>
      <c r="K54" s="208">
        <f>ROUNDDOWN(D54*J54,0)</f>
        <v>0</v>
      </c>
      <c r="L54" s="208">
        <f>ROUNDDOWN(J54+H54+F54,0)</f>
        <v>1000</v>
      </c>
      <c r="M54" s="208">
        <f>ROUNDDOWN(K54+I54+G54,0)</f>
        <v>1030</v>
      </c>
      <c r="N54" s="210"/>
    </row>
    <row r="55" spans="1:14" s="110" customFormat="1" ht="19.5" customHeight="1">
      <c r="A55" s="203"/>
      <c r="B55" s="211" t="str">
        <f>기초일위!B40</f>
        <v>지피,초화 식재</v>
      </c>
      <c r="C55" s="214" t="str">
        <f>기초일위!C40</f>
        <v>양호</v>
      </c>
      <c r="D55" s="205">
        <v>1</v>
      </c>
      <c r="E55" s="206" t="s">
        <v>1052</v>
      </c>
      <c r="F55" s="207">
        <f>기초일위!G43</f>
        <v>0</v>
      </c>
      <c r="G55" s="208">
        <f>ROUNDDOWN(D55*F55,0)</f>
        <v>0</v>
      </c>
      <c r="H55" s="208">
        <f>기초일위!I43</f>
        <v>162</v>
      </c>
      <c r="I55" s="208">
        <f>ROUNDDOWN(D55*H55,0)</f>
        <v>162</v>
      </c>
      <c r="J55" s="208">
        <f>기초일위!K43</f>
        <v>0</v>
      </c>
      <c r="K55" s="208">
        <f>ROUNDDOWN(D55*J55,0)</f>
        <v>0</v>
      </c>
      <c r="L55" s="208">
        <f>ROUNDDOWN(J55+H55+F55,0)</f>
        <v>162</v>
      </c>
      <c r="M55" s="208">
        <f>ROUNDDOWN(K55+I55+G55,0)</f>
        <v>162</v>
      </c>
      <c r="N55" s="210"/>
    </row>
    <row r="56" spans="1:14" s="110" customFormat="1" ht="19.5" customHeight="1">
      <c r="A56" s="203"/>
      <c r="B56" s="214" t="s">
        <v>124</v>
      </c>
      <c r="C56" s="210"/>
      <c r="D56" s="213"/>
      <c r="E56" s="206"/>
      <c r="F56" s="207"/>
      <c r="G56" s="208">
        <f>ROUNDDOWN(SUM(G54:G55),0)</f>
        <v>1030</v>
      </c>
      <c r="H56" s="208"/>
      <c r="I56" s="208">
        <f>ROUNDDOWN(SUM(I54:I55),0)</f>
        <v>162</v>
      </c>
      <c r="J56" s="208"/>
      <c r="K56" s="208">
        <f>ROUNDDOWN(SUM(K54:K55),0)</f>
        <v>0</v>
      </c>
      <c r="L56" s="208"/>
      <c r="M56" s="208">
        <f>ROUNDDOWN(G56+I56+K56,0)</f>
        <v>1192</v>
      </c>
      <c r="N56" s="210"/>
    </row>
    <row r="57" spans="1:14" s="110" customFormat="1" ht="19.5" customHeight="1">
      <c r="A57" s="203"/>
      <c r="B57" s="214"/>
      <c r="C57" s="210"/>
      <c r="D57" s="213"/>
      <c r="E57" s="206"/>
      <c r="F57" s="207"/>
      <c r="G57" s="208"/>
      <c r="H57" s="208"/>
      <c r="I57" s="208"/>
      <c r="J57" s="208"/>
      <c r="K57" s="208"/>
      <c r="L57" s="208"/>
      <c r="M57" s="208"/>
      <c r="N57" s="210"/>
    </row>
    <row r="58" spans="1:14" s="110" customFormat="1" ht="19.5" customHeight="1">
      <c r="A58" s="203">
        <f>A53+1</f>
        <v>15</v>
      </c>
      <c r="B58" s="204" t="str">
        <f>B59</f>
        <v>맥문동</v>
      </c>
      <c r="C58" s="210" t="str">
        <f>C59</f>
        <v>8cm</v>
      </c>
      <c r="D58" s="205">
        <f>D59</f>
        <v>1.03</v>
      </c>
      <c r="E58" s="206" t="s">
        <v>371</v>
      </c>
      <c r="F58" s="207"/>
      <c r="G58" s="208" t="s">
        <v>122</v>
      </c>
      <c r="H58" s="208"/>
      <c r="I58" s="208"/>
      <c r="J58" s="208"/>
      <c r="K58" s="208"/>
      <c r="L58" s="208"/>
      <c r="M58" s="209"/>
      <c r="N58" s="210"/>
    </row>
    <row r="59" spans="1:14" s="110" customFormat="1" ht="19.5" customHeight="1">
      <c r="A59" s="203"/>
      <c r="B59" s="211" t="str">
        <f>'수량(식재)'!A15</f>
        <v>맥문동</v>
      </c>
      <c r="C59" s="211" t="str">
        <f>'수량(식재)'!B15</f>
        <v>8cm</v>
      </c>
      <c r="D59" s="213">
        <v>1.03</v>
      </c>
      <c r="E59" s="206" t="s">
        <v>368</v>
      </c>
      <c r="F59" s="207">
        <f>자재단가!D16</f>
        <v>900</v>
      </c>
      <c r="G59" s="208">
        <f>ROUNDDOWN(D59*F59,0)</f>
        <v>927</v>
      </c>
      <c r="H59" s="208"/>
      <c r="I59" s="208">
        <f>ROUNDDOWN(D59*H59,0)</f>
        <v>0</v>
      </c>
      <c r="J59" s="208"/>
      <c r="K59" s="208">
        <f>ROUNDDOWN(D59*J59,0)</f>
        <v>0</v>
      </c>
      <c r="L59" s="208">
        <f>ROUNDDOWN(J59+H59+F59,0)</f>
        <v>900</v>
      </c>
      <c r="M59" s="208">
        <f>ROUNDDOWN(K59+I59+G59,0)</f>
        <v>927</v>
      </c>
      <c r="N59" s="210"/>
    </row>
    <row r="60" spans="1:14" s="110" customFormat="1" ht="19.5" customHeight="1">
      <c r="A60" s="203"/>
      <c r="B60" s="211" t="str">
        <f>기초일위!B40</f>
        <v>지피,초화 식재</v>
      </c>
      <c r="C60" s="214" t="str">
        <f>기초일위!C40</f>
        <v>양호</v>
      </c>
      <c r="D60" s="205">
        <v>1</v>
      </c>
      <c r="E60" s="206" t="s">
        <v>368</v>
      </c>
      <c r="F60" s="207">
        <f>기초일위!G43</f>
        <v>0</v>
      </c>
      <c r="G60" s="208">
        <f>ROUNDDOWN(D60*F60,0)</f>
        <v>0</v>
      </c>
      <c r="H60" s="207">
        <f>기초일위!I43</f>
        <v>162</v>
      </c>
      <c r="I60" s="208">
        <f>ROUNDDOWN(D60*H60,0)</f>
        <v>162</v>
      </c>
      <c r="J60" s="207">
        <f>기초일위!K43</f>
        <v>0</v>
      </c>
      <c r="K60" s="208">
        <f>ROUNDDOWN(D60*J60,0)</f>
        <v>0</v>
      </c>
      <c r="L60" s="208">
        <f>ROUNDDOWN(J60+H60+F60,0)</f>
        <v>162</v>
      </c>
      <c r="M60" s="208">
        <f>ROUNDDOWN(K60+I60+G60,0)</f>
        <v>162</v>
      </c>
      <c r="N60" s="210"/>
    </row>
    <row r="61" spans="1:14" s="110" customFormat="1" ht="19.5" customHeight="1">
      <c r="A61" s="203"/>
      <c r="B61" s="214" t="s">
        <v>124</v>
      </c>
      <c r="C61" s="210"/>
      <c r="D61" s="213"/>
      <c r="E61" s="206"/>
      <c r="F61" s="207"/>
      <c r="G61" s="208">
        <f>ROUNDDOWN(SUM(G59:G60),0)</f>
        <v>927</v>
      </c>
      <c r="H61" s="208"/>
      <c r="I61" s="208">
        <f>ROUNDDOWN(SUM(I59:I60),0)</f>
        <v>162</v>
      </c>
      <c r="J61" s="208"/>
      <c r="K61" s="208">
        <f>ROUNDDOWN(SUM(K59:K60),0)</f>
        <v>0</v>
      </c>
      <c r="L61" s="208"/>
      <c r="M61" s="208">
        <f>ROUNDDOWN(G61+I61+K61,0)</f>
        <v>1089</v>
      </c>
      <c r="N61" s="210"/>
    </row>
    <row r="62" spans="1:14" s="110" customFormat="1" ht="19.5" customHeight="1">
      <c r="A62" s="203"/>
      <c r="B62" s="214"/>
      <c r="C62" s="210"/>
      <c r="D62" s="213"/>
      <c r="E62" s="206"/>
      <c r="F62" s="207"/>
      <c r="G62" s="208"/>
      <c r="H62" s="208"/>
      <c r="I62" s="208"/>
      <c r="J62" s="208"/>
      <c r="K62" s="208"/>
      <c r="L62" s="208"/>
      <c r="M62" s="208"/>
      <c r="N62" s="210"/>
    </row>
    <row r="63" spans="1:14" s="110" customFormat="1" ht="19.5" customHeight="1">
      <c r="A63" s="203">
        <f>A58+1</f>
        <v>16</v>
      </c>
      <c r="B63" s="204" t="str">
        <f>B64</f>
        <v>수호초</v>
      </c>
      <c r="C63" s="214" t="str">
        <f>C64</f>
        <v>10cm</v>
      </c>
      <c r="D63" s="205">
        <f>D64</f>
        <v>1.03</v>
      </c>
      <c r="E63" s="206" t="s">
        <v>371</v>
      </c>
      <c r="F63" s="207"/>
      <c r="G63" s="208" t="s">
        <v>122</v>
      </c>
      <c r="H63" s="208"/>
      <c r="I63" s="208"/>
      <c r="J63" s="208"/>
      <c r="K63" s="208"/>
      <c r="L63" s="208"/>
      <c r="M63" s="209"/>
      <c r="N63" s="210"/>
    </row>
    <row r="64" spans="1:14" s="110" customFormat="1" ht="19.5" customHeight="1">
      <c r="A64" s="203"/>
      <c r="B64" s="211" t="str">
        <f>'수량(식재)'!A16</f>
        <v>수호초</v>
      </c>
      <c r="C64" s="211" t="str">
        <f>'수량(식재)'!B16</f>
        <v>10cm</v>
      </c>
      <c r="D64" s="213">
        <v>1.03</v>
      </c>
      <c r="E64" s="206" t="s">
        <v>368</v>
      </c>
      <c r="F64" s="207">
        <f>자재단가!D17</f>
        <v>2000</v>
      </c>
      <c r="G64" s="208">
        <f>ROUNDDOWN(D64*F64,0)</f>
        <v>2060</v>
      </c>
      <c r="H64" s="208"/>
      <c r="I64" s="208">
        <f>ROUNDDOWN(D64*H64,0)</f>
        <v>0</v>
      </c>
      <c r="J64" s="208"/>
      <c r="K64" s="208">
        <f>ROUNDDOWN(D64*J64,0)</f>
        <v>0</v>
      </c>
      <c r="L64" s="208">
        <f>ROUNDDOWN(J64+H64+F64,0)</f>
        <v>2000</v>
      </c>
      <c r="M64" s="208">
        <f>ROUNDDOWN(K64+I64+G64,0)</f>
        <v>2060</v>
      </c>
      <c r="N64" s="210"/>
    </row>
    <row r="65" spans="1:14" s="110" customFormat="1" ht="19.5" customHeight="1">
      <c r="A65" s="203"/>
      <c r="B65" s="211" t="str">
        <f>기초일위!B40</f>
        <v>지피,초화 식재</v>
      </c>
      <c r="C65" s="214" t="str">
        <f>기초일위!C40</f>
        <v>양호</v>
      </c>
      <c r="D65" s="205">
        <v>1</v>
      </c>
      <c r="E65" s="206" t="s">
        <v>368</v>
      </c>
      <c r="F65" s="207">
        <f>기초일위!G43</f>
        <v>0</v>
      </c>
      <c r="G65" s="208">
        <f>ROUNDDOWN(D65*F65,0)</f>
        <v>0</v>
      </c>
      <c r="H65" s="208">
        <f>기초일위!I43</f>
        <v>162</v>
      </c>
      <c r="I65" s="208">
        <f>ROUNDDOWN(D65*H65,0)</f>
        <v>162</v>
      </c>
      <c r="J65" s="208">
        <f>기초일위!K43</f>
        <v>0</v>
      </c>
      <c r="K65" s="208">
        <f>ROUNDDOWN(D65*J65,0)</f>
        <v>0</v>
      </c>
      <c r="L65" s="208">
        <f>ROUNDDOWN(J65+H65+F65,0)</f>
        <v>162</v>
      </c>
      <c r="M65" s="208">
        <f>ROUNDDOWN(K65+I65+G65,0)</f>
        <v>162</v>
      </c>
      <c r="N65" s="210"/>
    </row>
    <row r="66" spans="1:14" s="110" customFormat="1" ht="19.5" customHeight="1">
      <c r="A66" s="203"/>
      <c r="B66" s="214" t="s">
        <v>124</v>
      </c>
      <c r="C66" s="210"/>
      <c r="D66" s="213"/>
      <c r="E66" s="206"/>
      <c r="F66" s="207"/>
      <c r="G66" s="208">
        <f>ROUNDDOWN(SUM(G64:G65),0)</f>
        <v>2060</v>
      </c>
      <c r="H66" s="208"/>
      <c r="I66" s="208">
        <f>ROUNDDOWN(SUM(I64:I65),0)</f>
        <v>162</v>
      </c>
      <c r="J66" s="208"/>
      <c r="K66" s="208">
        <f>ROUNDDOWN(SUM(K64:K65),0)</f>
        <v>0</v>
      </c>
      <c r="L66" s="208"/>
      <c r="M66" s="208">
        <f>ROUNDDOWN(G66+I66+K66,0)</f>
        <v>2222</v>
      </c>
      <c r="N66" s="210"/>
    </row>
    <row r="67" spans="1:14" s="110" customFormat="1" ht="19.5" customHeight="1">
      <c r="A67" s="203"/>
      <c r="B67" s="214"/>
      <c r="C67" s="210"/>
      <c r="D67" s="213"/>
      <c r="E67" s="206"/>
      <c r="F67" s="207"/>
      <c r="G67" s="208"/>
      <c r="H67" s="208"/>
      <c r="I67" s="208"/>
      <c r="J67" s="208"/>
      <c r="K67" s="208"/>
      <c r="L67" s="208"/>
      <c r="M67" s="208"/>
      <c r="N67" s="210"/>
    </row>
    <row r="68" spans="1:14" s="110" customFormat="1" ht="19.5" customHeight="1">
      <c r="A68" s="203">
        <f>A63+1</f>
        <v>17</v>
      </c>
      <c r="B68" s="204" t="str">
        <f>B69</f>
        <v>무늬둥글레</v>
      </c>
      <c r="C68" s="214" t="str">
        <f>C69</f>
        <v>10cm</v>
      </c>
      <c r="D68" s="205">
        <v>1</v>
      </c>
      <c r="E68" s="206" t="s">
        <v>368</v>
      </c>
      <c r="F68" s="207"/>
      <c r="G68" s="208" t="s">
        <v>122</v>
      </c>
      <c r="H68" s="208"/>
      <c r="I68" s="208"/>
      <c r="J68" s="208"/>
      <c r="K68" s="208"/>
      <c r="L68" s="208"/>
      <c r="M68" s="209"/>
      <c r="N68" s="210"/>
    </row>
    <row r="69" spans="1:14" s="110" customFormat="1" ht="19.5" customHeight="1">
      <c r="A69" s="203"/>
      <c r="B69" s="211" t="str">
        <f>'수량(식재)'!A17</f>
        <v>무늬둥글레</v>
      </c>
      <c r="C69" s="568" t="str">
        <f>'수량(식재)'!B17</f>
        <v>10cm</v>
      </c>
      <c r="D69" s="569">
        <v>1.03</v>
      </c>
      <c r="E69" s="206" t="s">
        <v>368</v>
      </c>
      <c r="F69" s="207">
        <f>자재단가!D18</f>
        <v>2000</v>
      </c>
      <c r="G69" s="208">
        <f>ROUNDDOWN(D69*F69,0)</f>
        <v>2060</v>
      </c>
      <c r="H69" s="208"/>
      <c r="I69" s="208">
        <f>ROUNDDOWN(D69*H69,0)</f>
        <v>0</v>
      </c>
      <c r="J69" s="208"/>
      <c r="K69" s="208">
        <f>ROUNDDOWN(D69*J69,0)</f>
        <v>0</v>
      </c>
      <c r="L69" s="208">
        <f>ROUNDDOWN(J69+H69+F69,0)</f>
        <v>2000</v>
      </c>
      <c r="M69" s="208">
        <f>ROUNDDOWN(K69+I69+G69,0)</f>
        <v>2060</v>
      </c>
      <c r="N69" s="210"/>
    </row>
    <row r="70" spans="1:14" s="110" customFormat="1" ht="19.5" customHeight="1">
      <c r="A70" s="203"/>
      <c r="B70" s="568" t="str">
        <f>기초일위!B40</f>
        <v>지피,초화 식재</v>
      </c>
      <c r="C70" s="827" t="str">
        <f>기초일위!C40</f>
        <v>양호</v>
      </c>
      <c r="D70" s="564">
        <v>1</v>
      </c>
      <c r="E70" s="206" t="s">
        <v>368</v>
      </c>
      <c r="F70" s="565">
        <f>기초일위!G43</f>
        <v>0</v>
      </c>
      <c r="G70" s="566">
        <f>ROUNDDOWN(D70*F70,0)</f>
        <v>0</v>
      </c>
      <c r="H70" s="566">
        <f>기초일위!I43</f>
        <v>162</v>
      </c>
      <c r="I70" s="566">
        <f>ROUNDDOWN(D70*H70,0)</f>
        <v>162</v>
      </c>
      <c r="J70" s="566">
        <f>기초일위!K43</f>
        <v>0</v>
      </c>
      <c r="K70" s="566">
        <f>ROUNDDOWN(D70*J70,0)</f>
        <v>0</v>
      </c>
      <c r="L70" s="566">
        <f>ROUNDDOWN(J70+H70+F70,0)</f>
        <v>162</v>
      </c>
      <c r="M70" s="566">
        <f>ROUNDDOWN(K70+I70+G70,0)</f>
        <v>162</v>
      </c>
      <c r="N70" s="210"/>
    </row>
    <row r="71" spans="1:14" s="110" customFormat="1" ht="19.5" customHeight="1">
      <c r="A71" s="203"/>
      <c r="B71" s="214" t="s">
        <v>124</v>
      </c>
      <c r="C71" s="210"/>
      <c r="D71" s="213"/>
      <c r="E71" s="206"/>
      <c r="F71" s="207"/>
      <c r="G71" s="208">
        <f>ROUNDDOWN(SUM(G69:G70),0)</f>
        <v>2060</v>
      </c>
      <c r="H71" s="208"/>
      <c r="I71" s="208">
        <f>ROUNDDOWN(SUM(I69:I70),0)</f>
        <v>162</v>
      </c>
      <c r="J71" s="208"/>
      <c r="K71" s="208">
        <f>ROUNDDOWN(SUM(K69:K70),0)</f>
        <v>0</v>
      </c>
      <c r="L71" s="208"/>
      <c r="M71" s="208">
        <f>ROUNDDOWN(G71+I71+K71,0)</f>
        <v>2222</v>
      </c>
      <c r="N71" s="210"/>
    </row>
    <row r="72" spans="1:14" s="110" customFormat="1" ht="19.5" customHeight="1">
      <c r="A72" s="203"/>
      <c r="B72" s="214"/>
      <c r="C72" s="214"/>
      <c r="D72" s="213"/>
      <c r="E72" s="206"/>
      <c r="F72" s="207"/>
      <c r="G72" s="208"/>
      <c r="H72" s="208"/>
      <c r="I72" s="208"/>
      <c r="J72" s="208"/>
      <c r="K72" s="208"/>
      <c r="L72" s="208"/>
      <c r="M72" s="208"/>
      <c r="N72" s="210"/>
    </row>
    <row r="73" spans="1:14" s="560" customFormat="1" ht="19.5" customHeight="1">
      <c r="A73" s="563">
        <f>A68+1</f>
        <v>18</v>
      </c>
      <c r="B73" s="204" t="str">
        <f>B74</f>
        <v>황금조팝</v>
      </c>
      <c r="C73" s="567" t="str">
        <f>C74</f>
        <v>10cm</v>
      </c>
      <c r="D73" s="564">
        <f>D74</f>
        <v>1.03</v>
      </c>
      <c r="E73" s="206" t="s">
        <v>371</v>
      </c>
      <c r="F73" s="565"/>
      <c r="G73" s="566" t="s">
        <v>122</v>
      </c>
      <c r="H73" s="566"/>
      <c r="I73" s="566"/>
      <c r="J73" s="566"/>
      <c r="K73" s="566"/>
      <c r="L73" s="566"/>
      <c r="M73" s="209"/>
      <c r="N73" s="567"/>
    </row>
    <row r="74" spans="1:14" s="560" customFormat="1" ht="19.5" customHeight="1">
      <c r="A74" s="563"/>
      <c r="B74" s="568" t="str">
        <f>'수량(식재)'!A18</f>
        <v>황금조팝</v>
      </c>
      <c r="C74" s="568" t="str">
        <f>'수량(식재)'!B18</f>
        <v>10cm</v>
      </c>
      <c r="D74" s="569">
        <v>1.03</v>
      </c>
      <c r="E74" s="206" t="s">
        <v>368</v>
      </c>
      <c r="F74" s="565">
        <f>자재단가!D19</f>
        <v>3000</v>
      </c>
      <c r="G74" s="566">
        <f>ROUNDDOWN(D74*F74,0)</f>
        <v>3090</v>
      </c>
      <c r="H74" s="566"/>
      <c r="I74" s="566">
        <f>ROUNDDOWN(D74*H74,0)</f>
        <v>0</v>
      </c>
      <c r="J74" s="566"/>
      <c r="K74" s="566">
        <f>ROUNDDOWN(D74*J74,0)</f>
        <v>0</v>
      </c>
      <c r="L74" s="566">
        <f>ROUNDDOWN(J74+H74+F74,0)</f>
        <v>3000</v>
      </c>
      <c r="M74" s="566">
        <f>ROUNDDOWN(K74+I74+G74,0)</f>
        <v>3090</v>
      </c>
      <c r="N74" s="567"/>
    </row>
    <row r="75" spans="1:14" s="560" customFormat="1" ht="19.5" customHeight="1">
      <c r="A75" s="563"/>
      <c r="B75" s="568" t="str">
        <f>기초일위!B40</f>
        <v>지피,초화 식재</v>
      </c>
      <c r="C75" s="827" t="str">
        <f>기초일위!C40</f>
        <v>양호</v>
      </c>
      <c r="D75" s="564">
        <v>1</v>
      </c>
      <c r="E75" s="206" t="s">
        <v>368</v>
      </c>
      <c r="F75" s="565">
        <f>기초일위!G43</f>
        <v>0</v>
      </c>
      <c r="G75" s="566">
        <f>ROUNDDOWN(D75*F75,0)</f>
        <v>0</v>
      </c>
      <c r="H75" s="566">
        <f>기초일위!I43</f>
        <v>162</v>
      </c>
      <c r="I75" s="566">
        <f>ROUNDDOWN(D75*H75,0)</f>
        <v>162</v>
      </c>
      <c r="J75" s="566">
        <f>기초일위!K43</f>
        <v>0</v>
      </c>
      <c r="K75" s="566">
        <f>ROUNDDOWN(D75*J75,0)</f>
        <v>0</v>
      </c>
      <c r="L75" s="566">
        <f>ROUNDDOWN(J75+H75+F75,0)</f>
        <v>162</v>
      </c>
      <c r="M75" s="566">
        <f>ROUNDDOWN(K75+I75+G75,0)</f>
        <v>162</v>
      </c>
      <c r="N75" s="567"/>
    </row>
    <row r="76" spans="1:14" s="560" customFormat="1" ht="19.5" customHeight="1">
      <c r="A76" s="563"/>
      <c r="B76" s="214" t="s">
        <v>124</v>
      </c>
      <c r="C76" s="567"/>
      <c r="D76" s="569"/>
      <c r="E76" s="206"/>
      <c r="F76" s="565"/>
      <c r="G76" s="566">
        <f>ROUNDDOWN(SUM(G74:G75),0)</f>
        <v>3090</v>
      </c>
      <c r="H76" s="566"/>
      <c r="I76" s="566">
        <f>ROUNDDOWN(SUM(I74:I75),0)</f>
        <v>162</v>
      </c>
      <c r="J76" s="566"/>
      <c r="K76" s="566">
        <f>ROUNDDOWN(SUM(K74:K75),0)</f>
        <v>0</v>
      </c>
      <c r="L76" s="566"/>
      <c r="M76" s="566">
        <f>ROUNDDOWN(G76+I76+K76,0)</f>
        <v>3252</v>
      </c>
      <c r="N76" s="567"/>
    </row>
    <row r="77" spans="1:14" s="560" customFormat="1" ht="19.5" customHeight="1">
      <c r="A77" s="563"/>
      <c r="B77" s="214"/>
      <c r="C77" s="567"/>
      <c r="D77" s="569"/>
      <c r="E77" s="206"/>
      <c r="F77" s="565"/>
      <c r="G77" s="566"/>
      <c r="H77" s="566"/>
      <c r="I77" s="566"/>
      <c r="J77" s="566"/>
      <c r="K77" s="566"/>
      <c r="L77" s="566"/>
      <c r="M77" s="566"/>
      <c r="N77" s="567"/>
    </row>
    <row r="78" spans="1:14" s="560" customFormat="1" ht="19.5" customHeight="1">
      <c r="A78" s="563">
        <f>A73+1</f>
        <v>19</v>
      </c>
      <c r="B78" s="204" t="str">
        <f>B79</f>
        <v>노루오줌</v>
      </c>
      <c r="C78" s="214" t="str">
        <f>C79</f>
        <v>10cm</v>
      </c>
      <c r="D78" s="564">
        <f>D79</f>
        <v>1.03</v>
      </c>
      <c r="E78" s="206" t="s">
        <v>371</v>
      </c>
      <c r="F78" s="565"/>
      <c r="G78" s="566" t="s">
        <v>122</v>
      </c>
      <c r="H78" s="566"/>
      <c r="I78" s="566"/>
      <c r="J78" s="566"/>
      <c r="K78" s="566"/>
      <c r="L78" s="566"/>
      <c r="M78" s="209"/>
      <c r="N78" s="567"/>
    </row>
    <row r="79" spans="1:14" s="560" customFormat="1" ht="19.5" customHeight="1">
      <c r="A79" s="563"/>
      <c r="B79" s="568" t="str">
        <f>'수량(식재)'!A19</f>
        <v>노루오줌</v>
      </c>
      <c r="C79" s="568" t="str">
        <f>'수량(식재)'!B19</f>
        <v>10cm</v>
      </c>
      <c r="D79" s="569">
        <v>1.03</v>
      </c>
      <c r="E79" s="206" t="s">
        <v>368</v>
      </c>
      <c r="F79" s="565">
        <f>자재단가!D20</f>
        <v>1300</v>
      </c>
      <c r="G79" s="566">
        <f>ROUNDDOWN(D79*F79,0)</f>
        <v>1339</v>
      </c>
      <c r="H79" s="566"/>
      <c r="I79" s="566">
        <f>ROUNDDOWN(D79*H79,0)</f>
        <v>0</v>
      </c>
      <c r="J79" s="566"/>
      <c r="K79" s="566">
        <f>ROUNDDOWN(D79*J79,0)</f>
        <v>0</v>
      </c>
      <c r="L79" s="566">
        <f>ROUNDDOWN(J79+H79+F79,0)</f>
        <v>1300</v>
      </c>
      <c r="M79" s="566">
        <f>ROUNDDOWN(K79+I79+G79,0)</f>
        <v>1339</v>
      </c>
      <c r="N79" s="567"/>
    </row>
    <row r="80" spans="1:14" s="560" customFormat="1" ht="19.5" customHeight="1">
      <c r="A80" s="563"/>
      <c r="B80" s="568" t="str">
        <f>기초일위!B40</f>
        <v>지피,초화 식재</v>
      </c>
      <c r="C80" s="827" t="str">
        <f>기초일위!C40</f>
        <v>양호</v>
      </c>
      <c r="D80" s="564">
        <v>1</v>
      </c>
      <c r="E80" s="206" t="s">
        <v>368</v>
      </c>
      <c r="F80" s="565">
        <f>기초일위!G43</f>
        <v>0</v>
      </c>
      <c r="G80" s="566">
        <f>ROUNDDOWN(D80*F80,0)</f>
        <v>0</v>
      </c>
      <c r="H80" s="566">
        <f>기초일위!I43</f>
        <v>162</v>
      </c>
      <c r="I80" s="566">
        <f>ROUNDDOWN(D80*H80,0)</f>
        <v>162</v>
      </c>
      <c r="J80" s="566">
        <f>기초일위!K43</f>
        <v>0</v>
      </c>
      <c r="K80" s="566">
        <f>ROUNDDOWN(D80*J80,0)</f>
        <v>0</v>
      </c>
      <c r="L80" s="566">
        <f>ROUNDDOWN(J80+H80+F80,0)</f>
        <v>162</v>
      </c>
      <c r="M80" s="566">
        <f>ROUNDDOWN(K80+I80+G80,0)</f>
        <v>162</v>
      </c>
      <c r="N80" s="567"/>
    </row>
    <row r="81" spans="1:14" s="560" customFormat="1" ht="19.5" customHeight="1">
      <c r="A81" s="563"/>
      <c r="B81" s="214" t="s">
        <v>124</v>
      </c>
      <c r="C81" s="567"/>
      <c r="D81" s="569"/>
      <c r="E81" s="206"/>
      <c r="F81" s="565"/>
      <c r="G81" s="566">
        <f>ROUNDDOWN(SUM(G79:G80),0)</f>
        <v>1339</v>
      </c>
      <c r="H81" s="566"/>
      <c r="I81" s="566">
        <f>ROUNDDOWN(SUM(I79:I80),0)</f>
        <v>162</v>
      </c>
      <c r="J81" s="566"/>
      <c r="K81" s="566">
        <f>ROUNDDOWN(SUM(K79:K80),0)</f>
        <v>0</v>
      </c>
      <c r="L81" s="566"/>
      <c r="M81" s="566">
        <f>ROUNDDOWN(G81+I81+K81,0)</f>
        <v>1501</v>
      </c>
      <c r="N81" s="567"/>
    </row>
    <row r="82" spans="1:14" s="560" customFormat="1" ht="19.5" customHeight="1">
      <c r="A82" s="563"/>
      <c r="B82" s="214"/>
      <c r="C82" s="567"/>
      <c r="D82" s="569"/>
      <c r="E82" s="206"/>
      <c r="F82" s="565"/>
      <c r="G82" s="566"/>
      <c r="H82" s="566"/>
      <c r="I82" s="566"/>
      <c r="J82" s="566"/>
      <c r="K82" s="566"/>
      <c r="L82" s="566"/>
      <c r="M82" s="566"/>
      <c r="N82" s="567"/>
    </row>
    <row r="83" spans="1:14" s="560" customFormat="1" ht="19.5" customHeight="1">
      <c r="A83" s="563">
        <f>A78+1</f>
        <v>20</v>
      </c>
      <c r="B83" s="204" t="str">
        <f>B84</f>
        <v>잔디</v>
      </c>
      <c r="C83" s="214" t="str">
        <f>C84</f>
        <v>0.3x0.3xL0.03</v>
      </c>
      <c r="D83" s="564">
        <v>1</v>
      </c>
      <c r="E83" s="206" t="s">
        <v>367</v>
      </c>
      <c r="F83" s="565"/>
      <c r="G83" s="566" t="s">
        <v>122</v>
      </c>
      <c r="H83" s="566"/>
      <c r="I83" s="566"/>
      <c r="J83" s="566"/>
      <c r="K83" s="566"/>
      <c r="L83" s="566"/>
      <c r="M83" s="209"/>
      <c r="N83" s="567"/>
    </row>
    <row r="84" spans="1:14" s="560" customFormat="1" ht="19.5" customHeight="1">
      <c r="A84" s="563"/>
      <c r="B84" s="568" t="str">
        <f>'수량(식재)'!A20</f>
        <v>잔디</v>
      </c>
      <c r="C84" s="568" t="str">
        <f>'수량(식재)'!B20</f>
        <v>0.3x0.3xL0.03</v>
      </c>
      <c r="D84" s="564">
        <v>11.11</v>
      </c>
      <c r="E84" s="206" t="s">
        <v>126</v>
      </c>
      <c r="F84" s="565">
        <f>자재단가!D21</f>
        <v>300</v>
      </c>
      <c r="G84" s="566">
        <f>ROUNDDOWN(D84*F84,0)</f>
        <v>3333</v>
      </c>
      <c r="H84" s="566"/>
      <c r="I84" s="566">
        <f>ROUNDDOWN(D84*H84,0)</f>
        <v>0</v>
      </c>
      <c r="J84" s="566"/>
      <c r="K84" s="566">
        <f>ROUNDDOWN(D84*J84,0)</f>
        <v>0</v>
      </c>
      <c r="L84" s="566">
        <f>ROUNDDOWN(J84+H84+F84,0)</f>
        <v>300</v>
      </c>
      <c r="M84" s="566">
        <f>ROUNDDOWN(K84+I84+G84,0)</f>
        <v>3333</v>
      </c>
      <c r="N84" s="567"/>
    </row>
    <row r="85" spans="1:14" s="560" customFormat="1" ht="19.5" customHeight="1">
      <c r="A85" s="563"/>
      <c r="B85" s="568" t="str">
        <f>기초일위!B45</f>
        <v>평떼붙임</v>
      </c>
      <c r="C85" s="568" t="str">
        <f>기초일위!C45</f>
        <v>양호</v>
      </c>
      <c r="D85" s="564">
        <v>1</v>
      </c>
      <c r="E85" s="206" t="s">
        <v>367</v>
      </c>
      <c r="F85" s="565">
        <f>기초일위!G48</f>
        <v>0</v>
      </c>
      <c r="G85" s="566">
        <f>ROUNDDOWN(D85*F85,0)</f>
        <v>0</v>
      </c>
      <c r="H85" s="565">
        <f>기초일위!I48</f>
        <v>3182</v>
      </c>
      <c r="I85" s="566">
        <f>ROUNDDOWN(D85*H85,0)</f>
        <v>3182</v>
      </c>
      <c r="J85" s="565">
        <f>기초일위!K48</f>
        <v>0</v>
      </c>
      <c r="K85" s="566">
        <f>ROUNDDOWN(D85*J85,0)</f>
        <v>0</v>
      </c>
      <c r="L85" s="566">
        <f>ROUNDDOWN(J85+H85+F85,0)</f>
        <v>3182</v>
      </c>
      <c r="M85" s="566">
        <f>ROUNDDOWN(K85+I85+G85,0)</f>
        <v>3182</v>
      </c>
      <c r="N85" s="567"/>
    </row>
    <row r="86" spans="1:14" s="560" customFormat="1" ht="19.5" customHeight="1">
      <c r="A86" s="563"/>
      <c r="B86" s="214" t="s">
        <v>124</v>
      </c>
      <c r="C86" s="567"/>
      <c r="D86" s="569"/>
      <c r="E86" s="206"/>
      <c r="F86" s="565"/>
      <c r="G86" s="566">
        <f>ROUNDDOWN(SUM(G84:G85),0)</f>
        <v>3333</v>
      </c>
      <c r="H86" s="566"/>
      <c r="I86" s="566">
        <f>ROUNDDOWN(SUM(I84:I85),0)</f>
        <v>3182</v>
      </c>
      <c r="J86" s="566"/>
      <c r="K86" s="566">
        <f>ROUNDDOWN(SUM(K84:K85),0)</f>
        <v>0</v>
      </c>
      <c r="L86" s="566"/>
      <c r="M86" s="566">
        <f>ROUNDDOWN(G86+I86+K86,0)</f>
        <v>6515</v>
      </c>
      <c r="N86" s="567"/>
    </row>
    <row r="87" spans="1:14" s="560" customFormat="1" ht="19.5" customHeight="1">
      <c r="A87" s="563"/>
      <c r="B87" s="214"/>
      <c r="C87" s="214"/>
      <c r="D87" s="569"/>
      <c r="E87" s="206"/>
      <c r="F87" s="565"/>
      <c r="G87" s="566"/>
      <c r="H87" s="566"/>
      <c r="I87" s="566"/>
      <c r="J87" s="566"/>
      <c r="K87" s="566"/>
      <c r="L87" s="566"/>
      <c r="M87" s="566"/>
      <c r="N87" s="567"/>
    </row>
    <row r="88" spans="1:14" s="110" customFormat="1" ht="19.5" customHeight="1">
      <c r="A88" s="203">
        <f>A83+1</f>
        <v>21</v>
      </c>
      <c r="B88" s="217" t="s">
        <v>438</v>
      </c>
      <c r="C88" s="214"/>
      <c r="D88" s="205">
        <v>1</v>
      </c>
      <c r="E88" s="206" t="s">
        <v>127</v>
      </c>
      <c r="F88" s="207"/>
      <c r="G88" s="208" t="s">
        <v>122</v>
      </c>
      <c r="H88" s="208"/>
      <c r="I88" s="208"/>
      <c r="J88" s="208"/>
      <c r="K88" s="208"/>
      <c r="L88" s="208"/>
      <c r="M88" s="209"/>
      <c r="N88" s="210"/>
    </row>
    <row r="89" spans="1:14" s="110" customFormat="1" ht="19.5" customHeight="1">
      <c r="A89" s="203"/>
      <c r="B89" s="211" t="str">
        <f>'수량산출(식재)'!B15</f>
        <v>외송원목</v>
      </c>
      <c r="C89" s="214" t="str">
        <f>'수량산출(식재)'!C15</f>
        <v>Φ45xL900</v>
      </c>
      <c r="D89" s="216">
        <v>2.8999999999999998E-3</v>
      </c>
      <c r="E89" s="211" t="s">
        <v>372</v>
      </c>
      <c r="F89" s="207">
        <f>자재단가!D26</f>
        <v>223530</v>
      </c>
      <c r="G89" s="208">
        <f t="shared" ref="G89:G95" si="0">ROUNDDOWN(D89*F89,0)</f>
        <v>648</v>
      </c>
      <c r="H89" s="208"/>
      <c r="I89" s="208">
        <f t="shared" ref="I89:I95" si="1">ROUNDDOWN(D89*H89,0)</f>
        <v>0</v>
      </c>
      <c r="J89" s="208"/>
      <c r="K89" s="208">
        <f t="shared" ref="K89:K95" si="2">ROUNDDOWN(D89*J89,0)</f>
        <v>0</v>
      </c>
      <c r="L89" s="208">
        <f t="shared" ref="L89:M95" si="3">ROUNDDOWN(J89+H89+F89,0)</f>
        <v>223530</v>
      </c>
      <c r="M89" s="208">
        <f t="shared" si="3"/>
        <v>648</v>
      </c>
      <c r="N89" s="210"/>
    </row>
    <row r="90" spans="1:14" s="110" customFormat="1" ht="19.5" customHeight="1">
      <c r="A90" s="203"/>
      <c r="B90" s="211" t="str">
        <f>'수량산출(식재)'!B18</f>
        <v>외송각재</v>
      </c>
      <c r="C90" s="214" t="str">
        <f>'수량산출(식재)'!C18</f>
        <v>45x45x450</v>
      </c>
      <c r="D90" s="216">
        <v>8.9999999999999998E-4</v>
      </c>
      <c r="E90" s="211" t="s">
        <v>372</v>
      </c>
      <c r="F90" s="207">
        <f>자재단가!D27</f>
        <v>369036</v>
      </c>
      <c r="G90" s="208">
        <f t="shared" si="0"/>
        <v>332</v>
      </c>
      <c r="H90" s="208"/>
      <c r="I90" s="208">
        <f t="shared" si="1"/>
        <v>0</v>
      </c>
      <c r="J90" s="208"/>
      <c r="K90" s="208">
        <f t="shared" si="2"/>
        <v>0</v>
      </c>
      <c r="L90" s="208">
        <f t="shared" si="3"/>
        <v>369036</v>
      </c>
      <c r="M90" s="208">
        <f t="shared" si="3"/>
        <v>332</v>
      </c>
      <c r="N90" s="210"/>
    </row>
    <row r="91" spans="1:14" s="110" customFormat="1" ht="19.5" customHeight="1">
      <c r="A91" s="203"/>
      <c r="B91" s="211" t="str">
        <f>'수량산출(식재)'!B21</f>
        <v>철못</v>
      </c>
      <c r="C91" s="214" t="str">
        <f>'수량산출(식재)'!C21</f>
        <v>N90</v>
      </c>
      <c r="D91" s="216">
        <v>3.0800000000000001E-2</v>
      </c>
      <c r="E91" s="211" t="s">
        <v>373</v>
      </c>
      <c r="F91" s="207">
        <f>자재단가!D28</f>
        <v>850</v>
      </c>
      <c r="G91" s="208">
        <f t="shared" si="0"/>
        <v>26</v>
      </c>
      <c r="H91" s="208"/>
      <c r="I91" s="208">
        <f t="shared" si="1"/>
        <v>0</v>
      </c>
      <c r="J91" s="208"/>
      <c r="K91" s="208">
        <f t="shared" si="2"/>
        <v>0</v>
      </c>
      <c r="L91" s="208">
        <f t="shared" si="3"/>
        <v>850</v>
      </c>
      <c r="M91" s="208">
        <f t="shared" si="3"/>
        <v>26</v>
      </c>
      <c r="N91" s="210"/>
    </row>
    <row r="92" spans="1:14" s="110" customFormat="1" ht="19.5" customHeight="1">
      <c r="A92" s="203"/>
      <c r="B92" s="211" t="str">
        <f>'수량산출(식재)'!B23</f>
        <v>녹화테이프</v>
      </c>
      <c r="C92" s="214" t="str">
        <f>'수량산출(식재)'!C23</f>
        <v>15x10, 1회</v>
      </c>
      <c r="D92" s="215">
        <v>0.155</v>
      </c>
      <c r="E92" s="211" t="s">
        <v>374</v>
      </c>
      <c r="F92" s="207">
        <f>자재단가!D31</f>
        <v>1000</v>
      </c>
      <c r="G92" s="208">
        <f t="shared" si="0"/>
        <v>155</v>
      </c>
      <c r="H92" s="208"/>
      <c r="I92" s="208">
        <f t="shared" si="1"/>
        <v>0</v>
      </c>
      <c r="J92" s="208"/>
      <c r="K92" s="208">
        <f t="shared" si="2"/>
        <v>0</v>
      </c>
      <c r="L92" s="208">
        <f t="shared" si="3"/>
        <v>1000</v>
      </c>
      <c r="M92" s="208">
        <f t="shared" si="3"/>
        <v>155</v>
      </c>
      <c r="N92" s="210"/>
    </row>
    <row r="93" spans="1:14" s="110" customFormat="1" ht="19.5" customHeight="1">
      <c r="A93" s="203"/>
      <c r="B93" s="211" t="str">
        <f>'수량산출(식재)'!B26</f>
        <v>고무바</v>
      </c>
      <c r="C93" s="214" t="str">
        <f>'수량산출(식재)'!C26</f>
        <v>2.1x0.2</v>
      </c>
      <c r="D93" s="213">
        <v>1</v>
      </c>
      <c r="E93" s="211" t="s">
        <v>375</v>
      </c>
      <c r="F93" s="207">
        <f>자재단가!D30</f>
        <v>250</v>
      </c>
      <c r="G93" s="208">
        <f t="shared" si="0"/>
        <v>250</v>
      </c>
      <c r="H93" s="208"/>
      <c r="I93" s="208">
        <f t="shared" si="1"/>
        <v>0</v>
      </c>
      <c r="J93" s="208"/>
      <c r="K93" s="208">
        <f t="shared" si="2"/>
        <v>0</v>
      </c>
      <c r="L93" s="208">
        <f t="shared" si="3"/>
        <v>250</v>
      </c>
      <c r="M93" s="208">
        <f t="shared" si="3"/>
        <v>250</v>
      </c>
      <c r="N93" s="210"/>
    </row>
    <row r="94" spans="1:14" s="110" customFormat="1" ht="19.5" customHeight="1">
      <c r="A94" s="203"/>
      <c r="B94" s="211" t="str">
        <f>'수량산출(식재)'!B28</f>
        <v>녹화끈</v>
      </c>
      <c r="C94" s="214" t="str">
        <f>'수량산출(식재)'!C28</f>
        <v>Φ6, 1회</v>
      </c>
      <c r="D94" s="215">
        <v>0.22500000000000001</v>
      </c>
      <c r="E94" s="211" t="s">
        <v>376</v>
      </c>
      <c r="F94" s="207">
        <f>자재단가!D29</f>
        <v>35</v>
      </c>
      <c r="G94" s="208">
        <f t="shared" si="0"/>
        <v>7</v>
      </c>
      <c r="H94" s="208"/>
      <c r="I94" s="208">
        <f t="shared" si="1"/>
        <v>0</v>
      </c>
      <c r="J94" s="208"/>
      <c r="K94" s="208">
        <f t="shared" si="2"/>
        <v>0</v>
      </c>
      <c r="L94" s="208">
        <f t="shared" si="3"/>
        <v>35</v>
      </c>
      <c r="M94" s="208">
        <f t="shared" si="3"/>
        <v>7</v>
      </c>
      <c r="N94" s="210"/>
    </row>
    <row r="95" spans="1:14" s="110" customFormat="1" ht="19.5" customHeight="1">
      <c r="A95" s="203"/>
      <c r="B95" s="211" t="s">
        <v>436</v>
      </c>
      <c r="C95" s="214"/>
      <c r="D95" s="213">
        <f>'수량산출(식재)'!D31</f>
        <v>1.8</v>
      </c>
      <c r="E95" s="211" t="s">
        <v>376</v>
      </c>
      <c r="F95" s="207"/>
      <c r="G95" s="208">
        <f t="shared" si="0"/>
        <v>0</v>
      </c>
      <c r="H95" s="208">
        <f>기초일위!I57</f>
        <v>225</v>
      </c>
      <c r="I95" s="208">
        <f t="shared" si="1"/>
        <v>405</v>
      </c>
      <c r="J95" s="208"/>
      <c r="K95" s="208">
        <f t="shared" si="2"/>
        <v>0</v>
      </c>
      <c r="L95" s="208">
        <f t="shared" si="3"/>
        <v>225</v>
      </c>
      <c r="M95" s="208">
        <f t="shared" si="3"/>
        <v>405</v>
      </c>
      <c r="N95" s="210"/>
    </row>
    <row r="96" spans="1:14" s="110" customFormat="1" ht="19.5" customHeight="1">
      <c r="A96" s="203"/>
      <c r="B96" s="214" t="s">
        <v>124</v>
      </c>
      <c r="C96" s="210"/>
      <c r="D96" s="213"/>
      <c r="E96" s="206"/>
      <c r="F96" s="207"/>
      <c r="G96" s="208">
        <f>ROUNDDOWN(SUM(G89:G95),0)</f>
        <v>1418</v>
      </c>
      <c r="H96" s="208"/>
      <c r="I96" s="208">
        <f>ROUNDDOWN(SUM(I89:I95),0)</f>
        <v>405</v>
      </c>
      <c r="J96" s="208"/>
      <c r="K96" s="208">
        <f>ROUNDDOWN(SUM(K89:K95),0)</f>
        <v>0</v>
      </c>
      <c r="L96" s="208"/>
      <c r="M96" s="208">
        <f>ROUNDDOWN(G96+I96+K96,0)</f>
        <v>1823</v>
      </c>
      <c r="N96" s="210"/>
    </row>
    <row r="97" spans="1:14" s="110" customFormat="1" ht="19.5" customHeight="1">
      <c r="A97" s="203"/>
      <c r="B97" s="214"/>
      <c r="C97" s="214"/>
      <c r="D97" s="213"/>
      <c r="E97" s="206"/>
      <c r="F97" s="207"/>
      <c r="G97" s="208"/>
      <c r="H97" s="208"/>
      <c r="I97" s="208"/>
      <c r="J97" s="208"/>
      <c r="K97" s="208"/>
      <c r="L97" s="208"/>
      <c r="M97" s="208"/>
      <c r="N97" s="210"/>
    </row>
    <row r="98" spans="1:14" s="110" customFormat="1" ht="19.5" customHeight="1">
      <c r="A98" s="203">
        <f>A88+1</f>
        <v>22</v>
      </c>
      <c r="B98" s="217" t="s">
        <v>439</v>
      </c>
      <c r="C98" s="214"/>
      <c r="D98" s="205">
        <v>1</v>
      </c>
      <c r="E98" s="206" t="s">
        <v>127</v>
      </c>
      <c r="F98" s="207"/>
      <c r="G98" s="208" t="s">
        <v>122</v>
      </c>
      <c r="H98" s="208"/>
      <c r="I98" s="208"/>
      <c r="J98" s="208"/>
      <c r="K98" s="208"/>
      <c r="L98" s="208"/>
      <c r="M98" s="209"/>
      <c r="N98" s="210"/>
    </row>
    <row r="99" spans="1:14" s="110" customFormat="1" ht="19.5" customHeight="1">
      <c r="A99" s="203"/>
      <c r="B99" s="211" t="s">
        <v>444</v>
      </c>
      <c r="C99" s="214" t="s">
        <v>445</v>
      </c>
      <c r="D99" s="216">
        <v>8.8999999999999999E-3</v>
      </c>
      <c r="E99" s="211" t="s">
        <v>372</v>
      </c>
      <c r="F99" s="207">
        <f>자재단가!D26</f>
        <v>223530</v>
      </c>
      <c r="G99" s="208">
        <f>ROUNDDOWN(D99*F99,0)</f>
        <v>1989</v>
      </c>
      <c r="H99" s="208"/>
      <c r="I99" s="208">
        <f>ROUNDDOWN(D99*H99,0)</f>
        <v>0</v>
      </c>
      <c r="J99" s="208"/>
      <c r="K99" s="208">
        <f>ROUNDDOWN(D99*J99,0)</f>
        <v>0</v>
      </c>
      <c r="L99" s="208">
        <f t="shared" ref="L99:M103" si="4">ROUNDDOWN(J99+H99+F99,0)</f>
        <v>223530</v>
      </c>
      <c r="M99" s="208">
        <f t="shared" si="4"/>
        <v>1989</v>
      </c>
      <c r="N99" s="210"/>
    </row>
    <row r="100" spans="1:14" s="110" customFormat="1" ht="19.5" customHeight="1">
      <c r="A100" s="203"/>
      <c r="B100" s="211" t="s">
        <v>446</v>
      </c>
      <c r="C100" s="214" t="s">
        <v>447</v>
      </c>
      <c r="D100" s="215">
        <v>0.34399999999999997</v>
      </c>
      <c r="E100" s="211" t="s">
        <v>385</v>
      </c>
      <c r="F100" s="207">
        <f>자재단가!D31</f>
        <v>1000</v>
      </c>
      <c r="G100" s="208">
        <f>ROUNDDOWN(D100*F100,0)</f>
        <v>344</v>
      </c>
      <c r="H100" s="208"/>
      <c r="I100" s="208">
        <f>ROUNDDOWN(D100*H100,0)</f>
        <v>0</v>
      </c>
      <c r="J100" s="208"/>
      <c r="K100" s="208">
        <f>ROUNDDOWN(D100*J100,0)</f>
        <v>0</v>
      </c>
      <c r="L100" s="208">
        <f t="shared" si="4"/>
        <v>1000</v>
      </c>
      <c r="M100" s="208">
        <f t="shared" si="4"/>
        <v>344</v>
      </c>
      <c r="N100" s="210"/>
    </row>
    <row r="101" spans="1:14" s="110" customFormat="1" ht="19.5" customHeight="1">
      <c r="A101" s="203"/>
      <c r="B101" s="211" t="s">
        <v>448</v>
      </c>
      <c r="C101" s="214" t="s">
        <v>449</v>
      </c>
      <c r="D101" s="213">
        <v>1</v>
      </c>
      <c r="E101" s="211" t="s">
        <v>385</v>
      </c>
      <c r="F101" s="207">
        <f>자재단가!D30</f>
        <v>250</v>
      </c>
      <c r="G101" s="208">
        <f>ROUNDDOWN(D101*F101,0)</f>
        <v>250</v>
      </c>
      <c r="H101" s="208"/>
      <c r="I101" s="208">
        <f>ROUNDDOWN(D101*H101,0)</f>
        <v>0</v>
      </c>
      <c r="J101" s="208"/>
      <c r="K101" s="208">
        <f>ROUNDDOWN(D101*J101,0)</f>
        <v>0</v>
      </c>
      <c r="L101" s="208">
        <f t="shared" si="4"/>
        <v>250</v>
      </c>
      <c r="M101" s="208">
        <f t="shared" si="4"/>
        <v>250</v>
      </c>
      <c r="N101" s="210"/>
    </row>
    <row r="102" spans="1:14" s="110" customFormat="1" ht="19.5" customHeight="1">
      <c r="A102" s="203"/>
      <c r="B102" s="211" t="s">
        <v>450</v>
      </c>
      <c r="C102" s="214" t="s">
        <v>451</v>
      </c>
      <c r="D102" s="215">
        <v>0.41399999999999998</v>
      </c>
      <c r="E102" s="211" t="s">
        <v>385</v>
      </c>
      <c r="F102" s="207">
        <f>자재단가!D29</f>
        <v>35</v>
      </c>
      <c r="G102" s="208">
        <f>ROUNDDOWN(D102*F102,0)</f>
        <v>14</v>
      </c>
      <c r="H102" s="208"/>
      <c r="I102" s="208">
        <f>ROUNDDOWN(D102*H102,0)</f>
        <v>0</v>
      </c>
      <c r="J102" s="208"/>
      <c r="K102" s="208">
        <f>ROUNDDOWN(D102*J102,0)</f>
        <v>0</v>
      </c>
      <c r="L102" s="208">
        <f t="shared" si="4"/>
        <v>35</v>
      </c>
      <c r="M102" s="208">
        <f t="shared" si="4"/>
        <v>14</v>
      </c>
      <c r="N102" s="210"/>
    </row>
    <row r="103" spans="1:14" s="110" customFormat="1" ht="19.5" customHeight="1">
      <c r="A103" s="203"/>
      <c r="B103" s="211" t="s">
        <v>436</v>
      </c>
      <c r="C103" s="214"/>
      <c r="D103" s="218">
        <v>5.4</v>
      </c>
      <c r="E103" s="211" t="s">
        <v>385</v>
      </c>
      <c r="F103" s="255"/>
      <c r="G103" s="208"/>
      <c r="H103" s="566">
        <f>기초일위!I57</f>
        <v>225</v>
      </c>
      <c r="I103" s="208">
        <f>ROUNDDOWN(D103*H103,0)</f>
        <v>1215</v>
      </c>
      <c r="J103" s="208"/>
      <c r="K103" s="208">
        <f>ROUNDDOWN(D103*J103,0)</f>
        <v>0</v>
      </c>
      <c r="L103" s="208">
        <f t="shared" si="4"/>
        <v>225</v>
      </c>
      <c r="M103" s="208">
        <f t="shared" si="4"/>
        <v>1215</v>
      </c>
      <c r="N103" s="210"/>
    </row>
    <row r="104" spans="1:14" s="110" customFormat="1" ht="19.5" customHeight="1">
      <c r="A104" s="203"/>
      <c r="B104" s="214" t="s">
        <v>124</v>
      </c>
      <c r="C104" s="210"/>
      <c r="D104" s="213"/>
      <c r="E104" s="206"/>
      <c r="F104" s="207"/>
      <c r="G104" s="208">
        <f>ROUNDDOWN(SUM(G99:G103),0)</f>
        <v>2597</v>
      </c>
      <c r="H104" s="208"/>
      <c r="I104" s="208">
        <f>ROUNDDOWN(SUM(I99:I103),0)</f>
        <v>1215</v>
      </c>
      <c r="J104" s="208"/>
      <c r="K104" s="208">
        <f>ROUNDDOWN(SUM(K99:K103),0)</f>
        <v>0</v>
      </c>
      <c r="L104" s="208"/>
      <c r="M104" s="208">
        <f>ROUNDDOWN(G104+I104+K104,0)</f>
        <v>3812</v>
      </c>
      <c r="N104" s="210"/>
    </row>
    <row r="105" spans="1:14" s="110" customFormat="1" ht="19.5" customHeight="1">
      <c r="A105" s="203"/>
      <c r="B105" s="214"/>
      <c r="C105" s="214"/>
      <c r="D105" s="213"/>
      <c r="E105" s="206"/>
      <c r="F105" s="207"/>
      <c r="G105" s="208"/>
      <c r="H105" s="208"/>
      <c r="I105" s="208"/>
      <c r="J105" s="208"/>
      <c r="K105" s="208"/>
      <c r="L105" s="208"/>
      <c r="M105" s="208"/>
      <c r="N105" s="210"/>
    </row>
    <row r="106" spans="1:14" s="562" customFormat="1" ht="18" customHeight="1">
      <c r="A106" s="563"/>
      <c r="B106" s="568"/>
      <c r="C106" s="476"/>
      <c r="D106" s="564"/>
      <c r="E106" s="573"/>
      <c r="F106" s="566"/>
      <c r="G106" s="566"/>
      <c r="H106" s="566"/>
      <c r="I106" s="566"/>
      <c r="J106" s="566"/>
      <c r="K106" s="566"/>
      <c r="L106" s="566"/>
      <c r="M106" s="566"/>
      <c r="N106" s="567"/>
    </row>
    <row r="107" spans="1:14" s="562" customFormat="1" ht="18" customHeight="1">
      <c r="A107" s="563"/>
      <c r="B107" s="583"/>
      <c r="C107" s="577"/>
      <c r="D107" s="218"/>
      <c r="E107" s="573"/>
      <c r="F107" s="566"/>
      <c r="G107" s="566"/>
      <c r="H107" s="566"/>
      <c r="I107" s="566"/>
      <c r="J107" s="566"/>
      <c r="K107" s="566"/>
      <c r="L107" s="566"/>
      <c r="M107" s="566"/>
      <c r="N107" s="567"/>
    </row>
    <row r="108" spans="1:14" s="562" customFormat="1" ht="18" customHeight="1">
      <c r="A108" s="563"/>
      <c r="B108" s="583"/>
      <c r="C108" s="577"/>
      <c r="D108" s="218"/>
      <c r="E108" s="573"/>
      <c r="F108" s="566"/>
      <c r="G108" s="566"/>
      <c r="H108" s="566"/>
      <c r="I108" s="566"/>
      <c r="J108" s="566"/>
      <c r="K108" s="566"/>
      <c r="L108" s="566"/>
      <c r="M108" s="566"/>
      <c r="N108" s="567"/>
    </row>
    <row r="109" spans="1:14" s="562" customFormat="1" ht="18" customHeight="1">
      <c r="A109" s="574"/>
      <c r="B109" s="583"/>
      <c r="C109" s="583"/>
      <c r="D109" s="569"/>
      <c r="E109" s="573"/>
      <c r="F109" s="566"/>
      <c r="G109" s="566"/>
      <c r="H109" s="566"/>
      <c r="I109" s="566"/>
      <c r="J109" s="566"/>
      <c r="K109" s="566"/>
      <c r="L109" s="566"/>
      <c r="M109" s="566"/>
      <c r="N109" s="567"/>
    </row>
    <row r="110" spans="1:14" s="562" customFormat="1" ht="18" customHeight="1">
      <c r="A110" s="563"/>
      <c r="B110" s="577"/>
      <c r="C110" s="578"/>
      <c r="D110" s="575"/>
      <c r="E110" s="575"/>
      <c r="F110" s="576"/>
      <c r="G110" s="566"/>
      <c r="H110" s="576"/>
      <c r="I110" s="566"/>
      <c r="J110" s="576"/>
      <c r="K110" s="566"/>
      <c r="L110" s="576"/>
      <c r="M110" s="566"/>
      <c r="N110" s="579"/>
    </row>
    <row r="111" spans="1:14" s="110" customFormat="1" ht="19.5" customHeight="1">
      <c r="A111" s="203"/>
      <c r="B111" s="214"/>
      <c r="C111" s="214"/>
      <c r="D111" s="213"/>
      <c r="E111" s="206"/>
      <c r="F111" s="207"/>
      <c r="G111" s="208"/>
      <c r="H111" s="208"/>
      <c r="I111" s="208"/>
      <c r="J111" s="208"/>
      <c r="K111" s="208"/>
      <c r="L111" s="208"/>
      <c r="M111" s="208"/>
      <c r="N111" s="210"/>
    </row>
    <row r="112" spans="1:14" s="110" customFormat="1" ht="19.5" customHeight="1">
      <c r="A112" s="203"/>
      <c r="B112" s="214"/>
      <c r="C112" s="214"/>
      <c r="D112" s="213"/>
      <c r="E112" s="206"/>
      <c r="F112" s="207"/>
      <c r="G112" s="208"/>
      <c r="H112" s="208"/>
      <c r="I112" s="208"/>
      <c r="J112" s="208"/>
      <c r="K112" s="208"/>
      <c r="L112" s="208"/>
      <c r="M112" s="208"/>
      <c r="N112" s="210"/>
    </row>
    <row r="113" spans="1:15" s="110" customFormat="1" ht="19.5" customHeight="1">
      <c r="A113" s="203"/>
      <c r="B113" s="214"/>
      <c r="C113" s="214"/>
      <c r="D113" s="213"/>
      <c r="E113" s="206"/>
      <c r="F113" s="207"/>
      <c r="G113" s="208"/>
      <c r="H113" s="208"/>
      <c r="I113" s="208"/>
      <c r="J113" s="208"/>
      <c r="K113" s="208"/>
      <c r="L113" s="208"/>
      <c r="M113" s="208"/>
      <c r="N113" s="210"/>
    </row>
    <row r="114" spans="1:15" s="110" customFormat="1" ht="19.5" customHeight="1">
      <c r="A114" s="203"/>
      <c r="B114" s="214"/>
      <c r="C114" s="214"/>
      <c r="D114" s="213"/>
      <c r="E114" s="206"/>
      <c r="F114" s="207"/>
      <c r="G114" s="208"/>
      <c r="H114" s="208"/>
      <c r="I114" s="208"/>
      <c r="J114" s="208"/>
      <c r="K114" s="208"/>
      <c r="L114" s="208"/>
      <c r="M114" s="208"/>
      <c r="N114" s="210"/>
    </row>
    <row r="115" spans="1:15" s="110" customFormat="1" ht="19.5" customHeight="1">
      <c r="A115" s="203"/>
      <c r="B115" s="214"/>
      <c r="C115" s="214"/>
      <c r="D115" s="213"/>
      <c r="E115" s="206"/>
      <c r="F115" s="207"/>
      <c r="G115" s="208"/>
      <c r="H115" s="208"/>
      <c r="I115" s="208"/>
      <c r="J115" s="208"/>
      <c r="K115" s="208"/>
      <c r="L115" s="208"/>
      <c r="M115" s="208"/>
      <c r="N115" s="210"/>
    </row>
    <row r="116" spans="1:15" s="110" customFormat="1" ht="19.5" customHeight="1">
      <c r="A116" s="203"/>
      <c r="B116" s="214"/>
      <c r="C116" s="214"/>
      <c r="D116" s="213"/>
      <c r="E116" s="206"/>
      <c r="F116" s="207"/>
      <c r="G116" s="208"/>
      <c r="H116" s="208"/>
      <c r="I116" s="208"/>
      <c r="J116" s="208"/>
      <c r="K116" s="208"/>
      <c r="L116" s="208"/>
      <c r="M116" s="208"/>
      <c r="N116" s="210"/>
    </row>
    <row r="117" spans="1:15" s="111" customFormat="1" ht="18.95" customHeight="1">
      <c r="A117" s="203"/>
      <c r="B117" s="214"/>
      <c r="C117" s="214"/>
      <c r="D117" s="213"/>
      <c r="E117" s="206"/>
      <c r="F117" s="207"/>
      <c r="G117" s="208"/>
      <c r="H117" s="208"/>
      <c r="I117" s="208"/>
      <c r="J117" s="208"/>
      <c r="K117" s="208"/>
      <c r="L117" s="208"/>
      <c r="M117" s="208"/>
      <c r="N117" s="210"/>
      <c r="O117" s="112"/>
    </row>
    <row r="118" spans="1:15" s="111" customFormat="1" ht="18.95" customHeight="1">
      <c r="A118" s="203"/>
      <c r="B118" s="214"/>
      <c r="C118" s="214"/>
      <c r="D118" s="213"/>
      <c r="E118" s="206"/>
      <c r="F118" s="207"/>
      <c r="G118" s="208"/>
      <c r="H118" s="208"/>
      <c r="I118" s="208"/>
      <c r="J118" s="208"/>
      <c r="K118" s="208"/>
      <c r="L118" s="208"/>
      <c r="M118" s="208"/>
      <c r="N118" s="210"/>
      <c r="O118" s="112"/>
    </row>
    <row r="119" spans="1:15" s="111" customFormat="1" ht="18.95" customHeight="1">
      <c r="A119" s="203"/>
      <c r="B119" s="214"/>
      <c r="C119" s="214"/>
      <c r="D119" s="213"/>
      <c r="E119" s="206"/>
      <c r="F119" s="207"/>
      <c r="G119" s="208"/>
      <c r="H119" s="208"/>
      <c r="I119" s="208"/>
      <c r="J119" s="208"/>
      <c r="K119" s="208"/>
      <c r="L119" s="208"/>
      <c r="M119" s="208"/>
      <c r="N119" s="210"/>
      <c r="O119" s="112"/>
    </row>
    <row r="120" spans="1:15" s="111" customFormat="1" ht="18.95" customHeight="1">
      <c r="A120" s="203"/>
      <c r="B120" s="214"/>
      <c r="C120" s="214"/>
      <c r="D120" s="213"/>
      <c r="E120" s="206"/>
      <c r="F120" s="207"/>
      <c r="G120" s="208"/>
      <c r="H120" s="208"/>
      <c r="I120" s="208"/>
      <c r="J120" s="208"/>
      <c r="K120" s="208"/>
      <c r="L120" s="208"/>
      <c r="M120" s="208"/>
      <c r="N120" s="210"/>
      <c r="O120" s="112"/>
    </row>
    <row r="121" spans="1:15" s="111" customFormat="1" ht="18.95" customHeight="1">
      <c r="A121" s="203"/>
      <c r="B121" s="214"/>
      <c r="C121" s="214"/>
      <c r="D121" s="213"/>
      <c r="E121" s="206"/>
      <c r="F121" s="207"/>
      <c r="G121" s="208"/>
      <c r="H121" s="208"/>
      <c r="I121" s="208"/>
      <c r="J121" s="208"/>
      <c r="K121" s="208"/>
      <c r="L121" s="208"/>
      <c r="M121" s="208"/>
      <c r="N121" s="210"/>
      <c r="O121" s="112"/>
    </row>
    <row r="122" spans="1:15" s="111" customFormat="1" ht="18.95" customHeight="1">
      <c r="A122" s="203"/>
      <c r="B122" s="214"/>
      <c r="C122" s="214"/>
      <c r="D122" s="213"/>
      <c r="E122" s="206"/>
      <c r="F122" s="207"/>
      <c r="G122" s="208"/>
      <c r="H122" s="208"/>
      <c r="I122" s="208"/>
      <c r="J122" s="208"/>
      <c r="K122" s="208"/>
      <c r="L122" s="208"/>
      <c r="M122" s="208"/>
      <c r="N122" s="210"/>
      <c r="O122" s="112"/>
    </row>
    <row r="123" spans="1:15" s="111" customFormat="1" ht="18.95" customHeight="1">
      <c r="A123" s="203"/>
      <c r="B123" s="214"/>
      <c r="C123" s="210"/>
      <c r="D123" s="231"/>
      <c r="E123" s="210"/>
      <c r="F123" s="232"/>
      <c r="G123" s="233"/>
      <c r="H123" s="233"/>
      <c r="I123" s="233"/>
      <c r="J123" s="233"/>
      <c r="K123" s="233"/>
      <c r="L123" s="233"/>
      <c r="M123" s="233"/>
      <c r="N123" s="210"/>
      <c r="O123" s="112"/>
    </row>
    <row r="124" spans="1:15" s="111" customFormat="1" ht="18.95" customHeight="1">
      <c r="A124" s="203"/>
      <c r="B124" s="214"/>
      <c r="C124" s="210"/>
      <c r="D124" s="231"/>
      <c r="E124" s="210"/>
      <c r="F124" s="232"/>
      <c r="G124" s="233"/>
      <c r="H124" s="233"/>
      <c r="I124" s="233"/>
      <c r="J124" s="233"/>
      <c r="K124" s="233"/>
      <c r="L124" s="233"/>
      <c r="M124" s="233"/>
      <c r="N124" s="210"/>
      <c r="O124" s="112"/>
    </row>
    <row r="125" spans="1:15" s="111" customFormat="1" ht="18.95" customHeight="1">
      <c r="A125" s="203"/>
      <c r="B125" s="214"/>
      <c r="C125" s="210"/>
      <c r="D125" s="231"/>
      <c r="E125" s="210"/>
      <c r="F125" s="232"/>
      <c r="G125" s="233"/>
      <c r="H125" s="233"/>
      <c r="I125" s="233"/>
      <c r="J125" s="233"/>
      <c r="K125" s="233"/>
      <c r="L125" s="233"/>
      <c r="M125" s="233"/>
      <c r="N125" s="210"/>
      <c r="O125" s="112"/>
    </row>
    <row r="126" spans="1:15" s="111" customFormat="1" ht="18.95" customHeight="1">
      <c r="A126" s="203"/>
      <c r="B126" s="214"/>
      <c r="C126" s="210"/>
      <c r="D126" s="231"/>
      <c r="E126" s="210"/>
      <c r="F126" s="232"/>
      <c r="G126" s="233"/>
      <c r="H126" s="233"/>
      <c r="I126" s="233"/>
      <c r="J126" s="233"/>
      <c r="K126" s="233"/>
      <c r="L126" s="233"/>
      <c r="M126" s="233"/>
      <c r="N126" s="210"/>
      <c r="O126" s="112"/>
    </row>
    <row r="127" spans="1:15" s="111" customFormat="1" ht="18.95" customHeight="1">
      <c r="A127" s="203"/>
      <c r="B127" s="214"/>
      <c r="C127" s="210"/>
      <c r="D127" s="231"/>
      <c r="E127" s="210"/>
      <c r="F127" s="232"/>
      <c r="G127" s="233"/>
      <c r="H127" s="233"/>
      <c r="I127" s="233"/>
      <c r="J127" s="233"/>
      <c r="K127" s="233"/>
      <c r="L127" s="233"/>
      <c r="M127" s="233"/>
      <c r="N127" s="210"/>
      <c r="O127" s="112"/>
    </row>
    <row r="128" spans="1:15" s="111" customFormat="1" ht="18.95" customHeight="1">
      <c r="A128" s="203"/>
      <c r="B128" s="214"/>
      <c r="C128" s="210"/>
      <c r="D128" s="231"/>
      <c r="E128" s="210"/>
      <c r="F128" s="232"/>
      <c r="G128" s="233"/>
      <c r="H128" s="233"/>
      <c r="I128" s="233"/>
      <c r="J128" s="233"/>
      <c r="K128" s="233"/>
      <c r="L128" s="233"/>
      <c r="M128" s="233"/>
      <c r="N128" s="210"/>
      <c r="O128" s="112"/>
    </row>
    <row r="129" spans="1:15" s="111" customFormat="1" ht="18.95" customHeight="1">
      <c r="A129" s="203"/>
      <c r="B129" s="214"/>
      <c r="C129" s="210"/>
      <c r="D129" s="231"/>
      <c r="E129" s="210"/>
      <c r="F129" s="232"/>
      <c r="G129" s="233"/>
      <c r="H129" s="233"/>
      <c r="I129" s="233"/>
      <c r="J129" s="233"/>
      <c r="K129" s="233"/>
      <c r="L129" s="233"/>
      <c r="M129" s="233"/>
      <c r="N129" s="210"/>
      <c r="O129" s="112"/>
    </row>
    <row r="130" spans="1:15" s="111" customFormat="1" ht="18.95" customHeight="1">
      <c r="A130" s="203"/>
      <c r="B130" s="214"/>
      <c r="C130" s="210"/>
      <c r="D130" s="231"/>
      <c r="E130" s="210"/>
      <c r="F130" s="232"/>
      <c r="G130" s="233"/>
      <c r="H130" s="233"/>
      <c r="I130" s="233"/>
      <c r="J130" s="233"/>
      <c r="K130" s="233"/>
      <c r="L130" s="233"/>
      <c r="M130" s="233"/>
      <c r="N130" s="210"/>
      <c r="O130" s="112"/>
    </row>
    <row r="131" spans="1:15" s="111" customFormat="1" ht="18.95" customHeight="1">
      <c r="A131" s="203"/>
      <c r="B131" s="214"/>
      <c r="C131" s="210"/>
      <c r="D131" s="231"/>
      <c r="E131" s="210"/>
      <c r="F131" s="232"/>
      <c r="G131" s="233"/>
      <c r="H131" s="233"/>
      <c r="I131" s="233"/>
      <c r="J131" s="233"/>
      <c r="K131" s="233"/>
      <c r="L131" s="233"/>
      <c r="M131" s="233"/>
      <c r="N131" s="210"/>
      <c r="O131" s="112"/>
    </row>
    <row r="132" spans="1:15" s="111" customFormat="1" ht="18.95" customHeight="1">
      <c r="A132" s="203"/>
      <c r="B132" s="214"/>
      <c r="C132" s="210"/>
      <c r="D132" s="231"/>
      <c r="E132" s="210"/>
      <c r="F132" s="232"/>
      <c r="G132" s="233"/>
      <c r="H132" s="233"/>
      <c r="I132" s="233"/>
      <c r="J132" s="233"/>
      <c r="K132" s="233"/>
      <c r="L132" s="233"/>
      <c r="M132" s="233"/>
      <c r="N132" s="210"/>
      <c r="O132" s="112"/>
    </row>
    <row r="133" spans="1:15" s="111" customFormat="1" ht="18.95" customHeight="1">
      <c r="A133" s="203"/>
      <c r="B133" s="214"/>
      <c r="C133" s="210"/>
      <c r="D133" s="231"/>
      <c r="E133" s="210"/>
      <c r="F133" s="232"/>
      <c r="G133" s="233"/>
      <c r="H133" s="233"/>
      <c r="I133" s="233"/>
      <c r="J133" s="233"/>
      <c r="K133" s="233"/>
      <c r="L133" s="233"/>
      <c r="M133" s="233"/>
      <c r="N133" s="210"/>
      <c r="O133" s="112"/>
    </row>
    <row r="134" spans="1:15" s="111" customFormat="1" ht="18.95" customHeight="1">
      <c r="A134" s="203"/>
      <c r="B134" s="214"/>
      <c r="C134" s="210"/>
      <c r="D134" s="231"/>
      <c r="E134" s="210"/>
      <c r="F134" s="232"/>
      <c r="G134" s="233"/>
      <c r="H134" s="233"/>
      <c r="I134" s="233"/>
      <c r="J134" s="233"/>
      <c r="K134" s="233"/>
      <c r="L134" s="233"/>
      <c r="M134" s="233"/>
      <c r="N134" s="210"/>
      <c r="O134" s="112"/>
    </row>
    <row r="135" spans="1:15" s="111" customFormat="1" ht="18.95" customHeight="1">
      <c r="A135" s="203"/>
      <c r="B135" s="214"/>
      <c r="C135" s="210"/>
      <c r="D135" s="231"/>
      <c r="E135" s="210"/>
      <c r="F135" s="232"/>
      <c r="G135" s="233"/>
      <c r="H135" s="233"/>
      <c r="I135" s="233"/>
      <c r="J135" s="233"/>
      <c r="K135" s="233"/>
      <c r="L135" s="233"/>
      <c r="M135" s="233"/>
      <c r="N135" s="210"/>
      <c r="O135" s="112"/>
    </row>
    <row r="136" spans="1:15" s="111" customFormat="1" ht="18.95" customHeight="1">
      <c r="A136" s="203"/>
      <c r="B136" s="214"/>
      <c r="C136" s="210"/>
      <c r="D136" s="231"/>
      <c r="E136" s="210"/>
      <c r="F136" s="232"/>
      <c r="G136" s="233"/>
      <c r="H136" s="233"/>
      <c r="I136" s="233"/>
      <c r="J136" s="233"/>
      <c r="K136" s="233"/>
      <c r="L136" s="233"/>
      <c r="M136" s="233"/>
      <c r="N136" s="210"/>
      <c r="O136" s="112"/>
    </row>
    <row r="137" spans="1:15" s="111" customFormat="1" ht="18.95" customHeight="1">
      <c r="A137" s="203"/>
      <c r="B137" s="214"/>
      <c r="C137" s="210"/>
      <c r="D137" s="231"/>
      <c r="E137" s="210"/>
      <c r="F137" s="232"/>
      <c r="G137" s="233"/>
      <c r="H137" s="233"/>
      <c r="I137" s="233"/>
      <c r="J137" s="233"/>
      <c r="K137" s="233"/>
      <c r="L137" s="233"/>
      <c r="M137" s="233"/>
      <c r="N137" s="210"/>
      <c r="O137" s="112"/>
    </row>
    <row r="138" spans="1:15" s="111" customFormat="1" ht="18.95" customHeight="1">
      <c r="A138" s="203"/>
      <c r="B138" s="214"/>
      <c r="C138" s="210"/>
      <c r="D138" s="231"/>
      <c r="E138" s="210"/>
      <c r="F138" s="232"/>
      <c r="G138" s="233"/>
      <c r="H138" s="233"/>
      <c r="I138" s="233"/>
      <c r="J138" s="233"/>
      <c r="K138" s="233"/>
      <c r="L138" s="233"/>
      <c r="M138" s="233"/>
      <c r="N138" s="210"/>
      <c r="O138" s="112"/>
    </row>
    <row r="139" spans="1:15" s="111" customFormat="1" ht="18.95" customHeight="1">
      <c r="A139" s="203"/>
      <c r="B139" s="214"/>
      <c r="C139" s="210"/>
      <c r="D139" s="231"/>
      <c r="E139" s="210"/>
      <c r="F139" s="232"/>
      <c r="G139" s="233"/>
      <c r="H139" s="233"/>
      <c r="I139" s="233"/>
      <c r="J139" s="233"/>
      <c r="K139" s="233"/>
      <c r="L139" s="233"/>
      <c r="M139" s="233"/>
      <c r="N139" s="210"/>
      <c r="O139" s="112"/>
    </row>
    <row r="140" spans="1:15" s="111" customFormat="1" ht="18.95" customHeight="1">
      <c r="A140" s="203"/>
      <c r="B140" s="214"/>
      <c r="C140" s="210"/>
      <c r="D140" s="231"/>
      <c r="E140" s="210"/>
      <c r="F140" s="232"/>
      <c r="G140" s="233"/>
      <c r="H140" s="233"/>
      <c r="I140" s="233"/>
      <c r="J140" s="233"/>
      <c r="K140" s="233"/>
      <c r="L140" s="233"/>
      <c r="M140" s="233"/>
      <c r="N140" s="210"/>
      <c r="O140" s="112"/>
    </row>
    <row r="141" spans="1:15" s="111" customFormat="1" ht="18.95" customHeight="1">
      <c r="A141" s="203"/>
      <c r="B141" s="214"/>
      <c r="C141" s="210"/>
      <c r="D141" s="231"/>
      <c r="E141" s="210"/>
      <c r="F141" s="232"/>
      <c r="G141" s="233"/>
      <c r="H141" s="233"/>
      <c r="I141" s="233"/>
      <c r="J141" s="233"/>
      <c r="K141" s="233"/>
      <c r="L141" s="233"/>
      <c r="M141" s="233"/>
      <c r="N141" s="210"/>
      <c r="O141" s="112"/>
    </row>
    <row r="142" spans="1:15" s="111" customFormat="1" ht="18.95" customHeight="1">
      <c r="A142" s="203"/>
      <c r="B142" s="214"/>
      <c r="C142" s="210"/>
      <c r="D142" s="231"/>
      <c r="E142" s="210"/>
      <c r="F142" s="232"/>
      <c r="G142" s="233"/>
      <c r="H142" s="233"/>
      <c r="I142" s="233"/>
      <c r="J142" s="233"/>
      <c r="K142" s="233"/>
      <c r="L142" s="233"/>
      <c r="M142" s="233"/>
      <c r="N142" s="210"/>
      <c r="O142" s="112"/>
    </row>
    <row r="143" spans="1:15" s="111" customFormat="1" ht="18.95" customHeight="1">
      <c r="A143" s="203"/>
      <c r="B143" s="214"/>
      <c r="C143" s="210"/>
      <c r="D143" s="231"/>
      <c r="E143" s="210"/>
      <c r="F143" s="232"/>
      <c r="G143" s="233"/>
      <c r="H143" s="233"/>
      <c r="I143" s="233"/>
      <c r="J143" s="233"/>
      <c r="K143" s="233"/>
      <c r="L143" s="233"/>
      <c r="M143" s="233"/>
      <c r="N143" s="210"/>
      <c r="O143" s="112"/>
    </row>
    <row r="144" spans="1:15" s="111" customFormat="1" ht="18.95" customHeight="1">
      <c r="A144" s="203"/>
      <c r="B144" s="214"/>
      <c r="C144" s="210"/>
      <c r="D144" s="231"/>
      <c r="E144" s="210"/>
      <c r="F144" s="232"/>
      <c r="G144" s="233"/>
      <c r="H144" s="233"/>
      <c r="I144" s="233"/>
      <c r="J144" s="233"/>
      <c r="K144" s="233"/>
      <c r="L144" s="233"/>
      <c r="M144" s="233"/>
      <c r="N144" s="210"/>
      <c r="O144" s="112"/>
    </row>
    <row r="145" spans="1:15" s="111" customFormat="1" ht="18.95" customHeight="1">
      <c r="A145" s="203"/>
      <c r="B145" s="214"/>
      <c r="C145" s="210"/>
      <c r="D145" s="231"/>
      <c r="E145" s="210"/>
      <c r="F145" s="232"/>
      <c r="G145" s="233"/>
      <c r="H145" s="233"/>
      <c r="I145" s="233"/>
      <c r="J145" s="233"/>
      <c r="K145" s="233"/>
      <c r="L145" s="233"/>
      <c r="M145" s="233"/>
      <c r="N145" s="210"/>
      <c r="O145" s="112"/>
    </row>
    <row r="146" spans="1:15" s="111" customFormat="1" ht="18.95" customHeight="1">
      <c r="A146" s="203"/>
      <c r="B146" s="214"/>
      <c r="C146" s="210"/>
      <c r="D146" s="231"/>
      <c r="E146" s="210"/>
      <c r="F146" s="232"/>
      <c r="G146" s="233"/>
      <c r="H146" s="233"/>
      <c r="I146" s="233"/>
      <c r="J146" s="233"/>
      <c r="K146" s="233"/>
      <c r="L146" s="233"/>
      <c r="M146" s="233"/>
      <c r="N146" s="210"/>
      <c r="O146" s="112"/>
    </row>
    <row r="147" spans="1:15" s="111" customFormat="1" ht="18.95" customHeight="1">
      <c r="A147" s="203"/>
      <c r="B147" s="214"/>
      <c r="C147" s="210"/>
      <c r="D147" s="231"/>
      <c r="E147" s="210"/>
      <c r="F147" s="232"/>
      <c r="G147" s="233"/>
      <c r="H147" s="233"/>
      <c r="I147" s="233"/>
      <c r="J147" s="233"/>
      <c r="K147" s="233"/>
      <c r="L147" s="233"/>
      <c r="M147" s="233"/>
      <c r="N147" s="210"/>
      <c r="O147" s="112"/>
    </row>
    <row r="148" spans="1:15" s="111" customFormat="1" ht="18.95" customHeight="1">
      <c r="A148" s="203"/>
      <c r="B148" s="214"/>
      <c r="C148" s="210"/>
      <c r="D148" s="231"/>
      <c r="E148" s="210"/>
      <c r="F148" s="232"/>
      <c r="G148" s="233"/>
      <c r="H148" s="233"/>
      <c r="I148" s="233"/>
      <c r="J148" s="233"/>
      <c r="K148" s="233"/>
      <c r="L148" s="233"/>
      <c r="M148" s="233"/>
      <c r="N148" s="210"/>
      <c r="O148" s="112"/>
    </row>
    <row r="149" spans="1:15" s="111" customFormat="1" ht="18.95" customHeight="1">
      <c r="A149" s="203"/>
      <c r="B149" s="214"/>
      <c r="C149" s="210"/>
      <c r="D149" s="231"/>
      <c r="E149" s="210"/>
      <c r="F149" s="232"/>
      <c r="G149" s="233"/>
      <c r="H149" s="233"/>
      <c r="I149" s="233"/>
      <c r="J149" s="233"/>
      <c r="K149" s="233"/>
      <c r="L149" s="233"/>
      <c r="M149" s="233"/>
      <c r="N149" s="210"/>
      <c r="O149" s="112"/>
    </row>
    <row r="150" spans="1:15" s="111" customFormat="1" ht="18.95" customHeight="1">
      <c r="A150" s="203"/>
      <c r="B150" s="214"/>
      <c r="C150" s="210"/>
      <c r="D150" s="231"/>
      <c r="E150" s="210"/>
      <c r="F150" s="232"/>
      <c r="G150" s="233"/>
      <c r="H150" s="233"/>
      <c r="I150" s="233"/>
      <c r="J150" s="233"/>
      <c r="K150" s="233"/>
      <c r="L150" s="233"/>
      <c r="M150" s="233"/>
      <c r="N150" s="210"/>
      <c r="O150" s="112"/>
    </row>
    <row r="151" spans="1:15" s="111" customFormat="1" ht="18.95" customHeight="1">
      <c r="A151" s="203"/>
      <c r="B151" s="214"/>
      <c r="C151" s="210"/>
      <c r="D151" s="231"/>
      <c r="E151" s="210"/>
      <c r="F151" s="232"/>
      <c r="G151" s="233"/>
      <c r="H151" s="233"/>
      <c r="I151" s="233"/>
      <c r="J151" s="233"/>
      <c r="K151" s="233"/>
      <c r="L151" s="233"/>
      <c r="M151" s="233"/>
      <c r="N151" s="210"/>
      <c r="O151" s="112"/>
    </row>
    <row r="152" spans="1:15" s="111" customFormat="1" ht="18.95" customHeight="1">
      <c r="A152" s="203"/>
      <c r="B152" s="214"/>
      <c r="C152" s="210"/>
      <c r="D152" s="231"/>
      <c r="E152" s="210"/>
      <c r="F152" s="232"/>
      <c r="G152" s="233"/>
      <c r="H152" s="233"/>
      <c r="I152" s="233"/>
      <c r="J152" s="233"/>
      <c r="K152" s="233"/>
      <c r="L152" s="233"/>
      <c r="M152" s="233"/>
      <c r="N152" s="210"/>
      <c r="O152" s="112"/>
    </row>
    <row r="153" spans="1:15" s="111" customFormat="1" ht="18.95" customHeight="1">
      <c r="A153" s="203"/>
      <c r="B153" s="214"/>
      <c r="C153" s="210"/>
      <c r="D153" s="231"/>
      <c r="E153" s="210"/>
      <c r="F153" s="232"/>
      <c r="G153" s="233"/>
      <c r="H153" s="233"/>
      <c r="I153" s="233"/>
      <c r="J153" s="233"/>
      <c r="K153" s="233"/>
      <c r="L153" s="233"/>
      <c r="M153" s="233"/>
      <c r="N153" s="210"/>
      <c r="O153" s="112"/>
    </row>
    <row r="154" spans="1:15" s="111" customFormat="1" ht="18.95" customHeight="1">
      <c r="A154" s="203"/>
      <c r="B154" s="214"/>
      <c r="C154" s="210"/>
      <c r="D154" s="231"/>
      <c r="E154" s="210"/>
      <c r="F154" s="232"/>
      <c r="G154" s="233"/>
      <c r="H154" s="233"/>
      <c r="I154" s="233"/>
      <c r="J154" s="233"/>
      <c r="K154" s="233"/>
      <c r="L154" s="233"/>
      <c r="M154" s="233"/>
      <c r="N154" s="210"/>
      <c r="O154" s="112"/>
    </row>
    <row r="155" spans="1:15" s="111" customFormat="1" ht="18.95" customHeight="1">
      <c r="A155" s="203"/>
      <c r="B155" s="214"/>
      <c r="C155" s="210"/>
      <c r="D155" s="231"/>
      <c r="E155" s="210"/>
      <c r="F155" s="232"/>
      <c r="G155" s="233"/>
      <c r="H155" s="233"/>
      <c r="I155" s="233"/>
      <c r="J155" s="233"/>
      <c r="K155" s="233"/>
      <c r="L155" s="233"/>
      <c r="M155" s="233"/>
      <c r="N155" s="210"/>
      <c r="O155" s="112"/>
    </row>
    <row r="156" spans="1:15" s="111" customFormat="1" ht="18.95" customHeight="1">
      <c r="A156" s="203"/>
      <c r="B156" s="214"/>
      <c r="C156" s="210"/>
      <c r="D156" s="231"/>
      <c r="E156" s="210"/>
      <c r="F156" s="232"/>
      <c r="G156" s="233"/>
      <c r="H156" s="233"/>
      <c r="I156" s="233"/>
      <c r="J156" s="233"/>
      <c r="K156" s="233"/>
      <c r="L156" s="233"/>
      <c r="M156" s="233"/>
      <c r="N156" s="210"/>
      <c r="O156" s="112"/>
    </row>
    <row r="157" spans="1:15" s="111" customFormat="1" ht="18.95" customHeight="1">
      <c r="A157" s="203"/>
      <c r="B157" s="214"/>
      <c r="C157" s="210"/>
      <c r="D157" s="231"/>
      <c r="E157" s="210"/>
      <c r="F157" s="232"/>
      <c r="G157" s="233"/>
      <c r="H157" s="233"/>
      <c r="I157" s="233"/>
      <c r="J157" s="233"/>
      <c r="K157" s="233"/>
      <c r="L157" s="233"/>
      <c r="M157" s="233"/>
      <c r="N157" s="210"/>
      <c r="O157" s="112"/>
    </row>
    <row r="158" spans="1:15" s="111" customFormat="1" ht="18.95" customHeight="1">
      <c r="A158" s="203"/>
      <c r="B158" s="214"/>
      <c r="C158" s="210"/>
      <c r="D158" s="231"/>
      <c r="E158" s="210"/>
      <c r="F158" s="232"/>
      <c r="G158" s="233"/>
      <c r="H158" s="233"/>
      <c r="I158" s="233"/>
      <c r="J158" s="233"/>
      <c r="K158" s="233"/>
      <c r="L158" s="233"/>
      <c r="M158" s="233"/>
      <c r="N158" s="210"/>
      <c r="O158" s="112"/>
    </row>
    <row r="159" spans="1:15" s="111" customFormat="1" ht="18.95" customHeight="1">
      <c r="A159" s="203"/>
      <c r="B159" s="214"/>
      <c r="C159" s="210"/>
      <c r="D159" s="231"/>
      <c r="E159" s="210"/>
      <c r="F159" s="232"/>
      <c r="G159" s="233"/>
      <c r="H159" s="233"/>
      <c r="I159" s="233"/>
      <c r="J159" s="233"/>
      <c r="K159" s="233"/>
      <c r="L159" s="233"/>
      <c r="M159" s="233"/>
      <c r="N159" s="210"/>
      <c r="O159" s="112"/>
    </row>
    <row r="160" spans="1:15" s="111" customFormat="1" ht="18.95" customHeight="1">
      <c r="A160" s="203"/>
      <c r="B160" s="214"/>
      <c r="C160" s="210"/>
      <c r="D160" s="231"/>
      <c r="E160" s="210"/>
      <c r="F160" s="232"/>
      <c r="G160" s="233"/>
      <c r="H160" s="233"/>
      <c r="I160" s="233"/>
      <c r="J160" s="233"/>
      <c r="K160" s="233"/>
      <c r="L160" s="233"/>
      <c r="M160" s="233"/>
      <c r="N160" s="210"/>
      <c r="O160" s="112"/>
    </row>
    <row r="161" spans="1:15" s="111" customFormat="1" ht="18.95" customHeight="1">
      <c r="A161" s="203"/>
      <c r="B161" s="214"/>
      <c r="C161" s="210"/>
      <c r="D161" s="231"/>
      <c r="E161" s="210"/>
      <c r="F161" s="232"/>
      <c r="G161" s="233"/>
      <c r="H161" s="233"/>
      <c r="I161" s="233"/>
      <c r="J161" s="233"/>
      <c r="K161" s="233"/>
      <c r="L161" s="233"/>
      <c r="M161" s="233"/>
      <c r="N161" s="210"/>
      <c r="O161" s="112"/>
    </row>
    <row r="162" spans="1:15" s="111" customFormat="1" ht="18.95" customHeight="1">
      <c r="A162" s="203"/>
      <c r="B162" s="214"/>
      <c r="C162" s="210"/>
      <c r="D162" s="231"/>
      <c r="E162" s="210"/>
      <c r="F162" s="232"/>
      <c r="G162" s="233"/>
      <c r="H162" s="233"/>
      <c r="I162" s="233"/>
      <c r="J162" s="233"/>
      <c r="K162" s="233"/>
      <c r="L162" s="233"/>
      <c r="M162" s="233"/>
      <c r="N162" s="210"/>
      <c r="O162" s="112"/>
    </row>
    <row r="163" spans="1:15" s="111" customFormat="1" ht="18.95" customHeight="1">
      <c r="A163" s="203"/>
      <c r="B163" s="214"/>
      <c r="C163" s="210"/>
      <c r="D163" s="231"/>
      <c r="E163" s="210"/>
      <c r="F163" s="232"/>
      <c r="G163" s="233"/>
      <c r="H163" s="233"/>
      <c r="I163" s="233"/>
      <c r="J163" s="233"/>
      <c r="K163" s="233"/>
      <c r="L163" s="233"/>
      <c r="M163" s="233"/>
      <c r="N163" s="210"/>
      <c r="O163" s="112"/>
    </row>
    <row r="164" spans="1:15" s="111" customFormat="1" ht="18.95" customHeight="1">
      <c r="A164" s="203"/>
      <c r="B164" s="214"/>
      <c r="C164" s="210"/>
      <c r="D164" s="231"/>
      <c r="E164" s="210"/>
      <c r="F164" s="232"/>
      <c r="G164" s="233"/>
      <c r="H164" s="233"/>
      <c r="I164" s="233"/>
      <c r="J164" s="233"/>
      <c r="K164" s="233"/>
      <c r="L164" s="233"/>
      <c r="M164" s="233"/>
      <c r="N164" s="210"/>
      <c r="O164" s="112"/>
    </row>
    <row r="165" spans="1:15" s="111" customFormat="1" ht="18.95" customHeight="1">
      <c r="A165" s="203"/>
      <c r="B165" s="214"/>
      <c r="C165" s="210"/>
      <c r="D165" s="231"/>
      <c r="E165" s="210"/>
      <c r="F165" s="232"/>
      <c r="G165" s="233"/>
      <c r="H165" s="233"/>
      <c r="I165" s="233"/>
      <c r="J165" s="233"/>
      <c r="K165" s="233"/>
      <c r="L165" s="233"/>
      <c r="M165" s="233"/>
      <c r="N165" s="210"/>
      <c r="O165" s="112"/>
    </row>
    <row r="166" spans="1:15" s="111" customFormat="1" ht="18.95" customHeight="1">
      <c r="A166" s="203"/>
      <c r="B166" s="214"/>
      <c r="C166" s="210"/>
      <c r="D166" s="231"/>
      <c r="E166" s="210"/>
      <c r="F166" s="232"/>
      <c r="G166" s="233"/>
      <c r="H166" s="233"/>
      <c r="I166" s="233"/>
      <c r="J166" s="233"/>
      <c r="K166" s="233"/>
      <c r="L166" s="233"/>
      <c r="M166" s="233"/>
      <c r="N166" s="210"/>
      <c r="O166" s="112"/>
    </row>
    <row r="167" spans="1:15" s="111" customFormat="1" ht="18.95" customHeight="1">
      <c r="A167" s="203"/>
      <c r="B167" s="214"/>
      <c r="C167" s="210"/>
      <c r="D167" s="231"/>
      <c r="E167" s="210"/>
      <c r="F167" s="232"/>
      <c r="G167" s="233"/>
      <c r="H167" s="233"/>
      <c r="I167" s="233"/>
      <c r="J167" s="233"/>
      <c r="K167" s="233"/>
      <c r="L167" s="233"/>
      <c r="M167" s="233"/>
      <c r="N167" s="210"/>
      <c r="O167" s="112"/>
    </row>
    <row r="168" spans="1:15" s="111" customFormat="1" ht="18.95" customHeight="1">
      <c r="A168" s="203"/>
      <c r="B168" s="214"/>
      <c r="C168" s="210"/>
      <c r="D168" s="231"/>
      <c r="E168" s="210"/>
      <c r="F168" s="232"/>
      <c r="G168" s="233"/>
      <c r="H168" s="233"/>
      <c r="I168" s="233"/>
      <c r="J168" s="233"/>
      <c r="K168" s="233"/>
      <c r="L168" s="233"/>
      <c r="M168" s="233"/>
      <c r="N168" s="210"/>
      <c r="O168" s="112"/>
    </row>
    <row r="169" spans="1:15" s="111" customFormat="1" ht="18.95" customHeight="1">
      <c r="A169" s="203"/>
      <c r="B169" s="214"/>
      <c r="C169" s="210"/>
      <c r="D169" s="231"/>
      <c r="E169" s="210"/>
      <c r="F169" s="232"/>
      <c r="G169" s="233"/>
      <c r="H169" s="233"/>
      <c r="I169" s="233"/>
      <c r="J169" s="233"/>
      <c r="K169" s="233"/>
      <c r="L169" s="233"/>
      <c r="M169" s="233"/>
      <c r="N169" s="210"/>
      <c r="O169" s="112"/>
    </row>
    <row r="170" spans="1:15" s="111" customFormat="1" ht="18.95" customHeight="1">
      <c r="A170" s="203"/>
      <c r="B170" s="214"/>
      <c r="C170" s="210"/>
      <c r="D170" s="231"/>
      <c r="E170" s="210"/>
      <c r="F170" s="232"/>
      <c r="G170" s="233"/>
      <c r="H170" s="233"/>
      <c r="I170" s="233"/>
      <c r="J170" s="233"/>
      <c r="K170" s="233"/>
      <c r="L170" s="233"/>
      <c r="M170" s="233"/>
      <c r="N170" s="210"/>
      <c r="O170" s="112"/>
    </row>
    <row r="171" spans="1:15" s="111" customFormat="1" ht="18.95" customHeight="1">
      <c r="A171" s="203"/>
      <c r="B171" s="214"/>
      <c r="C171" s="210"/>
      <c r="D171" s="231"/>
      <c r="E171" s="210"/>
      <c r="F171" s="232"/>
      <c r="G171" s="233"/>
      <c r="H171" s="233"/>
      <c r="I171" s="233"/>
      <c r="J171" s="233"/>
      <c r="K171" s="233"/>
      <c r="L171" s="233"/>
      <c r="M171" s="233"/>
      <c r="N171" s="210"/>
      <c r="O171" s="112"/>
    </row>
    <row r="172" spans="1:15" s="111" customFormat="1" ht="18.95" customHeight="1">
      <c r="A172" s="203"/>
      <c r="B172" s="214"/>
      <c r="C172" s="210"/>
      <c r="D172" s="231"/>
      <c r="E172" s="210"/>
      <c r="F172" s="232"/>
      <c r="G172" s="233"/>
      <c r="H172" s="233"/>
      <c r="I172" s="233"/>
      <c r="J172" s="233"/>
      <c r="K172" s="233"/>
      <c r="L172" s="233"/>
      <c r="M172" s="233"/>
      <c r="N172" s="210"/>
      <c r="O172" s="112"/>
    </row>
    <row r="173" spans="1:15" s="111" customFormat="1" ht="18.95" customHeight="1">
      <c r="A173" s="203"/>
      <c r="B173" s="214"/>
      <c r="C173" s="210"/>
      <c r="D173" s="231"/>
      <c r="E173" s="210"/>
      <c r="F173" s="232"/>
      <c r="G173" s="233"/>
      <c r="H173" s="233"/>
      <c r="I173" s="233"/>
      <c r="J173" s="233"/>
      <c r="K173" s="233"/>
      <c r="L173" s="233"/>
      <c r="M173" s="233"/>
      <c r="N173" s="210"/>
      <c r="O173" s="112"/>
    </row>
    <row r="174" spans="1:15" s="111" customFormat="1" ht="18.95" customHeight="1">
      <c r="A174" s="203"/>
      <c r="B174" s="214"/>
      <c r="C174" s="210"/>
      <c r="D174" s="231"/>
      <c r="E174" s="210"/>
      <c r="F174" s="232"/>
      <c r="G174" s="233"/>
      <c r="H174" s="233"/>
      <c r="I174" s="233"/>
      <c r="J174" s="233"/>
      <c r="K174" s="233"/>
      <c r="L174" s="233"/>
      <c r="M174" s="233"/>
      <c r="N174" s="210"/>
      <c r="O174" s="112"/>
    </row>
    <row r="175" spans="1:15" s="111" customFormat="1" ht="18.95" customHeight="1">
      <c r="A175" s="203"/>
      <c r="B175" s="214"/>
      <c r="C175" s="210"/>
      <c r="D175" s="231"/>
      <c r="E175" s="210"/>
      <c r="F175" s="232"/>
      <c r="G175" s="233"/>
      <c r="H175" s="233"/>
      <c r="I175" s="233"/>
      <c r="J175" s="233"/>
      <c r="K175" s="233"/>
      <c r="L175" s="233"/>
      <c r="M175" s="233"/>
      <c r="N175" s="210"/>
      <c r="O175" s="112"/>
    </row>
    <row r="176" spans="1:15" s="111" customFormat="1" ht="18.95" customHeight="1">
      <c r="A176" s="203"/>
      <c r="B176" s="214"/>
      <c r="C176" s="210"/>
      <c r="D176" s="231"/>
      <c r="E176" s="210"/>
      <c r="F176" s="232"/>
      <c r="G176" s="233"/>
      <c r="H176" s="233"/>
      <c r="I176" s="233"/>
      <c r="J176" s="233"/>
      <c r="K176" s="233"/>
      <c r="L176" s="233"/>
      <c r="M176" s="233"/>
      <c r="N176" s="210"/>
      <c r="O176" s="112"/>
    </row>
    <row r="177" spans="1:15" s="111" customFormat="1" ht="18.95" customHeight="1">
      <c r="A177" s="203"/>
      <c r="B177" s="214"/>
      <c r="C177" s="210"/>
      <c r="D177" s="231"/>
      <c r="E177" s="210"/>
      <c r="F177" s="232"/>
      <c r="G177" s="233"/>
      <c r="H177" s="233"/>
      <c r="I177" s="233"/>
      <c r="J177" s="233"/>
      <c r="K177" s="233"/>
      <c r="L177" s="233"/>
      <c r="M177" s="233"/>
      <c r="N177" s="210"/>
      <c r="O177" s="112"/>
    </row>
    <row r="178" spans="1:15" s="111" customFormat="1" ht="18.95" customHeight="1">
      <c r="A178" s="203"/>
      <c r="B178" s="214"/>
      <c r="C178" s="210"/>
      <c r="D178" s="231"/>
      <c r="E178" s="210"/>
      <c r="F178" s="232"/>
      <c r="G178" s="233"/>
      <c r="H178" s="233"/>
      <c r="I178" s="233"/>
      <c r="J178" s="233"/>
      <c r="K178" s="233"/>
      <c r="L178" s="233"/>
      <c r="M178" s="233"/>
      <c r="N178" s="210"/>
      <c r="O178" s="112"/>
    </row>
    <row r="179" spans="1:15" s="111" customFormat="1" ht="18.95" customHeight="1">
      <c r="A179" s="203"/>
      <c r="B179" s="214"/>
      <c r="C179" s="210"/>
      <c r="D179" s="231"/>
      <c r="E179" s="210"/>
      <c r="F179" s="232"/>
      <c r="G179" s="233"/>
      <c r="H179" s="233"/>
      <c r="I179" s="233"/>
      <c r="J179" s="233"/>
      <c r="K179" s="233"/>
      <c r="L179" s="233"/>
      <c r="M179" s="233"/>
      <c r="N179" s="210"/>
      <c r="O179" s="112"/>
    </row>
    <row r="180" spans="1:15" s="111" customFormat="1" ht="18.95" customHeight="1">
      <c r="A180" s="203"/>
      <c r="B180" s="214"/>
      <c r="C180" s="210"/>
      <c r="D180" s="231"/>
      <c r="E180" s="210"/>
      <c r="F180" s="232"/>
      <c r="G180" s="233"/>
      <c r="H180" s="233"/>
      <c r="I180" s="233"/>
      <c r="J180" s="233"/>
      <c r="K180" s="233"/>
      <c r="L180" s="233"/>
      <c r="M180" s="233"/>
      <c r="N180" s="210"/>
      <c r="O180" s="112"/>
    </row>
    <row r="181" spans="1:15" s="111" customFormat="1" ht="18.95" customHeight="1">
      <c r="A181" s="203"/>
      <c r="B181" s="214"/>
      <c r="C181" s="210"/>
      <c r="D181" s="231"/>
      <c r="E181" s="210"/>
      <c r="F181" s="232"/>
      <c r="G181" s="233"/>
      <c r="H181" s="233"/>
      <c r="I181" s="233"/>
      <c r="J181" s="233"/>
      <c r="K181" s="233"/>
      <c r="L181" s="233"/>
      <c r="M181" s="233"/>
      <c r="N181" s="210"/>
      <c r="O181" s="112"/>
    </row>
    <row r="182" spans="1:15" s="111" customFormat="1" ht="18.95" customHeight="1">
      <c r="A182" s="203"/>
      <c r="B182" s="214"/>
      <c r="C182" s="210"/>
      <c r="D182" s="231"/>
      <c r="E182" s="210"/>
      <c r="F182" s="232"/>
      <c r="G182" s="233"/>
      <c r="H182" s="233"/>
      <c r="I182" s="233"/>
      <c r="J182" s="233"/>
      <c r="K182" s="233"/>
      <c r="L182" s="233"/>
      <c r="M182" s="233"/>
      <c r="N182" s="210"/>
      <c r="O182" s="112"/>
    </row>
    <row r="183" spans="1:15" s="111" customFormat="1" ht="18.95" customHeight="1">
      <c r="A183" s="203"/>
      <c r="B183" s="214"/>
      <c r="C183" s="210"/>
      <c r="D183" s="231"/>
      <c r="E183" s="210"/>
      <c r="F183" s="232"/>
      <c r="G183" s="233"/>
      <c r="H183" s="233"/>
      <c r="I183" s="233"/>
      <c r="J183" s="233"/>
      <c r="K183" s="233"/>
      <c r="L183" s="233"/>
      <c r="M183" s="233"/>
      <c r="N183" s="210"/>
      <c r="O183" s="112"/>
    </row>
    <row r="184" spans="1:15" s="111" customFormat="1" ht="18.95" customHeight="1">
      <c r="A184" s="203"/>
      <c r="B184" s="214"/>
      <c r="C184" s="210"/>
      <c r="D184" s="231"/>
      <c r="E184" s="210"/>
      <c r="F184" s="232"/>
      <c r="G184" s="233"/>
      <c r="H184" s="233"/>
      <c r="I184" s="233"/>
      <c r="J184" s="233"/>
      <c r="K184" s="233"/>
      <c r="L184" s="233"/>
      <c r="M184" s="233"/>
      <c r="N184" s="210"/>
      <c r="O184" s="112"/>
    </row>
    <row r="185" spans="1:15" s="111" customFormat="1" ht="18.95" customHeight="1">
      <c r="A185" s="203"/>
      <c r="B185" s="214"/>
      <c r="C185" s="210"/>
      <c r="D185" s="231"/>
      <c r="E185" s="210"/>
      <c r="F185" s="232"/>
      <c r="G185" s="233"/>
      <c r="H185" s="233"/>
      <c r="I185" s="233"/>
      <c r="J185" s="233"/>
      <c r="K185" s="233"/>
      <c r="L185" s="233"/>
      <c r="M185" s="233"/>
      <c r="N185" s="210"/>
      <c r="O185" s="112"/>
    </row>
    <row r="186" spans="1:15" s="111" customFormat="1" ht="18.95" customHeight="1">
      <c r="A186" s="203"/>
      <c r="B186" s="214"/>
      <c r="C186" s="210"/>
      <c r="D186" s="231"/>
      <c r="E186" s="210"/>
      <c r="F186" s="232"/>
      <c r="G186" s="233"/>
      <c r="H186" s="233"/>
      <c r="I186" s="233"/>
      <c r="J186" s="233"/>
      <c r="K186" s="233"/>
      <c r="L186" s="233"/>
      <c r="M186" s="233"/>
      <c r="N186" s="210"/>
      <c r="O186" s="112"/>
    </row>
    <row r="187" spans="1:15" s="111" customFormat="1" ht="18.95" customHeight="1">
      <c r="A187" s="203"/>
      <c r="B187" s="214"/>
      <c r="C187" s="210"/>
      <c r="D187" s="231"/>
      <c r="E187" s="210"/>
      <c r="F187" s="232"/>
      <c r="G187" s="233"/>
      <c r="H187" s="233"/>
      <c r="I187" s="233"/>
      <c r="J187" s="233"/>
      <c r="K187" s="233"/>
      <c r="L187" s="233"/>
      <c r="M187" s="233"/>
      <c r="N187" s="210"/>
      <c r="O187" s="112"/>
    </row>
    <row r="188" spans="1:15" s="111" customFormat="1" ht="18.95" customHeight="1">
      <c r="A188" s="203"/>
      <c r="B188" s="214"/>
      <c r="C188" s="210"/>
      <c r="D188" s="231"/>
      <c r="E188" s="210"/>
      <c r="F188" s="232"/>
      <c r="G188" s="233"/>
      <c r="H188" s="233"/>
      <c r="I188" s="233"/>
      <c r="J188" s="233"/>
      <c r="K188" s="233"/>
      <c r="L188" s="233"/>
      <c r="M188" s="233"/>
      <c r="N188" s="210"/>
      <c r="O188" s="112"/>
    </row>
    <row r="189" spans="1:15" s="111" customFormat="1" ht="18.95" customHeight="1">
      <c r="A189" s="203"/>
      <c r="B189" s="214"/>
      <c r="C189" s="210"/>
      <c r="D189" s="231"/>
      <c r="E189" s="210"/>
      <c r="F189" s="232"/>
      <c r="G189" s="233"/>
      <c r="H189" s="233"/>
      <c r="I189" s="233"/>
      <c r="J189" s="233"/>
      <c r="K189" s="233"/>
      <c r="L189" s="233"/>
      <c r="M189" s="233"/>
      <c r="N189" s="210"/>
      <c r="O189" s="112"/>
    </row>
    <row r="190" spans="1:15" s="111" customFormat="1" ht="18.95" customHeight="1">
      <c r="A190" s="203"/>
      <c r="B190" s="214"/>
      <c r="C190" s="210"/>
      <c r="D190" s="231"/>
      <c r="E190" s="210"/>
      <c r="F190" s="232"/>
      <c r="G190" s="233"/>
      <c r="H190" s="233"/>
      <c r="I190" s="233"/>
      <c r="J190" s="233"/>
      <c r="K190" s="233"/>
      <c r="L190" s="233"/>
      <c r="M190" s="233"/>
      <c r="N190" s="210"/>
      <c r="O190" s="112"/>
    </row>
    <row r="191" spans="1:15" s="111" customFormat="1" ht="18.95" customHeight="1">
      <c r="A191" s="203"/>
      <c r="B191" s="214"/>
      <c r="C191" s="210"/>
      <c r="D191" s="231"/>
      <c r="E191" s="210"/>
      <c r="F191" s="232"/>
      <c r="G191" s="233"/>
      <c r="H191" s="233"/>
      <c r="I191" s="233"/>
      <c r="J191" s="233"/>
      <c r="K191" s="233"/>
      <c r="L191" s="233"/>
      <c r="M191" s="233"/>
      <c r="N191" s="210"/>
      <c r="O191" s="112"/>
    </row>
    <row r="192" spans="1:15" s="111" customFormat="1" ht="18.95" customHeight="1">
      <c r="A192" s="203"/>
      <c r="B192" s="214"/>
      <c r="C192" s="210"/>
      <c r="D192" s="231"/>
      <c r="E192" s="210"/>
      <c r="F192" s="232"/>
      <c r="G192" s="233"/>
      <c r="H192" s="233"/>
      <c r="I192" s="233"/>
      <c r="J192" s="233"/>
      <c r="K192" s="233"/>
      <c r="L192" s="233"/>
      <c r="M192" s="233"/>
      <c r="N192" s="210"/>
      <c r="O192" s="112"/>
    </row>
    <row r="193" spans="1:15" s="111" customFormat="1" ht="18.95" customHeight="1">
      <c r="A193" s="203"/>
      <c r="B193" s="214"/>
      <c r="C193" s="210"/>
      <c r="D193" s="231"/>
      <c r="E193" s="210"/>
      <c r="F193" s="232"/>
      <c r="G193" s="233"/>
      <c r="H193" s="233"/>
      <c r="I193" s="233"/>
      <c r="J193" s="233"/>
      <c r="K193" s="233"/>
      <c r="L193" s="233"/>
      <c r="M193" s="233"/>
      <c r="N193" s="210"/>
      <c r="O193" s="112"/>
    </row>
    <row r="194" spans="1:15" s="111" customFormat="1" ht="18.95" customHeight="1">
      <c r="A194" s="203"/>
      <c r="B194" s="214"/>
      <c r="C194" s="210"/>
      <c r="D194" s="231"/>
      <c r="E194" s="210"/>
      <c r="F194" s="232"/>
      <c r="G194" s="233"/>
      <c r="H194" s="233"/>
      <c r="I194" s="233"/>
      <c r="J194" s="233"/>
      <c r="K194" s="233"/>
      <c r="L194" s="233"/>
      <c r="M194" s="233"/>
      <c r="N194" s="210"/>
      <c r="O194" s="112"/>
    </row>
    <row r="195" spans="1:15" s="111" customFormat="1" ht="18.95" customHeight="1">
      <c r="A195" s="203"/>
      <c r="B195" s="214"/>
      <c r="C195" s="210"/>
      <c r="D195" s="231"/>
      <c r="E195" s="210"/>
      <c r="F195" s="232"/>
      <c r="G195" s="233"/>
      <c r="H195" s="233"/>
      <c r="I195" s="233"/>
      <c r="J195" s="233"/>
      <c r="K195" s="233"/>
      <c r="L195" s="233"/>
      <c r="M195" s="233"/>
      <c r="N195" s="210"/>
      <c r="O195" s="112"/>
    </row>
    <row r="196" spans="1:15" s="111" customFormat="1" ht="18.95" customHeight="1">
      <c r="A196" s="203"/>
      <c r="B196" s="214"/>
      <c r="C196" s="210"/>
      <c r="D196" s="231"/>
      <c r="E196" s="210"/>
      <c r="F196" s="232"/>
      <c r="G196" s="233"/>
      <c r="H196" s="233"/>
      <c r="I196" s="233"/>
      <c r="J196" s="233"/>
      <c r="K196" s="233"/>
      <c r="L196" s="233"/>
      <c r="M196" s="233"/>
      <c r="N196" s="210"/>
      <c r="O196" s="112"/>
    </row>
    <row r="197" spans="1:15" s="111" customFormat="1" ht="18.95" customHeight="1">
      <c r="A197" s="203"/>
      <c r="B197" s="214"/>
      <c r="C197" s="210"/>
      <c r="D197" s="231"/>
      <c r="E197" s="210"/>
      <c r="F197" s="232"/>
      <c r="G197" s="233"/>
      <c r="H197" s="233"/>
      <c r="I197" s="233"/>
      <c r="J197" s="233"/>
      <c r="K197" s="233"/>
      <c r="L197" s="233"/>
      <c r="M197" s="233"/>
      <c r="N197" s="210"/>
      <c r="O197" s="112"/>
    </row>
    <row r="198" spans="1:15" s="111" customFormat="1" ht="18.95" customHeight="1">
      <c r="A198" s="203"/>
      <c r="B198" s="214"/>
      <c r="C198" s="210"/>
      <c r="D198" s="231"/>
      <c r="E198" s="210"/>
      <c r="F198" s="232"/>
      <c r="G198" s="233"/>
      <c r="H198" s="233"/>
      <c r="I198" s="233"/>
      <c r="J198" s="233"/>
      <c r="K198" s="233"/>
      <c r="L198" s="233"/>
      <c r="M198" s="233"/>
      <c r="N198" s="210"/>
      <c r="O198" s="112"/>
    </row>
    <row r="199" spans="1:15" s="111" customFormat="1" ht="18.95" customHeight="1">
      <c r="A199" s="203"/>
      <c r="B199" s="214"/>
      <c r="C199" s="210"/>
      <c r="D199" s="231"/>
      <c r="E199" s="210"/>
      <c r="F199" s="232"/>
      <c r="G199" s="233"/>
      <c r="H199" s="233"/>
      <c r="I199" s="233"/>
      <c r="J199" s="233"/>
      <c r="K199" s="233"/>
      <c r="L199" s="233"/>
      <c r="M199" s="233"/>
      <c r="N199" s="210"/>
      <c r="O199" s="112"/>
    </row>
    <row r="200" spans="1:15" s="111" customFormat="1" ht="18.95" customHeight="1">
      <c r="A200" s="203"/>
      <c r="B200" s="214"/>
      <c r="C200" s="210"/>
      <c r="D200" s="231"/>
      <c r="E200" s="210"/>
      <c r="F200" s="232"/>
      <c r="G200" s="233"/>
      <c r="H200" s="233"/>
      <c r="I200" s="233"/>
      <c r="J200" s="233"/>
      <c r="K200" s="233"/>
      <c r="L200" s="233"/>
      <c r="M200" s="233"/>
      <c r="N200" s="210"/>
      <c r="O200" s="112"/>
    </row>
    <row r="201" spans="1:15" s="111" customFormat="1" ht="18.95" customHeight="1">
      <c r="A201" s="203"/>
      <c r="B201" s="214"/>
      <c r="C201" s="210"/>
      <c r="D201" s="231"/>
      <c r="E201" s="210"/>
      <c r="F201" s="232"/>
      <c r="G201" s="233"/>
      <c r="H201" s="233"/>
      <c r="I201" s="233"/>
      <c r="J201" s="233"/>
      <c r="K201" s="233"/>
      <c r="L201" s="233"/>
      <c r="M201" s="233"/>
      <c r="N201" s="210"/>
      <c r="O201" s="112"/>
    </row>
    <row r="202" spans="1:15" s="111" customFormat="1" ht="18.95" customHeight="1">
      <c r="A202" s="203"/>
      <c r="B202" s="214"/>
      <c r="C202" s="210"/>
      <c r="D202" s="231"/>
      <c r="E202" s="210"/>
      <c r="F202" s="232"/>
      <c r="G202" s="233"/>
      <c r="H202" s="233"/>
      <c r="I202" s="233"/>
      <c r="J202" s="233"/>
      <c r="K202" s="233"/>
      <c r="L202" s="233"/>
      <c r="M202" s="233"/>
      <c r="N202" s="210"/>
      <c r="O202" s="112"/>
    </row>
    <row r="203" spans="1:15" s="111" customFormat="1" ht="18.95" customHeight="1">
      <c r="A203" s="203"/>
      <c r="B203" s="214"/>
      <c r="C203" s="210"/>
      <c r="D203" s="231"/>
      <c r="E203" s="210"/>
      <c r="F203" s="232"/>
      <c r="G203" s="233"/>
      <c r="H203" s="233"/>
      <c r="I203" s="233"/>
      <c r="J203" s="233"/>
      <c r="K203" s="233"/>
      <c r="L203" s="233"/>
      <c r="M203" s="233"/>
      <c r="N203" s="210"/>
      <c r="O203" s="112"/>
    </row>
    <row r="204" spans="1:15" s="111" customFormat="1" ht="18.95" customHeight="1">
      <c r="A204" s="203"/>
      <c r="B204" s="214"/>
      <c r="C204" s="210"/>
      <c r="D204" s="231"/>
      <c r="E204" s="210"/>
      <c r="F204" s="232"/>
      <c r="G204" s="233"/>
      <c r="H204" s="233"/>
      <c r="I204" s="233"/>
      <c r="J204" s="233"/>
      <c r="K204" s="233"/>
      <c r="L204" s="233"/>
      <c r="M204" s="233"/>
      <c r="N204" s="210"/>
      <c r="O204" s="112"/>
    </row>
    <row r="205" spans="1:15" s="111" customFormat="1" ht="18.95" customHeight="1">
      <c r="A205" s="203"/>
      <c r="B205" s="214"/>
      <c r="C205" s="210"/>
      <c r="D205" s="231"/>
      <c r="E205" s="210"/>
      <c r="F205" s="232"/>
      <c r="G205" s="233"/>
      <c r="H205" s="233"/>
      <c r="I205" s="233"/>
      <c r="J205" s="233"/>
      <c r="K205" s="233"/>
      <c r="L205" s="233"/>
      <c r="M205" s="233"/>
      <c r="N205" s="210"/>
      <c r="O205" s="112"/>
    </row>
    <row r="206" spans="1:15" s="111" customFormat="1" ht="18.95" customHeight="1">
      <c r="A206" s="203"/>
      <c r="B206" s="214"/>
      <c r="C206" s="210"/>
      <c r="D206" s="231"/>
      <c r="E206" s="210"/>
      <c r="F206" s="232"/>
      <c r="G206" s="233"/>
      <c r="H206" s="233"/>
      <c r="I206" s="233"/>
      <c r="J206" s="233"/>
      <c r="K206" s="233"/>
      <c r="L206" s="233"/>
      <c r="M206" s="233"/>
      <c r="N206" s="210"/>
      <c r="O206" s="112"/>
    </row>
    <row r="207" spans="1:15" s="111" customFormat="1" ht="18.95" customHeight="1">
      <c r="A207" s="203"/>
      <c r="B207" s="214"/>
      <c r="C207" s="210"/>
      <c r="D207" s="231"/>
      <c r="E207" s="210"/>
      <c r="F207" s="232"/>
      <c r="G207" s="233"/>
      <c r="H207" s="233"/>
      <c r="I207" s="233"/>
      <c r="J207" s="233"/>
      <c r="K207" s="233"/>
      <c r="L207" s="233"/>
      <c r="M207" s="233"/>
      <c r="N207" s="210"/>
      <c r="O207" s="112"/>
    </row>
    <row r="208" spans="1:15" s="111" customFormat="1" ht="18.95" customHeight="1">
      <c r="A208" s="203"/>
      <c r="B208" s="214"/>
      <c r="C208" s="210"/>
      <c r="D208" s="231"/>
      <c r="E208" s="210"/>
      <c r="F208" s="232"/>
      <c r="G208" s="233"/>
      <c r="H208" s="233"/>
      <c r="I208" s="233"/>
      <c r="J208" s="233"/>
      <c r="K208" s="233"/>
      <c r="L208" s="233"/>
      <c r="M208" s="233"/>
      <c r="N208" s="210"/>
      <c r="O208" s="112"/>
    </row>
    <row r="209" spans="1:15" s="111" customFormat="1" ht="18.95" customHeight="1">
      <c r="A209" s="203"/>
      <c r="B209" s="214"/>
      <c r="C209" s="210"/>
      <c r="D209" s="231"/>
      <c r="E209" s="210"/>
      <c r="F209" s="232"/>
      <c r="G209" s="233"/>
      <c r="H209" s="233"/>
      <c r="I209" s="233"/>
      <c r="J209" s="233"/>
      <c r="K209" s="233"/>
      <c r="L209" s="233"/>
      <c r="M209" s="233"/>
      <c r="N209" s="210"/>
      <c r="O209" s="112"/>
    </row>
    <row r="210" spans="1:15" s="111" customFormat="1" ht="18.95" customHeight="1">
      <c r="A210" s="203"/>
      <c r="B210" s="214"/>
      <c r="C210" s="210"/>
      <c r="D210" s="231"/>
      <c r="E210" s="210"/>
      <c r="F210" s="232"/>
      <c r="G210" s="233"/>
      <c r="H210" s="233"/>
      <c r="I210" s="233"/>
      <c r="J210" s="233"/>
      <c r="K210" s="233"/>
      <c r="L210" s="233"/>
      <c r="M210" s="233"/>
      <c r="N210" s="210"/>
      <c r="O210" s="112"/>
    </row>
    <row r="211" spans="1:15" s="111" customFormat="1" ht="18.95" customHeight="1">
      <c r="A211" s="203"/>
      <c r="B211" s="214"/>
      <c r="C211" s="210"/>
      <c r="D211" s="231"/>
      <c r="E211" s="210"/>
      <c r="F211" s="232"/>
      <c r="G211" s="233"/>
      <c r="H211" s="233"/>
      <c r="I211" s="233"/>
      <c r="J211" s="233"/>
      <c r="K211" s="233"/>
      <c r="L211" s="233"/>
      <c r="M211" s="233"/>
      <c r="N211" s="210"/>
      <c r="O211" s="112"/>
    </row>
    <row r="212" spans="1:15" s="111" customFormat="1" ht="18.95" customHeight="1">
      <c r="A212" s="203"/>
      <c r="B212" s="214"/>
      <c r="C212" s="210"/>
      <c r="D212" s="231"/>
      <c r="E212" s="210"/>
      <c r="F212" s="232"/>
      <c r="G212" s="233"/>
      <c r="H212" s="233"/>
      <c r="I212" s="233"/>
      <c r="J212" s="233"/>
      <c r="K212" s="233"/>
      <c r="L212" s="233"/>
      <c r="M212" s="233"/>
      <c r="N212" s="210"/>
      <c r="O212" s="112"/>
    </row>
    <row r="213" spans="1:15" s="111" customFormat="1" ht="18.95" customHeight="1">
      <c r="A213" s="203"/>
      <c r="B213" s="214"/>
      <c r="C213" s="210"/>
      <c r="D213" s="231"/>
      <c r="E213" s="210"/>
      <c r="F213" s="232"/>
      <c r="G213" s="233"/>
      <c r="H213" s="233"/>
      <c r="I213" s="233"/>
      <c r="J213" s="233"/>
      <c r="K213" s="233"/>
      <c r="L213" s="233"/>
      <c r="M213" s="233"/>
      <c r="N213" s="210"/>
      <c r="O213" s="112"/>
    </row>
    <row r="214" spans="1:15" s="111" customFormat="1" ht="18.95" customHeight="1">
      <c r="A214" s="203"/>
      <c r="B214" s="214"/>
      <c r="C214" s="210"/>
      <c r="D214" s="231"/>
      <c r="E214" s="210"/>
      <c r="F214" s="232"/>
      <c r="G214" s="233"/>
      <c r="H214" s="233"/>
      <c r="I214" s="233"/>
      <c r="J214" s="233"/>
      <c r="K214" s="233"/>
      <c r="L214" s="233"/>
      <c r="M214" s="233"/>
      <c r="N214" s="210"/>
      <c r="O214" s="112"/>
    </row>
    <row r="215" spans="1:15" s="111" customFormat="1" ht="18.95" customHeight="1">
      <c r="A215" s="203"/>
      <c r="B215" s="214"/>
      <c r="C215" s="210"/>
      <c r="D215" s="231"/>
      <c r="E215" s="210"/>
      <c r="F215" s="232"/>
      <c r="G215" s="233"/>
      <c r="H215" s="233"/>
      <c r="I215" s="233"/>
      <c r="J215" s="233"/>
      <c r="K215" s="233"/>
      <c r="L215" s="233"/>
      <c r="M215" s="233"/>
      <c r="N215" s="210"/>
      <c r="O215" s="112"/>
    </row>
    <row r="216" spans="1:15" s="111" customFormat="1" ht="18.95" customHeight="1">
      <c r="A216" s="203"/>
      <c r="B216" s="214"/>
      <c r="C216" s="210"/>
      <c r="D216" s="231"/>
      <c r="E216" s="210"/>
      <c r="F216" s="232"/>
      <c r="G216" s="233"/>
      <c r="H216" s="233"/>
      <c r="I216" s="233"/>
      <c r="J216" s="233"/>
      <c r="K216" s="233"/>
      <c r="L216" s="233"/>
      <c r="M216" s="233"/>
      <c r="N216" s="210"/>
      <c r="O216" s="112"/>
    </row>
    <row r="217" spans="1:15" s="111" customFormat="1" ht="18.95" customHeight="1">
      <c r="A217" s="203"/>
      <c r="B217" s="214"/>
      <c r="C217" s="210"/>
      <c r="D217" s="231"/>
      <c r="E217" s="210"/>
      <c r="F217" s="232"/>
      <c r="G217" s="233"/>
      <c r="H217" s="233"/>
      <c r="I217" s="233"/>
      <c r="J217" s="233"/>
      <c r="K217" s="233"/>
      <c r="L217" s="233"/>
      <c r="M217" s="233"/>
      <c r="N217" s="210"/>
      <c r="O217" s="112"/>
    </row>
    <row r="218" spans="1:15" s="111" customFormat="1" ht="18.95" customHeight="1">
      <c r="A218" s="203"/>
      <c r="B218" s="214"/>
      <c r="C218" s="210"/>
      <c r="D218" s="231"/>
      <c r="E218" s="210"/>
      <c r="F218" s="232"/>
      <c r="G218" s="233"/>
      <c r="H218" s="233"/>
      <c r="I218" s="233"/>
      <c r="J218" s="233"/>
      <c r="K218" s="233"/>
      <c r="L218" s="233"/>
      <c r="M218" s="233"/>
      <c r="N218" s="210"/>
      <c r="O218" s="112"/>
    </row>
    <row r="219" spans="1:15" s="111" customFormat="1" ht="18.95" customHeight="1">
      <c r="A219" s="203"/>
      <c r="B219" s="214"/>
      <c r="C219" s="210"/>
      <c r="D219" s="231"/>
      <c r="E219" s="210"/>
      <c r="F219" s="232"/>
      <c r="G219" s="233"/>
      <c r="H219" s="233"/>
      <c r="I219" s="233"/>
      <c r="J219" s="233"/>
      <c r="K219" s="233"/>
      <c r="L219" s="233"/>
      <c r="M219" s="233"/>
      <c r="N219" s="210"/>
      <c r="O219" s="112"/>
    </row>
    <row r="220" spans="1:15" s="111" customFormat="1" ht="18.95" customHeight="1">
      <c r="A220" s="203"/>
      <c r="B220" s="214"/>
      <c r="C220" s="210"/>
      <c r="D220" s="231"/>
      <c r="E220" s="210"/>
      <c r="F220" s="232"/>
      <c r="G220" s="233"/>
      <c r="H220" s="233"/>
      <c r="I220" s="233"/>
      <c r="J220" s="233"/>
      <c r="K220" s="233"/>
      <c r="L220" s="233"/>
      <c r="M220" s="233"/>
      <c r="N220" s="210"/>
      <c r="O220" s="112"/>
    </row>
    <row r="221" spans="1:15" s="111" customFormat="1" ht="18.95" customHeight="1">
      <c r="A221" s="203"/>
      <c r="B221" s="214"/>
      <c r="C221" s="210"/>
      <c r="D221" s="231"/>
      <c r="E221" s="210"/>
      <c r="F221" s="232"/>
      <c r="G221" s="233"/>
      <c r="H221" s="233"/>
      <c r="I221" s="233"/>
      <c r="J221" s="233"/>
      <c r="K221" s="233"/>
      <c r="L221" s="233"/>
      <c r="M221" s="233"/>
      <c r="N221" s="210"/>
      <c r="O221" s="112"/>
    </row>
    <row r="222" spans="1:15" s="111" customFormat="1" ht="18.95" customHeight="1">
      <c r="A222" s="203"/>
      <c r="B222" s="214"/>
      <c r="C222" s="210"/>
      <c r="D222" s="231"/>
      <c r="E222" s="210"/>
      <c r="F222" s="232"/>
      <c r="G222" s="233"/>
      <c r="H222" s="233"/>
      <c r="I222" s="233"/>
      <c r="J222" s="233"/>
      <c r="K222" s="233"/>
      <c r="L222" s="233"/>
      <c r="M222" s="233"/>
      <c r="N222" s="210"/>
      <c r="O222" s="112"/>
    </row>
    <row r="223" spans="1:15" s="111" customFormat="1" ht="18.95" customHeight="1">
      <c r="A223" s="203"/>
      <c r="B223" s="214"/>
      <c r="C223" s="210"/>
      <c r="D223" s="231"/>
      <c r="E223" s="210"/>
      <c r="F223" s="232"/>
      <c r="G223" s="233"/>
      <c r="H223" s="233"/>
      <c r="I223" s="233"/>
      <c r="J223" s="233"/>
      <c r="K223" s="233"/>
      <c r="L223" s="233"/>
      <c r="M223" s="233"/>
      <c r="N223" s="210"/>
      <c r="O223" s="112"/>
    </row>
    <row r="224" spans="1:15" s="111" customFormat="1" ht="18.95" customHeight="1">
      <c r="A224" s="203"/>
      <c r="B224" s="214"/>
      <c r="C224" s="210"/>
      <c r="D224" s="231"/>
      <c r="E224" s="210"/>
      <c r="F224" s="232"/>
      <c r="G224" s="233"/>
      <c r="H224" s="233"/>
      <c r="I224" s="233"/>
      <c r="J224" s="233"/>
      <c r="K224" s="233"/>
      <c r="L224" s="233"/>
      <c r="M224" s="233"/>
      <c r="N224" s="210"/>
      <c r="O224" s="112"/>
    </row>
    <row r="225" spans="1:15" s="111" customFormat="1" ht="18.95" customHeight="1">
      <c r="A225" s="203"/>
      <c r="B225" s="214"/>
      <c r="C225" s="210"/>
      <c r="D225" s="231"/>
      <c r="E225" s="210"/>
      <c r="F225" s="232"/>
      <c r="G225" s="233"/>
      <c r="H225" s="233"/>
      <c r="I225" s="233"/>
      <c r="J225" s="233"/>
      <c r="K225" s="233"/>
      <c r="L225" s="233"/>
      <c r="M225" s="233"/>
      <c r="N225" s="210"/>
      <c r="O225" s="112"/>
    </row>
    <row r="226" spans="1:15" s="111" customFormat="1" ht="18.95" customHeight="1">
      <c r="A226" s="203"/>
      <c r="B226" s="214"/>
      <c r="C226" s="210"/>
      <c r="D226" s="231"/>
      <c r="E226" s="210"/>
      <c r="F226" s="232"/>
      <c r="G226" s="233"/>
      <c r="H226" s="233"/>
      <c r="I226" s="233"/>
      <c r="J226" s="233"/>
      <c r="K226" s="233"/>
      <c r="L226" s="233"/>
      <c r="M226" s="233"/>
      <c r="N226" s="210"/>
      <c r="O226" s="112"/>
    </row>
    <row r="227" spans="1:15" s="111" customFormat="1" ht="18.95" customHeight="1">
      <c r="A227" s="203"/>
      <c r="B227" s="214"/>
      <c r="C227" s="210"/>
      <c r="D227" s="231"/>
      <c r="E227" s="210"/>
      <c r="F227" s="232"/>
      <c r="G227" s="233"/>
      <c r="H227" s="233"/>
      <c r="I227" s="233"/>
      <c r="J227" s="233"/>
      <c r="K227" s="233"/>
      <c r="L227" s="233"/>
      <c r="M227" s="233"/>
      <c r="N227" s="210"/>
      <c r="O227" s="112"/>
    </row>
    <row r="228" spans="1:15" s="111" customFormat="1" ht="18.95" customHeight="1">
      <c r="A228" s="203"/>
      <c r="B228" s="214"/>
      <c r="C228" s="210"/>
      <c r="D228" s="231"/>
      <c r="E228" s="210"/>
      <c r="F228" s="232"/>
      <c r="G228" s="233"/>
      <c r="H228" s="233"/>
      <c r="I228" s="233"/>
      <c r="J228" s="233"/>
      <c r="K228" s="233"/>
      <c r="L228" s="233"/>
      <c r="M228" s="233"/>
      <c r="N228" s="210"/>
      <c r="O228" s="112"/>
    </row>
    <row r="229" spans="1:15" s="111" customFormat="1" ht="18.95" customHeight="1">
      <c r="A229" s="203"/>
      <c r="B229" s="214"/>
      <c r="C229" s="210"/>
      <c r="D229" s="231"/>
      <c r="E229" s="210"/>
      <c r="F229" s="232"/>
      <c r="G229" s="233"/>
      <c r="H229" s="233"/>
      <c r="I229" s="233"/>
      <c r="J229" s="233"/>
      <c r="K229" s="233"/>
      <c r="L229" s="233"/>
      <c r="M229" s="233"/>
      <c r="N229" s="210"/>
      <c r="O229" s="112"/>
    </row>
    <row r="230" spans="1:15" s="111" customFormat="1" ht="18.95" customHeight="1">
      <c r="A230" s="203"/>
      <c r="B230" s="214"/>
      <c r="C230" s="210"/>
      <c r="D230" s="231"/>
      <c r="E230" s="210"/>
      <c r="F230" s="232"/>
      <c r="G230" s="233"/>
      <c r="H230" s="233"/>
      <c r="I230" s="233"/>
      <c r="J230" s="233"/>
      <c r="K230" s="233"/>
      <c r="L230" s="233"/>
      <c r="M230" s="233"/>
      <c r="N230" s="210"/>
      <c r="O230" s="112"/>
    </row>
    <row r="231" spans="1:15" s="111" customFormat="1" ht="18.95" customHeight="1">
      <c r="A231" s="203"/>
      <c r="B231" s="214"/>
      <c r="C231" s="210"/>
      <c r="D231" s="231"/>
      <c r="E231" s="210"/>
      <c r="F231" s="232"/>
      <c r="G231" s="233"/>
      <c r="H231" s="233"/>
      <c r="I231" s="233"/>
      <c r="J231" s="233"/>
      <c r="K231" s="233"/>
      <c r="L231" s="233"/>
      <c r="M231" s="233"/>
      <c r="N231" s="210"/>
      <c r="O231" s="112"/>
    </row>
    <row r="232" spans="1:15" s="111" customFormat="1" ht="18.95" customHeight="1">
      <c r="A232" s="203"/>
      <c r="B232" s="214"/>
      <c r="C232" s="210"/>
      <c r="D232" s="231"/>
      <c r="E232" s="210"/>
      <c r="F232" s="232"/>
      <c r="G232" s="233"/>
      <c r="H232" s="233"/>
      <c r="I232" s="233"/>
      <c r="J232" s="233"/>
      <c r="K232" s="233"/>
      <c r="L232" s="233"/>
      <c r="M232" s="233"/>
      <c r="N232" s="210"/>
      <c r="O232" s="112"/>
    </row>
    <row r="233" spans="1:15" s="111" customFormat="1" ht="18.95" customHeight="1">
      <c r="A233" s="203"/>
      <c r="B233" s="214"/>
      <c r="C233" s="210"/>
      <c r="D233" s="231"/>
      <c r="E233" s="210"/>
      <c r="F233" s="232"/>
      <c r="G233" s="233"/>
      <c r="H233" s="233"/>
      <c r="I233" s="233"/>
      <c r="J233" s="233"/>
      <c r="K233" s="233"/>
      <c r="L233" s="233"/>
      <c r="M233" s="233"/>
      <c r="N233" s="210"/>
      <c r="O233" s="112"/>
    </row>
    <row r="234" spans="1:15" s="111" customFormat="1" ht="18.95" customHeight="1">
      <c r="A234" s="203"/>
      <c r="B234" s="214"/>
      <c r="C234" s="210"/>
      <c r="D234" s="231"/>
      <c r="E234" s="210"/>
      <c r="F234" s="232"/>
      <c r="G234" s="233"/>
      <c r="H234" s="233"/>
      <c r="I234" s="233"/>
      <c r="J234" s="233"/>
      <c r="K234" s="233"/>
      <c r="L234" s="233"/>
      <c r="M234" s="233"/>
      <c r="N234" s="210"/>
      <c r="O234" s="112"/>
    </row>
    <row r="235" spans="1:15" s="111" customFormat="1" ht="18.95" customHeight="1">
      <c r="A235" s="203"/>
      <c r="B235" s="214"/>
      <c r="C235" s="210"/>
      <c r="D235" s="231"/>
      <c r="E235" s="210"/>
      <c r="F235" s="232"/>
      <c r="G235" s="233"/>
      <c r="H235" s="233"/>
      <c r="I235" s="233"/>
      <c r="J235" s="233"/>
      <c r="K235" s="233"/>
      <c r="L235" s="233"/>
      <c r="M235" s="233"/>
      <c r="N235" s="210"/>
      <c r="O235" s="112"/>
    </row>
    <row r="236" spans="1:15" s="111" customFormat="1" ht="18.95" customHeight="1">
      <c r="A236" s="203"/>
      <c r="B236" s="214"/>
      <c r="C236" s="210"/>
      <c r="D236" s="231"/>
      <c r="E236" s="210"/>
      <c r="F236" s="232"/>
      <c r="G236" s="233"/>
      <c r="H236" s="233"/>
      <c r="I236" s="233"/>
      <c r="J236" s="233"/>
      <c r="K236" s="233"/>
      <c r="L236" s="233"/>
      <c r="M236" s="233"/>
      <c r="N236" s="210"/>
      <c r="O236" s="112"/>
    </row>
    <row r="237" spans="1:15" s="111" customFormat="1" ht="18.95" customHeight="1">
      <c r="A237" s="203"/>
      <c r="B237" s="214"/>
      <c r="C237" s="210"/>
      <c r="D237" s="231"/>
      <c r="E237" s="210"/>
      <c r="F237" s="232"/>
      <c r="G237" s="233"/>
      <c r="H237" s="233"/>
      <c r="I237" s="233"/>
      <c r="J237" s="233"/>
      <c r="K237" s="233"/>
      <c r="L237" s="233"/>
      <c r="M237" s="233"/>
      <c r="N237" s="210"/>
      <c r="O237" s="112"/>
    </row>
    <row r="238" spans="1:15" s="111" customFormat="1" ht="18.95" customHeight="1">
      <c r="A238" s="203"/>
      <c r="B238" s="214"/>
      <c r="C238" s="210"/>
      <c r="D238" s="231"/>
      <c r="E238" s="210"/>
      <c r="F238" s="232"/>
      <c r="G238" s="233"/>
      <c r="H238" s="233"/>
      <c r="I238" s="233"/>
      <c r="J238" s="233"/>
      <c r="K238" s="233"/>
      <c r="L238" s="233"/>
      <c r="M238" s="233"/>
      <c r="N238" s="210"/>
      <c r="O238" s="112"/>
    </row>
    <row r="239" spans="1:15" s="111" customFormat="1" ht="18.95" customHeight="1">
      <c r="A239" s="203"/>
      <c r="B239" s="214"/>
      <c r="C239" s="210"/>
      <c r="D239" s="231"/>
      <c r="E239" s="210"/>
      <c r="F239" s="232"/>
      <c r="G239" s="233"/>
      <c r="H239" s="233"/>
      <c r="I239" s="233"/>
      <c r="J239" s="233"/>
      <c r="K239" s="233"/>
      <c r="L239" s="233"/>
      <c r="M239" s="233"/>
      <c r="N239" s="210"/>
      <c r="O239" s="112"/>
    </row>
    <row r="240" spans="1:15" s="111" customFormat="1" ht="18.95" customHeight="1">
      <c r="A240" s="203"/>
      <c r="B240" s="214"/>
      <c r="C240" s="210"/>
      <c r="D240" s="231"/>
      <c r="E240" s="210"/>
      <c r="F240" s="232"/>
      <c r="G240" s="233"/>
      <c r="H240" s="233"/>
      <c r="I240" s="233"/>
      <c r="J240" s="233"/>
      <c r="K240" s="233"/>
      <c r="L240" s="233"/>
      <c r="M240" s="233"/>
      <c r="N240" s="210"/>
      <c r="O240" s="112"/>
    </row>
    <row r="241" spans="1:15" s="111" customFormat="1" ht="18.95" customHeight="1">
      <c r="A241" s="203"/>
      <c r="B241" s="214"/>
      <c r="C241" s="210"/>
      <c r="D241" s="231"/>
      <c r="E241" s="210"/>
      <c r="F241" s="232"/>
      <c r="G241" s="233"/>
      <c r="H241" s="233"/>
      <c r="I241" s="233"/>
      <c r="J241" s="233"/>
      <c r="K241" s="233"/>
      <c r="L241" s="233"/>
      <c r="M241" s="233"/>
      <c r="N241" s="210"/>
      <c r="O241" s="112"/>
    </row>
    <row r="242" spans="1:15" s="111" customFormat="1" ht="18.95" customHeight="1">
      <c r="A242" s="203"/>
      <c r="B242" s="214"/>
      <c r="C242" s="210"/>
      <c r="D242" s="231"/>
      <c r="E242" s="210"/>
      <c r="F242" s="232"/>
      <c r="G242" s="233"/>
      <c r="H242" s="233"/>
      <c r="I242" s="233"/>
      <c r="J242" s="233"/>
      <c r="K242" s="233"/>
      <c r="L242" s="233"/>
      <c r="M242" s="233"/>
      <c r="N242" s="210"/>
      <c r="O242" s="112"/>
    </row>
    <row r="243" spans="1:15" s="111" customFormat="1" ht="18.95" customHeight="1">
      <c r="A243" s="203"/>
      <c r="B243" s="214"/>
      <c r="C243" s="210"/>
      <c r="D243" s="231"/>
      <c r="E243" s="210"/>
      <c r="F243" s="232"/>
      <c r="G243" s="233"/>
      <c r="H243" s="233"/>
      <c r="I243" s="233"/>
      <c r="J243" s="233"/>
      <c r="K243" s="233"/>
      <c r="L243" s="233"/>
      <c r="M243" s="233"/>
      <c r="N243" s="210"/>
      <c r="O243" s="112"/>
    </row>
    <row r="244" spans="1:15" s="111" customFormat="1" ht="18.95" customHeight="1">
      <c r="A244" s="203"/>
      <c r="B244" s="214"/>
      <c r="C244" s="210"/>
      <c r="D244" s="231"/>
      <c r="E244" s="210"/>
      <c r="F244" s="232"/>
      <c r="G244" s="233"/>
      <c r="H244" s="233"/>
      <c r="I244" s="233"/>
      <c r="J244" s="233"/>
      <c r="K244" s="233"/>
      <c r="L244" s="233"/>
      <c r="M244" s="233"/>
      <c r="N244" s="210"/>
      <c r="O244" s="112"/>
    </row>
    <row r="245" spans="1:15" s="111" customFormat="1" ht="18.95" customHeight="1">
      <c r="A245" s="203"/>
      <c r="B245" s="214"/>
      <c r="C245" s="210"/>
      <c r="D245" s="231"/>
      <c r="E245" s="210"/>
      <c r="F245" s="232"/>
      <c r="G245" s="233"/>
      <c r="H245" s="233"/>
      <c r="I245" s="233"/>
      <c r="J245" s="233"/>
      <c r="K245" s="233"/>
      <c r="L245" s="233"/>
      <c r="M245" s="233"/>
      <c r="N245" s="210"/>
      <c r="O245" s="112"/>
    </row>
    <row r="246" spans="1:15" s="111" customFormat="1" ht="18.95" customHeight="1">
      <c r="A246" s="203"/>
      <c r="B246" s="214"/>
      <c r="C246" s="210"/>
      <c r="D246" s="231"/>
      <c r="E246" s="210"/>
      <c r="F246" s="232"/>
      <c r="G246" s="233"/>
      <c r="H246" s="233"/>
      <c r="I246" s="233"/>
      <c r="J246" s="233"/>
      <c r="K246" s="233"/>
      <c r="L246" s="233"/>
      <c r="M246" s="233"/>
      <c r="N246" s="210"/>
      <c r="O246" s="112"/>
    </row>
    <row r="247" spans="1:15" s="111" customFormat="1" ht="18.95" customHeight="1">
      <c r="A247" s="203"/>
      <c r="B247" s="214"/>
      <c r="C247" s="210"/>
      <c r="D247" s="231"/>
      <c r="E247" s="210"/>
      <c r="F247" s="232"/>
      <c r="G247" s="233"/>
      <c r="H247" s="233"/>
      <c r="I247" s="233"/>
      <c r="J247" s="233"/>
      <c r="K247" s="233"/>
      <c r="L247" s="233"/>
      <c r="M247" s="233"/>
      <c r="N247" s="210"/>
      <c r="O247" s="112"/>
    </row>
    <row r="248" spans="1:15" s="111" customFormat="1" ht="18.95" customHeight="1">
      <c r="A248" s="203"/>
      <c r="B248" s="214"/>
      <c r="C248" s="210"/>
      <c r="D248" s="231"/>
      <c r="E248" s="210"/>
      <c r="F248" s="232"/>
      <c r="G248" s="233"/>
      <c r="H248" s="233"/>
      <c r="I248" s="233"/>
      <c r="J248" s="233"/>
      <c r="K248" s="233"/>
      <c r="L248" s="233"/>
      <c r="M248" s="233"/>
      <c r="N248" s="210"/>
      <c r="O248" s="112"/>
    </row>
    <row r="249" spans="1:15" s="111" customFormat="1" ht="18.95" customHeight="1">
      <c r="A249" s="203"/>
      <c r="B249" s="214"/>
      <c r="C249" s="210"/>
      <c r="D249" s="231"/>
      <c r="E249" s="210"/>
      <c r="F249" s="232"/>
      <c r="G249" s="233"/>
      <c r="H249" s="233"/>
      <c r="I249" s="233"/>
      <c r="J249" s="233"/>
      <c r="K249" s="233"/>
      <c r="L249" s="233"/>
      <c r="M249" s="233"/>
      <c r="N249" s="210"/>
      <c r="O249" s="112"/>
    </row>
    <row r="250" spans="1:15" s="111" customFormat="1" ht="18.95" customHeight="1">
      <c r="A250" s="203"/>
      <c r="B250" s="214"/>
      <c r="C250" s="210"/>
      <c r="D250" s="231"/>
      <c r="E250" s="210"/>
      <c r="F250" s="232"/>
      <c r="G250" s="233"/>
      <c r="H250" s="233"/>
      <c r="I250" s="233"/>
      <c r="J250" s="233"/>
      <c r="K250" s="233"/>
      <c r="L250" s="233"/>
      <c r="M250" s="233"/>
      <c r="N250" s="210"/>
      <c r="O250" s="112"/>
    </row>
    <row r="251" spans="1:15" s="111" customFormat="1" ht="18.95" customHeight="1">
      <c r="A251" s="203"/>
      <c r="B251" s="214"/>
      <c r="C251" s="210"/>
      <c r="D251" s="231"/>
      <c r="E251" s="210"/>
      <c r="F251" s="232"/>
      <c r="G251" s="233"/>
      <c r="H251" s="233"/>
      <c r="I251" s="233"/>
      <c r="J251" s="233"/>
      <c r="K251" s="233"/>
      <c r="L251" s="233"/>
      <c r="M251" s="233"/>
      <c r="N251" s="210"/>
      <c r="O251" s="112"/>
    </row>
    <row r="252" spans="1:15" s="111" customFormat="1" ht="18.95" customHeight="1">
      <c r="A252" s="203"/>
      <c r="B252" s="214"/>
      <c r="C252" s="210"/>
      <c r="D252" s="231"/>
      <c r="E252" s="210"/>
      <c r="F252" s="232"/>
      <c r="G252" s="233"/>
      <c r="H252" s="233"/>
      <c r="I252" s="233"/>
      <c r="J252" s="233"/>
      <c r="K252" s="233"/>
      <c r="L252" s="233"/>
      <c r="M252" s="233"/>
      <c r="N252" s="210"/>
      <c r="O252" s="112"/>
    </row>
    <row r="253" spans="1:15" s="111" customFormat="1" ht="18.95" customHeight="1">
      <c r="A253" s="203"/>
      <c r="B253" s="214"/>
      <c r="C253" s="210"/>
      <c r="D253" s="231"/>
      <c r="E253" s="210"/>
      <c r="F253" s="232"/>
      <c r="G253" s="233"/>
      <c r="H253" s="233"/>
      <c r="I253" s="233"/>
      <c r="J253" s="233"/>
      <c r="K253" s="233"/>
      <c r="L253" s="233"/>
      <c r="M253" s="233"/>
      <c r="N253" s="210"/>
      <c r="O253" s="112"/>
    </row>
    <row r="254" spans="1:15" s="111" customFormat="1" ht="18.95" customHeight="1">
      <c r="A254" s="203"/>
      <c r="B254" s="214"/>
      <c r="C254" s="210"/>
      <c r="D254" s="231"/>
      <c r="E254" s="210"/>
      <c r="F254" s="232"/>
      <c r="G254" s="233"/>
      <c r="H254" s="233"/>
      <c r="I254" s="233"/>
      <c r="J254" s="233"/>
      <c r="K254" s="233"/>
      <c r="L254" s="233"/>
      <c r="M254" s="233"/>
      <c r="N254" s="210"/>
      <c r="O254" s="112"/>
    </row>
    <row r="255" spans="1:15" s="111" customFormat="1" ht="18.95" customHeight="1">
      <c r="A255" s="203"/>
      <c r="B255" s="214"/>
      <c r="C255" s="210"/>
      <c r="D255" s="231"/>
      <c r="E255" s="210"/>
      <c r="F255" s="232"/>
      <c r="G255" s="233"/>
      <c r="H255" s="233"/>
      <c r="I255" s="233"/>
      <c r="J255" s="233"/>
      <c r="K255" s="233"/>
      <c r="L255" s="233"/>
      <c r="M255" s="233"/>
      <c r="N255" s="210"/>
      <c r="O255" s="112"/>
    </row>
    <row r="256" spans="1:15" s="111" customFormat="1" ht="18.95" customHeight="1">
      <c r="A256" s="203"/>
      <c r="B256" s="214"/>
      <c r="C256" s="210"/>
      <c r="D256" s="231"/>
      <c r="E256" s="210"/>
      <c r="F256" s="232"/>
      <c r="G256" s="233"/>
      <c r="H256" s="233"/>
      <c r="I256" s="233"/>
      <c r="J256" s="233"/>
      <c r="K256" s="233"/>
      <c r="L256" s="233"/>
      <c r="M256" s="233"/>
      <c r="N256" s="210"/>
      <c r="O256" s="112"/>
    </row>
    <row r="257" spans="1:15" s="111" customFormat="1" ht="18.95" customHeight="1">
      <c r="A257" s="203"/>
      <c r="B257" s="214"/>
      <c r="C257" s="210"/>
      <c r="D257" s="231"/>
      <c r="E257" s="210"/>
      <c r="F257" s="232"/>
      <c r="G257" s="233"/>
      <c r="H257" s="233"/>
      <c r="I257" s="233"/>
      <c r="J257" s="233"/>
      <c r="K257" s="233"/>
      <c r="L257" s="233"/>
      <c r="M257" s="233"/>
      <c r="N257" s="210"/>
      <c r="O257" s="112"/>
    </row>
    <row r="258" spans="1:15" s="111" customFormat="1" ht="18.95" customHeight="1">
      <c r="A258" s="203"/>
      <c r="B258" s="214"/>
      <c r="C258" s="210"/>
      <c r="D258" s="231"/>
      <c r="E258" s="210"/>
      <c r="F258" s="232"/>
      <c r="G258" s="233"/>
      <c r="H258" s="233"/>
      <c r="I258" s="233"/>
      <c r="J258" s="233"/>
      <c r="K258" s="233"/>
      <c r="L258" s="233"/>
      <c r="M258" s="233"/>
      <c r="N258" s="210"/>
      <c r="O258" s="112"/>
    </row>
    <row r="259" spans="1:15" s="111" customFormat="1" ht="18.95" customHeight="1">
      <c r="A259" s="203"/>
      <c r="B259" s="214"/>
      <c r="C259" s="210"/>
      <c r="D259" s="231"/>
      <c r="E259" s="210"/>
      <c r="F259" s="232"/>
      <c r="G259" s="233"/>
      <c r="H259" s="233"/>
      <c r="I259" s="233"/>
      <c r="J259" s="233"/>
      <c r="K259" s="233"/>
      <c r="L259" s="233"/>
      <c r="M259" s="233"/>
      <c r="N259" s="210"/>
      <c r="O259" s="112"/>
    </row>
    <row r="260" spans="1:15" s="111" customFormat="1" ht="18.95" customHeight="1">
      <c r="A260" s="203"/>
      <c r="B260" s="214"/>
      <c r="C260" s="210"/>
      <c r="D260" s="231"/>
      <c r="E260" s="210"/>
      <c r="F260" s="232"/>
      <c r="G260" s="233"/>
      <c r="H260" s="233"/>
      <c r="I260" s="233"/>
      <c r="J260" s="233"/>
      <c r="K260" s="233"/>
      <c r="L260" s="233"/>
      <c r="M260" s="233"/>
      <c r="N260" s="210"/>
      <c r="O260" s="112"/>
    </row>
    <row r="261" spans="1:15" s="111" customFormat="1" ht="18.95" customHeight="1">
      <c r="A261" s="203"/>
      <c r="B261" s="214"/>
      <c r="C261" s="210"/>
      <c r="D261" s="231"/>
      <c r="E261" s="210"/>
      <c r="F261" s="232"/>
      <c r="G261" s="233"/>
      <c r="H261" s="233"/>
      <c r="I261" s="233"/>
      <c r="J261" s="233"/>
      <c r="K261" s="233"/>
      <c r="L261" s="233"/>
      <c r="M261" s="233"/>
      <c r="N261" s="210"/>
      <c r="O261" s="112"/>
    </row>
    <row r="262" spans="1:15" s="111" customFormat="1" ht="18.95" customHeight="1">
      <c r="A262" s="203"/>
      <c r="B262" s="214"/>
      <c r="C262" s="210"/>
      <c r="D262" s="231"/>
      <c r="E262" s="210"/>
      <c r="F262" s="232"/>
      <c r="G262" s="233"/>
      <c r="H262" s="233"/>
      <c r="I262" s="233"/>
      <c r="J262" s="233"/>
      <c r="K262" s="233"/>
      <c r="L262" s="233"/>
      <c r="M262" s="233"/>
      <c r="N262" s="210"/>
      <c r="O262" s="112"/>
    </row>
    <row r="263" spans="1:15" s="111" customFormat="1" ht="18.95" customHeight="1">
      <c r="A263" s="203"/>
      <c r="B263" s="214"/>
      <c r="C263" s="210"/>
      <c r="D263" s="231"/>
      <c r="E263" s="210"/>
      <c r="F263" s="232"/>
      <c r="G263" s="233"/>
      <c r="H263" s="233"/>
      <c r="I263" s="233"/>
      <c r="J263" s="233"/>
      <c r="K263" s="233"/>
      <c r="L263" s="233"/>
      <c r="M263" s="233"/>
      <c r="N263" s="210"/>
      <c r="O263" s="112"/>
    </row>
    <row r="264" spans="1:15" s="111" customFormat="1" ht="18.95" customHeight="1">
      <c r="A264" s="203"/>
      <c r="B264" s="214"/>
      <c r="C264" s="210"/>
      <c r="D264" s="231"/>
      <c r="E264" s="210"/>
      <c r="F264" s="232"/>
      <c r="G264" s="233"/>
      <c r="H264" s="233"/>
      <c r="I264" s="233"/>
      <c r="J264" s="233"/>
      <c r="K264" s="233"/>
      <c r="L264" s="233"/>
      <c r="M264" s="233"/>
      <c r="N264" s="210"/>
      <c r="O264" s="112"/>
    </row>
    <row r="265" spans="1:15" s="111" customFormat="1" ht="18.95" customHeight="1">
      <c r="A265" s="203"/>
      <c r="B265" s="214"/>
      <c r="C265" s="210"/>
      <c r="D265" s="231"/>
      <c r="E265" s="210"/>
      <c r="F265" s="232"/>
      <c r="G265" s="233"/>
      <c r="H265" s="233"/>
      <c r="I265" s="233"/>
      <c r="J265" s="233"/>
      <c r="K265" s="233"/>
      <c r="L265" s="233"/>
      <c r="M265" s="233"/>
      <c r="N265" s="210"/>
      <c r="O265" s="112"/>
    </row>
    <row r="266" spans="1:15" s="111" customFormat="1" ht="18.95" customHeight="1">
      <c r="A266" s="203"/>
      <c r="B266" s="214"/>
      <c r="C266" s="210"/>
      <c r="D266" s="231"/>
      <c r="E266" s="210"/>
      <c r="F266" s="232"/>
      <c r="G266" s="233"/>
      <c r="H266" s="233"/>
      <c r="I266" s="233"/>
      <c r="J266" s="233"/>
      <c r="K266" s="233"/>
      <c r="L266" s="233"/>
      <c r="M266" s="233"/>
      <c r="N266" s="210"/>
      <c r="O266" s="112"/>
    </row>
    <row r="267" spans="1:15" s="111" customFormat="1" ht="18.95" customHeight="1">
      <c r="A267" s="203"/>
      <c r="B267" s="214"/>
      <c r="C267" s="210"/>
      <c r="D267" s="231"/>
      <c r="E267" s="210"/>
      <c r="F267" s="232"/>
      <c r="G267" s="233"/>
      <c r="H267" s="233"/>
      <c r="I267" s="233"/>
      <c r="J267" s="233"/>
      <c r="K267" s="233"/>
      <c r="L267" s="233"/>
      <c r="M267" s="233"/>
      <c r="N267" s="210"/>
      <c r="O267" s="112"/>
    </row>
    <row r="268" spans="1:15" s="111" customFormat="1" ht="18.95" customHeight="1">
      <c r="A268" s="203"/>
      <c r="B268" s="214"/>
      <c r="C268" s="210"/>
      <c r="D268" s="231"/>
      <c r="E268" s="210"/>
      <c r="F268" s="232"/>
      <c r="G268" s="233"/>
      <c r="H268" s="233"/>
      <c r="I268" s="233"/>
      <c r="J268" s="233"/>
      <c r="K268" s="233"/>
      <c r="L268" s="233"/>
      <c r="M268" s="233"/>
      <c r="N268" s="210"/>
      <c r="O268" s="112"/>
    </row>
    <row r="269" spans="1:15" s="111" customFormat="1" ht="18.95" customHeight="1">
      <c r="A269" s="203"/>
      <c r="B269" s="214"/>
      <c r="C269" s="210"/>
      <c r="D269" s="231"/>
      <c r="E269" s="210"/>
      <c r="F269" s="232"/>
      <c r="G269" s="233"/>
      <c r="H269" s="233"/>
      <c r="I269" s="233"/>
      <c r="J269" s="233"/>
      <c r="K269" s="233"/>
      <c r="L269" s="233"/>
      <c r="M269" s="233"/>
      <c r="N269" s="210"/>
      <c r="O269" s="112"/>
    </row>
    <row r="270" spans="1:15" s="111" customFormat="1" ht="18.95" customHeight="1">
      <c r="A270" s="203"/>
      <c r="B270" s="214"/>
      <c r="C270" s="210"/>
      <c r="D270" s="231"/>
      <c r="E270" s="210"/>
      <c r="F270" s="232"/>
      <c r="G270" s="233"/>
      <c r="H270" s="233"/>
      <c r="I270" s="233"/>
      <c r="J270" s="233"/>
      <c r="K270" s="233"/>
      <c r="L270" s="233"/>
      <c r="M270" s="233"/>
      <c r="N270" s="210"/>
      <c r="O270" s="112"/>
    </row>
    <row r="271" spans="1:15" s="111" customFormat="1" ht="18.95" customHeight="1">
      <c r="A271" s="203"/>
      <c r="B271" s="214"/>
      <c r="C271" s="210"/>
      <c r="D271" s="231"/>
      <c r="E271" s="210"/>
      <c r="F271" s="232"/>
      <c r="G271" s="233"/>
      <c r="H271" s="233"/>
      <c r="I271" s="233"/>
      <c r="J271" s="233"/>
      <c r="K271" s="233"/>
      <c r="L271" s="233"/>
      <c r="M271" s="233"/>
      <c r="N271" s="210"/>
      <c r="O271" s="112"/>
    </row>
    <row r="272" spans="1:15" s="111" customFormat="1" ht="18.95" customHeight="1">
      <c r="A272" s="203"/>
      <c r="B272" s="214"/>
      <c r="C272" s="210"/>
      <c r="D272" s="231"/>
      <c r="E272" s="210"/>
      <c r="F272" s="232"/>
      <c r="G272" s="233"/>
      <c r="H272" s="233"/>
      <c r="I272" s="233"/>
      <c r="J272" s="233"/>
      <c r="K272" s="233"/>
      <c r="L272" s="233"/>
      <c r="M272" s="233"/>
      <c r="N272" s="210"/>
      <c r="O272" s="112"/>
    </row>
    <row r="273" spans="1:15" s="111" customFormat="1" ht="18.95" customHeight="1">
      <c r="A273" s="203"/>
      <c r="B273" s="214"/>
      <c r="C273" s="210"/>
      <c r="D273" s="231"/>
      <c r="E273" s="210"/>
      <c r="F273" s="232"/>
      <c r="G273" s="233"/>
      <c r="H273" s="233"/>
      <c r="I273" s="233"/>
      <c r="J273" s="233"/>
      <c r="K273" s="233"/>
      <c r="L273" s="233"/>
      <c r="M273" s="233"/>
      <c r="N273" s="210"/>
      <c r="O273" s="112"/>
    </row>
    <row r="274" spans="1:15" s="111" customFormat="1" ht="18.95" customHeight="1">
      <c r="A274" s="203"/>
      <c r="B274" s="214"/>
      <c r="C274" s="210"/>
      <c r="D274" s="231"/>
      <c r="E274" s="210"/>
      <c r="F274" s="232"/>
      <c r="G274" s="233"/>
      <c r="H274" s="233"/>
      <c r="I274" s="233"/>
      <c r="J274" s="233"/>
      <c r="K274" s="233"/>
      <c r="L274" s="233"/>
      <c r="M274" s="233"/>
      <c r="N274" s="210"/>
      <c r="O274" s="112"/>
    </row>
    <row r="275" spans="1:15" s="111" customFormat="1" ht="18.95" customHeight="1">
      <c r="A275" s="203"/>
      <c r="B275" s="214"/>
      <c r="C275" s="210"/>
      <c r="D275" s="231"/>
      <c r="E275" s="210"/>
      <c r="F275" s="232"/>
      <c r="G275" s="233"/>
      <c r="H275" s="233"/>
      <c r="I275" s="233"/>
      <c r="J275" s="233"/>
      <c r="K275" s="233"/>
      <c r="L275" s="233"/>
      <c r="M275" s="233"/>
      <c r="N275" s="210"/>
      <c r="O275" s="112"/>
    </row>
    <row r="276" spans="1:15" s="111" customFormat="1" ht="18.95" customHeight="1">
      <c r="A276" s="203"/>
      <c r="B276" s="214"/>
      <c r="C276" s="210"/>
      <c r="D276" s="231"/>
      <c r="E276" s="210"/>
      <c r="F276" s="232"/>
      <c r="G276" s="233"/>
      <c r="H276" s="233"/>
      <c r="I276" s="233"/>
      <c r="J276" s="233"/>
      <c r="K276" s="233"/>
      <c r="L276" s="233"/>
      <c r="M276" s="233"/>
      <c r="N276" s="210"/>
      <c r="O276" s="112"/>
    </row>
    <row r="277" spans="1:15" s="111" customFormat="1" ht="18.95" customHeight="1">
      <c r="A277" s="203"/>
      <c r="B277" s="214"/>
      <c r="C277" s="210"/>
      <c r="D277" s="231"/>
      <c r="E277" s="210"/>
      <c r="F277" s="232"/>
      <c r="G277" s="233"/>
      <c r="H277" s="233"/>
      <c r="I277" s="233"/>
      <c r="J277" s="233"/>
      <c r="K277" s="233"/>
      <c r="L277" s="233"/>
      <c r="M277" s="233"/>
      <c r="N277" s="210"/>
      <c r="O277" s="112"/>
    </row>
    <row r="278" spans="1:15" s="111" customFormat="1" ht="18.95" customHeight="1">
      <c r="A278" s="203"/>
      <c r="B278" s="214"/>
      <c r="C278" s="210"/>
      <c r="D278" s="231"/>
      <c r="E278" s="210"/>
      <c r="F278" s="232"/>
      <c r="G278" s="233"/>
      <c r="H278" s="233"/>
      <c r="I278" s="233"/>
      <c r="J278" s="233"/>
      <c r="K278" s="233"/>
      <c r="L278" s="233"/>
      <c r="M278" s="233"/>
      <c r="N278" s="210"/>
      <c r="O278" s="112"/>
    </row>
    <row r="279" spans="1:15" s="111" customFormat="1" ht="18.95" customHeight="1">
      <c r="A279" s="203"/>
      <c r="B279" s="214"/>
      <c r="C279" s="210"/>
      <c r="D279" s="231"/>
      <c r="E279" s="210"/>
      <c r="F279" s="232"/>
      <c r="G279" s="233"/>
      <c r="H279" s="233"/>
      <c r="I279" s="233"/>
      <c r="J279" s="233"/>
      <c r="K279" s="233"/>
      <c r="L279" s="233"/>
      <c r="M279" s="233"/>
      <c r="N279" s="210"/>
      <c r="O279" s="112"/>
    </row>
    <row r="280" spans="1:15" s="111" customFormat="1" ht="18.95" customHeight="1">
      <c r="A280" s="203"/>
      <c r="B280" s="214"/>
      <c r="C280" s="210"/>
      <c r="D280" s="231"/>
      <c r="E280" s="210"/>
      <c r="F280" s="232"/>
      <c r="G280" s="233"/>
      <c r="H280" s="233"/>
      <c r="I280" s="233"/>
      <c r="J280" s="233"/>
      <c r="K280" s="233"/>
      <c r="L280" s="233"/>
      <c r="M280" s="233"/>
      <c r="N280" s="210"/>
      <c r="O280" s="112"/>
    </row>
    <row r="281" spans="1:15" s="111" customFormat="1" ht="18.95" customHeight="1">
      <c r="A281" s="203"/>
      <c r="B281" s="214"/>
      <c r="C281" s="210"/>
      <c r="D281" s="231"/>
      <c r="E281" s="210"/>
      <c r="F281" s="232"/>
      <c r="G281" s="233"/>
      <c r="H281" s="233"/>
      <c r="I281" s="233"/>
      <c r="J281" s="233"/>
      <c r="K281" s="233"/>
      <c r="L281" s="233"/>
      <c r="M281" s="233"/>
      <c r="N281" s="210"/>
      <c r="O281" s="112"/>
    </row>
    <row r="282" spans="1:15" s="111" customFormat="1" ht="18.95" customHeight="1">
      <c r="A282" s="203"/>
      <c r="B282" s="214"/>
      <c r="C282" s="210"/>
      <c r="D282" s="231"/>
      <c r="E282" s="210"/>
      <c r="F282" s="232"/>
      <c r="G282" s="233"/>
      <c r="H282" s="233"/>
      <c r="I282" s="233"/>
      <c r="J282" s="233"/>
      <c r="K282" s="233"/>
      <c r="L282" s="233"/>
      <c r="M282" s="233"/>
      <c r="N282" s="210"/>
      <c r="O282" s="112"/>
    </row>
    <row r="283" spans="1:15" s="111" customFormat="1" ht="18.95" customHeight="1">
      <c r="A283" s="203"/>
      <c r="B283" s="214"/>
      <c r="C283" s="210"/>
      <c r="D283" s="231"/>
      <c r="E283" s="210"/>
      <c r="F283" s="232"/>
      <c r="G283" s="233"/>
      <c r="H283" s="233"/>
      <c r="I283" s="233"/>
      <c r="J283" s="233"/>
      <c r="K283" s="233"/>
      <c r="L283" s="233"/>
      <c r="M283" s="233"/>
      <c r="N283" s="210"/>
      <c r="O283" s="112"/>
    </row>
    <row r="284" spans="1:15" s="111" customFormat="1" ht="18.95" customHeight="1">
      <c r="A284" s="203"/>
      <c r="B284" s="214"/>
      <c r="C284" s="210"/>
      <c r="D284" s="231"/>
      <c r="E284" s="210"/>
      <c r="F284" s="232"/>
      <c r="G284" s="233"/>
      <c r="H284" s="233"/>
      <c r="I284" s="233"/>
      <c r="J284" s="233"/>
      <c r="K284" s="233"/>
      <c r="L284" s="233"/>
      <c r="M284" s="233"/>
      <c r="N284" s="210"/>
      <c r="O284" s="112"/>
    </row>
    <row r="285" spans="1:15" s="111" customFormat="1" ht="18.95" customHeight="1">
      <c r="A285" s="203"/>
      <c r="B285" s="214"/>
      <c r="C285" s="210"/>
      <c r="D285" s="231"/>
      <c r="E285" s="210"/>
      <c r="F285" s="232"/>
      <c r="G285" s="233"/>
      <c r="H285" s="233"/>
      <c r="I285" s="233"/>
      <c r="J285" s="233"/>
      <c r="K285" s="233"/>
      <c r="L285" s="233"/>
      <c r="M285" s="233"/>
      <c r="N285" s="210"/>
      <c r="O285" s="112"/>
    </row>
    <row r="286" spans="1:15" s="111" customFormat="1" ht="18.95" customHeight="1">
      <c r="A286" s="203"/>
      <c r="B286" s="214"/>
      <c r="C286" s="210"/>
      <c r="D286" s="231"/>
      <c r="E286" s="210"/>
      <c r="F286" s="232"/>
      <c r="G286" s="233"/>
      <c r="H286" s="233"/>
      <c r="I286" s="233"/>
      <c r="J286" s="233"/>
      <c r="K286" s="233"/>
      <c r="L286" s="233"/>
      <c r="M286" s="233"/>
      <c r="N286" s="210"/>
      <c r="O286" s="112"/>
    </row>
    <row r="287" spans="1:15" s="111" customFormat="1" ht="18.95" customHeight="1">
      <c r="A287" s="203"/>
      <c r="B287" s="214"/>
      <c r="C287" s="210"/>
      <c r="D287" s="231"/>
      <c r="E287" s="210"/>
      <c r="F287" s="232"/>
      <c r="G287" s="233"/>
      <c r="H287" s="233"/>
      <c r="I287" s="233"/>
      <c r="J287" s="233"/>
      <c r="K287" s="233"/>
      <c r="L287" s="233"/>
      <c r="M287" s="233"/>
      <c r="N287" s="210"/>
      <c r="O287" s="112"/>
    </row>
    <row r="288" spans="1:15" s="111" customFormat="1" ht="18.95" customHeight="1">
      <c r="A288" s="203"/>
      <c r="B288" s="214"/>
      <c r="C288" s="210"/>
      <c r="D288" s="231"/>
      <c r="E288" s="210"/>
      <c r="F288" s="232"/>
      <c r="G288" s="233"/>
      <c r="H288" s="233"/>
      <c r="I288" s="233"/>
      <c r="J288" s="233"/>
      <c r="K288" s="233"/>
      <c r="L288" s="233"/>
      <c r="M288" s="233"/>
      <c r="N288" s="210"/>
      <c r="O288" s="112"/>
    </row>
    <row r="289" spans="1:15" s="111" customFormat="1" ht="18.95" customHeight="1">
      <c r="A289" s="203"/>
      <c r="B289" s="214"/>
      <c r="C289" s="210"/>
      <c r="D289" s="231"/>
      <c r="E289" s="210"/>
      <c r="F289" s="232"/>
      <c r="G289" s="233"/>
      <c r="H289" s="233"/>
      <c r="I289" s="233"/>
      <c r="J289" s="233"/>
      <c r="K289" s="233"/>
      <c r="L289" s="233"/>
      <c r="M289" s="233"/>
      <c r="N289" s="210"/>
      <c r="O289" s="112"/>
    </row>
    <row r="290" spans="1:15" s="111" customFormat="1" ht="18.95" customHeight="1">
      <c r="A290" s="203"/>
      <c r="B290" s="214"/>
      <c r="C290" s="210"/>
      <c r="D290" s="231"/>
      <c r="E290" s="210"/>
      <c r="F290" s="232"/>
      <c r="G290" s="233"/>
      <c r="H290" s="233"/>
      <c r="I290" s="233"/>
      <c r="J290" s="233"/>
      <c r="K290" s="233"/>
      <c r="L290" s="233"/>
      <c r="M290" s="233"/>
      <c r="N290" s="210"/>
      <c r="O290" s="112"/>
    </row>
    <row r="291" spans="1:15" s="111" customFormat="1" ht="18.95" customHeight="1">
      <c r="A291" s="203"/>
      <c r="B291" s="214"/>
      <c r="C291" s="210"/>
      <c r="D291" s="231"/>
      <c r="E291" s="210"/>
      <c r="F291" s="232"/>
      <c r="G291" s="233"/>
      <c r="H291" s="233"/>
      <c r="I291" s="233"/>
      <c r="J291" s="233"/>
      <c r="K291" s="233"/>
      <c r="L291" s="233"/>
      <c r="M291" s="233"/>
      <c r="N291" s="210"/>
      <c r="O291" s="112"/>
    </row>
    <row r="292" spans="1:15" s="111" customFormat="1" ht="18.95" customHeight="1">
      <c r="A292" s="203"/>
      <c r="B292" s="214"/>
      <c r="C292" s="210"/>
      <c r="D292" s="231"/>
      <c r="E292" s="210"/>
      <c r="F292" s="232"/>
      <c r="G292" s="233"/>
      <c r="H292" s="233"/>
      <c r="I292" s="233"/>
      <c r="J292" s="233"/>
      <c r="K292" s="233"/>
      <c r="L292" s="233"/>
      <c r="M292" s="233"/>
      <c r="N292" s="210"/>
      <c r="O292" s="112"/>
    </row>
    <row r="293" spans="1:15" s="111" customFormat="1" ht="18.95" customHeight="1">
      <c r="A293" s="203"/>
      <c r="B293" s="214"/>
      <c r="C293" s="210"/>
      <c r="D293" s="231"/>
      <c r="E293" s="210"/>
      <c r="F293" s="232"/>
      <c r="G293" s="233"/>
      <c r="H293" s="233"/>
      <c r="I293" s="233"/>
      <c r="J293" s="233"/>
      <c r="K293" s="233"/>
      <c r="L293" s="233"/>
      <c r="M293" s="233"/>
      <c r="N293" s="210"/>
      <c r="O293" s="112"/>
    </row>
    <row r="294" spans="1:15" s="111" customFormat="1" ht="18.95" customHeight="1">
      <c r="A294" s="203"/>
      <c r="B294" s="214"/>
      <c r="C294" s="210"/>
      <c r="D294" s="231"/>
      <c r="E294" s="210"/>
      <c r="F294" s="232"/>
      <c r="G294" s="233"/>
      <c r="H294" s="233"/>
      <c r="I294" s="233"/>
      <c r="J294" s="233"/>
      <c r="K294" s="233"/>
      <c r="L294" s="233"/>
      <c r="M294" s="233"/>
      <c r="N294" s="210"/>
      <c r="O294" s="112"/>
    </row>
    <row r="295" spans="1:15" s="111" customFormat="1" ht="18.95" customHeight="1">
      <c r="A295" s="203"/>
      <c r="B295" s="214"/>
      <c r="C295" s="210"/>
      <c r="D295" s="231"/>
      <c r="E295" s="210"/>
      <c r="F295" s="232"/>
      <c r="G295" s="233"/>
      <c r="H295" s="233"/>
      <c r="I295" s="233"/>
      <c r="J295" s="233"/>
      <c r="K295" s="233"/>
      <c r="L295" s="233"/>
      <c r="M295" s="233"/>
      <c r="N295" s="210"/>
      <c r="O295" s="112"/>
    </row>
    <row r="296" spans="1:15" s="111" customFormat="1" ht="18.95" customHeight="1">
      <c r="A296" s="203"/>
      <c r="B296" s="214"/>
      <c r="C296" s="210"/>
      <c r="D296" s="231"/>
      <c r="E296" s="210"/>
      <c r="F296" s="232"/>
      <c r="G296" s="233"/>
      <c r="H296" s="233"/>
      <c r="I296" s="233"/>
      <c r="J296" s="233"/>
      <c r="K296" s="233"/>
      <c r="L296" s="233"/>
      <c r="M296" s="233"/>
      <c r="N296" s="210"/>
      <c r="O296" s="112"/>
    </row>
    <row r="297" spans="1:15" s="111" customFormat="1" ht="18.95" customHeight="1">
      <c r="A297" s="203"/>
      <c r="B297" s="214"/>
      <c r="C297" s="210"/>
      <c r="D297" s="231"/>
      <c r="E297" s="210"/>
      <c r="F297" s="232"/>
      <c r="G297" s="233"/>
      <c r="H297" s="233"/>
      <c r="I297" s="233"/>
      <c r="J297" s="233"/>
      <c r="K297" s="233"/>
      <c r="L297" s="233"/>
      <c r="M297" s="233"/>
      <c r="N297" s="210"/>
      <c r="O297" s="112"/>
    </row>
    <row r="298" spans="1:15" s="111" customFormat="1" ht="18.95" customHeight="1">
      <c r="A298" s="203"/>
      <c r="B298" s="214"/>
      <c r="C298" s="210"/>
      <c r="D298" s="231"/>
      <c r="E298" s="210"/>
      <c r="F298" s="232"/>
      <c r="G298" s="233"/>
      <c r="H298" s="233"/>
      <c r="I298" s="233"/>
      <c r="J298" s="233"/>
      <c r="K298" s="233"/>
      <c r="L298" s="233"/>
      <c r="M298" s="233"/>
      <c r="N298" s="210"/>
      <c r="O298" s="112"/>
    </row>
    <row r="299" spans="1:15" s="111" customFormat="1" ht="18.95" customHeight="1">
      <c r="A299" s="203"/>
      <c r="B299" s="214"/>
      <c r="C299" s="210"/>
      <c r="D299" s="231"/>
      <c r="E299" s="210"/>
      <c r="F299" s="232"/>
      <c r="G299" s="233"/>
      <c r="H299" s="233"/>
      <c r="I299" s="233"/>
      <c r="J299" s="233"/>
      <c r="K299" s="233"/>
      <c r="L299" s="233"/>
      <c r="M299" s="233"/>
      <c r="N299" s="210"/>
      <c r="O299" s="112"/>
    </row>
    <row r="300" spans="1:15" s="111" customFormat="1" ht="18.95" customHeight="1">
      <c r="A300" s="203"/>
      <c r="B300" s="214"/>
      <c r="C300" s="210"/>
      <c r="D300" s="231"/>
      <c r="E300" s="210"/>
      <c r="F300" s="232"/>
      <c r="G300" s="233"/>
      <c r="H300" s="233"/>
      <c r="I300" s="233"/>
      <c r="J300" s="233"/>
      <c r="K300" s="233"/>
      <c r="L300" s="233"/>
      <c r="M300" s="233"/>
      <c r="N300" s="210"/>
      <c r="O300" s="112"/>
    </row>
    <row r="301" spans="1:15" s="111" customFormat="1" ht="18.95" customHeight="1">
      <c r="A301" s="203"/>
      <c r="B301" s="214"/>
      <c r="C301" s="210"/>
      <c r="D301" s="231"/>
      <c r="E301" s="210"/>
      <c r="F301" s="232"/>
      <c r="G301" s="233"/>
      <c r="H301" s="233"/>
      <c r="I301" s="233"/>
      <c r="J301" s="233"/>
      <c r="K301" s="233"/>
      <c r="L301" s="233"/>
      <c r="M301" s="233"/>
      <c r="N301" s="210"/>
      <c r="O301" s="112"/>
    </row>
    <row r="302" spans="1:15" s="111" customFormat="1" ht="18.95" customHeight="1">
      <c r="A302" s="203"/>
      <c r="B302" s="214"/>
      <c r="C302" s="210"/>
      <c r="D302" s="231"/>
      <c r="E302" s="210"/>
      <c r="F302" s="232"/>
      <c r="G302" s="233"/>
      <c r="H302" s="233"/>
      <c r="I302" s="233"/>
      <c r="J302" s="233"/>
      <c r="K302" s="233"/>
      <c r="L302" s="233"/>
      <c r="M302" s="233"/>
      <c r="N302" s="210"/>
      <c r="O302" s="112"/>
    </row>
    <row r="303" spans="1:15" s="111" customFormat="1" ht="18.95" customHeight="1">
      <c r="A303" s="203"/>
      <c r="B303" s="214"/>
      <c r="C303" s="210"/>
      <c r="D303" s="231"/>
      <c r="E303" s="210"/>
      <c r="F303" s="232"/>
      <c r="G303" s="233"/>
      <c r="H303" s="233"/>
      <c r="I303" s="233"/>
      <c r="J303" s="233"/>
      <c r="K303" s="233"/>
      <c r="L303" s="233"/>
      <c r="M303" s="233"/>
      <c r="N303" s="210"/>
      <c r="O303" s="112"/>
    </row>
    <row r="304" spans="1:15" s="111" customFormat="1" ht="18.95" customHeight="1">
      <c r="A304" s="203"/>
      <c r="B304" s="214"/>
      <c r="C304" s="210"/>
      <c r="D304" s="231"/>
      <c r="E304" s="210"/>
      <c r="F304" s="232"/>
      <c r="G304" s="233"/>
      <c r="H304" s="233"/>
      <c r="I304" s="233"/>
      <c r="J304" s="233"/>
      <c r="K304" s="233"/>
      <c r="L304" s="233"/>
      <c r="M304" s="233"/>
      <c r="N304" s="210"/>
      <c r="O304" s="112"/>
    </row>
    <row r="305" spans="1:15" s="111" customFormat="1" ht="18.95" customHeight="1">
      <c r="A305" s="203"/>
      <c r="B305" s="214"/>
      <c r="C305" s="210"/>
      <c r="D305" s="231"/>
      <c r="E305" s="210"/>
      <c r="F305" s="232"/>
      <c r="G305" s="233"/>
      <c r="H305" s="233"/>
      <c r="I305" s="233"/>
      <c r="J305" s="233"/>
      <c r="K305" s="233"/>
      <c r="L305" s="233"/>
      <c r="M305" s="233"/>
      <c r="N305" s="210"/>
      <c r="O305" s="112"/>
    </row>
    <row r="306" spans="1:15" s="111" customFormat="1" ht="18.95" customHeight="1">
      <c r="A306" s="203"/>
      <c r="B306" s="214"/>
      <c r="C306" s="210"/>
      <c r="D306" s="231"/>
      <c r="E306" s="210"/>
      <c r="F306" s="232"/>
      <c r="G306" s="233"/>
      <c r="H306" s="233"/>
      <c r="I306" s="233"/>
      <c r="J306" s="233"/>
      <c r="K306" s="233"/>
      <c r="L306" s="233"/>
      <c r="M306" s="233"/>
      <c r="N306" s="210"/>
      <c r="O306" s="112"/>
    </row>
    <row r="307" spans="1:15" s="111" customFormat="1" ht="18.95" customHeight="1">
      <c r="A307" s="203"/>
      <c r="B307" s="214"/>
      <c r="C307" s="210"/>
      <c r="D307" s="231"/>
      <c r="E307" s="210"/>
      <c r="F307" s="232"/>
      <c r="G307" s="233"/>
      <c r="H307" s="233"/>
      <c r="I307" s="233"/>
      <c r="J307" s="233"/>
      <c r="K307" s="233"/>
      <c r="L307" s="233"/>
      <c r="M307" s="233"/>
      <c r="N307" s="210"/>
      <c r="O307" s="112"/>
    </row>
    <row r="308" spans="1:15" s="111" customFormat="1" ht="18.95" customHeight="1">
      <c r="A308" s="203"/>
      <c r="B308" s="214"/>
      <c r="C308" s="210"/>
      <c r="D308" s="231"/>
      <c r="E308" s="210"/>
      <c r="F308" s="232"/>
      <c r="G308" s="233"/>
      <c r="H308" s="233"/>
      <c r="I308" s="233"/>
      <c r="J308" s="233"/>
      <c r="K308" s="233"/>
      <c r="L308" s="233"/>
      <c r="M308" s="233"/>
      <c r="N308" s="210"/>
      <c r="O308" s="112"/>
    </row>
    <row r="309" spans="1:15" s="111" customFormat="1" ht="18.95" customHeight="1">
      <c r="A309" s="203"/>
      <c r="B309" s="214"/>
      <c r="C309" s="210"/>
      <c r="D309" s="231"/>
      <c r="E309" s="210"/>
      <c r="F309" s="232"/>
      <c r="G309" s="233"/>
      <c r="H309" s="233"/>
      <c r="I309" s="233"/>
      <c r="J309" s="233"/>
      <c r="K309" s="233"/>
      <c r="L309" s="233"/>
      <c r="M309" s="233"/>
      <c r="N309" s="210"/>
      <c r="O309" s="112"/>
    </row>
    <row r="310" spans="1:15" s="111" customFormat="1" ht="18.95" customHeight="1">
      <c r="A310" s="203"/>
      <c r="B310" s="214"/>
      <c r="C310" s="210"/>
      <c r="D310" s="231"/>
      <c r="E310" s="210"/>
      <c r="F310" s="232"/>
      <c r="G310" s="233"/>
      <c r="H310" s="233"/>
      <c r="I310" s="233"/>
      <c r="J310" s="233"/>
      <c r="K310" s="233"/>
      <c r="L310" s="233"/>
      <c r="M310" s="233"/>
      <c r="N310" s="210"/>
      <c r="O310" s="112"/>
    </row>
    <row r="311" spans="1:15" s="111" customFormat="1" ht="18.95" customHeight="1">
      <c r="A311" s="203"/>
      <c r="B311" s="214"/>
      <c r="C311" s="210"/>
      <c r="D311" s="231"/>
      <c r="E311" s="210"/>
      <c r="F311" s="232"/>
      <c r="G311" s="233"/>
      <c r="H311" s="233"/>
      <c r="I311" s="233"/>
      <c r="J311" s="233"/>
      <c r="K311" s="233"/>
      <c r="L311" s="233"/>
      <c r="M311" s="233"/>
      <c r="N311" s="210"/>
      <c r="O311" s="112"/>
    </row>
    <row r="312" spans="1:15" s="111" customFormat="1" ht="18.95" customHeight="1">
      <c r="A312" s="203"/>
      <c r="B312" s="214"/>
      <c r="C312" s="210"/>
      <c r="D312" s="231"/>
      <c r="E312" s="210"/>
      <c r="F312" s="232"/>
      <c r="G312" s="233"/>
      <c r="H312" s="233"/>
      <c r="I312" s="233"/>
      <c r="J312" s="233"/>
      <c r="K312" s="233"/>
      <c r="L312" s="233"/>
      <c r="M312" s="233"/>
      <c r="N312" s="210"/>
      <c r="O312" s="112"/>
    </row>
    <row r="313" spans="1:15" s="111" customFormat="1" ht="18.95" customHeight="1">
      <c r="A313" s="203"/>
      <c r="B313" s="214"/>
      <c r="C313" s="210"/>
      <c r="D313" s="231"/>
      <c r="E313" s="210"/>
      <c r="F313" s="232"/>
      <c r="G313" s="233"/>
      <c r="H313" s="233"/>
      <c r="I313" s="233"/>
      <c r="J313" s="233"/>
      <c r="K313" s="233"/>
      <c r="L313" s="233"/>
      <c r="M313" s="233"/>
      <c r="N313" s="210"/>
      <c r="O313" s="112"/>
    </row>
    <row r="314" spans="1:15" s="111" customFormat="1" ht="18.95" customHeight="1">
      <c r="A314" s="203"/>
      <c r="B314" s="214"/>
      <c r="C314" s="210"/>
      <c r="D314" s="231"/>
      <c r="E314" s="210"/>
      <c r="F314" s="232"/>
      <c r="G314" s="233"/>
      <c r="H314" s="233"/>
      <c r="I314" s="233"/>
      <c r="J314" s="233"/>
      <c r="K314" s="233"/>
      <c r="L314" s="233"/>
      <c r="M314" s="233"/>
      <c r="N314" s="210"/>
      <c r="O314" s="112"/>
    </row>
    <row r="315" spans="1:15" s="111" customFormat="1" ht="18.95" customHeight="1">
      <c r="A315" s="203"/>
      <c r="B315" s="214"/>
      <c r="C315" s="210"/>
      <c r="D315" s="231"/>
      <c r="E315" s="210"/>
      <c r="F315" s="232"/>
      <c r="G315" s="233"/>
      <c r="H315" s="233"/>
      <c r="I315" s="233"/>
      <c r="J315" s="233"/>
      <c r="K315" s="233"/>
      <c r="L315" s="233"/>
      <c r="M315" s="233"/>
      <c r="N315" s="210"/>
      <c r="O315" s="112"/>
    </row>
    <row r="316" spans="1:15" s="111" customFormat="1" ht="18.95" customHeight="1">
      <c r="A316" s="203"/>
      <c r="B316" s="214"/>
      <c r="C316" s="210"/>
      <c r="D316" s="231"/>
      <c r="E316" s="210"/>
      <c r="F316" s="232"/>
      <c r="G316" s="233"/>
      <c r="H316" s="233"/>
      <c r="I316" s="233"/>
      <c r="J316" s="233"/>
      <c r="K316" s="233"/>
      <c r="L316" s="233"/>
      <c r="M316" s="233"/>
      <c r="N316" s="210"/>
      <c r="O316" s="112"/>
    </row>
    <row r="317" spans="1:15" s="111" customFormat="1" ht="18.95" customHeight="1">
      <c r="A317" s="203"/>
      <c r="B317" s="214"/>
      <c r="C317" s="210"/>
      <c r="D317" s="231"/>
      <c r="E317" s="210"/>
      <c r="F317" s="232"/>
      <c r="G317" s="233"/>
      <c r="H317" s="233"/>
      <c r="I317" s="233"/>
      <c r="J317" s="233"/>
      <c r="K317" s="233"/>
      <c r="L317" s="233"/>
      <c r="M317" s="233"/>
      <c r="N317" s="210"/>
      <c r="O317" s="112"/>
    </row>
    <row r="318" spans="1:15" s="111" customFormat="1" ht="18.95" customHeight="1">
      <c r="A318" s="203"/>
      <c r="B318" s="214"/>
      <c r="C318" s="210"/>
      <c r="D318" s="231"/>
      <c r="E318" s="210"/>
      <c r="F318" s="232"/>
      <c r="G318" s="233"/>
      <c r="H318" s="233"/>
      <c r="I318" s="233"/>
      <c r="J318" s="233"/>
      <c r="K318" s="233"/>
      <c r="L318" s="233"/>
      <c r="M318" s="233"/>
      <c r="N318" s="210"/>
      <c r="O318" s="112"/>
    </row>
    <row r="319" spans="1:15" s="111" customFormat="1" ht="18.95" customHeight="1">
      <c r="A319" s="203"/>
      <c r="B319" s="214"/>
      <c r="C319" s="210"/>
      <c r="D319" s="231"/>
      <c r="E319" s="210"/>
      <c r="F319" s="232"/>
      <c r="G319" s="233"/>
      <c r="H319" s="233"/>
      <c r="I319" s="233"/>
      <c r="J319" s="233"/>
      <c r="K319" s="233"/>
      <c r="L319" s="233"/>
      <c r="M319" s="233"/>
      <c r="N319" s="210"/>
      <c r="O319" s="112"/>
    </row>
    <row r="320" spans="1:15" s="111" customFormat="1" ht="18.95" customHeight="1">
      <c r="A320" s="203"/>
      <c r="B320" s="214"/>
      <c r="C320" s="210"/>
      <c r="D320" s="231"/>
      <c r="E320" s="210"/>
      <c r="F320" s="232"/>
      <c r="G320" s="233"/>
      <c r="H320" s="233"/>
      <c r="I320" s="233"/>
      <c r="J320" s="233"/>
      <c r="K320" s="233"/>
      <c r="L320" s="233"/>
      <c r="M320" s="233"/>
      <c r="N320" s="210"/>
      <c r="O320" s="112"/>
    </row>
    <row r="321" spans="1:15" s="111" customFormat="1" ht="18.95" customHeight="1">
      <c r="A321" s="203"/>
      <c r="B321" s="214"/>
      <c r="C321" s="210"/>
      <c r="D321" s="231"/>
      <c r="E321" s="210"/>
      <c r="F321" s="232"/>
      <c r="G321" s="233"/>
      <c r="H321" s="233"/>
      <c r="I321" s="233"/>
      <c r="J321" s="233"/>
      <c r="K321" s="233"/>
      <c r="L321" s="233"/>
      <c r="M321" s="233"/>
      <c r="N321" s="210"/>
      <c r="O321" s="112"/>
    </row>
    <row r="322" spans="1:15" s="111" customFormat="1" ht="18.95" customHeight="1">
      <c r="A322" s="203"/>
      <c r="B322" s="214"/>
      <c r="C322" s="210"/>
      <c r="D322" s="231"/>
      <c r="E322" s="210"/>
      <c r="F322" s="232"/>
      <c r="G322" s="233"/>
      <c r="H322" s="233"/>
      <c r="I322" s="233"/>
      <c r="J322" s="233"/>
      <c r="K322" s="233"/>
      <c r="L322" s="233"/>
      <c r="M322" s="233"/>
      <c r="N322" s="210"/>
      <c r="O322" s="112"/>
    </row>
    <row r="323" spans="1:15" s="111" customFormat="1" ht="18.95" customHeight="1">
      <c r="A323" s="203"/>
      <c r="B323" s="214"/>
      <c r="C323" s="210"/>
      <c r="D323" s="231"/>
      <c r="E323" s="210"/>
      <c r="F323" s="232"/>
      <c r="G323" s="233"/>
      <c r="H323" s="233"/>
      <c r="I323" s="233"/>
      <c r="J323" s="233"/>
      <c r="K323" s="233"/>
      <c r="L323" s="233"/>
      <c r="M323" s="233"/>
      <c r="N323" s="210"/>
      <c r="O323" s="112"/>
    </row>
    <row r="324" spans="1:15" s="111" customFormat="1" ht="18.95" customHeight="1">
      <c r="A324" s="203"/>
      <c r="B324" s="214"/>
      <c r="C324" s="210"/>
      <c r="D324" s="231"/>
      <c r="E324" s="210"/>
      <c r="F324" s="232"/>
      <c r="G324" s="233"/>
      <c r="H324" s="233"/>
      <c r="I324" s="233"/>
      <c r="J324" s="233"/>
      <c r="K324" s="233"/>
      <c r="L324" s="233"/>
      <c r="M324" s="233"/>
      <c r="N324" s="210"/>
      <c r="O324" s="112"/>
    </row>
    <row r="325" spans="1:15" s="111" customFormat="1" ht="18.95" customHeight="1">
      <c r="A325" s="203"/>
      <c r="B325" s="214"/>
      <c r="C325" s="210"/>
      <c r="D325" s="231"/>
      <c r="E325" s="210"/>
      <c r="F325" s="232"/>
      <c r="G325" s="233"/>
      <c r="H325" s="233"/>
      <c r="I325" s="233"/>
      <c r="J325" s="233"/>
      <c r="K325" s="233"/>
      <c r="L325" s="233"/>
      <c r="M325" s="233"/>
      <c r="N325" s="210"/>
      <c r="O325" s="112"/>
    </row>
    <row r="326" spans="1:15" s="111" customFormat="1" ht="18.95" customHeight="1">
      <c r="A326" s="203"/>
      <c r="B326" s="214"/>
      <c r="C326" s="210"/>
      <c r="D326" s="231"/>
      <c r="E326" s="210"/>
      <c r="F326" s="232"/>
      <c r="G326" s="233"/>
      <c r="H326" s="233"/>
      <c r="I326" s="233"/>
      <c r="J326" s="233"/>
      <c r="K326" s="233"/>
      <c r="L326" s="233"/>
      <c r="M326" s="233"/>
      <c r="N326" s="210"/>
      <c r="O326" s="112"/>
    </row>
    <row r="327" spans="1:15" s="111" customFormat="1" ht="18.95" customHeight="1">
      <c r="A327" s="203"/>
      <c r="B327" s="214"/>
      <c r="C327" s="210"/>
      <c r="D327" s="231"/>
      <c r="E327" s="210"/>
      <c r="F327" s="232"/>
      <c r="G327" s="233"/>
      <c r="H327" s="233"/>
      <c r="I327" s="233"/>
      <c r="J327" s="233"/>
      <c r="K327" s="233"/>
      <c r="L327" s="233"/>
      <c r="M327" s="233"/>
      <c r="N327" s="210"/>
      <c r="O327" s="112"/>
    </row>
    <row r="328" spans="1:15" s="111" customFormat="1" ht="18.95" customHeight="1">
      <c r="A328" s="203"/>
      <c r="B328" s="214"/>
      <c r="C328" s="210"/>
      <c r="D328" s="231"/>
      <c r="E328" s="210"/>
      <c r="F328" s="232"/>
      <c r="G328" s="233"/>
      <c r="H328" s="233"/>
      <c r="I328" s="233"/>
      <c r="J328" s="233"/>
      <c r="K328" s="233"/>
      <c r="L328" s="233"/>
      <c r="M328" s="233"/>
      <c r="N328" s="210"/>
      <c r="O328" s="112"/>
    </row>
    <row r="329" spans="1:15" s="111" customFormat="1" ht="18.95" customHeight="1">
      <c r="A329" s="203"/>
      <c r="B329" s="214"/>
      <c r="C329" s="210"/>
      <c r="D329" s="231"/>
      <c r="E329" s="210"/>
      <c r="F329" s="232"/>
      <c r="G329" s="233"/>
      <c r="H329" s="233"/>
      <c r="I329" s="233"/>
      <c r="J329" s="233"/>
      <c r="K329" s="233"/>
      <c r="L329" s="233"/>
      <c r="M329" s="233"/>
      <c r="N329" s="210"/>
      <c r="O329" s="112"/>
    </row>
    <row r="330" spans="1:15" s="111" customFormat="1" ht="18.95" customHeight="1">
      <c r="A330" s="203"/>
      <c r="B330" s="214"/>
      <c r="C330" s="210"/>
      <c r="D330" s="231"/>
      <c r="E330" s="210"/>
      <c r="F330" s="232"/>
      <c r="G330" s="233"/>
      <c r="H330" s="233"/>
      <c r="I330" s="233"/>
      <c r="J330" s="233"/>
      <c r="K330" s="233"/>
      <c r="L330" s="233"/>
      <c r="M330" s="233"/>
      <c r="N330" s="210"/>
      <c r="O330" s="112"/>
    </row>
    <row r="331" spans="1:15" s="111" customFormat="1" ht="18.95" customHeight="1">
      <c r="A331" s="203"/>
      <c r="B331" s="214"/>
      <c r="C331" s="210"/>
      <c r="D331" s="231"/>
      <c r="E331" s="210"/>
      <c r="F331" s="232"/>
      <c r="G331" s="233"/>
      <c r="H331" s="233"/>
      <c r="I331" s="233"/>
      <c r="J331" s="233"/>
      <c r="K331" s="233"/>
      <c r="L331" s="233"/>
      <c r="M331" s="233"/>
      <c r="N331" s="210"/>
      <c r="O331" s="112"/>
    </row>
    <row r="332" spans="1:15" s="111" customFormat="1" ht="18.95" customHeight="1">
      <c r="A332" s="203"/>
      <c r="B332" s="214"/>
      <c r="C332" s="210"/>
      <c r="D332" s="231"/>
      <c r="E332" s="210"/>
      <c r="F332" s="232"/>
      <c r="G332" s="233"/>
      <c r="H332" s="233"/>
      <c r="I332" s="233"/>
      <c r="J332" s="233"/>
      <c r="K332" s="233"/>
      <c r="L332" s="233"/>
      <c r="M332" s="233"/>
      <c r="N332" s="210"/>
      <c r="O332" s="112"/>
    </row>
    <row r="333" spans="1:15" s="111" customFormat="1" ht="18.95" customHeight="1">
      <c r="A333" s="203"/>
      <c r="B333" s="214"/>
      <c r="C333" s="210"/>
      <c r="D333" s="231"/>
      <c r="E333" s="210"/>
      <c r="F333" s="232"/>
      <c r="G333" s="233"/>
      <c r="H333" s="233"/>
      <c r="I333" s="233"/>
      <c r="J333" s="233"/>
      <c r="K333" s="233"/>
      <c r="L333" s="233"/>
      <c r="M333" s="233"/>
      <c r="N333" s="210"/>
      <c r="O333" s="112"/>
    </row>
    <row r="334" spans="1:15" s="111" customFormat="1" ht="18.95" customHeight="1">
      <c r="A334" s="203"/>
      <c r="B334" s="214"/>
      <c r="C334" s="210"/>
      <c r="D334" s="231"/>
      <c r="E334" s="210"/>
      <c r="F334" s="232"/>
      <c r="G334" s="233"/>
      <c r="H334" s="233"/>
      <c r="I334" s="233"/>
      <c r="J334" s="233"/>
      <c r="K334" s="233"/>
      <c r="L334" s="233"/>
      <c r="M334" s="233"/>
      <c r="N334" s="210"/>
      <c r="O334" s="112"/>
    </row>
    <row r="335" spans="1:15" s="111" customFormat="1" ht="18.95" customHeight="1">
      <c r="A335" s="203"/>
      <c r="B335" s="214"/>
      <c r="C335" s="210"/>
      <c r="D335" s="231"/>
      <c r="E335" s="210"/>
      <c r="F335" s="232"/>
      <c r="G335" s="233"/>
      <c r="H335" s="233"/>
      <c r="I335" s="233"/>
      <c r="J335" s="233"/>
      <c r="K335" s="233"/>
      <c r="L335" s="233"/>
      <c r="M335" s="233"/>
      <c r="N335" s="210"/>
      <c r="O335" s="112"/>
    </row>
    <row r="336" spans="1:15" s="111" customFormat="1" ht="18.95" customHeight="1">
      <c r="A336" s="203"/>
      <c r="B336" s="214"/>
      <c r="C336" s="210"/>
      <c r="D336" s="231"/>
      <c r="E336" s="210"/>
      <c r="F336" s="232"/>
      <c r="G336" s="233"/>
      <c r="H336" s="233"/>
      <c r="I336" s="233"/>
      <c r="J336" s="233"/>
      <c r="K336" s="233"/>
      <c r="L336" s="233"/>
      <c r="M336" s="233"/>
      <c r="N336" s="210"/>
      <c r="O336" s="112"/>
    </row>
    <row r="337" spans="1:15" s="111" customFormat="1" ht="18.95" customHeight="1">
      <c r="A337" s="203"/>
      <c r="B337" s="214"/>
      <c r="C337" s="210"/>
      <c r="D337" s="231"/>
      <c r="E337" s="210"/>
      <c r="F337" s="232"/>
      <c r="G337" s="233"/>
      <c r="H337" s="233"/>
      <c r="I337" s="233"/>
      <c r="J337" s="233"/>
      <c r="K337" s="233"/>
      <c r="L337" s="233"/>
      <c r="M337" s="233"/>
      <c r="N337" s="210"/>
      <c r="O337" s="112"/>
    </row>
    <row r="338" spans="1:15" s="111" customFormat="1" ht="18.95" customHeight="1">
      <c r="A338" s="203"/>
      <c r="B338" s="214"/>
      <c r="C338" s="210"/>
      <c r="D338" s="231"/>
      <c r="E338" s="210"/>
      <c r="F338" s="232"/>
      <c r="G338" s="233"/>
      <c r="H338" s="233"/>
      <c r="I338" s="233"/>
      <c r="J338" s="233"/>
      <c r="K338" s="233"/>
      <c r="L338" s="233"/>
      <c r="M338" s="233"/>
      <c r="N338" s="210"/>
      <c r="O338" s="112"/>
    </row>
    <row r="339" spans="1:15" s="111" customFormat="1" ht="18.95" customHeight="1">
      <c r="A339" s="203"/>
      <c r="B339" s="214"/>
      <c r="C339" s="210"/>
      <c r="D339" s="231"/>
      <c r="E339" s="210"/>
      <c r="F339" s="232"/>
      <c r="G339" s="233"/>
      <c r="H339" s="233"/>
      <c r="I339" s="233"/>
      <c r="J339" s="233"/>
      <c r="K339" s="233"/>
      <c r="L339" s="233"/>
      <c r="M339" s="233"/>
      <c r="N339" s="210"/>
      <c r="O339" s="112"/>
    </row>
    <row r="340" spans="1:15" s="111" customFormat="1" ht="18.95" customHeight="1">
      <c r="A340" s="203"/>
      <c r="B340" s="214"/>
      <c r="C340" s="210"/>
      <c r="D340" s="231"/>
      <c r="E340" s="210"/>
      <c r="F340" s="232"/>
      <c r="G340" s="233"/>
      <c r="H340" s="233"/>
      <c r="I340" s="233"/>
      <c r="J340" s="233"/>
      <c r="K340" s="233"/>
      <c r="L340" s="233"/>
      <c r="M340" s="233"/>
      <c r="N340" s="210"/>
      <c r="O340" s="112"/>
    </row>
    <row r="341" spans="1:15" s="111" customFormat="1" ht="18.95" customHeight="1">
      <c r="A341" s="203"/>
      <c r="B341" s="214"/>
      <c r="C341" s="210"/>
      <c r="D341" s="231"/>
      <c r="E341" s="210"/>
      <c r="F341" s="232"/>
      <c r="G341" s="233"/>
      <c r="H341" s="233"/>
      <c r="I341" s="233"/>
      <c r="J341" s="233"/>
      <c r="K341" s="233"/>
      <c r="L341" s="233"/>
      <c r="M341" s="233"/>
      <c r="N341" s="210"/>
      <c r="O341" s="112"/>
    </row>
    <row r="342" spans="1:15" s="111" customFormat="1" ht="18.95" customHeight="1">
      <c r="A342" s="203"/>
      <c r="B342" s="214"/>
      <c r="C342" s="210"/>
      <c r="D342" s="231"/>
      <c r="E342" s="210"/>
      <c r="F342" s="232"/>
      <c r="G342" s="233"/>
      <c r="H342" s="233"/>
      <c r="I342" s="233"/>
      <c r="J342" s="233"/>
      <c r="K342" s="233"/>
      <c r="L342" s="233"/>
      <c r="M342" s="233"/>
      <c r="N342" s="210"/>
      <c r="O342" s="112"/>
    </row>
    <row r="343" spans="1:15" s="111" customFormat="1" ht="18.95" customHeight="1">
      <c r="A343" s="203"/>
      <c r="B343" s="214"/>
      <c r="C343" s="210"/>
      <c r="D343" s="231"/>
      <c r="E343" s="210"/>
      <c r="F343" s="232"/>
      <c r="G343" s="233"/>
      <c r="H343" s="233"/>
      <c r="I343" s="233"/>
      <c r="J343" s="233"/>
      <c r="K343" s="233"/>
      <c r="L343" s="233"/>
      <c r="M343" s="233"/>
      <c r="N343" s="210"/>
      <c r="O343" s="112"/>
    </row>
    <row r="344" spans="1:15" s="111" customFormat="1" ht="18.95" customHeight="1">
      <c r="A344" s="203"/>
      <c r="B344" s="214"/>
      <c r="C344" s="210"/>
      <c r="D344" s="231"/>
      <c r="E344" s="210"/>
      <c r="F344" s="232"/>
      <c r="G344" s="233"/>
      <c r="H344" s="233"/>
      <c r="I344" s="233"/>
      <c r="J344" s="233"/>
      <c r="K344" s="233"/>
      <c r="L344" s="233"/>
      <c r="M344" s="233"/>
      <c r="N344" s="210"/>
      <c r="O344" s="112"/>
    </row>
    <row r="345" spans="1:15" ht="18.95" customHeight="1">
      <c r="A345" s="203"/>
    </row>
    <row r="346" spans="1:15" ht="18.95" customHeight="1">
      <c r="A346" s="203"/>
    </row>
    <row r="347" spans="1:15" ht="18.95" customHeight="1">
      <c r="A347" s="203"/>
    </row>
    <row r="348" spans="1:15" ht="18.95" customHeight="1">
      <c r="A348" s="203"/>
    </row>
    <row r="349" spans="1:15" ht="18.95" customHeight="1">
      <c r="A349" s="203"/>
    </row>
    <row r="350" spans="1:15" ht="18.95" customHeight="1">
      <c r="A350" s="203"/>
    </row>
    <row r="351" spans="1:15" ht="18.95" customHeight="1">
      <c r="A351" s="203"/>
    </row>
    <row r="352" spans="1:15" ht="18.95" customHeight="1">
      <c r="A352" s="203"/>
    </row>
    <row r="353" spans="1:15" ht="18.95" customHeight="1">
      <c r="A353" s="203"/>
    </row>
    <row r="354" spans="1:15" s="115" customFormat="1" ht="18.95" customHeight="1">
      <c r="A354" s="203"/>
      <c r="B354" s="214"/>
      <c r="C354" s="210"/>
      <c r="D354" s="231"/>
      <c r="E354" s="210"/>
      <c r="F354" s="232"/>
      <c r="G354" s="233"/>
      <c r="H354" s="233"/>
      <c r="I354" s="233"/>
      <c r="J354" s="233"/>
      <c r="K354" s="233"/>
      <c r="L354" s="233"/>
      <c r="M354" s="233"/>
      <c r="N354" s="210"/>
      <c r="O354" s="113"/>
    </row>
    <row r="355" spans="1:15" s="115" customFormat="1" ht="18.95" customHeight="1">
      <c r="A355" s="203"/>
      <c r="B355" s="214"/>
      <c r="C355" s="210"/>
      <c r="D355" s="231"/>
      <c r="E355" s="210"/>
      <c r="F355" s="232"/>
      <c r="G355" s="233"/>
      <c r="H355" s="233"/>
      <c r="I355" s="233"/>
      <c r="J355" s="233"/>
      <c r="K355" s="233"/>
      <c r="L355" s="233"/>
      <c r="M355" s="233"/>
      <c r="N355" s="210"/>
      <c r="O355" s="113"/>
    </row>
    <row r="356" spans="1:15" s="115" customFormat="1" ht="18.95" customHeight="1">
      <c r="A356" s="203"/>
      <c r="B356" s="214"/>
      <c r="C356" s="210"/>
      <c r="D356" s="231"/>
      <c r="E356" s="210"/>
      <c r="F356" s="232"/>
      <c r="G356" s="233"/>
      <c r="H356" s="233"/>
      <c r="I356" s="233"/>
      <c r="J356" s="233"/>
      <c r="K356" s="233"/>
      <c r="L356" s="233"/>
      <c r="M356" s="233"/>
      <c r="N356" s="210"/>
      <c r="O356" s="113"/>
    </row>
    <row r="357" spans="1:15" s="115" customFormat="1" ht="18.95" customHeight="1">
      <c r="A357" s="203"/>
      <c r="B357" s="214"/>
      <c r="C357" s="210"/>
      <c r="D357" s="231"/>
      <c r="E357" s="210"/>
      <c r="F357" s="232"/>
      <c r="G357" s="233"/>
      <c r="H357" s="233"/>
      <c r="I357" s="233"/>
      <c r="J357" s="233"/>
      <c r="K357" s="233"/>
      <c r="L357" s="233"/>
      <c r="M357" s="233"/>
      <c r="N357" s="210"/>
      <c r="O357" s="113"/>
    </row>
    <row r="358" spans="1:15" s="115" customFormat="1" ht="18.95" customHeight="1">
      <c r="A358" s="203"/>
      <c r="B358" s="214"/>
      <c r="C358" s="210"/>
      <c r="D358" s="231"/>
      <c r="E358" s="210"/>
      <c r="F358" s="232"/>
      <c r="G358" s="233"/>
      <c r="H358" s="233"/>
      <c r="I358" s="233"/>
      <c r="J358" s="233"/>
      <c r="K358" s="233"/>
      <c r="L358" s="233"/>
      <c r="M358" s="233"/>
      <c r="N358" s="210"/>
      <c r="O358" s="113"/>
    </row>
    <row r="359" spans="1:15" s="115" customFormat="1" ht="18.95" customHeight="1">
      <c r="A359" s="203"/>
      <c r="B359" s="214"/>
      <c r="C359" s="210"/>
      <c r="D359" s="231"/>
      <c r="E359" s="210"/>
      <c r="F359" s="232"/>
      <c r="G359" s="233"/>
      <c r="H359" s="233"/>
      <c r="I359" s="233"/>
      <c r="J359" s="233"/>
      <c r="K359" s="233"/>
      <c r="L359" s="233"/>
      <c r="M359" s="233"/>
      <c r="N359" s="210"/>
      <c r="O359" s="113"/>
    </row>
    <row r="360" spans="1:15" s="115" customFormat="1" ht="18.95" customHeight="1">
      <c r="A360" s="203"/>
      <c r="B360" s="214"/>
      <c r="C360" s="210"/>
      <c r="D360" s="231"/>
      <c r="E360" s="210"/>
      <c r="F360" s="232"/>
      <c r="G360" s="233"/>
      <c r="H360" s="233"/>
      <c r="I360" s="233"/>
      <c r="J360" s="233"/>
      <c r="K360" s="233"/>
      <c r="L360" s="233"/>
      <c r="M360" s="233"/>
      <c r="N360" s="210"/>
      <c r="O360" s="113"/>
    </row>
    <row r="361" spans="1:15" s="115" customFormat="1" ht="18.95" customHeight="1">
      <c r="A361" s="203"/>
      <c r="B361" s="214"/>
      <c r="C361" s="210"/>
      <c r="D361" s="231"/>
      <c r="E361" s="210"/>
      <c r="F361" s="232"/>
      <c r="G361" s="233"/>
      <c r="H361" s="233"/>
      <c r="I361" s="233"/>
      <c r="J361" s="233"/>
      <c r="K361" s="233"/>
      <c r="L361" s="233"/>
      <c r="M361" s="233"/>
      <c r="N361" s="210"/>
      <c r="O361" s="113"/>
    </row>
    <row r="362" spans="1:15" s="115" customFormat="1" ht="18.95" customHeight="1">
      <c r="A362" s="203"/>
      <c r="B362" s="214"/>
      <c r="C362" s="210"/>
      <c r="D362" s="231"/>
      <c r="E362" s="210"/>
      <c r="F362" s="232"/>
      <c r="G362" s="233"/>
      <c r="H362" s="233"/>
      <c r="I362" s="233"/>
      <c r="J362" s="233"/>
      <c r="K362" s="233"/>
      <c r="L362" s="233"/>
      <c r="M362" s="233"/>
      <c r="N362" s="210"/>
      <c r="O362" s="113"/>
    </row>
    <row r="363" spans="1:15" s="115" customFormat="1" ht="18.95" customHeight="1">
      <c r="A363" s="203"/>
      <c r="B363" s="214"/>
      <c r="C363" s="210"/>
      <c r="D363" s="231"/>
      <c r="E363" s="210"/>
      <c r="F363" s="232"/>
      <c r="G363" s="233"/>
      <c r="H363" s="233"/>
      <c r="I363" s="233"/>
      <c r="J363" s="233"/>
      <c r="K363" s="233"/>
      <c r="L363" s="233"/>
      <c r="M363" s="233"/>
      <c r="N363" s="210"/>
      <c r="O363" s="113"/>
    </row>
    <row r="364" spans="1:15" s="115" customFormat="1" ht="18.95" customHeight="1">
      <c r="A364" s="203"/>
      <c r="B364" s="214"/>
      <c r="C364" s="210"/>
      <c r="D364" s="231"/>
      <c r="E364" s="210"/>
      <c r="F364" s="232"/>
      <c r="G364" s="233"/>
      <c r="H364" s="233"/>
      <c r="I364" s="233"/>
      <c r="J364" s="233"/>
      <c r="K364" s="233"/>
      <c r="L364" s="233"/>
      <c r="M364" s="233"/>
      <c r="N364" s="210"/>
      <c r="O364" s="113"/>
    </row>
    <row r="365" spans="1:15" s="115" customFormat="1" ht="18.95" customHeight="1">
      <c r="A365" s="203"/>
      <c r="B365" s="214"/>
      <c r="C365" s="210"/>
      <c r="D365" s="231"/>
      <c r="E365" s="210"/>
      <c r="F365" s="232"/>
      <c r="G365" s="233"/>
      <c r="H365" s="233"/>
      <c r="I365" s="233"/>
      <c r="J365" s="233"/>
      <c r="K365" s="233"/>
      <c r="L365" s="233"/>
      <c r="M365" s="233"/>
      <c r="N365" s="210"/>
      <c r="O365" s="113"/>
    </row>
    <row r="366" spans="1:15" s="115" customFormat="1" ht="18.95" customHeight="1">
      <c r="A366" s="203"/>
      <c r="B366" s="214"/>
      <c r="C366" s="210"/>
      <c r="D366" s="231"/>
      <c r="E366" s="210"/>
      <c r="F366" s="232"/>
      <c r="G366" s="233"/>
      <c r="H366" s="233"/>
      <c r="I366" s="233"/>
      <c r="J366" s="233"/>
      <c r="K366" s="233"/>
      <c r="L366" s="233"/>
      <c r="M366" s="233"/>
      <c r="N366" s="210"/>
      <c r="O366" s="113"/>
    </row>
    <row r="367" spans="1:15" s="115" customFormat="1" ht="18.95" customHeight="1">
      <c r="A367" s="203"/>
      <c r="B367" s="214"/>
      <c r="C367" s="210"/>
      <c r="D367" s="231"/>
      <c r="E367" s="210"/>
      <c r="F367" s="232"/>
      <c r="G367" s="233"/>
      <c r="H367" s="233"/>
      <c r="I367" s="233"/>
      <c r="J367" s="233"/>
      <c r="K367" s="233"/>
      <c r="L367" s="233"/>
      <c r="M367" s="233"/>
      <c r="N367" s="210"/>
      <c r="O367" s="113"/>
    </row>
    <row r="368" spans="1:15" s="115" customFormat="1" ht="18.95" customHeight="1">
      <c r="A368" s="203"/>
      <c r="B368" s="214"/>
      <c r="C368" s="210"/>
      <c r="D368" s="231"/>
      <c r="E368" s="210"/>
      <c r="F368" s="232"/>
      <c r="G368" s="233"/>
      <c r="H368" s="233"/>
      <c r="I368" s="233"/>
      <c r="J368" s="233"/>
      <c r="K368" s="233"/>
      <c r="L368" s="233"/>
      <c r="M368" s="233"/>
      <c r="N368" s="210"/>
      <c r="O368" s="113"/>
    </row>
    <row r="369" spans="1:15" s="115" customFormat="1" ht="18.95" customHeight="1">
      <c r="A369" s="203"/>
      <c r="B369" s="214"/>
      <c r="C369" s="210"/>
      <c r="D369" s="231"/>
      <c r="E369" s="210"/>
      <c r="F369" s="232"/>
      <c r="G369" s="233"/>
      <c r="H369" s="233"/>
      <c r="I369" s="233"/>
      <c r="J369" s="233"/>
      <c r="K369" s="233"/>
      <c r="L369" s="233"/>
      <c r="M369" s="233"/>
      <c r="N369" s="210"/>
      <c r="O369" s="113"/>
    </row>
    <row r="370" spans="1:15" s="115" customFormat="1" ht="18.95" customHeight="1">
      <c r="A370" s="203"/>
      <c r="B370" s="214"/>
      <c r="C370" s="210"/>
      <c r="D370" s="231"/>
      <c r="E370" s="210"/>
      <c r="F370" s="232"/>
      <c r="G370" s="233"/>
      <c r="H370" s="233"/>
      <c r="I370" s="233"/>
      <c r="J370" s="233"/>
      <c r="K370" s="233"/>
      <c r="L370" s="233"/>
      <c r="M370" s="233"/>
      <c r="N370" s="210"/>
      <c r="O370" s="113"/>
    </row>
    <row r="371" spans="1:15" s="115" customFormat="1" ht="18.95" customHeight="1">
      <c r="A371" s="203"/>
      <c r="B371" s="214"/>
      <c r="C371" s="210"/>
      <c r="D371" s="231"/>
      <c r="E371" s="210"/>
      <c r="F371" s="232"/>
      <c r="G371" s="233"/>
      <c r="H371" s="233"/>
      <c r="I371" s="233"/>
      <c r="J371" s="233"/>
      <c r="K371" s="233"/>
      <c r="L371" s="233"/>
      <c r="M371" s="233"/>
      <c r="N371" s="210"/>
      <c r="O371" s="113"/>
    </row>
    <row r="372" spans="1:15" s="115" customFormat="1" ht="18.95" customHeight="1">
      <c r="A372" s="203"/>
      <c r="B372" s="214"/>
      <c r="C372" s="210"/>
      <c r="D372" s="231"/>
      <c r="E372" s="210"/>
      <c r="F372" s="232"/>
      <c r="G372" s="233"/>
      <c r="H372" s="233"/>
      <c r="I372" s="233"/>
      <c r="J372" s="233"/>
      <c r="K372" s="233"/>
      <c r="L372" s="233"/>
      <c r="M372" s="233"/>
      <c r="N372" s="210"/>
      <c r="O372" s="113"/>
    </row>
    <row r="373" spans="1:15" s="115" customFormat="1" ht="18.95" customHeight="1">
      <c r="A373" s="203"/>
      <c r="B373" s="214"/>
      <c r="C373" s="210"/>
      <c r="D373" s="231"/>
      <c r="E373" s="210"/>
      <c r="F373" s="232"/>
      <c r="G373" s="233"/>
      <c r="H373" s="233"/>
      <c r="I373" s="233"/>
      <c r="J373" s="233"/>
      <c r="K373" s="233"/>
      <c r="L373" s="233"/>
      <c r="M373" s="233"/>
      <c r="N373" s="210"/>
      <c r="O373" s="113"/>
    </row>
    <row r="374" spans="1:15" s="115" customFormat="1" ht="18.95" customHeight="1">
      <c r="A374" s="203"/>
      <c r="B374" s="214"/>
      <c r="C374" s="210"/>
      <c r="D374" s="231"/>
      <c r="E374" s="210"/>
      <c r="F374" s="232"/>
      <c r="G374" s="233"/>
      <c r="H374" s="233"/>
      <c r="I374" s="233"/>
      <c r="J374" s="233"/>
      <c r="K374" s="233"/>
      <c r="L374" s="233"/>
      <c r="M374" s="233"/>
      <c r="N374" s="210"/>
      <c r="O374" s="113"/>
    </row>
    <row r="375" spans="1:15" s="115" customFormat="1" ht="18.95" customHeight="1">
      <c r="A375" s="203"/>
      <c r="B375" s="214"/>
      <c r="C375" s="210"/>
      <c r="D375" s="231"/>
      <c r="E375" s="210"/>
      <c r="F375" s="232"/>
      <c r="G375" s="233"/>
      <c r="H375" s="233"/>
      <c r="I375" s="233"/>
      <c r="J375" s="233"/>
      <c r="K375" s="233"/>
      <c r="L375" s="233"/>
      <c r="M375" s="233"/>
      <c r="N375" s="210"/>
      <c r="O375" s="113"/>
    </row>
    <row r="376" spans="1:15" s="115" customFormat="1" ht="18.95" customHeight="1">
      <c r="A376" s="203"/>
      <c r="B376" s="214"/>
      <c r="C376" s="210"/>
      <c r="D376" s="231"/>
      <c r="E376" s="210"/>
      <c r="F376" s="232"/>
      <c r="G376" s="233"/>
      <c r="H376" s="233"/>
      <c r="I376" s="233"/>
      <c r="J376" s="233"/>
      <c r="K376" s="233"/>
      <c r="L376" s="233"/>
      <c r="M376" s="233"/>
      <c r="N376" s="210"/>
      <c r="O376" s="113"/>
    </row>
    <row r="377" spans="1:15" s="115" customFormat="1" ht="18.95" customHeight="1">
      <c r="A377" s="203"/>
      <c r="B377" s="214"/>
      <c r="C377" s="210"/>
      <c r="D377" s="231"/>
      <c r="E377" s="210"/>
      <c r="F377" s="232"/>
      <c r="G377" s="233"/>
      <c r="H377" s="233"/>
      <c r="I377" s="233"/>
      <c r="J377" s="233"/>
      <c r="K377" s="233"/>
      <c r="L377" s="233"/>
      <c r="M377" s="233"/>
      <c r="N377" s="210"/>
      <c r="O377" s="113"/>
    </row>
    <row r="378" spans="1:15" s="115" customFormat="1" ht="18.95" customHeight="1">
      <c r="A378" s="203"/>
      <c r="B378" s="214"/>
      <c r="C378" s="210"/>
      <c r="D378" s="231"/>
      <c r="E378" s="210"/>
      <c r="F378" s="232"/>
      <c r="G378" s="233"/>
      <c r="H378" s="233"/>
      <c r="I378" s="233"/>
      <c r="J378" s="233"/>
      <c r="K378" s="233"/>
      <c r="L378" s="233"/>
      <c r="M378" s="233"/>
      <c r="N378" s="210"/>
      <c r="O378" s="113"/>
    </row>
    <row r="379" spans="1:15" s="115" customFormat="1" ht="18.95" customHeight="1">
      <c r="A379" s="203"/>
      <c r="B379" s="214"/>
      <c r="C379" s="210"/>
      <c r="D379" s="231"/>
      <c r="E379" s="210"/>
      <c r="F379" s="232"/>
      <c r="G379" s="233"/>
      <c r="H379" s="233"/>
      <c r="I379" s="233"/>
      <c r="J379" s="233"/>
      <c r="K379" s="233"/>
      <c r="L379" s="233"/>
      <c r="M379" s="233"/>
      <c r="N379" s="210"/>
      <c r="O379" s="113"/>
    </row>
    <row r="380" spans="1:15" s="115" customFormat="1" ht="18.95" customHeight="1">
      <c r="A380" s="203"/>
      <c r="B380" s="214"/>
      <c r="C380" s="210"/>
      <c r="D380" s="231"/>
      <c r="E380" s="210"/>
      <c r="F380" s="232"/>
      <c r="G380" s="233"/>
      <c r="H380" s="233"/>
      <c r="I380" s="233"/>
      <c r="J380" s="233"/>
      <c r="K380" s="233"/>
      <c r="L380" s="233"/>
      <c r="M380" s="233"/>
      <c r="N380" s="210"/>
      <c r="O380" s="113"/>
    </row>
    <row r="381" spans="1:15" s="115" customFormat="1" ht="18.95" customHeight="1">
      <c r="A381" s="203"/>
      <c r="B381" s="214"/>
      <c r="C381" s="210"/>
      <c r="D381" s="231"/>
      <c r="E381" s="210"/>
      <c r="F381" s="232"/>
      <c r="G381" s="233"/>
      <c r="H381" s="233"/>
      <c r="I381" s="233"/>
      <c r="J381" s="233"/>
      <c r="K381" s="233"/>
      <c r="L381" s="233"/>
      <c r="M381" s="233"/>
      <c r="N381" s="210"/>
      <c r="O381" s="113"/>
    </row>
    <row r="382" spans="1:15" s="115" customFormat="1" ht="18.95" customHeight="1">
      <c r="A382" s="203"/>
      <c r="B382" s="214"/>
      <c r="C382" s="210"/>
      <c r="D382" s="231"/>
      <c r="E382" s="210"/>
      <c r="F382" s="232"/>
      <c r="G382" s="233"/>
      <c r="H382" s="233"/>
      <c r="I382" s="233"/>
      <c r="J382" s="233"/>
      <c r="K382" s="233"/>
      <c r="L382" s="233"/>
      <c r="M382" s="233"/>
      <c r="N382" s="210"/>
      <c r="O382" s="113"/>
    </row>
    <row r="383" spans="1:15" s="115" customFormat="1" ht="18.95" customHeight="1">
      <c r="A383" s="203"/>
      <c r="B383" s="214"/>
      <c r="C383" s="210"/>
      <c r="D383" s="231"/>
      <c r="E383" s="210"/>
      <c r="F383" s="232"/>
      <c r="G383" s="233"/>
      <c r="H383" s="233"/>
      <c r="I383" s="233"/>
      <c r="J383" s="233"/>
      <c r="K383" s="233"/>
      <c r="L383" s="233"/>
      <c r="M383" s="233"/>
      <c r="N383" s="210"/>
      <c r="O383" s="113"/>
    </row>
    <row r="384" spans="1:15" s="115" customFormat="1" ht="18.95" customHeight="1">
      <c r="A384" s="203"/>
      <c r="B384" s="214"/>
      <c r="C384" s="210"/>
      <c r="D384" s="231"/>
      <c r="E384" s="210"/>
      <c r="F384" s="232"/>
      <c r="G384" s="233"/>
      <c r="H384" s="233"/>
      <c r="I384" s="233"/>
      <c r="J384" s="233"/>
      <c r="K384" s="233"/>
      <c r="L384" s="233"/>
      <c r="M384" s="233"/>
      <c r="N384" s="210"/>
      <c r="O384" s="113"/>
    </row>
    <row r="385" spans="1:15" s="115" customFormat="1" ht="18.95" customHeight="1">
      <c r="A385" s="203"/>
      <c r="B385" s="214"/>
      <c r="C385" s="210"/>
      <c r="D385" s="231"/>
      <c r="E385" s="210"/>
      <c r="F385" s="232"/>
      <c r="G385" s="233"/>
      <c r="H385" s="233"/>
      <c r="I385" s="233"/>
      <c r="J385" s="233"/>
      <c r="K385" s="233"/>
      <c r="L385" s="233"/>
      <c r="M385" s="233"/>
      <c r="N385" s="210"/>
      <c r="O385" s="113"/>
    </row>
    <row r="386" spans="1:15" s="115" customFormat="1" ht="18.95" customHeight="1">
      <c r="A386" s="203"/>
      <c r="B386" s="214"/>
      <c r="C386" s="210"/>
      <c r="D386" s="231"/>
      <c r="E386" s="210"/>
      <c r="F386" s="232"/>
      <c r="G386" s="233"/>
      <c r="H386" s="233"/>
      <c r="I386" s="233"/>
      <c r="J386" s="233"/>
      <c r="K386" s="233"/>
      <c r="L386" s="233"/>
      <c r="M386" s="233"/>
      <c r="N386" s="210"/>
      <c r="O386" s="113"/>
    </row>
    <row r="387" spans="1:15" s="115" customFormat="1" ht="18.95" customHeight="1">
      <c r="A387" s="203"/>
      <c r="B387" s="214"/>
      <c r="C387" s="210"/>
      <c r="D387" s="231"/>
      <c r="E387" s="210"/>
      <c r="F387" s="232"/>
      <c r="G387" s="233"/>
      <c r="H387" s="233"/>
      <c r="I387" s="233"/>
      <c r="J387" s="233"/>
      <c r="K387" s="233"/>
      <c r="L387" s="233"/>
      <c r="M387" s="233"/>
      <c r="N387" s="210"/>
      <c r="O387" s="113"/>
    </row>
    <row r="388" spans="1:15" s="115" customFormat="1" ht="18.95" customHeight="1">
      <c r="A388" s="203"/>
      <c r="B388" s="214"/>
      <c r="C388" s="210"/>
      <c r="D388" s="231"/>
      <c r="E388" s="210"/>
      <c r="F388" s="232"/>
      <c r="G388" s="233"/>
      <c r="H388" s="233"/>
      <c r="I388" s="233"/>
      <c r="J388" s="233"/>
      <c r="K388" s="233"/>
      <c r="L388" s="233"/>
      <c r="M388" s="233"/>
      <c r="N388" s="210"/>
      <c r="O388" s="113"/>
    </row>
    <row r="389" spans="1:15" s="115" customFormat="1" ht="18.95" customHeight="1">
      <c r="A389" s="203"/>
      <c r="B389" s="214"/>
      <c r="C389" s="210"/>
      <c r="D389" s="231"/>
      <c r="E389" s="210"/>
      <c r="F389" s="232"/>
      <c r="G389" s="233"/>
      <c r="H389" s="233"/>
      <c r="I389" s="233"/>
      <c r="J389" s="233"/>
      <c r="K389" s="233"/>
      <c r="L389" s="233"/>
      <c r="M389" s="233"/>
      <c r="N389" s="210"/>
      <c r="O389" s="113"/>
    </row>
    <row r="390" spans="1:15" s="115" customFormat="1" ht="18.95" customHeight="1">
      <c r="A390" s="203"/>
      <c r="B390" s="214"/>
      <c r="C390" s="210"/>
      <c r="D390" s="231"/>
      <c r="E390" s="210"/>
      <c r="F390" s="232"/>
      <c r="G390" s="233"/>
      <c r="H390" s="233"/>
      <c r="I390" s="233"/>
      <c r="J390" s="233"/>
      <c r="K390" s="233"/>
      <c r="L390" s="233"/>
      <c r="M390" s="233"/>
      <c r="N390" s="210"/>
      <c r="O390" s="113"/>
    </row>
    <row r="391" spans="1:15" s="115" customFormat="1" ht="18.95" customHeight="1">
      <c r="A391" s="203"/>
      <c r="B391" s="214"/>
      <c r="C391" s="210"/>
      <c r="D391" s="231"/>
      <c r="E391" s="210"/>
      <c r="F391" s="232"/>
      <c r="G391" s="233"/>
      <c r="H391" s="233"/>
      <c r="I391" s="233"/>
      <c r="J391" s="233"/>
      <c r="K391" s="233"/>
      <c r="L391" s="233"/>
      <c r="M391" s="233"/>
      <c r="N391" s="210"/>
      <c r="O391" s="113"/>
    </row>
    <row r="392" spans="1:15" s="115" customFormat="1" ht="18.95" customHeight="1">
      <c r="A392" s="203"/>
      <c r="B392" s="214"/>
      <c r="C392" s="210"/>
      <c r="D392" s="231"/>
      <c r="E392" s="210"/>
      <c r="F392" s="232"/>
      <c r="G392" s="233"/>
      <c r="H392" s="233"/>
      <c r="I392" s="233"/>
      <c r="J392" s="233"/>
      <c r="K392" s="233"/>
      <c r="L392" s="233"/>
      <c r="M392" s="233"/>
      <c r="N392" s="210"/>
      <c r="O392" s="113"/>
    </row>
    <row r="393" spans="1:15" s="115" customFormat="1" ht="18.95" customHeight="1">
      <c r="A393" s="203"/>
      <c r="B393" s="214"/>
      <c r="C393" s="210"/>
      <c r="D393" s="231"/>
      <c r="E393" s="210"/>
      <c r="F393" s="232"/>
      <c r="G393" s="233"/>
      <c r="H393" s="233"/>
      <c r="I393" s="233"/>
      <c r="J393" s="233"/>
      <c r="K393" s="233"/>
      <c r="L393" s="233"/>
      <c r="M393" s="233"/>
      <c r="N393" s="210"/>
      <c r="O393" s="113"/>
    </row>
    <row r="394" spans="1:15" s="115" customFormat="1" ht="18.95" customHeight="1">
      <c r="A394" s="203"/>
      <c r="B394" s="214"/>
      <c r="C394" s="210"/>
      <c r="D394" s="231"/>
      <c r="E394" s="210"/>
      <c r="F394" s="232"/>
      <c r="G394" s="233"/>
      <c r="H394" s="233"/>
      <c r="I394" s="233"/>
      <c r="J394" s="233"/>
      <c r="K394" s="233"/>
      <c r="L394" s="233"/>
      <c r="M394" s="233"/>
      <c r="N394" s="210"/>
      <c r="O394" s="113"/>
    </row>
    <row r="395" spans="1:15" s="115" customFormat="1" ht="18.95" customHeight="1">
      <c r="A395" s="203"/>
      <c r="B395" s="214"/>
      <c r="C395" s="210"/>
      <c r="D395" s="231"/>
      <c r="E395" s="210"/>
      <c r="F395" s="232"/>
      <c r="G395" s="233"/>
      <c r="H395" s="233"/>
      <c r="I395" s="233"/>
      <c r="J395" s="233"/>
      <c r="K395" s="233"/>
      <c r="L395" s="233"/>
      <c r="M395" s="233"/>
      <c r="N395" s="210"/>
      <c r="O395" s="113"/>
    </row>
    <row r="396" spans="1:15" s="115" customFormat="1" ht="18.95" customHeight="1">
      <c r="A396" s="203"/>
      <c r="B396" s="214"/>
      <c r="C396" s="210"/>
      <c r="D396" s="231"/>
      <c r="E396" s="210"/>
      <c r="F396" s="232"/>
      <c r="G396" s="233"/>
      <c r="H396" s="233"/>
      <c r="I396" s="233"/>
      <c r="J396" s="233"/>
      <c r="K396" s="233"/>
      <c r="L396" s="233"/>
      <c r="M396" s="233"/>
      <c r="N396" s="210"/>
      <c r="O396" s="113"/>
    </row>
    <row r="397" spans="1:15" s="115" customFormat="1" ht="18.95" customHeight="1">
      <c r="A397" s="203"/>
      <c r="B397" s="214"/>
      <c r="C397" s="210"/>
      <c r="D397" s="231"/>
      <c r="E397" s="210"/>
      <c r="F397" s="232"/>
      <c r="G397" s="233"/>
      <c r="H397" s="233"/>
      <c r="I397" s="233"/>
      <c r="J397" s="233"/>
      <c r="K397" s="233"/>
      <c r="L397" s="233"/>
      <c r="M397" s="233"/>
      <c r="N397" s="210"/>
      <c r="O397" s="113"/>
    </row>
    <row r="398" spans="1:15" s="115" customFormat="1" ht="18.95" customHeight="1">
      <c r="A398" s="203"/>
      <c r="B398" s="214"/>
      <c r="C398" s="210"/>
      <c r="D398" s="231"/>
      <c r="E398" s="210"/>
      <c r="F398" s="232"/>
      <c r="G398" s="233"/>
      <c r="H398" s="233"/>
      <c r="I398" s="233"/>
      <c r="J398" s="233"/>
      <c r="K398" s="233"/>
      <c r="L398" s="233"/>
      <c r="M398" s="233"/>
      <c r="N398" s="210"/>
      <c r="O398" s="113"/>
    </row>
    <row r="399" spans="1:15" s="115" customFormat="1" ht="18.95" customHeight="1">
      <c r="A399" s="203"/>
      <c r="B399" s="214"/>
      <c r="C399" s="210"/>
      <c r="D399" s="231"/>
      <c r="E399" s="210"/>
      <c r="F399" s="232"/>
      <c r="G399" s="233"/>
      <c r="H399" s="233"/>
      <c r="I399" s="233"/>
      <c r="J399" s="233"/>
      <c r="K399" s="233"/>
      <c r="L399" s="233"/>
      <c r="M399" s="233"/>
      <c r="N399" s="210"/>
      <c r="O399" s="113"/>
    </row>
    <row r="400" spans="1:15" s="115" customFormat="1" ht="18.95" customHeight="1">
      <c r="A400" s="203"/>
      <c r="B400" s="214"/>
      <c r="C400" s="210"/>
      <c r="D400" s="231"/>
      <c r="E400" s="210"/>
      <c r="F400" s="232"/>
      <c r="G400" s="233"/>
      <c r="H400" s="233"/>
      <c r="I400" s="233"/>
      <c r="J400" s="233"/>
      <c r="K400" s="233"/>
      <c r="L400" s="233"/>
      <c r="M400" s="233"/>
      <c r="N400" s="210"/>
      <c r="O400" s="113"/>
    </row>
    <row r="401" spans="1:15" s="115" customFormat="1" ht="18.95" customHeight="1">
      <c r="A401" s="203"/>
      <c r="B401" s="214"/>
      <c r="C401" s="210"/>
      <c r="D401" s="231"/>
      <c r="E401" s="210"/>
      <c r="F401" s="232"/>
      <c r="G401" s="233"/>
      <c r="H401" s="233"/>
      <c r="I401" s="233"/>
      <c r="J401" s="233"/>
      <c r="K401" s="233"/>
      <c r="L401" s="233"/>
      <c r="M401" s="233"/>
      <c r="N401" s="210"/>
      <c r="O401" s="113"/>
    </row>
    <row r="402" spans="1:15" s="115" customFormat="1" ht="18.95" customHeight="1">
      <c r="A402" s="203"/>
      <c r="B402" s="214"/>
      <c r="C402" s="210"/>
      <c r="D402" s="231"/>
      <c r="E402" s="210"/>
      <c r="F402" s="232"/>
      <c r="G402" s="233"/>
      <c r="H402" s="233"/>
      <c r="I402" s="233"/>
      <c r="J402" s="233"/>
      <c r="K402" s="233"/>
      <c r="L402" s="233"/>
      <c r="M402" s="233"/>
      <c r="N402" s="210"/>
      <c r="O402" s="113"/>
    </row>
    <row r="403" spans="1:15" s="115" customFormat="1" ht="18.95" customHeight="1">
      <c r="A403" s="203"/>
      <c r="B403" s="214"/>
      <c r="C403" s="210"/>
      <c r="D403" s="231"/>
      <c r="E403" s="210"/>
      <c r="F403" s="232"/>
      <c r="G403" s="233"/>
      <c r="H403" s="233"/>
      <c r="I403" s="233"/>
      <c r="J403" s="233"/>
      <c r="K403" s="233"/>
      <c r="L403" s="233"/>
      <c r="M403" s="233"/>
      <c r="N403" s="210"/>
      <c r="O403" s="113"/>
    </row>
    <row r="404" spans="1:15" s="115" customFormat="1" ht="18.95" customHeight="1">
      <c r="A404" s="203"/>
      <c r="B404" s="214"/>
      <c r="C404" s="210"/>
      <c r="D404" s="231"/>
      <c r="E404" s="210"/>
      <c r="F404" s="232"/>
      <c r="G404" s="233"/>
      <c r="H404" s="233"/>
      <c r="I404" s="233"/>
      <c r="J404" s="233"/>
      <c r="K404" s="233"/>
      <c r="L404" s="233"/>
      <c r="M404" s="233"/>
      <c r="N404" s="210"/>
      <c r="O404" s="113"/>
    </row>
    <row r="405" spans="1:15" s="115" customFormat="1" ht="18.95" customHeight="1">
      <c r="A405" s="203"/>
      <c r="B405" s="214"/>
      <c r="C405" s="210"/>
      <c r="D405" s="231"/>
      <c r="E405" s="210"/>
      <c r="F405" s="232"/>
      <c r="G405" s="233"/>
      <c r="H405" s="233"/>
      <c r="I405" s="233"/>
      <c r="J405" s="233"/>
      <c r="K405" s="233"/>
      <c r="L405" s="233"/>
      <c r="M405" s="233"/>
      <c r="N405" s="210"/>
      <c r="O405" s="113"/>
    </row>
    <row r="406" spans="1:15" s="115" customFormat="1" ht="18.95" customHeight="1">
      <c r="A406" s="203"/>
      <c r="B406" s="214"/>
      <c r="C406" s="210"/>
      <c r="D406" s="231"/>
      <c r="E406" s="210"/>
      <c r="F406" s="232"/>
      <c r="G406" s="233"/>
      <c r="H406" s="233"/>
      <c r="I406" s="233"/>
      <c r="J406" s="233"/>
      <c r="K406" s="233"/>
      <c r="L406" s="233"/>
      <c r="M406" s="233"/>
      <c r="N406" s="210"/>
      <c r="O406" s="113"/>
    </row>
    <row r="407" spans="1:15" s="115" customFormat="1" ht="18.95" customHeight="1">
      <c r="A407" s="203"/>
      <c r="B407" s="214"/>
      <c r="C407" s="210"/>
      <c r="D407" s="231"/>
      <c r="E407" s="210"/>
      <c r="F407" s="232"/>
      <c r="G407" s="233"/>
      <c r="H407" s="233"/>
      <c r="I407" s="233"/>
      <c r="J407" s="233"/>
      <c r="K407" s="233"/>
      <c r="L407" s="233"/>
      <c r="M407" s="233"/>
      <c r="N407" s="210"/>
      <c r="O407" s="113"/>
    </row>
    <row r="408" spans="1:15" s="115" customFormat="1" ht="18.95" customHeight="1">
      <c r="A408" s="203"/>
      <c r="B408" s="214"/>
      <c r="C408" s="210"/>
      <c r="D408" s="231"/>
      <c r="E408" s="210"/>
      <c r="F408" s="232"/>
      <c r="G408" s="233"/>
      <c r="H408" s="233"/>
      <c r="I408" s="233"/>
      <c r="J408" s="233"/>
      <c r="K408" s="233"/>
      <c r="L408" s="233"/>
      <c r="M408" s="233"/>
      <c r="N408" s="210"/>
      <c r="O408" s="113"/>
    </row>
    <row r="409" spans="1:15" s="115" customFormat="1" ht="18.95" customHeight="1">
      <c r="A409" s="203"/>
      <c r="B409" s="214"/>
      <c r="C409" s="210"/>
      <c r="D409" s="231"/>
      <c r="E409" s="210"/>
      <c r="F409" s="232"/>
      <c r="G409" s="233"/>
      <c r="H409" s="233"/>
      <c r="I409" s="233"/>
      <c r="J409" s="233"/>
      <c r="K409" s="233"/>
      <c r="L409" s="233"/>
      <c r="M409" s="233"/>
      <c r="N409" s="210"/>
      <c r="O409" s="113"/>
    </row>
    <row r="410" spans="1:15" s="115" customFormat="1" ht="18.95" customHeight="1">
      <c r="A410" s="203"/>
      <c r="B410" s="214"/>
      <c r="C410" s="210"/>
      <c r="D410" s="231"/>
      <c r="E410" s="210"/>
      <c r="F410" s="232"/>
      <c r="G410" s="233"/>
      <c r="H410" s="233"/>
      <c r="I410" s="233"/>
      <c r="J410" s="233"/>
      <c r="K410" s="233"/>
      <c r="L410" s="233"/>
      <c r="M410" s="233"/>
      <c r="N410" s="210"/>
      <c r="O410" s="113"/>
    </row>
    <row r="411" spans="1:15" s="115" customFormat="1" ht="18.95" customHeight="1">
      <c r="A411" s="203"/>
      <c r="B411" s="214"/>
      <c r="C411" s="210"/>
      <c r="D411" s="231"/>
      <c r="E411" s="210"/>
      <c r="F411" s="232"/>
      <c r="G411" s="233"/>
      <c r="H411" s="233"/>
      <c r="I411" s="233"/>
      <c r="J411" s="233"/>
      <c r="K411" s="233"/>
      <c r="L411" s="233"/>
      <c r="M411" s="233"/>
      <c r="N411" s="210"/>
      <c r="O411" s="113"/>
    </row>
    <row r="412" spans="1:15" s="115" customFormat="1" ht="18.95" customHeight="1">
      <c r="A412" s="203"/>
      <c r="B412" s="214"/>
      <c r="C412" s="210"/>
      <c r="D412" s="231"/>
      <c r="E412" s="210"/>
      <c r="F412" s="232"/>
      <c r="G412" s="233"/>
      <c r="H412" s="233"/>
      <c r="I412" s="233"/>
      <c r="J412" s="233"/>
      <c r="K412" s="233"/>
      <c r="L412" s="233"/>
      <c r="M412" s="233"/>
      <c r="N412" s="210"/>
      <c r="O412" s="113"/>
    </row>
    <row r="413" spans="1:15" s="115" customFormat="1" ht="18.95" customHeight="1">
      <c r="A413" s="203"/>
      <c r="B413" s="214"/>
      <c r="C413" s="210"/>
      <c r="D413" s="231"/>
      <c r="E413" s="210"/>
      <c r="F413" s="232"/>
      <c r="G413" s="233"/>
      <c r="H413" s="233"/>
      <c r="I413" s="233"/>
      <c r="J413" s="233"/>
      <c r="K413" s="233"/>
      <c r="L413" s="233"/>
      <c r="M413" s="233"/>
      <c r="N413" s="210"/>
      <c r="O413" s="113"/>
    </row>
    <row r="414" spans="1:15" s="115" customFormat="1" ht="18.95" customHeight="1">
      <c r="A414" s="203"/>
      <c r="B414" s="214"/>
      <c r="C414" s="210"/>
      <c r="D414" s="231"/>
      <c r="E414" s="210"/>
      <c r="F414" s="232"/>
      <c r="G414" s="233"/>
      <c r="H414" s="233"/>
      <c r="I414" s="233"/>
      <c r="J414" s="233"/>
      <c r="K414" s="233"/>
      <c r="L414" s="233"/>
      <c r="M414" s="233"/>
      <c r="N414" s="210"/>
      <c r="O414" s="113"/>
    </row>
    <row r="415" spans="1:15" s="115" customFormat="1" ht="18.95" customHeight="1">
      <c r="A415" s="203"/>
      <c r="B415" s="214"/>
      <c r="C415" s="210"/>
      <c r="D415" s="231"/>
      <c r="E415" s="210"/>
      <c r="F415" s="232"/>
      <c r="G415" s="233"/>
      <c r="H415" s="233"/>
      <c r="I415" s="233"/>
      <c r="J415" s="233"/>
      <c r="K415" s="233"/>
      <c r="L415" s="233"/>
      <c r="M415" s="233"/>
      <c r="N415" s="210"/>
      <c r="O415" s="113"/>
    </row>
    <row r="416" spans="1:15" s="115" customFormat="1" ht="18.95" customHeight="1">
      <c r="A416" s="203"/>
      <c r="B416" s="214"/>
      <c r="C416" s="210"/>
      <c r="D416" s="231"/>
      <c r="E416" s="210"/>
      <c r="F416" s="232"/>
      <c r="G416" s="233"/>
      <c r="H416" s="233"/>
      <c r="I416" s="233"/>
      <c r="J416" s="233"/>
      <c r="K416" s="233"/>
      <c r="L416" s="233"/>
      <c r="M416" s="233"/>
      <c r="N416" s="210"/>
      <c r="O416" s="113"/>
    </row>
    <row r="417" spans="1:15" s="115" customFormat="1" ht="18.95" customHeight="1">
      <c r="A417" s="203"/>
      <c r="B417" s="214"/>
      <c r="C417" s="210"/>
      <c r="D417" s="231"/>
      <c r="E417" s="210"/>
      <c r="F417" s="232"/>
      <c r="G417" s="233"/>
      <c r="H417" s="233"/>
      <c r="I417" s="233"/>
      <c r="J417" s="233"/>
      <c r="K417" s="233"/>
      <c r="L417" s="233"/>
      <c r="M417" s="233"/>
      <c r="N417" s="210"/>
      <c r="O417" s="113"/>
    </row>
    <row r="418" spans="1:15" s="115" customFormat="1" ht="18.95" customHeight="1">
      <c r="A418" s="203"/>
      <c r="B418" s="214"/>
      <c r="C418" s="210"/>
      <c r="D418" s="231"/>
      <c r="E418" s="210"/>
      <c r="F418" s="232"/>
      <c r="G418" s="233"/>
      <c r="H418" s="233"/>
      <c r="I418" s="233"/>
      <c r="J418" s="233"/>
      <c r="K418" s="233"/>
      <c r="L418" s="233"/>
      <c r="M418" s="233"/>
      <c r="N418" s="210"/>
      <c r="O418" s="113"/>
    </row>
    <row r="419" spans="1:15" s="115" customFormat="1" ht="18.95" customHeight="1">
      <c r="A419" s="203"/>
      <c r="B419" s="214"/>
      <c r="C419" s="210"/>
      <c r="D419" s="231"/>
      <c r="E419" s="210"/>
      <c r="F419" s="232"/>
      <c r="G419" s="233"/>
      <c r="H419" s="233"/>
      <c r="I419" s="233"/>
      <c r="J419" s="233"/>
      <c r="K419" s="233"/>
      <c r="L419" s="233"/>
      <c r="M419" s="233"/>
      <c r="N419" s="210"/>
      <c r="O419" s="113"/>
    </row>
    <row r="420" spans="1:15" s="115" customFormat="1" ht="18.95" customHeight="1">
      <c r="A420" s="203"/>
      <c r="B420" s="214"/>
      <c r="C420" s="210"/>
      <c r="D420" s="231"/>
      <c r="E420" s="210"/>
      <c r="F420" s="232"/>
      <c r="G420" s="233"/>
      <c r="H420" s="233"/>
      <c r="I420" s="233"/>
      <c r="J420" s="233"/>
      <c r="K420" s="233"/>
      <c r="L420" s="233"/>
      <c r="M420" s="233"/>
      <c r="N420" s="210"/>
      <c r="O420" s="113"/>
    </row>
    <row r="421" spans="1:15" s="115" customFormat="1" ht="18.95" customHeight="1">
      <c r="A421" s="203"/>
      <c r="B421" s="214"/>
      <c r="C421" s="210"/>
      <c r="D421" s="231"/>
      <c r="E421" s="210"/>
      <c r="F421" s="232"/>
      <c r="G421" s="233"/>
      <c r="H421" s="233"/>
      <c r="I421" s="233"/>
      <c r="J421" s="233"/>
      <c r="K421" s="233"/>
      <c r="L421" s="233"/>
      <c r="M421" s="233"/>
      <c r="N421" s="210"/>
      <c r="O421" s="113"/>
    </row>
    <row r="422" spans="1:15" s="115" customFormat="1" ht="18.95" customHeight="1">
      <c r="A422" s="203"/>
      <c r="B422" s="214"/>
      <c r="C422" s="210"/>
      <c r="D422" s="231"/>
      <c r="E422" s="210"/>
      <c r="F422" s="232"/>
      <c r="G422" s="233"/>
      <c r="H422" s="233"/>
      <c r="I422" s="233"/>
      <c r="J422" s="233"/>
      <c r="K422" s="233"/>
      <c r="L422" s="233"/>
      <c r="M422" s="233"/>
      <c r="N422" s="210"/>
      <c r="O422" s="113"/>
    </row>
    <row r="423" spans="1:15" s="115" customFormat="1" ht="18.95" customHeight="1">
      <c r="A423" s="203"/>
      <c r="B423" s="214"/>
      <c r="C423" s="210"/>
      <c r="D423" s="231"/>
      <c r="E423" s="210"/>
      <c r="F423" s="232"/>
      <c r="G423" s="233"/>
      <c r="H423" s="233"/>
      <c r="I423" s="233"/>
      <c r="J423" s="233"/>
      <c r="K423" s="233"/>
      <c r="L423" s="233"/>
      <c r="M423" s="233"/>
      <c r="N423" s="210"/>
      <c r="O423" s="113"/>
    </row>
    <row r="424" spans="1:15" s="115" customFormat="1" ht="18.95" customHeight="1">
      <c r="A424" s="203"/>
      <c r="B424" s="214"/>
      <c r="C424" s="210"/>
      <c r="D424" s="231"/>
      <c r="E424" s="210"/>
      <c r="F424" s="232"/>
      <c r="G424" s="233"/>
      <c r="H424" s="233"/>
      <c r="I424" s="233"/>
      <c r="J424" s="233"/>
      <c r="K424" s="233"/>
      <c r="L424" s="233"/>
      <c r="M424" s="233"/>
      <c r="N424" s="210"/>
      <c r="O424" s="113"/>
    </row>
    <row r="425" spans="1:15" s="115" customFormat="1" ht="18.95" customHeight="1">
      <c r="A425" s="203"/>
      <c r="B425" s="214"/>
      <c r="C425" s="210"/>
      <c r="D425" s="231"/>
      <c r="E425" s="210"/>
      <c r="F425" s="232"/>
      <c r="G425" s="233"/>
      <c r="H425" s="233"/>
      <c r="I425" s="233"/>
      <c r="J425" s="233"/>
      <c r="K425" s="233"/>
      <c r="L425" s="233"/>
      <c r="M425" s="233"/>
      <c r="N425" s="210"/>
      <c r="O425" s="113"/>
    </row>
    <row r="426" spans="1:15" s="115" customFormat="1" ht="18.95" customHeight="1">
      <c r="A426" s="203"/>
      <c r="B426" s="214"/>
      <c r="C426" s="210"/>
      <c r="D426" s="231"/>
      <c r="E426" s="210"/>
      <c r="F426" s="232"/>
      <c r="G426" s="233"/>
      <c r="H426" s="233"/>
      <c r="I426" s="233"/>
      <c r="J426" s="233"/>
      <c r="K426" s="233"/>
      <c r="L426" s="233"/>
      <c r="M426" s="233"/>
      <c r="N426" s="210"/>
      <c r="O426" s="113"/>
    </row>
    <row r="427" spans="1:15" s="115" customFormat="1" ht="18.95" customHeight="1">
      <c r="A427" s="203"/>
      <c r="B427" s="214"/>
      <c r="C427" s="210"/>
      <c r="D427" s="231"/>
      <c r="E427" s="210"/>
      <c r="F427" s="232"/>
      <c r="G427" s="233"/>
      <c r="H427" s="233"/>
      <c r="I427" s="233"/>
      <c r="J427" s="233"/>
      <c r="K427" s="233"/>
      <c r="L427" s="233"/>
      <c r="M427" s="233"/>
      <c r="N427" s="210"/>
      <c r="O427" s="113"/>
    </row>
    <row r="428" spans="1:15" s="115" customFormat="1" ht="18.95" customHeight="1">
      <c r="A428" s="203"/>
      <c r="B428" s="214"/>
      <c r="C428" s="210"/>
      <c r="D428" s="231"/>
      <c r="E428" s="210"/>
      <c r="F428" s="232"/>
      <c r="G428" s="233"/>
      <c r="H428" s="233"/>
      <c r="I428" s="233"/>
      <c r="J428" s="233"/>
      <c r="K428" s="233"/>
      <c r="L428" s="233"/>
      <c r="M428" s="233"/>
      <c r="N428" s="210"/>
      <c r="O428" s="113"/>
    </row>
    <row r="429" spans="1:15" s="115" customFormat="1" ht="18.95" customHeight="1">
      <c r="A429" s="203"/>
      <c r="B429" s="214"/>
      <c r="C429" s="210"/>
      <c r="D429" s="231"/>
      <c r="E429" s="210"/>
      <c r="F429" s="232"/>
      <c r="G429" s="233"/>
      <c r="H429" s="233"/>
      <c r="I429" s="233"/>
      <c r="J429" s="233"/>
      <c r="K429" s="233"/>
      <c r="L429" s="233"/>
      <c r="M429" s="233"/>
      <c r="N429" s="210"/>
      <c r="O429" s="113"/>
    </row>
    <row r="430" spans="1:15" s="115" customFormat="1" ht="18.95" customHeight="1">
      <c r="A430" s="203"/>
      <c r="B430" s="214"/>
      <c r="C430" s="210"/>
      <c r="D430" s="231"/>
      <c r="E430" s="210"/>
      <c r="F430" s="232"/>
      <c r="G430" s="233"/>
      <c r="H430" s="233"/>
      <c r="I430" s="233"/>
      <c r="J430" s="233"/>
      <c r="K430" s="233"/>
      <c r="L430" s="233"/>
      <c r="M430" s="233"/>
      <c r="N430" s="210"/>
      <c r="O430" s="113"/>
    </row>
    <row r="431" spans="1:15" s="115" customFormat="1" ht="18.95" customHeight="1">
      <c r="A431" s="203"/>
      <c r="B431" s="214"/>
      <c r="C431" s="210"/>
      <c r="D431" s="231"/>
      <c r="E431" s="210"/>
      <c r="F431" s="232"/>
      <c r="G431" s="233"/>
      <c r="H431" s="233"/>
      <c r="I431" s="233"/>
      <c r="J431" s="233"/>
      <c r="K431" s="233"/>
      <c r="L431" s="233"/>
      <c r="M431" s="233"/>
      <c r="N431" s="210"/>
      <c r="O431" s="113"/>
    </row>
    <row r="432" spans="1:15" s="115" customFormat="1" ht="18.95" customHeight="1">
      <c r="A432" s="203"/>
      <c r="B432" s="214"/>
      <c r="C432" s="210"/>
      <c r="D432" s="231"/>
      <c r="E432" s="210"/>
      <c r="F432" s="232"/>
      <c r="G432" s="233"/>
      <c r="H432" s="233"/>
      <c r="I432" s="233"/>
      <c r="J432" s="233"/>
      <c r="K432" s="233"/>
      <c r="L432" s="233"/>
      <c r="M432" s="233"/>
      <c r="N432" s="210"/>
      <c r="O432" s="113"/>
    </row>
    <row r="433" spans="1:15" s="115" customFormat="1" ht="18.95" customHeight="1">
      <c r="A433" s="203"/>
      <c r="B433" s="214"/>
      <c r="C433" s="210"/>
      <c r="D433" s="231"/>
      <c r="E433" s="210"/>
      <c r="F433" s="232"/>
      <c r="G433" s="233"/>
      <c r="H433" s="233"/>
      <c r="I433" s="233"/>
      <c r="J433" s="233"/>
      <c r="K433" s="233"/>
      <c r="L433" s="233"/>
      <c r="M433" s="233"/>
      <c r="N433" s="210"/>
      <c r="O433" s="113"/>
    </row>
    <row r="434" spans="1:15" s="115" customFormat="1" ht="18.95" customHeight="1">
      <c r="A434" s="203"/>
      <c r="B434" s="214"/>
      <c r="C434" s="210"/>
      <c r="D434" s="231"/>
      <c r="E434" s="210"/>
      <c r="F434" s="232"/>
      <c r="G434" s="233"/>
      <c r="H434" s="233"/>
      <c r="I434" s="233"/>
      <c r="J434" s="233"/>
      <c r="K434" s="233"/>
      <c r="L434" s="233"/>
      <c r="M434" s="233"/>
      <c r="N434" s="210"/>
      <c r="O434" s="113"/>
    </row>
    <row r="435" spans="1:15" s="115" customFormat="1" ht="18.95" customHeight="1">
      <c r="A435" s="203"/>
      <c r="B435" s="214"/>
      <c r="C435" s="210"/>
      <c r="D435" s="231"/>
      <c r="E435" s="210"/>
      <c r="F435" s="232"/>
      <c r="G435" s="233"/>
      <c r="H435" s="233"/>
      <c r="I435" s="233"/>
      <c r="J435" s="233"/>
      <c r="K435" s="233"/>
      <c r="L435" s="233"/>
      <c r="M435" s="233"/>
      <c r="N435" s="210"/>
      <c r="O435" s="113"/>
    </row>
    <row r="436" spans="1:15" s="115" customFormat="1" ht="18.95" customHeight="1">
      <c r="A436" s="203"/>
      <c r="B436" s="214"/>
      <c r="C436" s="210"/>
      <c r="D436" s="231"/>
      <c r="E436" s="210"/>
      <c r="F436" s="232"/>
      <c r="G436" s="233"/>
      <c r="H436" s="233"/>
      <c r="I436" s="233"/>
      <c r="J436" s="233"/>
      <c r="K436" s="233"/>
      <c r="L436" s="233"/>
      <c r="M436" s="233"/>
      <c r="N436" s="210"/>
      <c r="O436" s="113"/>
    </row>
    <row r="437" spans="1:15" s="115" customFormat="1" ht="18.95" customHeight="1">
      <c r="A437" s="203"/>
      <c r="B437" s="214"/>
      <c r="C437" s="210"/>
      <c r="D437" s="231"/>
      <c r="E437" s="210"/>
      <c r="F437" s="232"/>
      <c r="G437" s="233"/>
      <c r="H437" s="233"/>
      <c r="I437" s="233"/>
      <c r="J437" s="233"/>
      <c r="K437" s="233"/>
      <c r="L437" s="233"/>
      <c r="M437" s="233"/>
      <c r="N437" s="210"/>
      <c r="O437" s="113"/>
    </row>
    <row r="438" spans="1:15" s="115" customFormat="1" ht="18.95" customHeight="1">
      <c r="A438" s="203"/>
      <c r="B438" s="214"/>
      <c r="C438" s="210"/>
      <c r="D438" s="231"/>
      <c r="E438" s="210"/>
      <c r="F438" s="232"/>
      <c r="G438" s="233"/>
      <c r="H438" s="233"/>
      <c r="I438" s="233"/>
      <c r="J438" s="233"/>
      <c r="K438" s="233"/>
      <c r="L438" s="233"/>
      <c r="M438" s="233"/>
      <c r="N438" s="210"/>
      <c r="O438" s="113"/>
    </row>
    <row r="439" spans="1:15" s="115" customFormat="1" ht="18.95" customHeight="1">
      <c r="A439" s="203"/>
      <c r="B439" s="214"/>
      <c r="C439" s="210"/>
      <c r="D439" s="231"/>
      <c r="E439" s="210"/>
      <c r="F439" s="232"/>
      <c r="G439" s="233"/>
      <c r="H439" s="233"/>
      <c r="I439" s="233"/>
      <c r="J439" s="233"/>
      <c r="K439" s="233"/>
      <c r="L439" s="233"/>
      <c r="M439" s="233"/>
      <c r="N439" s="210"/>
      <c r="O439" s="113"/>
    </row>
    <row r="440" spans="1:15" s="115" customFormat="1" ht="18.95" customHeight="1">
      <c r="A440" s="203"/>
      <c r="B440" s="214"/>
      <c r="C440" s="210"/>
      <c r="D440" s="231"/>
      <c r="E440" s="210"/>
      <c r="F440" s="232"/>
      <c r="G440" s="233"/>
      <c r="H440" s="233"/>
      <c r="I440" s="233"/>
      <c r="J440" s="233"/>
      <c r="K440" s="233"/>
      <c r="L440" s="233"/>
      <c r="M440" s="233"/>
      <c r="N440" s="210"/>
      <c r="O440" s="113"/>
    </row>
    <row r="441" spans="1:15" s="115" customFormat="1" ht="18.95" customHeight="1">
      <c r="A441" s="203"/>
      <c r="B441" s="214"/>
      <c r="C441" s="210"/>
      <c r="D441" s="231"/>
      <c r="E441" s="210"/>
      <c r="F441" s="232"/>
      <c r="G441" s="233"/>
      <c r="H441" s="233"/>
      <c r="I441" s="233"/>
      <c r="J441" s="233"/>
      <c r="K441" s="233"/>
      <c r="L441" s="233"/>
      <c r="M441" s="233"/>
      <c r="N441" s="210"/>
      <c r="O441" s="113"/>
    </row>
    <row r="442" spans="1:15" s="115" customFormat="1" ht="18.95" customHeight="1">
      <c r="A442" s="203"/>
      <c r="B442" s="214"/>
      <c r="C442" s="210"/>
      <c r="D442" s="231"/>
      <c r="E442" s="210"/>
      <c r="F442" s="232"/>
      <c r="G442" s="233"/>
      <c r="H442" s="233"/>
      <c r="I442" s="233"/>
      <c r="J442" s="233"/>
      <c r="K442" s="233"/>
      <c r="L442" s="233"/>
      <c r="M442" s="233"/>
      <c r="N442" s="210"/>
      <c r="O442" s="113"/>
    </row>
    <row r="443" spans="1:15" s="115" customFormat="1" ht="18.95" customHeight="1">
      <c r="A443" s="203"/>
      <c r="B443" s="214"/>
      <c r="C443" s="210"/>
      <c r="D443" s="231"/>
      <c r="E443" s="210"/>
      <c r="F443" s="232"/>
      <c r="G443" s="233"/>
      <c r="H443" s="233"/>
      <c r="I443" s="233"/>
      <c r="J443" s="233"/>
      <c r="K443" s="233"/>
      <c r="L443" s="233"/>
      <c r="M443" s="233"/>
      <c r="N443" s="210"/>
      <c r="O443" s="113"/>
    </row>
    <row r="444" spans="1:15" s="115" customFormat="1" ht="18.95" customHeight="1">
      <c r="A444" s="203"/>
      <c r="B444" s="214"/>
      <c r="C444" s="210"/>
      <c r="D444" s="231"/>
      <c r="E444" s="210"/>
      <c r="F444" s="232"/>
      <c r="G444" s="233"/>
      <c r="H444" s="233"/>
      <c r="I444" s="233"/>
      <c r="J444" s="233"/>
      <c r="K444" s="233"/>
      <c r="L444" s="233"/>
      <c r="M444" s="233"/>
      <c r="N444" s="210"/>
      <c r="O444" s="113"/>
    </row>
    <row r="445" spans="1:15" s="115" customFormat="1" ht="18.95" customHeight="1">
      <c r="A445" s="203"/>
      <c r="B445" s="214"/>
      <c r="C445" s="210"/>
      <c r="D445" s="231"/>
      <c r="E445" s="210"/>
      <c r="F445" s="232"/>
      <c r="G445" s="233"/>
      <c r="H445" s="233"/>
      <c r="I445" s="233"/>
      <c r="J445" s="233"/>
      <c r="K445" s="233"/>
      <c r="L445" s="233"/>
      <c r="M445" s="233"/>
      <c r="N445" s="210"/>
      <c r="O445" s="113"/>
    </row>
    <row r="446" spans="1:15" s="115" customFormat="1" ht="18.95" customHeight="1">
      <c r="A446" s="203"/>
      <c r="B446" s="214"/>
      <c r="C446" s="210"/>
      <c r="D446" s="231"/>
      <c r="E446" s="210"/>
      <c r="F446" s="232"/>
      <c r="G446" s="233"/>
      <c r="H446" s="233"/>
      <c r="I446" s="233"/>
      <c r="J446" s="233"/>
      <c r="K446" s="233"/>
      <c r="L446" s="233"/>
      <c r="M446" s="233"/>
      <c r="N446" s="210"/>
      <c r="O446" s="113"/>
    </row>
    <row r="447" spans="1:15" s="115" customFormat="1" ht="18.95" customHeight="1">
      <c r="A447" s="203"/>
      <c r="B447" s="214"/>
      <c r="C447" s="210"/>
      <c r="D447" s="231"/>
      <c r="E447" s="210"/>
      <c r="F447" s="232"/>
      <c r="G447" s="233"/>
      <c r="H447" s="233"/>
      <c r="I447" s="233"/>
      <c r="J447" s="233"/>
      <c r="K447" s="233"/>
      <c r="L447" s="233"/>
      <c r="M447" s="233"/>
      <c r="N447" s="210"/>
      <c r="O447" s="113"/>
    </row>
    <row r="448" spans="1:15" s="115" customFormat="1" ht="18.95" customHeight="1">
      <c r="A448" s="203"/>
      <c r="B448" s="214"/>
      <c r="C448" s="210"/>
      <c r="D448" s="231"/>
      <c r="E448" s="210"/>
      <c r="F448" s="232"/>
      <c r="G448" s="233"/>
      <c r="H448" s="233"/>
      <c r="I448" s="233"/>
      <c r="J448" s="233"/>
      <c r="K448" s="233"/>
      <c r="L448" s="233"/>
      <c r="M448" s="233"/>
      <c r="N448" s="210"/>
      <c r="O448" s="113"/>
    </row>
    <row r="449" spans="1:15" s="115" customFormat="1" ht="18.95" customHeight="1">
      <c r="A449" s="203"/>
      <c r="B449" s="214"/>
      <c r="C449" s="210"/>
      <c r="D449" s="231"/>
      <c r="E449" s="210"/>
      <c r="F449" s="232"/>
      <c r="G449" s="233"/>
      <c r="H449" s="233"/>
      <c r="I449" s="233"/>
      <c r="J449" s="233"/>
      <c r="K449" s="233"/>
      <c r="L449" s="233"/>
      <c r="M449" s="233"/>
      <c r="N449" s="210"/>
      <c r="O449" s="113"/>
    </row>
    <row r="450" spans="1:15" s="115" customFormat="1" ht="18.95" customHeight="1">
      <c r="A450" s="203"/>
      <c r="B450" s="214"/>
      <c r="C450" s="210"/>
      <c r="D450" s="231"/>
      <c r="E450" s="210"/>
      <c r="F450" s="232"/>
      <c r="G450" s="233"/>
      <c r="H450" s="233"/>
      <c r="I450" s="233"/>
      <c r="J450" s="233"/>
      <c r="K450" s="233"/>
      <c r="L450" s="233"/>
      <c r="M450" s="233"/>
      <c r="N450" s="210"/>
      <c r="O450" s="113"/>
    </row>
    <row r="451" spans="1:15" s="115" customFormat="1" ht="18.95" customHeight="1">
      <c r="A451" s="203"/>
      <c r="B451" s="214"/>
      <c r="C451" s="210"/>
      <c r="D451" s="231"/>
      <c r="E451" s="210"/>
      <c r="F451" s="232"/>
      <c r="G451" s="233"/>
      <c r="H451" s="233"/>
      <c r="I451" s="233"/>
      <c r="J451" s="233"/>
      <c r="K451" s="233"/>
      <c r="L451" s="233"/>
      <c r="M451" s="233"/>
      <c r="N451" s="210"/>
      <c r="O451" s="113"/>
    </row>
    <row r="452" spans="1:15" s="115" customFormat="1" ht="18.95" customHeight="1">
      <c r="A452" s="203"/>
      <c r="B452" s="214"/>
      <c r="C452" s="210"/>
      <c r="D452" s="231"/>
      <c r="E452" s="210"/>
      <c r="F452" s="232"/>
      <c r="G452" s="233"/>
      <c r="H452" s="233"/>
      <c r="I452" s="233"/>
      <c r="J452" s="233"/>
      <c r="K452" s="233"/>
      <c r="L452" s="233"/>
      <c r="M452" s="233"/>
      <c r="N452" s="210"/>
      <c r="O452" s="113"/>
    </row>
    <row r="453" spans="1:15" s="115" customFormat="1" ht="18.95" customHeight="1">
      <c r="A453" s="203"/>
      <c r="B453" s="214"/>
      <c r="C453" s="210"/>
      <c r="D453" s="231"/>
      <c r="E453" s="210"/>
      <c r="F453" s="232"/>
      <c r="G453" s="233"/>
      <c r="H453" s="233"/>
      <c r="I453" s="233"/>
      <c r="J453" s="233"/>
      <c r="K453" s="233"/>
      <c r="L453" s="233"/>
      <c r="M453" s="233"/>
      <c r="N453" s="210"/>
      <c r="O453" s="113"/>
    </row>
    <row r="454" spans="1:15" s="115" customFormat="1" ht="18.95" customHeight="1">
      <c r="A454" s="203"/>
      <c r="B454" s="214"/>
      <c r="C454" s="210"/>
      <c r="D454" s="231"/>
      <c r="E454" s="210"/>
      <c r="F454" s="232"/>
      <c r="G454" s="233"/>
      <c r="H454" s="233"/>
      <c r="I454" s="233"/>
      <c r="J454" s="233"/>
      <c r="K454" s="233"/>
      <c r="L454" s="233"/>
      <c r="M454" s="233"/>
      <c r="N454" s="210"/>
      <c r="O454" s="113"/>
    </row>
    <row r="455" spans="1:15" s="115" customFormat="1" ht="18.95" customHeight="1">
      <c r="A455" s="203"/>
      <c r="B455" s="214"/>
      <c r="C455" s="210"/>
      <c r="D455" s="231"/>
      <c r="E455" s="210"/>
      <c r="F455" s="232"/>
      <c r="G455" s="233"/>
      <c r="H455" s="233"/>
      <c r="I455" s="233"/>
      <c r="J455" s="233"/>
      <c r="K455" s="233"/>
      <c r="L455" s="233"/>
      <c r="M455" s="233"/>
      <c r="N455" s="210"/>
      <c r="O455" s="113"/>
    </row>
    <row r="456" spans="1:15" s="115" customFormat="1" ht="18.95" customHeight="1">
      <c r="A456" s="203"/>
      <c r="B456" s="214"/>
      <c r="C456" s="210"/>
      <c r="D456" s="231"/>
      <c r="E456" s="210"/>
      <c r="F456" s="232"/>
      <c r="G456" s="233"/>
      <c r="H456" s="233"/>
      <c r="I456" s="233"/>
      <c r="J456" s="233"/>
      <c r="K456" s="233"/>
      <c r="L456" s="233"/>
      <c r="M456" s="233"/>
      <c r="N456" s="210"/>
      <c r="O456" s="113"/>
    </row>
    <row r="457" spans="1:15" s="115" customFormat="1" ht="18.95" customHeight="1">
      <c r="A457" s="203"/>
      <c r="B457" s="214"/>
      <c r="C457" s="210"/>
      <c r="D457" s="231"/>
      <c r="E457" s="210"/>
      <c r="F457" s="232"/>
      <c r="G457" s="233"/>
      <c r="H457" s="233"/>
      <c r="I457" s="233"/>
      <c r="J457" s="233"/>
      <c r="K457" s="233"/>
      <c r="L457" s="233"/>
      <c r="M457" s="233"/>
      <c r="N457" s="210"/>
      <c r="O457" s="113"/>
    </row>
    <row r="458" spans="1:15" s="115" customFormat="1" ht="18.95" customHeight="1">
      <c r="A458" s="203"/>
      <c r="B458" s="214"/>
      <c r="C458" s="210"/>
      <c r="D458" s="231"/>
      <c r="E458" s="210"/>
      <c r="F458" s="232"/>
      <c r="G458" s="233"/>
      <c r="H458" s="233"/>
      <c r="I458" s="233"/>
      <c r="J458" s="233"/>
      <c r="K458" s="233"/>
      <c r="L458" s="233"/>
      <c r="M458" s="233"/>
      <c r="N458" s="210"/>
      <c r="O458" s="113"/>
    </row>
    <row r="459" spans="1:15" s="115" customFormat="1" ht="18.95" customHeight="1">
      <c r="A459" s="203"/>
      <c r="B459" s="214"/>
      <c r="C459" s="210"/>
      <c r="D459" s="231"/>
      <c r="E459" s="210"/>
      <c r="F459" s="232"/>
      <c r="G459" s="233"/>
      <c r="H459" s="233"/>
      <c r="I459" s="233"/>
      <c r="J459" s="233"/>
      <c r="K459" s="233"/>
      <c r="L459" s="233"/>
      <c r="M459" s="233"/>
      <c r="N459" s="210"/>
      <c r="O459" s="113"/>
    </row>
    <row r="460" spans="1:15" s="115" customFormat="1" ht="18.95" customHeight="1">
      <c r="A460" s="203"/>
      <c r="B460" s="214"/>
      <c r="C460" s="210"/>
      <c r="D460" s="231"/>
      <c r="E460" s="210"/>
      <c r="F460" s="232"/>
      <c r="G460" s="233"/>
      <c r="H460" s="233"/>
      <c r="I460" s="233"/>
      <c r="J460" s="233"/>
      <c r="K460" s="233"/>
      <c r="L460" s="233"/>
      <c r="M460" s="233"/>
      <c r="N460" s="210"/>
      <c r="O460" s="113"/>
    </row>
    <row r="461" spans="1:15" s="115" customFormat="1" ht="18.95" customHeight="1">
      <c r="A461" s="203"/>
      <c r="B461" s="214"/>
      <c r="C461" s="210"/>
      <c r="D461" s="231"/>
      <c r="E461" s="210"/>
      <c r="F461" s="232"/>
      <c r="G461" s="233"/>
      <c r="H461" s="233"/>
      <c r="I461" s="233"/>
      <c r="J461" s="233"/>
      <c r="K461" s="233"/>
      <c r="L461" s="233"/>
      <c r="M461" s="233"/>
      <c r="N461" s="210"/>
      <c r="O461" s="113"/>
    </row>
    <row r="462" spans="1:15" s="115" customFormat="1" ht="18.95" customHeight="1">
      <c r="A462" s="203"/>
      <c r="B462" s="214"/>
      <c r="C462" s="210"/>
      <c r="D462" s="231"/>
      <c r="E462" s="210"/>
      <c r="F462" s="232"/>
      <c r="G462" s="233"/>
      <c r="H462" s="233"/>
      <c r="I462" s="233"/>
      <c r="J462" s="233"/>
      <c r="K462" s="233"/>
      <c r="L462" s="233"/>
      <c r="M462" s="233"/>
      <c r="N462" s="210"/>
      <c r="O462" s="113"/>
    </row>
    <row r="463" spans="1:15" s="115" customFormat="1" ht="18.95" customHeight="1">
      <c r="A463" s="203"/>
      <c r="B463" s="214"/>
      <c r="C463" s="210"/>
      <c r="D463" s="231"/>
      <c r="E463" s="210"/>
      <c r="F463" s="232"/>
      <c r="G463" s="233"/>
      <c r="H463" s="233"/>
      <c r="I463" s="233"/>
      <c r="J463" s="233"/>
      <c r="K463" s="233"/>
      <c r="L463" s="233"/>
      <c r="M463" s="233"/>
      <c r="N463" s="210"/>
      <c r="O463" s="113"/>
    </row>
    <row r="464" spans="1:15" s="115" customFormat="1" ht="18.95" customHeight="1">
      <c r="A464" s="203"/>
      <c r="B464" s="214"/>
      <c r="C464" s="210"/>
      <c r="D464" s="231"/>
      <c r="E464" s="210"/>
      <c r="F464" s="232"/>
      <c r="G464" s="233"/>
      <c r="H464" s="233"/>
      <c r="I464" s="233"/>
      <c r="J464" s="233"/>
      <c r="K464" s="233"/>
      <c r="L464" s="233"/>
      <c r="M464" s="233"/>
      <c r="N464" s="210"/>
      <c r="O464" s="113"/>
    </row>
    <row r="465" spans="1:15" s="115" customFormat="1" ht="18.95" customHeight="1">
      <c r="A465" s="203"/>
      <c r="B465" s="214"/>
      <c r="C465" s="210"/>
      <c r="D465" s="231"/>
      <c r="E465" s="210"/>
      <c r="F465" s="232"/>
      <c r="G465" s="233"/>
      <c r="H465" s="233"/>
      <c r="I465" s="233"/>
      <c r="J465" s="233"/>
      <c r="K465" s="233"/>
      <c r="L465" s="233"/>
      <c r="M465" s="233"/>
      <c r="N465" s="210"/>
      <c r="O465" s="113"/>
    </row>
    <row r="466" spans="1:15" s="115" customFormat="1" ht="18.95" customHeight="1">
      <c r="A466" s="203"/>
      <c r="B466" s="214"/>
      <c r="C466" s="210"/>
      <c r="D466" s="231"/>
      <c r="E466" s="210"/>
      <c r="F466" s="232"/>
      <c r="G466" s="233"/>
      <c r="H466" s="233"/>
      <c r="I466" s="233"/>
      <c r="J466" s="233"/>
      <c r="K466" s="233"/>
      <c r="L466" s="233"/>
      <c r="M466" s="233"/>
      <c r="N466" s="210"/>
      <c r="O466" s="113"/>
    </row>
    <row r="467" spans="1:15" s="115" customFormat="1" ht="18.95" customHeight="1">
      <c r="A467" s="203"/>
      <c r="B467" s="214"/>
      <c r="C467" s="210"/>
      <c r="D467" s="231"/>
      <c r="E467" s="210"/>
      <c r="F467" s="232"/>
      <c r="G467" s="233"/>
      <c r="H467" s="233"/>
      <c r="I467" s="233"/>
      <c r="J467" s="233"/>
      <c r="K467" s="233"/>
      <c r="L467" s="233"/>
      <c r="M467" s="233"/>
      <c r="N467" s="210"/>
      <c r="O467" s="113"/>
    </row>
    <row r="468" spans="1:15" s="115" customFormat="1" ht="18.95" customHeight="1">
      <c r="A468" s="203"/>
      <c r="B468" s="214"/>
      <c r="C468" s="210"/>
      <c r="D468" s="231"/>
      <c r="E468" s="210"/>
      <c r="F468" s="232"/>
      <c r="G468" s="233"/>
      <c r="H468" s="233"/>
      <c r="I468" s="233"/>
      <c r="J468" s="233"/>
      <c r="K468" s="233"/>
      <c r="L468" s="233"/>
      <c r="M468" s="233"/>
      <c r="N468" s="210"/>
      <c r="O468" s="113"/>
    </row>
    <row r="469" spans="1:15" s="115" customFormat="1" ht="18.95" customHeight="1">
      <c r="A469" s="203"/>
      <c r="B469" s="214"/>
      <c r="C469" s="210"/>
      <c r="D469" s="231"/>
      <c r="E469" s="210"/>
      <c r="F469" s="232"/>
      <c r="G469" s="233"/>
      <c r="H469" s="233"/>
      <c r="I469" s="233"/>
      <c r="J469" s="233"/>
      <c r="K469" s="233"/>
      <c r="L469" s="233"/>
      <c r="M469" s="233"/>
      <c r="N469" s="210"/>
      <c r="O469" s="113"/>
    </row>
    <row r="470" spans="1:15" s="115" customFormat="1" ht="18.95" customHeight="1">
      <c r="A470" s="203"/>
      <c r="B470" s="214"/>
      <c r="C470" s="210"/>
      <c r="D470" s="231"/>
      <c r="E470" s="210"/>
      <c r="F470" s="232"/>
      <c r="G470" s="233"/>
      <c r="H470" s="233"/>
      <c r="I470" s="233"/>
      <c r="J470" s="233"/>
      <c r="K470" s="233"/>
      <c r="L470" s="233"/>
      <c r="M470" s="233"/>
      <c r="N470" s="210"/>
      <c r="O470" s="113"/>
    </row>
    <row r="471" spans="1:15" s="115" customFormat="1" ht="18.95" customHeight="1">
      <c r="A471" s="203"/>
      <c r="B471" s="214"/>
      <c r="C471" s="210"/>
      <c r="D471" s="231"/>
      <c r="E471" s="210"/>
      <c r="F471" s="232"/>
      <c r="G471" s="233"/>
      <c r="H471" s="233"/>
      <c r="I471" s="233"/>
      <c r="J471" s="233"/>
      <c r="K471" s="233"/>
      <c r="L471" s="233"/>
      <c r="M471" s="233"/>
      <c r="N471" s="210"/>
      <c r="O471" s="113"/>
    </row>
    <row r="472" spans="1:15" s="115" customFormat="1" ht="18.95" customHeight="1">
      <c r="A472" s="203"/>
      <c r="B472" s="214"/>
      <c r="C472" s="210"/>
      <c r="D472" s="231"/>
      <c r="E472" s="210"/>
      <c r="F472" s="232"/>
      <c r="G472" s="233"/>
      <c r="H472" s="233"/>
      <c r="I472" s="233"/>
      <c r="J472" s="233"/>
      <c r="K472" s="233"/>
      <c r="L472" s="233"/>
      <c r="M472" s="233"/>
      <c r="N472" s="210"/>
      <c r="O472" s="113"/>
    </row>
    <row r="473" spans="1:15" s="115" customFormat="1" ht="18.95" customHeight="1">
      <c r="A473" s="203"/>
      <c r="B473" s="214"/>
      <c r="C473" s="210"/>
      <c r="D473" s="231"/>
      <c r="E473" s="210"/>
      <c r="F473" s="232"/>
      <c r="G473" s="233"/>
      <c r="H473" s="233"/>
      <c r="I473" s="233"/>
      <c r="J473" s="233"/>
      <c r="K473" s="233"/>
      <c r="L473" s="233"/>
      <c r="M473" s="233"/>
      <c r="N473" s="210"/>
      <c r="O473" s="113"/>
    </row>
    <row r="474" spans="1:15" s="115" customFormat="1" ht="18.95" customHeight="1">
      <c r="A474" s="203"/>
      <c r="B474" s="214"/>
      <c r="C474" s="210"/>
      <c r="D474" s="231"/>
      <c r="E474" s="210"/>
      <c r="F474" s="232"/>
      <c r="G474" s="233"/>
      <c r="H474" s="233"/>
      <c r="I474" s="233"/>
      <c r="J474" s="233"/>
      <c r="K474" s="233"/>
      <c r="L474" s="233"/>
      <c r="M474" s="233"/>
      <c r="N474" s="210"/>
      <c r="O474" s="113"/>
    </row>
    <row r="475" spans="1:15" s="115" customFormat="1" ht="18.95" customHeight="1">
      <c r="A475" s="203"/>
      <c r="B475" s="214"/>
      <c r="C475" s="210"/>
      <c r="D475" s="231"/>
      <c r="E475" s="210"/>
      <c r="F475" s="232"/>
      <c r="G475" s="233"/>
      <c r="H475" s="233"/>
      <c r="I475" s="233"/>
      <c r="J475" s="233"/>
      <c r="K475" s="233"/>
      <c r="L475" s="233"/>
      <c r="M475" s="233"/>
      <c r="N475" s="210"/>
      <c r="O475" s="113"/>
    </row>
    <row r="476" spans="1:15" s="115" customFormat="1" ht="18.95" customHeight="1">
      <c r="A476" s="203"/>
      <c r="B476" s="214"/>
      <c r="C476" s="210"/>
      <c r="D476" s="231"/>
      <c r="E476" s="210"/>
      <c r="F476" s="232"/>
      <c r="G476" s="233"/>
      <c r="H476" s="233"/>
      <c r="I476" s="233"/>
      <c r="J476" s="233"/>
      <c r="K476" s="233"/>
      <c r="L476" s="233"/>
      <c r="M476" s="233"/>
      <c r="N476" s="210"/>
      <c r="O476" s="113"/>
    </row>
    <row r="477" spans="1:15" s="115" customFormat="1" ht="18.95" customHeight="1">
      <c r="A477" s="203"/>
      <c r="B477" s="214"/>
      <c r="C477" s="210"/>
      <c r="D477" s="231"/>
      <c r="E477" s="210"/>
      <c r="F477" s="232"/>
      <c r="G477" s="233"/>
      <c r="H477" s="233"/>
      <c r="I477" s="233"/>
      <c r="J477" s="233"/>
      <c r="K477" s="233"/>
      <c r="L477" s="233"/>
      <c r="M477" s="233"/>
      <c r="N477" s="210"/>
      <c r="O477" s="113"/>
    </row>
    <row r="478" spans="1:15" s="115" customFormat="1" ht="18.95" customHeight="1">
      <c r="A478" s="203"/>
      <c r="B478" s="214"/>
      <c r="C478" s="210"/>
      <c r="D478" s="231"/>
      <c r="E478" s="210"/>
      <c r="F478" s="232"/>
      <c r="G478" s="233"/>
      <c r="H478" s="233"/>
      <c r="I478" s="233"/>
      <c r="J478" s="233"/>
      <c r="K478" s="233"/>
      <c r="L478" s="233"/>
      <c r="M478" s="233"/>
      <c r="N478" s="210"/>
      <c r="O478" s="113"/>
    </row>
    <row r="479" spans="1:15" s="115" customFormat="1" ht="18.95" customHeight="1">
      <c r="A479" s="203"/>
      <c r="B479" s="214"/>
      <c r="C479" s="210"/>
      <c r="D479" s="231"/>
      <c r="E479" s="210"/>
      <c r="F479" s="232"/>
      <c r="G479" s="233"/>
      <c r="H479" s="233"/>
      <c r="I479" s="233"/>
      <c r="J479" s="233"/>
      <c r="K479" s="233"/>
      <c r="L479" s="233"/>
      <c r="M479" s="233"/>
      <c r="N479" s="210"/>
      <c r="O479" s="113"/>
    </row>
    <row r="480" spans="1:15" s="115" customFormat="1" ht="18.95" customHeight="1">
      <c r="A480" s="203"/>
      <c r="B480" s="214"/>
      <c r="C480" s="210"/>
      <c r="D480" s="231"/>
      <c r="E480" s="210"/>
      <c r="F480" s="232"/>
      <c r="G480" s="233"/>
      <c r="H480" s="233"/>
      <c r="I480" s="233"/>
      <c r="J480" s="233"/>
      <c r="K480" s="233"/>
      <c r="L480" s="233"/>
      <c r="M480" s="233"/>
      <c r="N480" s="210"/>
      <c r="O480" s="113"/>
    </row>
    <row r="481" spans="1:15" s="115" customFormat="1" ht="18.95" customHeight="1">
      <c r="A481" s="203"/>
      <c r="B481" s="214"/>
      <c r="C481" s="210"/>
      <c r="D481" s="231"/>
      <c r="E481" s="210"/>
      <c r="F481" s="232"/>
      <c r="G481" s="233"/>
      <c r="H481" s="233"/>
      <c r="I481" s="233"/>
      <c r="J481" s="233"/>
      <c r="K481" s="233"/>
      <c r="L481" s="233"/>
      <c r="M481" s="233"/>
      <c r="N481" s="210"/>
      <c r="O481" s="113"/>
    </row>
    <row r="482" spans="1:15" s="115" customFormat="1" ht="18.95" customHeight="1">
      <c r="A482" s="203"/>
      <c r="B482" s="214"/>
      <c r="C482" s="210"/>
      <c r="D482" s="231"/>
      <c r="E482" s="210"/>
      <c r="F482" s="232"/>
      <c r="G482" s="233"/>
      <c r="H482" s="233"/>
      <c r="I482" s="233"/>
      <c r="J482" s="233"/>
      <c r="K482" s="233"/>
      <c r="L482" s="233"/>
      <c r="M482" s="233"/>
      <c r="N482" s="210"/>
      <c r="O482" s="113"/>
    </row>
    <row r="483" spans="1:15" s="115" customFormat="1" ht="18.95" customHeight="1">
      <c r="A483" s="203"/>
      <c r="B483" s="214"/>
      <c r="C483" s="210"/>
      <c r="D483" s="231"/>
      <c r="E483" s="210"/>
      <c r="F483" s="232"/>
      <c r="G483" s="233"/>
      <c r="H483" s="233"/>
      <c r="I483" s="233"/>
      <c r="J483" s="233"/>
      <c r="K483" s="233"/>
      <c r="L483" s="233"/>
      <c r="M483" s="233"/>
      <c r="N483" s="210"/>
      <c r="O483" s="113"/>
    </row>
    <row r="484" spans="1:15" s="115" customFormat="1" ht="18.95" customHeight="1">
      <c r="A484" s="203"/>
      <c r="B484" s="214"/>
      <c r="C484" s="210"/>
      <c r="D484" s="231"/>
      <c r="E484" s="210"/>
      <c r="F484" s="232"/>
      <c r="G484" s="233"/>
      <c r="H484" s="233"/>
      <c r="I484" s="233"/>
      <c r="J484" s="233"/>
      <c r="K484" s="233"/>
      <c r="L484" s="233"/>
      <c r="M484" s="233"/>
      <c r="N484" s="210"/>
      <c r="O484" s="113"/>
    </row>
    <row r="485" spans="1:15" s="115" customFormat="1" ht="18.95" customHeight="1">
      <c r="A485" s="203"/>
      <c r="B485" s="214"/>
      <c r="C485" s="210"/>
      <c r="D485" s="231"/>
      <c r="E485" s="210"/>
      <c r="F485" s="232"/>
      <c r="G485" s="233"/>
      <c r="H485" s="233"/>
      <c r="I485" s="233"/>
      <c r="J485" s="233"/>
      <c r="K485" s="233"/>
      <c r="L485" s="233"/>
      <c r="M485" s="233"/>
      <c r="N485" s="210"/>
      <c r="O485" s="113"/>
    </row>
    <row r="486" spans="1:15" s="115" customFormat="1" ht="18.95" customHeight="1">
      <c r="A486" s="203"/>
      <c r="B486" s="214"/>
      <c r="C486" s="210"/>
      <c r="D486" s="231"/>
      <c r="E486" s="210"/>
      <c r="F486" s="232"/>
      <c r="G486" s="233"/>
      <c r="H486" s="233"/>
      <c r="I486" s="233"/>
      <c r="J486" s="233"/>
      <c r="K486" s="233"/>
      <c r="L486" s="233"/>
      <c r="M486" s="233"/>
      <c r="N486" s="210"/>
      <c r="O486" s="113"/>
    </row>
    <row r="487" spans="1:15" s="115" customFormat="1" ht="18.95" customHeight="1">
      <c r="A487" s="203"/>
      <c r="B487" s="214"/>
      <c r="C487" s="210"/>
      <c r="D487" s="231"/>
      <c r="E487" s="210"/>
      <c r="F487" s="232"/>
      <c r="G487" s="233"/>
      <c r="H487" s="233"/>
      <c r="I487" s="233"/>
      <c r="J487" s="233"/>
      <c r="K487" s="233"/>
      <c r="L487" s="233"/>
      <c r="M487" s="233"/>
      <c r="N487" s="210"/>
      <c r="O487" s="113"/>
    </row>
    <row r="488" spans="1:15" s="115" customFormat="1" ht="18.95" customHeight="1">
      <c r="A488" s="203"/>
      <c r="B488" s="214"/>
      <c r="C488" s="210"/>
      <c r="D488" s="231"/>
      <c r="E488" s="210"/>
      <c r="F488" s="232"/>
      <c r="G488" s="233"/>
      <c r="H488" s="233"/>
      <c r="I488" s="233"/>
      <c r="J488" s="233"/>
      <c r="K488" s="233"/>
      <c r="L488" s="233"/>
      <c r="M488" s="233"/>
      <c r="N488" s="210"/>
      <c r="O488" s="113"/>
    </row>
    <row r="489" spans="1:15" s="115" customFormat="1" ht="18.95" customHeight="1">
      <c r="A489" s="203"/>
      <c r="B489" s="214"/>
      <c r="C489" s="210"/>
      <c r="D489" s="231"/>
      <c r="E489" s="210"/>
      <c r="F489" s="232"/>
      <c r="G489" s="233"/>
      <c r="H489" s="233"/>
      <c r="I489" s="233"/>
      <c r="J489" s="233"/>
      <c r="K489" s="233"/>
      <c r="L489" s="233"/>
      <c r="M489" s="233"/>
      <c r="N489" s="210"/>
      <c r="O489" s="113"/>
    </row>
    <row r="490" spans="1:15" s="115" customFormat="1" ht="18.95" customHeight="1">
      <c r="A490" s="203"/>
      <c r="B490" s="214"/>
      <c r="C490" s="210"/>
      <c r="D490" s="231"/>
      <c r="E490" s="210"/>
      <c r="F490" s="232"/>
      <c r="G490" s="233"/>
      <c r="H490" s="233"/>
      <c r="I490" s="233"/>
      <c r="J490" s="233"/>
      <c r="K490" s="233"/>
      <c r="L490" s="233"/>
      <c r="M490" s="233"/>
      <c r="N490" s="210"/>
      <c r="O490" s="113"/>
    </row>
    <row r="491" spans="1:15" s="115" customFormat="1" ht="18.95" customHeight="1">
      <c r="A491" s="203"/>
      <c r="B491" s="214"/>
      <c r="C491" s="210"/>
      <c r="D491" s="231"/>
      <c r="E491" s="210"/>
      <c r="F491" s="232"/>
      <c r="G491" s="233"/>
      <c r="H491" s="233"/>
      <c r="I491" s="233"/>
      <c r="J491" s="233"/>
      <c r="K491" s="233"/>
      <c r="L491" s="233"/>
      <c r="M491" s="233"/>
      <c r="N491" s="210"/>
      <c r="O491" s="113"/>
    </row>
    <row r="492" spans="1:15" s="115" customFormat="1" ht="18.95" customHeight="1">
      <c r="A492" s="203"/>
      <c r="B492" s="214"/>
      <c r="C492" s="210"/>
      <c r="D492" s="231"/>
      <c r="E492" s="210"/>
      <c r="F492" s="232"/>
      <c r="G492" s="233"/>
      <c r="H492" s="233"/>
      <c r="I492" s="233"/>
      <c r="J492" s="233"/>
      <c r="K492" s="233"/>
      <c r="L492" s="233"/>
      <c r="M492" s="233"/>
      <c r="N492" s="210"/>
      <c r="O492" s="113"/>
    </row>
    <row r="493" spans="1:15" s="115" customFormat="1" ht="18.95" customHeight="1">
      <c r="A493" s="203"/>
      <c r="B493" s="214"/>
      <c r="C493" s="210"/>
      <c r="D493" s="231"/>
      <c r="E493" s="210"/>
      <c r="F493" s="232"/>
      <c r="G493" s="233"/>
      <c r="H493" s="233"/>
      <c r="I493" s="233"/>
      <c r="J493" s="233"/>
      <c r="K493" s="233"/>
      <c r="L493" s="233"/>
      <c r="M493" s="233"/>
      <c r="N493" s="210"/>
      <c r="O493" s="113"/>
    </row>
    <row r="494" spans="1:15" s="115" customFormat="1" ht="18.95" customHeight="1">
      <c r="A494" s="203"/>
      <c r="B494" s="214"/>
      <c r="C494" s="210"/>
      <c r="D494" s="231"/>
      <c r="E494" s="210"/>
      <c r="F494" s="232"/>
      <c r="G494" s="233"/>
      <c r="H494" s="233"/>
      <c r="I494" s="233"/>
      <c r="J494" s="233"/>
      <c r="K494" s="233"/>
      <c r="L494" s="233"/>
      <c r="M494" s="233"/>
      <c r="N494" s="210"/>
      <c r="O494" s="113"/>
    </row>
    <row r="495" spans="1:15" s="115" customFormat="1" ht="18.95" customHeight="1">
      <c r="A495" s="203"/>
      <c r="B495" s="214"/>
      <c r="C495" s="210"/>
      <c r="D495" s="231"/>
      <c r="E495" s="210"/>
      <c r="F495" s="232"/>
      <c r="G495" s="233"/>
      <c r="H495" s="233"/>
      <c r="I495" s="233"/>
      <c r="J495" s="233"/>
      <c r="K495" s="233"/>
      <c r="L495" s="233"/>
      <c r="M495" s="233"/>
      <c r="N495" s="210"/>
      <c r="O495" s="113"/>
    </row>
    <row r="496" spans="1:15" s="115" customFormat="1" ht="18.95" customHeight="1">
      <c r="A496" s="203"/>
      <c r="B496" s="214"/>
      <c r="C496" s="210"/>
      <c r="D496" s="231"/>
      <c r="E496" s="210"/>
      <c r="F496" s="232"/>
      <c r="G496" s="233"/>
      <c r="H496" s="233"/>
      <c r="I496" s="233"/>
      <c r="J496" s="233"/>
      <c r="K496" s="233"/>
      <c r="L496" s="233"/>
      <c r="M496" s="233"/>
      <c r="N496" s="210"/>
      <c r="O496" s="113"/>
    </row>
    <row r="497" spans="1:15" s="115" customFormat="1" ht="18.95" customHeight="1">
      <c r="A497" s="203"/>
      <c r="B497" s="214"/>
      <c r="C497" s="210"/>
      <c r="D497" s="231"/>
      <c r="E497" s="210"/>
      <c r="F497" s="232"/>
      <c r="G497" s="233"/>
      <c r="H497" s="233"/>
      <c r="I497" s="233"/>
      <c r="J497" s="233"/>
      <c r="K497" s="233"/>
      <c r="L497" s="233"/>
      <c r="M497" s="233"/>
      <c r="N497" s="210"/>
      <c r="O497" s="113"/>
    </row>
    <row r="498" spans="1:15" s="115" customFormat="1" ht="18.95" customHeight="1">
      <c r="A498" s="203"/>
      <c r="B498" s="214"/>
      <c r="C498" s="210"/>
      <c r="D498" s="231"/>
      <c r="E498" s="210"/>
      <c r="F498" s="232"/>
      <c r="G498" s="233"/>
      <c r="H498" s="233"/>
      <c r="I498" s="233"/>
      <c r="J498" s="233"/>
      <c r="K498" s="233"/>
      <c r="L498" s="233"/>
      <c r="M498" s="233"/>
      <c r="N498" s="210"/>
      <c r="O498" s="113"/>
    </row>
    <row r="499" spans="1:15" s="115" customFormat="1" ht="18.95" customHeight="1">
      <c r="A499" s="203"/>
      <c r="B499" s="214"/>
      <c r="C499" s="210"/>
      <c r="D499" s="231"/>
      <c r="E499" s="210"/>
      <c r="F499" s="232"/>
      <c r="G499" s="233"/>
      <c r="H499" s="233"/>
      <c r="I499" s="233"/>
      <c r="J499" s="233"/>
      <c r="K499" s="233"/>
      <c r="L499" s="233"/>
      <c r="M499" s="233"/>
      <c r="N499" s="210"/>
      <c r="O499" s="113"/>
    </row>
    <row r="500" spans="1:15" s="115" customFormat="1" ht="18.95" customHeight="1">
      <c r="A500" s="203"/>
      <c r="B500" s="214"/>
      <c r="C500" s="210"/>
      <c r="D500" s="231"/>
      <c r="E500" s="210"/>
      <c r="F500" s="232"/>
      <c r="G500" s="233"/>
      <c r="H500" s="233"/>
      <c r="I500" s="233"/>
      <c r="J500" s="233"/>
      <c r="K500" s="233"/>
      <c r="L500" s="233"/>
      <c r="M500" s="233"/>
      <c r="N500" s="210"/>
      <c r="O500" s="113"/>
    </row>
    <row r="501" spans="1:15" s="115" customFormat="1" ht="18.95" customHeight="1">
      <c r="A501" s="203"/>
      <c r="B501" s="214"/>
      <c r="C501" s="210"/>
      <c r="D501" s="231"/>
      <c r="E501" s="210"/>
      <c r="F501" s="232"/>
      <c r="G501" s="233"/>
      <c r="H501" s="233"/>
      <c r="I501" s="233"/>
      <c r="J501" s="233"/>
      <c r="K501" s="233"/>
      <c r="L501" s="233"/>
      <c r="M501" s="233"/>
      <c r="N501" s="210"/>
      <c r="O501" s="113"/>
    </row>
    <row r="502" spans="1:15" s="115" customFormat="1" ht="18.95" customHeight="1">
      <c r="A502" s="203"/>
      <c r="B502" s="214"/>
      <c r="C502" s="210"/>
      <c r="D502" s="231"/>
      <c r="E502" s="210"/>
      <c r="F502" s="232"/>
      <c r="G502" s="233"/>
      <c r="H502" s="233"/>
      <c r="I502" s="233"/>
      <c r="J502" s="233"/>
      <c r="K502" s="233"/>
      <c r="L502" s="233"/>
      <c r="M502" s="233"/>
      <c r="N502" s="210"/>
      <c r="O502" s="113"/>
    </row>
    <row r="503" spans="1:15" s="115" customFormat="1" ht="18.95" customHeight="1">
      <c r="A503" s="203"/>
      <c r="B503" s="214"/>
      <c r="C503" s="210"/>
      <c r="D503" s="231"/>
      <c r="E503" s="210"/>
      <c r="F503" s="232"/>
      <c r="G503" s="233"/>
      <c r="H503" s="233"/>
      <c r="I503" s="233"/>
      <c r="J503" s="233"/>
      <c r="K503" s="233"/>
      <c r="L503" s="233"/>
      <c r="M503" s="233"/>
      <c r="N503" s="210"/>
      <c r="O503" s="113"/>
    </row>
    <row r="504" spans="1:15" s="115" customFormat="1" ht="18.95" customHeight="1">
      <c r="A504" s="203"/>
      <c r="B504" s="214"/>
      <c r="C504" s="210"/>
      <c r="D504" s="231"/>
      <c r="E504" s="210"/>
      <c r="F504" s="232"/>
      <c r="G504" s="233"/>
      <c r="H504" s="233"/>
      <c r="I504" s="233"/>
      <c r="J504" s="233"/>
      <c r="K504" s="233"/>
      <c r="L504" s="233"/>
      <c r="M504" s="233"/>
      <c r="N504" s="210"/>
      <c r="O504" s="113"/>
    </row>
    <row r="505" spans="1:15" s="115" customFormat="1" ht="18.95" customHeight="1">
      <c r="A505" s="203"/>
      <c r="B505" s="214"/>
      <c r="C505" s="210"/>
      <c r="D505" s="231"/>
      <c r="E505" s="210"/>
      <c r="F505" s="232"/>
      <c r="G505" s="233"/>
      <c r="H505" s="233"/>
      <c r="I505" s="233"/>
      <c r="J505" s="233"/>
      <c r="K505" s="233"/>
      <c r="L505" s="233"/>
      <c r="M505" s="233"/>
      <c r="N505" s="210"/>
      <c r="O505" s="113"/>
    </row>
    <row r="506" spans="1:15" s="115" customFormat="1" ht="18.95" customHeight="1">
      <c r="A506" s="203"/>
      <c r="B506" s="214"/>
      <c r="C506" s="210"/>
      <c r="D506" s="231"/>
      <c r="E506" s="210"/>
      <c r="F506" s="232"/>
      <c r="G506" s="233"/>
      <c r="H506" s="233"/>
      <c r="I506" s="233"/>
      <c r="J506" s="233"/>
      <c r="K506" s="233"/>
      <c r="L506" s="233"/>
      <c r="M506" s="233"/>
      <c r="N506" s="210"/>
      <c r="O506" s="113"/>
    </row>
    <row r="507" spans="1:15" s="115" customFormat="1" ht="18.95" customHeight="1">
      <c r="A507" s="203"/>
      <c r="B507" s="214"/>
      <c r="C507" s="210"/>
      <c r="D507" s="231"/>
      <c r="E507" s="210"/>
      <c r="F507" s="232"/>
      <c r="G507" s="233"/>
      <c r="H507" s="233"/>
      <c r="I507" s="233"/>
      <c r="J507" s="233"/>
      <c r="K507" s="233"/>
      <c r="L507" s="233"/>
      <c r="M507" s="233"/>
      <c r="N507" s="210"/>
      <c r="O507" s="113"/>
    </row>
    <row r="508" spans="1:15" s="115" customFormat="1" ht="18.95" customHeight="1">
      <c r="A508" s="203"/>
      <c r="B508" s="214"/>
      <c r="C508" s="210"/>
      <c r="D508" s="231"/>
      <c r="E508" s="210"/>
      <c r="F508" s="232"/>
      <c r="G508" s="233"/>
      <c r="H508" s="233"/>
      <c r="I508" s="233"/>
      <c r="J508" s="233"/>
      <c r="K508" s="233"/>
      <c r="L508" s="233"/>
      <c r="M508" s="233"/>
      <c r="N508" s="210"/>
      <c r="O508" s="113"/>
    </row>
    <row r="509" spans="1:15" s="115" customFormat="1" ht="18.95" customHeight="1">
      <c r="A509" s="203"/>
      <c r="B509" s="214"/>
      <c r="C509" s="210"/>
      <c r="D509" s="231"/>
      <c r="E509" s="210"/>
      <c r="F509" s="232"/>
      <c r="G509" s="233"/>
      <c r="H509" s="233"/>
      <c r="I509" s="233"/>
      <c r="J509" s="233"/>
      <c r="K509" s="233"/>
      <c r="L509" s="233"/>
      <c r="M509" s="233"/>
      <c r="N509" s="210"/>
      <c r="O509" s="113"/>
    </row>
    <row r="510" spans="1:15" s="115" customFormat="1" ht="18.95" customHeight="1">
      <c r="A510" s="203"/>
      <c r="B510" s="214"/>
      <c r="C510" s="210"/>
      <c r="D510" s="231"/>
      <c r="E510" s="210"/>
      <c r="F510" s="232"/>
      <c r="G510" s="233"/>
      <c r="H510" s="233"/>
      <c r="I510" s="233"/>
      <c r="J510" s="233"/>
      <c r="K510" s="233"/>
      <c r="L510" s="233"/>
      <c r="M510" s="233"/>
      <c r="N510" s="210"/>
      <c r="O510" s="113"/>
    </row>
    <row r="511" spans="1:15" s="115" customFormat="1" ht="18.95" customHeight="1">
      <c r="A511" s="203"/>
      <c r="B511" s="214"/>
      <c r="C511" s="210"/>
      <c r="D511" s="231"/>
      <c r="E511" s="210"/>
      <c r="F511" s="232"/>
      <c r="G511" s="233"/>
      <c r="H511" s="233"/>
      <c r="I511" s="233"/>
      <c r="J511" s="233"/>
      <c r="K511" s="233"/>
      <c r="L511" s="233"/>
      <c r="M511" s="233"/>
      <c r="N511" s="210"/>
      <c r="O511" s="113"/>
    </row>
    <row r="512" spans="1:15" s="115" customFormat="1" ht="18.95" customHeight="1">
      <c r="A512" s="203"/>
      <c r="B512" s="214"/>
      <c r="C512" s="210"/>
      <c r="D512" s="231"/>
      <c r="E512" s="210"/>
      <c r="F512" s="232"/>
      <c r="G512" s="233"/>
      <c r="H512" s="233"/>
      <c r="I512" s="233"/>
      <c r="J512" s="233"/>
      <c r="K512" s="233"/>
      <c r="L512" s="233"/>
      <c r="M512" s="233"/>
      <c r="N512" s="210"/>
      <c r="O512" s="113"/>
    </row>
    <row r="513" spans="1:15" s="115" customFormat="1" ht="18.95" customHeight="1">
      <c r="A513" s="203"/>
      <c r="B513" s="214"/>
      <c r="C513" s="210"/>
      <c r="D513" s="231"/>
      <c r="E513" s="210"/>
      <c r="F513" s="232"/>
      <c r="G513" s="233"/>
      <c r="H513" s="233"/>
      <c r="I513" s="233"/>
      <c r="J513" s="233"/>
      <c r="K513" s="233"/>
      <c r="L513" s="233"/>
      <c r="M513" s="233"/>
      <c r="N513" s="210"/>
      <c r="O513" s="113"/>
    </row>
    <row r="514" spans="1:15" s="115" customFormat="1" ht="18.95" customHeight="1">
      <c r="A514" s="203"/>
      <c r="B514" s="214"/>
      <c r="C514" s="210"/>
      <c r="D514" s="231"/>
      <c r="E514" s="210"/>
      <c r="F514" s="232"/>
      <c r="G514" s="233"/>
      <c r="H514" s="233"/>
      <c r="I514" s="233"/>
      <c r="J514" s="233"/>
      <c r="K514" s="233"/>
      <c r="L514" s="233"/>
      <c r="M514" s="233"/>
      <c r="N514" s="210"/>
      <c r="O514" s="113"/>
    </row>
    <row r="515" spans="1:15" s="115" customFormat="1" ht="18.95" customHeight="1">
      <c r="A515" s="203"/>
      <c r="B515" s="214"/>
      <c r="C515" s="210"/>
      <c r="D515" s="231"/>
      <c r="E515" s="210"/>
      <c r="F515" s="232"/>
      <c r="G515" s="233"/>
      <c r="H515" s="233"/>
      <c r="I515" s="233"/>
      <c r="J515" s="233"/>
      <c r="K515" s="233"/>
      <c r="L515" s="233"/>
      <c r="M515" s="233"/>
      <c r="N515" s="210"/>
      <c r="O515" s="113"/>
    </row>
    <row r="516" spans="1:15" s="115" customFormat="1" ht="18.95" customHeight="1">
      <c r="A516" s="203"/>
      <c r="B516" s="214"/>
      <c r="C516" s="210"/>
      <c r="D516" s="231"/>
      <c r="E516" s="210"/>
      <c r="F516" s="232"/>
      <c r="G516" s="233"/>
      <c r="H516" s="233"/>
      <c r="I516" s="233"/>
      <c r="J516" s="233"/>
      <c r="K516" s="233"/>
      <c r="L516" s="233"/>
      <c r="M516" s="233"/>
      <c r="N516" s="210"/>
      <c r="O516" s="113"/>
    </row>
    <row r="517" spans="1:15" s="115" customFormat="1" ht="18.95" customHeight="1">
      <c r="A517" s="203"/>
      <c r="B517" s="214"/>
      <c r="C517" s="210"/>
      <c r="D517" s="231"/>
      <c r="E517" s="210"/>
      <c r="F517" s="232"/>
      <c r="G517" s="233"/>
      <c r="H517" s="233"/>
      <c r="I517" s="233"/>
      <c r="J517" s="233"/>
      <c r="K517" s="233"/>
      <c r="L517" s="233"/>
      <c r="M517" s="233"/>
      <c r="N517" s="210"/>
      <c r="O517" s="113"/>
    </row>
    <row r="518" spans="1:15" s="115" customFormat="1" ht="18.95" customHeight="1">
      <c r="A518" s="203"/>
      <c r="B518" s="214"/>
      <c r="C518" s="210"/>
      <c r="D518" s="231"/>
      <c r="E518" s="210"/>
      <c r="F518" s="232"/>
      <c r="G518" s="233"/>
      <c r="H518" s="233"/>
      <c r="I518" s="233"/>
      <c r="J518" s="233"/>
      <c r="K518" s="233"/>
      <c r="L518" s="233"/>
      <c r="M518" s="233"/>
      <c r="N518" s="210"/>
      <c r="O518" s="113"/>
    </row>
    <row r="519" spans="1:15" s="115" customFormat="1" ht="18.95" customHeight="1">
      <c r="A519" s="203"/>
      <c r="B519" s="214"/>
      <c r="C519" s="210"/>
      <c r="D519" s="231"/>
      <c r="E519" s="210"/>
      <c r="F519" s="232"/>
      <c r="G519" s="233"/>
      <c r="H519" s="233"/>
      <c r="I519" s="233"/>
      <c r="J519" s="233"/>
      <c r="K519" s="233"/>
      <c r="L519" s="233"/>
      <c r="M519" s="233"/>
      <c r="N519" s="210"/>
      <c r="O519" s="113"/>
    </row>
    <row r="520" spans="1:15" s="115" customFormat="1" ht="18.95" customHeight="1">
      <c r="A520" s="203"/>
      <c r="B520" s="214"/>
      <c r="C520" s="210"/>
      <c r="D520" s="231"/>
      <c r="E520" s="210"/>
      <c r="F520" s="232"/>
      <c r="G520" s="233"/>
      <c r="H520" s="233"/>
      <c r="I520" s="233"/>
      <c r="J520" s="233"/>
      <c r="K520" s="233"/>
      <c r="L520" s="233"/>
      <c r="M520" s="233"/>
      <c r="N520" s="210"/>
      <c r="O520" s="113"/>
    </row>
    <row r="521" spans="1:15" s="115" customFormat="1" ht="18.95" customHeight="1">
      <c r="A521" s="203"/>
      <c r="B521" s="214"/>
      <c r="C521" s="210"/>
      <c r="D521" s="231"/>
      <c r="E521" s="210"/>
      <c r="F521" s="232"/>
      <c r="G521" s="233"/>
      <c r="H521" s="233"/>
      <c r="I521" s="233"/>
      <c r="J521" s="233"/>
      <c r="K521" s="233"/>
      <c r="L521" s="233"/>
      <c r="M521" s="233"/>
      <c r="N521" s="210"/>
      <c r="O521" s="113"/>
    </row>
    <row r="522" spans="1:15" s="115" customFormat="1" ht="18.95" customHeight="1">
      <c r="A522" s="203"/>
      <c r="B522" s="214"/>
      <c r="C522" s="210"/>
      <c r="D522" s="231"/>
      <c r="E522" s="210"/>
      <c r="F522" s="232"/>
      <c r="G522" s="233"/>
      <c r="H522" s="233"/>
      <c r="I522" s="233"/>
      <c r="J522" s="233"/>
      <c r="K522" s="233"/>
      <c r="L522" s="233"/>
      <c r="M522" s="233"/>
      <c r="N522" s="210"/>
      <c r="O522" s="113"/>
    </row>
    <row r="523" spans="1:15" s="115" customFormat="1" ht="18.95" customHeight="1">
      <c r="A523" s="203"/>
      <c r="B523" s="214"/>
      <c r="C523" s="210"/>
      <c r="D523" s="231"/>
      <c r="E523" s="210"/>
      <c r="F523" s="232"/>
      <c r="G523" s="233"/>
      <c r="H523" s="233"/>
      <c r="I523" s="233"/>
      <c r="J523" s="233"/>
      <c r="K523" s="233"/>
      <c r="L523" s="233"/>
      <c r="M523" s="233"/>
      <c r="N523" s="210"/>
      <c r="O523" s="113"/>
    </row>
    <row r="524" spans="1:15" s="115" customFormat="1" ht="18.95" customHeight="1">
      <c r="A524" s="203"/>
      <c r="B524" s="214"/>
      <c r="C524" s="210"/>
      <c r="D524" s="231"/>
      <c r="E524" s="210"/>
      <c r="F524" s="232"/>
      <c r="G524" s="233"/>
      <c r="H524" s="233"/>
      <c r="I524" s="233"/>
      <c r="J524" s="233"/>
      <c r="K524" s="233"/>
      <c r="L524" s="233"/>
      <c r="M524" s="233"/>
      <c r="N524" s="210"/>
      <c r="O524" s="113"/>
    </row>
    <row r="525" spans="1:15" s="115" customFormat="1" ht="18.95" customHeight="1">
      <c r="A525" s="203"/>
      <c r="B525" s="214"/>
      <c r="C525" s="210"/>
      <c r="D525" s="231"/>
      <c r="E525" s="210"/>
      <c r="F525" s="232"/>
      <c r="G525" s="233"/>
      <c r="H525" s="233"/>
      <c r="I525" s="233"/>
      <c r="J525" s="233"/>
      <c r="K525" s="233"/>
      <c r="L525" s="233"/>
      <c r="M525" s="233"/>
      <c r="N525" s="210"/>
      <c r="O525" s="113"/>
    </row>
    <row r="526" spans="1:15" s="115" customFormat="1" ht="18.95" customHeight="1">
      <c r="A526" s="203"/>
      <c r="B526" s="214"/>
      <c r="C526" s="210"/>
      <c r="D526" s="231"/>
      <c r="E526" s="210"/>
      <c r="F526" s="232"/>
      <c r="G526" s="233"/>
      <c r="H526" s="233"/>
      <c r="I526" s="233"/>
      <c r="J526" s="233"/>
      <c r="K526" s="233"/>
      <c r="L526" s="233"/>
      <c r="M526" s="233"/>
      <c r="N526" s="210"/>
      <c r="O526" s="113"/>
    </row>
    <row r="527" spans="1:15" s="115" customFormat="1" ht="18.95" customHeight="1">
      <c r="A527" s="203"/>
      <c r="B527" s="214"/>
      <c r="C527" s="210"/>
      <c r="D527" s="231"/>
      <c r="E527" s="210"/>
      <c r="F527" s="232"/>
      <c r="G527" s="233"/>
      <c r="H527" s="233"/>
      <c r="I527" s="233"/>
      <c r="J527" s="233"/>
      <c r="K527" s="233"/>
      <c r="L527" s="233"/>
      <c r="M527" s="233"/>
      <c r="N527" s="210"/>
      <c r="O527" s="113"/>
    </row>
    <row r="528" spans="1:15" s="115" customFormat="1" ht="18.95" customHeight="1">
      <c r="A528" s="203"/>
      <c r="B528" s="214"/>
      <c r="C528" s="210"/>
      <c r="D528" s="231"/>
      <c r="E528" s="210"/>
      <c r="F528" s="232"/>
      <c r="G528" s="233"/>
      <c r="H528" s="233"/>
      <c r="I528" s="233"/>
      <c r="J528" s="233"/>
      <c r="K528" s="233"/>
      <c r="L528" s="233"/>
      <c r="M528" s="233"/>
      <c r="N528" s="210"/>
      <c r="O528" s="113"/>
    </row>
    <row r="529" spans="1:15" s="115" customFormat="1" ht="18.95" customHeight="1">
      <c r="A529" s="203"/>
      <c r="B529" s="214"/>
      <c r="C529" s="210"/>
      <c r="D529" s="231"/>
      <c r="E529" s="210"/>
      <c r="F529" s="232"/>
      <c r="G529" s="233"/>
      <c r="H529" s="233"/>
      <c r="I529" s="233"/>
      <c r="J529" s="233"/>
      <c r="K529" s="233"/>
      <c r="L529" s="233"/>
      <c r="M529" s="233"/>
      <c r="N529" s="210"/>
      <c r="O529" s="113"/>
    </row>
    <row r="530" spans="1:15" s="115" customFormat="1" ht="18.95" customHeight="1">
      <c r="A530" s="203"/>
      <c r="B530" s="214"/>
      <c r="C530" s="210"/>
      <c r="D530" s="231"/>
      <c r="E530" s="210"/>
      <c r="F530" s="232"/>
      <c r="G530" s="233"/>
      <c r="H530" s="233"/>
      <c r="I530" s="233"/>
      <c r="J530" s="233"/>
      <c r="K530" s="233"/>
      <c r="L530" s="233"/>
      <c r="M530" s="233"/>
      <c r="N530" s="210"/>
      <c r="O530" s="113"/>
    </row>
    <row r="531" spans="1:15" s="115" customFormat="1" ht="18.95" customHeight="1">
      <c r="A531" s="203"/>
      <c r="B531" s="214"/>
      <c r="C531" s="210"/>
      <c r="D531" s="231"/>
      <c r="E531" s="210"/>
      <c r="F531" s="232"/>
      <c r="G531" s="233"/>
      <c r="H531" s="233"/>
      <c r="I531" s="233"/>
      <c r="J531" s="233"/>
      <c r="K531" s="233"/>
      <c r="L531" s="233"/>
      <c r="M531" s="233"/>
      <c r="N531" s="210"/>
      <c r="O531" s="113"/>
    </row>
    <row r="532" spans="1:15" s="115" customFormat="1" ht="18.95" customHeight="1">
      <c r="A532" s="203"/>
      <c r="B532" s="214"/>
      <c r="C532" s="210"/>
      <c r="D532" s="231"/>
      <c r="E532" s="210"/>
      <c r="F532" s="232"/>
      <c r="G532" s="233"/>
      <c r="H532" s="233"/>
      <c r="I532" s="233"/>
      <c r="J532" s="233"/>
      <c r="K532" s="233"/>
      <c r="L532" s="233"/>
      <c r="M532" s="233"/>
      <c r="N532" s="210"/>
      <c r="O532" s="113"/>
    </row>
    <row r="533" spans="1:15" s="115" customFormat="1" ht="18.95" customHeight="1">
      <c r="A533" s="203"/>
      <c r="B533" s="214"/>
      <c r="C533" s="210"/>
      <c r="D533" s="231"/>
      <c r="E533" s="210"/>
      <c r="F533" s="232"/>
      <c r="G533" s="233"/>
      <c r="H533" s="233"/>
      <c r="I533" s="233"/>
      <c r="J533" s="233"/>
      <c r="K533" s="233"/>
      <c r="L533" s="233"/>
      <c r="M533" s="233"/>
      <c r="N533" s="210"/>
      <c r="O533" s="113"/>
    </row>
    <row r="534" spans="1:15" s="115" customFormat="1" ht="18.95" customHeight="1">
      <c r="A534" s="203"/>
      <c r="B534" s="214"/>
      <c r="C534" s="210"/>
      <c r="D534" s="231"/>
      <c r="E534" s="210"/>
      <c r="F534" s="232"/>
      <c r="G534" s="233"/>
      <c r="H534" s="233"/>
      <c r="I534" s="233"/>
      <c r="J534" s="233"/>
      <c r="K534" s="233"/>
      <c r="L534" s="233"/>
      <c r="M534" s="233"/>
      <c r="N534" s="210"/>
      <c r="O534" s="113"/>
    </row>
    <row r="535" spans="1:15" s="115" customFormat="1" ht="18.95" customHeight="1">
      <c r="A535" s="203"/>
      <c r="B535" s="214"/>
      <c r="C535" s="210"/>
      <c r="D535" s="231"/>
      <c r="E535" s="210"/>
      <c r="F535" s="232"/>
      <c r="G535" s="233"/>
      <c r="H535" s="233"/>
      <c r="I535" s="233"/>
      <c r="J535" s="233"/>
      <c r="K535" s="233"/>
      <c r="L535" s="233"/>
      <c r="M535" s="233"/>
      <c r="N535" s="210"/>
      <c r="O535" s="113"/>
    </row>
    <row r="536" spans="1:15" s="115" customFormat="1" ht="18.95" customHeight="1">
      <c r="A536" s="203"/>
      <c r="B536" s="214"/>
      <c r="C536" s="210"/>
      <c r="D536" s="231"/>
      <c r="E536" s="210"/>
      <c r="F536" s="232"/>
      <c r="G536" s="233"/>
      <c r="H536" s="233"/>
      <c r="I536" s="233"/>
      <c r="J536" s="233"/>
      <c r="K536" s="233"/>
      <c r="L536" s="233"/>
      <c r="M536" s="233"/>
      <c r="N536" s="210"/>
      <c r="O536" s="113"/>
    </row>
    <row r="537" spans="1:15" s="115" customFormat="1" ht="18.95" customHeight="1">
      <c r="A537" s="203"/>
      <c r="B537" s="214"/>
      <c r="C537" s="210"/>
      <c r="D537" s="231"/>
      <c r="E537" s="210"/>
      <c r="F537" s="232"/>
      <c r="G537" s="233"/>
      <c r="H537" s="233"/>
      <c r="I537" s="233"/>
      <c r="J537" s="233"/>
      <c r="K537" s="233"/>
      <c r="L537" s="233"/>
      <c r="M537" s="233"/>
      <c r="N537" s="210"/>
      <c r="O537" s="113"/>
    </row>
    <row r="538" spans="1:15" s="115" customFormat="1" ht="18.95" customHeight="1">
      <c r="A538" s="203"/>
      <c r="B538" s="214"/>
      <c r="C538" s="210"/>
      <c r="D538" s="231"/>
      <c r="E538" s="210"/>
      <c r="F538" s="232"/>
      <c r="G538" s="233"/>
      <c r="H538" s="233"/>
      <c r="I538" s="233"/>
      <c r="J538" s="233"/>
      <c r="K538" s="233"/>
      <c r="L538" s="233"/>
      <c r="M538" s="233"/>
      <c r="N538" s="210"/>
      <c r="O538" s="113"/>
    </row>
    <row r="539" spans="1:15" s="115" customFormat="1" ht="18.95" customHeight="1">
      <c r="A539" s="203"/>
      <c r="B539" s="214"/>
      <c r="C539" s="210"/>
      <c r="D539" s="231"/>
      <c r="E539" s="210"/>
      <c r="F539" s="232"/>
      <c r="G539" s="233"/>
      <c r="H539" s="233"/>
      <c r="I539" s="233"/>
      <c r="J539" s="233"/>
      <c r="K539" s="233"/>
      <c r="L539" s="233"/>
      <c r="M539" s="233"/>
      <c r="N539" s="210"/>
      <c r="O539" s="113"/>
    </row>
    <row r="540" spans="1:15" s="115" customFormat="1" ht="18.95" customHeight="1">
      <c r="A540" s="203"/>
      <c r="B540" s="214"/>
      <c r="C540" s="210"/>
      <c r="D540" s="231"/>
      <c r="E540" s="210"/>
      <c r="F540" s="232"/>
      <c r="G540" s="233"/>
      <c r="H540" s="233"/>
      <c r="I540" s="233"/>
      <c r="J540" s="233"/>
      <c r="K540" s="233"/>
      <c r="L540" s="233"/>
      <c r="M540" s="233"/>
      <c r="N540" s="210"/>
      <c r="O540" s="113"/>
    </row>
    <row r="541" spans="1:15" s="115" customFormat="1" ht="18.95" customHeight="1">
      <c r="A541" s="203"/>
      <c r="B541" s="214"/>
      <c r="C541" s="210"/>
      <c r="D541" s="231"/>
      <c r="E541" s="210"/>
      <c r="F541" s="232"/>
      <c r="G541" s="233"/>
      <c r="H541" s="233"/>
      <c r="I541" s="233"/>
      <c r="J541" s="233"/>
      <c r="K541" s="233"/>
      <c r="L541" s="233"/>
      <c r="M541" s="233"/>
      <c r="N541" s="210"/>
      <c r="O541" s="113"/>
    </row>
    <row r="542" spans="1:15" s="115" customFormat="1" ht="18.95" customHeight="1">
      <c r="A542" s="203"/>
      <c r="B542" s="214"/>
      <c r="C542" s="210"/>
      <c r="D542" s="231"/>
      <c r="E542" s="210"/>
      <c r="F542" s="232"/>
      <c r="G542" s="233"/>
      <c r="H542" s="233"/>
      <c r="I542" s="233"/>
      <c r="J542" s="233"/>
      <c r="K542" s="233"/>
      <c r="L542" s="233"/>
      <c r="M542" s="233"/>
      <c r="N542" s="210"/>
      <c r="O542" s="113"/>
    </row>
    <row r="543" spans="1:15" s="115" customFormat="1" ht="18.95" customHeight="1">
      <c r="A543" s="203"/>
      <c r="B543" s="214"/>
      <c r="C543" s="210"/>
      <c r="D543" s="231"/>
      <c r="E543" s="210"/>
      <c r="F543" s="232"/>
      <c r="G543" s="233"/>
      <c r="H543" s="233"/>
      <c r="I543" s="233"/>
      <c r="J543" s="233"/>
      <c r="K543" s="233"/>
      <c r="L543" s="233"/>
      <c r="M543" s="233"/>
      <c r="N543" s="210"/>
      <c r="O543" s="113"/>
    </row>
    <row r="544" spans="1:15" s="115" customFormat="1" ht="18.95" customHeight="1">
      <c r="A544" s="203"/>
      <c r="B544" s="214"/>
      <c r="C544" s="210"/>
      <c r="D544" s="231"/>
      <c r="E544" s="210"/>
      <c r="F544" s="232"/>
      <c r="G544" s="233"/>
      <c r="H544" s="233"/>
      <c r="I544" s="233"/>
      <c r="J544" s="233"/>
      <c r="K544" s="233"/>
      <c r="L544" s="233"/>
      <c r="M544" s="233"/>
      <c r="N544" s="210"/>
      <c r="O544" s="113"/>
    </row>
    <row r="545" spans="1:15" s="115" customFormat="1" ht="18.95" customHeight="1">
      <c r="A545" s="203"/>
      <c r="B545" s="214"/>
      <c r="C545" s="210"/>
      <c r="D545" s="231"/>
      <c r="E545" s="210"/>
      <c r="F545" s="232"/>
      <c r="G545" s="233"/>
      <c r="H545" s="233"/>
      <c r="I545" s="233"/>
      <c r="J545" s="233"/>
      <c r="K545" s="233"/>
      <c r="L545" s="233"/>
      <c r="M545" s="233"/>
      <c r="N545" s="210"/>
      <c r="O545" s="113"/>
    </row>
    <row r="546" spans="1:15" s="115" customFormat="1" ht="18.95" customHeight="1">
      <c r="A546" s="203"/>
      <c r="B546" s="214"/>
      <c r="C546" s="210"/>
      <c r="D546" s="231"/>
      <c r="E546" s="210"/>
      <c r="F546" s="232"/>
      <c r="G546" s="233"/>
      <c r="H546" s="233"/>
      <c r="I546" s="233"/>
      <c r="J546" s="233"/>
      <c r="K546" s="233"/>
      <c r="L546" s="233"/>
      <c r="M546" s="233"/>
      <c r="N546" s="210"/>
      <c r="O546" s="113"/>
    </row>
    <row r="547" spans="1:15" s="115" customFormat="1" ht="18.95" customHeight="1">
      <c r="A547" s="203"/>
      <c r="B547" s="214"/>
      <c r="C547" s="210"/>
      <c r="D547" s="231"/>
      <c r="E547" s="210"/>
      <c r="F547" s="232"/>
      <c r="G547" s="233"/>
      <c r="H547" s="233"/>
      <c r="I547" s="233"/>
      <c r="J547" s="233"/>
      <c r="K547" s="233"/>
      <c r="L547" s="233"/>
      <c r="M547" s="233"/>
      <c r="N547" s="210"/>
      <c r="O547" s="113"/>
    </row>
    <row r="548" spans="1:15" s="115" customFormat="1" ht="18.95" customHeight="1">
      <c r="A548" s="203"/>
      <c r="B548" s="214"/>
      <c r="C548" s="210"/>
      <c r="D548" s="231"/>
      <c r="E548" s="210"/>
      <c r="F548" s="232"/>
      <c r="G548" s="233"/>
      <c r="H548" s="233"/>
      <c r="I548" s="233"/>
      <c r="J548" s="233"/>
      <c r="K548" s="233"/>
      <c r="L548" s="233"/>
      <c r="M548" s="233"/>
      <c r="N548" s="210"/>
      <c r="O548" s="113"/>
    </row>
    <row r="549" spans="1:15" s="115" customFormat="1" ht="18.95" customHeight="1">
      <c r="A549" s="203"/>
      <c r="B549" s="214"/>
      <c r="C549" s="210"/>
      <c r="D549" s="231"/>
      <c r="E549" s="210"/>
      <c r="F549" s="232"/>
      <c r="G549" s="233"/>
      <c r="H549" s="233"/>
      <c r="I549" s="233"/>
      <c r="J549" s="233"/>
      <c r="K549" s="233"/>
      <c r="L549" s="233"/>
      <c r="M549" s="233"/>
      <c r="N549" s="210"/>
      <c r="O549" s="113"/>
    </row>
    <row r="550" spans="1:15" s="115" customFormat="1" ht="18.95" customHeight="1">
      <c r="A550" s="203"/>
      <c r="B550" s="214"/>
      <c r="C550" s="210"/>
      <c r="D550" s="231"/>
      <c r="E550" s="210"/>
      <c r="F550" s="232"/>
      <c r="G550" s="233"/>
      <c r="H550" s="233"/>
      <c r="I550" s="233"/>
      <c r="J550" s="233"/>
      <c r="K550" s="233"/>
      <c r="L550" s="233"/>
      <c r="M550" s="233"/>
      <c r="N550" s="210"/>
      <c r="O550" s="113"/>
    </row>
    <row r="551" spans="1:15" s="115" customFormat="1" ht="18.95" customHeight="1">
      <c r="A551" s="203"/>
      <c r="B551" s="214"/>
      <c r="C551" s="210"/>
      <c r="D551" s="231"/>
      <c r="E551" s="210"/>
      <c r="F551" s="232"/>
      <c r="G551" s="233"/>
      <c r="H551" s="233"/>
      <c r="I551" s="233"/>
      <c r="J551" s="233"/>
      <c r="K551" s="233"/>
      <c r="L551" s="233"/>
      <c r="M551" s="233"/>
      <c r="N551" s="210"/>
      <c r="O551" s="113"/>
    </row>
    <row r="552" spans="1:15" s="115" customFormat="1" ht="18.95" customHeight="1">
      <c r="A552" s="203"/>
      <c r="B552" s="214"/>
      <c r="C552" s="210"/>
      <c r="D552" s="231"/>
      <c r="E552" s="210"/>
      <c r="F552" s="232"/>
      <c r="G552" s="233"/>
      <c r="H552" s="233"/>
      <c r="I552" s="233"/>
      <c r="J552" s="233"/>
      <c r="K552" s="233"/>
      <c r="L552" s="233"/>
      <c r="M552" s="233"/>
      <c r="N552" s="210"/>
      <c r="O552" s="113"/>
    </row>
    <row r="553" spans="1:15" s="115" customFormat="1" ht="18.95" customHeight="1">
      <c r="A553" s="203"/>
      <c r="B553" s="214"/>
      <c r="C553" s="210"/>
      <c r="D553" s="231"/>
      <c r="E553" s="210"/>
      <c r="F553" s="232"/>
      <c r="G553" s="233"/>
      <c r="H553" s="233"/>
      <c r="I553" s="233"/>
      <c r="J553" s="233"/>
      <c r="K553" s="233"/>
      <c r="L553" s="233"/>
      <c r="M553" s="233"/>
      <c r="N553" s="210"/>
      <c r="O553" s="113"/>
    </row>
    <row r="554" spans="1:15" s="115" customFormat="1" ht="18.95" customHeight="1">
      <c r="A554" s="203"/>
      <c r="B554" s="214"/>
      <c r="C554" s="210"/>
      <c r="D554" s="231"/>
      <c r="E554" s="210"/>
      <c r="F554" s="232"/>
      <c r="G554" s="233"/>
      <c r="H554" s="233"/>
      <c r="I554" s="233"/>
      <c r="J554" s="233"/>
      <c r="K554" s="233"/>
      <c r="L554" s="233"/>
      <c r="M554" s="233"/>
      <c r="N554" s="210"/>
      <c r="O554" s="113"/>
    </row>
    <row r="555" spans="1:15" s="115" customFormat="1" ht="18.95" customHeight="1">
      <c r="A555" s="203"/>
      <c r="B555" s="214"/>
      <c r="C555" s="210"/>
      <c r="D555" s="231"/>
      <c r="E555" s="210"/>
      <c r="F555" s="232"/>
      <c r="G555" s="233"/>
      <c r="H555" s="233"/>
      <c r="I555" s="233"/>
      <c r="J555" s="233"/>
      <c r="K555" s="233"/>
      <c r="L555" s="233"/>
      <c r="M555" s="233"/>
      <c r="N555" s="210"/>
      <c r="O555" s="113"/>
    </row>
    <row r="556" spans="1:15" s="115" customFormat="1" ht="18.95" customHeight="1">
      <c r="A556" s="203"/>
      <c r="B556" s="214"/>
      <c r="C556" s="210"/>
      <c r="D556" s="231"/>
      <c r="E556" s="210"/>
      <c r="F556" s="232"/>
      <c r="G556" s="233"/>
      <c r="H556" s="233"/>
      <c r="I556" s="233"/>
      <c r="J556" s="233"/>
      <c r="K556" s="233"/>
      <c r="L556" s="233"/>
      <c r="M556" s="233"/>
      <c r="N556" s="210"/>
      <c r="O556" s="113"/>
    </row>
    <row r="557" spans="1:15" s="115" customFormat="1" ht="18.95" customHeight="1">
      <c r="A557" s="203"/>
      <c r="B557" s="214"/>
      <c r="C557" s="210"/>
      <c r="D557" s="231"/>
      <c r="E557" s="210"/>
      <c r="F557" s="232"/>
      <c r="G557" s="233"/>
      <c r="H557" s="233"/>
      <c r="I557" s="233"/>
      <c r="J557" s="233"/>
      <c r="K557" s="233"/>
      <c r="L557" s="233"/>
      <c r="M557" s="233"/>
      <c r="N557" s="210"/>
      <c r="O557" s="113"/>
    </row>
    <row r="558" spans="1:15" s="115" customFormat="1" ht="18.95" customHeight="1">
      <c r="A558" s="203"/>
      <c r="B558" s="214"/>
      <c r="C558" s="210"/>
      <c r="D558" s="231"/>
      <c r="E558" s="210"/>
      <c r="F558" s="232"/>
      <c r="G558" s="233"/>
      <c r="H558" s="233"/>
      <c r="I558" s="233"/>
      <c r="J558" s="233"/>
      <c r="K558" s="233"/>
      <c r="L558" s="233"/>
      <c r="M558" s="233"/>
      <c r="N558" s="210"/>
      <c r="O558" s="113"/>
    </row>
    <row r="559" spans="1:15" s="115" customFormat="1" ht="18.95" customHeight="1">
      <c r="A559" s="203"/>
      <c r="B559" s="214"/>
      <c r="C559" s="210"/>
      <c r="D559" s="231"/>
      <c r="E559" s="210"/>
      <c r="F559" s="232"/>
      <c r="G559" s="233"/>
      <c r="H559" s="233"/>
      <c r="I559" s="233"/>
      <c r="J559" s="233"/>
      <c r="K559" s="233"/>
      <c r="L559" s="233"/>
      <c r="M559" s="233"/>
      <c r="N559" s="210"/>
      <c r="O559" s="113"/>
    </row>
    <row r="560" spans="1:15" s="115" customFormat="1" ht="18.95" customHeight="1">
      <c r="A560" s="203"/>
      <c r="B560" s="214"/>
      <c r="C560" s="210"/>
      <c r="D560" s="231"/>
      <c r="E560" s="210"/>
      <c r="F560" s="232"/>
      <c r="G560" s="233"/>
      <c r="H560" s="233"/>
      <c r="I560" s="233"/>
      <c r="J560" s="233"/>
      <c r="K560" s="233"/>
      <c r="L560" s="233"/>
      <c r="M560" s="233"/>
      <c r="N560" s="210"/>
      <c r="O560" s="113"/>
    </row>
    <row r="561" spans="1:15" s="115" customFormat="1" ht="18.95" customHeight="1">
      <c r="A561" s="203"/>
      <c r="B561" s="214"/>
      <c r="C561" s="210"/>
      <c r="D561" s="231"/>
      <c r="E561" s="210"/>
      <c r="F561" s="232"/>
      <c r="G561" s="233"/>
      <c r="H561" s="233"/>
      <c r="I561" s="233"/>
      <c r="J561" s="233"/>
      <c r="K561" s="233"/>
      <c r="L561" s="233"/>
      <c r="M561" s="233"/>
      <c r="N561" s="210"/>
      <c r="O561" s="113"/>
    </row>
    <row r="562" spans="1:15" s="115" customFormat="1" ht="18.95" customHeight="1">
      <c r="A562" s="203"/>
      <c r="B562" s="214"/>
      <c r="C562" s="210"/>
      <c r="D562" s="231"/>
      <c r="E562" s="210"/>
      <c r="F562" s="232"/>
      <c r="G562" s="233"/>
      <c r="H562" s="233"/>
      <c r="I562" s="233"/>
      <c r="J562" s="233"/>
      <c r="K562" s="233"/>
      <c r="L562" s="233"/>
      <c r="M562" s="233"/>
      <c r="N562" s="210"/>
      <c r="O562" s="113"/>
    </row>
    <row r="563" spans="1:15" s="115" customFormat="1" ht="18.95" customHeight="1">
      <c r="A563" s="203"/>
      <c r="B563" s="214"/>
      <c r="C563" s="210"/>
      <c r="D563" s="231"/>
      <c r="E563" s="210"/>
      <c r="F563" s="232"/>
      <c r="G563" s="233"/>
      <c r="H563" s="233"/>
      <c r="I563" s="233"/>
      <c r="J563" s="233"/>
      <c r="K563" s="233"/>
      <c r="L563" s="233"/>
      <c r="M563" s="233"/>
      <c r="N563" s="210"/>
      <c r="O563" s="113"/>
    </row>
    <row r="564" spans="1:15" s="115" customFormat="1" ht="18.95" customHeight="1">
      <c r="A564" s="203"/>
      <c r="B564" s="214"/>
      <c r="C564" s="210"/>
      <c r="D564" s="231"/>
      <c r="E564" s="210"/>
      <c r="F564" s="232"/>
      <c r="G564" s="233"/>
      <c r="H564" s="233"/>
      <c r="I564" s="233"/>
      <c r="J564" s="233"/>
      <c r="K564" s="233"/>
      <c r="L564" s="233"/>
      <c r="M564" s="233"/>
      <c r="N564" s="210"/>
      <c r="O564" s="113"/>
    </row>
    <row r="565" spans="1:15" s="115" customFormat="1" ht="18.95" customHeight="1">
      <c r="A565" s="203"/>
      <c r="B565" s="214"/>
      <c r="C565" s="210"/>
      <c r="D565" s="231"/>
      <c r="E565" s="210"/>
      <c r="F565" s="232"/>
      <c r="G565" s="233"/>
      <c r="H565" s="233"/>
      <c r="I565" s="233"/>
      <c r="J565" s="233"/>
      <c r="K565" s="233"/>
      <c r="L565" s="233"/>
      <c r="M565" s="233"/>
      <c r="N565" s="210"/>
      <c r="O565" s="113"/>
    </row>
    <row r="566" spans="1:15" s="115" customFormat="1" ht="18.95" customHeight="1">
      <c r="A566" s="203"/>
      <c r="B566" s="214"/>
      <c r="C566" s="210"/>
      <c r="D566" s="231"/>
      <c r="E566" s="210"/>
      <c r="F566" s="232"/>
      <c r="G566" s="233"/>
      <c r="H566" s="233"/>
      <c r="I566" s="233"/>
      <c r="J566" s="233"/>
      <c r="K566" s="233"/>
      <c r="L566" s="233"/>
      <c r="M566" s="233"/>
      <c r="N566" s="210"/>
      <c r="O566" s="113"/>
    </row>
    <row r="567" spans="1:15" s="115" customFormat="1" ht="18.95" customHeight="1">
      <c r="A567" s="203"/>
      <c r="B567" s="214"/>
      <c r="C567" s="210"/>
      <c r="D567" s="231"/>
      <c r="E567" s="210"/>
      <c r="F567" s="232"/>
      <c r="G567" s="233"/>
      <c r="H567" s="233"/>
      <c r="I567" s="233"/>
      <c r="J567" s="233"/>
      <c r="K567" s="233"/>
      <c r="L567" s="233"/>
      <c r="M567" s="233"/>
      <c r="N567" s="210"/>
      <c r="O567" s="113"/>
    </row>
    <row r="568" spans="1:15" s="115" customFormat="1" ht="18.95" customHeight="1">
      <c r="A568" s="203"/>
      <c r="B568" s="214"/>
      <c r="C568" s="210"/>
      <c r="D568" s="231"/>
      <c r="E568" s="210"/>
      <c r="F568" s="232"/>
      <c r="G568" s="233"/>
      <c r="H568" s="233"/>
      <c r="I568" s="233"/>
      <c r="J568" s="233"/>
      <c r="K568" s="233"/>
      <c r="L568" s="233"/>
      <c r="M568" s="233"/>
      <c r="N568" s="210"/>
      <c r="O568" s="113"/>
    </row>
    <row r="569" spans="1:15" s="115" customFormat="1" ht="18.95" customHeight="1">
      <c r="A569" s="203"/>
      <c r="B569" s="214"/>
      <c r="C569" s="210"/>
      <c r="D569" s="231"/>
      <c r="E569" s="210"/>
      <c r="F569" s="232"/>
      <c r="G569" s="233"/>
      <c r="H569" s="233"/>
      <c r="I569" s="233"/>
      <c r="J569" s="233"/>
      <c r="K569" s="233"/>
      <c r="L569" s="233"/>
      <c r="M569" s="233"/>
      <c r="N569" s="210"/>
      <c r="O569" s="113"/>
    </row>
    <row r="570" spans="1:15" s="115" customFormat="1" ht="18.95" customHeight="1">
      <c r="A570" s="203"/>
      <c r="B570" s="214"/>
      <c r="C570" s="210"/>
      <c r="D570" s="231"/>
      <c r="E570" s="210"/>
      <c r="F570" s="232"/>
      <c r="G570" s="233"/>
      <c r="H570" s="233"/>
      <c r="I570" s="233"/>
      <c r="J570" s="233"/>
      <c r="K570" s="233"/>
      <c r="L570" s="233"/>
      <c r="M570" s="233"/>
      <c r="N570" s="210"/>
      <c r="O570" s="113"/>
    </row>
    <row r="571" spans="1:15" s="115" customFormat="1" ht="18.95" customHeight="1">
      <c r="A571" s="203"/>
      <c r="B571" s="214"/>
      <c r="C571" s="210"/>
      <c r="D571" s="231"/>
      <c r="E571" s="210"/>
      <c r="F571" s="232"/>
      <c r="G571" s="233"/>
      <c r="H571" s="233"/>
      <c r="I571" s="233"/>
      <c r="J571" s="233"/>
      <c r="K571" s="233"/>
      <c r="L571" s="233"/>
      <c r="M571" s="233"/>
      <c r="N571" s="210"/>
      <c r="O571" s="113"/>
    </row>
    <row r="572" spans="1:15" s="115" customFormat="1" ht="18.95" customHeight="1">
      <c r="A572" s="203"/>
      <c r="B572" s="214"/>
      <c r="C572" s="210"/>
      <c r="D572" s="231"/>
      <c r="E572" s="210"/>
      <c r="F572" s="232"/>
      <c r="G572" s="233"/>
      <c r="H572" s="233"/>
      <c r="I572" s="233"/>
      <c r="J572" s="233"/>
      <c r="K572" s="233"/>
      <c r="L572" s="233"/>
      <c r="M572" s="233"/>
      <c r="N572" s="210"/>
      <c r="O572" s="113"/>
    </row>
    <row r="573" spans="1:15" s="115" customFormat="1" ht="18.95" customHeight="1">
      <c r="A573" s="203"/>
      <c r="B573" s="214"/>
      <c r="C573" s="210"/>
      <c r="D573" s="231"/>
      <c r="E573" s="210"/>
      <c r="F573" s="232"/>
      <c r="G573" s="233"/>
      <c r="H573" s="233"/>
      <c r="I573" s="233"/>
      <c r="J573" s="233"/>
      <c r="K573" s="233"/>
      <c r="L573" s="233"/>
      <c r="M573" s="233"/>
      <c r="N573" s="210"/>
      <c r="O573" s="113"/>
    </row>
    <row r="574" spans="1:15" s="115" customFormat="1" ht="18.95" customHeight="1">
      <c r="A574" s="203"/>
      <c r="B574" s="214"/>
      <c r="C574" s="210"/>
      <c r="D574" s="231"/>
      <c r="E574" s="210"/>
      <c r="F574" s="232"/>
      <c r="G574" s="233"/>
      <c r="H574" s="233"/>
      <c r="I574" s="233"/>
      <c r="J574" s="233"/>
      <c r="K574" s="233"/>
      <c r="L574" s="233"/>
      <c r="M574" s="233"/>
      <c r="N574" s="210"/>
      <c r="O574" s="113"/>
    </row>
    <row r="575" spans="1:15" s="115" customFormat="1" ht="18.95" customHeight="1">
      <c r="A575" s="203"/>
      <c r="B575" s="214"/>
      <c r="C575" s="210"/>
      <c r="D575" s="231"/>
      <c r="E575" s="210"/>
      <c r="F575" s="232"/>
      <c r="G575" s="233"/>
      <c r="H575" s="233"/>
      <c r="I575" s="233"/>
      <c r="J575" s="233"/>
      <c r="K575" s="233"/>
      <c r="L575" s="233"/>
      <c r="M575" s="233"/>
      <c r="N575" s="210"/>
      <c r="O575" s="113"/>
    </row>
    <row r="576" spans="1:15" s="115" customFormat="1" ht="18.95" customHeight="1">
      <c r="A576" s="203"/>
      <c r="B576" s="214"/>
      <c r="C576" s="210"/>
      <c r="D576" s="231"/>
      <c r="E576" s="210"/>
      <c r="F576" s="232"/>
      <c r="G576" s="233"/>
      <c r="H576" s="233"/>
      <c r="I576" s="233"/>
      <c r="J576" s="233"/>
      <c r="K576" s="233"/>
      <c r="L576" s="233"/>
      <c r="M576" s="233"/>
      <c r="N576" s="210"/>
      <c r="O576" s="113"/>
    </row>
    <row r="577" spans="1:15" s="115" customFormat="1" ht="18.95" customHeight="1">
      <c r="A577" s="203"/>
      <c r="B577" s="214"/>
      <c r="C577" s="210"/>
      <c r="D577" s="231"/>
      <c r="E577" s="210"/>
      <c r="F577" s="232"/>
      <c r="G577" s="233"/>
      <c r="H577" s="233"/>
      <c r="I577" s="233"/>
      <c r="J577" s="233"/>
      <c r="K577" s="233"/>
      <c r="L577" s="233"/>
      <c r="M577" s="233"/>
      <c r="N577" s="210"/>
      <c r="O577" s="113"/>
    </row>
    <row r="578" spans="1:15" s="115" customFormat="1" ht="18.95" customHeight="1">
      <c r="A578" s="203"/>
      <c r="B578" s="214"/>
      <c r="C578" s="210"/>
      <c r="D578" s="231"/>
      <c r="E578" s="210"/>
      <c r="F578" s="232"/>
      <c r="G578" s="233"/>
      <c r="H578" s="233"/>
      <c r="I578" s="233"/>
      <c r="J578" s="233"/>
      <c r="K578" s="233"/>
      <c r="L578" s="233"/>
      <c r="M578" s="233"/>
      <c r="N578" s="210"/>
      <c r="O578" s="113"/>
    </row>
    <row r="579" spans="1:15" s="115" customFormat="1" ht="18.95" customHeight="1">
      <c r="A579" s="203"/>
      <c r="B579" s="214"/>
      <c r="C579" s="210"/>
      <c r="D579" s="231"/>
      <c r="E579" s="210"/>
      <c r="F579" s="232"/>
      <c r="G579" s="233"/>
      <c r="H579" s="233"/>
      <c r="I579" s="233"/>
      <c r="J579" s="233"/>
      <c r="K579" s="233"/>
      <c r="L579" s="233"/>
      <c r="M579" s="233"/>
      <c r="N579" s="210"/>
      <c r="O579" s="113"/>
    </row>
    <row r="580" spans="1:15" s="115" customFormat="1" ht="18.95" customHeight="1">
      <c r="A580" s="203"/>
      <c r="B580" s="214"/>
      <c r="C580" s="210"/>
      <c r="D580" s="231"/>
      <c r="E580" s="210"/>
      <c r="F580" s="232"/>
      <c r="G580" s="233"/>
      <c r="H580" s="233"/>
      <c r="I580" s="233"/>
      <c r="J580" s="233"/>
      <c r="K580" s="233"/>
      <c r="L580" s="233"/>
      <c r="M580" s="233"/>
      <c r="N580" s="210"/>
      <c r="O580" s="113"/>
    </row>
    <row r="581" spans="1:15" s="115" customFormat="1" ht="18.95" customHeight="1">
      <c r="A581" s="203"/>
      <c r="B581" s="214"/>
      <c r="C581" s="210"/>
      <c r="D581" s="231"/>
      <c r="E581" s="210"/>
      <c r="F581" s="232"/>
      <c r="G581" s="233"/>
      <c r="H581" s="233"/>
      <c r="I581" s="233"/>
      <c r="J581" s="233"/>
      <c r="K581" s="233"/>
      <c r="L581" s="233"/>
      <c r="M581" s="233"/>
      <c r="N581" s="210"/>
      <c r="O581" s="113"/>
    </row>
    <row r="582" spans="1:15" s="115" customFormat="1" ht="18.95" customHeight="1">
      <c r="A582" s="203"/>
      <c r="B582" s="214"/>
      <c r="C582" s="210"/>
      <c r="D582" s="231"/>
      <c r="E582" s="210"/>
      <c r="F582" s="232"/>
      <c r="G582" s="233"/>
      <c r="H582" s="233"/>
      <c r="I582" s="233"/>
      <c r="J582" s="233"/>
      <c r="K582" s="233"/>
      <c r="L582" s="233"/>
      <c r="M582" s="233"/>
      <c r="N582" s="210"/>
      <c r="O582" s="113"/>
    </row>
    <row r="583" spans="1:15" s="115" customFormat="1" ht="18.95" customHeight="1">
      <c r="A583" s="203"/>
      <c r="B583" s="214"/>
      <c r="C583" s="210"/>
      <c r="D583" s="231"/>
      <c r="E583" s="210"/>
      <c r="F583" s="232"/>
      <c r="G583" s="233"/>
      <c r="H583" s="233"/>
      <c r="I583" s="233"/>
      <c r="J583" s="233"/>
      <c r="K583" s="233"/>
      <c r="L583" s="233"/>
      <c r="M583" s="233"/>
      <c r="N583" s="210"/>
      <c r="O583" s="113"/>
    </row>
    <row r="584" spans="1:15" s="115" customFormat="1" ht="18.95" customHeight="1">
      <c r="A584" s="203"/>
      <c r="B584" s="214"/>
      <c r="C584" s="210"/>
      <c r="D584" s="231"/>
      <c r="E584" s="210"/>
      <c r="F584" s="232"/>
      <c r="G584" s="233"/>
      <c r="H584" s="233"/>
      <c r="I584" s="233"/>
      <c r="J584" s="233"/>
      <c r="K584" s="233"/>
      <c r="L584" s="233"/>
      <c r="M584" s="233"/>
      <c r="N584" s="210"/>
      <c r="O584" s="113"/>
    </row>
    <row r="585" spans="1:15" s="115" customFormat="1" ht="18.95" customHeight="1">
      <c r="A585" s="203"/>
      <c r="B585" s="214"/>
      <c r="C585" s="210"/>
      <c r="D585" s="231"/>
      <c r="E585" s="210"/>
      <c r="F585" s="232"/>
      <c r="G585" s="233"/>
      <c r="H585" s="233"/>
      <c r="I585" s="233"/>
      <c r="J585" s="233"/>
      <c r="K585" s="233"/>
      <c r="L585" s="233"/>
      <c r="M585" s="233"/>
      <c r="N585" s="210"/>
      <c r="O585" s="113"/>
    </row>
    <row r="586" spans="1:15" s="115" customFormat="1" ht="18.95" customHeight="1">
      <c r="A586" s="203"/>
      <c r="B586" s="214"/>
      <c r="C586" s="210"/>
      <c r="D586" s="231"/>
      <c r="E586" s="210"/>
      <c r="F586" s="232"/>
      <c r="G586" s="233"/>
      <c r="H586" s="233"/>
      <c r="I586" s="233"/>
      <c r="J586" s="233"/>
      <c r="K586" s="233"/>
      <c r="L586" s="233"/>
      <c r="M586" s="233"/>
      <c r="N586" s="210"/>
      <c r="O586" s="113"/>
    </row>
    <row r="587" spans="1:15" s="115" customFormat="1" ht="18.95" customHeight="1">
      <c r="A587" s="203"/>
      <c r="B587" s="214"/>
      <c r="C587" s="210"/>
      <c r="D587" s="231"/>
      <c r="E587" s="210"/>
      <c r="F587" s="232"/>
      <c r="G587" s="233"/>
      <c r="H587" s="233"/>
      <c r="I587" s="233"/>
      <c r="J587" s="233"/>
      <c r="K587" s="233"/>
      <c r="L587" s="233"/>
      <c r="M587" s="233"/>
      <c r="N587" s="210"/>
      <c r="O587" s="113"/>
    </row>
    <row r="588" spans="1:15" s="115" customFormat="1" ht="18.95" customHeight="1">
      <c r="A588" s="203"/>
      <c r="B588" s="214"/>
      <c r="C588" s="210"/>
      <c r="D588" s="231"/>
      <c r="E588" s="210"/>
      <c r="F588" s="232"/>
      <c r="G588" s="233"/>
      <c r="H588" s="233"/>
      <c r="I588" s="233"/>
      <c r="J588" s="233"/>
      <c r="K588" s="233"/>
      <c r="L588" s="233"/>
      <c r="M588" s="233"/>
      <c r="N588" s="210"/>
      <c r="O588" s="113"/>
    </row>
    <row r="589" spans="1:15" s="115" customFormat="1" ht="18.95" customHeight="1">
      <c r="A589" s="203"/>
      <c r="B589" s="214"/>
      <c r="C589" s="210"/>
      <c r="D589" s="231"/>
      <c r="E589" s="210"/>
      <c r="F589" s="232"/>
      <c r="G589" s="233"/>
      <c r="H589" s="233"/>
      <c r="I589" s="233"/>
      <c r="J589" s="233"/>
      <c r="K589" s="233"/>
      <c r="L589" s="233"/>
      <c r="M589" s="233"/>
      <c r="N589" s="210"/>
      <c r="O589" s="113"/>
    </row>
    <row r="590" spans="1:15" s="115" customFormat="1" ht="18.95" customHeight="1">
      <c r="A590" s="203"/>
      <c r="B590" s="214"/>
      <c r="C590" s="210"/>
      <c r="D590" s="231"/>
      <c r="E590" s="210"/>
      <c r="F590" s="232"/>
      <c r="G590" s="233"/>
      <c r="H590" s="233"/>
      <c r="I590" s="233"/>
      <c r="J590" s="233"/>
      <c r="K590" s="233"/>
      <c r="L590" s="233"/>
      <c r="M590" s="233"/>
      <c r="N590" s="210"/>
      <c r="O590" s="113"/>
    </row>
    <row r="591" spans="1:15" s="115" customFormat="1" ht="18.95" customHeight="1">
      <c r="A591" s="203"/>
      <c r="B591" s="214"/>
      <c r="C591" s="210"/>
      <c r="D591" s="231"/>
      <c r="E591" s="210"/>
      <c r="F591" s="232"/>
      <c r="G591" s="233"/>
      <c r="H591" s="233"/>
      <c r="I591" s="233"/>
      <c r="J591" s="233"/>
      <c r="K591" s="233"/>
      <c r="L591" s="233"/>
      <c r="M591" s="233"/>
      <c r="N591" s="210"/>
      <c r="O591" s="113"/>
    </row>
    <row r="592" spans="1:15" s="115" customFormat="1" ht="18.95" customHeight="1">
      <c r="A592" s="203"/>
      <c r="B592" s="214"/>
      <c r="C592" s="210"/>
      <c r="D592" s="231"/>
      <c r="E592" s="210"/>
      <c r="F592" s="232"/>
      <c r="G592" s="233"/>
      <c r="H592" s="233"/>
      <c r="I592" s="233"/>
      <c r="J592" s="233"/>
      <c r="K592" s="233"/>
      <c r="L592" s="233"/>
      <c r="M592" s="233"/>
      <c r="N592" s="210"/>
      <c r="O592" s="113"/>
    </row>
    <row r="593" spans="1:15" s="115" customFormat="1" ht="18.95" customHeight="1">
      <c r="A593" s="203"/>
      <c r="B593" s="214"/>
      <c r="C593" s="210"/>
      <c r="D593" s="231"/>
      <c r="E593" s="210"/>
      <c r="F593" s="232"/>
      <c r="G593" s="233"/>
      <c r="H593" s="233"/>
      <c r="I593" s="233"/>
      <c r="J593" s="233"/>
      <c r="K593" s="233"/>
      <c r="L593" s="233"/>
      <c r="M593" s="233"/>
      <c r="N593" s="210"/>
      <c r="O593" s="113"/>
    </row>
    <row r="594" spans="1:15" s="115" customFormat="1" ht="18.95" customHeight="1">
      <c r="A594" s="203"/>
      <c r="B594" s="214"/>
      <c r="C594" s="210"/>
      <c r="D594" s="231"/>
      <c r="E594" s="210"/>
      <c r="F594" s="232"/>
      <c r="G594" s="233"/>
      <c r="H594" s="233"/>
      <c r="I594" s="233"/>
      <c r="J594" s="233"/>
      <c r="K594" s="233"/>
      <c r="L594" s="233"/>
      <c r="M594" s="233"/>
      <c r="N594" s="210"/>
      <c r="O594" s="113"/>
    </row>
    <row r="595" spans="1:15" s="115" customFormat="1" ht="18.95" customHeight="1">
      <c r="A595" s="203"/>
      <c r="B595" s="214"/>
      <c r="C595" s="210"/>
      <c r="D595" s="231"/>
      <c r="E595" s="210"/>
      <c r="F595" s="232"/>
      <c r="G595" s="233"/>
      <c r="H595" s="233"/>
      <c r="I595" s="233"/>
      <c r="J595" s="233"/>
      <c r="K595" s="233"/>
      <c r="L595" s="233"/>
      <c r="M595" s="233"/>
      <c r="N595" s="210"/>
      <c r="O595" s="113"/>
    </row>
    <row r="596" spans="1:15" s="115" customFormat="1" ht="18.95" customHeight="1">
      <c r="A596" s="203"/>
      <c r="B596" s="214"/>
      <c r="C596" s="210"/>
      <c r="D596" s="231"/>
      <c r="E596" s="210"/>
      <c r="F596" s="232"/>
      <c r="G596" s="233"/>
      <c r="H596" s="233"/>
      <c r="I596" s="233"/>
      <c r="J596" s="233"/>
      <c r="K596" s="233"/>
      <c r="L596" s="233"/>
      <c r="M596" s="233"/>
      <c r="N596" s="210"/>
      <c r="O596" s="113"/>
    </row>
    <row r="597" spans="1:15" s="115" customFormat="1" ht="18.95" customHeight="1">
      <c r="A597" s="203"/>
      <c r="B597" s="214"/>
      <c r="C597" s="210"/>
      <c r="D597" s="231"/>
      <c r="E597" s="210"/>
      <c r="F597" s="232"/>
      <c r="G597" s="233"/>
      <c r="H597" s="233"/>
      <c r="I597" s="233"/>
      <c r="J597" s="233"/>
      <c r="K597" s="233"/>
      <c r="L597" s="233"/>
      <c r="M597" s="233"/>
      <c r="N597" s="210"/>
      <c r="O597" s="113"/>
    </row>
    <row r="598" spans="1:15" s="115" customFormat="1" ht="18.95" customHeight="1">
      <c r="A598" s="203"/>
      <c r="B598" s="214"/>
      <c r="C598" s="210"/>
      <c r="D598" s="231"/>
      <c r="E598" s="210"/>
      <c r="F598" s="232"/>
      <c r="G598" s="233"/>
      <c r="H598" s="233"/>
      <c r="I598" s="233"/>
      <c r="J598" s="233"/>
      <c r="K598" s="233"/>
      <c r="L598" s="233"/>
      <c r="M598" s="233"/>
      <c r="N598" s="210"/>
      <c r="O598" s="113"/>
    </row>
    <row r="599" spans="1:15" s="115" customFormat="1" ht="18.95" customHeight="1">
      <c r="A599" s="203"/>
      <c r="B599" s="214"/>
      <c r="C599" s="210"/>
      <c r="D599" s="231"/>
      <c r="E599" s="210"/>
      <c r="F599" s="232"/>
      <c r="G599" s="233"/>
      <c r="H599" s="233"/>
      <c r="I599" s="233"/>
      <c r="J599" s="233"/>
      <c r="K599" s="233"/>
      <c r="L599" s="233"/>
      <c r="M599" s="233"/>
      <c r="N599" s="210"/>
      <c r="O599" s="113"/>
    </row>
    <row r="600" spans="1:15" s="115" customFormat="1" ht="18.95" customHeight="1">
      <c r="A600" s="203"/>
      <c r="B600" s="214"/>
      <c r="C600" s="210"/>
      <c r="D600" s="231"/>
      <c r="E600" s="210"/>
      <c r="F600" s="232"/>
      <c r="G600" s="233"/>
      <c r="H600" s="233"/>
      <c r="I600" s="233"/>
      <c r="J600" s="233"/>
      <c r="K600" s="233"/>
      <c r="L600" s="233"/>
      <c r="M600" s="233"/>
      <c r="N600" s="210"/>
      <c r="O600" s="113"/>
    </row>
    <row r="601" spans="1:15" s="115" customFormat="1" ht="18.95" customHeight="1">
      <c r="A601" s="203"/>
      <c r="B601" s="214"/>
      <c r="C601" s="210"/>
      <c r="D601" s="231"/>
      <c r="E601" s="210"/>
      <c r="F601" s="232"/>
      <c r="G601" s="233"/>
      <c r="H601" s="233"/>
      <c r="I601" s="233"/>
      <c r="J601" s="233"/>
      <c r="K601" s="233"/>
      <c r="L601" s="233"/>
      <c r="M601" s="233"/>
      <c r="N601" s="210"/>
      <c r="O601" s="113"/>
    </row>
    <row r="602" spans="1:15" s="115" customFormat="1" ht="18.95" customHeight="1">
      <c r="A602" s="203"/>
      <c r="B602" s="214"/>
      <c r="C602" s="210"/>
      <c r="D602" s="231"/>
      <c r="E602" s="210"/>
      <c r="F602" s="232"/>
      <c r="G602" s="233"/>
      <c r="H602" s="233"/>
      <c r="I602" s="233"/>
      <c r="J602" s="233"/>
      <c r="K602" s="233"/>
      <c r="L602" s="233"/>
      <c r="M602" s="233"/>
      <c r="N602" s="210"/>
      <c r="O602" s="113"/>
    </row>
    <row r="603" spans="1:15" s="115" customFormat="1" ht="18.95" customHeight="1">
      <c r="A603" s="203"/>
      <c r="B603" s="214"/>
      <c r="C603" s="210"/>
      <c r="D603" s="231"/>
      <c r="E603" s="210"/>
      <c r="F603" s="232"/>
      <c r="G603" s="233"/>
      <c r="H603" s="233"/>
      <c r="I603" s="233"/>
      <c r="J603" s="233"/>
      <c r="K603" s="233"/>
      <c r="L603" s="233"/>
      <c r="M603" s="233"/>
      <c r="N603" s="210"/>
      <c r="O603" s="113"/>
    </row>
    <row r="604" spans="1:15" s="115" customFormat="1" ht="18.95" customHeight="1">
      <c r="A604" s="203"/>
      <c r="B604" s="214"/>
      <c r="C604" s="210"/>
      <c r="D604" s="231"/>
      <c r="E604" s="210"/>
      <c r="F604" s="232"/>
      <c r="G604" s="233"/>
      <c r="H604" s="233"/>
      <c r="I604" s="233"/>
      <c r="J604" s="233"/>
      <c r="K604" s="233"/>
      <c r="L604" s="233"/>
      <c r="M604" s="233"/>
      <c r="N604" s="210"/>
      <c r="O604" s="113"/>
    </row>
    <row r="605" spans="1:15" s="115" customFormat="1" ht="18.95" customHeight="1">
      <c r="A605" s="203"/>
      <c r="B605" s="214"/>
      <c r="C605" s="210"/>
      <c r="D605" s="231"/>
      <c r="E605" s="210"/>
      <c r="F605" s="232"/>
      <c r="G605" s="233"/>
      <c r="H605" s="233"/>
      <c r="I605" s="233"/>
      <c r="J605" s="233"/>
      <c r="K605" s="233"/>
      <c r="L605" s="233"/>
      <c r="M605" s="233"/>
      <c r="N605" s="210"/>
      <c r="O605" s="113"/>
    </row>
    <row r="606" spans="1:15" s="115" customFormat="1" ht="18.95" customHeight="1">
      <c r="A606" s="203"/>
      <c r="B606" s="214"/>
      <c r="C606" s="210"/>
      <c r="D606" s="231"/>
      <c r="E606" s="210"/>
      <c r="F606" s="232"/>
      <c r="G606" s="233"/>
      <c r="H606" s="233"/>
      <c r="I606" s="233"/>
      <c r="J606" s="233"/>
      <c r="K606" s="233"/>
      <c r="L606" s="233"/>
      <c r="M606" s="233"/>
      <c r="N606" s="210"/>
      <c r="O606" s="113"/>
    </row>
    <row r="607" spans="1:15" s="115" customFormat="1" ht="18.95" customHeight="1">
      <c r="A607" s="203"/>
      <c r="B607" s="214"/>
      <c r="C607" s="210"/>
      <c r="D607" s="231"/>
      <c r="E607" s="210"/>
      <c r="F607" s="232"/>
      <c r="G607" s="233"/>
      <c r="H607" s="233"/>
      <c r="I607" s="233"/>
      <c r="J607" s="233"/>
      <c r="K607" s="233"/>
      <c r="L607" s="233"/>
      <c r="M607" s="233"/>
      <c r="N607" s="210"/>
      <c r="O607" s="113"/>
    </row>
    <row r="608" spans="1:15" s="115" customFormat="1" ht="18.95" customHeight="1">
      <c r="A608" s="203"/>
      <c r="B608" s="214"/>
      <c r="C608" s="210"/>
      <c r="D608" s="231"/>
      <c r="E608" s="210"/>
      <c r="F608" s="232"/>
      <c r="G608" s="233"/>
      <c r="H608" s="233"/>
      <c r="I608" s="233"/>
      <c r="J608" s="233"/>
      <c r="K608" s="233"/>
      <c r="L608" s="233"/>
      <c r="M608" s="233"/>
      <c r="N608" s="210"/>
      <c r="O608" s="113"/>
    </row>
    <row r="609" spans="1:15" s="115" customFormat="1" ht="18.95" customHeight="1">
      <c r="A609" s="203"/>
      <c r="B609" s="214"/>
      <c r="C609" s="210"/>
      <c r="D609" s="231"/>
      <c r="E609" s="210"/>
      <c r="F609" s="232"/>
      <c r="G609" s="233"/>
      <c r="H609" s="233"/>
      <c r="I609" s="233"/>
      <c r="J609" s="233"/>
      <c r="K609" s="233"/>
      <c r="L609" s="233"/>
      <c r="M609" s="233"/>
      <c r="N609" s="210"/>
      <c r="O609" s="113"/>
    </row>
    <row r="610" spans="1:15" s="115" customFormat="1" ht="18.95" customHeight="1">
      <c r="A610" s="203"/>
      <c r="B610" s="214"/>
      <c r="C610" s="210"/>
      <c r="D610" s="231"/>
      <c r="E610" s="210"/>
      <c r="F610" s="232"/>
      <c r="G610" s="233"/>
      <c r="H610" s="233"/>
      <c r="I610" s="233"/>
      <c r="J610" s="233"/>
      <c r="K610" s="233"/>
      <c r="L610" s="233"/>
      <c r="M610" s="233"/>
      <c r="N610" s="210"/>
      <c r="O610" s="113"/>
    </row>
    <row r="611" spans="1:15" s="115" customFormat="1" ht="18.95" customHeight="1">
      <c r="A611" s="203"/>
      <c r="B611" s="214"/>
      <c r="C611" s="210"/>
      <c r="D611" s="231"/>
      <c r="E611" s="210"/>
      <c r="F611" s="232"/>
      <c r="G611" s="233"/>
      <c r="H611" s="233"/>
      <c r="I611" s="233"/>
      <c r="J611" s="233"/>
      <c r="K611" s="233"/>
      <c r="L611" s="233"/>
      <c r="M611" s="233"/>
      <c r="N611" s="210"/>
      <c r="O611" s="113"/>
    </row>
    <row r="612" spans="1:15" s="115" customFormat="1" ht="18.95" customHeight="1">
      <c r="A612" s="203"/>
      <c r="B612" s="214"/>
      <c r="C612" s="210"/>
      <c r="D612" s="231"/>
      <c r="E612" s="210"/>
      <c r="F612" s="232"/>
      <c r="G612" s="233"/>
      <c r="H612" s="233"/>
      <c r="I612" s="233"/>
      <c r="J612" s="233"/>
      <c r="K612" s="233"/>
      <c r="L612" s="233"/>
      <c r="M612" s="233"/>
      <c r="N612" s="210"/>
      <c r="O612" s="113"/>
    </row>
    <row r="613" spans="1:15" s="115" customFormat="1" ht="18.95" customHeight="1">
      <c r="A613" s="203"/>
      <c r="B613" s="214"/>
      <c r="C613" s="210"/>
      <c r="D613" s="231"/>
      <c r="E613" s="210"/>
      <c r="F613" s="232"/>
      <c r="G613" s="233"/>
      <c r="H613" s="233"/>
      <c r="I613" s="233"/>
      <c r="J613" s="233"/>
      <c r="K613" s="233"/>
      <c r="L613" s="233"/>
      <c r="M613" s="233"/>
      <c r="N613" s="210"/>
      <c r="O613" s="113"/>
    </row>
    <row r="614" spans="1:15" s="115" customFormat="1" ht="18.95" customHeight="1">
      <c r="A614" s="203"/>
      <c r="B614" s="214"/>
      <c r="C614" s="210"/>
      <c r="D614" s="231"/>
      <c r="E614" s="210"/>
      <c r="F614" s="232"/>
      <c r="G614" s="233"/>
      <c r="H614" s="233"/>
      <c r="I614" s="233"/>
      <c r="J614" s="233"/>
      <c r="K614" s="233"/>
      <c r="L614" s="233"/>
      <c r="M614" s="233"/>
      <c r="N614" s="210"/>
      <c r="O614" s="113"/>
    </row>
    <row r="615" spans="1:15" s="115" customFormat="1" ht="18.95" customHeight="1">
      <c r="A615" s="203"/>
      <c r="B615" s="214"/>
      <c r="C615" s="210"/>
      <c r="D615" s="231"/>
      <c r="E615" s="210"/>
      <c r="F615" s="232"/>
      <c r="G615" s="233"/>
      <c r="H615" s="233"/>
      <c r="I615" s="233"/>
      <c r="J615" s="233"/>
      <c r="K615" s="233"/>
      <c r="L615" s="233"/>
      <c r="M615" s="233"/>
      <c r="N615" s="210"/>
      <c r="O615" s="113"/>
    </row>
    <row r="616" spans="1:15" s="115" customFormat="1" ht="18.95" customHeight="1">
      <c r="A616" s="203"/>
      <c r="B616" s="214"/>
      <c r="C616" s="210"/>
      <c r="D616" s="231"/>
      <c r="E616" s="210"/>
      <c r="F616" s="232"/>
      <c r="G616" s="233"/>
      <c r="H616" s="233"/>
      <c r="I616" s="233"/>
      <c r="J616" s="233"/>
      <c r="K616" s="233"/>
      <c r="L616" s="233"/>
      <c r="M616" s="233"/>
      <c r="N616" s="210"/>
      <c r="O616" s="113"/>
    </row>
    <row r="617" spans="1:15" s="115" customFormat="1" ht="18.95" customHeight="1">
      <c r="A617" s="203"/>
      <c r="B617" s="214"/>
      <c r="C617" s="210"/>
      <c r="D617" s="231"/>
      <c r="E617" s="210"/>
      <c r="F617" s="232"/>
      <c r="G617" s="233"/>
      <c r="H617" s="233"/>
      <c r="I617" s="233"/>
      <c r="J617" s="233"/>
      <c r="K617" s="233"/>
      <c r="L617" s="233"/>
      <c r="M617" s="233"/>
      <c r="N617" s="210"/>
      <c r="O617" s="113"/>
    </row>
    <row r="618" spans="1:15" s="115" customFormat="1" ht="18.95" customHeight="1">
      <c r="A618" s="203"/>
      <c r="B618" s="214"/>
      <c r="C618" s="210"/>
      <c r="D618" s="231"/>
      <c r="E618" s="210"/>
      <c r="F618" s="232"/>
      <c r="G618" s="233"/>
      <c r="H618" s="233"/>
      <c r="I618" s="233"/>
      <c r="J618" s="233"/>
      <c r="K618" s="233"/>
      <c r="L618" s="233"/>
      <c r="M618" s="233"/>
      <c r="N618" s="210"/>
      <c r="O618" s="113"/>
    </row>
    <row r="619" spans="1:15" s="115" customFormat="1" ht="18.95" customHeight="1">
      <c r="A619" s="203"/>
      <c r="B619" s="214"/>
      <c r="C619" s="210"/>
      <c r="D619" s="231"/>
      <c r="E619" s="210"/>
      <c r="F619" s="232"/>
      <c r="G619" s="233"/>
      <c r="H619" s="233"/>
      <c r="I619" s="233"/>
      <c r="J619" s="233"/>
      <c r="K619" s="233"/>
      <c r="L619" s="233"/>
      <c r="M619" s="233"/>
      <c r="N619" s="210"/>
      <c r="O619" s="113"/>
    </row>
    <row r="620" spans="1:15" s="115" customFormat="1" ht="18.95" customHeight="1">
      <c r="A620" s="203"/>
      <c r="B620" s="214"/>
      <c r="C620" s="210"/>
      <c r="D620" s="231"/>
      <c r="E620" s="210"/>
      <c r="F620" s="232"/>
      <c r="G620" s="233"/>
      <c r="H620" s="233"/>
      <c r="I620" s="233"/>
      <c r="J620" s="233"/>
      <c r="K620" s="233"/>
      <c r="L620" s="233"/>
      <c r="M620" s="233"/>
      <c r="N620" s="210"/>
      <c r="O620" s="113"/>
    </row>
    <row r="621" spans="1:15" s="115" customFormat="1" ht="18.95" customHeight="1">
      <c r="A621" s="203"/>
      <c r="B621" s="214"/>
      <c r="C621" s="210"/>
      <c r="D621" s="231"/>
      <c r="E621" s="210"/>
      <c r="F621" s="232"/>
      <c r="G621" s="233"/>
      <c r="H621" s="233"/>
      <c r="I621" s="233"/>
      <c r="J621" s="233"/>
      <c r="K621" s="233"/>
      <c r="L621" s="233"/>
      <c r="M621" s="233"/>
      <c r="N621" s="210"/>
      <c r="O621" s="113"/>
    </row>
    <row r="622" spans="1:15" s="115" customFormat="1" ht="18.95" customHeight="1">
      <c r="A622" s="203"/>
      <c r="B622" s="214"/>
      <c r="C622" s="210"/>
      <c r="D622" s="231"/>
      <c r="E622" s="210"/>
      <c r="F622" s="232"/>
      <c r="G622" s="233"/>
      <c r="H622" s="233"/>
      <c r="I622" s="233"/>
      <c r="J622" s="233"/>
      <c r="K622" s="233"/>
      <c r="L622" s="233"/>
      <c r="M622" s="233"/>
      <c r="N622" s="210"/>
      <c r="O622" s="113"/>
    </row>
    <row r="623" spans="1:15" s="115" customFormat="1" ht="18.95" customHeight="1">
      <c r="A623" s="203"/>
      <c r="B623" s="214"/>
      <c r="C623" s="210"/>
      <c r="D623" s="231"/>
      <c r="E623" s="210"/>
      <c r="F623" s="232"/>
      <c r="G623" s="233"/>
      <c r="H623" s="233"/>
      <c r="I623" s="233"/>
      <c r="J623" s="233"/>
      <c r="K623" s="233"/>
      <c r="L623" s="233"/>
      <c r="M623" s="233"/>
      <c r="N623" s="210"/>
      <c r="O623" s="113"/>
    </row>
    <row r="624" spans="1:15" s="115" customFormat="1" ht="18.95" customHeight="1">
      <c r="A624" s="203"/>
      <c r="B624" s="214"/>
      <c r="C624" s="210"/>
      <c r="D624" s="231"/>
      <c r="E624" s="210"/>
      <c r="F624" s="232"/>
      <c r="G624" s="233"/>
      <c r="H624" s="233"/>
      <c r="I624" s="233"/>
      <c r="J624" s="233"/>
      <c r="K624" s="233"/>
      <c r="L624" s="233"/>
      <c r="M624" s="233"/>
      <c r="N624" s="210"/>
      <c r="O624" s="113"/>
    </row>
    <row r="625" spans="1:15" s="115" customFormat="1" ht="18.95" customHeight="1">
      <c r="A625" s="203"/>
      <c r="B625" s="214"/>
      <c r="C625" s="210"/>
      <c r="D625" s="231"/>
      <c r="E625" s="210"/>
      <c r="F625" s="232"/>
      <c r="G625" s="233"/>
      <c r="H625" s="233"/>
      <c r="I625" s="233"/>
      <c r="J625" s="233"/>
      <c r="K625" s="233"/>
      <c r="L625" s="233"/>
      <c r="M625" s="233"/>
      <c r="N625" s="210"/>
      <c r="O625" s="113"/>
    </row>
    <row r="626" spans="1:15" s="115" customFormat="1" ht="18.95" customHeight="1">
      <c r="A626" s="203"/>
      <c r="B626" s="214"/>
      <c r="C626" s="210"/>
      <c r="D626" s="231"/>
      <c r="E626" s="210"/>
      <c r="F626" s="232"/>
      <c r="G626" s="233"/>
      <c r="H626" s="233"/>
      <c r="I626" s="233"/>
      <c r="J626" s="233"/>
      <c r="K626" s="233"/>
      <c r="L626" s="233"/>
      <c r="M626" s="233"/>
      <c r="N626" s="210"/>
      <c r="O626" s="113"/>
    </row>
    <row r="627" spans="1:15" s="115" customFormat="1" ht="18.95" customHeight="1">
      <c r="A627" s="203"/>
      <c r="B627" s="214"/>
      <c r="C627" s="210"/>
      <c r="D627" s="231"/>
      <c r="E627" s="210"/>
      <c r="F627" s="232"/>
      <c r="G627" s="233"/>
      <c r="H627" s="233"/>
      <c r="I627" s="233"/>
      <c r="J627" s="233"/>
      <c r="K627" s="233"/>
      <c r="L627" s="233"/>
      <c r="M627" s="233"/>
      <c r="N627" s="210"/>
      <c r="O627" s="113"/>
    </row>
    <row r="628" spans="1:15" s="115" customFormat="1" ht="18.95" customHeight="1">
      <c r="A628" s="203"/>
      <c r="B628" s="214"/>
      <c r="C628" s="210"/>
      <c r="D628" s="231"/>
      <c r="E628" s="210"/>
      <c r="F628" s="232"/>
      <c r="G628" s="233"/>
      <c r="H628" s="233"/>
      <c r="I628" s="233"/>
      <c r="J628" s="233"/>
      <c r="K628" s="233"/>
      <c r="L628" s="233"/>
      <c r="M628" s="233"/>
      <c r="N628" s="210"/>
      <c r="O628" s="113"/>
    </row>
    <row r="629" spans="1:15" s="115" customFormat="1" ht="18.95" customHeight="1">
      <c r="A629" s="203"/>
      <c r="B629" s="214"/>
      <c r="C629" s="210"/>
      <c r="D629" s="231"/>
      <c r="E629" s="210"/>
      <c r="F629" s="232"/>
      <c r="G629" s="233"/>
      <c r="H629" s="233"/>
      <c r="I629" s="233"/>
      <c r="J629" s="233"/>
      <c r="K629" s="233"/>
      <c r="L629" s="233"/>
      <c r="M629" s="233"/>
      <c r="N629" s="210"/>
      <c r="O629" s="113"/>
    </row>
    <row r="630" spans="1:15" s="115" customFormat="1" ht="18.95" customHeight="1">
      <c r="A630" s="203"/>
      <c r="B630" s="214"/>
      <c r="C630" s="210"/>
      <c r="D630" s="231"/>
      <c r="E630" s="210"/>
      <c r="F630" s="232"/>
      <c r="G630" s="233"/>
      <c r="H630" s="233"/>
      <c r="I630" s="233"/>
      <c r="J630" s="233"/>
      <c r="K630" s="233"/>
      <c r="L630" s="233"/>
      <c r="M630" s="233"/>
      <c r="N630" s="210"/>
      <c r="O630" s="113"/>
    </row>
    <row r="631" spans="1:15" s="115" customFormat="1" ht="18.95" customHeight="1">
      <c r="A631" s="203"/>
      <c r="B631" s="214"/>
      <c r="C631" s="210"/>
      <c r="D631" s="231"/>
      <c r="E631" s="210"/>
      <c r="F631" s="232"/>
      <c r="G631" s="233"/>
      <c r="H631" s="233"/>
      <c r="I631" s="233"/>
      <c r="J631" s="233"/>
      <c r="K631" s="233"/>
      <c r="L631" s="233"/>
      <c r="M631" s="233"/>
      <c r="N631" s="210"/>
      <c r="O631" s="113"/>
    </row>
    <row r="632" spans="1:15" s="115" customFormat="1" ht="18.95" customHeight="1">
      <c r="A632" s="203"/>
      <c r="B632" s="214"/>
      <c r="C632" s="210"/>
      <c r="D632" s="231"/>
      <c r="E632" s="210"/>
      <c r="F632" s="232"/>
      <c r="G632" s="233"/>
      <c r="H632" s="233"/>
      <c r="I632" s="233"/>
      <c r="J632" s="233"/>
      <c r="K632" s="233"/>
      <c r="L632" s="233"/>
      <c r="M632" s="233"/>
      <c r="N632" s="210"/>
      <c r="O632" s="113"/>
    </row>
    <row r="633" spans="1:15" s="115" customFormat="1" ht="18.95" customHeight="1">
      <c r="A633" s="203"/>
      <c r="B633" s="214"/>
      <c r="C633" s="210"/>
      <c r="D633" s="231"/>
      <c r="E633" s="210"/>
      <c r="F633" s="232"/>
      <c r="G633" s="233"/>
      <c r="H633" s="233"/>
      <c r="I633" s="233"/>
      <c r="J633" s="233"/>
      <c r="K633" s="233"/>
      <c r="L633" s="233"/>
      <c r="M633" s="233"/>
      <c r="N633" s="210"/>
      <c r="O633" s="113"/>
    </row>
    <row r="634" spans="1:15" s="115" customFormat="1" ht="18.95" customHeight="1">
      <c r="A634" s="203"/>
      <c r="B634" s="214"/>
      <c r="C634" s="210"/>
      <c r="D634" s="231"/>
      <c r="E634" s="210"/>
      <c r="F634" s="232"/>
      <c r="G634" s="233"/>
      <c r="H634" s="233"/>
      <c r="I634" s="233"/>
      <c r="J634" s="233"/>
      <c r="K634" s="233"/>
      <c r="L634" s="233"/>
      <c r="M634" s="233"/>
      <c r="N634" s="210"/>
      <c r="O634" s="113"/>
    </row>
    <row r="635" spans="1:15" s="115" customFormat="1" ht="18.95" customHeight="1">
      <c r="A635" s="203"/>
      <c r="B635" s="214"/>
      <c r="C635" s="210"/>
      <c r="D635" s="231"/>
      <c r="E635" s="210"/>
      <c r="F635" s="232"/>
      <c r="G635" s="233"/>
      <c r="H635" s="233"/>
      <c r="I635" s="233"/>
      <c r="J635" s="233"/>
      <c r="K635" s="233"/>
      <c r="L635" s="233"/>
      <c r="M635" s="233"/>
      <c r="N635" s="210"/>
      <c r="O635" s="113"/>
    </row>
    <row r="636" spans="1:15" s="115" customFormat="1" ht="18.95" customHeight="1">
      <c r="A636" s="203"/>
      <c r="B636" s="214"/>
      <c r="C636" s="210"/>
      <c r="D636" s="231"/>
      <c r="E636" s="210"/>
      <c r="F636" s="232"/>
      <c r="G636" s="233"/>
      <c r="H636" s="233"/>
      <c r="I636" s="233"/>
      <c r="J636" s="233"/>
      <c r="K636" s="233"/>
      <c r="L636" s="233"/>
      <c r="M636" s="233"/>
      <c r="N636" s="210"/>
      <c r="O636" s="113"/>
    </row>
    <row r="637" spans="1:15" s="115" customFormat="1" ht="18.95" customHeight="1">
      <c r="A637" s="203"/>
      <c r="B637" s="214"/>
      <c r="C637" s="210"/>
      <c r="D637" s="231"/>
      <c r="E637" s="210"/>
      <c r="F637" s="232"/>
      <c r="G637" s="233"/>
      <c r="H637" s="233"/>
      <c r="I637" s="233"/>
      <c r="J637" s="233"/>
      <c r="K637" s="233"/>
      <c r="L637" s="233"/>
      <c r="M637" s="233"/>
      <c r="N637" s="210"/>
      <c r="O637" s="113"/>
    </row>
    <row r="638" spans="1:15" s="115" customFormat="1" ht="18.95" customHeight="1">
      <c r="A638" s="203"/>
      <c r="B638" s="214"/>
      <c r="C638" s="210"/>
      <c r="D638" s="231"/>
      <c r="E638" s="210"/>
      <c r="F638" s="232"/>
      <c r="G638" s="233"/>
      <c r="H638" s="233"/>
      <c r="I638" s="233"/>
      <c r="J638" s="233"/>
      <c r="K638" s="233"/>
      <c r="L638" s="233"/>
      <c r="M638" s="233"/>
      <c r="N638" s="210"/>
      <c r="O638" s="113"/>
    </row>
    <row r="639" spans="1:15" s="115" customFormat="1" ht="18.95" customHeight="1">
      <c r="A639" s="203"/>
      <c r="B639" s="214"/>
      <c r="C639" s="210"/>
      <c r="D639" s="231"/>
      <c r="E639" s="210"/>
      <c r="F639" s="232"/>
      <c r="G639" s="233"/>
      <c r="H639" s="233"/>
      <c r="I639" s="233"/>
      <c r="J639" s="233"/>
      <c r="K639" s="233"/>
      <c r="L639" s="233"/>
      <c r="M639" s="233"/>
      <c r="N639" s="210"/>
      <c r="O639" s="113"/>
    </row>
    <row r="640" spans="1:15" s="115" customFormat="1" ht="18.95" customHeight="1">
      <c r="A640" s="203"/>
      <c r="B640" s="214"/>
      <c r="C640" s="210"/>
      <c r="D640" s="231"/>
      <c r="E640" s="210"/>
      <c r="F640" s="232"/>
      <c r="G640" s="233"/>
      <c r="H640" s="233"/>
      <c r="I640" s="233"/>
      <c r="J640" s="233"/>
      <c r="K640" s="233"/>
      <c r="L640" s="233"/>
      <c r="M640" s="233"/>
      <c r="N640" s="210"/>
      <c r="O640" s="113"/>
    </row>
    <row r="641" spans="1:15" s="115" customFormat="1" ht="18.95" customHeight="1">
      <c r="A641" s="203"/>
      <c r="B641" s="214"/>
      <c r="C641" s="210"/>
      <c r="D641" s="231"/>
      <c r="E641" s="210"/>
      <c r="F641" s="232"/>
      <c r="G641" s="233"/>
      <c r="H641" s="233"/>
      <c r="I641" s="233"/>
      <c r="J641" s="233"/>
      <c r="K641" s="233"/>
      <c r="L641" s="233"/>
      <c r="M641" s="233"/>
      <c r="N641" s="210"/>
      <c r="O641" s="113"/>
    </row>
    <row r="642" spans="1:15" s="115" customFormat="1" ht="18.95" customHeight="1">
      <c r="A642" s="203"/>
      <c r="B642" s="214"/>
      <c r="C642" s="210"/>
      <c r="D642" s="231"/>
      <c r="E642" s="210"/>
      <c r="F642" s="232"/>
      <c r="G642" s="233"/>
      <c r="H642" s="233"/>
      <c r="I642" s="233"/>
      <c r="J642" s="233"/>
      <c r="K642" s="233"/>
      <c r="L642" s="233"/>
      <c r="M642" s="233"/>
      <c r="N642" s="210"/>
      <c r="O642" s="113"/>
    </row>
    <row r="643" spans="1:15" s="115" customFormat="1" ht="18.95" customHeight="1">
      <c r="A643" s="203"/>
      <c r="B643" s="214"/>
      <c r="C643" s="210"/>
      <c r="D643" s="231"/>
      <c r="E643" s="210"/>
      <c r="F643" s="232"/>
      <c r="G643" s="233"/>
      <c r="H643" s="233"/>
      <c r="I643" s="233"/>
      <c r="J643" s="233"/>
      <c r="K643" s="233"/>
      <c r="L643" s="233"/>
      <c r="M643" s="233"/>
      <c r="N643" s="210"/>
      <c r="O643" s="113"/>
    </row>
    <row r="644" spans="1:15" s="115" customFormat="1" ht="18.95" customHeight="1">
      <c r="A644" s="203"/>
      <c r="B644" s="214"/>
      <c r="C644" s="210"/>
      <c r="D644" s="231"/>
      <c r="E644" s="210"/>
      <c r="F644" s="232"/>
      <c r="G644" s="233"/>
      <c r="H644" s="233"/>
      <c r="I644" s="233"/>
      <c r="J644" s="233"/>
      <c r="K644" s="233"/>
      <c r="L644" s="233"/>
      <c r="M644" s="233"/>
      <c r="N644" s="210"/>
      <c r="O644" s="113"/>
    </row>
    <row r="645" spans="1:15" s="115" customFormat="1" ht="18.95" customHeight="1">
      <c r="A645" s="203"/>
      <c r="B645" s="214"/>
      <c r="C645" s="210"/>
      <c r="D645" s="231"/>
      <c r="E645" s="210"/>
      <c r="F645" s="232"/>
      <c r="G645" s="233"/>
      <c r="H645" s="233"/>
      <c r="I645" s="233"/>
      <c r="J645" s="233"/>
      <c r="K645" s="233"/>
      <c r="L645" s="233"/>
      <c r="M645" s="233"/>
      <c r="N645" s="210"/>
      <c r="O645" s="113"/>
    </row>
    <row r="646" spans="1:15" s="115" customFormat="1" ht="18.95" customHeight="1">
      <c r="A646" s="203"/>
      <c r="B646" s="214"/>
      <c r="C646" s="210"/>
      <c r="D646" s="231"/>
      <c r="E646" s="210"/>
      <c r="F646" s="232"/>
      <c r="G646" s="233"/>
      <c r="H646" s="233"/>
      <c r="I646" s="233"/>
      <c r="J646" s="233"/>
      <c r="K646" s="233"/>
      <c r="L646" s="233"/>
      <c r="M646" s="233"/>
      <c r="N646" s="210"/>
      <c r="O646" s="113"/>
    </row>
    <row r="647" spans="1:15" s="115" customFormat="1" ht="18.95" customHeight="1">
      <c r="A647" s="203"/>
      <c r="B647" s="214"/>
      <c r="C647" s="210"/>
      <c r="D647" s="231"/>
      <c r="E647" s="210"/>
      <c r="F647" s="232"/>
      <c r="G647" s="233"/>
      <c r="H647" s="233"/>
      <c r="I647" s="233"/>
      <c r="J647" s="233"/>
      <c r="K647" s="233"/>
      <c r="L647" s="233"/>
      <c r="M647" s="233"/>
      <c r="N647" s="210"/>
      <c r="O647" s="113"/>
    </row>
    <row r="648" spans="1:15" s="115" customFormat="1" ht="18.95" customHeight="1">
      <c r="A648" s="203"/>
      <c r="B648" s="214"/>
      <c r="C648" s="210"/>
      <c r="D648" s="231"/>
      <c r="E648" s="210"/>
      <c r="F648" s="232"/>
      <c r="G648" s="233"/>
      <c r="H648" s="233"/>
      <c r="I648" s="233"/>
      <c r="J648" s="233"/>
      <c r="K648" s="233"/>
      <c r="L648" s="233"/>
      <c r="M648" s="233"/>
      <c r="N648" s="210"/>
      <c r="O648" s="113"/>
    </row>
    <row r="649" spans="1:15" s="115" customFormat="1" ht="18.95" customHeight="1">
      <c r="A649" s="203"/>
      <c r="B649" s="214"/>
      <c r="C649" s="210"/>
      <c r="D649" s="231"/>
      <c r="E649" s="210"/>
      <c r="F649" s="232"/>
      <c r="G649" s="233"/>
      <c r="H649" s="233"/>
      <c r="I649" s="233"/>
      <c r="J649" s="233"/>
      <c r="K649" s="233"/>
      <c r="L649" s="233"/>
      <c r="M649" s="233"/>
      <c r="N649" s="210"/>
      <c r="O649" s="113"/>
    </row>
    <row r="650" spans="1:15" s="115" customFormat="1" ht="18.95" customHeight="1">
      <c r="A650" s="203"/>
      <c r="B650" s="214"/>
      <c r="C650" s="210"/>
      <c r="D650" s="231"/>
      <c r="E650" s="210"/>
      <c r="F650" s="232"/>
      <c r="G650" s="233"/>
      <c r="H650" s="233"/>
      <c r="I650" s="233"/>
      <c r="J650" s="233"/>
      <c r="K650" s="233"/>
      <c r="L650" s="233"/>
      <c r="M650" s="233"/>
      <c r="N650" s="210"/>
      <c r="O650" s="113"/>
    </row>
    <row r="651" spans="1:15" s="115" customFormat="1" ht="18.95" customHeight="1">
      <c r="A651" s="203"/>
      <c r="B651" s="214"/>
      <c r="C651" s="210"/>
      <c r="D651" s="231"/>
      <c r="E651" s="210"/>
      <c r="F651" s="232"/>
      <c r="G651" s="233"/>
      <c r="H651" s="233"/>
      <c r="I651" s="233"/>
      <c r="J651" s="233"/>
      <c r="K651" s="233"/>
      <c r="L651" s="233"/>
      <c r="M651" s="233"/>
      <c r="N651" s="210"/>
      <c r="O651" s="113"/>
    </row>
    <row r="652" spans="1:15" s="115" customFormat="1" ht="18.95" customHeight="1">
      <c r="A652" s="203"/>
      <c r="B652" s="214"/>
      <c r="C652" s="210"/>
      <c r="D652" s="231"/>
      <c r="E652" s="210"/>
      <c r="F652" s="232"/>
      <c r="G652" s="233"/>
      <c r="H652" s="233"/>
      <c r="I652" s="233"/>
      <c r="J652" s="233"/>
      <c r="K652" s="233"/>
      <c r="L652" s="233"/>
      <c r="M652" s="233"/>
      <c r="N652" s="210"/>
      <c r="O652" s="113"/>
    </row>
    <row r="653" spans="1:15" s="115" customFormat="1" ht="18.95" customHeight="1">
      <c r="A653" s="203"/>
      <c r="B653" s="214"/>
      <c r="C653" s="210"/>
      <c r="D653" s="231"/>
      <c r="E653" s="210"/>
      <c r="F653" s="232"/>
      <c r="G653" s="233"/>
      <c r="H653" s="233"/>
      <c r="I653" s="233"/>
      <c r="J653" s="233"/>
      <c r="K653" s="233"/>
      <c r="L653" s="233"/>
      <c r="M653" s="233"/>
      <c r="N653" s="210"/>
      <c r="O653" s="113"/>
    </row>
    <row r="654" spans="1:15" s="115" customFormat="1" ht="18.95" customHeight="1">
      <c r="A654" s="203"/>
      <c r="B654" s="214"/>
      <c r="C654" s="210"/>
      <c r="D654" s="231"/>
      <c r="E654" s="210"/>
      <c r="F654" s="232"/>
      <c r="G654" s="233"/>
      <c r="H654" s="233"/>
      <c r="I654" s="233"/>
      <c r="J654" s="233"/>
      <c r="K654" s="233"/>
      <c r="L654" s="233"/>
      <c r="M654" s="233"/>
      <c r="N654" s="210"/>
      <c r="O654" s="113"/>
    </row>
    <row r="655" spans="1:15" s="115" customFormat="1" ht="18.95" customHeight="1">
      <c r="A655" s="203"/>
      <c r="B655" s="214"/>
      <c r="C655" s="210"/>
      <c r="D655" s="231"/>
      <c r="E655" s="210"/>
      <c r="F655" s="232"/>
      <c r="G655" s="233"/>
      <c r="H655" s="233"/>
      <c r="I655" s="233"/>
      <c r="J655" s="233"/>
      <c r="K655" s="233"/>
      <c r="L655" s="233"/>
      <c r="M655" s="233"/>
      <c r="N655" s="210"/>
      <c r="O655" s="113"/>
    </row>
    <row r="656" spans="1:15" s="115" customFormat="1" ht="18.95" customHeight="1">
      <c r="A656" s="203"/>
      <c r="B656" s="214"/>
      <c r="C656" s="210"/>
      <c r="D656" s="231"/>
      <c r="E656" s="210"/>
      <c r="F656" s="232"/>
      <c r="G656" s="233"/>
      <c r="H656" s="233"/>
      <c r="I656" s="233"/>
      <c r="J656" s="233"/>
      <c r="K656" s="233"/>
      <c r="L656" s="233"/>
      <c r="M656" s="233"/>
      <c r="N656" s="210"/>
      <c r="O656" s="113"/>
    </row>
    <row r="657" spans="1:15" s="115" customFormat="1" ht="18.95" customHeight="1">
      <c r="A657" s="203"/>
      <c r="B657" s="214"/>
      <c r="C657" s="210"/>
      <c r="D657" s="231"/>
      <c r="E657" s="210"/>
      <c r="F657" s="232"/>
      <c r="G657" s="233"/>
      <c r="H657" s="233"/>
      <c r="I657" s="233"/>
      <c r="J657" s="233"/>
      <c r="K657" s="233"/>
      <c r="L657" s="233"/>
      <c r="M657" s="233"/>
      <c r="N657" s="210"/>
      <c r="O657" s="113"/>
    </row>
    <row r="658" spans="1:15" s="115" customFormat="1" ht="18.95" customHeight="1">
      <c r="A658" s="203"/>
      <c r="B658" s="214"/>
      <c r="C658" s="210"/>
      <c r="D658" s="231"/>
      <c r="E658" s="210"/>
      <c r="F658" s="232"/>
      <c r="G658" s="233"/>
      <c r="H658" s="233"/>
      <c r="I658" s="233"/>
      <c r="J658" s="233"/>
      <c r="K658" s="233"/>
      <c r="L658" s="233"/>
      <c r="M658" s="233"/>
      <c r="N658" s="210"/>
      <c r="O658" s="113"/>
    </row>
    <row r="659" spans="1:15" s="115" customFormat="1" ht="18.95" customHeight="1">
      <c r="A659" s="203"/>
      <c r="B659" s="214"/>
      <c r="C659" s="210"/>
      <c r="D659" s="231"/>
      <c r="E659" s="210"/>
      <c r="F659" s="232"/>
      <c r="G659" s="233"/>
      <c r="H659" s="233"/>
      <c r="I659" s="233"/>
      <c r="J659" s="233"/>
      <c r="K659" s="233"/>
      <c r="L659" s="233"/>
      <c r="M659" s="233"/>
      <c r="N659" s="210"/>
      <c r="O659" s="113"/>
    </row>
    <row r="660" spans="1:15" s="115" customFormat="1" ht="18.95" customHeight="1">
      <c r="A660" s="203"/>
      <c r="B660" s="214"/>
      <c r="C660" s="210"/>
      <c r="D660" s="231"/>
      <c r="E660" s="210"/>
      <c r="F660" s="232"/>
      <c r="G660" s="233"/>
      <c r="H660" s="233"/>
      <c r="I660" s="233"/>
      <c r="J660" s="233"/>
      <c r="K660" s="233"/>
      <c r="L660" s="233"/>
      <c r="M660" s="233"/>
      <c r="N660" s="210"/>
      <c r="O660" s="113"/>
    </row>
    <row r="661" spans="1:15" s="115" customFormat="1" ht="18.95" customHeight="1">
      <c r="A661" s="203"/>
      <c r="B661" s="214"/>
      <c r="C661" s="210"/>
      <c r="D661" s="231"/>
      <c r="E661" s="210"/>
      <c r="F661" s="232"/>
      <c r="G661" s="233"/>
      <c r="H661" s="233"/>
      <c r="I661" s="233"/>
      <c r="J661" s="233"/>
      <c r="K661" s="233"/>
      <c r="L661" s="233"/>
      <c r="M661" s="233"/>
      <c r="N661" s="210"/>
      <c r="O661" s="113"/>
    </row>
    <row r="662" spans="1:15" s="115" customFormat="1" ht="18.95" customHeight="1">
      <c r="A662" s="203"/>
      <c r="B662" s="214"/>
      <c r="C662" s="210"/>
      <c r="D662" s="231"/>
      <c r="E662" s="210"/>
      <c r="F662" s="232"/>
      <c r="G662" s="233"/>
      <c r="H662" s="233"/>
      <c r="I662" s="233"/>
      <c r="J662" s="233"/>
      <c r="K662" s="233"/>
      <c r="L662" s="233"/>
      <c r="M662" s="233"/>
      <c r="N662" s="210"/>
      <c r="O662" s="113"/>
    </row>
    <row r="663" spans="1:15" s="115" customFormat="1" ht="18.95" customHeight="1">
      <c r="A663" s="203"/>
      <c r="B663" s="214"/>
      <c r="C663" s="210"/>
      <c r="D663" s="231"/>
      <c r="E663" s="210"/>
      <c r="F663" s="232"/>
      <c r="G663" s="233"/>
      <c r="H663" s="233"/>
      <c r="I663" s="233"/>
      <c r="J663" s="233"/>
      <c r="K663" s="233"/>
      <c r="L663" s="233"/>
      <c r="M663" s="233"/>
      <c r="N663" s="210"/>
      <c r="O663" s="113"/>
    </row>
    <row r="664" spans="1:15" s="115" customFormat="1" ht="18.95" customHeight="1">
      <c r="A664" s="203"/>
      <c r="B664" s="214"/>
      <c r="C664" s="210"/>
      <c r="D664" s="231"/>
      <c r="E664" s="210"/>
      <c r="F664" s="232"/>
      <c r="G664" s="233"/>
      <c r="H664" s="233"/>
      <c r="I664" s="233"/>
      <c r="J664" s="233"/>
      <c r="K664" s="233"/>
      <c r="L664" s="233"/>
      <c r="M664" s="233"/>
      <c r="N664" s="210"/>
      <c r="O664" s="113"/>
    </row>
    <row r="665" spans="1:15" s="115" customFormat="1" ht="18.95" customHeight="1">
      <c r="A665" s="203"/>
      <c r="B665" s="214"/>
      <c r="C665" s="210"/>
      <c r="D665" s="231"/>
      <c r="E665" s="210"/>
      <c r="F665" s="232"/>
      <c r="G665" s="233"/>
      <c r="H665" s="233"/>
      <c r="I665" s="233"/>
      <c r="J665" s="233"/>
      <c r="K665" s="233"/>
      <c r="L665" s="233"/>
      <c r="M665" s="233"/>
      <c r="N665" s="210"/>
      <c r="O665" s="113"/>
    </row>
    <row r="666" spans="1:15" s="115" customFormat="1" ht="18.95" customHeight="1">
      <c r="A666" s="203"/>
      <c r="B666" s="214"/>
      <c r="C666" s="210"/>
      <c r="D666" s="231"/>
      <c r="E666" s="210"/>
      <c r="F666" s="232"/>
      <c r="G666" s="233"/>
      <c r="H666" s="233"/>
      <c r="I666" s="233"/>
      <c r="J666" s="233"/>
      <c r="K666" s="233"/>
      <c r="L666" s="233"/>
      <c r="M666" s="233"/>
      <c r="N666" s="210"/>
      <c r="O666" s="113"/>
    </row>
    <row r="667" spans="1:15" s="115" customFormat="1" ht="18.95" customHeight="1">
      <c r="A667" s="203"/>
      <c r="B667" s="214"/>
      <c r="C667" s="210"/>
      <c r="D667" s="231"/>
      <c r="E667" s="210"/>
      <c r="F667" s="232"/>
      <c r="G667" s="233"/>
      <c r="H667" s="233"/>
      <c r="I667" s="233"/>
      <c r="J667" s="233"/>
      <c r="K667" s="233"/>
      <c r="L667" s="233"/>
      <c r="M667" s="233"/>
      <c r="N667" s="210"/>
      <c r="O667" s="113"/>
    </row>
    <row r="668" spans="1:15" s="115" customFormat="1" ht="18.95" customHeight="1">
      <c r="A668" s="203"/>
      <c r="B668" s="214"/>
      <c r="C668" s="210"/>
      <c r="D668" s="231"/>
      <c r="E668" s="210"/>
      <c r="F668" s="232"/>
      <c r="G668" s="233"/>
      <c r="H668" s="233"/>
      <c r="I668" s="233"/>
      <c r="J668" s="233"/>
      <c r="K668" s="233"/>
      <c r="L668" s="233"/>
      <c r="M668" s="233"/>
      <c r="N668" s="210"/>
      <c r="O668" s="113"/>
    </row>
    <row r="669" spans="1:15" s="115" customFormat="1" ht="18.95" customHeight="1">
      <c r="A669" s="203"/>
      <c r="B669" s="214"/>
      <c r="C669" s="210"/>
      <c r="D669" s="231"/>
      <c r="E669" s="210"/>
      <c r="F669" s="232"/>
      <c r="G669" s="233"/>
      <c r="H669" s="233"/>
      <c r="I669" s="233"/>
      <c r="J669" s="233"/>
      <c r="K669" s="233"/>
      <c r="L669" s="233"/>
      <c r="M669" s="233"/>
      <c r="N669" s="210"/>
      <c r="O669" s="113"/>
    </row>
    <row r="670" spans="1:15" s="115" customFormat="1" ht="18.95" customHeight="1">
      <c r="A670" s="203"/>
      <c r="B670" s="214"/>
      <c r="C670" s="210"/>
      <c r="D670" s="231"/>
      <c r="E670" s="210"/>
      <c r="F670" s="232"/>
      <c r="G670" s="233"/>
      <c r="H670" s="233"/>
      <c r="I670" s="233"/>
      <c r="J670" s="233"/>
      <c r="K670" s="233"/>
      <c r="L670" s="233"/>
      <c r="M670" s="233"/>
      <c r="N670" s="210"/>
      <c r="O670" s="113"/>
    </row>
    <row r="671" spans="1:15" s="115" customFormat="1" ht="18.95" customHeight="1">
      <c r="A671" s="203"/>
      <c r="B671" s="214"/>
      <c r="C671" s="210"/>
      <c r="D671" s="231"/>
      <c r="E671" s="210"/>
      <c r="F671" s="232"/>
      <c r="G671" s="233"/>
      <c r="H671" s="233"/>
      <c r="I671" s="233"/>
      <c r="J671" s="233"/>
      <c r="K671" s="233"/>
      <c r="L671" s="233"/>
      <c r="M671" s="233"/>
      <c r="N671" s="210"/>
      <c r="O671" s="113"/>
    </row>
    <row r="672" spans="1:15" s="115" customFormat="1" ht="18.95" customHeight="1">
      <c r="A672" s="203"/>
      <c r="B672" s="214"/>
      <c r="C672" s="210"/>
      <c r="D672" s="231"/>
      <c r="E672" s="210"/>
      <c r="F672" s="232"/>
      <c r="G672" s="233"/>
      <c r="H672" s="233"/>
      <c r="I672" s="233"/>
      <c r="J672" s="233"/>
      <c r="K672" s="233"/>
      <c r="L672" s="233"/>
      <c r="M672" s="233"/>
      <c r="N672" s="210"/>
      <c r="O672" s="113"/>
    </row>
    <row r="673" spans="1:15" s="115" customFormat="1" ht="18.95" customHeight="1">
      <c r="A673" s="203"/>
      <c r="B673" s="214"/>
      <c r="C673" s="210"/>
      <c r="D673" s="231"/>
      <c r="E673" s="210"/>
      <c r="F673" s="232"/>
      <c r="G673" s="233"/>
      <c r="H673" s="233"/>
      <c r="I673" s="233"/>
      <c r="J673" s="233"/>
      <c r="K673" s="233"/>
      <c r="L673" s="233"/>
      <c r="M673" s="233"/>
      <c r="N673" s="210"/>
      <c r="O673" s="113"/>
    </row>
    <row r="674" spans="1:15" s="115" customFormat="1" ht="18.95" customHeight="1">
      <c r="A674" s="203"/>
      <c r="B674" s="214"/>
      <c r="C674" s="210"/>
      <c r="D674" s="231"/>
      <c r="E674" s="210"/>
      <c r="F674" s="232"/>
      <c r="G674" s="233"/>
      <c r="H674" s="233"/>
      <c r="I674" s="233"/>
      <c r="J674" s="233"/>
      <c r="K674" s="233"/>
      <c r="L674" s="233"/>
      <c r="M674" s="233"/>
      <c r="N674" s="210"/>
      <c r="O674" s="113"/>
    </row>
    <row r="675" spans="1:15" s="115" customFormat="1" ht="18.95" customHeight="1">
      <c r="A675" s="203"/>
      <c r="B675" s="214"/>
      <c r="C675" s="210"/>
      <c r="D675" s="231"/>
      <c r="E675" s="210"/>
      <c r="F675" s="232"/>
      <c r="G675" s="233"/>
      <c r="H675" s="233"/>
      <c r="I675" s="233"/>
      <c r="J675" s="233"/>
      <c r="K675" s="233"/>
      <c r="L675" s="233"/>
      <c r="M675" s="233"/>
      <c r="N675" s="210"/>
      <c r="O675" s="113"/>
    </row>
    <row r="676" spans="1:15" s="115" customFormat="1" ht="18.95" customHeight="1">
      <c r="A676" s="203"/>
      <c r="B676" s="214"/>
      <c r="C676" s="210"/>
      <c r="D676" s="231"/>
      <c r="E676" s="210"/>
      <c r="F676" s="232"/>
      <c r="G676" s="233"/>
      <c r="H676" s="233"/>
      <c r="I676" s="233"/>
      <c r="J676" s="233"/>
      <c r="K676" s="233"/>
      <c r="L676" s="233"/>
      <c r="M676" s="233"/>
      <c r="N676" s="210"/>
      <c r="O676" s="113"/>
    </row>
    <row r="677" spans="1:15" s="115" customFormat="1" ht="18.95" customHeight="1">
      <c r="A677" s="203"/>
      <c r="B677" s="214"/>
      <c r="C677" s="210"/>
      <c r="D677" s="231"/>
      <c r="E677" s="210"/>
      <c r="F677" s="232"/>
      <c r="G677" s="233"/>
      <c r="H677" s="233"/>
      <c r="I677" s="233"/>
      <c r="J677" s="233"/>
      <c r="K677" s="233"/>
      <c r="L677" s="233"/>
      <c r="M677" s="233"/>
      <c r="N677" s="210"/>
      <c r="O677" s="113"/>
    </row>
    <row r="678" spans="1:15" s="115" customFormat="1" ht="18.95" customHeight="1">
      <c r="A678" s="203"/>
      <c r="B678" s="214"/>
      <c r="C678" s="210"/>
      <c r="D678" s="231"/>
      <c r="E678" s="210"/>
      <c r="F678" s="232"/>
      <c r="G678" s="233"/>
      <c r="H678" s="233"/>
      <c r="I678" s="233"/>
      <c r="J678" s="233"/>
      <c r="K678" s="233"/>
      <c r="L678" s="233"/>
      <c r="M678" s="233"/>
      <c r="N678" s="210"/>
      <c r="O678" s="113"/>
    </row>
    <row r="679" spans="1:15" s="115" customFormat="1" ht="18.95" customHeight="1">
      <c r="A679" s="203"/>
      <c r="B679" s="214"/>
      <c r="C679" s="210"/>
      <c r="D679" s="231"/>
      <c r="E679" s="210"/>
      <c r="F679" s="232"/>
      <c r="G679" s="233"/>
      <c r="H679" s="233"/>
      <c r="I679" s="233"/>
      <c r="J679" s="233"/>
      <c r="K679" s="233"/>
      <c r="L679" s="233"/>
      <c r="M679" s="233"/>
      <c r="N679" s="210"/>
      <c r="O679" s="113"/>
    </row>
    <row r="680" spans="1:15" s="115" customFormat="1" ht="18.95" customHeight="1">
      <c r="A680" s="203"/>
      <c r="B680" s="214"/>
      <c r="C680" s="210"/>
      <c r="D680" s="231"/>
      <c r="E680" s="210"/>
      <c r="F680" s="232"/>
      <c r="G680" s="233"/>
      <c r="H680" s="233"/>
      <c r="I680" s="233"/>
      <c r="J680" s="233"/>
      <c r="K680" s="233"/>
      <c r="L680" s="233"/>
      <c r="M680" s="233"/>
      <c r="N680" s="210"/>
      <c r="O680" s="113"/>
    </row>
    <row r="681" spans="1:15" s="115" customFormat="1" ht="18.95" customHeight="1">
      <c r="A681" s="203"/>
      <c r="B681" s="214"/>
      <c r="C681" s="210"/>
      <c r="D681" s="231"/>
      <c r="E681" s="210"/>
      <c r="F681" s="232"/>
      <c r="G681" s="233"/>
      <c r="H681" s="233"/>
      <c r="I681" s="233"/>
      <c r="J681" s="233"/>
      <c r="K681" s="233"/>
      <c r="L681" s="233"/>
      <c r="M681" s="233"/>
      <c r="N681" s="210"/>
      <c r="O681" s="113"/>
    </row>
    <row r="682" spans="1:15" s="115" customFormat="1" ht="18.95" customHeight="1">
      <c r="A682" s="203"/>
      <c r="B682" s="214"/>
      <c r="C682" s="210"/>
      <c r="D682" s="231"/>
      <c r="E682" s="210"/>
      <c r="F682" s="232"/>
      <c r="G682" s="233"/>
      <c r="H682" s="233"/>
      <c r="I682" s="233"/>
      <c r="J682" s="233"/>
      <c r="K682" s="233"/>
      <c r="L682" s="233"/>
      <c r="M682" s="233"/>
      <c r="N682" s="210"/>
      <c r="O682" s="113"/>
    </row>
    <row r="683" spans="1:15" s="115" customFormat="1" ht="18.95" customHeight="1">
      <c r="A683" s="203"/>
      <c r="B683" s="214"/>
      <c r="C683" s="210"/>
      <c r="D683" s="231"/>
      <c r="E683" s="210"/>
      <c r="F683" s="232"/>
      <c r="G683" s="233"/>
      <c r="H683" s="233"/>
      <c r="I683" s="233"/>
      <c r="J683" s="233"/>
      <c r="K683" s="233"/>
      <c r="L683" s="233"/>
      <c r="M683" s="233"/>
      <c r="N683" s="210"/>
      <c r="O683" s="113"/>
    </row>
    <row r="684" spans="1:15" s="115" customFormat="1" ht="18.95" customHeight="1">
      <c r="A684" s="203"/>
      <c r="B684" s="214"/>
      <c r="C684" s="210"/>
      <c r="D684" s="231"/>
      <c r="E684" s="210"/>
      <c r="F684" s="232"/>
      <c r="G684" s="233"/>
      <c r="H684" s="233"/>
      <c r="I684" s="233"/>
      <c r="J684" s="233"/>
      <c r="K684" s="233"/>
      <c r="L684" s="233"/>
      <c r="M684" s="233"/>
      <c r="N684" s="210"/>
      <c r="O684" s="113"/>
    </row>
    <row r="685" spans="1:15" s="115" customFormat="1" ht="18.95" customHeight="1">
      <c r="A685" s="203"/>
      <c r="B685" s="214"/>
      <c r="C685" s="210"/>
      <c r="D685" s="231"/>
      <c r="E685" s="210"/>
      <c r="F685" s="232"/>
      <c r="G685" s="233"/>
      <c r="H685" s="233"/>
      <c r="I685" s="233"/>
      <c r="J685" s="233"/>
      <c r="K685" s="233"/>
      <c r="L685" s="233"/>
      <c r="M685" s="233"/>
      <c r="N685" s="210"/>
      <c r="O685" s="113"/>
    </row>
    <row r="686" spans="1:15" s="115" customFormat="1" ht="18.95" customHeight="1">
      <c r="A686" s="203"/>
      <c r="B686" s="214"/>
      <c r="C686" s="210"/>
      <c r="D686" s="231"/>
      <c r="E686" s="210"/>
      <c r="F686" s="232"/>
      <c r="G686" s="233"/>
      <c r="H686" s="233"/>
      <c r="I686" s="233"/>
      <c r="J686" s="233"/>
      <c r="K686" s="233"/>
      <c r="L686" s="233"/>
      <c r="M686" s="233"/>
      <c r="N686" s="210"/>
      <c r="O686" s="113"/>
    </row>
    <row r="687" spans="1:15" s="115" customFormat="1" ht="18.95" customHeight="1">
      <c r="A687" s="203"/>
      <c r="B687" s="214"/>
      <c r="C687" s="210"/>
      <c r="D687" s="231"/>
      <c r="E687" s="210"/>
      <c r="F687" s="232"/>
      <c r="G687" s="233"/>
      <c r="H687" s="233"/>
      <c r="I687" s="233"/>
      <c r="J687" s="233"/>
      <c r="K687" s="233"/>
      <c r="L687" s="233"/>
      <c r="M687" s="233"/>
      <c r="N687" s="210"/>
      <c r="O687" s="113"/>
    </row>
    <row r="688" spans="1:15" s="115" customFormat="1" ht="18.95" customHeight="1">
      <c r="A688" s="203"/>
      <c r="B688" s="214"/>
      <c r="C688" s="210"/>
      <c r="D688" s="231"/>
      <c r="E688" s="210"/>
      <c r="F688" s="232"/>
      <c r="G688" s="233"/>
      <c r="H688" s="233"/>
      <c r="I688" s="233"/>
      <c r="J688" s="233"/>
      <c r="K688" s="233"/>
      <c r="L688" s="233"/>
      <c r="M688" s="233"/>
      <c r="N688" s="210"/>
      <c r="O688" s="113"/>
    </row>
    <row r="689" spans="1:15" s="115" customFormat="1" ht="18.95" customHeight="1">
      <c r="A689" s="203"/>
      <c r="B689" s="214"/>
      <c r="C689" s="210"/>
      <c r="D689" s="231"/>
      <c r="E689" s="210"/>
      <c r="F689" s="232"/>
      <c r="G689" s="233"/>
      <c r="H689" s="233"/>
      <c r="I689" s="233"/>
      <c r="J689" s="233"/>
      <c r="K689" s="233"/>
      <c r="L689" s="233"/>
      <c r="M689" s="233"/>
      <c r="N689" s="210"/>
      <c r="O689" s="113"/>
    </row>
    <row r="690" spans="1:15" s="115" customFormat="1" ht="18.95" customHeight="1">
      <c r="A690" s="203"/>
      <c r="B690" s="214"/>
      <c r="C690" s="210"/>
      <c r="D690" s="231"/>
      <c r="E690" s="210"/>
      <c r="F690" s="232"/>
      <c r="G690" s="233"/>
      <c r="H690" s="233"/>
      <c r="I690" s="233"/>
      <c r="J690" s="233"/>
      <c r="K690" s="233"/>
      <c r="L690" s="233"/>
      <c r="M690" s="233"/>
      <c r="N690" s="210"/>
      <c r="O690" s="113"/>
    </row>
    <row r="691" spans="1:15" s="115" customFormat="1" ht="18.95" customHeight="1">
      <c r="A691" s="203"/>
      <c r="B691" s="214"/>
      <c r="C691" s="210"/>
      <c r="D691" s="231"/>
      <c r="E691" s="210"/>
      <c r="F691" s="232"/>
      <c r="G691" s="233"/>
      <c r="H691" s="233"/>
      <c r="I691" s="233"/>
      <c r="J691" s="233"/>
      <c r="K691" s="233"/>
      <c r="L691" s="233"/>
      <c r="M691" s="233"/>
      <c r="N691" s="210"/>
      <c r="O691" s="113"/>
    </row>
    <row r="692" spans="1:15" s="115" customFormat="1" ht="18.95" customHeight="1">
      <c r="A692" s="203"/>
      <c r="B692" s="214"/>
      <c r="C692" s="210"/>
      <c r="D692" s="231"/>
      <c r="E692" s="210"/>
      <c r="F692" s="232"/>
      <c r="G692" s="233"/>
      <c r="H692" s="233"/>
      <c r="I692" s="233"/>
      <c r="J692" s="233"/>
      <c r="K692" s="233"/>
      <c r="L692" s="233"/>
      <c r="M692" s="233"/>
      <c r="N692" s="210"/>
      <c r="O692" s="113"/>
    </row>
    <row r="693" spans="1:15" s="115" customFormat="1" ht="18.95" customHeight="1">
      <c r="A693" s="203"/>
      <c r="B693" s="214"/>
      <c r="C693" s="210"/>
      <c r="D693" s="231"/>
      <c r="E693" s="210"/>
      <c r="F693" s="232"/>
      <c r="G693" s="233"/>
      <c r="H693" s="233"/>
      <c r="I693" s="233"/>
      <c r="J693" s="233"/>
      <c r="K693" s="233"/>
      <c r="L693" s="233"/>
      <c r="M693" s="233"/>
      <c r="N693" s="210"/>
      <c r="O693" s="113"/>
    </row>
    <row r="694" spans="1:15" s="115" customFormat="1" ht="18.95" customHeight="1">
      <c r="A694" s="203"/>
      <c r="B694" s="214"/>
      <c r="C694" s="210"/>
      <c r="D694" s="231"/>
      <c r="E694" s="210"/>
      <c r="F694" s="232"/>
      <c r="G694" s="233"/>
      <c r="H694" s="233"/>
      <c r="I694" s="233"/>
      <c r="J694" s="233"/>
      <c r="K694" s="233"/>
      <c r="L694" s="233"/>
      <c r="M694" s="233"/>
      <c r="N694" s="210"/>
      <c r="O694" s="113"/>
    </row>
    <row r="695" spans="1:15" s="115" customFormat="1" ht="18.95" customHeight="1">
      <c r="A695" s="203"/>
      <c r="B695" s="214"/>
      <c r="C695" s="210"/>
      <c r="D695" s="231"/>
      <c r="E695" s="210"/>
      <c r="F695" s="232"/>
      <c r="G695" s="233"/>
      <c r="H695" s="233"/>
      <c r="I695" s="233"/>
      <c r="J695" s="233"/>
      <c r="K695" s="233"/>
      <c r="L695" s="233"/>
      <c r="M695" s="233"/>
      <c r="N695" s="210"/>
      <c r="O695" s="113"/>
    </row>
    <row r="696" spans="1:15" s="115" customFormat="1" ht="18.95" customHeight="1">
      <c r="A696" s="203"/>
      <c r="B696" s="214"/>
      <c r="C696" s="210"/>
      <c r="D696" s="231"/>
      <c r="E696" s="210"/>
      <c r="F696" s="232"/>
      <c r="G696" s="233"/>
      <c r="H696" s="233"/>
      <c r="I696" s="233"/>
      <c r="J696" s="233"/>
      <c r="K696" s="233"/>
      <c r="L696" s="233"/>
      <c r="M696" s="233"/>
      <c r="N696" s="210"/>
      <c r="O696" s="113"/>
    </row>
    <row r="697" spans="1:15" s="115" customFormat="1" ht="18.95" customHeight="1">
      <c r="A697" s="203"/>
      <c r="B697" s="214"/>
      <c r="C697" s="210"/>
      <c r="D697" s="231"/>
      <c r="E697" s="210"/>
      <c r="F697" s="232"/>
      <c r="G697" s="233"/>
      <c r="H697" s="233"/>
      <c r="I697" s="233"/>
      <c r="J697" s="233"/>
      <c r="K697" s="233"/>
      <c r="L697" s="233"/>
      <c r="M697" s="233"/>
      <c r="N697" s="210"/>
      <c r="O697" s="113"/>
    </row>
    <row r="698" spans="1:15" s="115" customFormat="1" ht="18.95" customHeight="1">
      <c r="A698" s="203"/>
      <c r="B698" s="214"/>
      <c r="C698" s="210"/>
      <c r="D698" s="231"/>
      <c r="E698" s="210"/>
      <c r="F698" s="232"/>
      <c r="G698" s="233"/>
      <c r="H698" s="233"/>
      <c r="I698" s="233"/>
      <c r="J698" s="233"/>
      <c r="K698" s="233"/>
      <c r="L698" s="233"/>
      <c r="M698" s="233"/>
      <c r="N698" s="210"/>
      <c r="O698" s="113"/>
    </row>
    <row r="699" spans="1:15" s="115" customFormat="1" ht="18.95" customHeight="1">
      <c r="A699" s="203"/>
      <c r="B699" s="214"/>
      <c r="C699" s="210"/>
      <c r="D699" s="231"/>
      <c r="E699" s="210"/>
      <c r="F699" s="232"/>
      <c r="G699" s="233"/>
      <c r="H699" s="233"/>
      <c r="I699" s="233"/>
      <c r="J699" s="233"/>
      <c r="K699" s="233"/>
      <c r="L699" s="233"/>
      <c r="M699" s="233"/>
      <c r="N699" s="210"/>
      <c r="O699" s="113"/>
    </row>
    <row r="700" spans="1:15" s="115" customFormat="1" ht="18.95" customHeight="1">
      <c r="A700" s="203"/>
      <c r="B700" s="214"/>
      <c r="C700" s="210"/>
      <c r="D700" s="231"/>
      <c r="E700" s="210"/>
      <c r="F700" s="232"/>
      <c r="G700" s="233"/>
      <c r="H700" s="233"/>
      <c r="I700" s="233"/>
      <c r="J700" s="233"/>
      <c r="K700" s="233"/>
      <c r="L700" s="233"/>
      <c r="M700" s="233"/>
      <c r="N700" s="210"/>
      <c r="O700" s="113"/>
    </row>
    <row r="701" spans="1:15" s="115" customFormat="1" ht="18.95" customHeight="1">
      <c r="A701" s="203"/>
      <c r="B701" s="214"/>
      <c r="C701" s="210"/>
      <c r="D701" s="231"/>
      <c r="E701" s="210"/>
      <c r="F701" s="232"/>
      <c r="G701" s="233"/>
      <c r="H701" s="233"/>
      <c r="I701" s="233"/>
      <c r="J701" s="233"/>
      <c r="K701" s="233"/>
      <c r="L701" s="233"/>
      <c r="M701" s="233"/>
      <c r="N701" s="210"/>
      <c r="O701" s="113"/>
    </row>
    <row r="702" spans="1:15" s="115" customFormat="1" ht="18.95" customHeight="1">
      <c r="A702" s="203"/>
      <c r="B702" s="214"/>
      <c r="C702" s="210"/>
      <c r="D702" s="231"/>
      <c r="E702" s="210"/>
      <c r="F702" s="232"/>
      <c r="G702" s="233"/>
      <c r="H702" s="233"/>
      <c r="I702" s="233"/>
      <c r="J702" s="233"/>
      <c r="K702" s="233"/>
      <c r="L702" s="233"/>
      <c r="M702" s="233"/>
      <c r="N702" s="210"/>
      <c r="O702" s="113"/>
    </row>
    <row r="703" spans="1:15" s="115" customFormat="1" ht="18.95" customHeight="1">
      <c r="A703" s="203"/>
      <c r="B703" s="214"/>
      <c r="C703" s="210"/>
      <c r="D703" s="231"/>
      <c r="E703" s="210"/>
      <c r="F703" s="232"/>
      <c r="G703" s="233"/>
      <c r="H703" s="233"/>
      <c r="I703" s="233"/>
      <c r="J703" s="233"/>
      <c r="K703" s="233"/>
      <c r="L703" s="233"/>
      <c r="M703" s="233"/>
      <c r="N703" s="210"/>
      <c r="O703" s="113"/>
    </row>
    <row r="704" spans="1:15" s="115" customFormat="1" ht="18.95" customHeight="1">
      <c r="A704" s="203"/>
      <c r="B704" s="214"/>
      <c r="C704" s="210"/>
      <c r="D704" s="231"/>
      <c r="E704" s="210"/>
      <c r="F704" s="232"/>
      <c r="G704" s="233"/>
      <c r="H704" s="233"/>
      <c r="I704" s="233"/>
      <c r="J704" s="233"/>
      <c r="K704" s="233"/>
      <c r="L704" s="233"/>
      <c r="M704" s="233"/>
      <c r="N704" s="210"/>
      <c r="O704" s="113"/>
    </row>
    <row r="705" spans="1:15" s="115" customFormat="1" ht="18.95" customHeight="1">
      <c r="A705" s="203"/>
      <c r="B705" s="214"/>
      <c r="C705" s="210"/>
      <c r="D705" s="231"/>
      <c r="E705" s="210"/>
      <c r="F705" s="232"/>
      <c r="G705" s="233"/>
      <c r="H705" s="233"/>
      <c r="I705" s="233"/>
      <c r="J705" s="233"/>
      <c r="K705" s="233"/>
      <c r="L705" s="233"/>
      <c r="M705" s="233"/>
      <c r="N705" s="210"/>
      <c r="O705" s="113"/>
    </row>
    <row r="706" spans="1:15" s="115" customFormat="1" ht="18.95" customHeight="1">
      <c r="A706" s="203"/>
      <c r="B706" s="214"/>
      <c r="C706" s="210"/>
      <c r="D706" s="231"/>
      <c r="E706" s="210"/>
      <c r="F706" s="232"/>
      <c r="G706" s="233"/>
      <c r="H706" s="233"/>
      <c r="I706" s="233"/>
      <c r="J706" s="233"/>
      <c r="K706" s="233"/>
      <c r="L706" s="233"/>
      <c r="M706" s="233"/>
      <c r="N706" s="210"/>
      <c r="O706" s="113"/>
    </row>
    <row r="707" spans="1:15" s="115" customFormat="1" ht="18.95" customHeight="1">
      <c r="A707" s="203"/>
      <c r="B707" s="214"/>
      <c r="C707" s="210"/>
      <c r="D707" s="231"/>
      <c r="E707" s="210"/>
      <c r="F707" s="232"/>
      <c r="G707" s="233"/>
      <c r="H707" s="233"/>
      <c r="I707" s="233"/>
      <c r="J707" s="233"/>
      <c r="K707" s="233"/>
      <c r="L707" s="233"/>
      <c r="M707" s="233"/>
      <c r="N707" s="210"/>
      <c r="O707" s="113"/>
    </row>
    <row r="708" spans="1:15" s="115" customFormat="1" ht="18.95" customHeight="1">
      <c r="A708" s="203"/>
      <c r="B708" s="214"/>
      <c r="C708" s="210"/>
      <c r="D708" s="231"/>
      <c r="E708" s="210"/>
      <c r="F708" s="232"/>
      <c r="G708" s="233"/>
      <c r="H708" s="233"/>
      <c r="I708" s="233"/>
      <c r="J708" s="233"/>
      <c r="K708" s="233"/>
      <c r="L708" s="233"/>
      <c r="M708" s="233"/>
      <c r="N708" s="210"/>
      <c r="O708" s="113"/>
    </row>
    <row r="709" spans="1:15" s="115" customFormat="1" ht="18.95" customHeight="1">
      <c r="A709" s="203"/>
      <c r="B709" s="214"/>
      <c r="C709" s="210"/>
      <c r="D709" s="231"/>
      <c r="E709" s="210"/>
      <c r="F709" s="232"/>
      <c r="G709" s="233"/>
      <c r="H709" s="233"/>
      <c r="I709" s="233"/>
      <c r="J709" s="233"/>
      <c r="K709" s="233"/>
      <c r="L709" s="233"/>
      <c r="M709" s="233"/>
      <c r="N709" s="210"/>
      <c r="O709" s="113"/>
    </row>
    <row r="710" spans="1:15" s="115" customFormat="1" ht="18.95" customHeight="1">
      <c r="A710" s="203"/>
      <c r="B710" s="214"/>
      <c r="C710" s="210"/>
      <c r="D710" s="231"/>
      <c r="E710" s="210"/>
      <c r="F710" s="232"/>
      <c r="G710" s="233"/>
      <c r="H710" s="233"/>
      <c r="I710" s="233"/>
      <c r="J710" s="233"/>
      <c r="K710" s="233"/>
      <c r="L710" s="233"/>
      <c r="M710" s="233"/>
      <c r="N710" s="210"/>
      <c r="O710" s="113"/>
    </row>
    <row r="711" spans="1:15" s="115" customFormat="1" ht="18.95" customHeight="1">
      <c r="A711" s="203"/>
      <c r="B711" s="214"/>
      <c r="C711" s="210"/>
      <c r="D711" s="231"/>
      <c r="E711" s="210"/>
      <c r="F711" s="232"/>
      <c r="G711" s="233"/>
      <c r="H711" s="233"/>
      <c r="I711" s="233"/>
      <c r="J711" s="233"/>
      <c r="K711" s="233"/>
      <c r="L711" s="233"/>
      <c r="M711" s="233"/>
      <c r="N711" s="210"/>
      <c r="O711" s="113"/>
    </row>
    <row r="712" spans="1:15" s="115" customFormat="1" ht="18.95" customHeight="1">
      <c r="A712" s="203"/>
      <c r="B712" s="214"/>
      <c r="C712" s="210"/>
      <c r="D712" s="231"/>
      <c r="E712" s="210"/>
      <c r="F712" s="232"/>
      <c r="G712" s="233"/>
      <c r="H712" s="233"/>
      <c r="I712" s="233"/>
      <c r="J712" s="233"/>
      <c r="K712" s="233"/>
      <c r="L712" s="233"/>
      <c r="M712" s="233"/>
      <c r="N712" s="210"/>
      <c r="O712" s="113"/>
    </row>
    <row r="713" spans="1:15" s="115" customFormat="1" ht="18.95" customHeight="1">
      <c r="A713" s="203"/>
      <c r="B713" s="214"/>
      <c r="C713" s="210"/>
      <c r="D713" s="231"/>
      <c r="E713" s="210"/>
      <c r="F713" s="232"/>
      <c r="G713" s="233"/>
      <c r="H713" s="233"/>
      <c r="I713" s="233"/>
      <c r="J713" s="233"/>
      <c r="K713" s="233"/>
      <c r="L713" s="233"/>
      <c r="M713" s="233"/>
      <c r="N713" s="210"/>
      <c r="O713" s="113"/>
    </row>
    <row r="714" spans="1:15" s="115" customFormat="1" ht="18.95" customHeight="1">
      <c r="A714" s="203"/>
      <c r="B714" s="214"/>
      <c r="C714" s="210"/>
      <c r="D714" s="231"/>
      <c r="E714" s="210"/>
      <c r="F714" s="232"/>
      <c r="G714" s="233"/>
      <c r="H714" s="233"/>
      <c r="I714" s="233"/>
      <c r="J714" s="233"/>
      <c r="K714" s="233"/>
      <c r="L714" s="233"/>
      <c r="M714" s="233"/>
      <c r="N714" s="210"/>
      <c r="O714" s="113"/>
    </row>
    <row r="715" spans="1:15" s="115" customFormat="1" ht="18.95" customHeight="1">
      <c r="A715" s="203"/>
      <c r="B715" s="214"/>
      <c r="C715" s="210"/>
      <c r="D715" s="231"/>
      <c r="E715" s="210"/>
      <c r="F715" s="232"/>
      <c r="G715" s="233"/>
      <c r="H715" s="233"/>
      <c r="I715" s="233"/>
      <c r="J715" s="233"/>
      <c r="K715" s="233"/>
      <c r="L715" s="233"/>
      <c r="M715" s="233"/>
      <c r="N715" s="210"/>
      <c r="O715" s="113"/>
    </row>
    <row r="716" spans="1:15" s="115" customFormat="1" ht="18.95" customHeight="1">
      <c r="A716" s="203"/>
      <c r="B716" s="214"/>
      <c r="C716" s="210"/>
      <c r="D716" s="231"/>
      <c r="E716" s="210"/>
      <c r="F716" s="232"/>
      <c r="G716" s="233"/>
      <c r="H716" s="233"/>
      <c r="I716" s="233"/>
      <c r="J716" s="233"/>
      <c r="K716" s="233"/>
      <c r="L716" s="233"/>
      <c r="M716" s="233"/>
      <c r="N716" s="210"/>
      <c r="O716" s="113"/>
    </row>
    <row r="717" spans="1:15" s="115" customFormat="1" ht="18.95" customHeight="1">
      <c r="A717" s="203"/>
      <c r="B717" s="214"/>
      <c r="C717" s="210"/>
      <c r="D717" s="231"/>
      <c r="E717" s="210"/>
      <c r="F717" s="232"/>
      <c r="G717" s="233"/>
      <c r="H717" s="233"/>
      <c r="I717" s="233"/>
      <c r="J717" s="233"/>
      <c r="K717" s="233"/>
      <c r="L717" s="233"/>
      <c r="M717" s="233"/>
      <c r="N717" s="210"/>
      <c r="O717" s="113"/>
    </row>
    <row r="718" spans="1:15" s="115" customFormat="1" ht="18.95" customHeight="1">
      <c r="A718" s="203"/>
      <c r="B718" s="214"/>
      <c r="C718" s="210"/>
      <c r="D718" s="231"/>
      <c r="E718" s="210"/>
      <c r="F718" s="232"/>
      <c r="G718" s="233"/>
      <c r="H718" s="233"/>
      <c r="I718" s="233"/>
      <c r="J718" s="233"/>
      <c r="K718" s="233"/>
      <c r="L718" s="233"/>
      <c r="M718" s="233"/>
      <c r="N718" s="210"/>
      <c r="O718" s="113"/>
    </row>
    <row r="719" spans="1:15" s="115" customFormat="1" ht="18.95" customHeight="1">
      <c r="A719" s="203"/>
      <c r="B719" s="214"/>
      <c r="C719" s="210"/>
      <c r="D719" s="231"/>
      <c r="E719" s="210"/>
      <c r="F719" s="232"/>
      <c r="G719" s="233"/>
      <c r="H719" s="233"/>
      <c r="I719" s="233"/>
      <c r="J719" s="233"/>
      <c r="K719" s="233"/>
      <c r="L719" s="233"/>
      <c r="M719" s="233"/>
      <c r="N719" s="210"/>
      <c r="O719" s="113"/>
    </row>
    <row r="720" spans="1:15" s="115" customFormat="1" ht="18.95" customHeight="1">
      <c r="A720" s="203"/>
      <c r="B720" s="214"/>
      <c r="C720" s="210"/>
      <c r="D720" s="231"/>
      <c r="E720" s="210"/>
      <c r="F720" s="232"/>
      <c r="G720" s="233"/>
      <c r="H720" s="233"/>
      <c r="I720" s="233"/>
      <c r="J720" s="233"/>
      <c r="K720" s="233"/>
      <c r="L720" s="233"/>
      <c r="M720" s="233"/>
      <c r="N720" s="210"/>
      <c r="O720" s="113"/>
    </row>
    <row r="721" spans="1:15" s="115" customFormat="1" ht="18.95" customHeight="1">
      <c r="A721" s="203"/>
      <c r="B721" s="214"/>
      <c r="C721" s="210"/>
      <c r="D721" s="231"/>
      <c r="E721" s="210"/>
      <c r="F721" s="232"/>
      <c r="G721" s="233"/>
      <c r="H721" s="233"/>
      <c r="I721" s="233"/>
      <c r="J721" s="233"/>
      <c r="K721" s="233"/>
      <c r="L721" s="233"/>
      <c r="M721" s="233"/>
      <c r="N721" s="210"/>
      <c r="O721" s="113"/>
    </row>
    <row r="722" spans="1:15" s="115" customFormat="1" ht="18.95" customHeight="1">
      <c r="A722" s="203"/>
      <c r="B722" s="214"/>
      <c r="C722" s="210"/>
      <c r="D722" s="231"/>
      <c r="E722" s="210"/>
      <c r="F722" s="232"/>
      <c r="G722" s="233"/>
      <c r="H722" s="233"/>
      <c r="I722" s="233"/>
      <c r="J722" s="233"/>
      <c r="K722" s="233"/>
      <c r="L722" s="233"/>
      <c r="M722" s="233"/>
      <c r="N722" s="210"/>
      <c r="O722" s="113"/>
    </row>
    <row r="723" spans="1:15" s="115" customFormat="1" ht="18.95" customHeight="1">
      <c r="A723" s="203"/>
      <c r="B723" s="214"/>
      <c r="C723" s="210"/>
      <c r="D723" s="231"/>
      <c r="E723" s="210"/>
      <c r="F723" s="232"/>
      <c r="G723" s="233"/>
      <c r="H723" s="233"/>
      <c r="I723" s="233"/>
      <c r="J723" s="233"/>
      <c r="K723" s="233"/>
      <c r="L723" s="233"/>
      <c r="M723" s="233"/>
      <c r="N723" s="210"/>
      <c r="O723" s="113"/>
    </row>
    <row r="724" spans="1:15" s="115" customFormat="1" ht="18.95" customHeight="1">
      <c r="A724" s="203"/>
      <c r="B724" s="214"/>
      <c r="C724" s="210"/>
      <c r="D724" s="231"/>
      <c r="E724" s="210"/>
      <c r="F724" s="232"/>
      <c r="G724" s="233"/>
      <c r="H724" s="233"/>
      <c r="I724" s="233"/>
      <c r="J724" s="233"/>
      <c r="K724" s="233"/>
      <c r="L724" s="233"/>
      <c r="M724" s="233"/>
      <c r="N724" s="210"/>
      <c r="O724" s="113"/>
    </row>
    <row r="725" spans="1:15" s="115" customFormat="1" ht="18.95" customHeight="1">
      <c r="A725" s="203"/>
      <c r="B725" s="214"/>
      <c r="C725" s="210"/>
      <c r="D725" s="231"/>
      <c r="E725" s="210"/>
      <c r="F725" s="232"/>
      <c r="G725" s="233"/>
      <c r="H725" s="233"/>
      <c r="I725" s="233"/>
      <c r="J725" s="233"/>
      <c r="K725" s="233"/>
      <c r="L725" s="233"/>
      <c r="M725" s="233"/>
      <c r="N725" s="210"/>
      <c r="O725" s="113"/>
    </row>
    <row r="726" spans="1:15" s="115" customFormat="1" ht="18.95" customHeight="1">
      <c r="A726" s="203"/>
      <c r="B726" s="214"/>
      <c r="C726" s="210"/>
      <c r="D726" s="231"/>
      <c r="E726" s="210"/>
      <c r="F726" s="232"/>
      <c r="G726" s="233"/>
      <c r="H726" s="233"/>
      <c r="I726" s="233"/>
      <c r="J726" s="233"/>
      <c r="K726" s="233"/>
      <c r="L726" s="233"/>
      <c r="M726" s="233"/>
      <c r="N726" s="210"/>
      <c r="O726" s="113"/>
    </row>
    <row r="727" spans="1:15" s="115" customFormat="1" ht="18.95" customHeight="1">
      <c r="A727" s="203"/>
      <c r="B727" s="214"/>
      <c r="C727" s="210"/>
      <c r="D727" s="231"/>
      <c r="E727" s="210"/>
      <c r="F727" s="232"/>
      <c r="G727" s="233"/>
      <c r="H727" s="233"/>
      <c r="I727" s="233"/>
      <c r="J727" s="233"/>
      <c r="K727" s="233"/>
      <c r="L727" s="233"/>
      <c r="M727" s="233"/>
      <c r="N727" s="210"/>
      <c r="O727" s="113"/>
    </row>
    <row r="728" spans="1:15" s="115" customFormat="1" ht="18.95" customHeight="1">
      <c r="A728" s="203"/>
      <c r="B728" s="214"/>
      <c r="C728" s="210"/>
      <c r="D728" s="231"/>
      <c r="E728" s="210"/>
      <c r="F728" s="232"/>
      <c r="G728" s="233"/>
      <c r="H728" s="233"/>
      <c r="I728" s="233"/>
      <c r="J728" s="233"/>
      <c r="K728" s="233"/>
      <c r="L728" s="233"/>
      <c r="M728" s="233"/>
      <c r="N728" s="210"/>
      <c r="O728" s="113"/>
    </row>
    <row r="729" spans="1:15" s="115" customFormat="1" ht="18.95" customHeight="1">
      <c r="A729" s="203"/>
      <c r="B729" s="214"/>
      <c r="C729" s="210"/>
      <c r="D729" s="231"/>
      <c r="E729" s="210"/>
      <c r="F729" s="232"/>
      <c r="G729" s="233"/>
      <c r="H729" s="233"/>
      <c r="I729" s="233"/>
      <c r="J729" s="233"/>
      <c r="K729" s="233"/>
      <c r="L729" s="233"/>
      <c r="M729" s="233"/>
      <c r="N729" s="210"/>
      <c r="O729" s="113"/>
    </row>
    <row r="730" spans="1:15" s="115" customFormat="1" ht="18.95" customHeight="1">
      <c r="A730" s="203"/>
      <c r="B730" s="214"/>
      <c r="C730" s="210"/>
      <c r="D730" s="231"/>
      <c r="E730" s="210"/>
      <c r="F730" s="232"/>
      <c r="G730" s="233"/>
      <c r="H730" s="233"/>
      <c r="I730" s="233"/>
      <c r="J730" s="233"/>
      <c r="K730" s="233"/>
      <c r="L730" s="233"/>
      <c r="M730" s="233"/>
      <c r="N730" s="210"/>
      <c r="O730" s="113"/>
    </row>
    <row r="731" spans="1:15" s="115" customFormat="1" ht="18.95" customHeight="1">
      <c r="A731" s="203"/>
      <c r="B731" s="214"/>
      <c r="C731" s="210"/>
      <c r="D731" s="231"/>
      <c r="E731" s="210"/>
      <c r="F731" s="232"/>
      <c r="G731" s="233"/>
      <c r="H731" s="233"/>
      <c r="I731" s="233"/>
      <c r="J731" s="233"/>
      <c r="K731" s="233"/>
      <c r="L731" s="233"/>
      <c r="M731" s="233"/>
      <c r="N731" s="210"/>
      <c r="O731" s="113"/>
    </row>
    <row r="732" spans="1:15" s="115" customFormat="1" ht="18.95" customHeight="1">
      <c r="A732" s="203"/>
      <c r="B732" s="214"/>
      <c r="C732" s="210"/>
      <c r="D732" s="231"/>
      <c r="E732" s="210"/>
      <c r="F732" s="232"/>
      <c r="G732" s="233"/>
      <c r="H732" s="233"/>
      <c r="I732" s="233"/>
      <c r="J732" s="233"/>
      <c r="K732" s="233"/>
      <c r="L732" s="233"/>
      <c r="M732" s="233"/>
      <c r="N732" s="210"/>
      <c r="O732" s="113"/>
    </row>
    <row r="733" spans="1:15" s="115" customFormat="1" ht="18.95" customHeight="1">
      <c r="A733" s="203"/>
      <c r="B733" s="214"/>
      <c r="C733" s="210"/>
      <c r="D733" s="231"/>
      <c r="E733" s="210"/>
      <c r="F733" s="232"/>
      <c r="G733" s="233"/>
      <c r="H733" s="233"/>
      <c r="I733" s="233"/>
      <c r="J733" s="233"/>
      <c r="K733" s="233"/>
      <c r="L733" s="233"/>
      <c r="M733" s="233"/>
      <c r="N733" s="210"/>
      <c r="O733" s="113"/>
    </row>
    <row r="734" spans="1:15" s="115" customFormat="1" ht="18.95" customHeight="1">
      <c r="A734" s="203"/>
      <c r="B734" s="214"/>
      <c r="C734" s="210"/>
      <c r="D734" s="231"/>
      <c r="E734" s="210"/>
      <c r="F734" s="232"/>
      <c r="G734" s="233"/>
      <c r="H734" s="233"/>
      <c r="I734" s="233"/>
      <c r="J734" s="233"/>
      <c r="K734" s="233"/>
      <c r="L734" s="233"/>
      <c r="M734" s="233"/>
      <c r="N734" s="210"/>
      <c r="O734" s="113"/>
    </row>
    <row r="735" spans="1:15" s="115" customFormat="1" ht="18.95" customHeight="1">
      <c r="A735" s="203"/>
      <c r="B735" s="214"/>
      <c r="C735" s="210"/>
      <c r="D735" s="231"/>
      <c r="E735" s="210"/>
      <c r="F735" s="232"/>
      <c r="G735" s="233"/>
      <c r="H735" s="233"/>
      <c r="I735" s="233"/>
      <c r="J735" s="233"/>
      <c r="K735" s="233"/>
      <c r="L735" s="233"/>
      <c r="M735" s="233"/>
      <c r="N735" s="210"/>
      <c r="O735" s="113"/>
    </row>
    <row r="736" spans="1:15" s="115" customFormat="1" ht="18.95" customHeight="1">
      <c r="A736" s="203"/>
      <c r="B736" s="214"/>
      <c r="C736" s="210"/>
      <c r="D736" s="231"/>
      <c r="E736" s="210"/>
      <c r="F736" s="232"/>
      <c r="G736" s="233"/>
      <c r="H736" s="233"/>
      <c r="I736" s="233"/>
      <c r="J736" s="233"/>
      <c r="K736" s="233"/>
      <c r="L736" s="233"/>
      <c r="M736" s="233"/>
      <c r="N736" s="210"/>
      <c r="O736" s="113"/>
    </row>
    <row r="737" spans="1:15" s="115" customFormat="1" ht="18.95" customHeight="1">
      <c r="A737" s="203"/>
      <c r="B737" s="214"/>
      <c r="C737" s="210"/>
      <c r="D737" s="231"/>
      <c r="E737" s="210"/>
      <c r="F737" s="232"/>
      <c r="G737" s="233"/>
      <c r="H737" s="233"/>
      <c r="I737" s="233"/>
      <c r="J737" s="233"/>
      <c r="K737" s="233"/>
      <c r="L737" s="233"/>
      <c r="M737" s="233"/>
      <c r="N737" s="210"/>
      <c r="O737" s="113"/>
    </row>
    <row r="738" spans="1:15" s="115" customFormat="1" ht="18.95" customHeight="1">
      <c r="A738" s="203"/>
      <c r="B738" s="214"/>
      <c r="C738" s="210"/>
      <c r="D738" s="231"/>
      <c r="E738" s="210"/>
      <c r="F738" s="232"/>
      <c r="G738" s="233"/>
      <c r="H738" s="233"/>
      <c r="I738" s="233"/>
      <c r="J738" s="233"/>
      <c r="K738" s="233"/>
      <c r="L738" s="233"/>
      <c r="M738" s="233"/>
      <c r="N738" s="210"/>
      <c r="O738" s="113"/>
    </row>
    <row r="739" spans="1:15" s="115" customFormat="1" ht="18.95" customHeight="1">
      <c r="A739" s="203"/>
      <c r="B739" s="214"/>
      <c r="C739" s="210"/>
      <c r="D739" s="231"/>
      <c r="E739" s="210"/>
      <c r="F739" s="232"/>
      <c r="G739" s="233"/>
      <c r="H739" s="233"/>
      <c r="I739" s="233"/>
      <c r="J739" s="233"/>
      <c r="K739" s="233"/>
      <c r="L739" s="233"/>
      <c r="M739" s="233"/>
      <c r="N739" s="210"/>
      <c r="O739" s="113"/>
    </row>
    <row r="740" spans="1:15" s="115" customFormat="1" ht="18.95" customHeight="1">
      <c r="A740" s="203"/>
      <c r="B740" s="214"/>
      <c r="C740" s="210"/>
      <c r="D740" s="231"/>
      <c r="E740" s="210"/>
      <c r="F740" s="232"/>
      <c r="G740" s="233"/>
      <c r="H740" s="233"/>
      <c r="I740" s="233"/>
      <c r="J740" s="233"/>
      <c r="K740" s="233"/>
      <c r="L740" s="233"/>
      <c r="M740" s="233"/>
      <c r="N740" s="210"/>
      <c r="O740" s="113"/>
    </row>
    <row r="741" spans="1:15" s="115" customFormat="1" ht="18.95" customHeight="1">
      <c r="A741" s="203"/>
      <c r="B741" s="214"/>
      <c r="C741" s="210"/>
      <c r="D741" s="231"/>
      <c r="E741" s="210"/>
      <c r="F741" s="232"/>
      <c r="G741" s="233"/>
      <c r="H741" s="233"/>
      <c r="I741" s="233"/>
      <c r="J741" s="233"/>
      <c r="K741" s="233"/>
      <c r="L741" s="233"/>
      <c r="M741" s="233"/>
      <c r="N741" s="210"/>
      <c r="O741" s="113"/>
    </row>
    <row r="742" spans="1:15" s="115" customFormat="1" ht="18.95" customHeight="1">
      <c r="A742" s="203"/>
      <c r="B742" s="214"/>
      <c r="C742" s="210"/>
      <c r="D742" s="231"/>
      <c r="E742" s="210"/>
      <c r="F742" s="232"/>
      <c r="G742" s="233"/>
      <c r="H742" s="233"/>
      <c r="I742" s="233"/>
      <c r="J742" s="233"/>
      <c r="K742" s="233"/>
      <c r="L742" s="233"/>
      <c r="M742" s="233"/>
      <c r="N742" s="210"/>
      <c r="O742" s="113"/>
    </row>
    <row r="743" spans="1:15" s="115" customFormat="1" ht="18.95" customHeight="1">
      <c r="A743" s="203"/>
      <c r="B743" s="214"/>
      <c r="C743" s="210"/>
      <c r="D743" s="231"/>
      <c r="E743" s="210"/>
      <c r="F743" s="232"/>
      <c r="G743" s="233"/>
      <c r="H743" s="233"/>
      <c r="I743" s="233"/>
      <c r="J743" s="233"/>
      <c r="K743" s="233"/>
      <c r="L743" s="233"/>
      <c r="M743" s="233"/>
      <c r="N743" s="210"/>
      <c r="O743" s="113"/>
    </row>
    <row r="744" spans="1:15" s="115" customFormat="1" ht="18.95" customHeight="1">
      <c r="A744" s="203"/>
      <c r="B744" s="214"/>
      <c r="C744" s="210"/>
      <c r="D744" s="231"/>
      <c r="E744" s="210"/>
      <c r="F744" s="232"/>
      <c r="G744" s="233"/>
      <c r="H744" s="233"/>
      <c r="I744" s="233"/>
      <c r="J744" s="233"/>
      <c r="K744" s="233"/>
      <c r="L744" s="233"/>
      <c r="M744" s="233"/>
      <c r="N744" s="210"/>
      <c r="O744" s="113"/>
    </row>
    <row r="745" spans="1:15" s="115" customFormat="1" ht="18.95" customHeight="1">
      <c r="A745" s="203"/>
      <c r="B745" s="214"/>
      <c r="C745" s="210"/>
      <c r="D745" s="231"/>
      <c r="E745" s="210"/>
      <c r="F745" s="232"/>
      <c r="G745" s="233"/>
      <c r="H745" s="233"/>
      <c r="I745" s="233"/>
      <c r="J745" s="233"/>
      <c r="K745" s="233"/>
      <c r="L745" s="233"/>
      <c r="M745" s="233"/>
      <c r="N745" s="210"/>
      <c r="O745" s="113"/>
    </row>
    <row r="746" spans="1:15" s="115" customFormat="1" ht="18.95" customHeight="1">
      <c r="A746" s="203"/>
      <c r="B746" s="214"/>
      <c r="C746" s="210"/>
      <c r="D746" s="231"/>
      <c r="E746" s="210"/>
      <c r="F746" s="232"/>
      <c r="G746" s="233"/>
      <c r="H746" s="233"/>
      <c r="I746" s="233"/>
      <c r="J746" s="233"/>
      <c r="K746" s="233"/>
      <c r="L746" s="233"/>
      <c r="M746" s="233"/>
      <c r="N746" s="210"/>
      <c r="O746" s="113"/>
    </row>
    <row r="747" spans="1:15" s="115" customFormat="1" ht="18.95" customHeight="1">
      <c r="A747" s="203"/>
      <c r="B747" s="214"/>
      <c r="C747" s="210"/>
      <c r="D747" s="231"/>
      <c r="E747" s="210"/>
      <c r="F747" s="232"/>
      <c r="G747" s="233"/>
      <c r="H747" s="233"/>
      <c r="I747" s="233"/>
      <c r="J747" s="233"/>
      <c r="K747" s="233"/>
      <c r="L747" s="233"/>
      <c r="M747" s="233"/>
      <c r="N747" s="210"/>
      <c r="O747" s="113"/>
    </row>
    <row r="748" spans="1:15" s="115" customFormat="1" ht="18.95" customHeight="1">
      <c r="A748" s="203"/>
      <c r="B748" s="214"/>
      <c r="C748" s="210"/>
      <c r="D748" s="231"/>
      <c r="E748" s="210"/>
      <c r="F748" s="232"/>
      <c r="G748" s="233"/>
      <c r="H748" s="233"/>
      <c r="I748" s="233"/>
      <c r="J748" s="233"/>
      <c r="K748" s="233"/>
      <c r="L748" s="233"/>
      <c r="M748" s="233"/>
      <c r="N748" s="210"/>
      <c r="O748" s="113"/>
    </row>
    <row r="749" spans="1:15" s="115" customFormat="1" ht="18.95" customHeight="1">
      <c r="A749" s="203"/>
      <c r="B749" s="214"/>
      <c r="C749" s="210"/>
      <c r="D749" s="231"/>
      <c r="E749" s="210"/>
      <c r="F749" s="232"/>
      <c r="G749" s="233"/>
      <c r="H749" s="233"/>
      <c r="I749" s="233"/>
      <c r="J749" s="233"/>
      <c r="K749" s="233"/>
      <c r="L749" s="233"/>
      <c r="M749" s="233"/>
      <c r="N749" s="210"/>
      <c r="O749" s="113"/>
    </row>
    <row r="750" spans="1:15" s="115" customFormat="1" ht="18.95" customHeight="1">
      <c r="A750" s="203"/>
      <c r="B750" s="214"/>
      <c r="C750" s="210"/>
      <c r="D750" s="231"/>
      <c r="E750" s="210"/>
      <c r="F750" s="232"/>
      <c r="G750" s="233"/>
      <c r="H750" s="233"/>
      <c r="I750" s="233"/>
      <c r="J750" s="233"/>
      <c r="K750" s="233"/>
      <c r="L750" s="233"/>
      <c r="M750" s="233"/>
      <c r="N750" s="210"/>
      <c r="O750" s="113"/>
    </row>
    <row r="751" spans="1:15" s="115" customFormat="1" ht="18.95" customHeight="1">
      <c r="A751" s="203"/>
      <c r="B751" s="214"/>
      <c r="C751" s="210"/>
      <c r="D751" s="231"/>
      <c r="E751" s="210"/>
      <c r="F751" s="232"/>
      <c r="G751" s="233"/>
      <c r="H751" s="233"/>
      <c r="I751" s="233"/>
      <c r="J751" s="233"/>
      <c r="K751" s="233"/>
      <c r="L751" s="233"/>
      <c r="M751" s="233"/>
      <c r="N751" s="210"/>
      <c r="O751" s="113"/>
    </row>
    <row r="752" spans="1:15" s="115" customFormat="1" ht="18.95" customHeight="1">
      <c r="A752" s="203"/>
      <c r="B752" s="214"/>
      <c r="C752" s="210"/>
      <c r="D752" s="231"/>
      <c r="E752" s="210"/>
      <c r="F752" s="232"/>
      <c r="G752" s="233"/>
      <c r="H752" s="233"/>
      <c r="I752" s="233"/>
      <c r="J752" s="233"/>
      <c r="K752" s="233"/>
      <c r="L752" s="233"/>
      <c r="M752" s="233"/>
      <c r="N752" s="210"/>
      <c r="O752" s="113"/>
    </row>
    <row r="753" spans="1:15" s="115" customFormat="1" ht="18.95" customHeight="1">
      <c r="A753" s="203"/>
      <c r="B753" s="214"/>
      <c r="C753" s="210"/>
      <c r="D753" s="231"/>
      <c r="E753" s="210"/>
      <c r="F753" s="232"/>
      <c r="G753" s="233"/>
      <c r="H753" s="233"/>
      <c r="I753" s="233"/>
      <c r="J753" s="233"/>
      <c r="K753" s="233"/>
      <c r="L753" s="233"/>
      <c r="M753" s="233"/>
      <c r="N753" s="210"/>
      <c r="O753" s="113"/>
    </row>
    <row r="754" spans="1:15" s="115" customFormat="1" ht="18.95" customHeight="1">
      <c r="A754" s="203"/>
      <c r="B754" s="214"/>
      <c r="C754" s="210"/>
      <c r="D754" s="231"/>
      <c r="E754" s="210"/>
      <c r="F754" s="232"/>
      <c r="G754" s="233"/>
      <c r="H754" s="233"/>
      <c r="I754" s="233"/>
      <c r="J754" s="233"/>
      <c r="K754" s="233"/>
      <c r="L754" s="233"/>
      <c r="M754" s="233"/>
      <c r="N754" s="210"/>
      <c r="O754" s="113"/>
    </row>
    <row r="755" spans="1:15" s="115" customFormat="1" ht="18.95" customHeight="1">
      <c r="A755" s="203"/>
      <c r="B755" s="214"/>
      <c r="C755" s="210"/>
      <c r="D755" s="231"/>
      <c r="E755" s="210"/>
      <c r="F755" s="232"/>
      <c r="G755" s="233"/>
      <c r="H755" s="233"/>
      <c r="I755" s="233"/>
      <c r="J755" s="233"/>
      <c r="K755" s="233"/>
      <c r="L755" s="233"/>
      <c r="M755" s="233"/>
      <c r="N755" s="210"/>
      <c r="O755" s="113"/>
    </row>
    <row r="756" spans="1:15" s="115" customFormat="1" ht="18.95" customHeight="1">
      <c r="A756" s="203"/>
      <c r="B756" s="214"/>
      <c r="C756" s="210"/>
      <c r="D756" s="231"/>
      <c r="E756" s="210"/>
      <c r="F756" s="232"/>
      <c r="G756" s="233"/>
      <c r="H756" s="233"/>
      <c r="I756" s="233"/>
      <c r="J756" s="233"/>
      <c r="K756" s="233"/>
      <c r="L756" s="233"/>
      <c r="M756" s="233"/>
      <c r="N756" s="210"/>
      <c r="O756" s="113"/>
    </row>
    <row r="757" spans="1:15" s="115" customFormat="1" ht="18.95" customHeight="1">
      <c r="A757" s="203"/>
      <c r="B757" s="214"/>
      <c r="C757" s="210"/>
      <c r="D757" s="231"/>
      <c r="E757" s="210"/>
      <c r="F757" s="232"/>
      <c r="G757" s="233"/>
      <c r="H757" s="233"/>
      <c r="I757" s="233"/>
      <c r="J757" s="233"/>
      <c r="K757" s="233"/>
      <c r="L757" s="233"/>
      <c r="M757" s="233"/>
      <c r="N757" s="210"/>
      <c r="O757" s="113"/>
    </row>
    <row r="758" spans="1:15" s="115" customFormat="1" ht="18.95" customHeight="1">
      <c r="A758" s="203"/>
      <c r="B758" s="214"/>
      <c r="C758" s="210"/>
      <c r="D758" s="231"/>
      <c r="E758" s="210"/>
      <c r="F758" s="232"/>
      <c r="G758" s="233"/>
      <c r="H758" s="233"/>
      <c r="I758" s="233"/>
      <c r="J758" s="233"/>
      <c r="K758" s="233"/>
      <c r="L758" s="233"/>
      <c r="M758" s="233"/>
      <c r="N758" s="210"/>
      <c r="O758" s="113"/>
    </row>
    <row r="759" spans="1:15" s="115" customFormat="1" ht="18.95" customHeight="1">
      <c r="A759" s="203"/>
      <c r="B759" s="214"/>
      <c r="C759" s="210"/>
      <c r="D759" s="231"/>
      <c r="E759" s="210"/>
      <c r="F759" s="232"/>
      <c r="G759" s="233"/>
      <c r="H759" s="233"/>
      <c r="I759" s="233"/>
      <c r="J759" s="233"/>
      <c r="K759" s="233"/>
      <c r="L759" s="233"/>
      <c r="M759" s="233"/>
      <c r="N759" s="210"/>
      <c r="O759" s="113"/>
    </row>
    <row r="760" spans="1:15" s="115" customFormat="1" ht="18.95" customHeight="1">
      <c r="A760" s="203"/>
      <c r="B760" s="214"/>
      <c r="C760" s="210"/>
      <c r="D760" s="231"/>
      <c r="E760" s="210"/>
      <c r="F760" s="232"/>
      <c r="G760" s="233"/>
      <c r="H760" s="233"/>
      <c r="I760" s="233"/>
      <c r="J760" s="233"/>
      <c r="K760" s="233"/>
      <c r="L760" s="233"/>
      <c r="M760" s="233"/>
      <c r="N760" s="210"/>
      <c r="O760" s="113"/>
    </row>
    <row r="761" spans="1:15" s="115" customFormat="1" ht="18.95" customHeight="1">
      <c r="A761" s="203"/>
      <c r="B761" s="214"/>
      <c r="C761" s="210"/>
      <c r="D761" s="231"/>
      <c r="E761" s="210"/>
      <c r="F761" s="232"/>
      <c r="G761" s="233"/>
      <c r="H761" s="233"/>
      <c r="I761" s="233"/>
      <c r="J761" s="233"/>
      <c r="K761" s="233"/>
      <c r="L761" s="233"/>
      <c r="M761" s="233"/>
      <c r="N761" s="210"/>
      <c r="O761" s="113"/>
    </row>
    <row r="762" spans="1:15" s="115" customFormat="1" ht="18.95" customHeight="1">
      <c r="A762" s="203"/>
      <c r="B762" s="214"/>
      <c r="C762" s="210"/>
      <c r="D762" s="231"/>
      <c r="E762" s="210"/>
      <c r="F762" s="232"/>
      <c r="G762" s="233"/>
      <c r="H762" s="233"/>
      <c r="I762" s="233"/>
      <c r="J762" s="233"/>
      <c r="K762" s="233"/>
      <c r="L762" s="233"/>
      <c r="M762" s="233"/>
      <c r="N762" s="210"/>
      <c r="O762" s="113"/>
    </row>
    <row r="763" spans="1:15" s="115" customFormat="1" ht="18.95" customHeight="1">
      <c r="A763" s="203"/>
      <c r="B763" s="214"/>
      <c r="C763" s="210"/>
      <c r="D763" s="231"/>
      <c r="E763" s="210"/>
      <c r="F763" s="232"/>
      <c r="G763" s="233"/>
      <c r="H763" s="233"/>
      <c r="I763" s="233"/>
      <c r="J763" s="233"/>
      <c r="K763" s="233"/>
      <c r="L763" s="233"/>
      <c r="M763" s="233"/>
      <c r="N763" s="210"/>
      <c r="O763" s="113"/>
    </row>
    <row r="764" spans="1:15" s="115" customFormat="1" ht="18.95" customHeight="1">
      <c r="A764" s="203"/>
      <c r="B764" s="214"/>
      <c r="C764" s="210"/>
      <c r="D764" s="231"/>
      <c r="E764" s="210"/>
      <c r="F764" s="232"/>
      <c r="G764" s="233"/>
      <c r="H764" s="233"/>
      <c r="I764" s="233"/>
      <c r="J764" s="233"/>
      <c r="K764" s="233"/>
      <c r="L764" s="233"/>
      <c r="M764" s="233"/>
      <c r="N764" s="210"/>
      <c r="O764" s="113"/>
    </row>
    <row r="765" spans="1:15" s="115" customFormat="1" ht="18.95" customHeight="1">
      <c r="A765" s="203"/>
      <c r="B765" s="214"/>
      <c r="C765" s="210"/>
      <c r="D765" s="231"/>
      <c r="E765" s="210"/>
      <c r="F765" s="232"/>
      <c r="G765" s="233"/>
      <c r="H765" s="233"/>
      <c r="I765" s="233"/>
      <c r="J765" s="233"/>
      <c r="K765" s="233"/>
      <c r="L765" s="233"/>
      <c r="M765" s="233"/>
      <c r="N765" s="210"/>
      <c r="O765" s="113"/>
    </row>
    <row r="766" spans="1:15" s="115" customFormat="1" ht="18.95" customHeight="1">
      <c r="A766" s="203"/>
      <c r="B766" s="214"/>
      <c r="C766" s="210"/>
      <c r="D766" s="231"/>
      <c r="E766" s="210"/>
      <c r="F766" s="232"/>
      <c r="G766" s="233"/>
      <c r="H766" s="233"/>
      <c r="I766" s="233"/>
      <c r="J766" s="233"/>
      <c r="K766" s="233"/>
      <c r="L766" s="233"/>
      <c r="M766" s="233"/>
      <c r="N766" s="210"/>
      <c r="O766" s="113"/>
    </row>
    <row r="767" spans="1:15" s="115" customFormat="1" ht="18.95" customHeight="1">
      <c r="A767" s="203"/>
      <c r="B767" s="214"/>
      <c r="C767" s="210"/>
      <c r="D767" s="231"/>
      <c r="E767" s="210"/>
      <c r="F767" s="232"/>
      <c r="G767" s="233"/>
      <c r="H767" s="233"/>
      <c r="I767" s="233"/>
      <c r="J767" s="233"/>
      <c r="K767" s="233"/>
      <c r="L767" s="233"/>
      <c r="M767" s="233"/>
      <c r="N767" s="210"/>
      <c r="O767" s="113"/>
    </row>
    <row r="768" spans="1:15" s="115" customFormat="1" ht="18.95" customHeight="1">
      <c r="A768" s="203"/>
      <c r="B768" s="214"/>
      <c r="C768" s="210"/>
      <c r="D768" s="231"/>
      <c r="E768" s="210"/>
      <c r="F768" s="232"/>
      <c r="G768" s="233"/>
      <c r="H768" s="233"/>
      <c r="I768" s="233"/>
      <c r="J768" s="233"/>
      <c r="K768" s="233"/>
      <c r="L768" s="233"/>
      <c r="M768" s="233"/>
      <c r="N768" s="210"/>
      <c r="O768" s="113"/>
    </row>
    <row r="769" spans="1:15" s="115" customFormat="1" ht="18.95" customHeight="1">
      <c r="A769" s="203"/>
      <c r="B769" s="214"/>
      <c r="C769" s="210"/>
      <c r="D769" s="231"/>
      <c r="E769" s="210"/>
      <c r="F769" s="232"/>
      <c r="G769" s="233"/>
      <c r="H769" s="233"/>
      <c r="I769" s="233"/>
      <c r="J769" s="233"/>
      <c r="K769" s="233"/>
      <c r="L769" s="233"/>
      <c r="M769" s="233"/>
      <c r="N769" s="210"/>
      <c r="O769" s="113"/>
    </row>
    <row r="770" spans="1:15" s="115" customFormat="1" ht="18.95" customHeight="1">
      <c r="A770" s="203"/>
      <c r="B770" s="214"/>
      <c r="C770" s="210"/>
      <c r="D770" s="231"/>
      <c r="E770" s="210"/>
      <c r="F770" s="232"/>
      <c r="G770" s="233"/>
      <c r="H770" s="233"/>
      <c r="I770" s="233"/>
      <c r="J770" s="233"/>
      <c r="K770" s="233"/>
      <c r="L770" s="233"/>
      <c r="M770" s="233"/>
      <c r="N770" s="210"/>
      <c r="O770" s="113"/>
    </row>
    <row r="771" spans="1:15" s="115" customFormat="1" ht="18.95" customHeight="1">
      <c r="A771" s="203"/>
      <c r="B771" s="214"/>
      <c r="C771" s="210"/>
      <c r="D771" s="231"/>
      <c r="E771" s="210"/>
      <c r="F771" s="232"/>
      <c r="G771" s="233"/>
      <c r="H771" s="233"/>
      <c r="I771" s="233"/>
      <c r="J771" s="233"/>
      <c r="K771" s="233"/>
      <c r="L771" s="233"/>
      <c r="M771" s="233"/>
      <c r="N771" s="210"/>
      <c r="O771" s="113"/>
    </row>
    <row r="772" spans="1:15" s="115" customFormat="1" ht="18.95" customHeight="1">
      <c r="A772" s="203"/>
      <c r="B772" s="214"/>
      <c r="C772" s="210"/>
      <c r="D772" s="231"/>
      <c r="E772" s="210"/>
      <c r="F772" s="232"/>
      <c r="G772" s="233"/>
      <c r="H772" s="233"/>
      <c r="I772" s="233"/>
      <c r="J772" s="233"/>
      <c r="K772" s="233"/>
      <c r="L772" s="233"/>
      <c r="M772" s="233"/>
      <c r="N772" s="210"/>
      <c r="O772" s="113"/>
    </row>
    <row r="773" spans="1:15" s="115" customFormat="1" ht="18.95" customHeight="1">
      <c r="A773" s="203"/>
      <c r="B773" s="214"/>
      <c r="C773" s="210"/>
      <c r="D773" s="231"/>
      <c r="E773" s="210"/>
      <c r="F773" s="232"/>
      <c r="G773" s="233"/>
      <c r="H773" s="233"/>
      <c r="I773" s="233"/>
      <c r="J773" s="233"/>
      <c r="K773" s="233"/>
      <c r="L773" s="233"/>
      <c r="M773" s="233"/>
      <c r="N773" s="210"/>
      <c r="O773" s="113"/>
    </row>
    <row r="774" spans="1:15" s="115" customFormat="1" ht="18.95" customHeight="1">
      <c r="A774" s="203"/>
      <c r="B774" s="214"/>
      <c r="C774" s="210"/>
      <c r="D774" s="231"/>
      <c r="E774" s="210"/>
      <c r="F774" s="232"/>
      <c r="G774" s="233"/>
      <c r="H774" s="233"/>
      <c r="I774" s="233"/>
      <c r="J774" s="233"/>
      <c r="K774" s="233"/>
      <c r="L774" s="233"/>
      <c r="M774" s="233"/>
      <c r="N774" s="210"/>
      <c r="O774" s="113"/>
    </row>
    <row r="775" spans="1:15" s="115" customFormat="1" ht="18.95" customHeight="1">
      <c r="A775" s="203"/>
      <c r="B775" s="214"/>
      <c r="C775" s="210"/>
      <c r="D775" s="231"/>
      <c r="E775" s="210"/>
      <c r="F775" s="232"/>
      <c r="G775" s="233"/>
      <c r="H775" s="233"/>
      <c r="I775" s="233"/>
      <c r="J775" s="233"/>
      <c r="K775" s="233"/>
      <c r="L775" s="233"/>
      <c r="M775" s="233"/>
      <c r="N775" s="210"/>
      <c r="O775" s="113"/>
    </row>
    <row r="776" spans="1:15" s="115" customFormat="1" ht="18.95" customHeight="1">
      <c r="A776" s="203"/>
      <c r="B776" s="214"/>
      <c r="C776" s="210"/>
      <c r="D776" s="231"/>
      <c r="E776" s="210"/>
      <c r="F776" s="232"/>
      <c r="G776" s="233"/>
      <c r="H776" s="233"/>
      <c r="I776" s="233"/>
      <c r="J776" s="233"/>
      <c r="K776" s="233"/>
      <c r="L776" s="233"/>
      <c r="M776" s="233"/>
      <c r="N776" s="210"/>
      <c r="O776" s="113"/>
    </row>
    <row r="777" spans="1:15" s="115" customFormat="1" ht="18.95" customHeight="1">
      <c r="A777" s="203"/>
      <c r="B777" s="214"/>
      <c r="C777" s="210"/>
      <c r="D777" s="231"/>
      <c r="E777" s="210"/>
      <c r="F777" s="232"/>
      <c r="G777" s="233"/>
      <c r="H777" s="233"/>
      <c r="I777" s="233"/>
      <c r="J777" s="233"/>
      <c r="K777" s="233"/>
      <c r="L777" s="233"/>
      <c r="M777" s="233"/>
      <c r="N777" s="210"/>
      <c r="O777" s="113"/>
    </row>
    <row r="778" spans="1:15" s="115" customFormat="1" ht="18.95" customHeight="1">
      <c r="A778" s="203"/>
      <c r="B778" s="214"/>
      <c r="C778" s="210"/>
      <c r="D778" s="231"/>
      <c r="E778" s="210"/>
      <c r="F778" s="232"/>
      <c r="G778" s="233"/>
      <c r="H778" s="233"/>
      <c r="I778" s="233"/>
      <c r="J778" s="233"/>
      <c r="K778" s="233"/>
      <c r="L778" s="233"/>
      <c r="M778" s="233"/>
      <c r="N778" s="210"/>
      <c r="O778" s="113"/>
    </row>
    <row r="779" spans="1:15" s="115" customFormat="1" ht="18.95" customHeight="1">
      <c r="A779" s="203"/>
      <c r="B779" s="214"/>
      <c r="C779" s="210"/>
      <c r="D779" s="231"/>
      <c r="E779" s="210"/>
      <c r="F779" s="232"/>
      <c r="G779" s="233"/>
      <c r="H779" s="233"/>
      <c r="I779" s="233"/>
      <c r="J779" s="233"/>
      <c r="K779" s="233"/>
      <c r="L779" s="233"/>
      <c r="M779" s="233"/>
      <c r="N779" s="210"/>
      <c r="O779" s="113"/>
    </row>
    <row r="780" spans="1:15" s="115" customFormat="1" ht="18.95" customHeight="1">
      <c r="A780" s="203"/>
      <c r="B780" s="214"/>
      <c r="C780" s="210"/>
      <c r="D780" s="231"/>
      <c r="E780" s="210"/>
      <c r="F780" s="232"/>
      <c r="G780" s="233"/>
      <c r="H780" s="233"/>
      <c r="I780" s="233"/>
      <c r="J780" s="233"/>
      <c r="K780" s="233"/>
      <c r="L780" s="233"/>
      <c r="M780" s="233"/>
      <c r="N780" s="210"/>
      <c r="O780" s="113"/>
    </row>
    <row r="781" spans="1:15" s="115" customFormat="1" ht="18.95" customHeight="1">
      <c r="A781" s="203"/>
      <c r="B781" s="214"/>
      <c r="C781" s="210"/>
      <c r="D781" s="231"/>
      <c r="E781" s="210"/>
      <c r="F781" s="232"/>
      <c r="G781" s="233"/>
      <c r="H781" s="233"/>
      <c r="I781" s="233"/>
      <c r="J781" s="233"/>
      <c r="K781" s="233"/>
      <c r="L781" s="233"/>
      <c r="M781" s="233"/>
      <c r="N781" s="210"/>
      <c r="O781" s="113"/>
    </row>
    <row r="782" spans="1:15" s="115" customFormat="1" ht="18.95" customHeight="1">
      <c r="A782" s="203"/>
      <c r="B782" s="214"/>
      <c r="C782" s="210"/>
      <c r="D782" s="231"/>
      <c r="E782" s="210"/>
      <c r="F782" s="232"/>
      <c r="G782" s="233"/>
      <c r="H782" s="233"/>
      <c r="I782" s="233"/>
      <c r="J782" s="233"/>
      <c r="K782" s="233"/>
      <c r="L782" s="233"/>
      <c r="M782" s="233"/>
      <c r="N782" s="210"/>
      <c r="O782" s="113"/>
    </row>
    <row r="783" spans="1:15" s="115" customFormat="1" ht="18.95" customHeight="1">
      <c r="A783" s="203"/>
      <c r="B783" s="214"/>
      <c r="C783" s="210"/>
      <c r="D783" s="231"/>
      <c r="E783" s="210"/>
      <c r="F783" s="232"/>
      <c r="G783" s="233"/>
      <c r="H783" s="233"/>
      <c r="I783" s="233"/>
      <c r="J783" s="233"/>
      <c r="K783" s="233"/>
      <c r="L783" s="233"/>
      <c r="M783" s="233"/>
      <c r="N783" s="210"/>
      <c r="O783" s="113"/>
    </row>
    <row r="784" spans="1:15" s="115" customFormat="1" ht="18.95" customHeight="1">
      <c r="A784" s="203"/>
      <c r="B784" s="214"/>
      <c r="C784" s="210"/>
      <c r="D784" s="231"/>
      <c r="E784" s="210"/>
      <c r="F784" s="232"/>
      <c r="G784" s="233"/>
      <c r="H784" s="233"/>
      <c r="I784" s="233"/>
      <c r="J784" s="233"/>
      <c r="K784" s="233"/>
      <c r="L784" s="233"/>
      <c r="M784" s="233"/>
      <c r="N784" s="210"/>
      <c r="O784" s="113"/>
    </row>
    <row r="785" spans="1:15" s="115" customFormat="1" ht="18.95" customHeight="1">
      <c r="A785" s="203"/>
      <c r="B785" s="214"/>
      <c r="C785" s="210"/>
      <c r="D785" s="231"/>
      <c r="E785" s="210"/>
      <c r="F785" s="232"/>
      <c r="G785" s="233"/>
      <c r="H785" s="233"/>
      <c r="I785" s="233"/>
      <c r="J785" s="233"/>
      <c r="K785" s="233"/>
      <c r="L785" s="233"/>
      <c r="M785" s="233"/>
      <c r="N785" s="210"/>
      <c r="O785" s="113"/>
    </row>
    <row r="786" spans="1:15" s="115" customFormat="1" ht="18.95" customHeight="1">
      <c r="A786" s="203"/>
      <c r="B786" s="214"/>
      <c r="C786" s="210"/>
      <c r="D786" s="231"/>
      <c r="E786" s="210"/>
      <c r="F786" s="232"/>
      <c r="G786" s="233"/>
      <c r="H786" s="233"/>
      <c r="I786" s="233"/>
      <c r="J786" s="233"/>
      <c r="K786" s="233"/>
      <c r="L786" s="233"/>
      <c r="M786" s="233"/>
      <c r="N786" s="210"/>
      <c r="O786" s="113"/>
    </row>
    <row r="787" spans="1:15" s="115" customFormat="1" ht="18.95" customHeight="1">
      <c r="A787" s="203"/>
      <c r="B787" s="214"/>
      <c r="C787" s="210"/>
      <c r="D787" s="231"/>
      <c r="E787" s="210"/>
      <c r="F787" s="232"/>
      <c r="G787" s="233"/>
      <c r="H787" s="233"/>
      <c r="I787" s="233"/>
      <c r="J787" s="233"/>
      <c r="K787" s="233"/>
      <c r="L787" s="233"/>
      <c r="M787" s="233"/>
      <c r="N787" s="210"/>
      <c r="O787" s="113"/>
    </row>
    <row r="788" spans="1:15" s="115" customFormat="1" ht="18.95" customHeight="1">
      <c r="A788" s="203"/>
      <c r="B788" s="214"/>
      <c r="C788" s="210"/>
      <c r="D788" s="231"/>
      <c r="E788" s="210"/>
      <c r="F788" s="232"/>
      <c r="G788" s="233"/>
      <c r="H788" s="233"/>
      <c r="I788" s="233"/>
      <c r="J788" s="233"/>
      <c r="K788" s="233"/>
      <c r="L788" s="233"/>
      <c r="M788" s="233"/>
      <c r="N788" s="210"/>
      <c r="O788" s="113"/>
    </row>
    <row r="789" spans="1:15" s="115" customFormat="1" ht="18.95" customHeight="1">
      <c r="A789" s="203"/>
      <c r="B789" s="214"/>
      <c r="C789" s="210"/>
      <c r="D789" s="231"/>
      <c r="E789" s="210"/>
      <c r="F789" s="232"/>
      <c r="G789" s="233"/>
      <c r="H789" s="233"/>
      <c r="I789" s="233"/>
      <c r="J789" s="233"/>
      <c r="K789" s="233"/>
      <c r="L789" s="233"/>
      <c r="M789" s="233"/>
      <c r="N789" s="210"/>
      <c r="O789" s="113"/>
    </row>
    <row r="790" spans="1:15" s="115" customFormat="1" ht="18.95" customHeight="1">
      <c r="A790" s="203"/>
      <c r="B790" s="214"/>
      <c r="C790" s="210"/>
      <c r="D790" s="231"/>
      <c r="E790" s="210"/>
      <c r="F790" s="232"/>
      <c r="G790" s="233"/>
      <c r="H790" s="233"/>
      <c r="I790" s="233"/>
      <c r="J790" s="233"/>
      <c r="K790" s="233"/>
      <c r="L790" s="233"/>
      <c r="M790" s="233"/>
      <c r="N790" s="210"/>
      <c r="O790" s="113"/>
    </row>
    <row r="791" spans="1:15" s="115" customFormat="1" ht="18.95" customHeight="1">
      <c r="A791" s="203"/>
      <c r="B791" s="214"/>
      <c r="C791" s="210"/>
      <c r="D791" s="231"/>
      <c r="E791" s="210"/>
      <c r="F791" s="232"/>
      <c r="G791" s="233"/>
      <c r="H791" s="233"/>
      <c r="I791" s="233"/>
      <c r="J791" s="233"/>
      <c r="K791" s="233"/>
      <c r="L791" s="233"/>
      <c r="M791" s="233"/>
      <c r="N791" s="210"/>
      <c r="O791" s="113"/>
    </row>
    <row r="792" spans="1:15" s="115" customFormat="1" ht="18.95" customHeight="1">
      <c r="A792" s="203"/>
      <c r="B792" s="214"/>
      <c r="C792" s="210"/>
      <c r="D792" s="231"/>
      <c r="E792" s="210"/>
      <c r="F792" s="232"/>
      <c r="G792" s="233"/>
      <c r="H792" s="233"/>
      <c r="I792" s="233"/>
      <c r="J792" s="233"/>
      <c r="K792" s="233"/>
      <c r="L792" s="233"/>
      <c r="M792" s="233"/>
      <c r="N792" s="210"/>
      <c r="O792" s="113"/>
    </row>
    <row r="793" spans="1:15" s="115" customFormat="1" ht="18.95" customHeight="1">
      <c r="A793" s="203"/>
      <c r="B793" s="214"/>
      <c r="C793" s="210"/>
      <c r="D793" s="231"/>
      <c r="E793" s="210"/>
      <c r="F793" s="232"/>
      <c r="G793" s="233"/>
      <c r="H793" s="233"/>
      <c r="I793" s="233"/>
      <c r="J793" s="233"/>
      <c r="K793" s="233"/>
      <c r="L793" s="233"/>
      <c r="M793" s="233"/>
      <c r="N793" s="210"/>
      <c r="O793" s="113"/>
    </row>
    <row r="794" spans="1:15" s="115" customFormat="1" ht="18.95" customHeight="1">
      <c r="A794" s="203"/>
      <c r="B794" s="214"/>
      <c r="C794" s="210"/>
      <c r="D794" s="231"/>
      <c r="E794" s="210"/>
      <c r="F794" s="232"/>
      <c r="G794" s="233"/>
      <c r="H794" s="233"/>
      <c r="I794" s="233"/>
      <c r="J794" s="233"/>
      <c r="K794" s="233"/>
      <c r="L794" s="233"/>
      <c r="M794" s="233"/>
      <c r="N794" s="210"/>
      <c r="O794" s="113"/>
    </row>
    <row r="795" spans="1:15" s="115" customFormat="1" ht="18.95" customHeight="1">
      <c r="A795" s="203"/>
      <c r="B795" s="214"/>
      <c r="C795" s="210"/>
      <c r="D795" s="231"/>
      <c r="E795" s="210"/>
      <c r="F795" s="232"/>
      <c r="G795" s="233"/>
      <c r="H795" s="233"/>
      <c r="I795" s="233"/>
      <c r="J795" s="233"/>
      <c r="K795" s="233"/>
      <c r="L795" s="233"/>
      <c r="M795" s="233"/>
      <c r="N795" s="210"/>
      <c r="O795" s="113"/>
    </row>
    <row r="796" spans="1:15" s="115" customFormat="1" ht="18.95" customHeight="1">
      <c r="A796" s="203"/>
      <c r="B796" s="214"/>
      <c r="C796" s="210"/>
      <c r="D796" s="231"/>
      <c r="E796" s="210"/>
      <c r="F796" s="232"/>
      <c r="G796" s="233"/>
      <c r="H796" s="233"/>
      <c r="I796" s="233"/>
      <c r="J796" s="233"/>
      <c r="K796" s="233"/>
      <c r="L796" s="233"/>
      <c r="M796" s="233"/>
      <c r="N796" s="210"/>
      <c r="O796" s="113"/>
    </row>
    <row r="797" spans="1:15" s="115" customFormat="1" ht="18.95" customHeight="1">
      <c r="A797" s="203"/>
      <c r="B797" s="214"/>
      <c r="C797" s="210"/>
      <c r="D797" s="231"/>
      <c r="E797" s="210"/>
      <c r="F797" s="232"/>
      <c r="G797" s="233"/>
      <c r="H797" s="233"/>
      <c r="I797" s="233"/>
      <c r="J797" s="233"/>
      <c r="K797" s="233"/>
      <c r="L797" s="233"/>
      <c r="M797" s="233"/>
      <c r="N797" s="210"/>
      <c r="O797" s="113"/>
    </row>
    <row r="798" spans="1:15" s="115" customFormat="1" ht="18.95" customHeight="1">
      <c r="A798" s="203"/>
      <c r="B798" s="214"/>
      <c r="C798" s="210"/>
      <c r="D798" s="231"/>
      <c r="E798" s="210"/>
      <c r="F798" s="232"/>
      <c r="G798" s="233"/>
      <c r="H798" s="233"/>
      <c r="I798" s="233"/>
      <c r="J798" s="233"/>
      <c r="K798" s="233"/>
      <c r="L798" s="233"/>
      <c r="M798" s="233"/>
      <c r="N798" s="210"/>
      <c r="O798" s="113"/>
    </row>
    <row r="799" spans="1:15" s="115" customFormat="1" ht="18.95" customHeight="1">
      <c r="A799" s="203"/>
      <c r="B799" s="214"/>
      <c r="C799" s="210"/>
      <c r="D799" s="231"/>
      <c r="E799" s="210"/>
      <c r="F799" s="232"/>
      <c r="G799" s="233"/>
      <c r="H799" s="233"/>
      <c r="I799" s="233"/>
      <c r="J799" s="233"/>
      <c r="K799" s="233"/>
      <c r="L799" s="233"/>
      <c r="M799" s="233"/>
      <c r="N799" s="210"/>
      <c r="O799" s="113"/>
    </row>
    <row r="800" spans="1:15" s="115" customFormat="1" ht="18.95" customHeight="1">
      <c r="A800" s="203"/>
      <c r="B800" s="214"/>
      <c r="C800" s="210"/>
      <c r="D800" s="231"/>
      <c r="E800" s="210"/>
      <c r="F800" s="232"/>
      <c r="G800" s="233"/>
      <c r="H800" s="233"/>
      <c r="I800" s="233"/>
      <c r="J800" s="233"/>
      <c r="K800" s="233"/>
      <c r="L800" s="233"/>
      <c r="M800" s="233"/>
      <c r="N800" s="210"/>
      <c r="O800" s="113"/>
    </row>
    <row r="801" spans="1:15" s="115" customFormat="1" ht="18.95" customHeight="1">
      <c r="A801" s="203"/>
      <c r="B801" s="214"/>
      <c r="C801" s="210"/>
      <c r="D801" s="231"/>
      <c r="E801" s="210"/>
      <c r="F801" s="232"/>
      <c r="G801" s="233"/>
      <c r="H801" s="233"/>
      <c r="I801" s="233"/>
      <c r="J801" s="233"/>
      <c r="K801" s="233"/>
      <c r="L801" s="233"/>
      <c r="M801" s="233"/>
      <c r="N801" s="210"/>
      <c r="O801" s="113"/>
    </row>
    <row r="802" spans="1:15" s="115" customFormat="1" ht="18.95" customHeight="1">
      <c r="A802" s="203"/>
      <c r="B802" s="214"/>
      <c r="C802" s="210"/>
      <c r="D802" s="231"/>
      <c r="E802" s="210"/>
      <c r="F802" s="232"/>
      <c r="G802" s="233"/>
      <c r="H802" s="233"/>
      <c r="I802" s="233"/>
      <c r="J802" s="233"/>
      <c r="K802" s="233"/>
      <c r="L802" s="233"/>
      <c r="M802" s="233"/>
      <c r="N802" s="210"/>
      <c r="O802" s="113"/>
    </row>
    <row r="803" spans="1:15" s="115" customFormat="1" ht="18.95" customHeight="1">
      <c r="A803" s="203"/>
      <c r="B803" s="214"/>
      <c r="C803" s="210"/>
      <c r="D803" s="231"/>
      <c r="E803" s="210"/>
      <c r="F803" s="232"/>
      <c r="G803" s="233"/>
      <c r="H803" s="233"/>
      <c r="I803" s="233"/>
      <c r="J803" s="233"/>
      <c r="K803" s="233"/>
      <c r="L803" s="233"/>
      <c r="M803" s="233"/>
      <c r="N803" s="210"/>
      <c r="O803" s="113"/>
    </row>
    <row r="804" spans="1:15" s="115" customFormat="1" ht="18.95" customHeight="1">
      <c r="A804" s="203"/>
      <c r="B804" s="214"/>
      <c r="C804" s="210"/>
      <c r="D804" s="231"/>
      <c r="E804" s="210"/>
      <c r="F804" s="232"/>
      <c r="G804" s="233"/>
      <c r="H804" s="233"/>
      <c r="I804" s="233"/>
      <c r="J804" s="233"/>
      <c r="K804" s="233"/>
      <c r="L804" s="233"/>
      <c r="M804" s="233"/>
      <c r="N804" s="210"/>
      <c r="O804" s="113"/>
    </row>
    <row r="805" spans="1:15" s="115" customFormat="1" ht="18.95" customHeight="1">
      <c r="A805" s="203"/>
      <c r="B805" s="214"/>
      <c r="C805" s="210"/>
      <c r="D805" s="231"/>
      <c r="E805" s="210"/>
      <c r="F805" s="232"/>
      <c r="G805" s="233"/>
      <c r="H805" s="233"/>
      <c r="I805" s="233"/>
      <c r="J805" s="233"/>
      <c r="K805" s="233"/>
      <c r="L805" s="233"/>
      <c r="M805" s="233"/>
      <c r="N805" s="210"/>
      <c r="O805" s="113"/>
    </row>
    <row r="806" spans="1:15" s="115" customFormat="1" ht="18.95" customHeight="1">
      <c r="A806" s="203"/>
      <c r="B806" s="214"/>
      <c r="C806" s="210"/>
      <c r="D806" s="231"/>
      <c r="E806" s="210"/>
      <c r="F806" s="232"/>
      <c r="G806" s="233"/>
      <c r="H806" s="233"/>
      <c r="I806" s="233"/>
      <c r="J806" s="233"/>
      <c r="K806" s="233"/>
      <c r="L806" s="233"/>
      <c r="M806" s="233"/>
      <c r="N806" s="210"/>
      <c r="O806" s="113"/>
    </row>
    <row r="807" spans="1:15" s="115" customFormat="1" ht="18.95" customHeight="1">
      <c r="A807" s="203"/>
      <c r="B807" s="214"/>
      <c r="C807" s="210"/>
      <c r="D807" s="231"/>
      <c r="E807" s="210"/>
      <c r="F807" s="232"/>
      <c r="G807" s="233"/>
      <c r="H807" s="233"/>
      <c r="I807" s="233"/>
      <c r="J807" s="233"/>
      <c r="K807" s="233"/>
      <c r="L807" s="233"/>
      <c r="M807" s="233"/>
      <c r="N807" s="210"/>
      <c r="O807" s="113"/>
    </row>
    <row r="808" spans="1:15" s="115" customFormat="1" ht="18.95" customHeight="1">
      <c r="A808" s="203"/>
      <c r="B808" s="214"/>
      <c r="C808" s="210"/>
      <c r="D808" s="231"/>
      <c r="E808" s="210"/>
      <c r="F808" s="232"/>
      <c r="G808" s="233"/>
      <c r="H808" s="233"/>
      <c r="I808" s="233"/>
      <c r="J808" s="233"/>
      <c r="K808" s="233"/>
      <c r="L808" s="233"/>
      <c r="M808" s="233"/>
      <c r="N808" s="210"/>
      <c r="O808" s="113"/>
    </row>
    <row r="809" spans="1:15" s="115" customFormat="1" ht="18.95" customHeight="1">
      <c r="A809" s="203"/>
      <c r="B809" s="214"/>
      <c r="C809" s="210"/>
      <c r="D809" s="231"/>
      <c r="E809" s="210"/>
      <c r="F809" s="232"/>
      <c r="G809" s="233"/>
      <c r="H809" s="233"/>
      <c r="I809" s="233"/>
      <c r="J809" s="233"/>
      <c r="K809" s="233"/>
      <c r="L809" s="233"/>
      <c r="M809" s="233"/>
      <c r="N809" s="210"/>
      <c r="O809" s="113"/>
    </row>
    <row r="810" spans="1:15" s="115" customFormat="1" ht="18.95" customHeight="1">
      <c r="A810" s="203"/>
      <c r="B810" s="214"/>
      <c r="C810" s="210"/>
      <c r="D810" s="231"/>
      <c r="E810" s="210"/>
      <c r="F810" s="232"/>
      <c r="G810" s="233"/>
      <c r="H810" s="233"/>
      <c r="I810" s="233"/>
      <c r="J810" s="233"/>
      <c r="K810" s="233"/>
      <c r="L810" s="233"/>
      <c r="M810" s="233"/>
      <c r="N810" s="210"/>
      <c r="O810" s="113"/>
    </row>
    <row r="811" spans="1:15" s="115" customFormat="1" ht="18.95" customHeight="1">
      <c r="A811" s="203"/>
      <c r="B811" s="214"/>
      <c r="C811" s="210"/>
      <c r="D811" s="231"/>
      <c r="E811" s="210"/>
      <c r="F811" s="232"/>
      <c r="G811" s="233"/>
      <c r="H811" s="233"/>
      <c r="I811" s="233"/>
      <c r="J811" s="233"/>
      <c r="K811" s="233"/>
      <c r="L811" s="233"/>
      <c r="M811" s="233"/>
      <c r="N811" s="210"/>
      <c r="O811" s="113"/>
    </row>
    <row r="812" spans="1:15" s="115" customFormat="1" ht="18.95" customHeight="1">
      <c r="A812" s="203"/>
      <c r="B812" s="214"/>
      <c r="C812" s="210"/>
      <c r="D812" s="231"/>
      <c r="E812" s="210"/>
      <c r="F812" s="232"/>
      <c r="G812" s="233"/>
      <c r="H812" s="233"/>
      <c r="I812" s="233"/>
      <c r="J812" s="233"/>
      <c r="K812" s="233"/>
      <c r="L812" s="233"/>
      <c r="M812" s="233"/>
      <c r="N812" s="210"/>
      <c r="O812" s="113"/>
    </row>
    <row r="813" spans="1:15" s="115" customFormat="1" ht="18.95" customHeight="1">
      <c r="A813" s="203"/>
      <c r="B813" s="214"/>
      <c r="C813" s="210"/>
      <c r="D813" s="231"/>
      <c r="E813" s="210"/>
      <c r="F813" s="232"/>
      <c r="G813" s="233"/>
      <c r="H813" s="233"/>
      <c r="I813" s="233"/>
      <c r="J813" s="233"/>
      <c r="K813" s="233"/>
      <c r="L813" s="233"/>
      <c r="M813" s="233"/>
      <c r="N813" s="210"/>
      <c r="O813" s="113"/>
    </row>
    <row r="814" spans="1:15" s="115" customFormat="1" ht="18.95" customHeight="1">
      <c r="A814" s="203"/>
      <c r="B814" s="214"/>
      <c r="C814" s="210"/>
      <c r="D814" s="231"/>
      <c r="E814" s="210"/>
      <c r="F814" s="232"/>
      <c r="G814" s="233"/>
      <c r="H814" s="233"/>
      <c r="I814" s="233"/>
      <c r="J814" s="233"/>
      <c r="K814" s="233"/>
      <c r="L814" s="233"/>
      <c r="M814" s="233"/>
      <c r="N814" s="210"/>
      <c r="O814" s="113"/>
    </row>
    <row r="815" spans="1:15" s="115" customFormat="1" ht="18.95" customHeight="1">
      <c r="A815" s="203"/>
      <c r="B815" s="214"/>
      <c r="C815" s="210"/>
      <c r="D815" s="231"/>
      <c r="E815" s="210"/>
      <c r="F815" s="232"/>
      <c r="G815" s="233"/>
      <c r="H815" s="233"/>
      <c r="I815" s="233"/>
      <c r="J815" s="233"/>
      <c r="K815" s="233"/>
      <c r="L815" s="233"/>
      <c r="M815" s="233"/>
      <c r="N815" s="210"/>
      <c r="O815" s="113"/>
    </row>
    <row r="816" spans="1:15" s="115" customFormat="1" ht="18.95" customHeight="1">
      <c r="A816" s="203"/>
      <c r="B816" s="214"/>
      <c r="C816" s="210"/>
      <c r="D816" s="231"/>
      <c r="E816" s="210"/>
      <c r="F816" s="232"/>
      <c r="G816" s="233"/>
      <c r="H816" s="233"/>
      <c r="I816" s="233"/>
      <c r="J816" s="233"/>
      <c r="K816" s="233"/>
      <c r="L816" s="233"/>
      <c r="M816" s="233"/>
      <c r="N816" s="210"/>
      <c r="O816" s="113"/>
    </row>
    <row r="817" spans="1:15" s="115" customFormat="1" ht="18.95" customHeight="1">
      <c r="A817" s="203"/>
      <c r="B817" s="214"/>
      <c r="C817" s="210"/>
      <c r="D817" s="231"/>
      <c r="E817" s="210"/>
      <c r="F817" s="232"/>
      <c r="G817" s="233"/>
      <c r="H817" s="233"/>
      <c r="I817" s="233"/>
      <c r="J817" s="233"/>
      <c r="K817" s="233"/>
      <c r="L817" s="233"/>
      <c r="M817" s="233"/>
      <c r="N817" s="210"/>
      <c r="O817" s="113"/>
    </row>
    <row r="818" spans="1:15" s="115" customFormat="1" ht="18.95" customHeight="1">
      <c r="A818" s="203"/>
      <c r="B818" s="214"/>
      <c r="C818" s="210"/>
      <c r="D818" s="231"/>
      <c r="E818" s="210"/>
      <c r="F818" s="232"/>
      <c r="G818" s="233"/>
      <c r="H818" s="233"/>
      <c r="I818" s="233"/>
      <c r="J818" s="233"/>
      <c r="K818" s="233"/>
      <c r="L818" s="233"/>
      <c r="M818" s="233"/>
      <c r="N818" s="210"/>
      <c r="O818" s="113"/>
    </row>
    <row r="819" spans="1:15" s="115" customFormat="1" ht="18.95" customHeight="1">
      <c r="A819" s="203"/>
      <c r="B819" s="214"/>
      <c r="C819" s="210"/>
      <c r="D819" s="231"/>
      <c r="E819" s="210"/>
      <c r="F819" s="232"/>
      <c r="G819" s="233"/>
      <c r="H819" s="233"/>
      <c r="I819" s="233"/>
      <c r="J819" s="233"/>
      <c r="K819" s="233"/>
      <c r="L819" s="233"/>
      <c r="M819" s="233"/>
      <c r="N819" s="210"/>
      <c r="O819" s="113"/>
    </row>
    <row r="820" spans="1:15" s="115" customFormat="1" ht="18.95" customHeight="1">
      <c r="A820" s="203"/>
      <c r="B820" s="214"/>
      <c r="C820" s="210"/>
      <c r="D820" s="231"/>
      <c r="E820" s="210"/>
      <c r="F820" s="232"/>
      <c r="G820" s="233"/>
      <c r="H820" s="233"/>
      <c r="I820" s="233"/>
      <c r="J820" s="233"/>
      <c r="K820" s="233"/>
      <c r="L820" s="233"/>
      <c r="M820" s="233"/>
      <c r="N820" s="210"/>
      <c r="O820" s="113"/>
    </row>
    <row r="821" spans="1:15" s="115" customFormat="1" ht="18.95" customHeight="1">
      <c r="A821" s="203"/>
      <c r="B821" s="214"/>
      <c r="C821" s="210"/>
      <c r="D821" s="231"/>
      <c r="E821" s="210"/>
      <c r="F821" s="232"/>
      <c r="G821" s="233"/>
      <c r="H821" s="233"/>
      <c r="I821" s="233"/>
      <c r="J821" s="233"/>
      <c r="K821" s="233"/>
      <c r="L821" s="233"/>
      <c r="M821" s="233"/>
      <c r="N821" s="210"/>
      <c r="O821" s="113"/>
    </row>
    <row r="822" spans="1:15" s="115" customFormat="1" ht="18.95" customHeight="1">
      <c r="A822" s="203"/>
      <c r="B822" s="214"/>
      <c r="C822" s="210"/>
      <c r="D822" s="231"/>
      <c r="E822" s="210"/>
      <c r="F822" s="232"/>
      <c r="G822" s="233"/>
      <c r="H822" s="233"/>
      <c r="I822" s="233"/>
      <c r="J822" s="233"/>
      <c r="K822" s="233"/>
      <c r="L822" s="233"/>
      <c r="M822" s="233"/>
      <c r="N822" s="210"/>
      <c r="O822" s="113"/>
    </row>
    <row r="823" spans="1:15" s="115" customFormat="1" ht="18.95" customHeight="1">
      <c r="A823" s="203"/>
      <c r="B823" s="214"/>
      <c r="C823" s="210"/>
      <c r="D823" s="231"/>
      <c r="E823" s="210"/>
      <c r="F823" s="232"/>
      <c r="G823" s="233"/>
      <c r="H823" s="233"/>
      <c r="I823" s="233"/>
      <c r="J823" s="233"/>
      <c r="K823" s="233"/>
      <c r="L823" s="233"/>
      <c r="M823" s="233"/>
      <c r="N823" s="210"/>
      <c r="O823" s="113"/>
    </row>
    <row r="824" spans="1:15" s="115" customFormat="1" ht="18.95" customHeight="1">
      <c r="A824" s="203"/>
      <c r="B824" s="214"/>
      <c r="C824" s="210"/>
      <c r="D824" s="231"/>
      <c r="E824" s="210"/>
      <c r="F824" s="232"/>
      <c r="G824" s="233"/>
      <c r="H824" s="233"/>
      <c r="I824" s="233"/>
      <c r="J824" s="233"/>
      <c r="K824" s="233"/>
      <c r="L824" s="233"/>
      <c r="M824" s="233"/>
      <c r="N824" s="210"/>
      <c r="O824" s="113"/>
    </row>
    <row r="825" spans="1:15" s="115" customFormat="1" ht="18.95" customHeight="1">
      <c r="A825" s="203"/>
      <c r="B825" s="214"/>
      <c r="C825" s="210"/>
      <c r="D825" s="231"/>
      <c r="E825" s="210"/>
      <c r="F825" s="232"/>
      <c r="G825" s="233"/>
      <c r="H825" s="233"/>
      <c r="I825" s="233"/>
      <c r="J825" s="233"/>
      <c r="K825" s="233"/>
      <c r="L825" s="233"/>
      <c r="M825" s="233"/>
      <c r="N825" s="210"/>
      <c r="O825" s="113"/>
    </row>
    <row r="826" spans="1:15" s="115" customFormat="1" ht="18.95" customHeight="1">
      <c r="A826" s="203"/>
      <c r="B826" s="214"/>
      <c r="C826" s="210"/>
      <c r="D826" s="231"/>
      <c r="E826" s="210"/>
      <c r="F826" s="232"/>
      <c r="G826" s="233"/>
      <c r="H826" s="233"/>
      <c r="I826" s="233"/>
      <c r="J826" s="233"/>
      <c r="K826" s="233"/>
      <c r="L826" s="233"/>
      <c r="M826" s="233"/>
      <c r="N826" s="210"/>
      <c r="O826" s="113"/>
    </row>
    <row r="827" spans="1:15" s="115" customFormat="1" ht="18.95" customHeight="1">
      <c r="A827" s="203"/>
      <c r="B827" s="214"/>
      <c r="C827" s="210"/>
      <c r="D827" s="231"/>
      <c r="E827" s="210"/>
      <c r="F827" s="232"/>
      <c r="G827" s="233"/>
      <c r="H827" s="233"/>
      <c r="I827" s="233"/>
      <c r="J827" s="233"/>
      <c r="K827" s="233"/>
      <c r="L827" s="233"/>
      <c r="M827" s="233"/>
      <c r="N827" s="210"/>
      <c r="O827" s="113"/>
    </row>
    <row r="828" spans="1:15" s="115" customFormat="1" ht="18.95" customHeight="1">
      <c r="A828" s="203"/>
      <c r="B828" s="214"/>
      <c r="C828" s="210"/>
      <c r="D828" s="231"/>
      <c r="E828" s="210"/>
      <c r="F828" s="232"/>
      <c r="G828" s="233"/>
      <c r="H828" s="233"/>
      <c r="I828" s="233"/>
      <c r="J828" s="233"/>
      <c r="K828" s="233"/>
      <c r="L828" s="233"/>
      <c r="M828" s="233"/>
      <c r="N828" s="210"/>
      <c r="O828" s="113"/>
    </row>
    <row r="829" spans="1:15" s="115" customFormat="1" ht="18.95" customHeight="1">
      <c r="A829" s="203"/>
      <c r="B829" s="214"/>
      <c r="C829" s="210"/>
      <c r="D829" s="231"/>
      <c r="E829" s="210"/>
      <c r="F829" s="232"/>
      <c r="G829" s="233"/>
      <c r="H829" s="233"/>
      <c r="I829" s="233"/>
      <c r="J829" s="233"/>
      <c r="K829" s="233"/>
      <c r="L829" s="233"/>
      <c r="M829" s="233"/>
      <c r="N829" s="210"/>
      <c r="O829" s="113"/>
    </row>
    <row r="830" spans="1:15" s="115" customFormat="1" ht="18.95" customHeight="1">
      <c r="A830" s="203"/>
      <c r="B830" s="214"/>
      <c r="C830" s="210"/>
      <c r="D830" s="231"/>
      <c r="E830" s="210"/>
      <c r="F830" s="232"/>
      <c r="G830" s="233"/>
      <c r="H830" s="233"/>
      <c r="I830" s="233"/>
      <c r="J830" s="233"/>
      <c r="K830" s="233"/>
      <c r="L830" s="233"/>
      <c r="M830" s="233"/>
      <c r="N830" s="210"/>
      <c r="O830" s="113"/>
    </row>
    <row r="831" spans="1:15" s="115" customFormat="1" ht="18.95" customHeight="1">
      <c r="A831" s="203"/>
      <c r="B831" s="214"/>
      <c r="C831" s="210"/>
      <c r="D831" s="231"/>
      <c r="E831" s="210"/>
      <c r="F831" s="232"/>
      <c r="G831" s="233"/>
      <c r="H831" s="233"/>
      <c r="I831" s="233"/>
      <c r="J831" s="233"/>
      <c r="K831" s="233"/>
      <c r="L831" s="233"/>
      <c r="M831" s="233"/>
      <c r="N831" s="210"/>
      <c r="O831" s="113"/>
    </row>
    <row r="832" spans="1:15" s="115" customFormat="1" ht="18.95" customHeight="1">
      <c r="A832" s="203"/>
      <c r="B832" s="214"/>
      <c r="C832" s="210"/>
      <c r="D832" s="231"/>
      <c r="E832" s="210"/>
      <c r="F832" s="232"/>
      <c r="G832" s="233"/>
      <c r="H832" s="233"/>
      <c r="I832" s="233"/>
      <c r="J832" s="233"/>
      <c r="K832" s="233"/>
      <c r="L832" s="233"/>
      <c r="M832" s="233"/>
      <c r="N832" s="210"/>
      <c r="O832" s="113"/>
    </row>
    <row r="833" spans="1:15" s="115" customFormat="1" ht="18.95" customHeight="1">
      <c r="A833" s="203"/>
      <c r="B833" s="214"/>
      <c r="C833" s="210"/>
      <c r="D833" s="231"/>
      <c r="E833" s="210"/>
      <c r="F833" s="232"/>
      <c r="G833" s="233"/>
      <c r="H833" s="233"/>
      <c r="I833" s="233"/>
      <c r="J833" s="233"/>
      <c r="K833" s="233"/>
      <c r="L833" s="233"/>
      <c r="M833" s="233"/>
      <c r="N833" s="210"/>
      <c r="O833" s="113"/>
    </row>
    <row r="834" spans="1:15" s="115" customFormat="1" ht="18.95" customHeight="1">
      <c r="A834" s="203"/>
      <c r="B834" s="214"/>
      <c r="C834" s="210"/>
      <c r="D834" s="231"/>
      <c r="E834" s="210"/>
      <c r="F834" s="232"/>
      <c r="G834" s="233"/>
      <c r="H834" s="233"/>
      <c r="I834" s="233"/>
      <c r="J834" s="233"/>
      <c r="K834" s="233"/>
      <c r="L834" s="233"/>
      <c r="M834" s="233"/>
      <c r="N834" s="210"/>
      <c r="O834" s="113"/>
    </row>
    <row r="835" spans="1:15" s="115" customFormat="1" ht="18.95" customHeight="1">
      <c r="A835" s="203"/>
      <c r="B835" s="214"/>
      <c r="C835" s="210"/>
      <c r="D835" s="231"/>
      <c r="E835" s="210"/>
      <c r="F835" s="232"/>
      <c r="G835" s="233"/>
      <c r="H835" s="233"/>
      <c r="I835" s="233"/>
      <c r="J835" s="233"/>
      <c r="K835" s="233"/>
      <c r="L835" s="233"/>
      <c r="M835" s="233"/>
      <c r="N835" s="210"/>
      <c r="O835" s="113"/>
    </row>
    <row r="836" spans="1:15" s="115" customFormat="1" ht="18.95" customHeight="1">
      <c r="A836" s="203"/>
      <c r="B836" s="214"/>
      <c r="C836" s="210"/>
      <c r="D836" s="231"/>
      <c r="E836" s="210"/>
      <c r="F836" s="232"/>
      <c r="G836" s="233"/>
      <c r="H836" s="233"/>
      <c r="I836" s="233"/>
      <c r="J836" s="233"/>
      <c r="K836" s="233"/>
      <c r="L836" s="233"/>
      <c r="M836" s="233"/>
      <c r="N836" s="210"/>
      <c r="O836" s="113"/>
    </row>
    <row r="837" spans="1:15" s="115" customFormat="1" ht="18.95" customHeight="1">
      <c r="A837" s="203"/>
      <c r="B837" s="214"/>
      <c r="C837" s="210"/>
      <c r="D837" s="231"/>
      <c r="E837" s="210"/>
      <c r="F837" s="232"/>
      <c r="G837" s="233"/>
      <c r="H837" s="233"/>
      <c r="I837" s="233"/>
      <c r="J837" s="233"/>
      <c r="K837" s="233"/>
      <c r="L837" s="233"/>
      <c r="M837" s="233"/>
      <c r="N837" s="210"/>
      <c r="O837" s="113"/>
    </row>
    <row r="838" spans="1:15" s="115" customFormat="1" ht="18.95" customHeight="1">
      <c r="A838" s="203"/>
      <c r="B838" s="214"/>
      <c r="C838" s="210"/>
      <c r="D838" s="231"/>
      <c r="E838" s="210"/>
      <c r="F838" s="232"/>
      <c r="G838" s="233"/>
      <c r="H838" s="233"/>
      <c r="I838" s="233"/>
      <c r="J838" s="233"/>
      <c r="K838" s="233"/>
      <c r="L838" s="233"/>
      <c r="M838" s="233"/>
      <c r="N838" s="210"/>
      <c r="O838" s="113"/>
    </row>
    <row r="839" spans="1:15" s="115" customFormat="1" ht="18.95" customHeight="1">
      <c r="A839" s="203"/>
      <c r="B839" s="214"/>
      <c r="C839" s="210"/>
      <c r="D839" s="231"/>
      <c r="E839" s="210"/>
      <c r="F839" s="232"/>
      <c r="G839" s="233"/>
      <c r="H839" s="233"/>
      <c r="I839" s="233"/>
      <c r="J839" s="233"/>
      <c r="K839" s="233"/>
      <c r="L839" s="233"/>
      <c r="M839" s="233"/>
      <c r="N839" s="210"/>
      <c r="O839" s="113"/>
    </row>
    <row r="840" spans="1:15" s="115" customFormat="1" ht="18.95" customHeight="1">
      <c r="A840" s="203"/>
      <c r="B840" s="214"/>
      <c r="C840" s="210"/>
      <c r="D840" s="231"/>
      <c r="E840" s="210"/>
      <c r="F840" s="232"/>
      <c r="G840" s="233"/>
      <c r="H840" s="233"/>
      <c r="I840" s="233"/>
      <c r="J840" s="233"/>
      <c r="K840" s="233"/>
      <c r="L840" s="233"/>
      <c r="M840" s="233"/>
      <c r="N840" s="210"/>
      <c r="O840" s="113"/>
    </row>
    <row r="841" spans="1:15" s="115" customFormat="1" ht="18.95" customHeight="1">
      <c r="A841" s="203"/>
      <c r="B841" s="214"/>
      <c r="C841" s="210"/>
      <c r="D841" s="231"/>
      <c r="E841" s="210"/>
      <c r="F841" s="232"/>
      <c r="G841" s="233"/>
      <c r="H841" s="233"/>
      <c r="I841" s="233"/>
      <c r="J841" s="233"/>
      <c r="K841" s="233"/>
      <c r="L841" s="233"/>
      <c r="M841" s="233"/>
      <c r="N841" s="210"/>
      <c r="O841" s="113"/>
    </row>
    <row r="842" spans="1:15" s="115" customFormat="1" ht="18.95" customHeight="1">
      <c r="A842" s="203"/>
      <c r="B842" s="214"/>
      <c r="C842" s="210"/>
      <c r="D842" s="231"/>
      <c r="E842" s="210"/>
      <c r="F842" s="232"/>
      <c r="G842" s="233"/>
      <c r="H842" s="233"/>
      <c r="I842" s="233"/>
      <c r="J842" s="233"/>
      <c r="K842" s="233"/>
      <c r="L842" s="233"/>
      <c r="M842" s="233"/>
      <c r="N842" s="210"/>
      <c r="O842" s="113"/>
    </row>
    <row r="843" spans="1:15" s="115" customFormat="1" ht="18.95" customHeight="1">
      <c r="A843" s="203"/>
      <c r="B843" s="214"/>
      <c r="C843" s="210"/>
      <c r="D843" s="231"/>
      <c r="E843" s="210"/>
      <c r="F843" s="232"/>
      <c r="G843" s="233"/>
      <c r="H843" s="233"/>
      <c r="I843" s="233"/>
      <c r="J843" s="233"/>
      <c r="K843" s="233"/>
      <c r="L843" s="233"/>
      <c r="M843" s="233"/>
      <c r="N843" s="210"/>
      <c r="O843" s="113"/>
    </row>
    <row r="844" spans="1:15" s="115" customFormat="1" ht="18.95" customHeight="1">
      <c r="A844" s="203"/>
      <c r="B844" s="214"/>
      <c r="C844" s="210"/>
      <c r="D844" s="231"/>
      <c r="E844" s="210"/>
      <c r="F844" s="232"/>
      <c r="G844" s="233"/>
      <c r="H844" s="233"/>
      <c r="I844" s="233"/>
      <c r="J844" s="233"/>
      <c r="K844" s="233"/>
      <c r="L844" s="233"/>
      <c r="M844" s="233"/>
      <c r="N844" s="210"/>
      <c r="O844" s="113"/>
    </row>
    <row r="845" spans="1:15" s="115" customFormat="1" ht="18.95" customHeight="1">
      <c r="A845" s="203"/>
      <c r="B845" s="214"/>
      <c r="C845" s="210"/>
      <c r="D845" s="231"/>
      <c r="E845" s="210"/>
      <c r="F845" s="232"/>
      <c r="G845" s="233"/>
      <c r="H845" s="233"/>
      <c r="I845" s="233"/>
      <c r="J845" s="233"/>
      <c r="K845" s="233"/>
      <c r="L845" s="233"/>
      <c r="M845" s="233"/>
      <c r="N845" s="210"/>
      <c r="O845" s="113"/>
    </row>
    <row r="846" spans="1:15" s="115" customFormat="1" ht="18.95" customHeight="1">
      <c r="A846" s="203"/>
      <c r="B846" s="214"/>
      <c r="C846" s="210"/>
      <c r="D846" s="231"/>
      <c r="E846" s="210"/>
      <c r="F846" s="232"/>
      <c r="G846" s="233"/>
      <c r="H846" s="233"/>
      <c r="I846" s="233"/>
      <c r="J846" s="233"/>
      <c r="K846" s="233"/>
      <c r="L846" s="233"/>
      <c r="M846" s="233"/>
      <c r="N846" s="210"/>
      <c r="O846" s="113"/>
    </row>
    <row r="847" spans="1:15" s="115" customFormat="1" ht="18.95" customHeight="1">
      <c r="A847" s="203"/>
      <c r="B847" s="214"/>
      <c r="C847" s="210"/>
      <c r="D847" s="231"/>
      <c r="E847" s="210"/>
      <c r="F847" s="232"/>
      <c r="G847" s="233"/>
      <c r="H847" s="233"/>
      <c r="I847" s="233"/>
      <c r="J847" s="233"/>
      <c r="K847" s="233"/>
      <c r="L847" s="233"/>
      <c r="M847" s="233"/>
      <c r="N847" s="210"/>
      <c r="O847" s="113"/>
    </row>
    <row r="848" spans="1:15" s="115" customFormat="1" ht="18.95" customHeight="1">
      <c r="A848" s="203"/>
      <c r="B848" s="214"/>
      <c r="C848" s="210"/>
      <c r="D848" s="231"/>
      <c r="E848" s="210"/>
      <c r="F848" s="232"/>
      <c r="G848" s="233"/>
      <c r="H848" s="233"/>
      <c r="I848" s="233"/>
      <c r="J848" s="233"/>
      <c r="K848" s="233"/>
      <c r="L848" s="233"/>
      <c r="M848" s="233"/>
      <c r="N848" s="210"/>
      <c r="O848" s="113"/>
    </row>
    <row r="849" spans="1:15" s="115" customFormat="1" ht="18.95" customHeight="1">
      <c r="A849" s="203"/>
      <c r="B849" s="214"/>
      <c r="C849" s="210"/>
      <c r="D849" s="231"/>
      <c r="E849" s="210"/>
      <c r="F849" s="232"/>
      <c r="G849" s="233"/>
      <c r="H849" s="233"/>
      <c r="I849" s="233"/>
      <c r="J849" s="233"/>
      <c r="K849" s="233"/>
      <c r="L849" s="233"/>
      <c r="M849" s="233"/>
      <c r="N849" s="210"/>
      <c r="O849" s="113"/>
    </row>
    <row r="850" spans="1:15" s="115" customFormat="1" ht="18.95" customHeight="1">
      <c r="A850" s="203"/>
      <c r="B850" s="214"/>
      <c r="C850" s="210"/>
      <c r="D850" s="231"/>
      <c r="E850" s="210"/>
      <c r="F850" s="232"/>
      <c r="G850" s="233"/>
      <c r="H850" s="233"/>
      <c r="I850" s="233"/>
      <c r="J850" s="233"/>
      <c r="K850" s="233"/>
      <c r="L850" s="233"/>
      <c r="M850" s="233"/>
      <c r="N850" s="210"/>
      <c r="O850" s="113"/>
    </row>
    <row r="851" spans="1:15" s="115" customFormat="1" ht="18.95" customHeight="1">
      <c r="A851" s="203"/>
      <c r="B851" s="214"/>
      <c r="C851" s="210"/>
      <c r="D851" s="231"/>
      <c r="E851" s="210"/>
      <c r="F851" s="232"/>
      <c r="G851" s="233"/>
      <c r="H851" s="233"/>
      <c r="I851" s="233"/>
      <c r="J851" s="233"/>
      <c r="K851" s="233"/>
      <c r="L851" s="233"/>
      <c r="M851" s="233"/>
      <c r="N851" s="210"/>
      <c r="O851" s="113"/>
    </row>
    <row r="852" spans="1:15" s="115" customFormat="1" ht="18.95" customHeight="1">
      <c r="A852" s="203"/>
      <c r="B852" s="214"/>
      <c r="C852" s="210"/>
      <c r="D852" s="231"/>
      <c r="E852" s="210"/>
      <c r="F852" s="232"/>
      <c r="G852" s="233"/>
      <c r="H852" s="233"/>
      <c r="I852" s="233"/>
      <c r="J852" s="233"/>
      <c r="K852" s="233"/>
      <c r="L852" s="233"/>
      <c r="M852" s="233"/>
      <c r="N852" s="210"/>
      <c r="O852" s="113"/>
    </row>
    <row r="853" spans="1:15" s="115" customFormat="1" ht="18.95" customHeight="1">
      <c r="A853" s="203"/>
      <c r="B853" s="214"/>
      <c r="C853" s="210"/>
      <c r="D853" s="231"/>
      <c r="E853" s="210"/>
      <c r="F853" s="232"/>
      <c r="G853" s="233"/>
      <c r="H853" s="233"/>
      <c r="I853" s="233"/>
      <c r="J853" s="233"/>
      <c r="K853" s="233"/>
      <c r="L853" s="233"/>
      <c r="M853" s="233"/>
      <c r="N853" s="210"/>
      <c r="O853" s="113"/>
    </row>
    <row r="854" spans="1:15" s="115" customFormat="1" ht="18.95" customHeight="1">
      <c r="A854" s="203"/>
      <c r="B854" s="214"/>
      <c r="C854" s="210"/>
      <c r="D854" s="231"/>
      <c r="E854" s="210"/>
      <c r="F854" s="232"/>
      <c r="G854" s="233"/>
      <c r="H854" s="233"/>
      <c r="I854" s="233"/>
      <c r="J854" s="233"/>
      <c r="K854" s="233"/>
      <c r="L854" s="233"/>
      <c r="M854" s="233"/>
      <c r="N854" s="210"/>
      <c r="O854" s="113"/>
    </row>
    <row r="855" spans="1:15" s="115" customFormat="1" ht="18.95" customHeight="1">
      <c r="A855" s="203"/>
      <c r="B855" s="214"/>
      <c r="C855" s="210"/>
      <c r="D855" s="231"/>
      <c r="E855" s="210"/>
      <c r="F855" s="232"/>
      <c r="G855" s="233"/>
      <c r="H855" s="233"/>
      <c r="I855" s="233"/>
      <c r="J855" s="233"/>
      <c r="K855" s="233"/>
      <c r="L855" s="233"/>
      <c r="M855" s="233"/>
      <c r="N855" s="210"/>
      <c r="O855" s="113"/>
    </row>
    <row r="856" spans="1:15" s="115" customFormat="1" ht="18.95" customHeight="1">
      <c r="A856" s="203"/>
      <c r="B856" s="214"/>
      <c r="C856" s="210"/>
      <c r="D856" s="231"/>
      <c r="E856" s="210"/>
      <c r="F856" s="232"/>
      <c r="G856" s="233"/>
      <c r="H856" s="233"/>
      <c r="I856" s="233"/>
      <c r="J856" s="233"/>
      <c r="K856" s="233"/>
      <c r="L856" s="233"/>
      <c r="M856" s="233"/>
      <c r="N856" s="210"/>
      <c r="O856" s="113"/>
    </row>
    <row r="857" spans="1:15" s="115" customFormat="1" ht="18.95" customHeight="1">
      <c r="A857" s="203"/>
      <c r="B857" s="214"/>
      <c r="C857" s="210"/>
      <c r="D857" s="231"/>
      <c r="E857" s="210"/>
      <c r="F857" s="232"/>
      <c r="G857" s="233"/>
      <c r="H857" s="233"/>
      <c r="I857" s="233"/>
      <c r="J857" s="233"/>
      <c r="K857" s="233"/>
      <c r="L857" s="233"/>
      <c r="M857" s="233"/>
      <c r="N857" s="210"/>
      <c r="O857" s="113"/>
    </row>
    <row r="858" spans="1:15" s="115" customFormat="1" ht="18.95" customHeight="1">
      <c r="A858" s="203"/>
      <c r="B858" s="214"/>
      <c r="C858" s="210"/>
      <c r="D858" s="231"/>
      <c r="E858" s="210"/>
      <c r="F858" s="232"/>
      <c r="G858" s="233"/>
      <c r="H858" s="233"/>
      <c r="I858" s="233"/>
      <c r="J858" s="233"/>
      <c r="K858" s="233"/>
      <c r="L858" s="233"/>
      <c r="M858" s="233"/>
      <c r="N858" s="210"/>
      <c r="O858" s="113"/>
    </row>
    <row r="859" spans="1:15" s="115" customFormat="1" ht="18.95" customHeight="1">
      <c r="A859" s="203"/>
      <c r="B859" s="214"/>
      <c r="C859" s="210"/>
      <c r="D859" s="231"/>
      <c r="E859" s="210"/>
      <c r="F859" s="232"/>
      <c r="G859" s="233"/>
      <c r="H859" s="233"/>
      <c r="I859" s="233"/>
      <c r="J859" s="233"/>
      <c r="K859" s="233"/>
      <c r="L859" s="233"/>
      <c r="M859" s="233"/>
      <c r="N859" s="210"/>
      <c r="O859" s="113"/>
    </row>
    <row r="860" spans="1:15" s="115" customFormat="1" ht="18.95" customHeight="1">
      <c r="A860" s="203"/>
      <c r="B860" s="214"/>
      <c r="C860" s="210"/>
      <c r="D860" s="231"/>
      <c r="E860" s="210"/>
      <c r="F860" s="232"/>
      <c r="G860" s="233"/>
      <c r="H860" s="233"/>
      <c r="I860" s="233"/>
      <c r="J860" s="233"/>
      <c r="K860" s="233"/>
      <c r="L860" s="233"/>
      <c r="M860" s="233"/>
      <c r="N860" s="210"/>
      <c r="O860" s="113"/>
    </row>
    <row r="861" spans="1:15" s="115" customFormat="1" ht="18.95" customHeight="1">
      <c r="A861" s="203"/>
      <c r="B861" s="214"/>
      <c r="C861" s="210"/>
      <c r="D861" s="231"/>
      <c r="E861" s="210"/>
      <c r="F861" s="232"/>
      <c r="G861" s="233"/>
      <c r="H861" s="233"/>
      <c r="I861" s="233"/>
      <c r="J861" s="233"/>
      <c r="K861" s="233"/>
      <c r="L861" s="233"/>
      <c r="M861" s="233"/>
      <c r="N861" s="210"/>
      <c r="O861" s="113"/>
    </row>
    <row r="862" spans="1:15" s="115" customFormat="1" ht="18.95" customHeight="1">
      <c r="A862" s="203"/>
      <c r="B862" s="214"/>
      <c r="C862" s="210"/>
      <c r="D862" s="231"/>
      <c r="E862" s="210"/>
      <c r="F862" s="232"/>
      <c r="G862" s="233"/>
      <c r="H862" s="233"/>
      <c r="I862" s="233"/>
      <c r="J862" s="233"/>
      <c r="K862" s="233"/>
      <c r="L862" s="233"/>
      <c r="M862" s="233"/>
      <c r="N862" s="210"/>
      <c r="O862" s="113"/>
    </row>
    <row r="863" spans="1:15" s="115" customFormat="1" ht="18.95" customHeight="1">
      <c r="A863" s="203"/>
      <c r="B863" s="214"/>
      <c r="C863" s="210"/>
      <c r="D863" s="231"/>
      <c r="E863" s="210"/>
      <c r="F863" s="232"/>
      <c r="G863" s="233"/>
      <c r="H863" s="233"/>
      <c r="I863" s="233"/>
      <c r="J863" s="233"/>
      <c r="K863" s="233"/>
      <c r="L863" s="233"/>
      <c r="M863" s="233"/>
      <c r="N863" s="210"/>
      <c r="O863" s="113"/>
    </row>
    <row r="864" spans="1:15" s="115" customFormat="1" ht="18.95" customHeight="1">
      <c r="A864" s="203"/>
      <c r="B864" s="214"/>
      <c r="C864" s="210"/>
      <c r="D864" s="231"/>
      <c r="E864" s="210"/>
      <c r="F864" s="232"/>
      <c r="G864" s="233"/>
      <c r="H864" s="233"/>
      <c r="I864" s="233"/>
      <c r="J864" s="233"/>
      <c r="K864" s="233"/>
      <c r="L864" s="233"/>
      <c r="M864" s="233"/>
      <c r="N864" s="210"/>
      <c r="O864" s="113"/>
    </row>
    <row r="865" spans="1:15" s="115" customFormat="1" ht="18.95" customHeight="1">
      <c r="A865" s="203"/>
      <c r="B865" s="214"/>
      <c r="C865" s="210"/>
      <c r="D865" s="231"/>
      <c r="E865" s="210"/>
      <c r="F865" s="232"/>
      <c r="G865" s="233"/>
      <c r="H865" s="233"/>
      <c r="I865" s="233"/>
      <c r="J865" s="233"/>
      <c r="K865" s="233"/>
      <c r="L865" s="233"/>
      <c r="M865" s="233"/>
      <c r="N865" s="210"/>
      <c r="O865" s="113"/>
    </row>
    <row r="866" spans="1:15" s="115" customFormat="1" ht="18.95" customHeight="1">
      <c r="A866" s="203"/>
      <c r="B866" s="214"/>
      <c r="C866" s="210"/>
      <c r="D866" s="231"/>
      <c r="E866" s="210"/>
      <c r="F866" s="232"/>
      <c r="G866" s="233"/>
      <c r="H866" s="233"/>
      <c r="I866" s="233"/>
      <c r="J866" s="233"/>
      <c r="K866" s="233"/>
      <c r="L866" s="233"/>
      <c r="M866" s="233"/>
      <c r="N866" s="210"/>
      <c r="O866" s="113"/>
    </row>
    <row r="867" spans="1:15" s="115" customFormat="1" ht="18.95" customHeight="1">
      <c r="A867" s="203"/>
      <c r="B867" s="214"/>
      <c r="C867" s="210"/>
      <c r="D867" s="231"/>
      <c r="E867" s="210"/>
      <c r="F867" s="232"/>
      <c r="G867" s="233"/>
      <c r="H867" s="233"/>
      <c r="I867" s="233"/>
      <c r="J867" s="233"/>
      <c r="K867" s="233"/>
      <c r="L867" s="233"/>
      <c r="M867" s="233"/>
      <c r="N867" s="210"/>
      <c r="O867" s="113"/>
    </row>
    <row r="868" spans="1:15" s="115" customFormat="1" ht="18.95" customHeight="1">
      <c r="A868" s="203"/>
      <c r="B868" s="214"/>
      <c r="C868" s="210"/>
      <c r="D868" s="231"/>
      <c r="E868" s="210"/>
      <c r="F868" s="232"/>
      <c r="G868" s="233"/>
      <c r="H868" s="233"/>
      <c r="I868" s="233"/>
      <c r="J868" s="233"/>
      <c r="K868" s="233"/>
      <c r="L868" s="233"/>
      <c r="M868" s="233"/>
      <c r="N868" s="210"/>
      <c r="O868" s="113"/>
    </row>
    <row r="869" spans="1:15" s="115" customFormat="1" ht="18.95" customHeight="1">
      <c r="A869" s="203"/>
      <c r="B869" s="214"/>
      <c r="C869" s="210"/>
      <c r="D869" s="231"/>
      <c r="E869" s="210"/>
      <c r="F869" s="232"/>
      <c r="G869" s="233"/>
      <c r="H869" s="233"/>
      <c r="I869" s="233"/>
      <c r="J869" s="233"/>
      <c r="K869" s="233"/>
      <c r="L869" s="233"/>
      <c r="M869" s="233"/>
      <c r="N869" s="210"/>
      <c r="O869" s="113"/>
    </row>
    <row r="870" spans="1:15" s="115" customFormat="1" ht="18.95" customHeight="1">
      <c r="A870" s="203"/>
      <c r="B870" s="214"/>
      <c r="C870" s="210"/>
      <c r="D870" s="231"/>
      <c r="E870" s="210"/>
      <c r="F870" s="232"/>
      <c r="G870" s="233"/>
      <c r="H870" s="233"/>
      <c r="I870" s="233"/>
      <c r="J870" s="233"/>
      <c r="K870" s="233"/>
      <c r="L870" s="233"/>
      <c r="M870" s="233"/>
      <c r="N870" s="210"/>
      <c r="O870" s="113"/>
    </row>
    <row r="871" spans="1:15" s="115" customFormat="1" ht="18.95" customHeight="1">
      <c r="A871" s="203"/>
      <c r="B871" s="214"/>
      <c r="C871" s="210"/>
      <c r="D871" s="231"/>
      <c r="E871" s="210"/>
      <c r="F871" s="232"/>
      <c r="G871" s="233"/>
      <c r="H871" s="233"/>
      <c r="I871" s="233"/>
      <c r="J871" s="233"/>
      <c r="K871" s="233"/>
      <c r="L871" s="233"/>
      <c r="M871" s="233"/>
      <c r="N871" s="210"/>
      <c r="O871" s="113"/>
    </row>
    <row r="872" spans="1:15" s="115" customFormat="1" ht="18.95" customHeight="1">
      <c r="A872" s="203"/>
      <c r="B872" s="214"/>
      <c r="C872" s="210"/>
      <c r="D872" s="231"/>
      <c r="E872" s="210"/>
      <c r="F872" s="232"/>
      <c r="G872" s="233"/>
      <c r="H872" s="233"/>
      <c r="I872" s="233"/>
      <c r="J872" s="233"/>
      <c r="K872" s="233"/>
      <c r="L872" s="233"/>
      <c r="M872" s="233"/>
      <c r="N872" s="210"/>
      <c r="O872" s="113"/>
    </row>
    <row r="873" spans="1:15" s="115" customFormat="1" ht="18.95" customHeight="1">
      <c r="A873" s="203"/>
      <c r="B873" s="214"/>
      <c r="C873" s="210"/>
      <c r="D873" s="231"/>
      <c r="E873" s="210"/>
      <c r="F873" s="232"/>
      <c r="G873" s="233"/>
      <c r="H873" s="233"/>
      <c r="I873" s="233"/>
      <c r="J873" s="233"/>
      <c r="K873" s="233"/>
      <c r="L873" s="233"/>
      <c r="M873" s="233"/>
      <c r="N873" s="210"/>
      <c r="O873" s="113"/>
    </row>
    <row r="874" spans="1:15" s="115" customFormat="1" ht="18.95" customHeight="1">
      <c r="A874" s="203"/>
      <c r="B874" s="214"/>
      <c r="C874" s="210"/>
      <c r="D874" s="231"/>
      <c r="E874" s="210"/>
      <c r="F874" s="232"/>
      <c r="G874" s="233"/>
      <c r="H874" s="233"/>
      <c r="I874" s="233"/>
      <c r="J874" s="233"/>
      <c r="K874" s="233"/>
      <c r="L874" s="233"/>
      <c r="M874" s="233"/>
      <c r="N874" s="210"/>
      <c r="O874" s="113"/>
    </row>
    <row r="875" spans="1:15" s="115" customFormat="1" ht="18.95" customHeight="1">
      <c r="A875" s="203"/>
      <c r="B875" s="214"/>
      <c r="C875" s="210"/>
      <c r="D875" s="231"/>
      <c r="E875" s="210"/>
      <c r="F875" s="232"/>
      <c r="G875" s="233"/>
      <c r="H875" s="233"/>
      <c r="I875" s="233"/>
      <c r="J875" s="233"/>
      <c r="K875" s="233"/>
      <c r="L875" s="233"/>
      <c r="M875" s="233"/>
      <c r="N875" s="210"/>
      <c r="O875" s="113"/>
    </row>
    <row r="876" spans="1:15" s="115" customFormat="1" ht="18.95" customHeight="1">
      <c r="A876" s="203"/>
      <c r="B876" s="214"/>
      <c r="C876" s="210"/>
      <c r="D876" s="231"/>
      <c r="E876" s="210"/>
      <c r="F876" s="232"/>
      <c r="G876" s="233"/>
      <c r="H876" s="233"/>
      <c r="I876" s="233"/>
      <c r="J876" s="233"/>
      <c r="K876" s="233"/>
      <c r="L876" s="233"/>
      <c r="M876" s="233"/>
      <c r="N876" s="210"/>
      <c r="O876" s="113"/>
    </row>
    <row r="877" spans="1:15" s="115" customFormat="1" ht="18.95" customHeight="1">
      <c r="A877" s="203"/>
      <c r="B877" s="214"/>
      <c r="C877" s="210"/>
      <c r="D877" s="231"/>
      <c r="E877" s="210"/>
      <c r="F877" s="232"/>
      <c r="G877" s="233"/>
      <c r="H877" s="233"/>
      <c r="I877" s="233"/>
      <c r="J877" s="233"/>
      <c r="K877" s="233"/>
      <c r="L877" s="233"/>
      <c r="M877" s="233"/>
      <c r="N877" s="210"/>
      <c r="O877" s="113"/>
    </row>
    <row r="878" spans="1:15" s="115" customFormat="1" ht="18.95" customHeight="1">
      <c r="A878" s="203"/>
      <c r="B878" s="214"/>
      <c r="C878" s="210"/>
      <c r="D878" s="231"/>
      <c r="E878" s="210"/>
      <c r="F878" s="232"/>
      <c r="G878" s="233"/>
      <c r="H878" s="233"/>
      <c r="I878" s="233"/>
      <c r="J878" s="233"/>
      <c r="K878" s="233"/>
      <c r="L878" s="233"/>
      <c r="M878" s="233"/>
      <c r="N878" s="210"/>
      <c r="O878" s="113"/>
    </row>
    <row r="879" spans="1:15" s="115" customFormat="1" ht="18.95" customHeight="1">
      <c r="A879" s="203"/>
      <c r="B879" s="214"/>
      <c r="C879" s="210"/>
      <c r="D879" s="231"/>
      <c r="E879" s="210"/>
      <c r="F879" s="232"/>
      <c r="G879" s="233"/>
      <c r="H879" s="233"/>
      <c r="I879" s="233"/>
      <c r="J879" s="233"/>
      <c r="K879" s="233"/>
      <c r="L879" s="233"/>
      <c r="M879" s="233"/>
      <c r="N879" s="210"/>
      <c r="O879" s="113"/>
    </row>
    <row r="880" spans="1:15" s="115" customFormat="1" ht="18.95" customHeight="1">
      <c r="A880" s="203"/>
      <c r="B880" s="214"/>
      <c r="C880" s="210"/>
      <c r="D880" s="231"/>
      <c r="E880" s="210"/>
      <c r="F880" s="232"/>
      <c r="G880" s="233"/>
      <c r="H880" s="233"/>
      <c r="I880" s="233"/>
      <c r="J880" s="233"/>
      <c r="K880" s="233"/>
      <c r="L880" s="233"/>
      <c r="M880" s="233"/>
      <c r="N880" s="210"/>
      <c r="O880" s="113"/>
    </row>
    <row r="881" spans="1:15" s="115" customFormat="1" ht="18.95" customHeight="1">
      <c r="A881" s="203"/>
      <c r="B881" s="214"/>
      <c r="C881" s="210"/>
      <c r="D881" s="231"/>
      <c r="E881" s="210"/>
      <c r="F881" s="232"/>
      <c r="G881" s="233"/>
      <c r="H881" s="233"/>
      <c r="I881" s="233"/>
      <c r="J881" s="233"/>
      <c r="K881" s="233"/>
      <c r="L881" s="233"/>
      <c r="M881" s="233"/>
      <c r="N881" s="210"/>
      <c r="O881" s="113"/>
    </row>
    <row r="882" spans="1:15" s="115" customFormat="1" ht="18.95" customHeight="1">
      <c r="A882" s="203"/>
      <c r="B882" s="214"/>
      <c r="C882" s="210"/>
      <c r="D882" s="231"/>
      <c r="E882" s="210"/>
      <c r="F882" s="232"/>
      <c r="G882" s="233"/>
      <c r="H882" s="233"/>
      <c r="I882" s="233"/>
      <c r="J882" s="233"/>
      <c r="K882" s="233"/>
      <c r="L882" s="233"/>
      <c r="M882" s="233"/>
      <c r="N882" s="210"/>
      <c r="O882" s="113"/>
    </row>
    <row r="883" spans="1:15" s="115" customFormat="1" ht="18.95" customHeight="1">
      <c r="A883" s="203"/>
      <c r="B883" s="214"/>
      <c r="C883" s="210"/>
      <c r="D883" s="231"/>
      <c r="E883" s="210"/>
      <c r="F883" s="232"/>
      <c r="G883" s="233"/>
      <c r="H883" s="233"/>
      <c r="I883" s="233"/>
      <c r="J883" s="233"/>
      <c r="K883" s="233"/>
      <c r="L883" s="233"/>
      <c r="M883" s="233"/>
      <c r="N883" s="210"/>
      <c r="O883" s="113"/>
    </row>
    <row r="884" spans="1:15" s="115" customFormat="1" ht="18.95" customHeight="1">
      <c r="A884" s="203"/>
      <c r="B884" s="214"/>
      <c r="C884" s="210"/>
      <c r="D884" s="231"/>
      <c r="E884" s="210"/>
      <c r="F884" s="232"/>
      <c r="G884" s="233"/>
      <c r="H884" s="233"/>
      <c r="I884" s="233"/>
      <c r="J884" s="233"/>
      <c r="K884" s="233"/>
      <c r="L884" s="233"/>
      <c r="M884" s="233"/>
      <c r="N884" s="210"/>
      <c r="O884" s="113"/>
    </row>
    <row r="885" spans="1:15" s="115" customFormat="1" ht="18.95" customHeight="1">
      <c r="A885" s="203"/>
      <c r="B885" s="214"/>
      <c r="C885" s="210"/>
      <c r="D885" s="231"/>
      <c r="E885" s="210"/>
      <c r="F885" s="232"/>
      <c r="G885" s="233"/>
      <c r="H885" s="233"/>
      <c r="I885" s="233"/>
      <c r="J885" s="233"/>
      <c r="K885" s="233"/>
      <c r="L885" s="233"/>
      <c r="M885" s="233"/>
      <c r="N885" s="210"/>
      <c r="O885" s="113"/>
    </row>
    <row r="886" spans="1:15" s="115" customFormat="1" ht="18.95" customHeight="1">
      <c r="A886" s="203"/>
      <c r="B886" s="214"/>
      <c r="C886" s="210"/>
      <c r="D886" s="231"/>
      <c r="E886" s="210"/>
      <c r="F886" s="232"/>
      <c r="G886" s="233"/>
      <c r="H886" s="233"/>
      <c r="I886" s="233"/>
      <c r="J886" s="233"/>
      <c r="K886" s="233"/>
      <c r="L886" s="233"/>
      <c r="M886" s="233"/>
      <c r="N886" s="210"/>
      <c r="O886" s="113"/>
    </row>
    <row r="887" spans="1:15" s="115" customFormat="1" ht="18.95" customHeight="1">
      <c r="A887" s="203"/>
      <c r="B887" s="214"/>
      <c r="C887" s="210"/>
      <c r="D887" s="231"/>
      <c r="E887" s="210"/>
      <c r="F887" s="232"/>
      <c r="G887" s="233"/>
      <c r="H887" s="233"/>
      <c r="I887" s="233"/>
      <c r="J887" s="233"/>
      <c r="K887" s="233"/>
      <c r="L887" s="233"/>
      <c r="M887" s="233"/>
      <c r="N887" s="210"/>
      <c r="O887" s="113"/>
    </row>
    <row r="888" spans="1:15" s="115" customFormat="1" ht="18.95" customHeight="1">
      <c r="A888" s="203"/>
      <c r="B888" s="214"/>
      <c r="C888" s="210"/>
      <c r="D888" s="231"/>
      <c r="E888" s="210"/>
      <c r="F888" s="232"/>
      <c r="G888" s="233"/>
      <c r="H888" s="233"/>
      <c r="I888" s="233"/>
      <c r="J888" s="233"/>
      <c r="K888" s="233"/>
      <c r="L888" s="233"/>
      <c r="M888" s="233"/>
      <c r="N888" s="210"/>
      <c r="O888" s="113"/>
    </row>
    <row r="889" spans="1:15" s="115" customFormat="1" ht="18.95" customHeight="1">
      <c r="A889" s="203"/>
      <c r="B889" s="214"/>
      <c r="C889" s="210"/>
      <c r="D889" s="231"/>
      <c r="E889" s="210"/>
      <c r="F889" s="232"/>
      <c r="G889" s="233"/>
      <c r="H889" s="233"/>
      <c r="I889" s="233"/>
      <c r="J889" s="233"/>
      <c r="K889" s="233"/>
      <c r="L889" s="233"/>
      <c r="M889" s="233"/>
      <c r="N889" s="210"/>
      <c r="O889" s="113"/>
    </row>
    <row r="890" spans="1:15" s="115" customFormat="1" ht="18.95" customHeight="1">
      <c r="A890" s="203"/>
      <c r="B890" s="214"/>
      <c r="C890" s="210"/>
      <c r="D890" s="231"/>
      <c r="E890" s="210"/>
      <c r="F890" s="232"/>
      <c r="G890" s="233"/>
      <c r="H890" s="233"/>
      <c r="I890" s="233"/>
      <c r="J890" s="233"/>
      <c r="K890" s="233"/>
      <c r="L890" s="233"/>
      <c r="M890" s="233"/>
      <c r="N890" s="210"/>
      <c r="O890" s="113"/>
    </row>
    <row r="891" spans="1:15" s="115" customFormat="1" ht="18.95" customHeight="1">
      <c r="A891" s="203"/>
      <c r="B891" s="214"/>
      <c r="C891" s="210"/>
      <c r="D891" s="231"/>
      <c r="E891" s="210"/>
      <c r="F891" s="232"/>
      <c r="G891" s="233"/>
      <c r="H891" s="233"/>
      <c r="I891" s="233"/>
      <c r="J891" s="233"/>
      <c r="K891" s="233"/>
      <c r="L891" s="233"/>
      <c r="M891" s="233"/>
      <c r="N891" s="210"/>
      <c r="O891" s="113"/>
    </row>
    <row r="892" spans="1:15" s="115" customFormat="1" ht="18.95" customHeight="1">
      <c r="A892" s="203"/>
      <c r="B892" s="214"/>
      <c r="C892" s="210"/>
      <c r="D892" s="231"/>
      <c r="E892" s="210"/>
      <c r="F892" s="232"/>
      <c r="G892" s="233"/>
      <c r="H892" s="233"/>
      <c r="I892" s="233"/>
      <c r="J892" s="233"/>
      <c r="K892" s="233"/>
      <c r="L892" s="233"/>
      <c r="M892" s="233"/>
      <c r="N892" s="210"/>
      <c r="O892" s="113"/>
    </row>
    <row r="893" spans="1:15" s="115" customFormat="1" ht="18.95" customHeight="1">
      <c r="A893" s="203"/>
      <c r="B893" s="214"/>
      <c r="C893" s="210"/>
      <c r="D893" s="231"/>
      <c r="E893" s="210"/>
      <c r="F893" s="232"/>
      <c r="G893" s="233"/>
      <c r="H893" s="233"/>
      <c r="I893" s="233"/>
      <c r="J893" s="233"/>
      <c r="K893" s="233"/>
      <c r="L893" s="233"/>
      <c r="M893" s="233"/>
      <c r="N893" s="210"/>
      <c r="O893" s="113"/>
    </row>
    <row r="894" spans="1:15" s="115" customFormat="1" ht="18.95" customHeight="1">
      <c r="A894" s="203"/>
      <c r="B894" s="214"/>
      <c r="C894" s="210"/>
      <c r="D894" s="231"/>
      <c r="E894" s="210"/>
      <c r="F894" s="232"/>
      <c r="G894" s="233"/>
      <c r="H894" s="233"/>
      <c r="I894" s="233"/>
      <c r="J894" s="233"/>
      <c r="K894" s="233"/>
      <c r="L894" s="233"/>
      <c r="M894" s="233"/>
      <c r="N894" s="210"/>
      <c r="O894" s="113"/>
    </row>
    <row r="895" spans="1:15" s="115" customFormat="1" ht="18.95" customHeight="1">
      <c r="A895" s="203"/>
      <c r="B895" s="214"/>
      <c r="C895" s="210"/>
      <c r="D895" s="231"/>
      <c r="E895" s="210"/>
      <c r="F895" s="232"/>
      <c r="G895" s="233"/>
      <c r="H895" s="233"/>
      <c r="I895" s="233"/>
      <c r="J895" s="233"/>
      <c r="K895" s="233"/>
      <c r="L895" s="233"/>
      <c r="M895" s="233"/>
      <c r="N895" s="210"/>
      <c r="O895" s="113"/>
    </row>
    <row r="896" spans="1:15" s="115" customFormat="1" ht="18.95" customHeight="1">
      <c r="A896" s="203"/>
      <c r="B896" s="214"/>
      <c r="C896" s="210"/>
      <c r="D896" s="231"/>
      <c r="E896" s="210"/>
      <c r="F896" s="232"/>
      <c r="G896" s="233"/>
      <c r="H896" s="233"/>
      <c r="I896" s="233"/>
      <c r="J896" s="233"/>
      <c r="K896" s="233"/>
      <c r="L896" s="233"/>
      <c r="M896" s="233"/>
      <c r="N896" s="210"/>
      <c r="O896" s="113"/>
    </row>
    <row r="897" spans="1:15" s="115" customFormat="1" ht="18.95" customHeight="1">
      <c r="A897" s="203"/>
      <c r="B897" s="214"/>
      <c r="C897" s="210"/>
      <c r="D897" s="231"/>
      <c r="E897" s="210"/>
      <c r="F897" s="232"/>
      <c r="G897" s="233"/>
      <c r="H897" s="233"/>
      <c r="I897" s="233"/>
      <c r="J897" s="233"/>
      <c r="K897" s="233"/>
      <c r="L897" s="233"/>
      <c r="M897" s="233"/>
      <c r="N897" s="210"/>
      <c r="O897" s="113"/>
    </row>
    <row r="898" spans="1:15" s="115" customFormat="1" ht="18.95" customHeight="1">
      <c r="A898" s="203"/>
      <c r="B898" s="214"/>
      <c r="C898" s="210"/>
      <c r="D898" s="231"/>
      <c r="E898" s="210"/>
      <c r="F898" s="232"/>
      <c r="G898" s="233"/>
      <c r="H898" s="233"/>
      <c r="I898" s="233"/>
      <c r="J898" s="233"/>
      <c r="K898" s="233"/>
      <c r="L898" s="233"/>
      <c r="M898" s="233"/>
      <c r="N898" s="210"/>
      <c r="O898" s="113"/>
    </row>
    <row r="899" spans="1:15" s="115" customFormat="1" ht="18.95" customHeight="1">
      <c r="A899" s="203"/>
      <c r="B899" s="214"/>
      <c r="C899" s="210"/>
      <c r="D899" s="231"/>
      <c r="E899" s="210"/>
      <c r="F899" s="232"/>
      <c r="G899" s="233"/>
      <c r="H899" s="233"/>
      <c r="I899" s="233"/>
      <c r="J899" s="233"/>
      <c r="K899" s="233"/>
      <c r="L899" s="233"/>
      <c r="M899" s="233"/>
      <c r="N899" s="210"/>
      <c r="O899" s="113"/>
    </row>
    <row r="900" spans="1:15" s="115" customFormat="1" ht="18.95" customHeight="1">
      <c r="A900" s="203"/>
      <c r="B900" s="214"/>
      <c r="C900" s="210"/>
      <c r="D900" s="231"/>
      <c r="E900" s="210"/>
      <c r="F900" s="232"/>
      <c r="G900" s="233"/>
      <c r="H900" s="233"/>
      <c r="I900" s="233"/>
      <c r="J900" s="233"/>
      <c r="K900" s="233"/>
      <c r="L900" s="233"/>
      <c r="M900" s="233"/>
      <c r="N900" s="210"/>
      <c r="O900" s="113"/>
    </row>
    <row r="901" spans="1:15" s="115" customFormat="1" ht="18.95" customHeight="1">
      <c r="A901" s="203"/>
      <c r="B901" s="214"/>
      <c r="C901" s="210"/>
      <c r="D901" s="231"/>
      <c r="E901" s="210"/>
      <c r="F901" s="232"/>
      <c r="G901" s="233"/>
      <c r="H901" s="233"/>
      <c r="I901" s="233"/>
      <c r="J901" s="233"/>
      <c r="K901" s="233"/>
      <c r="L901" s="233"/>
      <c r="M901" s="233"/>
      <c r="N901" s="210"/>
      <c r="O901" s="113"/>
    </row>
    <row r="902" spans="1:15" s="115" customFormat="1" ht="18.95" customHeight="1">
      <c r="A902" s="203"/>
      <c r="B902" s="214"/>
      <c r="C902" s="210"/>
      <c r="D902" s="231"/>
      <c r="E902" s="210"/>
      <c r="F902" s="232"/>
      <c r="G902" s="233"/>
      <c r="H902" s="233"/>
      <c r="I902" s="233"/>
      <c r="J902" s="233"/>
      <c r="K902" s="233"/>
      <c r="L902" s="233"/>
      <c r="M902" s="233"/>
      <c r="N902" s="210"/>
      <c r="O902" s="113"/>
    </row>
    <row r="903" spans="1:15" s="115" customFormat="1" ht="18.95" customHeight="1">
      <c r="A903" s="203"/>
      <c r="B903" s="214"/>
      <c r="C903" s="210"/>
      <c r="D903" s="231"/>
      <c r="E903" s="210"/>
      <c r="F903" s="232"/>
      <c r="G903" s="233"/>
      <c r="H903" s="233"/>
      <c r="I903" s="233"/>
      <c r="J903" s="233"/>
      <c r="K903" s="233"/>
      <c r="L903" s="233"/>
      <c r="M903" s="233"/>
      <c r="N903" s="210"/>
      <c r="O903" s="113"/>
    </row>
    <row r="904" spans="1:15" s="115" customFormat="1" ht="18.95" customHeight="1">
      <c r="A904" s="203"/>
      <c r="B904" s="214"/>
      <c r="C904" s="210"/>
      <c r="D904" s="231"/>
      <c r="E904" s="210"/>
      <c r="F904" s="232"/>
      <c r="G904" s="233"/>
      <c r="H904" s="233"/>
      <c r="I904" s="233"/>
      <c r="J904" s="233"/>
      <c r="K904" s="233"/>
      <c r="L904" s="233"/>
      <c r="M904" s="233"/>
      <c r="N904" s="210"/>
      <c r="O904" s="113"/>
    </row>
    <row r="905" spans="1:15" s="115" customFormat="1" ht="18.95" customHeight="1">
      <c r="A905" s="203"/>
      <c r="B905" s="214"/>
      <c r="C905" s="210"/>
      <c r="D905" s="231"/>
      <c r="E905" s="210"/>
      <c r="F905" s="232"/>
      <c r="G905" s="233"/>
      <c r="H905" s="233"/>
      <c r="I905" s="233"/>
      <c r="J905" s="233"/>
      <c r="K905" s="233"/>
      <c r="L905" s="233"/>
      <c r="M905" s="233"/>
      <c r="N905" s="210"/>
      <c r="O905" s="113"/>
    </row>
    <row r="906" spans="1:15" s="115" customFormat="1" ht="18.95" customHeight="1">
      <c r="A906" s="203"/>
      <c r="B906" s="214"/>
      <c r="C906" s="210"/>
      <c r="D906" s="231"/>
      <c r="E906" s="210"/>
      <c r="F906" s="232"/>
      <c r="G906" s="233"/>
      <c r="H906" s="233"/>
      <c r="I906" s="233"/>
      <c r="J906" s="233"/>
      <c r="K906" s="233"/>
      <c r="L906" s="233"/>
      <c r="M906" s="233"/>
      <c r="N906" s="210"/>
      <c r="O906" s="113"/>
    </row>
    <row r="907" spans="1:15" s="115" customFormat="1" ht="18.95" customHeight="1">
      <c r="A907" s="203"/>
      <c r="B907" s="214"/>
      <c r="C907" s="210"/>
      <c r="D907" s="231"/>
      <c r="E907" s="210"/>
      <c r="F907" s="232"/>
      <c r="G907" s="233"/>
      <c r="H907" s="233"/>
      <c r="I907" s="233"/>
      <c r="J907" s="233"/>
      <c r="K907" s="233"/>
      <c r="L907" s="233"/>
      <c r="M907" s="233"/>
      <c r="N907" s="210"/>
      <c r="O907" s="113"/>
    </row>
    <row r="908" spans="1:15" s="115" customFormat="1" ht="18.95" customHeight="1">
      <c r="A908" s="203"/>
      <c r="B908" s="214"/>
      <c r="C908" s="210"/>
      <c r="D908" s="231"/>
      <c r="E908" s="210"/>
      <c r="F908" s="232"/>
      <c r="G908" s="233"/>
      <c r="H908" s="233"/>
      <c r="I908" s="233"/>
      <c r="J908" s="233"/>
      <c r="K908" s="233"/>
      <c r="L908" s="233"/>
      <c r="M908" s="233"/>
      <c r="N908" s="210"/>
      <c r="O908" s="113"/>
    </row>
    <row r="909" spans="1:15" s="115" customFormat="1" ht="18.95" customHeight="1">
      <c r="A909" s="203"/>
      <c r="B909" s="214"/>
      <c r="C909" s="210"/>
      <c r="D909" s="231"/>
      <c r="E909" s="210"/>
      <c r="F909" s="232"/>
      <c r="G909" s="233"/>
      <c r="H909" s="233"/>
      <c r="I909" s="233"/>
      <c r="J909" s="233"/>
      <c r="K909" s="233"/>
      <c r="L909" s="233"/>
      <c r="M909" s="233"/>
      <c r="N909" s="210"/>
      <c r="O909" s="113"/>
    </row>
    <row r="910" spans="1:15" s="115" customFormat="1" ht="18.95" customHeight="1">
      <c r="A910" s="203"/>
      <c r="B910" s="214"/>
      <c r="C910" s="210"/>
      <c r="D910" s="231"/>
      <c r="E910" s="210"/>
      <c r="F910" s="232"/>
      <c r="G910" s="233"/>
      <c r="H910" s="233"/>
      <c r="I910" s="233"/>
      <c r="J910" s="233"/>
      <c r="K910" s="233"/>
      <c r="L910" s="233"/>
      <c r="M910" s="233"/>
      <c r="N910" s="210"/>
      <c r="O910" s="113"/>
    </row>
    <row r="911" spans="1:15" s="115" customFormat="1" ht="18.95" customHeight="1">
      <c r="A911" s="203"/>
      <c r="B911" s="214"/>
      <c r="C911" s="210"/>
      <c r="D911" s="231"/>
      <c r="E911" s="210"/>
      <c r="F911" s="232"/>
      <c r="G911" s="233"/>
      <c r="H911" s="233"/>
      <c r="I911" s="233"/>
      <c r="J911" s="233"/>
      <c r="K911" s="233"/>
      <c r="L911" s="233"/>
      <c r="M911" s="233"/>
      <c r="N911" s="210"/>
      <c r="O911" s="113"/>
    </row>
    <row r="912" spans="1:15" s="115" customFormat="1" ht="18.95" customHeight="1">
      <c r="A912" s="203"/>
      <c r="B912" s="214"/>
      <c r="C912" s="210"/>
      <c r="D912" s="231"/>
      <c r="E912" s="210"/>
      <c r="F912" s="232"/>
      <c r="G912" s="233"/>
      <c r="H912" s="233"/>
      <c r="I912" s="233"/>
      <c r="J912" s="233"/>
      <c r="K912" s="233"/>
      <c r="L912" s="233"/>
      <c r="M912" s="233"/>
      <c r="N912" s="210"/>
      <c r="O912" s="113"/>
    </row>
    <row r="913" spans="1:15" s="115" customFormat="1" ht="18.95" customHeight="1">
      <c r="A913" s="203"/>
      <c r="B913" s="214"/>
      <c r="C913" s="210"/>
      <c r="D913" s="231"/>
      <c r="E913" s="210"/>
      <c r="F913" s="232"/>
      <c r="G913" s="233"/>
      <c r="H913" s="233"/>
      <c r="I913" s="233"/>
      <c r="J913" s="233"/>
      <c r="K913" s="233"/>
      <c r="L913" s="233"/>
      <c r="M913" s="233"/>
      <c r="N913" s="210"/>
      <c r="O913" s="113"/>
    </row>
    <row r="914" spans="1:15" s="115" customFormat="1" ht="18.95" customHeight="1">
      <c r="A914" s="203"/>
      <c r="B914" s="214"/>
      <c r="C914" s="210"/>
      <c r="D914" s="231"/>
      <c r="E914" s="210"/>
      <c r="F914" s="232"/>
      <c r="G914" s="233"/>
      <c r="H914" s="233"/>
      <c r="I914" s="233"/>
      <c r="J914" s="233"/>
      <c r="K914" s="233"/>
      <c r="L914" s="233"/>
      <c r="M914" s="233"/>
      <c r="N914" s="210"/>
      <c r="O914" s="113"/>
    </row>
    <row r="915" spans="1:15" s="115" customFormat="1" ht="18.95" customHeight="1">
      <c r="A915" s="203"/>
      <c r="B915" s="214"/>
      <c r="C915" s="210"/>
      <c r="D915" s="231"/>
      <c r="E915" s="210"/>
      <c r="F915" s="232"/>
      <c r="G915" s="233"/>
      <c r="H915" s="233"/>
      <c r="I915" s="233"/>
      <c r="J915" s="233"/>
      <c r="K915" s="233"/>
      <c r="L915" s="233"/>
      <c r="M915" s="233"/>
      <c r="N915" s="210"/>
      <c r="O915" s="113"/>
    </row>
    <row r="916" spans="1:15" s="115" customFormat="1" ht="18.95" customHeight="1">
      <c r="A916" s="203"/>
      <c r="B916" s="214"/>
      <c r="C916" s="210"/>
      <c r="D916" s="231"/>
      <c r="E916" s="210"/>
      <c r="F916" s="232"/>
      <c r="G916" s="233"/>
      <c r="H916" s="233"/>
      <c r="I916" s="233"/>
      <c r="J916" s="233"/>
      <c r="K916" s="233"/>
      <c r="L916" s="233"/>
      <c r="M916" s="233"/>
      <c r="N916" s="210"/>
      <c r="O916" s="113"/>
    </row>
    <row r="917" spans="1:15" s="115" customFormat="1" ht="18.95" customHeight="1">
      <c r="A917" s="203"/>
      <c r="B917" s="214"/>
      <c r="C917" s="210"/>
      <c r="D917" s="231"/>
      <c r="E917" s="210"/>
      <c r="F917" s="232"/>
      <c r="G917" s="233"/>
      <c r="H917" s="233"/>
      <c r="I917" s="233"/>
      <c r="J917" s="233"/>
      <c r="K917" s="233"/>
      <c r="L917" s="233"/>
      <c r="M917" s="233"/>
      <c r="N917" s="210"/>
      <c r="O917" s="113"/>
    </row>
    <row r="918" spans="1:15" s="115" customFormat="1" ht="18.95" customHeight="1">
      <c r="A918" s="203"/>
      <c r="B918" s="214"/>
      <c r="C918" s="210"/>
      <c r="D918" s="231"/>
      <c r="E918" s="210"/>
      <c r="F918" s="232"/>
      <c r="G918" s="233"/>
      <c r="H918" s="233"/>
      <c r="I918" s="233"/>
      <c r="J918" s="233"/>
      <c r="K918" s="233"/>
      <c r="L918" s="233"/>
      <c r="M918" s="233"/>
      <c r="N918" s="210"/>
      <c r="O918" s="113"/>
    </row>
    <row r="919" spans="1:15" s="115" customFormat="1" ht="18.95" customHeight="1">
      <c r="A919" s="203"/>
      <c r="B919" s="214"/>
      <c r="C919" s="210"/>
      <c r="D919" s="231"/>
      <c r="E919" s="210"/>
      <c r="F919" s="232"/>
      <c r="G919" s="233"/>
      <c r="H919" s="233"/>
      <c r="I919" s="233"/>
      <c r="J919" s="233"/>
      <c r="K919" s="233"/>
      <c r="L919" s="233"/>
      <c r="M919" s="233"/>
      <c r="N919" s="210"/>
      <c r="O919" s="113"/>
    </row>
    <row r="920" spans="1:15" s="115" customFormat="1" ht="18.95" customHeight="1">
      <c r="A920" s="203"/>
      <c r="B920" s="214"/>
      <c r="C920" s="210"/>
      <c r="D920" s="231"/>
      <c r="E920" s="210"/>
      <c r="F920" s="232"/>
      <c r="G920" s="233"/>
      <c r="H920" s="233"/>
      <c r="I920" s="233"/>
      <c r="J920" s="233"/>
      <c r="K920" s="233"/>
      <c r="L920" s="233"/>
      <c r="M920" s="233"/>
      <c r="N920" s="210"/>
      <c r="O920" s="113"/>
    </row>
    <row r="921" spans="1:15" s="115" customFormat="1" ht="18.95" customHeight="1">
      <c r="A921" s="203"/>
      <c r="B921" s="214"/>
      <c r="C921" s="210"/>
      <c r="D921" s="231"/>
      <c r="E921" s="210"/>
      <c r="F921" s="232"/>
      <c r="G921" s="233"/>
      <c r="H921" s="233"/>
      <c r="I921" s="233"/>
      <c r="J921" s="233"/>
      <c r="K921" s="233"/>
      <c r="L921" s="233"/>
      <c r="M921" s="233"/>
      <c r="N921" s="210"/>
      <c r="O921" s="113"/>
    </row>
    <row r="922" spans="1:15" s="115" customFormat="1" ht="18.95" customHeight="1">
      <c r="A922" s="203"/>
      <c r="B922" s="214"/>
      <c r="C922" s="210"/>
      <c r="D922" s="231"/>
      <c r="E922" s="210"/>
      <c r="F922" s="232"/>
      <c r="G922" s="233"/>
      <c r="H922" s="233"/>
      <c r="I922" s="233"/>
      <c r="J922" s="233"/>
      <c r="K922" s="233"/>
      <c r="L922" s="233"/>
      <c r="M922" s="233"/>
      <c r="N922" s="210"/>
      <c r="O922" s="113"/>
    </row>
    <row r="923" spans="1:15" s="115" customFormat="1" ht="18.95" customHeight="1">
      <c r="A923" s="203"/>
      <c r="B923" s="214"/>
      <c r="C923" s="210"/>
      <c r="D923" s="231"/>
      <c r="E923" s="210"/>
      <c r="F923" s="232"/>
      <c r="G923" s="233"/>
      <c r="H923" s="233"/>
      <c r="I923" s="233"/>
      <c r="J923" s="233"/>
      <c r="K923" s="233"/>
      <c r="L923" s="233"/>
      <c r="M923" s="233"/>
      <c r="N923" s="210"/>
      <c r="O923" s="113"/>
    </row>
    <row r="924" spans="1:15" s="115" customFormat="1" ht="18.95" customHeight="1">
      <c r="A924" s="203"/>
      <c r="B924" s="214"/>
      <c r="C924" s="210"/>
      <c r="D924" s="231"/>
      <c r="E924" s="210"/>
      <c r="F924" s="232"/>
      <c r="G924" s="233"/>
      <c r="H924" s="233"/>
      <c r="I924" s="233"/>
      <c r="J924" s="233"/>
      <c r="K924" s="233"/>
      <c r="L924" s="233"/>
      <c r="M924" s="233"/>
      <c r="N924" s="210"/>
      <c r="O924" s="113"/>
    </row>
    <row r="925" spans="1:15" s="115" customFormat="1" ht="18.95" customHeight="1">
      <c r="A925" s="203"/>
      <c r="B925" s="214"/>
      <c r="C925" s="210"/>
      <c r="D925" s="231"/>
      <c r="E925" s="210"/>
      <c r="F925" s="232"/>
      <c r="G925" s="233"/>
      <c r="H925" s="233"/>
      <c r="I925" s="233"/>
      <c r="J925" s="233"/>
      <c r="K925" s="233"/>
      <c r="L925" s="233"/>
      <c r="M925" s="233"/>
      <c r="N925" s="210"/>
      <c r="O925" s="113"/>
    </row>
    <row r="926" spans="1:15" s="115" customFormat="1" ht="18.95" customHeight="1">
      <c r="A926" s="203"/>
      <c r="B926" s="214"/>
      <c r="C926" s="210"/>
      <c r="D926" s="231"/>
      <c r="E926" s="210"/>
      <c r="F926" s="232"/>
      <c r="G926" s="233"/>
      <c r="H926" s="233"/>
      <c r="I926" s="233"/>
      <c r="J926" s="233"/>
      <c r="K926" s="233"/>
      <c r="L926" s="233"/>
      <c r="M926" s="233"/>
      <c r="N926" s="210"/>
      <c r="O926" s="113"/>
    </row>
    <row r="927" spans="1:15" s="115" customFormat="1" ht="18.95" customHeight="1">
      <c r="A927" s="203"/>
      <c r="B927" s="214"/>
      <c r="C927" s="210"/>
      <c r="D927" s="231"/>
      <c r="E927" s="210"/>
      <c r="F927" s="232"/>
      <c r="G927" s="233"/>
      <c r="H927" s="233"/>
      <c r="I927" s="233"/>
      <c r="J927" s="233"/>
      <c r="K927" s="233"/>
      <c r="L927" s="233"/>
      <c r="M927" s="233"/>
      <c r="N927" s="210"/>
      <c r="O927" s="113"/>
    </row>
    <row r="928" spans="1:15" s="115" customFormat="1" ht="18.95" customHeight="1">
      <c r="A928" s="203"/>
      <c r="B928" s="214"/>
      <c r="C928" s="210"/>
      <c r="D928" s="231"/>
      <c r="E928" s="210"/>
      <c r="F928" s="232"/>
      <c r="G928" s="233"/>
      <c r="H928" s="233"/>
      <c r="I928" s="233"/>
      <c r="J928" s="233"/>
      <c r="K928" s="233"/>
      <c r="L928" s="233"/>
      <c r="M928" s="233"/>
      <c r="N928" s="210"/>
      <c r="O928" s="113"/>
    </row>
    <row r="929" spans="1:15" s="115" customFormat="1" ht="18.95" customHeight="1">
      <c r="A929" s="203"/>
      <c r="B929" s="214"/>
      <c r="C929" s="210"/>
      <c r="D929" s="231"/>
      <c r="E929" s="210"/>
      <c r="F929" s="232"/>
      <c r="G929" s="233"/>
      <c r="H929" s="233"/>
      <c r="I929" s="233"/>
      <c r="J929" s="233"/>
      <c r="K929" s="233"/>
      <c r="L929" s="233"/>
      <c r="M929" s="233"/>
      <c r="N929" s="210"/>
      <c r="O929" s="113"/>
    </row>
    <row r="930" spans="1:15" s="115" customFormat="1" ht="18.95" customHeight="1">
      <c r="A930" s="203"/>
      <c r="B930" s="214"/>
      <c r="C930" s="210"/>
      <c r="D930" s="231"/>
      <c r="E930" s="210"/>
      <c r="F930" s="232"/>
      <c r="G930" s="233"/>
      <c r="H930" s="233"/>
      <c r="I930" s="233"/>
      <c r="J930" s="233"/>
      <c r="K930" s="233"/>
      <c r="L930" s="233"/>
      <c r="M930" s="233"/>
      <c r="N930" s="210"/>
      <c r="O930" s="113"/>
    </row>
    <row r="931" spans="1:15" s="115" customFormat="1" ht="18.95" customHeight="1">
      <c r="A931" s="203"/>
      <c r="B931" s="214"/>
      <c r="C931" s="210"/>
      <c r="D931" s="231"/>
      <c r="E931" s="210"/>
      <c r="F931" s="232"/>
      <c r="G931" s="233"/>
      <c r="H931" s="233"/>
      <c r="I931" s="233"/>
      <c r="J931" s="233"/>
      <c r="K931" s="233"/>
      <c r="L931" s="233"/>
      <c r="M931" s="233"/>
      <c r="N931" s="210"/>
      <c r="O931" s="113"/>
    </row>
    <row r="932" spans="1:15" s="115" customFormat="1" ht="18.95" customHeight="1">
      <c r="A932" s="203"/>
      <c r="B932" s="214"/>
      <c r="C932" s="210"/>
      <c r="D932" s="231"/>
      <c r="E932" s="210"/>
      <c r="F932" s="232"/>
      <c r="G932" s="233"/>
      <c r="H932" s="233"/>
      <c r="I932" s="233"/>
      <c r="J932" s="233"/>
      <c r="K932" s="233"/>
      <c r="L932" s="233"/>
      <c r="M932" s="233"/>
      <c r="N932" s="210"/>
      <c r="O932" s="113"/>
    </row>
    <row r="933" spans="1:15" s="115" customFormat="1" ht="18.95" customHeight="1">
      <c r="A933" s="203"/>
      <c r="B933" s="214"/>
      <c r="C933" s="210"/>
      <c r="D933" s="231"/>
      <c r="E933" s="210"/>
      <c r="F933" s="232"/>
      <c r="G933" s="233"/>
      <c r="H933" s="233"/>
      <c r="I933" s="233"/>
      <c r="J933" s="233"/>
      <c r="K933" s="233"/>
      <c r="L933" s="233"/>
      <c r="M933" s="233"/>
      <c r="N933" s="210"/>
      <c r="O933" s="113"/>
    </row>
    <row r="934" spans="1:15" s="115" customFormat="1" ht="18.95" customHeight="1">
      <c r="A934" s="203"/>
      <c r="B934" s="214"/>
      <c r="C934" s="210"/>
      <c r="D934" s="231"/>
      <c r="E934" s="210"/>
      <c r="F934" s="232"/>
      <c r="G934" s="233"/>
      <c r="H934" s="233"/>
      <c r="I934" s="233"/>
      <c r="J934" s="233"/>
      <c r="K934" s="233"/>
      <c r="L934" s="233"/>
      <c r="M934" s="233"/>
      <c r="N934" s="210"/>
      <c r="O934" s="113"/>
    </row>
    <row r="935" spans="1:15" s="115" customFormat="1" ht="18.95" customHeight="1">
      <c r="A935" s="203"/>
      <c r="B935" s="214"/>
      <c r="C935" s="210"/>
      <c r="D935" s="231"/>
      <c r="E935" s="210"/>
      <c r="F935" s="232"/>
      <c r="G935" s="233"/>
      <c r="H935" s="233"/>
      <c r="I935" s="233"/>
      <c r="J935" s="233"/>
      <c r="K935" s="233"/>
      <c r="L935" s="233"/>
      <c r="M935" s="233"/>
      <c r="N935" s="210"/>
      <c r="O935" s="113"/>
    </row>
    <row r="936" spans="1:15" s="115" customFormat="1" ht="18.95" customHeight="1">
      <c r="A936" s="203"/>
      <c r="B936" s="214"/>
      <c r="C936" s="210"/>
      <c r="D936" s="231"/>
      <c r="E936" s="210"/>
      <c r="F936" s="232"/>
      <c r="G936" s="233"/>
      <c r="H936" s="233"/>
      <c r="I936" s="233"/>
      <c r="J936" s="233"/>
      <c r="K936" s="233"/>
      <c r="L936" s="233"/>
      <c r="M936" s="233"/>
      <c r="N936" s="210"/>
      <c r="O936" s="113"/>
    </row>
    <row r="937" spans="1:15" s="115" customFormat="1" ht="18.95" customHeight="1">
      <c r="A937" s="203"/>
      <c r="B937" s="214"/>
      <c r="C937" s="210"/>
      <c r="D937" s="231"/>
      <c r="E937" s="210"/>
      <c r="F937" s="232"/>
      <c r="G937" s="233"/>
      <c r="H937" s="233"/>
      <c r="I937" s="233"/>
      <c r="J937" s="233"/>
      <c r="K937" s="233"/>
      <c r="L937" s="233"/>
      <c r="M937" s="233"/>
      <c r="N937" s="210"/>
      <c r="O937" s="113"/>
    </row>
    <row r="938" spans="1:15" s="115" customFormat="1" ht="18.95" customHeight="1">
      <c r="A938" s="203"/>
      <c r="B938" s="214"/>
      <c r="C938" s="210"/>
      <c r="D938" s="231"/>
      <c r="E938" s="210"/>
      <c r="F938" s="232"/>
      <c r="G938" s="233"/>
      <c r="H938" s="233"/>
      <c r="I938" s="233"/>
      <c r="J938" s="233"/>
      <c r="K938" s="233"/>
      <c r="L938" s="233"/>
      <c r="M938" s="233"/>
      <c r="N938" s="210"/>
      <c r="O938" s="113"/>
    </row>
    <row r="939" spans="1:15" s="115" customFormat="1" ht="18.95" customHeight="1">
      <c r="A939" s="203"/>
      <c r="B939" s="214"/>
      <c r="C939" s="210"/>
      <c r="D939" s="231"/>
      <c r="E939" s="210"/>
      <c r="F939" s="232"/>
      <c r="G939" s="233"/>
      <c r="H939" s="233"/>
      <c r="I939" s="233"/>
      <c r="J939" s="233"/>
      <c r="K939" s="233"/>
      <c r="L939" s="233"/>
      <c r="M939" s="233"/>
      <c r="N939" s="210"/>
      <c r="O939" s="113"/>
    </row>
    <row r="940" spans="1:15" s="115" customFormat="1" ht="18.95" customHeight="1">
      <c r="A940" s="203"/>
      <c r="B940" s="214"/>
      <c r="C940" s="210"/>
      <c r="D940" s="231"/>
      <c r="E940" s="210"/>
      <c r="F940" s="232"/>
      <c r="G940" s="233"/>
      <c r="H940" s="233"/>
      <c r="I940" s="233"/>
      <c r="J940" s="233"/>
      <c r="K940" s="233"/>
      <c r="L940" s="233"/>
      <c r="M940" s="233"/>
      <c r="N940" s="210"/>
      <c r="O940" s="113"/>
    </row>
    <row r="941" spans="1:15" s="115" customFormat="1" ht="18.95" customHeight="1">
      <c r="A941" s="203"/>
      <c r="B941" s="214"/>
      <c r="C941" s="210"/>
      <c r="D941" s="231"/>
      <c r="E941" s="210"/>
      <c r="F941" s="232"/>
      <c r="G941" s="233"/>
      <c r="H941" s="233"/>
      <c r="I941" s="233"/>
      <c r="J941" s="233"/>
      <c r="K941" s="233"/>
      <c r="L941" s="233"/>
      <c r="M941" s="233"/>
      <c r="N941" s="210"/>
      <c r="O941" s="113"/>
    </row>
    <row r="942" spans="1:15" s="115" customFormat="1" ht="18.95" customHeight="1">
      <c r="A942" s="203"/>
      <c r="B942" s="214"/>
      <c r="C942" s="210"/>
      <c r="D942" s="231"/>
      <c r="E942" s="210"/>
      <c r="F942" s="232"/>
      <c r="G942" s="233"/>
      <c r="H942" s="233"/>
      <c r="I942" s="233"/>
      <c r="J942" s="233"/>
      <c r="K942" s="233"/>
      <c r="L942" s="233"/>
      <c r="M942" s="233"/>
      <c r="N942" s="210"/>
      <c r="O942" s="113"/>
    </row>
    <row r="943" spans="1:15" s="115" customFormat="1" ht="18.95" customHeight="1">
      <c r="A943" s="203"/>
      <c r="B943" s="214"/>
      <c r="C943" s="210"/>
      <c r="D943" s="231"/>
      <c r="E943" s="210"/>
      <c r="F943" s="232"/>
      <c r="G943" s="233"/>
      <c r="H943" s="233"/>
      <c r="I943" s="233"/>
      <c r="J943" s="233"/>
      <c r="K943" s="233"/>
      <c r="L943" s="233"/>
      <c r="M943" s="233"/>
      <c r="N943" s="210"/>
      <c r="O943" s="113"/>
    </row>
    <row r="944" spans="1:15" s="115" customFormat="1" ht="18.95" customHeight="1">
      <c r="A944" s="203"/>
      <c r="B944" s="214"/>
      <c r="C944" s="210"/>
      <c r="D944" s="231"/>
      <c r="E944" s="210"/>
      <c r="F944" s="232"/>
      <c r="G944" s="233"/>
      <c r="H944" s="233"/>
      <c r="I944" s="233"/>
      <c r="J944" s="233"/>
      <c r="K944" s="233"/>
      <c r="L944" s="233"/>
      <c r="M944" s="233"/>
      <c r="N944" s="210"/>
      <c r="O944" s="113"/>
    </row>
    <row r="945" spans="1:15" s="115" customFormat="1" ht="18.95" customHeight="1">
      <c r="A945" s="203"/>
      <c r="B945" s="214"/>
      <c r="C945" s="210"/>
      <c r="D945" s="231"/>
      <c r="E945" s="210"/>
      <c r="F945" s="232"/>
      <c r="G945" s="233"/>
      <c r="H945" s="233"/>
      <c r="I945" s="233"/>
      <c r="J945" s="233"/>
      <c r="K945" s="233"/>
      <c r="L945" s="233"/>
      <c r="M945" s="233"/>
      <c r="N945" s="210"/>
      <c r="O945" s="113"/>
    </row>
    <row r="946" spans="1:15" s="115" customFormat="1" ht="18.95" customHeight="1">
      <c r="A946" s="203"/>
      <c r="B946" s="214"/>
      <c r="C946" s="210"/>
      <c r="D946" s="231"/>
      <c r="E946" s="210"/>
      <c r="F946" s="232"/>
      <c r="G946" s="233"/>
      <c r="H946" s="233"/>
      <c r="I946" s="233"/>
      <c r="J946" s="233"/>
      <c r="K946" s="233"/>
      <c r="L946" s="233"/>
      <c r="M946" s="233"/>
      <c r="N946" s="210"/>
      <c r="O946" s="113"/>
    </row>
    <row r="947" spans="1:15" s="115" customFormat="1" ht="18.95" customHeight="1">
      <c r="A947" s="203"/>
      <c r="B947" s="214"/>
      <c r="C947" s="210"/>
      <c r="D947" s="231"/>
      <c r="E947" s="210"/>
      <c r="F947" s="232"/>
      <c r="G947" s="233"/>
      <c r="H947" s="233"/>
      <c r="I947" s="233"/>
      <c r="J947" s="233"/>
      <c r="K947" s="233"/>
      <c r="L947" s="233"/>
      <c r="M947" s="233"/>
      <c r="N947" s="210"/>
      <c r="O947" s="113"/>
    </row>
    <row r="948" spans="1:15" s="115" customFormat="1" ht="18.95" customHeight="1">
      <c r="A948" s="203"/>
      <c r="B948" s="214"/>
      <c r="C948" s="210"/>
      <c r="D948" s="231"/>
      <c r="E948" s="210"/>
      <c r="F948" s="232"/>
      <c r="G948" s="233"/>
      <c r="H948" s="233"/>
      <c r="I948" s="233"/>
      <c r="J948" s="233"/>
      <c r="K948" s="233"/>
      <c r="L948" s="233"/>
      <c r="M948" s="233"/>
      <c r="N948" s="210"/>
      <c r="O948" s="113"/>
    </row>
    <row r="949" spans="1:15" s="115" customFormat="1" ht="18.95" customHeight="1">
      <c r="A949" s="203"/>
      <c r="B949" s="214"/>
      <c r="C949" s="210"/>
      <c r="D949" s="231"/>
      <c r="E949" s="210"/>
      <c r="F949" s="232"/>
      <c r="G949" s="233"/>
      <c r="H949" s="233"/>
      <c r="I949" s="233"/>
      <c r="J949" s="233"/>
      <c r="K949" s="233"/>
      <c r="L949" s="233"/>
      <c r="M949" s="233"/>
      <c r="N949" s="210"/>
      <c r="O949" s="113"/>
    </row>
    <row r="950" spans="1:15" s="115" customFormat="1" ht="18.95" customHeight="1">
      <c r="A950" s="203"/>
      <c r="B950" s="214"/>
      <c r="C950" s="210"/>
      <c r="D950" s="231"/>
      <c r="E950" s="210"/>
      <c r="F950" s="232"/>
      <c r="G950" s="233"/>
      <c r="H950" s="233"/>
      <c r="I950" s="233"/>
      <c r="J950" s="233"/>
      <c r="K950" s="233"/>
      <c r="L950" s="233"/>
      <c r="M950" s="233"/>
      <c r="N950" s="210"/>
      <c r="O950" s="113"/>
    </row>
    <row r="951" spans="1:15" s="115" customFormat="1" ht="18.95" customHeight="1">
      <c r="A951" s="203"/>
      <c r="B951" s="214"/>
      <c r="C951" s="210"/>
      <c r="D951" s="231"/>
      <c r="E951" s="210"/>
      <c r="F951" s="232"/>
      <c r="G951" s="233"/>
      <c r="H951" s="233"/>
      <c r="I951" s="233"/>
      <c r="J951" s="233"/>
      <c r="K951" s="233"/>
      <c r="L951" s="233"/>
      <c r="M951" s="233"/>
      <c r="N951" s="210"/>
      <c r="O951" s="113"/>
    </row>
    <row r="952" spans="1:15" s="115" customFormat="1" ht="18.95" customHeight="1">
      <c r="A952" s="203"/>
      <c r="B952" s="214"/>
      <c r="C952" s="210"/>
      <c r="D952" s="231"/>
      <c r="E952" s="210"/>
      <c r="F952" s="232"/>
      <c r="G952" s="233"/>
      <c r="H952" s="233"/>
      <c r="I952" s="233"/>
      <c r="J952" s="233"/>
      <c r="K952" s="233"/>
      <c r="L952" s="233"/>
      <c r="M952" s="233"/>
      <c r="N952" s="210"/>
      <c r="O952" s="113"/>
    </row>
    <row r="953" spans="1:15" s="115" customFormat="1" ht="18.95" customHeight="1">
      <c r="A953" s="203"/>
      <c r="B953" s="214"/>
      <c r="C953" s="210"/>
      <c r="D953" s="231"/>
      <c r="E953" s="210"/>
      <c r="F953" s="232"/>
      <c r="G953" s="233"/>
      <c r="H953" s="233"/>
      <c r="I953" s="233"/>
      <c r="J953" s="233"/>
      <c r="K953" s="233"/>
      <c r="L953" s="233"/>
      <c r="M953" s="233"/>
      <c r="N953" s="210"/>
      <c r="O953" s="113"/>
    </row>
    <row r="954" spans="1:15" s="115" customFormat="1" ht="18.95" customHeight="1">
      <c r="A954" s="203"/>
      <c r="B954" s="214"/>
      <c r="C954" s="210"/>
      <c r="D954" s="231"/>
      <c r="E954" s="210"/>
      <c r="F954" s="232"/>
      <c r="G954" s="233"/>
      <c r="H954" s="233"/>
      <c r="I954" s="233"/>
      <c r="J954" s="233"/>
      <c r="K954" s="233"/>
      <c r="L954" s="233"/>
      <c r="M954" s="233"/>
      <c r="N954" s="210"/>
      <c r="O954" s="113"/>
    </row>
    <row r="955" spans="1:15" s="115" customFormat="1" ht="18.95" customHeight="1">
      <c r="A955" s="203"/>
      <c r="B955" s="214"/>
      <c r="C955" s="210"/>
      <c r="D955" s="231"/>
      <c r="E955" s="210"/>
      <c r="F955" s="232"/>
      <c r="G955" s="233"/>
      <c r="H955" s="233"/>
      <c r="I955" s="233"/>
      <c r="J955" s="233"/>
      <c r="K955" s="233"/>
      <c r="L955" s="233"/>
      <c r="M955" s="233"/>
      <c r="N955" s="210"/>
      <c r="O955" s="113"/>
    </row>
    <row r="956" spans="1:15" s="115" customFormat="1" ht="18.95" customHeight="1">
      <c r="A956" s="203"/>
      <c r="B956" s="214"/>
      <c r="C956" s="210"/>
      <c r="D956" s="231"/>
      <c r="E956" s="210"/>
      <c r="F956" s="232"/>
      <c r="G956" s="233"/>
      <c r="H956" s="233"/>
      <c r="I956" s="233"/>
      <c r="J956" s="233"/>
      <c r="K956" s="233"/>
      <c r="L956" s="233"/>
      <c r="M956" s="233"/>
      <c r="N956" s="210"/>
      <c r="O956" s="113"/>
    </row>
    <row r="957" spans="1:15" s="115" customFormat="1" ht="18.95" customHeight="1">
      <c r="A957" s="203"/>
      <c r="B957" s="214"/>
      <c r="C957" s="210"/>
      <c r="D957" s="231"/>
      <c r="E957" s="210"/>
      <c r="F957" s="232"/>
      <c r="G957" s="233"/>
      <c r="H957" s="233"/>
      <c r="I957" s="233"/>
      <c r="J957" s="233"/>
      <c r="K957" s="233"/>
      <c r="L957" s="233"/>
      <c r="M957" s="233"/>
      <c r="N957" s="210"/>
      <c r="O957" s="113"/>
    </row>
    <row r="958" spans="1:15" s="115" customFormat="1" ht="18.95" customHeight="1">
      <c r="A958" s="203"/>
      <c r="B958" s="214"/>
      <c r="C958" s="210"/>
      <c r="D958" s="231"/>
      <c r="E958" s="210"/>
      <c r="F958" s="232"/>
      <c r="G958" s="233"/>
      <c r="H958" s="233"/>
      <c r="I958" s="233"/>
      <c r="J958" s="233"/>
      <c r="K958" s="233"/>
      <c r="L958" s="233"/>
      <c r="M958" s="233"/>
      <c r="N958" s="210"/>
      <c r="O958" s="113"/>
    </row>
    <row r="959" spans="1:15" s="115" customFormat="1" ht="18.95" customHeight="1">
      <c r="A959" s="203"/>
      <c r="B959" s="214"/>
      <c r="C959" s="210"/>
      <c r="D959" s="231"/>
      <c r="E959" s="210"/>
      <c r="F959" s="232"/>
      <c r="G959" s="233"/>
      <c r="H959" s="233"/>
      <c r="I959" s="233"/>
      <c r="J959" s="233"/>
      <c r="K959" s="233"/>
      <c r="L959" s="233"/>
      <c r="M959" s="233"/>
      <c r="N959" s="210"/>
      <c r="O959" s="113"/>
    </row>
    <row r="960" spans="1:15" s="115" customFormat="1" ht="18.95" customHeight="1">
      <c r="A960" s="203"/>
      <c r="B960" s="214"/>
      <c r="C960" s="210"/>
      <c r="D960" s="231"/>
      <c r="E960" s="210"/>
      <c r="F960" s="232"/>
      <c r="G960" s="233"/>
      <c r="H960" s="233"/>
      <c r="I960" s="233"/>
      <c r="J960" s="233"/>
      <c r="K960" s="233"/>
      <c r="L960" s="233"/>
      <c r="M960" s="233"/>
      <c r="N960" s="210"/>
      <c r="O960" s="113"/>
    </row>
    <row r="961" spans="1:15" s="115" customFormat="1" ht="18.95" customHeight="1">
      <c r="A961" s="203"/>
      <c r="B961" s="214"/>
      <c r="C961" s="210"/>
      <c r="D961" s="231"/>
      <c r="E961" s="210"/>
      <c r="F961" s="232"/>
      <c r="G961" s="233"/>
      <c r="H961" s="233"/>
      <c r="I961" s="233"/>
      <c r="J961" s="233"/>
      <c r="K961" s="233"/>
      <c r="L961" s="233"/>
      <c r="M961" s="233"/>
      <c r="N961" s="210"/>
      <c r="O961" s="113"/>
    </row>
    <row r="962" spans="1:15" s="115" customFormat="1" ht="18.95" customHeight="1">
      <c r="A962" s="203"/>
      <c r="B962" s="214"/>
      <c r="C962" s="210"/>
      <c r="D962" s="231"/>
      <c r="E962" s="210"/>
      <c r="F962" s="232"/>
      <c r="G962" s="233"/>
      <c r="H962" s="233"/>
      <c r="I962" s="233"/>
      <c r="J962" s="233"/>
      <c r="K962" s="233"/>
      <c r="L962" s="233"/>
      <c r="M962" s="233"/>
      <c r="N962" s="210"/>
      <c r="O962" s="113"/>
    </row>
    <row r="963" spans="1:15" s="115" customFormat="1" ht="18.95" customHeight="1">
      <c r="A963" s="203"/>
      <c r="B963" s="214"/>
      <c r="C963" s="210"/>
      <c r="D963" s="231"/>
      <c r="E963" s="210"/>
      <c r="F963" s="232"/>
      <c r="G963" s="233"/>
      <c r="H963" s="233"/>
      <c r="I963" s="233"/>
      <c r="J963" s="233"/>
      <c r="K963" s="233"/>
      <c r="L963" s="233"/>
      <c r="M963" s="233"/>
      <c r="N963" s="210"/>
      <c r="O963" s="113"/>
    </row>
    <row r="964" spans="1:15" s="115" customFormat="1" ht="18.95" customHeight="1">
      <c r="A964" s="203"/>
      <c r="B964" s="214"/>
      <c r="C964" s="210"/>
      <c r="D964" s="231"/>
      <c r="E964" s="210"/>
      <c r="F964" s="232"/>
      <c r="G964" s="233"/>
      <c r="H964" s="233"/>
      <c r="I964" s="233"/>
      <c r="J964" s="233"/>
      <c r="K964" s="233"/>
      <c r="L964" s="233"/>
      <c r="M964" s="233"/>
      <c r="N964" s="210"/>
      <c r="O964" s="113"/>
    </row>
    <row r="965" spans="1:15" s="115" customFormat="1" ht="18.95" customHeight="1">
      <c r="A965" s="203"/>
      <c r="B965" s="214"/>
      <c r="C965" s="210"/>
      <c r="D965" s="231"/>
      <c r="E965" s="210"/>
      <c r="F965" s="232"/>
      <c r="G965" s="233"/>
      <c r="H965" s="233"/>
      <c r="I965" s="233"/>
      <c r="J965" s="233"/>
      <c r="K965" s="233"/>
      <c r="L965" s="233"/>
      <c r="M965" s="233"/>
      <c r="N965" s="210"/>
      <c r="O965" s="113"/>
    </row>
    <row r="966" spans="1:15" s="115" customFormat="1" ht="18.95" customHeight="1">
      <c r="A966" s="203"/>
      <c r="B966" s="214"/>
      <c r="C966" s="210"/>
      <c r="D966" s="231"/>
      <c r="E966" s="210"/>
      <c r="F966" s="232"/>
      <c r="G966" s="233"/>
      <c r="H966" s="233"/>
      <c r="I966" s="233"/>
      <c r="J966" s="233"/>
      <c r="K966" s="233"/>
      <c r="L966" s="233"/>
      <c r="M966" s="233"/>
      <c r="N966" s="210"/>
      <c r="O966" s="113"/>
    </row>
    <row r="967" spans="1:15" s="115" customFormat="1" ht="18.95" customHeight="1">
      <c r="A967" s="203"/>
      <c r="B967" s="214"/>
      <c r="C967" s="210"/>
      <c r="D967" s="231"/>
      <c r="E967" s="210"/>
      <c r="F967" s="232"/>
      <c r="G967" s="233"/>
      <c r="H967" s="233"/>
      <c r="I967" s="233"/>
      <c r="J967" s="233"/>
      <c r="K967" s="233"/>
      <c r="L967" s="233"/>
      <c r="M967" s="233"/>
      <c r="N967" s="210"/>
      <c r="O967" s="113"/>
    </row>
    <row r="968" spans="1:15" s="115" customFormat="1" ht="18.95" customHeight="1">
      <c r="A968" s="203"/>
      <c r="B968" s="214"/>
      <c r="C968" s="210"/>
      <c r="D968" s="231"/>
      <c r="E968" s="210"/>
      <c r="F968" s="232"/>
      <c r="G968" s="233"/>
      <c r="H968" s="233"/>
      <c r="I968" s="233"/>
      <c r="J968" s="233"/>
      <c r="K968" s="233"/>
      <c r="L968" s="233"/>
      <c r="M968" s="233"/>
      <c r="N968" s="210"/>
      <c r="O968" s="113"/>
    </row>
    <row r="969" spans="1:15" s="115" customFormat="1" ht="18.95" customHeight="1">
      <c r="A969" s="203"/>
      <c r="B969" s="214"/>
      <c r="C969" s="210"/>
      <c r="D969" s="231"/>
      <c r="E969" s="210"/>
      <c r="F969" s="232"/>
      <c r="G969" s="233"/>
      <c r="H969" s="233"/>
      <c r="I969" s="233"/>
      <c r="J969" s="233"/>
      <c r="K969" s="233"/>
      <c r="L969" s="233"/>
      <c r="M969" s="233"/>
      <c r="N969" s="210"/>
      <c r="O969" s="113"/>
    </row>
    <row r="970" spans="1:15" s="115" customFormat="1" ht="18.95" customHeight="1">
      <c r="A970" s="203"/>
      <c r="B970" s="214"/>
      <c r="C970" s="210"/>
      <c r="D970" s="231"/>
      <c r="E970" s="210"/>
      <c r="F970" s="232"/>
      <c r="G970" s="233"/>
      <c r="H970" s="233"/>
      <c r="I970" s="233"/>
      <c r="J970" s="233"/>
      <c r="K970" s="233"/>
      <c r="L970" s="233"/>
      <c r="M970" s="233"/>
      <c r="N970" s="210"/>
      <c r="O970" s="113"/>
    </row>
    <row r="971" spans="1:15" s="115" customFormat="1" ht="18.95" customHeight="1">
      <c r="A971" s="203"/>
      <c r="B971" s="214"/>
      <c r="C971" s="210"/>
      <c r="D971" s="231"/>
      <c r="E971" s="210"/>
      <c r="F971" s="232"/>
      <c r="G971" s="233"/>
      <c r="H971" s="233"/>
      <c r="I971" s="233"/>
      <c r="J971" s="233"/>
      <c r="K971" s="233"/>
      <c r="L971" s="233"/>
      <c r="M971" s="233"/>
      <c r="N971" s="210"/>
      <c r="O971" s="113"/>
    </row>
    <row r="972" spans="1:15" s="115" customFormat="1" ht="18.95" customHeight="1">
      <c r="A972" s="203"/>
      <c r="B972" s="214"/>
      <c r="C972" s="210"/>
      <c r="D972" s="231"/>
      <c r="E972" s="210"/>
      <c r="F972" s="232"/>
      <c r="G972" s="233"/>
      <c r="H972" s="233"/>
      <c r="I972" s="233"/>
      <c r="J972" s="233"/>
      <c r="K972" s="233"/>
      <c r="L972" s="233"/>
      <c r="M972" s="233"/>
      <c r="N972" s="210"/>
      <c r="O972" s="113"/>
    </row>
    <row r="973" spans="1:15" s="115" customFormat="1" ht="18.95" customHeight="1">
      <c r="A973" s="203"/>
      <c r="B973" s="214"/>
      <c r="C973" s="210"/>
      <c r="D973" s="231"/>
      <c r="E973" s="210"/>
      <c r="F973" s="232"/>
      <c r="G973" s="233"/>
      <c r="H973" s="233"/>
      <c r="I973" s="233"/>
      <c r="J973" s="233"/>
      <c r="K973" s="233"/>
      <c r="L973" s="233"/>
      <c r="M973" s="233"/>
      <c r="N973" s="210"/>
      <c r="O973" s="113"/>
    </row>
    <row r="974" spans="1:15" s="115" customFormat="1" ht="18.95" customHeight="1">
      <c r="A974" s="203"/>
      <c r="B974" s="214"/>
      <c r="C974" s="210"/>
      <c r="D974" s="231"/>
      <c r="E974" s="210"/>
      <c r="F974" s="232"/>
      <c r="G974" s="233"/>
      <c r="H974" s="233"/>
      <c r="I974" s="233"/>
      <c r="J974" s="233"/>
      <c r="K974" s="233"/>
      <c r="L974" s="233"/>
      <c r="M974" s="233"/>
      <c r="N974" s="210"/>
      <c r="O974" s="113"/>
    </row>
    <row r="975" spans="1:15" s="115" customFormat="1" ht="18.95" customHeight="1">
      <c r="A975" s="203"/>
      <c r="B975" s="214"/>
      <c r="C975" s="210"/>
      <c r="D975" s="231"/>
      <c r="E975" s="210"/>
      <c r="F975" s="232"/>
      <c r="G975" s="233"/>
      <c r="H975" s="233"/>
      <c r="I975" s="233"/>
      <c r="J975" s="233"/>
      <c r="K975" s="233"/>
      <c r="L975" s="233"/>
      <c r="M975" s="233"/>
      <c r="N975" s="210"/>
      <c r="O975" s="113"/>
    </row>
    <row r="976" spans="1:15" s="115" customFormat="1" ht="18.95" customHeight="1">
      <c r="A976" s="203"/>
      <c r="B976" s="214"/>
      <c r="C976" s="210"/>
      <c r="D976" s="231"/>
      <c r="E976" s="210"/>
      <c r="F976" s="232"/>
      <c r="G976" s="233"/>
      <c r="H976" s="233"/>
      <c r="I976" s="233"/>
      <c r="J976" s="233"/>
      <c r="K976" s="233"/>
      <c r="L976" s="233"/>
      <c r="M976" s="233"/>
      <c r="N976" s="210"/>
      <c r="O976" s="113"/>
    </row>
    <row r="977" spans="1:15" s="115" customFormat="1" ht="18.95" customHeight="1">
      <c r="A977" s="203"/>
      <c r="B977" s="214"/>
      <c r="C977" s="210"/>
      <c r="D977" s="231"/>
      <c r="E977" s="210"/>
      <c r="F977" s="232"/>
      <c r="G977" s="233"/>
      <c r="H977" s="233"/>
      <c r="I977" s="233"/>
      <c r="J977" s="233"/>
      <c r="K977" s="233"/>
      <c r="L977" s="233"/>
      <c r="M977" s="233"/>
      <c r="N977" s="210"/>
      <c r="O977" s="113"/>
    </row>
    <row r="978" spans="1:15" s="115" customFormat="1" ht="18.95" customHeight="1">
      <c r="A978" s="203"/>
      <c r="B978" s="214"/>
      <c r="C978" s="210"/>
      <c r="D978" s="231"/>
      <c r="E978" s="210"/>
      <c r="F978" s="232"/>
      <c r="G978" s="233"/>
      <c r="H978" s="233"/>
      <c r="I978" s="233"/>
      <c r="J978" s="233"/>
      <c r="K978" s="233"/>
      <c r="L978" s="233"/>
      <c r="M978" s="233"/>
      <c r="N978" s="210"/>
      <c r="O978" s="113"/>
    </row>
    <row r="979" spans="1:15" s="115" customFormat="1" ht="18.95" customHeight="1">
      <c r="A979" s="203"/>
      <c r="B979" s="214"/>
      <c r="C979" s="210"/>
      <c r="D979" s="231"/>
      <c r="E979" s="210"/>
      <c r="F979" s="232"/>
      <c r="G979" s="233"/>
      <c r="H979" s="233"/>
      <c r="I979" s="233"/>
      <c r="J979" s="233"/>
      <c r="K979" s="233"/>
      <c r="L979" s="233"/>
      <c r="M979" s="233"/>
      <c r="N979" s="210"/>
      <c r="O979" s="113"/>
    </row>
    <row r="980" spans="1:15" s="115" customFormat="1" ht="18.95" customHeight="1">
      <c r="A980" s="203"/>
      <c r="B980" s="214"/>
      <c r="C980" s="210"/>
      <c r="D980" s="231"/>
      <c r="E980" s="210"/>
      <c r="F980" s="232"/>
      <c r="G980" s="233"/>
      <c r="H980" s="233"/>
      <c r="I980" s="233"/>
      <c r="J980" s="233"/>
      <c r="K980" s="233"/>
      <c r="L980" s="233"/>
      <c r="M980" s="233"/>
      <c r="N980" s="210"/>
      <c r="O980" s="113"/>
    </row>
    <row r="981" spans="1:15" s="115" customFormat="1" ht="18.95" customHeight="1">
      <c r="A981" s="203"/>
      <c r="B981" s="214"/>
      <c r="C981" s="210"/>
      <c r="D981" s="231"/>
      <c r="E981" s="210"/>
      <c r="F981" s="232"/>
      <c r="G981" s="233"/>
      <c r="H981" s="233"/>
      <c r="I981" s="233"/>
      <c r="J981" s="233"/>
      <c r="K981" s="233"/>
      <c r="L981" s="233"/>
      <c r="M981" s="233"/>
      <c r="N981" s="210"/>
      <c r="O981" s="113"/>
    </row>
    <row r="982" spans="1:15" s="115" customFormat="1" ht="18.95" customHeight="1">
      <c r="A982" s="203"/>
      <c r="B982" s="214"/>
      <c r="C982" s="210"/>
      <c r="D982" s="231"/>
      <c r="E982" s="210"/>
      <c r="F982" s="232"/>
      <c r="G982" s="233"/>
      <c r="H982" s="233"/>
      <c r="I982" s="233"/>
      <c r="J982" s="233"/>
      <c r="K982" s="233"/>
      <c r="L982" s="233"/>
      <c r="M982" s="233"/>
      <c r="N982" s="210"/>
      <c r="O982" s="113"/>
    </row>
    <row r="983" spans="1:15" s="115" customFormat="1" ht="18.95" customHeight="1">
      <c r="A983" s="203"/>
      <c r="B983" s="214"/>
      <c r="C983" s="210"/>
      <c r="D983" s="231"/>
      <c r="E983" s="210"/>
      <c r="F983" s="232"/>
      <c r="G983" s="233"/>
      <c r="H983" s="233"/>
      <c r="I983" s="233"/>
      <c r="J983" s="233"/>
      <c r="K983" s="233"/>
      <c r="L983" s="233"/>
      <c r="M983" s="233"/>
      <c r="N983" s="210"/>
      <c r="O983" s="113"/>
    </row>
    <row r="984" spans="1:15" s="115" customFormat="1" ht="18.95" customHeight="1">
      <c r="A984" s="203"/>
      <c r="B984" s="214"/>
      <c r="C984" s="210"/>
      <c r="D984" s="231"/>
      <c r="E984" s="210"/>
      <c r="F984" s="232"/>
      <c r="G984" s="233"/>
      <c r="H984" s="233"/>
      <c r="I984" s="233"/>
      <c r="J984" s="233"/>
      <c r="K984" s="233"/>
      <c r="L984" s="233"/>
      <c r="M984" s="233"/>
      <c r="N984" s="210"/>
      <c r="O984" s="113"/>
    </row>
    <row r="985" spans="1:15" s="115" customFormat="1" ht="18.95" customHeight="1">
      <c r="A985" s="203"/>
      <c r="B985" s="214"/>
      <c r="C985" s="210"/>
      <c r="D985" s="231"/>
      <c r="E985" s="210"/>
      <c r="F985" s="232"/>
      <c r="G985" s="233"/>
      <c r="H985" s="233"/>
      <c r="I985" s="233"/>
      <c r="J985" s="233"/>
      <c r="K985" s="233"/>
      <c r="L985" s="233"/>
      <c r="M985" s="233"/>
      <c r="N985" s="210"/>
      <c r="O985" s="113"/>
    </row>
    <row r="986" spans="1:15" s="115" customFormat="1" ht="18.95" customHeight="1">
      <c r="A986" s="203"/>
      <c r="B986" s="214"/>
      <c r="C986" s="210"/>
      <c r="D986" s="231"/>
      <c r="E986" s="210"/>
      <c r="F986" s="232"/>
      <c r="G986" s="233"/>
      <c r="H986" s="233"/>
      <c r="I986" s="233"/>
      <c r="J986" s="233"/>
      <c r="K986" s="233"/>
      <c r="L986" s="233"/>
      <c r="M986" s="233"/>
      <c r="N986" s="210"/>
      <c r="O986" s="113"/>
    </row>
    <row r="987" spans="1:15" s="115" customFormat="1" ht="18.95" customHeight="1">
      <c r="A987" s="203"/>
      <c r="B987" s="214"/>
      <c r="C987" s="210"/>
      <c r="D987" s="231"/>
      <c r="E987" s="210"/>
      <c r="F987" s="232"/>
      <c r="G987" s="233"/>
      <c r="H987" s="233"/>
      <c r="I987" s="233"/>
      <c r="J987" s="233"/>
      <c r="K987" s="233"/>
      <c r="L987" s="233"/>
      <c r="M987" s="233"/>
      <c r="N987" s="210"/>
      <c r="O987" s="113"/>
    </row>
    <row r="988" spans="1:15" s="115" customFormat="1" ht="18.95" customHeight="1">
      <c r="A988" s="203"/>
      <c r="B988" s="214"/>
      <c r="C988" s="210"/>
      <c r="D988" s="231"/>
      <c r="E988" s="210"/>
      <c r="F988" s="232"/>
      <c r="G988" s="233"/>
      <c r="H988" s="233"/>
      <c r="I988" s="233"/>
      <c r="J988" s="233"/>
      <c r="K988" s="233"/>
      <c r="L988" s="233"/>
      <c r="M988" s="233"/>
      <c r="N988" s="210"/>
      <c r="O988" s="113"/>
    </row>
    <row r="989" spans="1:15" s="115" customFormat="1" ht="18.95" customHeight="1">
      <c r="A989" s="203"/>
      <c r="B989" s="214"/>
      <c r="C989" s="210"/>
      <c r="D989" s="231"/>
      <c r="E989" s="210"/>
      <c r="F989" s="232"/>
      <c r="G989" s="233"/>
      <c r="H989" s="233"/>
      <c r="I989" s="233"/>
      <c r="J989" s="233"/>
      <c r="K989" s="233"/>
      <c r="L989" s="233"/>
      <c r="M989" s="233"/>
      <c r="N989" s="210"/>
      <c r="O989" s="113"/>
    </row>
    <row r="990" spans="1:15" s="115" customFormat="1" ht="18.95" customHeight="1">
      <c r="A990" s="203"/>
      <c r="B990" s="214"/>
      <c r="C990" s="210"/>
      <c r="D990" s="231"/>
      <c r="E990" s="210"/>
      <c r="F990" s="232"/>
      <c r="G990" s="233"/>
      <c r="H990" s="233"/>
      <c r="I990" s="233"/>
      <c r="J990" s="233"/>
      <c r="K990" s="233"/>
      <c r="L990" s="233"/>
      <c r="M990" s="233"/>
      <c r="N990" s="210"/>
      <c r="O990" s="113"/>
    </row>
    <row r="991" spans="1:15" s="115" customFormat="1" ht="18.95" customHeight="1">
      <c r="A991" s="203"/>
      <c r="B991" s="214"/>
      <c r="C991" s="210"/>
      <c r="D991" s="231"/>
      <c r="E991" s="210"/>
      <c r="F991" s="232"/>
      <c r="G991" s="233"/>
      <c r="H991" s="233"/>
      <c r="I991" s="233"/>
      <c r="J991" s="233"/>
      <c r="K991" s="233"/>
      <c r="L991" s="233"/>
      <c r="M991" s="233"/>
      <c r="N991" s="210"/>
      <c r="O991" s="113"/>
    </row>
    <row r="992" spans="1:15" s="115" customFormat="1" ht="18.95" customHeight="1">
      <c r="A992" s="203"/>
      <c r="B992" s="214"/>
      <c r="C992" s="210"/>
      <c r="D992" s="231"/>
      <c r="E992" s="210"/>
      <c r="F992" s="232"/>
      <c r="G992" s="233"/>
      <c r="H992" s="233"/>
      <c r="I992" s="233"/>
      <c r="J992" s="233"/>
      <c r="K992" s="233"/>
      <c r="L992" s="233"/>
      <c r="M992" s="233"/>
      <c r="N992" s="210"/>
      <c r="O992" s="113"/>
    </row>
    <row r="993" spans="1:15" s="115" customFormat="1" ht="18.95" customHeight="1">
      <c r="A993" s="203"/>
      <c r="B993" s="214"/>
      <c r="C993" s="210"/>
      <c r="D993" s="231"/>
      <c r="E993" s="210"/>
      <c r="F993" s="232"/>
      <c r="G993" s="233"/>
      <c r="H993" s="233"/>
      <c r="I993" s="233"/>
      <c r="J993" s="233"/>
      <c r="K993" s="233"/>
      <c r="L993" s="233"/>
      <c r="M993" s="233"/>
      <c r="N993" s="210"/>
      <c r="O993" s="113"/>
    </row>
    <row r="994" spans="1:15" s="115" customFormat="1" ht="18.95" customHeight="1">
      <c r="A994" s="203"/>
      <c r="B994" s="214"/>
      <c r="C994" s="210"/>
      <c r="D994" s="231"/>
      <c r="E994" s="210"/>
      <c r="F994" s="232"/>
      <c r="G994" s="233"/>
      <c r="H994" s="233"/>
      <c r="I994" s="233"/>
      <c r="J994" s="233"/>
      <c r="K994" s="233"/>
      <c r="L994" s="233"/>
      <c r="M994" s="233"/>
      <c r="N994" s="210"/>
      <c r="O994" s="113"/>
    </row>
    <row r="995" spans="1:15" s="115" customFormat="1" ht="18.95" customHeight="1">
      <c r="A995" s="203"/>
      <c r="B995" s="214"/>
      <c r="C995" s="210"/>
      <c r="D995" s="231"/>
      <c r="E995" s="210"/>
      <c r="F995" s="232"/>
      <c r="G995" s="233"/>
      <c r="H995" s="233"/>
      <c r="I995" s="233"/>
      <c r="J995" s="233"/>
      <c r="K995" s="233"/>
      <c r="L995" s="233"/>
      <c r="M995" s="233"/>
      <c r="N995" s="210"/>
      <c r="O995" s="113"/>
    </row>
    <row r="996" spans="1:15" s="115" customFormat="1" ht="18.95" customHeight="1">
      <c r="A996" s="203"/>
      <c r="B996" s="214"/>
      <c r="C996" s="210"/>
      <c r="D996" s="231"/>
      <c r="E996" s="210"/>
      <c r="F996" s="232"/>
      <c r="G996" s="233"/>
      <c r="H996" s="233"/>
      <c r="I996" s="233"/>
      <c r="J996" s="233"/>
      <c r="K996" s="233"/>
      <c r="L996" s="233"/>
      <c r="M996" s="233"/>
      <c r="N996" s="210"/>
      <c r="O996" s="113"/>
    </row>
    <row r="997" spans="1:15" s="115" customFormat="1" ht="18.95" customHeight="1">
      <c r="A997" s="203"/>
      <c r="B997" s="214"/>
      <c r="C997" s="210"/>
      <c r="D997" s="231"/>
      <c r="E997" s="210"/>
      <c r="F997" s="232"/>
      <c r="G997" s="233"/>
      <c r="H997" s="233"/>
      <c r="I997" s="233"/>
      <c r="J997" s="233"/>
      <c r="K997" s="233"/>
      <c r="L997" s="233"/>
      <c r="M997" s="233"/>
      <c r="N997" s="210"/>
      <c r="O997" s="113"/>
    </row>
    <row r="998" spans="1:15" s="115" customFormat="1" ht="18.95" customHeight="1">
      <c r="A998" s="203"/>
      <c r="B998" s="214"/>
      <c r="C998" s="210"/>
      <c r="D998" s="231"/>
      <c r="E998" s="210"/>
      <c r="F998" s="232"/>
      <c r="G998" s="233"/>
      <c r="H998" s="233"/>
      <c r="I998" s="233"/>
      <c r="J998" s="233"/>
      <c r="K998" s="233"/>
      <c r="L998" s="233"/>
      <c r="M998" s="233"/>
      <c r="N998" s="210"/>
      <c r="O998" s="113"/>
    </row>
    <row r="999" spans="1:15" s="115" customFormat="1" ht="18.95" customHeight="1">
      <c r="A999" s="203"/>
      <c r="B999" s="214"/>
      <c r="C999" s="210"/>
      <c r="D999" s="231"/>
      <c r="E999" s="210"/>
      <c r="F999" s="232"/>
      <c r="G999" s="233"/>
      <c r="H999" s="233"/>
      <c r="I999" s="233"/>
      <c r="J999" s="233"/>
      <c r="K999" s="233"/>
      <c r="L999" s="233"/>
      <c r="M999" s="233"/>
      <c r="N999" s="210"/>
      <c r="O999" s="113"/>
    </row>
    <row r="1000" spans="1:15" s="115" customFormat="1" ht="18.95" customHeight="1">
      <c r="A1000" s="203"/>
      <c r="B1000" s="214"/>
      <c r="C1000" s="210"/>
      <c r="D1000" s="231"/>
      <c r="E1000" s="210"/>
      <c r="F1000" s="232"/>
      <c r="G1000" s="233"/>
      <c r="H1000" s="233"/>
      <c r="I1000" s="233"/>
      <c r="J1000" s="233"/>
      <c r="K1000" s="233"/>
      <c r="L1000" s="233"/>
      <c r="M1000" s="233"/>
      <c r="N1000" s="210"/>
      <c r="O1000" s="113"/>
    </row>
    <row r="1001" spans="1:15" s="115" customFormat="1" ht="18.95" customHeight="1">
      <c r="A1001" s="203"/>
      <c r="B1001" s="214"/>
      <c r="C1001" s="210"/>
      <c r="D1001" s="231"/>
      <c r="E1001" s="210"/>
      <c r="F1001" s="232"/>
      <c r="G1001" s="233"/>
      <c r="H1001" s="233"/>
      <c r="I1001" s="233"/>
      <c r="J1001" s="233"/>
      <c r="K1001" s="233"/>
      <c r="L1001" s="233"/>
      <c r="M1001" s="233"/>
      <c r="N1001" s="210"/>
      <c r="O1001" s="113"/>
    </row>
    <row r="1002" spans="1:15" s="115" customFormat="1" ht="18.95" customHeight="1">
      <c r="A1002" s="203"/>
      <c r="B1002" s="214"/>
      <c r="C1002" s="210"/>
      <c r="D1002" s="231"/>
      <c r="E1002" s="210"/>
      <c r="F1002" s="232"/>
      <c r="G1002" s="233"/>
      <c r="H1002" s="233"/>
      <c r="I1002" s="233"/>
      <c r="J1002" s="233"/>
      <c r="K1002" s="233"/>
      <c r="L1002" s="233"/>
      <c r="M1002" s="233"/>
      <c r="N1002" s="210"/>
      <c r="O1002" s="113"/>
    </row>
    <row r="1003" spans="1:15" s="115" customFormat="1" ht="18.95" customHeight="1">
      <c r="A1003" s="203"/>
      <c r="B1003" s="214"/>
      <c r="C1003" s="210"/>
      <c r="D1003" s="231"/>
      <c r="E1003" s="210"/>
      <c r="F1003" s="232"/>
      <c r="G1003" s="233"/>
      <c r="H1003" s="233"/>
      <c r="I1003" s="233"/>
      <c r="J1003" s="233"/>
      <c r="K1003" s="233"/>
      <c r="L1003" s="233"/>
      <c r="M1003" s="233"/>
      <c r="N1003" s="210"/>
      <c r="O1003" s="113"/>
    </row>
    <row r="1004" spans="1:15" s="115" customFormat="1" ht="18.95" customHeight="1">
      <c r="A1004" s="203"/>
      <c r="B1004" s="214"/>
      <c r="C1004" s="210"/>
      <c r="D1004" s="231"/>
      <c r="E1004" s="210"/>
      <c r="F1004" s="232"/>
      <c r="G1004" s="233"/>
      <c r="H1004" s="233"/>
      <c r="I1004" s="233"/>
      <c r="J1004" s="233"/>
      <c r="K1004" s="233"/>
      <c r="L1004" s="233"/>
      <c r="M1004" s="233"/>
      <c r="N1004" s="210"/>
      <c r="O1004" s="113"/>
    </row>
    <row r="1005" spans="1:15" s="115" customFormat="1" ht="18.95" customHeight="1">
      <c r="A1005" s="203"/>
      <c r="B1005" s="214"/>
      <c r="C1005" s="210"/>
      <c r="D1005" s="231"/>
      <c r="E1005" s="210"/>
      <c r="F1005" s="232"/>
      <c r="G1005" s="233"/>
      <c r="H1005" s="233"/>
      <c r="I1005" s="233"/>
      <c r="J1005" s="233"/>
      <c r="K1005" s="233"/>
      <c r="L1005" s="233"/>
      <c r="M1005" s="233"/>
      <c r="N1005" s="210"/>
      <c r="O1005" s="113"/>
    </row>
    <row r="1006" spans="1:15" s="115" customFormat="1" ht="18.95" customHeight="1">
      <c r="A1006" s="203"/>
      <c r="B1006" s="214"/>
      <c r="C1006" s="210"/>
      <c r="D1006" s="231"/>
      <c r="E1006" s="210"/>
      <c r="F1006" s="232"/>
      <c r="G1006" s="233"/>
      <c r="H1006" s="233"/>
      <c r="I1006" s="233"/>
      <c r="J1006" s="233"/>
      <c r="K1006" s="233"/>
      <c r="L1006" s="233"/>
      <c r="M1006" s="233"/>
      <c r="N1006" s="210"/>
      <c r="O1006" s="113"/>
    </row>
    <row r="1007" spans="1:15" s="115" customFormat="1" ht="18.95" customHeight="1">
      <c r="A1007" s="203"/>
      <c r="B1007" s="214"/>
      <c r="C1007" s="210"/>
      <c r="D1007" s="231"/>
      <c r="E1007" s="210"/>
      <c r="F1007" s="232"/>
      <c r="G1007" s="233"/>
      <c r="H1007" s="233"/>
      <c r="I1007" s="233"/>
      <c r="J1007" s="233"/>
      <c r="K1007" s="233"/>
      <c r="L1007" s="233"/>
      <c r="M1007" s="233"/>
      <c r="N1007" s="210"/>
      <c r="O1007" s="113"/>
    </row>
    <row r="1008" spans="1:15" s="115" customFormat="1" ht="18.95" customHeight="1">
      <c r="A1008" s="203"/>
      <c r="B1008" s="214"/>
      <c r="C1008" s="210"/>
      <c r="D1008" s="231"/>
      <c r="E1008" s="210"/>
      <c r="F1008" s="232"/>
      <c r="G1008" s="233"/>
      <c r="H1008" s="233"/>
      <c r="I1008" s="233"/>
      <c r="J1008" s="233"/>
      <c r="K1008" s="233"/>
      <c r="L1008" s="233"/>
      <c r="M1008" s="233"/>
      <c r="N1008" s="210"/>
      <c r="O1008" s="113"/>
    </row>
    <row r="1009" spans="1:15" s="115" customFormat="1" ht="18.95" customHeight="1">
      <c r="A1009" s="203"/>
      <c r="B1009" s="214"/>
      <c r="C1009" s="210"/>
      <c r="D1009" s="231"/>
      <c r="E1009" s="210"/>
      <c r="F1009" s="232"/>
      <c r="G1009" s="233"/>
      <c r="H1009" s="233"/>
      <c r="I1009" s="233"/>
      <c r="J1009" s="233"/>
      <c r="K1009" s="233"/>
      <c r="L1009" s="233"/>
      <c r="M1009" s="233"/>
      <c r="N1009" s="210"/>
      <c r="O1009" s="113"/>
    </row>
    <row r="1010" spans="1:15" s="115" customFormat="1" ht="18.95" customHeight="1">
      <c r="A1010" s="203"/>
      <c r="B1010" s="214"/>
      <c r="C1010" s="210"/>
      <c r="D1010" s="231"/>
      <c r="E1010" s="210"/>
      <c r="F1010" s="232"/>
      <c r="G1010" s="233"/>
      <c r="H1010" s="233"/>
      <c r="I1010" s="233"/>
      <c r="J1010" s="233"/>
      <c r="K1010" s="233"/>
      <c r="L1010" s="233"/>
      <c r="M1010" s="233"/>
      <c r="N1010" s="210"/>
      <c r="O1010" s="113"/>
    </row>
    <row r="1011" spans="1:15" s="115" customFormat="1" ht="18.95" customHeight="1">
      <c r="A1011" s="203"/>
      <c r="B1011" s="214"/>
      <c r="C1011" s="210"/>
      <c r="D1011" s="231"/>
      <c r="E1011" s="210"/>
      <c r="F1011" s="232"/>
      <c r="G1011" s="233"/>
      <c r="H1011" s="233"/>
      <c r="I1011" s="233"/>
      <c r="J1011" s="233"/>
      <c r="K1011" s="233"/>
      <c r="L1011" s="233"/>
      <c r="M1011" s="233"/>
      <c r="N1011" s="210"/>
      <c r="O1011" s="113"/>
    </row>
    <row r="1012" spans="1:15" s="115" customFormat="1" ht="18.95" customHeight="1">
      <c r="A1012" s="203"/>
      <c r="B1012" s="214"/>
      <c r="C1012" s="210"/>
      <c r="D1012" s="231"/>
      <c r="E1012" s="210"/>
      <c r="F1012" s="232"/>
      <c r="G1012" s="233"/>
      <c r="H1012" s="233"/>
      <c r="I1012" s="233"/>
      <c r="J1012" s="233"/>
      <c r="K1012" s="233"/>
      <c r="L1012" s="233"/>
      <c r="M1012" s="233"/>
      <c r="N1012" s="210"/>
      <c r="O1012" s="113"/>
    </row>
    <row r="1013" spans="1:15" s="115" customFormat="1" ht="18.95" customHeight="1">
      <c r="A1013" s="203"/>
      <c r="B1013" s="214"/>
      <c r="C1013" s="210"/>
      <c r="D1013" s="231"/>
      <c r="E1013" s="210"/>
      <c r="F1013" s="232"/>
      <c r="G1013" s="233"/>
      <c r="H1013" s="233"/>
      <c r="I1013" s="233"/>
      <c r="J1013" s="233"/>
      <c r="K1013" s="233"/>
      <c r="L1013" s="233"/>
      <c r="M1013" s="233"/>
      <c r="N1013" s="210"/>
      <c r="O1013" s="113"/>
    </row>
    <row r="1014" spans="1:15" s="115" customFormat="1" ht="18.95" customHeight="1">
      <c r="A1014" s="203"/>
      <c r="B1014" s="214"/>
      <c r="C1014" s="210"/>
      <c r="D1014" s="231"/>
      <c r="E1014" s="210"/>
      <c r="F1014" s="232"/>
      <c r="G1014" s="233"/>
      <c r="H1014" s="233"/>
      <c r="I1014" s="233"/>
      <c r="J1014" s="233"/>
      <c r="K1014" s="233"/>
      <c r="L1014" s="233"/>
      <c r="M1014" s="233"/>
      <c r="N1014" s="210"/>
      <c r="O1014" s="113"/>
    </row>
    <row r="1015" spans="1:15" s="115" customFormat="1" ht="18.95" customHeight="1">
      <c r="A1015" s="203"/>
      <c r="B1015" s="214"/>
      <c r="C1015" s="210"/>
      <c r="D1015" s="231"/>
      <c r="E1015" s="210"/>
      <c r="F1015" s="232"/>
      <c r="G1015" s="233"/>
      <c r="H1015" s="233"/>
      <c r="I1015" s="233"/>
      <c r="J1015" s="233"/>
      <c r="K1015" s="233"/>
      <c r="L1015" s="233"/>
      <c r="M1015" s="233"/>
      <c r="N1015" s="210"/>
      <c r="O1015" s="113"/>
    </row>
    <row r="1016" spans="1:15" s="115" customFormat="1" ht="18.95" customHeight="1">
      <c r="A1016" s="203"/>
      <c r="B1016" s="214"/>
      <c r="C1016" s="210"/>
      <c r="D1016" s="231"/>
      <c r="E1016" s="210"/>
      <c r="F1016" s="232"/>
      <c r="G1016" s="233"/>
      <c r="H1016" s="233"/>
      <c r="I1016" s="233"/>
      <c r="J1016" s="233"/>
      <c r="K1016" s="233"/>
      <c r="L1016" s="233"/>
      <c r="M1016" s="233"/>
      <c r="N1016" s="210"/>
      <c r="O1016" s="113"/>
    </row>
    <row r="1017" spans="1:15" s="115" customFormat="1" ht="18.95" customHeight="1">
      <c r="A1017" s="203"/>
      <c r="B1017" s="214"/>
      <c r="C1017" s="210"/>
      <c r="D1017" s="231"/>
      <c r="E1017" s="210"/>
      <c r="F1017" s="232"/>
      <c r="G1017" s="233"/>
      <c r="H1017" s="233"/>
      <c r="I1017" s="233"/>
      <c r="J1017" s="233"/>
      <c r="K1017" s="233"/>
      <c r="L1017" s="233"/>
      <c r="M1017" s="233"/>
      <c r="N1017" s="210"/>
      <c r="O1017" s="113"/>
    </row>
    <row r="1018" spans="1:15" s="115" customFormat="1" ht="18.95" customHeight="1">
      <c r="A1018" s="203"/>
      <c r="B1018" s="214"/>
      <c r="C1018" s="210"/>
      <c r="D1018" s="231"/>
      <c r="E1018" s="210"/>
      <c r="F1018" s="232"/>
      <c r="G1018" s="233"/>
      <c r="H1018" s="233"/>
      <c r="I1018" s="233"/>
      <c r="J1018" s="233"/>
      <c r="K1018" s="233"/>
      <c r="L1018" s="233"/>
      <c r="M1018" s="233"/>
      <c r="N1018" s="210"/>
      <c r="O1018" s="113"/>
    </row>
    <row r="1019" spans="1:15" s="115" customFormat="1" ht="18.95" customHeight="1">
      <c r="A1019" s="203"/>
      <c r="B1019" s="214"/>
      <c r="C1019" s="210"/>
      <c r="D1019" s="231"/>
      <c r="E1019" s="210"/>
      <c r="F1019" s="232"/>
      <c r="G1019" s="233"/>
      <c r="H1019" s="233"/>
      <c r="I1019" s="233"/>
      <c r="J1019" s="233"/>
      <c r="K1019" s="233"/>
      <c r="L1019" s="233"/>
      <c r="M1019" s="233"/>
      <c r="N1019" s="210"/>
      <c r="O1019" s="113"/>
    </row>
    <row r="1020" spans="1:15" s="115" customFormat="1" ht="18.95" customHeight="1">
      <c r="A1020" s="203"/>
      <c r="B1020" s="214"/>
      <c r="C1020" s="210"/>
      <c r="D1020" s="231"/>
      <c r="E1020" s="210"/>
      <c r="F1020" s="232"/>
      <c r="G1020" s="233"/>
      <c r="H1020" s="233"/>
      <c r="I1020" s="233"/>
      <c r="J1020" s="233"/>
      <c r="K1020" s="233"/>
      <c r="L1020" s="233"/>
      <c r="M1020" s="233"/>
      <c r="N1020" s="210"/>
      <c r="O1020" s="113"/>
    </row>
    <row r="1021" spans="1:15" s="115" customFormat="1" ht="18.95" customHeight="1">
      <c r="A1021" s="203"/>
      <c r="B1021" s="214"/>
      <c r="C1021" s="210"/>
      <c r="D1021" s="231"/>
      <c r="E1021" s="210"/>
      <c r="F1021" s="232"/>
      <c r="G1021" s="233"/>
      <c r="H1021" s="233"/>
      <c r="I1021" s="233"/>
      <c r="J1021" s="233"/>
      <c r="K1021" s="233"/>
      <c r="L1021" s="233"/>
      <c r="M1021" s="233"/>
      <c r="N1021" s="210"/>
      <c r="O1021" s="113"/>
    </row>
    <row r="1022" spans="1:15" s="115" customFormat="1" ht="18.95" customHeight="1">
      <c r="A1022" s="203"/>
      <c r="B1022" s="214"/>
      <c r="C1022" s="210"/>
      <c r="D1022" s="231"/>
      <c r="E1022" s="210"/>
      <c r="F1022" s="232"/>
      <c r="G1022" s="233"/>
      <c r="H1022" s="233"/>
      <c r="I1022" s="233"/>
      <c r="J1022" s="233"/>
      <c r="K1022" s="233"/>
      <c r="L1022" s="233"/>
      <c r="M1022" s="233"/>
      <c r="N1022" s="210"/>
      <c r="O1022" s="113"/>
    </row>
    <row r="1023" spans="1:15" s="115" customFormat="1" ht="18.95" customHeight="1">
      <c r="A1023" s="203"/>
      <c r="B1023" s="214"/>
      <c r="C1023" s="210"/>
      <c r="D1023" s="231"/>
      <c r="E1023" s="210"/>
      <c r="F1023" s="232"/>
      <c r="G1023" s="233"/>
      <c r="H1023" s="233"/>
      <c r="I1023" s="233"/>
      <c r="J1023" s="233"/>
      <c r="K1023" s="233"/>
      <c r="L1023" s="233"/>
      <c r="M1023" s="233"/>
      <c r="N1023" s="210"/>
      <c r="O1023" s="113"/>
    </row>
    <row r="1024" spans="1:15" s="115" customFormat="1" ht="18.95" customHeight="1">
      <c r="A1024" s="203"/>
      <c r="B1024" s="214"/>
      <c r="C1024" s="210"/>
      <c r="D1024" s="231"/>
      <c r="E1024" s="210"/>
      <c r="F1024" s="232"/>
      <c r="G1024" s="233"/>
      <c r="H1024" s="233"/>
      <c r="I1024" s="233"/>
      <c r="J1024" s="233"/>
      <c r="K1024" s="233"/>
      <c r="L1024" s="233"/>
      <c r="M1024" s="233"/>
      <c r="N1024" s="210"/>
      <c r="O1024" s="113"/>
    </row>
    <row r="1025" spans="1:15" s="115" customFormat="1" ht="18.95" customHeight="1">
      <c r="A1025" s="203"/>
      <c r="B1025" s="214"/>
      <c r="C1025" s="210"/>
      <c r="D1025" s="231"/>
      <c r="E1025" s="210"/>
      <c r="F1025" s="232"/>
      <c r="G1025" s="233"/>
      <c r="H1025" s="233"/>
      <c r="I1025" s="233"/>
      <c r="J1025" s="233"/>
      <c r="K1025" s="233"/>
      <c r="L1025" s="233"/>
      <c r="M1025" s="233"/>
      <c r="N1025" s="210"/>
      <c r="O1025" s="113"/>
    </row>
    <row r="1026" spans="1:15" s="115" customFormat="1" ht="18.95" customHeight="1">
      <c r="A1026" s="203"/>
      <c r="B1026" s="214"/>
      <c r="C1026" s="210"/>
      <c r="D1026" s="231"/>
      <c r="E1026" s="210"/>
      <c r="F1026" s="232"/>
      <c r="G1026" s="233"/>
      <c r="H1026" s="233"/>
      <c r="I1026" s="233"/>
      <c r="J1026" s="233"/>
      <c r="K1026" s="233"/>
      <c r="L1026" s="233"/>
      <c r="M1026" s="233"/>
      <c r="N1026" s="210"/>
      <c r="O1026" s="113"/>
    </row>
    <row r="1027" spans="1:15" s="115" customFormat="1" ht="18.95" customHeight="1">
      <c r="A1027" s="203"/>
      <c r="B1027" s="214"/>
      <c r="C1027" s="210"/>
      <c r="D1027" s="231"/>
      <c r="E1027" s="210"/>
      <c r="F1027" s="232"/>
      <c r="G1027" s="233"/>
      <c r="H1027" s="233"/>
      <c r="I1027" s="233"/>
      <c r="J1027" s="233"/>
      <c r="K1027" s="233"/>
      <c r="L1027" s="233"/>
      <c r="M1027" s="233"/>
      <c r="N1027" s="210"/>
      <c r="O1027" s="113"/>
    </row>
    <row r="1028" spans="1:15" s="115" customFormat="1" ht="18.95" customHeight="1">
      <c r="A1028" s="203"/>
      <c r="B1028" s="214"/>
      <c r="C1028" s="210"/>
      <c r="D1028" s="231"/>
      <c r="E1028" s="210"/>
      <c r="F1028" s="232"/>
      <c r="G1028" s="233"/>
      <c r="H1028" s="233"/>
      <c r="I1028" s="233"/>
      <c r="J1028" s="233"/>
      <c r="K1028" s="233"/>
      <c r="L1028" s="233"/>
      <c r="M1028" s="233"/>
      <c r="N1028" s="210"/>
      <c r="O1028" s="113"/>
    </row>
    <row r="1029" spans="1:15" s="115" customFormat="1" ht="18.95" customHeight="1">
      <c r="A1029" s="203"/>
      <c r="B1029" s="214"/>
      <c r="C1029" s="210"/>
      <c r="D1029" s="231"/>
      <c r="E1029" s="210"/>
      <c r="F1029" s="232"/>
      <c r="G1029" s="233"/>
      <c r="H1029" s="233"/>
      <c r="I1029" s="233"/>
      <c r="J1029" s="233"/>
      <c r="K1029" s="233"/>
      <c r="L1029" s="233"/>
      <c r="M1029" s="233"/>
      <c r="N1029" s="210"/>
      <c r="O1029" s="113"/>
    </row>
    <row r="1030" spans="1:15" s="115" customFormat="1" ht="18.95" customHeight="1">
      <c r="A1030" s="203"/>
      <c r="B1030" s="214"/>
      <c r="C1030" s="210"/>
      <c r="D1030" s="231"/>
      <c r="E1030" s="210"/>
      <c r="F1030" s="232"/>
      <c r="G1030" s="233"/>
      <c r="H1030" s="233"/>
      <c r="I1030" s="233"/>
      <c r="J1030" s="233"/>
      <c r="K1030" s="233"/>
      <c r="L1030" s="233"/>
      <c r="M1030" s="233"/>
      <c r="N1030" s="210"/>
      <c r="O1030" s="113"/>
    </row>
    <row r="1031" spans="1:15" s="115" customFormat="1" ht="18.95" customHeight="1">
      <c r="A1031" s="203"/>
      <c r="B1031" s="214"/>
      <c r="C1031" s="210"/>
      <c r="D1031" s="231"/>
      <c r="E1031" s="210"/>
      <c r="F1031" s="232"/>
      <c r="G1031" s="233"/>
      <c r="H1031" s="233"/>
      <c r="I1031" s="233"/>
      <c r="J1031" s="233"/>
      <c r="K1031" s="233"/>
      <c r="L1031" s="233"/>
      <c r="M1031" s="233"/>
      <c r="N1031" s="210"/>
      <c r="O1031" s="113"/>
    </row>
    <row r="1032" spans="1:15" s="115" customFormat="1" ht="18.95" customHeight="1">
      <c r="A1032" s="203"/>
      <c r="B1032" s="214"/>
      <c r="C1032" s="210"/>
      <c r="D1032" s="231"/>
      <c r="E1032" s="210"/>
      <c r="F1032" s="232"/>
      <c r="G1032" s="233"/>
      <c r="H1032" s="233"/>
      <c r="I1032" s="233"/>
      <c r="J1032" s="233"/>
      <c r="K1032" s="233"/>
      <c r="L1032" s="233"/>
      <c r="M1032" s="233"/>
      <c r="N1032" s="210"/>
      <c r="O1032" s="113"/>
    </row>
    <row r="1033" spans="1:15" s="115" customFormat="1" ht="18.95" customHeight="1">
      <c r="A1033" s="203"/>
      <c r="B1033" s="214"/>
      <c r="C1033" s="210"/>
      <c r="D1033" s="231"/>
      <c r="E1033" s="210"/>
      <c r="F1033" s="232"/>
      <c r="G1033" s="233"/>
      <c r="H1033" s="233"/>
      <c r="I1033" s="233"/>
      <c r="J1033" s="233"/>
      <c r="K1033" s="233"/>
      <c r="L1033" s="233"/>
      <c r="M1033" s="233"/>
      <c r="N1033" s="210"/>
      <c r="O1033" s="113"/>
    </row>
    <row r="1034" spans="1:15" s="115" customFormat="1" ht="18.95" customHeight="1">
      <c r="A1034" s="203"/>
      <c r="B1034" s="214"/>
      <c r="C1034" s="210"/>
      <c r="D1034" s="231"/>
      <c r="E1034" s="210"/>
      <c r="F1034" s="232"/>
      <c r="G1034" s="233"/>
      <c r="H1034" s="233"/>
      <c r="I1034" s="233"/>
      <c r="J1034" s="233"/>
      <c r="K1034" s="233"/>
      <c r="L1034" s="233"/>
      <c r="M1034" s="233"/>
      <c r="N1034" s="210"/>
      <c r="O1034" s="113"/>
    </row>
    <row r="1035" spans="1:15" s="115" customFormat="1" ht="18.95" customHeight="1">
      <c r="A1035" s="203"/>
      <c r="B1035" s="214"/>
      <c r="C1035" s="210"/>
      <c r="D1035" s="231"/>
      <c r="E1035" s="210"/>
      <c r="F1035" s="232"/>
      <c r="G1035" s="233"/>
      <c r="H1035" s="233"/>
      <c r="I1035" s="233"/>
      <c r="J1035" s="233"/>
      <c r="K1035" s="233"/>
      <c r="L1035" s="233"/>
      <c r="M1035" s="233"/>
      <c r="N1035" s="210"/>
      <c r="O1035" s="113"/>
    </row>
    <row r="1036" spans="1:15" s="115" customFormat="1" ht="18.95" customHeight="1">
      <c r="A1036" s="203"/>
      <c r="B1036" s="214"/>
      <c r="C1036" s="210"/>
      <c r="D1036" s="231"/>
      <c r="E1036" s="210"/>
      <c r="F1036" s="232"/>
      <c r="G1036" s="233"/>
      <c r="H1036" s="233"/>
      <c r="I1036" s="233"/>
      <c r="J1036" s="233"/>
      <c r="K1036" s="233"/>
      <c r="L1036" s="233"/>
      <c r="M1036" s="233"/>
      <c r="N1036" s="210"/>
      <c r="O1036" s="113"/>
    </row>
    <row r="1037" spans="1:15" s="115" customFormat="1" ht="18.95" customHeight="1">
      <c r="A1037" s="203"/>
      <c r="B1037" s="214"/>
      <c r="C1037" s="210"/>
      <c r="D1037" s="231"/>
      <c r="E1037" s="210"/>
      <c r="F1037" s="232"/>
      <c r="G1037" s="233"/>
      <c r="H1037" s="233"/>
      <c r="I1037" s="233"/>
      <c r="J1037" s="233"/>
      <c r="K1037" s="233"/>
      <c r="L1037" s="233"/>
      <c r="M1037" s="233"/>
      <c r="N1037" s="210"/>
      <c r="O1037" s="113"/>
    </row>
    <row r="1038" spans="1:15" s="115" customFormat="1" ht="18.95" customHeight="1">
      <c r="A1038" s="203"/>
      <c r="B1038" s="214"/>
      <c r="C1038" s="210"/>
      <c r="D1038" s="231"/>
      <c r="E1038" s="210"/>
      <c r="F1038" s="232"/>
      <c r="G1038" s="233"/>
      <c r="H1038" s="233"/>
      <c r="I1038" s="233"/>
      <c r="J1038" s="233"/>
      <c r="K1038" s="233"/>
      <c r="L1038" s="233"/>
      <c r="M1038" s="233"/>
      <c r="N1038" s="210"/>
      <c r="O1038" s="113"/>
    </row>
    <row r="1039" spans="1:15" s="115" customFormat="1" ht="18.95" customHeight="1">
      <c r="A1039" s="203"/>
      <c r="B1039" s="214"/>
      <c r="C1039" s="210"/>
      <c r="D1039" s="231"/>
      <c r="E1039" s="210"/>
      <c r="F1039" s="232"/>
      <c r="G1039" s="233"/>
      <c r="H1039" s="233"/>
      <c r="I1039" s="233"/>
      <c r="J1039" s="233"/>
      <c r="K1039" s="233"/>
      <c r="L1039" s="233"/>
      <c r="M1039" s="233"/>
      <c r="N1039" s="210"/>
      <c r="O1039" s="113"/>
    </row>
    <row r="1040" spans="1:15" s="115" customFormat="1" ht="18.95" customHeight="1">
      <c r="A1040" s="203"/>
      <c r="B1040" s="214"/>
      <c r="C1040" s="210"/>
      <c r="D1040" s="231"/>
      <c r="E1040" s="210"/>
      <c r="F1040" s="232"/>
      <c r="G1040" s="233"/>
      <c r="H1040" s="233"/>
      <c r="I1040" s="233"/>
      <c r="J1040" s="233"/>
      <c r="K1040" s="233"/>
      <c r="L1040" s="233"/>
      <c r="M1040" s="233"/>
      <c r="N1040" s="210"/>
      <c r="O1040" s="113"/>
    </row>
    <row r="1041" spans="1:15" s="115" customFormat="1" ht="18.95" customHeight="1">
      <c r="A1041" s="203"/>
      <c r="B1041" s="214"/>
      <c r="C1041" s="210"/>
      <c r="D1041" s="231"/>
      <c r="E1041" s="210"/>
      <c r="F1041" s="232"/>
      <c r="G1041" s="233"/>
      <c r="H1041" s="233"/>
      <c r="I1041" s="233"/>
      <c r="J1041" s="233"/>
      <c r="K1041" s="233"/>
      <c r="L1041" s="233"/>
      <c r="M1041" s="233"/>
      <c r="N1041" s="210"/>
      <c r="O1041" s="113"/>
    </row>
    <row r="1042" spans="1:15" s="115" customFormat="1" ht="18.95" customHeight="1">
      <c r="A1042" s="203"/>
      <c r="B1042" s="214"/>
      <c r="C1042" s="210"/>
      <c r="D1042" s="231"/>
      <c r="E1042" s="210"/>
      <c r="F1042" s="232"/>
      <c r="G1042" s="233"/>
      <c r="H1042" s="233"/>
      <c r="I1042" s="233"/>
      <c r="J1042" s="233"/>
      <c r="K1042" s="233"/>
      <c r="L1042" s="233"/>
      <c r="M1042" s="233"/>
      <c r="N1042" s="210"/>
      <c r="O1042" s="113"/>
    </row>
    <row r="1043" spans="1:15" s="115" customFormat="1" ht="18.95" customHeight="1">
      <c r="A1043" s="203"/>
      <c r="B1043" s="214"/>
      <c r="C1043" s="210"/>
      <c r="D1043" s="231"/>
      <c r="E1043" s="210"/>
      <c r="F1043" s="232"/>
      <c r="G1043" s="233"/>
      <c r="H1043" s="233"/>
      <c r="I1043" s="233"/>
      <c r="J1043" s="233"/>
      <c r="K1043" s="233"/>
      <c r="L1043" s="233"/>
      <c r="M1043" s="233"/>
      <c r="N1043" s="210"/>
      <c r="O1043" s="113"/>
    </row>
    <row r="1044" spans="1:15" s="115" customFormat="1" ht="18.95" customHeight="1">
      <c r="A1044" s="203"/>
      <c r="B1044" s="214"/>
      <c r="C1044" s="210"/>
      <c r="D1044" s="231"/>
      <c r="E1044" s="210"/>
      <c r="F1044" s="232"/>
      <c r="G1044" s="233"/>
      <c r="H1044" s="233"/>
      <c r="I1044" s="233"/>
      <c r="J1044" s="233"/>
      <c r="K1044" s="233"/>
      <c r="L1044" s="233"/>
      <c r="M1044" s="233"/>
      <c r="N1044" s="210"/>
      <c r="O1044" s="113"/>
    </row>
    <row r="1045" spans="1:15" s="115" customFormat="1" ht="18.95" customHeight="1">
      <c r="A1045" s="203"/>
      <c r="B1045" s="214"/>
      <c r="C1045" s="210"/>
      <c r="D1045" s="231"/>
      <c r="E1045" s="210"/>
      <c r="F1045" s="232"/>
      <c r="G1045" s="233"/>
      <c r="H1045" s="233"/>
      <c r="I1045" s="233"/>
      <c r="J1045" s="233"/>
      <c r="K1045" s="233"/>
      <c r="L1045" s="233"/>
      <c r="M1045" s="233"/>
      <c r="N1045" s="210"/>
      <c r="O1045" s="113"/>
    </row>
    <row r="1046" spans="1:15" s="115" customFormat="1" ht="18.95" customHeight="1">
      <c r="A1046" s="203"/>
      <c r="B1046" s="214"/>
      <c r="C1046" s="210"/>
      <c r="D1046" s="231"/>
      <c r="E1046" s="210"/>
      <c r="F1046" s="232"/>
      <c r="G1046" s="233"/>
      <c r="H1046" s="233"/>
      <c r="I1046" s="233"/>
      <c r="J1046" s="233"/>
      <c r="K1046" s="233"/>
      <c r="L1046" s="233"/>
      <c r="M1046" s="233"/>
      <c r="N1046" s="210"/>
      <c r="O1046" s="113"/>
    </row>
    <row r="1047" spans="1:15" s="115" customFormat="1" ht="18.95" customHeight="1">
      <c r="A1047" s="203"/>
      <c r="B1047" s="214"/>
      <c r="C1047" s="210"/>
      <c r="D1047" s="231"/>
      <c r="E1047" s="210"/>
      <c r="F1047" s="232"/>
      <c r="G1047" s="233"/>
      <c r="H1047" s="233"/>
      <c r="I1047" s="233"/>
      <c r="J1047" s="233"/>
      <c r="K1047" s="233"/>
      <c r="L1047" s="233"/>
      <c r="M1047" s="233"/>
      <c r="N1047" s="210"/>
      <c r="O1047" s="113"/>
    </row>
    <row r="1048" spans="1:15" s="115" customFormat="1" ht="18.95" customHeight="1">
      <c r="A1048" s="203"/>
      <c r="B1048" s="214"/>
      <c r="C1048" s="210"/>
      <c r="D1048" s="231"/>
      <c r="E1048" s="210"/>
      <c r="F1048" s="232"/>
      <c r="G1048" s="233"/>
      <c r="H1048" s="233"/>
      <c r="I1048" s="233"/>
      <c r="J1048" s="233"/>
      <c r="K1048" s="233"/>
      <c r="L1048" s="233"/>
      <c r="M1048" s="233"/>
      <c r="N1048" s="210"/>
      <c r="O1048" s="113"/>
    </row>
    <row r="1049" spans="1:15" s="115" customFormat="1" ht="18.95" customHeight="1">
      <c r="A1049" s="203"/>
      <c r="B1049" s="214"/>
      <c r="C1049" s="210"/>
      <c r="D1049" s="231"/>
      <c r="E1049" s="210"/>
      <c r="F1049" s="232"/>
      <c r="G1049" s="233"/>
      <c r="H1049" s="233"/>
      <c r="I1049" s="233"/>
      <c r="J1049" s="233"/>
      <c r="K1049" s="233"/>
      <c r="L1049" s="233"/>
      <c r="M1049" s="233"/>
      <c r="N1049" s="210"/>
      <c r="O1049" s="113"/>
    </row>
    <row r="1050" spans="1:15" s="115" customFormat="1" ht="18.95" customHeight="1">
      <c r="A1050" s="203"/>
      <c r="B1050" s="214"/>
      <c r="C1050" s="210"/>
      <c r="D1050" s="231"/>
      <c r="E1050" s="210"/>
      <c r="F1050" s="232"/>
      <c r="G1050" s="233"/>
      <c r="H1050" s="233"/>
      <c r="I1050" s="233"/>
      <c r="J1050" s="233"/>
      <c r="K1050" s="233"/>
      <c r="L1050" s="233"/>
      <c r="M1050" s="233"/>
      <c r="N1050" s="210"/>
      <c r="O1050" s="113"/>
    </row>
    <row r="1051" spans="1:15" s="115" customFormat="1" ht="18.95" customHeight="1">
      <c r="A1051" s="203"/>
      <c r="B1051" s="214"/>
      <c r="C1051" s="210"/>
      <c r="D1051" s="231"/>
      <c r="E1051" s="210"/>
      <c r="F1051" s="232"/>
      <c r="G1051" s="233"/>
      <c r="H1051" s="233"/>
      <c r="I1051" s="233"/>
      <c r="J1051" s="233"/>
      <c r="K1051" s="233"/>
      <c r="L1051" s="233"/>
      <c r="M1051" s="233"/>
      <c r="N1051" s="210"/>
      <c r="O1051" s="113"/>
    </row>
    <row r="1052" spans="1:15" s="115" customFormat="1" ht="18.95" customHeight="1">
      <c r="A1052" s="203"/>
      <c r="B1052" s="214"/>
      <c r="C1052" s="210"/>
      <c r="D1052" s="231"/>
      <c r="E1052" s="210"/>
      <c r="F1052" s="232"/>
      <c r="G1052" s="233"/>
      <c r="H1052" s="233"/>
      <c r="I1052" s="233"/>
      <c r="J1052" s="233"/>
      <c r="K1052" s="233"/>
      <c r="L1052" s="233"/>
      <c r="M1052" s="233"/>
      <c r="N1052" s="210"/>
      <c r="O1052" s="113"/>
    </row>
    <row r="1053" spans="1:15" s="115" customFormat="1" ht="18.95" customHeight="1">
      <c r="A1053" s="203"/>
      <c r="B1053" s="214"/>
      <c r="C1053" s="210"/>
      <c r="D1053" s="231"/>
      <c r="E1053" s="210"/>
      <c r="F1053" s="232"/>
      <c r="G1053" s="233"/>
      <c r="H1053" s="233"/>
      <c r="I1053" s="233"/>
      <c r="J1053" s="233"/>
      <c r="K1053" s="233"/>
      <c r="L1053" s="233"/>
      <c r="M1053" s="233"/>
      <c r="N1053" s="210"/>
      <c r="O1053" s="113"/>
    </row>
    <row r="1054" spans="1:15" s="115" customFormat="1" ht="18.95" customHeight="1">
      <c r="A1054" s="203"/>
      <c r="B1054" s="214"/>
      <c r="C1054" s="210"/>
      <c r="D1054" s="231"/>
      <c r="E1054" s="210"/>
      <c r="F1054" s="232"/>
      <c r="G1054" s="233"/>
      <c r="H1054" s="233"/>
      <c r="I1054" s="233"/>
      <c r="J1054" s="233"/>
      <c r="K1054" s="233"/>
      <c r="L1054" s="233"/>
      <c r="M1054" s="233"/>
      <c r="N1054" s="210"/>
      <c r="O1054" s="113"/>
    </row>
    <row r="1055" spans="1:15" s="115" customFormat="1" ht="18.95" customHeight="1">
      <c r="A1055" s="203"/>
      <c r="B1055" s="214"/>
      <c r="C1055" s="210"/>
      <c r="D1055" s="231"/>
      <c r="E1055" s="210"/>
      <c r="F1055" s="232"/>
      <c r="G1055" s="233"/>
      <c r="H1055" s="233"/>
      <c r="I1055" s="233"/>
      <c r="J1055" s="233"/>
      <c r="K1055" s="233"/>
      <c r="L1055" s="233"/>
      <c r="M1055" s="233"/>
      <c r="N1055" s="210"/>
      <c r="O1055" s="113"/>
    </row>
    <row r="1056" spans="1:15" s="115" customFormat="1" ht="18.95" customHeight="1">
      <c r="A1056" s="203"/>
      <c r="B1056" s="214"/>
      <c r="C1056" s="210"/>
      <c r="D1056" s="231"/>
      <c r="E1056" s="210"/>
      <c r="F1056" s="232"/>
      <c r="G1056" s="233"/>
      <c r="H1056" s="233"/>
      <c r="I1056" s="233"/>
      <c r="J1056" s="233"/>
      <c r="K1056" s="233"/>
      <c r="L1056" s="233"/>
      <c r="M1056" s="233"/>
      <c r="N1056" s="210"/>
      <c r="O1056" s="113"/>
    </row>
    <row r="1057" spans="1:15" s="115" customFormat="1" ht="18.95" customHeight="1">
      <c r="A1057" s="203"/>
      <c r="B1057" s="214"/>
      <c r="C1057" s="210"/>
      <c r="D1057" s="231"/>
      <c r="E1057" s="210"/>
      <c r="F1057" s="232"/>
      <c r="G1057" s="233"/>
      <c r="H1057" s="233"/>
      <c r="I1057" s="233"/>
      <c r="J1057" s="233"/>
      <c r="K1057" s="233"/>
      <c r="L1057" s="233"/>
      <c r="M1057" s="233"/>
      <c r="N1057" s="210"/>
      <c r="O1057" s="113"/>
    </row>
    <row r="1058" spans="1:15" s="115" customFormat="1" ht="18.95" customHeight="1">
      <c r="A1058" s="203"/>
      <c r="B1058" s="214"/>
      <c r="C1058" s="210"/>
      <c r="D1058" s="231"/>
      <c r="E1058" s="210"/>
      <c r="F1058" s="232"/>
      <c r="G1058" s="233"/>
      <c r="H1058" s="233"/>
      <c r="I1058" s="233"/>
      <c r="J1058" s="233"/>
      <c r="K1058" s="233"/>
      <c r="L1058" s="233"/>
      <c r="M1058" s="233"/>
      <c r="N1058" s="210"/>
      <c r="O1058" s="113"/>
    </row>
    <row r="1059" spans="1:15" s="115" customFormat="1" ht="18.95" customHeight="1">
      <c r="A1059" s="203"/>
      <c r="B1059" s="214"/>
      <c r="C1059" s="210"/>
      <c r="D1059" s="231"/>
      <c r="E1059" s="210"/>
      <c r="F1059" s="232"/>
      <c r="G1059" s="233"/>
      <c r="H1059" s="233"/>
      <c r="I1059" s="233"/>
      <c r="J1059" s="233"/>
      <c r="K1059" s="233"/>
      <c r="L1059" s="233"/>
      <c r="M1059" s="233"/>
      <c r="N1059" s="210"/>
      <c r="O1059" s="113"/>
    </row>
    <row r="1060" spans="1:15" s="115" customFormat="1" ht="18.95" customHeight="1">
      <c r="A1060" s="203"/>
      <c r="B1060" s="214"/>
      <c r="C1060" s="210"/>
      <c r="D1060" s="231"/>
      <c r="E1060" s="210"/>
      <c r="F1060" s="232"/>
      <c r="G1060" s="233"/>
      <c r="H1060" s="233"/>
      <c r="I1060" s="233"/>
      <c r="J1060" s="233"/>
      <c r="K1060" s="233"/>
      <c r="L1060" s="233"/>
      <c r="M1060" s="233"/>
      <c r="N1060" s="210"/>
      <c r="O1060" s="113"/>
    </row>
    <row r="1061" spans="1:15" s="115" customFormat="1" ht="18.95" customHeight="1">
      <c r="A1061" s="203"/>
      <c r="B1061" s="214"/>
      <c r="C1061" s="210"/>
      <c r="D1061" s="231"/>
      <c r="E1061" s="210"/>
      <c r="F1061" s="232"/>
      <c r="G1061" s="233"/>
      <c r="H1061" s="233"/>
      <c r="I1061" s="233"/>
      <c r="J1061" s="233"/>
      <c r="K1061" s="233"/>
      <c r="L1061" s="233"/>
      <c r="M1061" s="233"/>
      <c r="N1061" s="210"/>
      <c r="O1061" s="113"/>
    </row>
    <row r="1062" spans="1:15" s="115" customFormat="1" ht="18.95" customHeight="1">
      <c r="A1062" s="203"/>
      <c r="B1062" s="214"/>
      <c r="C1062" s="210"/>
      <c r="D1062" s="231"/>
      <c r="E1062" s="210"/>
      <c r="F1062" s="232"/>
      <c r="G1062" s="233"/>
      <c r="H1062" s="233"/>
      <c r="I1062" s="233"/>
      <c r="J1062" s="233"/>
      <c r="K1062" s="233"/>
      <c r="L1062" s="233"/>
      <c r="M1062" s="233"/>
      <c r="N1062" s="210"/>
      <c r="O1062" s="113"/>
    </row>
    <row r="1063" spans="1:15" s="115" customFormat="1" ht="18.95" customHeight="1">
      <c r="A1063" s="203"/>
      <c r="B1063" s="214"/>
      <c r="C1063" s="210"/>
      <c r="D1063" s="231"/>
      <c r="E1063" s="210"/>
      <c r="F1063" s="232"/>
      <c r="G1063" s="233"/>
      <c r="H1063" s="233"/>
      <c r="I1063" s="233"/>
      <c r="J1063" s="233"/>
      <c r="K1063" s="233"/>
      <c r="L1063" s="233"/>
      <c r="M1063" s="233"/>
      <c r="N1063" s="210"/>
      <c r="O1063" s="113"/>
    </row>
    <row r="1064" spans="1:15" s="115" customFormat="1" ht="18.95" customHeight="1">
      <c r="A1064" s="203"/>
      <c r="B1064" s="214"/>
      <c r="C1064" s="210"/>
      <c r="D1064" s="231"/>
      <c r="E1064" s="210"/>
      <c r="F1064" s="232"/>
      <c r="G1064" s="233"/>
      <c r="H1064" s="233"/>
      <c r="I1064" s="233"/>
      <c r="J1064" s="233"/>
      <c r="K1064" s="233"/>
      <c r="L1064" s="233"/>
      <c r="M1064" s="233"/>
      <c r="N1064" s="210"/>
      <c r="O1064" s="113"/>
    </row>
    <row r="1065" spans="1:15" s="115" customFormat="1" ht="18.95" customHeight="1">
      <c r="A1065" s="203"/>
      <c r="B1065" s="214"/>
      <c r="C1065" s="210"/>
      <c r="D1065" s="231"/>
      <c r="E1065" s="210"/>
      <c r="F1065" s="232"/>
      <c r="G1065" s="233"/>
      <c r="H1065" s="233"/>
      <c r="I1065" s="233"/>
      <c r="J1065" s="233"/>
      <c r="K1065" s="233"/>
      <c r="L1065" s="233"/>
      <c r="M1065" s="233"/>
      <c r="N1065" s="210"/>
      <c r="O1065" s="113"/>
    </row>
    <row r="1066" spans="1:15" s="115" customFormat="1" ht="18.95" customHeight="1">
      <c r="A1066" s="203"/>
      <c r="B1066" s="214"/>
      <c r="C1066" s="210"/>
      <c r="D1066" s="231"/>
      <c r="E1066" s="210"/>
      <c r="F1066" s="232"/>
      <c r="G1066" s="233"/>
      <c r="H1066" s="233"/>
      <c r="I1066" s="233"/>
      <c r="J1066" s="233"/>
      <c r="K1066" s="233"/>
      <c r="L1066" s="233"/>
      <c r="M1066" s="233"/>
      <c r="N1066" s="210"/>
      <c r="O1066" s="113"/>
    </row>
    <row r="1067" spans="1:15" s="115" customFormat="1" ht="18.95" customHeight="1">
      <c r="A1067" s="203"/>
      <c r="B1067" s="214"/>
      <c r="C1067" s="210"/>
      <c r="D1067" s="231"/>
      <c r="E1067" s="210"/>
      <c r="F1067" s="232"/>
      <c r="G1067" s="233"/>
      <c r="H1067" s="233"/>
      <c r="I1067" s="233"/>
      <c r="J1067" s="233"/>
      <c r="K1067" s="233"/>
      <c r="L1067" s="233"/>
      <c r="M1067" s="233"/>
      <c r="N1067" s="210"/>
      <c r="O1067" s="113"/>
    </row>
    <row r="1068" spans="1:15" s="115" customFormat="1" ht="18.95" customHeight="1">
      <c r="A1068" s="203"/>
      <c r="B1068" s="214"/>
      <c r="C1068" s="210"/>
      <c r="D1068" s="231"/>
      <c r="E1068" s="210"/>
      <c r="F1068" s="232"/>
      <c r="G1068" s="233"/>
      <c r="H1068" s="233"/>
      <c r="I1068" s="233"/>
      <c r="J1068" s="233"/>
      <c r="K1068" s="233"/>
      <c r="L1068" s="233"/>
      <c r="M1068" s="233"/>
      <c r="N1068" s="210"/>
      <c r="O1068" s="113"/>
    </row>
    <row r="1069" spans="1:15" s="115" customFormat="1" ht="18.95" customHeight="1">
      <c r="A1069" s="203"/>
      <c r="B1069" s="214"/>
      <c r="C1069" s="210"/>
      <c r="D1069" s="231"/>
      <c r="E1069" s="210"/>
      <c r="F1069" s="232"/>
      <c r="G1069" s="233"/>
      <c r="H1069" s="233"/>
      <c r="I1069" s="233"/>
      <c r="J1069" s="233"/>
      <c r="K1069" s="233"/>
      <c r="L1069" s="233"/>
      <c r="M1069" s="233"/>
      <c r="N1069" s="210"/>
      <c r="O1069" s="113"/>
    </row>
    <row r="1070" spans="1:15" s="115" customFormat="1" ht="18.95" customHeight="1">
      <c r="A1070" s="203"/>
      <c r="B1070" s="214"/>
      <c r="C1070" s="210"/>
      <c r="D1070" s="231"/>
      <c r="E1070" s="210"/>
      <c r="F1070" s="232"/>
      <c r="G1070" s="233"/>
      <c r="H1070" s="233"/>
      <c r="I1070" s="233"/>
      <c r="J1070" s="233"/>
      <c r="K1070" s="233"/>
      <c r="L1070" s="233"/>
      <c r="M1070" s="233"/>
      <c r="N1070" s="210"/>
      <c r="O1070" s="113"/>
    </row>
    <row r="1071" spans="1:15" s="115" customFormat="1" ht="18.95" customHeight="1">
      <c r="A1071" s="203"/>
      <c r="B1071" s="214"/>
      <c r="C1071" s="210"/>
      <c r="D1071" s="231"/>
      <c r="E1071" s="210"/>
      <c r="F1071" s="232"/>
      <c r="G1071" s="233"/>
      <c r="H1071" s="233"/>
      <c r="I1071" s="233"/>
      <c r="J1071" s="233"/>
      <c r="K1071" s="233"/>
      <c r="L1071" s="233"/>
      <c r="M1071" s="233"/>
      <c r="N1071" s="210"/>
      <c r="O1071" s="113"/>
    </row>
    <row r="1072" spans="1:15" s="115" customFormat="1" ht="18.95" customHeight="1">
      <c r="A1072" s="203"/>
      <c r="B1072" s="214"/>
      <c r="C1072" s="210"/>
      <c r="D1072" s="231"/>
      <c r="E1072" s="210"/>
      <c r="F1072" s="232"/>
      <c r="G1072" s="233"/>
      <c r="H1072" s="233"/>
      <c r="I1072" s="233"/>
      <c r="J1072" s="233"/>
      <c r="K1072" s="233"/>
      <c r="L1072" s="233"/>
      <c r="M1072" s="233"/>
      <c r="N1072" s="210"/>
      <c r="O1072" s="113"/>
    </row>
    <row r="1073" spans="1:15" s="115" customFormat="1" ht="18.95" customHeight="1">
      <c r="A1073" s="203"/>
      <c r="B1073" s="214"/>
      <c r="C1073" s="210"/>
      <c r="D1073" s="231"/>
      <c r="E1073" s="210"/>
      <c r="F1073" s="232"/>
      <c r="G1073" s="233"/>
      <c r="H1073" s="233"/>
      <c r="I1073" s="233"/>
      <c r="J1073" s="233"/>
      <c r="K1073" s="233"/>
      <c r="L1073" s="233"/>
      <c r="M1073" s="233"/>
      <c r="N1073" s="210"/>
      <c r="O1073" s="113"/>
    </row>
    <row r="1074" spans="1:15" s="115" customFormat="1" ht="18.95" customHeight="1">
      <c r="A1074" s="203"/>
      <c r="B1074" s="214"/>
      <c r="C1074" s="210"/>
      <c r="D1074" s="231"/>
      <c r="E1074" s="210"/>
      <c r="F1074" s="232"/>
      <c r="G1074" s="233"/>
      <c r="H1074" s="233"/>
      <c r="I1074" s="233"/>
      <c r="J1074" s="233"/>
      <c r="K1074" s="233"/>
      <c r="L1074" s="233"/>
      <c r="M1074" s="233"/>
      <c r="N1074" s="210"/>
      <c r="O1074" s="113"/>
    </row>
    <row r="1075" spans="1:15" s="115" customFormat="1" ht="18.95" customHeight="1">
      <c r="A1075" s="203"/>
      <c r="B1075" s="214"/>
      <c r="C1075" s="210"/>
      <c r="D1075" s="231"/>
      <c r="E1075" s="210"/>
      <c r="F1075" s="232"/>
      <c r="G1075" s="233"/>
      <c r="H1075" s="233"/>
      <c r="I1075" s="233"/>
      <c r="J1075" s="233"/>
      <c r="K1075" s="233"/>
      <c r="L1075" s="233"/>
      <c r="M1075" s="233"/>
      <c r="N1075" s="210"/>
      <c r="O1075" s="113"/>
    </row>
    <row r="1076" spans="1:15" s="115" customFormat="1" ht="18.95" customHeight="1">
      <c r="A1076" s="203"/>
      <c r="B1076" s="214"/>
      <c r="C1076" s="210"/>
      <c r="D1076" s="231"/>
      <c r="E1076" s="210"/>
      <c r="F1076" s="232"/>
      <c r="G1076" s="233"/>
      <c r="H1076" s="233"/>
      <c r="I1076" s="233"/>
      <c r="J1076" s="233"/>
      <c r="K1076" s="233"/>
      <c r="L1076" s="233"/>
      <c r="M1076" s="233"/>
      <c r="N1076" s="210"/>
      <c r="O1076" s="113"/>
    </row>
    <row r="1077" spans="1:15" s="115" customFormat="1" ht="18.95" customHeight="1">
      <c r="A1077" s="203"/>
      <c r="B1077" s="214"/>
      <c r="C1077" s="210"/>
      <c r="D1077" s="231"/>
      <c r="E1077" s="210"/>
      <c r="F1077" s="232"/>
      <c r="G1077" s="233"/>
      <c r="H1077" s="233"/>
      <c r="I1077" s="233"/>
      <c r="J1077" s="233"/>
      <c r="K1077" s="233"/>
      <c r="L1077" s="233"/>
      <c r="M1077" s="233"/>
      <c r="N1077" s="210"/>
      <c r="O1077" s="113"/>
    </row>
    <row r="1078" spans="1:15" s="115" customFormat="1" ht="18.95" customHeight="1">
      <c r="A1078" s="203"/>
      <c r="B1078" s="214"/>
      <c r="C1078" s="210"/>
      <c r="D1078" s="231"/>
      <c r="E1078" s="210"/>
      <c r="F1078" s="232"/>
      <c r="G1078" s="233"/>
      <c r="H1078" s="233"/>
      <c r="I1078" s="233"/>
      <c r="J1078" s="233"/>
      <c r="K1078" s="233"/>
      <c r="L1078" s="233"/>
      <c r="M1078" s="233"/>
      <c r="N1078" s="210"/>
      <c r="O1078" s="113"/>
    </row>
    <row r="1079" spans="1:15" s="115" customFormat="1" ht="18.95" customHeight="1">
      <c r="A1079" s="203"/>
      <c r="B1079" s="214"/>
      <c r="C1079" s="210"/>
      <c r="D1079" s="231"/>
      <c r="E1079" s="210"/>
      <c r="F1079" s="232"/>
      <c r="G1079" s="233"/>
      <c r="H1079" s="233"/>
      <c r="I1079" s="233"/>
      <c r="J1079" s="233"/>
      <c r="K1079" s="233"/>
      <c r="L1079" s="233"/>
      <c r="M1079" s="233"/>
      <c r="N1079" s="210"/>
      <c r="O1079" s="113"/>
    </row>
    <row r="1080" spans="1:15" s="115" customFormat="1" ht="18.95" customHeight="1">
      <c r="A1080" s="203"/>
      <c r="B1080" s="214"/>
      <c r="C1080" s="210"/>
      <c r="D1080" s="231"/>
      <c r="E1080" s="210"/>
      <c r="F1080" s="232"/>
      <c r="G1080" s="233"/>
      <c r="H1080" s="233"/>
      <c r="I1080" s="233"/>
      <c r="J1080" s="233"/>
      <c r="K1080" s="233"/>
      <c r="L1080" s="233"/>
      <c r="M1080" s="233"/>
      <c r="N1080" s="210"/>
      <c r="O1080" s="113"/>
    </row>
    <row r="1081" spans="1:15" s="115" customFormat="1" ht="18.95" customHeight="1">
      <c r="A1081" s="203"/>
      <c r="B1081" s="214"/>
      <c r="C1081" s="210"/>
      <c r="D1081" s="231"/>
      <c r="E1081" s="210"/>
      <c r="F1081" s="232"/>
      <c r="G1081" s="233"/>
      <c r="H1081" s="233"/>
      <c r="I1081" s="233"/>
      <c r="J1081" s="233"/>
      <c r="K1081" s="233"/>
      <c r="L1081" s="233"/>
      <c r="M1081" s="233"/>
      <c r="N1081" s="210"/>
      <c r="O1081" s="113"/>
    </row>
    <row r="1082" spans="1:15" s="115" customFormat="1" ht="18.95" customHeight="1">
      <c r="A1082" s="203"/>
      <c r="B1082" s="214"/>
      <c r="C1082" s="210"/>
      <c r="D1082" s="231"/>
      <c r="E1082" s="210"/>
      <c r="F1082" s="232"/>
      <c r="G1082" s="233"/>
      <c r="H1082" s="233"/>
      <c r="I1082" s="233"/>
      <c r="J1082" s="233"/>
      <c r="K1082" s="233"/>
      <c r="L1082" s="233"/>
      <c r="M1082" s="233"/>
      <c r="N1082" s="210"/>
      <c r="O1082" s="113"/>
    </row>
    <row r="1083" spans="1:15" s="115" customFormat="1" ht="18.95" customHeight="1">
      <c r="A1083" s="203"/>
      <c r="B1083" s="214"/>
      <c r="C1083" s="210"/>
      <c r="D1083" s="231"/>
      <c r="E1083" s="210"/>
      <c r="F1083" s="232"/>
      <c r="G1083" s="233"/>
      <c r="H1083" s="233"/>
      <c r="I1083" s="233"/>
      <c r="J1083" s="233"/>
      <c r="K1083" s="233"/>
      <c r="L1083" s="233"/>
      <c r="M1083" s="233"/>
      <c r="N1083" s="210"/>
      <c r="O1083" s="113"/>
    </row>
    <row r="1084" spans="1:15" s="115" customFormat="1" ht="18.95" customHeight="1">
      <c r="A1084" s="203"/>
      <c r="B1084" s="214"/>
      <c r="C1084" s="210"/>
      <c r="D1084" s="231"/>
      <c r="E1084" s="210"/>
      <c r="F1084" s="232"/>
      <c r="G1084" s="233"/>
      <c r="H1084" s="233"/>
      <c r="I1084" s="233"/>
      <c r="J1084" s="233"/>
      <c r="K1084" s="233"/>
      <c r="L1084" s="233"/>
      <c r="M1084" s="233"/>
      <c r="N1084" s="210"/>
      <c r="O1084" s="113"/>
    </row>
    <row r="1085" spans="1:15" s="115" customFormat="1" ht="18.95" customHeight="1">
      <c r="A1085" s="203"/>
      <c r="B1085" s="214"/>
      <c r="C1085" s="210"/>
      <c r="D1085" s="231"/>
      <c r="E1085" s="210"/>
      <c r="F1085" s="232"/>
      <c r="G1085" s="233"/>
      <c r="H1085" s="233"/>
      <c r="I1085" s="233"/>
      <c r="J1085" s="233"/>
      <c r="K1085" s="233"/>
      <c r="L1085" s="233"/>
      <c r="M1085" s="233"/>
      <c r="N1085" s="210"/>
      <c r="O1085" s="113"/>
    </row>
    <row r="1086" spans="1:15" s="115" customFormat="1" ht="18.95" customHeight="1">
      <c r="A1086" s="203"/>
      <c r="B1086" s="214"/>
      <c r="C1086" s="210"/>
      <c r="D1086" s="231"/>
      <c r="E1086" s="210"/>
      <c r="F1086" s="232"/>
      <c r="G1086" s="233"/>
      <c r="H1086" s="233"/>
      <c r="I1086" s="233"/>
      <c r="J1086" s="233"/>
      <c r="K1086" s="233"/>
      <c r="L1086" s="233"/>
      <c r="M1086" s="233"/>
      <c r="N1086" s="210"/>
      <c r="O1086" s="113"/>
    </row>
    <row r="1087" spans="1:15" s="115" customFormat="1" ht="18.95" customHeight="1">
      <c r="A1087" s="203"/>
      <c r="B1087" s="214"/>
      <c r="C1087" s="210"/>
      <c r="D1087" s="231"/>
      <c r="E1087" s="210"/>
      <c r="F1087" s="232"/>
      <c r="G1087" s="233"/>
      <c r="H1087" s="233"/>
      <c r="I1087" s="233"/>
      <c r="J1087" s="233"/>
      <c r="K1087" s="233"/>
      <c r="L1087" s="233"/>
      <c r="M1087" s="233"/>
      <c r="N1087" s="210"/>
      <c r="O1087" s="113"/>
    </row>
    <row r="1088" spans="1:15" s="115" customFormat="1" ht="18.95" customHeight="1">
      <c r="A1088" s="203"/>
      <c r="B1088" s="214"/>
      <c r="C1088" s="210"/>
      <c r="D1088" s="231"/>
      <c r="E1088" s="210"/>
      <c r="F1088" s="232"/>
      <c r="G1088" s="233"/>
      <c r="H1088" s="233"/>
      <c r="I1088" s="233"/>
      <c r="J1088" s="233"/>
      <c r="K1088" s="233"/>
      <c r="L1088" s="233"/>
      <c r="M1088" s="233"/>
      <c r="N1088" s="210"/>
      <c r="O1088" s="113"/>
    </row>
    <row r="1089" spans="1:15" s="115" customFormat="1" ht="18.95" customHeight="1">
      <c r="A1089" s="203"/>
      <c r="B1089" s="214"/>
      <c r="C1089" s="210"/>
      <c r="D1089" s="231"/>
      <c r="E1089" s="210"/>
      <c r="F1089" s="232"/>
      <c r="G1089" s="233"/>
      <c r="H1089" s="233"/>
      <c r="I1089" s="233"/>
      <c r="J1089" s="233"/>
      <c r="K1089" s="233"/>
      <c r="L1089" s="233"/>
      <c r="M1089" s="233"/>
      <c r="N1089" s="210"/>
      <c r="O1089" s="113"/>
    </row>
    <row r="1090" spans="1:15" s="115" customFormat="1" ht="18.95" customHeight="1">
      <c r="A1090" s="203"/>
      <c r="B1090" s="214"/>
      <c r="C1090" s="210"/>
      <c r="D1090" s="231"/>
      <c r="E1090" s="210"/>
      <c r="F1090" s="232"/>
      <c r="G1090" s="233"/>
      <c r="H1090" s="233"/>
      <c r="I1090" s="233"/>
      <c r="J1090" s="233"/>
      <c r="K1090" s="233"/>
      <c r="L1090" s="233"/>
      <c r="M1090" s="233"/>
      <c r="N1090" s="210"/>
      <c r="O1090" s="113"/>
    </row>
    <row r="1091" spans="1:15" s="115" customFormat="1" ht="18.95" customHeight="1">
      <c r="A1091" s="203"/>
      <c r="B1091" s="214"/>
      <c r="C1091" s="210"/>
      <c r="D1091" s="231"/>
      <c r="E1091" s="210"/>
      <c r="F1091" s="232"/>
      <c r="G1091" s="233"/>
      <c r="H1091" s="233"/>
      <c r="I1091" s="233"/>
      <c r="J1091" s="233"/>
      <c r="K1091" s="233"/>
      <c r="L1091" s="233"/>
      <c r="M1091" s="233"/>
      <c r="N1091" s="210"/>
      <c r="O1091" s="113"/>
    </row>
    <row r="1092" spans="1:15" s="115" customFormat="1" ht="18.95" customHeight="1">
      <c r="A1092" s="203"/>
      <c r="B1092" s="214"/>
      <c r="C1092" s="210"/>
      <c r="D1092" s="231"/>
      <c r="E1092" s="210"/>
      <c r="F1092" s="232"/>
      <c r="G1092" s="233"/>
      <c r="H1092" s="233"/>
      <c r="I1092" s="233"/>
      <c r="J1092" s="233"/>
      <c r="K1092" s="233"/>
      <c r="L1092" s="233"/>
      <c r="M1092" s="233"/>
      <c r="N1092" s="210"/>
      <c r="O1092" s="113"/>
    </row>
    <row r="1093" spans="1:15" s="115" customFormat="1" ht="18.95" customHeight="1">
      <c r="A1093" s="203"/>
      <c r="B1093" s="214"/>
      <c r="C1093" s="210"/>
      <c r="D1093" s="231"/>
      <c r="E1093" s="210"/>
      <c r="F1093" s="232"/>
      <c r="G1093" s="233"/>
      <c r="H1093" s="233"/>
      <c r="I1093" s="233"/>
      <c r="J1093" s="233"/>
      <c r="K1093" s="233"/>
      <c r="L1093" s="233"/>
      <c r="M1093" s="233"/>
      <c r="N1093" s="210"/>
      <c r="O1093" s="113"/>
    </row>
    <row r="1094" spans="1:15" s="115" customFormat="1" ht="18.95" customHeight="1">
      <c r="A1094" s="203"/>
      <c r="B1094" s="214"/>
      <c r="C1094" s="210"/>
      <c r="D1094" s="231"/>
      <c r="E1094" s="210"/>
      <c r="F1094" s="232"/>
      <c r="G1094" s="233"/>
      <c r="H1094" s="233"/>
      <c r="I1094" s="233"/>
      <c r="J1094" s="233"/>
      <c r="K1094" s="233"/>
      <c r="L1094" s="233"/>
      <c r="M1094" s="233"/>
      <c r="N1094" s="210"/>
      <c r="O1094" s="113"/>
    </row>
    <row r="1095" spans="1:15" s="115" customFormat="1" ht="18.95" customHeight="1">
      <c r="A1095" s="203"/>
      <c r="B1095" s="214"/>
      <c r="C1095" s="210"/>
      <c r="D1095" s="231"/>
      <c r="E1095" s="210"/>
      <c r="F1095" s="232"/>
      <c r="G1095" s="233"/>
      <c r="H1095" s="233"/>
      <c r="I1095" s="233"/>
      <c r="J1095" s="233"/>
      <c r="K1095" s="233"/>
      <c r="L1095" s="233"/>
      <c r="M1095" s="233"/>
      <c r="N1095" s="210"/>
      <c r="O1095" s="113"/>
    </row>
    <row r="1096" spans="1:15" s="115" customFormat="1" ht="18.95" customHeight="1">
      <c r="A1096" s="203"/>
      <c r="B1096" s="214"/>
      <c r="C1096" s="210"/>
      <c r="D1096" s="231"/>
      <c r="E1096" s="210"/>
      <c r="F1096" s="232"/>
      <c r="G1096" s="233"/>
      <c r="H1096" s="233"/>
      <c r="I1096" s="233"/>
      <c r="J1096" s="233"/>
      <c r="K1096" s="233"/>
      <c r="L1096" s="233"/>
      <c r="M1096" s="233"/>
      <c r="N1096" s="210"/>
      <c r="O1096" s="113"/>
    </row>
    <row r="1097" spans="1:15" s="115" customFormat="1" ht="18.95" customHeight="1">
      <c r="A1097" s="203"/>
      <c r="B1097" s="214"/>
      <c r="C1097" s="210"/>
      <c r="D1097" s="231"/>
      <c r="E1097" s="210"/>
      <c r="F1097" s="232"/>
      <c r="G1097" s="233"/>
      <c r="H1097" s="233"/>
      <c r="I1097" s="233"/>
      <c r="J1097" s="233"/>
      <c r="K1097" s="233"/>
      <c r="L1097" s="233"/>
      <c r="M1097" s="233"/>
      <c r="N1097" s="210"/>
      <c r="O1097" s="113"/>
    </row>
    <row r="1098" spans="1:15" s="115" customFormat="1" ht="18.95" customHeight="1">
      <c r="A1098" s="203"/>
      <c r="B1098" s="214"/>
      <c r="C1098" s="210"/>
      <c r="D1098" s="231"/>
      <c r="E1098" s="210"/>
      <c r="F1098" s="232"/>
      <c r="G1098" s="233"/>
      <c r="H1098" s="233"/>
      <c r="I1098" s="233"/>
      <c r="J1098" s="233"/>
      <c r="K1098" s="233"/>
      <c r="L1098" s="233"/>
      <c r="M1098" s="233"/>
      <c r="N1098" s="210"/>
      <c r="O1098" s="113"/>
    </row>
    <row r="1099" spans="1:15" s="115" customFormat="1" ht="18.95" customHeight="1">
      <c r="A1099" s="203"/>
      <c r="B1099" s="214"/>
      <c r="C1099" s="210"/>
      <c r="D1099" s="231"/>
      <c r="E1099" s="210"/>
      <c r="F1099" s="232"/>
      <c r="G1099" s="233"/>
      <c r="H1099" s="233"/>
      <c r="I1099" s="233"/>
      <c r="J1099" s="233"/>
      <c r="K1099" s="233"/>
      <c r="L1099" s="233"/>
      <c r="M1099" s="233"/>
      <c r="N1099" s="210"/>
      <c r="O1099" s="113"/>
    </row>
    <row r="1100" spans="1:15" s="115" customFormat="1" ht="18.95" customHeight="1">
      <c r="A1100" s="203"/>
      <c r="B1100" s="214"/>
      <c r="C1100" s="210"/>
      <c r="D1100" s="231"/>
      <c r="E1100" s="210"/>
      <c r="F1100" s="232"/>
      <c r="G1100" s="233"/>
      <c r="H1100" s="233"/>
      <c r="I1100" s="233"/>
      <c r="J1100" s="233"/>
      <c r="K1100" s="233"/>
      <c r="L1100" s="233"/>
      <c r="M1100" s="233"/>
      <c r="N1100" s="210"/>
      <c r="O1100" s="113"/>
    </row>
    <row r="1101" spans="1:15" s="115" customFormat="1" ht="18.95" customHeight="1">
      <c r="A1101" s="203"/>
      <c r="B1101" s="214"/>
      <c r="C1101" s="210"/>
      <c r="D1101" s="231"/>
      <c r="E1101" s="210"/>
      <c r="F1101" s="232"/>
      <c r="G1101" s="233"/>
      <c r="H1101" s="233"/>
      <c r="I1101" s="233"/>
      <c r="J1101" s="233"/>
      <c r="K1101" s="233"/>
      <c r="L1101" s="233"/>
      <c r="M1101" s="233"/>
      <c r="N1101" s="210"/>
      <c r="O1101" s="113"/>
    </row>
    <row r="1102" spans="1:15" s="115" customFormat="1" ht="18.95" customHeight="1">
      <c r="A1102" s="203"/>
      <c r="B1102" s="214"/>
      <c r="C1102" s="210"/>
      <c r="D1102" s="231"/>
      <c r="E1102" s="210"/>
      <c r="F1102" s="232"/>
      <c r="G1102" s="233"/>
      <c r="H1102" s="233"/>
      <c r="I1102" s="233"/>
      <c r="J1102" s="233"/>
      <c r="K1102" s="233"/>
      <c r="L1102" s="233"/>
      <c r="M1102" s="233"/>
      <c r="N1102" s="210"/>
      <c r="O1102" s="113"/>
    </row>
    <row r="1103" spans="1:15" s="115" customFormat="1" ht="18.95" customHeight="1">
      <c r="A1103" s="203"/>
      <c r="B1103" s="214"/>
      <c r="C1103" s="210"/>
      <c r="D1103" s="231"/>
      <c r="E1103" s="210"/>
      <c r="F1103" s="232"/>
      <c r="G1103" s="233"/>
      <c r="H1103" s="233"/>
      <c r="I1103" s="233"/>
      <c r="J1103" s="233"/>
      <c r="K1103" s="233"/>
      <c r="L1103" s="233"/>
      <c r="M1103" s="233"/>
      <c r="N1103" s="210"/>
      <c r="O1103" s="113"/>
    </row>
    <row r="1104" spans="1:15" s="115" customFormat="1" ht="18.95" customHeight="1">
      <c r="A1104" s="203"/>
      <c r="B1104" s="214"/>
      <c r="C1104" s="210"/>
      <c r="D1104" s="231"/>
      <c r="E1104" s="210"/>
      <c r="F1104" s="232"/>
      <c r="G1104" s="233"/>
      <c r="H1104" s="233"/>
      <c r="I1104" s="233"/>
      <c r="J1104" s="233"/>
      <c r="K1104" s="233"/>
      <c r="L1104" s="233"/>
      <c r="M1104" s="233"/>
      <c r="N1104" s="210"/>
      <c r="O1104" s="113"/>
    </row>
    <row r="1105" spans="1:15" s="115" customFormat="1" ht="18.95" customHeight="1">
      <c r="A1105" s="203"/>
      <c r="B1105" s="214"/>
      <c r="C1105" s="210"/>
      <c r="D1105" s="231"/>
      <c r="E1105" s="210"/>
      <c r="F1105" s="232"/>
      <c r="G1105" s="233"/>
      <c r="H1105" s="233"/>
      <c r="I1105" s="233"/>
      <c r="J1105" s="233"/>
      <c r="K1105" s="233"/>
      <c r="L1105" s="233"/>
      <c r="M1105" s="233"/>
      <c r="N1105" s="210"/>
      <c r="O1105" s="113"/>
    </row>
    <row r="1106" spans="1:15" s="115" customFormat="1" ht="18.95" customHeight="1">
      <c r="A1106" s="203"/>
      <c r="B1106" s="214"/>
      <c r="C1106" s="210"/>
      <c r="D1106" s="231"/>
      <c r="E1106" s="210"/>
      <c r="F1106" s="232"/>
      <c r="G1106" s="233"/>
      <c r="H1106" s="233"/>
      <c r="I1106" s="233"/>
      <c r="J1106" s="233"/>
      <c r="K1106" s="233"/>
      <c r="L1106" s="233"/>
      <c r="M1106" s="233"/>
      <c r="N1106" s="210"/>
      <c r="O1106" s="113"/>
    </row>
    <row r="1107" spans="1:15" s="115" customFormat="1" ht="18.95" customHeight="1">
      <c r="A1107" s="203"/>
      <c r="B1107" s="214"/>
      <c r="C1107" s="210"/>
      <c r="D1107" s="231"/>
      <c r="E1107" s="210"/>
      <c r="F1107" s="232"/>
      <c r="G1107" s="233"/>
      <c r="H1107" s="233"/>
      <c r="I1107" s="233"/>
      <c r="J1107" s="233"/>
      <c r="K1107" s="233"/>
      <c r="L1107" s="233"/>
      <c r="M1107" s="233"/>
      <c r="N1107" s="210"/>
      <c r="O1107" s="113"/>
    </row>
    <row r="1108" spans="1:15" s="115" customFormat="1" ht="18.95" customHeight="1">
      <c r="A1108" s="203"/>
      <c r="B1108" s="214"/>
      <c r="C1108" s="210"/>
      <c r="D1108" s="231"/>
      <c r="E1108" s="210"/>
      <c r="F1108" s="232"/>
      <c r="G1108" s="233"/>
      <c r="H1108" s="233"/>
      <c r="I1108" s="233"/>
      <c r="J1108" s="233"/>
      <c r="K1108" s="233"/>
      <c r="L1108" s="233"/>
      <c r="M1108" s="233"/>
      <c r="N1108" s="210"/>
      <c r="O1108" s="113"/>
    </row>
    <row r="1109" spans="1:15" s="115" customFormat="1" ht="18.95" customHeight="1">
      <c r="A1109" s="203"/>
      <c r="B1109" s="214"/>
      <c r="C1109" s="210"/>
      <c r="D1109" s="231"/>
      <c r="E1109" s="210"/>
      <c r="F1109" s="232"/>
      <c r="G1109" s="233"/>
      <c r="H1109" s="233"/>
      <c r="I1109" s="233"/>
      <c r="J1109" s="233"/>
      <c r="K1109" s="233"/>
      <c r="L1109" s="233"/>
      <c r="M1109" s="233"/>
      <c r="N1109" s="210"/>
      <c r="O1109" s="113"/>
    </row>
    <row r="1110" spans="1:15" s="115" customFormat="1" ht="18.95" customHeight="1">
      <c r="A1110" s="203"/>
      <c r="B1110" s="214"/>
      <c r="C1110" s="210"/>
      <c r="D1110" s="231"/>
      <c r="E1110" s="210"/>
      <c r="F1110" s="232"/>
      <c r="G1110" s="233"/>
      <c r="H1110" s="233"/>
      <c r="I1110" s="233"/>
      <c r="J1110" s="233"/>
      <c r="K1110" s="233"/>
      <c r="L1110" s="233"/>
      <c r="M1110" s="233"/>
      <c r="N1110" s="210"/>
      <c r="O1110" s="113"/>
    </row>
    <row r="1111" spans="1:15" s="115" customFormat="1" ht="18.95" customHeight="1">
      <c r="A1111" s="203"/>
      <c r="B1111" s="214"/>
      <c r="C1111" s="210"/>
      <c r="D1111" s="231"/>
      <c r="E1111" s="210"/>
      <c r="F1111" s="232"/>
      <c r="G1111" s="233"/>
      <c r="H1111" s="233"/>
      <c r="I1111" s="233"/>
      <c r="J1111" s="233"/>
      <c r="K1111" s="233"/>
      <c r="L1111" s="233"/>
      <c r="M1111" s="233"/>
      <c r="N1111" s="210"/>
      <c r="O1111" s="113"/>
    </row>
    <row r="1112" spans="1:15" s="115" customFormat="1" ht="18.95" customHeight="1">
      <c r="A1112" s="203"/>
      <c r="B1112" s="214"/>
      <c r="C1112" s="210"/>
      <c r="D1112" s="231"/>
      <c r="E1112" s="210"/>
      <c r="F1112" s="232"/>
      <c r="G1112" s="233"/>
      <c r="H1112" s="233"/>
      <c r="I1112" s="233"/>
      <c r="J1112" s="233"/>
      <c r="K1112" s="233"/>
      <c r="L1112" s="233"/>
      <c r="M1112" s="233"/>
      <c r="N1112" s="210"/>
      <c r="O1112" s="113"/>
    </row>
    <row r="1113" spans="1:15" s="115" customFormat="1" ht="18.95" customHeight="1">
      <c r="A1113" s="203"/>
      <c r="B1113" s="214"/>
      <c r="C1113" s="210"/>
      <c r="D1113" s="231"/>
      <c r="E1113" s="210"/>
      <c r="F1113" s="232"/>
      <c r="G1113" s="233"/>
      <c r="H1113" s="233"/>
      <c r="I1113" s="233"/>
      <c r="J1113" s="233"/>
      <c r="K1113" s="233"/>
      <c r="L1113" s="233"/>
      <c r="M1113" s="233"/>
      <c r="N1113" s="210"/>
      <c r="O1113" s="113"/>
    </row>
    <row r="1114" spans="1:15" s="115" customFormat="1" ht="18.95" customHeight="1">
      <c r="A1114" s="203"/>
      <c r="B1114" s="214"/>
      <c r="C1114" s="210"/>
      <c r="D1114" s="231"/>
      <c r="E1114" s="210"/>
      <c r="F1114" s="232"/>
      <c r="G1114" s="233"/>
      <c r="H1114" s="233"/>
      <c r="I1114" s="233"/>
      <c r="J1114" s="233"/>
      <c r="K1114" s="233"/>
      <c r="L1114" s="233"/>
      <c r="M1114" s="233"/>
      <c r="N1114" s="210"/>
      <c r="O1114" s="113"/>
    </row>
    <row r="1115" spans="1:15" s="115" customFormat="1" ht="18.95" customHeight="1">
      <c r="A1115" s="203"/>
      <c r="B1115" s="214"/>
      <c r="C1115" s="210"/>
      <c r="D1115" s="231"/>
      <c r="E1115" s="210"/>
      <c r="F1115" s="232"/>
      <c r="G1115" s="233"/>
      <c r="H1115" s="233"/>
      <c r="I1115" s="233"/>
      <c r="J1115" s="233"/>
      <c r="K1115" s="233"/>
      <c r="L1115" s="233"/>
      <c r="M1115" s="233"/>
      <c r="N1115" s="210"/>
      <c r="O1115" s="113"/>
    </row>
    <row r="1116" spans="1:15" s="115" customFormat="1" ht="18.95" customHeight="1">
      <c r="A1116" s="203"/>
      <c r="B1116" s="214"/>
      <c r="C1116" s="210"/>
      <c r="D1116" s="231"/>
      <c r="E1116" s="210"/>
      <c r="F1116" s="232"/>
      <c r="G1116" s="233"/>
      <c r="H1116" s="233"/>
      <c r="I1116" s="233"/>
      <c r="J1116" s="233"/>
      <c r="K1116" s="233"/>
      <c r="L1116" s="233"/>
      <c r="M1116" s="233"/>
      <c r="N1116" s="210"/>
      <c r="O1116" s="113"/>
    </row>
    <row r="1117" spans="1:15" s="115" customFormat="1" ht="18.95" customHeight="1">
      <c r="A1117" s="203"/>
      <c r="B1117" s="214"/>
      <c r="C1117" s="210"/>
      <c r="D1117" s="231"/>
      <c r="E1117" s="210"/>
      <c r="F1117" s="232"/>
      <c r="G1117" s="233"/>
      <c r="H1117" s="233"/>
      <c r="I1117" s="233"/>
      <c r="J1117" s="233"/>
      <c r="K1117" s="233"/>
      <c r="L1117" s="233"/>
      <c r="M1117" s="233"/>
      <c r="N1117" s="210"/>
      <c r="O1117" s="113"/>
    </row>
    <row r="1118" spans="1:15" s="115" customFormat="1" ht="18.95" customHeight="1">
      <c r="A1118" s="203"/>
      <c r="B1118" s="214"/>
      <c r="C1118" s="210"/>
      <c r="D1118" s="231"/>
      <c r="E1118" s="210"/>
      <c r="F1118" s="232"/>
      <c r="G1118" s="233"/>
      <c r="H1118" s="233"/>
      <c r="I1118" s="233"/>
      <c r="J1118" s="233"/>
      <c r="K1118" s="233"/>
      <c r="L1118" s="233"/>
      <c r="M1118" s="233"/>
      <c r="N1118" s="210"/>
      <c r="O1118" s="113"/>
    </row>
    <row r="1119" spans="1:15" s="115" customFormat="1" ht="18.95" customHeight="1">
      <c r="A1119" s="203"/>
      <c r="B1119" s="214"/>
      <c r="C1119" s="210"/>
      <c r="D1119" s="231"/>
      <c r="E1119" s="210"/>
      <c r="F1119" s="232"/>
      <c r="G1119" s="233"/>
      <c r="H1119" s="233"/>
      <c r="I1119" s="233"/>
      <c r="J1119" s="233"/>
      <c r="K1119" s="233"/>
      <c r="L1119" s="233"/>
      <c r="M1119" s="233"/>
      <c r="N1119" s="210"/>
      <c r="O1119" s="113"/>
    </row>
    <row r="1120" spans="1:15" s="115" customFormat="1" ht="18.95" customHeight="1">
      <c r="A1120" s="203"/>
      <c r="B1120" s="214"/>
      <c r="C1120" s="210"/>
      <c r="D1120" s="231"/>
      <c r="E1120" s="210"/>
      <c r="F1120" s="232"/>
      <c r="G1120" s="233"/>
      <c r="H1120" s="233"/>
      <c r="I1120" s="233"/>
      <c r="J1120" s="233"/>
      <c r="K1120" s="233"/>
      <c r="L1120" s="233"/>
      <c r="M1120" s="233"/>
      <c r="N1120" s="210"/>
      <c r="O1120" s="113"/>
    </row>
    <row r="1121" spans="1:15" s="115" customFormat="1" ht="18.95" customHeight="1">
      <c r="A1121" s="203"/>
      <c r="B1121" s="214"/>
      <c r="C1121" s="210"/>
      <c r="D1121" s="231"/>
      <c r="E1121" s="210"/>
      <c r="F1121" s="232"/>
      <c r="G1121" s="233"/>
      <c r="H1121" s="233"/>
      <c r="I1121" s="233"/>
      <c r="J1121" s="233"/>
      <c r="K1121" s="233"/>
      <c r="L1121" s="233"/>
      <c r="M1121" s="233"/>
      <c r="N1121" s="210"/>
      <c r="O1121" s="113"/>
    </row>
    <row r="1122" spans="1:15" s="115" customFormat="1" ht="18.95" customHeight="1">
      <c r="A1122" s="203"/>
      <c r="B1122" s="214"/>
      <c r="C1122" s="210"/>
      <c r="D1122" s="231"/>
      <c r="E1122" s="210"/>
      <c r="F1122" s="232"/>
      <c r="G1122" s="233"/>
      <c r="H1122" s="233"/>
      <c r="I1122" s="233"/>
      <c r="J1122" s="233"/>
      <c r="K1122" s="233"/>
      <c r="L1122" s="233"/>
      <c r="M1122" s="233"/>
      <c r="N1122" s="210"/>
      <c r="O1122" s="113"/>
    </row>
    <row r="1123" spans="1:15" s="115" customFormat="1" ht="18.95" customHeight="1">
      <c r="A1123" s="203"/>
      <c r="B1123" s="214"/>
      <c r="C1123" s="210"/>
      <c r="D1123" s="231"/>
      <c r="E1123" s="210"/>
      <c r="F1123" s="232"/>
      <c r="G1123" s="233"/>
      <c r="H1123" s="233"/>
      <c r="I1123" s="233"/>
      <c r="J1123" s="233"/>
      <c r="K1123" s="233"/>
      <c r="L1123" s="233"/>
      <c r="M1123" s="233"/>
      <c r="N1123" s="210"/>
      <c r="O1123" s="113"/>
    </row>
    <row r="1124" spans="1:15" s="115" customFormat="1" ht="18.95" customHeight="1">
      <c r="A1124" s="203"/>
      <c r="B1124" s="214"/>
      <c r="C1124" s="210"/>
      <c r="D1124" s="231"/>
      <c r="E1124" s="210"/>
      <c r="F1124" s="232"/>
      <c r="G1124" s="233"/>
      <c r="H1124" s="233"/>
      <c r="I1124" s="233"/>
      <c r="J1124" s="233"/>
      <c r="K1124" s="233"/>
      <c r="L1124" s="233"/>
      <c r="M1124" s="233"/>
      <c r="N1124" s="210"/>
      <c r="O1124" s="113"/>
    </row>
    <row r="1125" spans="1:15" s="115" customFormat="1" ht="18.95" customHeight="1">
      <c r="A1125" s="203"/>
      <c r="B1125" s="214"/>
      <c r="C1125" s="210"/>
      <c r="D1125" s="231"/>
      <c r="E1125" s="210"/>
      <c r="F1125" s="232"/>
      <c r="G1125" s="233"/>
      <c r="H1125" s="233"/>
      <c r="I1125" s="233"/>
      <c r="J1125" s="233"/>
      <c r="K1125" s="233"/>
      <c r="L1125" s="233"/>
      <c r="M1125" s="233"/>
      <c r="N1125" s="210"/>
      <c r="O1125" s="113"/>
    </row>
    <row r="1126" spans="1:15" s="115" customFormat="1" ht="18.95" customHeight="1">
      <c r="A1126" s="203"/>
      <c r="B1126" s="214"/>
      <c r="C1126" s="210"/>
      <c r="D1126" s="231"/>
      <c r="E1126" s="210"/>
      <c r="F1126" s="232"/>
      <c r="G1126" s="233"/>
      <c r="H1126" s="233"/>
      <c r="I1126" s="233"/>
      <c r="J1126" s="233"/>
      <c r="K1126" s="233"/>
      <c r="L1126" s="233"/>
      <c r="M1126" s="233"/>
      <c r="N1126" s="210"/>
      <c r="O1126" s="113"/>
    </row>
    <row r="1127" spans="1:15" s="115" customFormat="1" ht="18.95" customHeight="1">
      <c r="A1127" s="203"/>
      <c r="B1127" s="214"/>
      <c r="C1127" s="210"/>
      <c r="D1127" s="231"/>
      <c r="E1127" s="210"/>
      <c r="F1127" s="232"/>
      <c r="G1127" s="233"/>
      <c r="H1127" s="233"/>
      <c r="I1127" s="233"/>
      <c r="J1127" s="233"/>
      <c r="K1127" s="233"/>
      <c r="L1127" s="233"/>
      <c r="M1127" s="233"/>
      <c r="N1127" s="210"/>
      <c r="O1127" s="113"/>
    </row>
    <row r="1128" spans="1:15" s="115" customFormat="1" ht="18.95" customHeight="1">
      <c r="A1128" s="203"/>
      <c r="B1128" s="214"/>
      <c r="C1128" s="210"/>
      <c r="D1128" s="231"/>
      <c r="E1128" s="210"/>
      <c r="F1128" s="232"/>
      <c r="G1128" s="233"/>
      <c r="H1128" s="233"/>
      <c r="I1128" s="233"/>
      <c r="J1128" s="233"/>
      <c r="K1128" s="233"/>
      <c r="L1128" s="233"/>
      <c r="M1128" s="233"/>
      <c r="N1128" s="210"/>
      <c r="O1128" s="113"/>
    </row>
    <row r="1129" spans="1:15" s="115" customFormat="1" ht="18.95" customHeight="1">
      <c r="A1129" s="203"/>
      <c r="B1129" s="214"/>
      <c r="C1129" s="210"/>
      <c r="D1129" s="231"/>
      <c r="E1129" s="210"/>
      <c r="F1129" s="232"/>
      <c r="G1129" s="233"/>
      <c r="H1129" s="233"/>
      <c r="I1129" s="233"/>
      <c r="J1129" s="233"/>
      <c r="K1129" s="233"/>
      <c r="L1129" s="233"/>
      <c r="M1129" s="233"/>
      <c r="N1129" s="210"/>
      <c r="O1129" s="113"/>
    </row>
    <row r="1130" spans="1:15" s="115" customFormat="1" ht="18.95" customHeight="1">
      <c r="A1130" s="203"/>
      <c r="B1130" s="214"/>
      <c r="C1130" s="210"/>
      <c r="D1130" s="231"/>
      <c r="E1130" s="210"/>
      <c r="F1130" s="232"/>
      <c r="G1130" s="233"/>
      <c r="H1130" s="233"/>
      <c r="I1130" s="233"/>
      <c r="J1130" s="233"/>
      <c r="K1130" s="233"/>
      <c r="L1130" s="233"/>
      <c r="M1130" s="233"/>
      <c r="N1130" s="210"/>
      <c r="O1130" s="113"/>
    </row>
    <row r="1131" spans="1:15" s="115" customFormat="1" ht="18.95" customHeight="1">
      <c r="A1131" s="203"/>
      <c r="B1131" s="214"/>
      <c r="C1131" s="210"/>
      <c r="D1131" s="231"/>
      <c r="E1131" s="210"/>
      <c r="F1131" s="232"/>
      <c r="G1131" s="233"/>
      <c r="H1131" s="233"/>
      <c r="I1131" s="233"/>
      <c r="J1131" s="233"/>
      <c r="K1131" s="233"/>
      <c r="L1131" s="233"/>
      <c r="M1131" s="233"/>
      <c r="N1131" s="210"/>
      <c r="O1131" s="113"/>
    </row>
    <row r="1132" spans="1:15" s="115" customFormat="1" ht="18.95" customHeight="1">
      <c r="A1132" s="203"/>
      <c r="B1132" s="214"/>
      <c r="C1132" s="210"/>
      <c r="D1132" s="231"/>
      <c r="E1132" s="210"/>
      <c r="F1132" s="232"/>
      <c r="G1132" s="233"/>
      <c r="H1132" s="233"/>
      <c r="I1132" s="233"/>
      <c r="J1132" s="233"/>
      <c r="K1132" s="233"/>
      <c r="L1132" s="233"/>
      <c r="M1132" s="233"/>
      <c r="N1132" s="210"/>
      <c r="O1132" s="113"/>
    </row>
    <row r="1133" spans="1:15" s="115" customFormat="1" ht="18.95" customHeight="1">
      <c r="A1133" s="203"/>
      <c r="B1133" s="214"/>
      <c r="C1133" s="210"/>
      <c r="D1133" s="231"/>
      <c r="E1133" s="210"/>
      <c r="F1133" s="232"/>
      <c r="G1133" s="233"/>
      <c r="H1133" s="233"/>
      <c r="I1133" s="233"/>
      <c r="J1133" s="233"/>
      <c r="K1133" s="233"/>
      <c r="L1133" s="233"/>
      <c r="M1133" s="233"/>
      <c r="N1133" s="210"/>
      <c r="O1133" s="113"/>
    </row>
    <row r="1134" spans="1:15" s="115" customFormat="1" ht="18.95" customHeight="1">
      <c r="A1134" s="203"/>
      <c r="B1134" s="214"/>
      <c r="C1134" s="210"/>
      <c r="D1134" s="231"/>
      <c r="E1134" s="210"/>
      <c r="F1134" s="232"/>
      <c r="G1134" s="233"/>
      <c r="H1134" s="233"/>
      <c r="I1134" s="233"/>
      <c r="J1134" s="233"/>
      <c r="K1134" s="233"/>
      <c r="L1134" s="233"/>
      <c r="M1134" s="233"/>
      <c r="N1134" s="210"/>
      <c r="O1134" s="113"/>
    </row>
    <row r="1135" spans="1:15" s="115" customFormat="1" ht="18.95" customHeight="1">
      <c r="A1135" s="203"/>
      <c r="B1135" s="214"/>
      <c r="C1135" s="210"/>
      <c r="D1135" s="231"/>
      <c r="E1135" s="210"/>
      <c r="F1135" s="232"/>
      <c r="G1135" s="233"/>
      <c r="H1135" s="233"/>
      <c r="I1135" s="233"/>
      <c r="J1135" s="233"/>
      <c r="K1135" s="233"/>
      <c r="L1135" s="233"/>
      <c r="M1135" s="233"/>
      <c r="N1135" s="210"/>
      <c r="O1135" s="113"/>
    </row>
    <row r="1136" spans="1:15" s="115" customFormat="1" ht="18.95" customHeight="1">
      <c r="A1136" s="203"/>
      <c r="B1136" s="214"/>
      <c r="C1136" s="210"/>
      <c r="D1136" s="231"/>
      <c r="E1136" s="210"/>
      <c r="F1136" s="232"/>
      <c r="G1136" s="233"/>
      <c r="H1136" s="233"/>
      <c r="I1136" s="233"/>
      <c r="J1136" s="233"/>
      <c r="K1136" s="233"/>
      <c r="L1136" s="233"/>
      <c r="M1136" s="233"/>
      <c r="N1136" s="210"/>
      <c r="O1136" s="113"/>
    </row>
    <row r="1137" spans="1:15" s="115" customFormat="1" ht="18.95" customHeight="1">
      <c r="A1137" s="203"/>
      <c r="B1137" s="214"/>
      <c r="C1137" s="210"/>
      <c r="D1137" s="231"/>
      <c r="E1137" s="210"/>
      <c r="F1137" s="232"/>
      <c r="G1137" s="233"/>
      <c r="H1137" s="233"/>
      <c r="I1137" s="233"/>
      <c r="J1137" s="233"/>
      <c r="K1137" s="233"/>
      <c r="L1137" s="233"/>
      <c r="M1137" s="233"/>
      <c r="N1137" s="210"/>
      <c r="O1137" s="113"/>
    </row>
    <row r="1138" spans="1:15" s="115" customFormat="1" ht="18.95" customHeight="1">
      <c r="A1138" s="203"/>
      <c r="B1138" s="214"/>
      <c r="C1138" s="210"/>
      <c r="D1138" s="231"/>
      <c r="E1138" s="210"/>
      <c r="F1138" s="232"/>
      <c r="G1138" s="233"/>
      <c r="H1138" s="233"/>
      <c r="I1138" s="233"/>
      <c r="J1138" s="233"/>
      <c r="K1138" s="233"/>
      <c r="L1138" s="233"/>
      <c r="M1138" s="233"/>
      <c r="N1138" s="210"/>
      <c r="O1138" s="113"/>
    </row>
    <row r="1139" spans="1:15" s="115" customFormat="1" ht="18.95" customHeight="1">
      <c r="A1139" s="203"/>
      <c r="B1139" s="214"/>
      <c r="C1139" s="210"/>
      <c r="D1139" s="231"/>
      <c r="E1139" s="210"/>
      <c r="F1139" s="232"/>
      <c r="G1139" s="233"/>
      <c r="H1139" s="233"/>
      <c r="I1139" s="233"/>
      <c r="J1139" s="233"/>
      <c r="K1139" s="233"/>
      <c r="L1139" s="233"/>
      <c r="M1139" s="233"/>
      <c r="N1139" s="210"/>
      <c r="O1139" s="113"/>
    </row>
    <row r="1140" spans="1:15" s="115" customFormat="1" ht="18.95" customHeight="1">
      <c r="A1140" s="203"/>
      <c r="B1140" s="214"/>
      <c r="C1140" s="210"/>
      <c r="D1140" s="231"/>
      <c r="E1140" s="210"/>
      <c r="F1140" s="232"/>
      <c r="G1140" s="233"/>
      <c r="H1140" s="233"/>
      <c r="I1140" s="233"/>
      <c r="J1140" s="233"/>
      <c r="K1140" s="233"/>
      <c r="L1140" s="233"/>
      <c r="M1140" s="233"/>
      <c r="N1140" s="210"/>
      <c r="O1140" s="113"/>
    </row>
    <row r="1141" spans="1:15" s="115" customFormat="1" ht="18.95" customHeight="1">
      <c r="A1141" s="203"/>
      <c r="B1141" s="214"/>
      <c r="C1141" s="210"/>
      <c r="D1141" s="231"/>
      <c r="E1141" s="210"/>
      <c r="F1141" s="232"/>
      <c r="G1141" s="233"/>
      <c r="H1141" s="233"/>
      <c r="I1141" s="233"/>
      <c r="J1141" s="233"/>
      <c r="K1141" s="233"/>
      <c r="L1141" s="233"/>
      <c r="M1141" s="233"/>
      <c r="N1141" s="210"/>
      <c r="O1141" s="113"/>
    </row>
    <row r="1142" spans="1:15" s="115" customFormat="1" ht="18.95" customHeight="1">
      <c r="A1142" s="203"/>
      <c r="B1142" s="214"/>
      <c r="C1142" s="210"/>
      <c r="D1142" s="231"/>
      <c r="E1142" s="210"/>
      <c r="F1142" s="232"/>
      <c r="G1142" s="233"/>
      <c r="H1142" s="233"/>
      <c r="I1142" s="233"/>
      <c r="J1142" s="233"/>
      <c r="K1142" s="233"/>
      <c r="L1142" s="233"/>
      <c r="M1142" s="233"/>
      <c r="N1142" s="210"/>
      <c r="O1142" s="113"/>
    </row>
    <row r="1143" spans="1:15" s="115" customFormat="1" ht="18.95" customHeight="1">
      <c r="A1143" s="203"/>
      <c r="B1143" s="214"/>
      <c r="C1143" s="210"/>
      <c r="D1143" s="231"/>
      <c r="E1143" s="210"/>
      <c r="F1143" s="232"/>
      <c r="G1143" s="233"/>
      <c r="H1143" s="233"/>
      <c r="I1143" s="233"/>
      <c r="J1143" s="233"/>
      <c r="K1143" s="233"/>
      <c r="L1143" s="233"/>
      <c r="M1143" s="233"/>
      <c r="N1143" s="210"/>
      <c r="O1143" s="113"/>
    </row>
    <row r="1144" spans="1:15" s="115" customFormat="1" ht="18.95" customHeight="1">
      <c r="A1144" s="203"/>
      <c r="B1144" s="214"/>
      <c r="C1144" s="210"/>
      <c r="D1144" s="231"/>
      <c r="E1144" s="210"/>
      <c r="F1144" s="232"/>
      <c r="G1144" s="233"/>
      <c r="H1144" s="233"/>
      <c r="I1144" s="233"/>
      <c r="J1144" s="233"/>
      <c r="K1144" s="233"/>
      <c r="L1144" s="233"/>
      <c r="M1144" s="233"/>
      <c r="N1144" s="210"/>
      <c r="O1144" s="113"/>
    </row>
    <row r="1145" spans="1:15" s="115" customFormat="1" ht="18.95" customHeight="1">
      <c r="A1145" s="203"/>
      <c r="B1145" s="214"/>
      <c r="C1145" s="210"/>
      <c r="D1145" s="231"/>
      <c r="E1145" s="210"/>
      <c r="F1145" s="232"/>
      <c r="G1145" s="233"/>
      <c r="H1145" s="233"/>
      <c r="I1145" s="233"/>
      <c r="J1145" s="233"/>
      <c r="K1145" s="233"/>
      <c r="L1145" s="233"/>
      <c r="M1145" s="233"/>
      <c r="N1145" s="210"/>
      <c r="O1145" s="113"/>
    </row>
    <row r="1146" spans="1:15" s="115" customFormat="1" ht="18.95" customHeight="1">
      <c r="A1146" s="203"/>
      <c r="B1146" s="214"/>
      <c r="C1146" s="210"/>
      <c r="D1146" s="231"/>
      <c r="E1146" s="210"/>
      <c r="F1146" s="232"/>
      <c r="G1146" s="233"/>
      <c r="H1146" s="233"/>
      <c r="I1146" s="233"/>
      <c r="J1146" s="233"/>
      <c r="K1146" s="233"/>
      <c r="L1146" s="233"/>
      <c r="M1146" s="233"/>
      <c r="N1146" s="210"/>
      <c r="O1146" s="113"/>
    </row>
    <row r="1147" spans="1:15" s="115" customFormat="1" ht="18.95" customHeight="1">
      <c r="A1147" s="203"/>
      <c r="B1147" s="214"/>
      <c r="C1147" s="210"/>
      <c r="D1147" s="231"/>
      <c r="E1147" s="210"/>
      <c r="F1147" s="232"/>
      <c r="G1147" s="233"/>
      <c r="H1147" s="233"/>
      <c r="I1147" s="233"/>
      <c r="J1147" s="233"/>
      <c r="K1147" s="233"/>
      <c r="L1147" s="233"/>
      <c r="M1147" s="233"/>
      <c r="N1147" s="210"/>
      <c r="O1147" s="113"/>
    </row>
    <row r="1148" spans="1:15" s="115" customFormat="1" ht="18.95" customHeight="1">
      <c r="A1148" s="203"/>
      <c r="B1148" s="214"/>
      <c r="C1148" s="210"/>
      <c r="D1148" s="231"/>
      <c r="E1148" s="210"/>
      <c r="F1148" s="232"/>
      <c r="G1148" s="233"/>
      <c r="H1148" s="233"/>
      <c r="I1148" s="233"/>
      <c r="J1148" s="233"/>
      <c r="K1148" s="233"/>
      <c r="L1148" s="233"/>
      <c r="M1148" s="233"/>
      <c r="N1148" s="210"/>
      <c r="O1148" s="113"/>
    </row>
    <row r="1149" spans="1:15" s="115" customFormat="1" ht="18.95" customHeight="1">
      <c r="A1149" s="203"/>
      <c r="B1149" s="214"/>
      <c r="C1149" s="210"/>
      <c r="D1149" s="231"/>
      <c r="E1149" s="210"/>
      <c r="F1149" s="232"/>
      <c r="G1149" s="233"/>
      <c r="H1149" s="233"/>
      <c r="I1149" s="233"/>
      <c r="J1149" s="233"/>
      <c r="K1149" s="233"/>
      <c r="L1149" s="233"/>
      <c r="M1149" s="233"/>
      <c r="N1149" s="210"/>
      <c r="O1149" s="113"/>
    </row>
    <row r="1150" spans="1:15" s="115" customFormat="1" ht="18.95" customHeight="1">
      <c r="A1150" s="203"/>
      <c r="B1150" s="214"/>
      <c r="C1150" s="210"/>
      <c r="D1150" s="231"/>
      <c r="E1150" s="210"/>
      <c r="F1150" s="232"/>
      <c r="G1150" s="233"/>
      <c r="H1150" s="233"/>
      <c r="I1150" s="233"/>
      <c r="J1150" s="233"/>
      <c r="K1150" s="233"/>
      <c r="L1150" s="233"/>
      <c r="M1150" s="233"/>
      <c r="N1150" s="210"/>
      <c r="O1150" s="113"/>
    </row>
    <row r="1151" spans="1:15" s="115" customFormat="1" ht="18.95" customHeight="1">
      <c r="A1151" s="203"/>
      <c r="B1151" s="214"/>
      <c r="C1151" s="210"/>
      <c r="D1151" s="231"/>
      <c r="E1151" s="210"/>
      <c r="F1151" s="232"/>
      <c r="G1151" s="233"/>
      <c r="H1151" s="233"/>
      <c r="I1151" s="233"/>
      <c r="J1151" s="233"/>
      <c r="K1151" s="233"/>
      <c r="L1151" s="233"/>
      <c r="M1151" s="233"/>
      <c r="N1151" s="210"/>
      <c r="O1151" s="113"/>
    </row>
    <row r="1152" spans="1:15" s="115" customFormat="1" ht="18.95" customHeight="1">
      <c r="A1152" s="203"/>
      <c r="B1152" s="214"/>
      <c r="C1152" s="210"/>
      <c r="D1152" s="231"/>
      <c r="E1152" s="210"/>
      <c r="F1152" s="232"/>
      <c r="G1152" s="233"/>
      <c r="H1152" s="233"/>
      <c r="I1152" s="233"/>
      <c r="J1152" s="233"/>
      <c r="K1152" s="233"/>
      <c r="L1152" s="233"/>
      <c r="M1152" s="233"/>
      <c r="N1152" s="210"/>
      <c r="O1152" s="113"/>
    </row>
    <row r="1153" spans="1:15" s="115" customFormat="1" ht="18.95" customHeight="1">
      <c r="A1153" s="203"/>
      <c r="B1153" s="214"/>
      <c r="C1153" s="210"/>
      <c r="D1153" s="231"/>
      <c r="E1153" s="210"/>
      <c r="F1153" s="232"/>
      <c r="G1153" s="233"/>
      <c r="H1153" s="233"/>
      <c r="I1153" s="233"/>
      <c r="J1153" s="233"/>
      <c r="K1153" s="233"/>
      <c r="L1153" s="233"/>
      <c r="M1153" s="233"/>
      <c r="N1153" s="210"/>
      <c r="O1153" s="113"/>
    </row>
    <row r="1154" spans="1:15" s="115" customFormat="1" ht="18.95" customHeight="1">
      <c r="A1154" s="203"/>
      <c r="B1154" s="214"/>
      <c r="C1154" s="210"/>
      <c r="D1154" s="231"/>
      <c r="E1154" s="210"/>
      <c r="F1154" s="232"/>
      <c r="G1154" s="233"/>
      <c r="H1154" s="233"/>
      <c r="I1154" s="233"/>
      <c r="J1154" s="233"/>
      <c r="K1154" s="233"/>
      <c r="L1154" s="233"/>
      <c r="M1154" s="233"/>
      <c r="N1154" s="210"/>
      <c r="O1154" s="113"/>
    </row>
    <row r="1155" spans="1:15" s="115" customFormat="1" ht="18.95" customHeight="1">
      <c r="A1155" s="203"/>
      <c r="B1155" s="214"/>
      <c r="C1155" s="210"/>
      <c r="D1155" s="231"/>
      <c r="E1155" s="210"/>
      <c r="F1155" s="232"/>
      <c r="G1155" s="233"/>
      <c r="H1155" s="233"/>
      <c r="I1155" s="233"/>
      <c r="J1155" s="233"/>
      <c r="K1155" s="233"/>
      <c r="L1155" s="233"/>
      <c r="M1155" s="233"/>
      <c r="N1155" s="210"/>
      <c r="O1155" s="113"/>
    </row>
    <row r="1156" spans="1:15" s="115" customFormat="1" ht="18.95" customHeight="1">
      <c r="A1156" s="203"/>
      <c r="B1156" s="214"/>
      <c r="C1156" s="210"/>
      <c r="D1156" s="231"/>
      <c r="E1156" s="210"/>
      <c r="F1156" s="232"/>
      <c r="G1156" s="233"/>
      <c r="H1156" s="233"/>
      <c r="I1156" s="233"/>
      <c r="J1156" s="233"/>
      <c r="K1156" s="233"/>
      <c r="L1156" s="233"/>
      <c r="M1156" s="233"/>
      <c r="N1156" s="210"/>
      <c r="O1156" s="113"/>
    </row>
    <row r="1157" spans="1:15" s="115" customFormat="1" ht="18.95" customHeight="1">
      <c r="A1157" s="203"/>
      <c r="B1157" s="214"/>
      <c r="C1157" s="210"/>
      <c r="D1157" s="231"/>
      <c r="E1157" s="210"/>
      <c r="F1157" s="232"/>
      <c r="G1157" s="233"/>
      <c r="H1157" s="233"/>
      <c r="I1157" s="233"/>
      <c r="J1157" s="233"/>
      <c r="K1157" s="233"/>
      <c r="L1157" s="233"/>
      <c r="M1157" s="233"/>
      <c r="N1157" s="210"/>
      <c r="O1157" s="113"/>
    </row>
    <row r="1158" spans="1:15" s="115" customFormat="1" ht="18.95" customHeight="1">
      <c r="A1158" s="203"/>
      <c r="B1158" s="214"/>
      <c r="C1158" s="210"/>
      <c r="D1158" s="231"/>
      <c r="E1158" s="210"/>
      <c r="F1158" s="232"/>
      <c r="G1158" s="233"/>
      <c r="H1158" s="233"/>
      <c r="I1158" s="233"/>
      <c r="J1158" s="233"/>
      <c r="K1158" s="233"/>
      <c r="L1158" s="233"/>
      <c r="M1158" s="233"/>
      <c r="N1158" s="210"/>
      <c r="O1158" s="113"/>
    </row>
    <row r="1159" spans="1:15" s="115" customFormat="1" ht="18.95" customHeight="1">
      <c r="A1159" s="203"/>
      <c r="B1159" s="214"/>
      <c r="C1159" s="210"/>
      <c r="D1159" s="231"/>
      <c r="E1159" s="210"/>
      <c r="F1159" s="232"/>
      <c r="G1159" s="233"/>
      <c r="H1159" s="233"/>
      <c r="I1159" s="233"/>
      <c r="J1159" s="233"/>
      <c r="K1159" s="233"/>
      <c r="L1159" s="233"/>
      <c r="M1159" s="233"/>
      <c r="N1159" s="210"/>
      <c r="O1159" s="113"/>
    </row>
    <row r="1160" spans="1:15" s="115" customFormat="1" ht="18.95" customHeight="1">
      <c r="A1160" s="203"/>
      <c r="B1160" s="214"/>
      <c r="C1160" s="210"/>
      <c r="D1160" s="231"/>
      <c r="E1160" s="210"/>
      <c r="F1160" s="232"/>
      <c r="G1160" s="233"/>
      <c r="H1160" s="233"/>
      <c r="I1160" s="233"/>
      <c r="J1160" s="233"/>
      <c r="K1160" s="233"/>
      <c r="L1160" s="233"/>
      <c r="M1160" s="233"/>
      <c r="N1160" s="210"/>
      <c r="O1160" s="113"/>
    </row>
    <row r="1161" spans="1:15" s="115" customFormat="1" ht="18.95" customHeight="1">
      <c r="A1161" s="203"/>
      <c r="B1161" s="214"/>
      <c r="C1161" s="210"/>
      <c r="D1161" s="231"/>
      <c r="E1161" s="210"/>
      <c r="F1161" s="232"/>
      <c r="G1161" s="233"/>
      <c r="H1161" s="233"/>
      <c r="I1161" s="233"/>
      <c r="J1161" s="233"/>
      <c r="K1161" s="233"/>
      <c r="L1161" s="233"/>
      <c r="M1161" s="233"/>
      <c r="N1161" s="210"/>
      <c r="O1161" s="113"/>
    </row>
    <row r="1162" spans="1:15" s="115" customFormat="1" ht="18.95" customHeight="1">
      <c r="A1162" s="203"/>
      <c r="B1162" s="214"/>
      <c r="C1162" s="210"/>
      <c r="D1162" s="231"/>
      <c r="E1162" s="210"/>
      <c r="F1162" s="232"/>
      <c r="G1162" s="233"/>
      <c r="H1162" s="233"/>
      <c r="I1162" s="233"/>
      <c r="J1162" s="233"/>
      <c r="K1162" s="233"/>
      <c r="L1162" s="233"/>
      <c r="M1162" s="233"/>
      <c r="N1162" s="210"/>
      <c r="O1162" s="113"/>
    </row>
    <row r="1163" spans="1:15" s="115" customFormat="1" ht="18.95" customHeight="1">
      <c r="A1163" s="203"/>
      <c r="B1163" s="214"/>
      <c r="C1163" s="210"/>
      <c r="D1163" s="231"/>
      <c r="E1163" s="210"/>
      <c r="F1163" s="232"/>
      <c r="G1163" s="233"/>
      <c r="H1163" s="233"/>
      <c r="I1163" s="233"/>
      <c r="J1163" s="233"/>
      <c r="K1163" s="233"/>
      <c r="L1163" s="233"/>
      <c r="M1163" s="233"/>
      <c r="N1163" s="210"/>
      <c r="O1163" s="113"/>
    </row>
    <row r="1164" spans="1:15" s="115" customFormat="1" ht="18.95" customHeight="1">
      <c r="A1164" s="203"/>
      <c r="B1164" s="214"/>
      <c r="C1164" s="210"/>
      <c r="D1164" s="231"/>
      <c r="E1164" s="210"/>
      <c r="F1164" s="232"/>
      <c r="G1164" s="233"/>
      <c r="H1164" s="233"/>
      <c r="I1164" s="233"/>
      <c r="J1164" s="233"/>
      <c r="K1164" s="233"/>
      <c r="L1164" s="233"/>
      <c r="M1164" s="233"/>
      <c r="N1164" s="210"/>
      <c r="O1164" s="113"/>
    </row>
    <row r="1165" spans="1:15" s="115" customFormat="1" ht="18.95" customHeight="1">
      <c r="A1165" s="203"/>
      <c r="B1165" s="214"/>
      <c r="C1165" s="210"/>
      <c r="D1165" s="231"/>
      <c r="E1165" s="210"/>
      <c r="F1165" s="232"/>
      <c r="G1165" s="233"/>
      <c r="H1165" s="233"/>
      <c r="I1165" s="233"/>
      <c r="J1165" s="233"/>
      <c r="K1165" s="233"/>
      <c r="L1165" s="233"/>
      <c r="M1165" s="233"/>
      <c r="N1165" s="210"/>
      <c r="O1165" s="113"/>
    </row>
    <row r="1166" spans="1:15" s="115" customFormat="1" ht="18.95" customHeight="1">
      <c r="A1166" s="203"/>
      <c r="B1166" s="214"/>
      <c r="C1166" s="210"/>
      <c r="D1166" s="231"/>
      <c r="E1166" s="210"/>
      <c r="F1166" s="232"/>
      <c r="G1166" s="233"/>
      <c r="H1166" s="233"/>
      <c r="I1166" s="233"/>
      <c r="J1166" s="233"/>
      <c r="K1166" s="233"/>
      <c r="L1166" s="233"/>
      <c r="M1166" s="233"/>
      <c r="N1166" s="210"/>
      <c r="O1166" s="113"/>
    </row>
    <row r="1167" spans="1:15" s="115" customFormat="1" ht="18.95" customHeight="1">
      <c r="A1167" s="203"/>
      <c r="B1167" s="214"/>
      <c r="C1167" s="210"/>
      <c r="D1167" s="231"/>
      <c r="E1167" s="210"/>
      <c r="F1167" s="232"/>
      <c r="G1167" s="233"/>
      <c r="H1167" s="233"/>
      <c r="I1167" s="233"/>
      <c r="J1167" s="233"/>
      <c r="K1167" s="233"/>
      <c r="L1167" s="233"/>
      <c r="M1167" s="233"/>
      <c r="N1167" s="210"/>
      <c r="O1167" s="113"/>
    </row>
    <row r="1168" spans="1:15" s="115" customFormat="1" ht="18.95" customHeight="1">
      <c r="A1168" s="203"/>
      <c r="B1168" s="214"/>
      <c r="C1168" s="210"/>
      <c r="D1168" s="231"/>
      <c r="E1168" s="210"/>
      <c r="F1168" s="232"/>
      <c r="G1168" s="233"/>
      <c r="H1168" s="233"/>
      <c r="I1168" s="233"/>
      <c r="J1168" s="233"/>
      <c r="K1168" s="233"/>
      <c r="L1168" s="233"/>
      <c r="M1168" s="233"/>
      <c r="N1168" s="210"/>
      <c r="O1168" s="113"/>
    </row>
    <row r="1169" spans="1:15" s="115" customFormat="1" ht="18.95" customHeight="1">
      <c r="A1169" s="203"/>
      <c r="B1169" s="214"/>
      <c r="C1169" s="210"/>
      <c r="D1169" s="231"/>
      <c r="E1169" s="210"/>
      <c r="F1169" s="232"/>
      <c r="G1169" s="233"/>
      <c r="H1169" s="233"/>
      <c r="I1169" s="233"/>
      <c r="J1169" s="233"/>
      <c r="K1169" s="233"/>
      <c r="L1169" s="233"/>
      <c r="M1169" s="233"/>
      <c r="N1169" s="210"/>
      <c r="O1169" s="113"/>
    </row>
    <row r="1170" spans="1:15" s="115" customFormat="1" ht="18.95" customHeight="1">
      <c r="A1170" s="203"/>
      <c r="B1170" s="214"/>
      <c r="C1170" s="210"/>
      <c r="D1170" s="231"/>
      <c r="E1170" s="210"/>
      <c r="F1170" s="232"/>
      <c r="G1170" s="233"/>
      <c r="H1170" s="233"/>
      <c r="I1170" s="233"/>
      <c r="J1170" s="233"/>
      <c r="K1170" s="233"/>
      <c r="L1170" s="233"/>
      <c r="M1170" s="233"/>
      <c r="N1170" s="210"/>
      <c r="O1170" s="113"/>
    </row>
    <row r="1171" spans="1:15" s="115" customFormat="1" ht="18.95" customHeight="1">
      <c r="A1171" s="203"/>
      <c r="B1171" s="214"/>
      <c r="C1171" s="210"/>
      <c r="D1171" s="231"/>
      <c r="E1171" s="210"/>
      <c r="F1171" s="232"/>
      <c r="G1171" s="233"/>
      <c r="H1171" s="233"/>
      <c r="I1171" s="233"/>
      <c r="J1171" s="233"/>
      <c r="K1171" s="233"/>
      <c r="L1171" s="233"/>
      <c r="M1171" s="233"/>
      <c r="N1171" s="210"/>
      <c r="O1171" s="113"/>
    </row>
    <row r="1172" spans="1:15" s="115" customFormat="1" ht="18.95" customHeight="1">
      <c r="A1172" s="203"/>
      <c r="B1172" s="214"/>
      <c r="C1172" s="210"/>
      <c r="D1172" s="231"/>
      <c r="E1172" s="210"/>
      <c r="F1172" s="232"/>
      <c r="G1172" s="233"/>
      <c r="H1172" s="233"/>
      <c r="I1172" s="233"/>
      <c r="J1172" s="233"/>
      <c r="K1172" s="233"/>
      <c r="L1172" s="233"/>
      <c r="M1172" s="233"/>
      <c r="N1172" s="210"/>
      <c r="O1172" s="113"/>
    </row>
    <row r="1173" spans="1:15" s="115" customFormat="1" ht="18.95" customHeight="1">
      <c r="A1173" s="203"/>
      <c r="B1173" s="214"/>
      <c r="C1173" s="210"/>
      <c r="D1173" s="231"/>
      <c r="E1173" s="210"/>
      <c r="F1173" s="232"/>
      <c r="G1173" s="233"/>
      <c r="H1173" s="233"/>
      <c r="I1173" s="233"/>
      <c r="J1173" s="233"/>
      <c r="K1173" s="233"/>
      <c r="L1173" s="233"/>
      <c r="M1173" s="233"/>
      <c r="N1173" s="210"/>
      <c r="O1173" s="113"/>
    </row>
    <row r="1174" spans="1:15" s="115" customFormat="1" ht="18.95" customHeight="1">
      <c r="A1174" s="203"/>
      <c r="B1174" s="214"/>
      <c r="C1174" s="210"/>
      <c r="D1174" s="231"/>
      <c r="E1174" s="210"/>
      <c r="F1174" s="232"/>
      <c r="G1174" s="233"/>
      <c r="H1174" s="233"/>
      <c r="I1174" s="233"/>
      <c r="J1174" s="233"/>
      <c r="K1174" s="233"/>
      <c r="L1174" s="233"/>
      <c r="M1174" s="233"/>
      <c r="N1174" s="210"/>
      <c r="O1174" s="113"/>
    </row>
    <row r="1175" spans="1:15" s="115" customFormat="1" ht="18.95" customHeight="1">
      <c r="A1175" s="203"/>
      <c r="B1175" s="214"/>
      <c r="C1175" s="210"/>
      <c r="D1175" s="231"/>
      <c r="E1175" s="210"/>
      <c r="F1175" s="232"/>
      <c r="G1175" s="233"/>
      <c r="H1175" s="233"/>
      <c r="I1175" s="233"/>
      <c r="J1175" s="233"/>
      <c r="K1175" s="233"/>
      <c r="L1175" s="233"/>
      <c r="M1175" s="233"/>
      <c r="N1175" s="210"/>
      <c r="O1175" s="113"/>
    </row>
    <row r="1176" spans="1:15" s="115" customFormat="1" ht="18.95" customHeight="1">
      <c r="A1176" s="203"/>
      <c r="B1176" s="214"/>
      <c r="C1176" s="210"/>
      <c r="D1176" s="231"/>
      <c r="E1176" s="210"/>
      <c r="F1176" s="232"/>
      <c r="G1176" s="233"/>
      <c r="H1176" s="233"/>
      <c r="I1176" s="233"/>
      <c r="J1176" s="233"/>
      <c r="K1176" s="233"/>
      <c r="L1176" s="233"/>
      <c r="M1176" s="233"/>
      <c r="N1176" s="210"/>
      <c r="O1176" s="113"/>
    </row>
    <row r="1177" spans="1:15" s="115" customFormat="1" ht="18.95" customHeight="1">
      <c r="A1177" s="203"/>
      <c r="B1177" s="214"/>
      <c r="C1177" s="210"/>
      <c r="D1177" s="231"/>
      <c r="E1177" s="210"/>
      <c r="F1177" s="232"/>
      <c r="G1177" s="233"/>
      <c r="H1177" s="233"/>
      <c r="I1177" s="233"/>
      <c r="J1177" s="233"/>
      <c r="K1177" s="233"/>
      <c r="L1177" s="233"/>
      <c r="M1177" s="233"/>
      <c r="N1177" s="210"/>
      <c r="O1177" s="113"/>
    </row>
    <row r="1178" spans="1:15" s="115" customFormat="1" ht="18.95" customHeight="1">
      <c r="A1178" s="203"/>
      <c r="B1178" s="214"/>
      <c r="C1178" s="210"/>
      <c r="D1178" s="231"/>
      <c r="E1178" s="210"/>
      <c r="F1178" s="232"/>
      <c r="G1178" s="233"/>
      <c r="H1178" s="233"/>
      <c r="I1178" s="233"/>
      <c r="J1178" s="233"/>
      <c r="K1178" s="233"/>
      <c r="L1178" s="233"/>
      <c r="M1178" s="233"/>
      <c r="N1178" s="210"/>
      <c r="O1178" s="113"/>
    </row>
    <row r="1179" spans="1:15" s="115" customFormat="1" ht="18.95" customHeight="1">
      <c r="A1179" s="203"/>
      <c r="B1179" s="214"/>
      <c r="C1179" s="210"/>
      <c r="D1179" s="231"/>
      <c r="E1179" s="210"/>
      <c r="F1179" s="232"/>
      <c r="G1179" s="233"/>
      <c r="H1179" s="233"/>
      <c r="I1179" s="233"/>
      <c r="J1179" s="233"/>
      <c r="K1179" s="233"/>
      <c r="L1179" s="233"/>
      <c r="M1179" s="233"/>
      <c r="N1179" s="210"/>
      <c r="O1179" s="113"/>
    </row>
    <row r="1180" spans="1:15" s="115" customFormat="1" ht="18.95" customHeight="1">
      <c r="A1180" s="203"/>
      <c r="B1180" s="214"/>
      <c r="C1180" s="210"/>
      <c r="D1180" s="231"/>
      <c r="E1180" s="210"/>
      <c r="F1180" s="232"/>
      <c r="G1180" s="233"/>
      <c r="H1180" s="233"/>
      <c r="I1180" s="233"/>
      <c r="J1180" s="233"/>
      <c r="K1180" s="233"/>
      <c r="L1180" s="233"/>
      <c r="M1180" s="233"/>
      <c r="N1180" s="210"/>
      <c r="O1180" s="113"/>
    </row>
    <row r="1181" spans="1:15" s="115" customFormat="1" ht="18.95" customHeight="1">
      <c r="A1181" s="203"/>
      <c r="B1181" s="214"/>
      <c r="C1181" s="210"/>
      <c r="D1181" s="231"/>
      <c r="E1181" s="210"/>
      <c r="F1181" s="232"/>
      <c r="G1181" s="233"/>
      <c r="H1181" s="233"/>
      <c r="I1181" s="233"/>
      <c r="J1181" s="233"/>
      <c r="K1181" s="233"/>
      <c r="L1181" s="233"/>
      <c r="M1181" s="233"/>
      <c r="N1181" s="210"/>
      <c r="O1181" s="113"/>
    </row>
    <row r="1182" spans="1:15" s="115" customFormat="1" ht="18.95" customHeight="1">
      <c r="A1182" s="203"/>
      <c r="B1182" s="214"/>
      <c r="C1182" s="210"/>
      <c r="D1182" s="231"/>
      <c r="E1182" s="210"/>
      <c r="F1182" s="232"/>
      <c r="G1182" s="233"/>
      <c r="H1182" s="233"/>
      <c r="I1182" s="233"/>
      <c r="J1182" s="233"/>
      <c r="K1182" s="233"/>
      <c r="L1182" s="233"/>
      <c r="M1182" s="233"/>
      <c r="N1182" s="210"/>
      <c r="O1182" s="113"/>
    </row>
    <row r="1183" spans="1:15" s="115" customFormat="1" ht="18.95" customHeight="1">
      <c r="A1183" s="203"/>
      <c r="B1183" s="214"/>
      <c r="C1183" s="210"/>
      <c r="D1183" s="231"/>
      <c r="E1183" s="210"/>
      <c r="F1183" s="232"/>
      <c r="G1183" s="233"/>
      <c r="H1183" s="233"/>
      <c r="I1183" s="233"/>
      <c r="J1183" s="233"/>
      <c r="K1183" s="233"/>
      <c r="L1183" s="233"/>
      <c r="M1183" s="233"/>
      <c r="N1183" s="210"/>
      <c r="O1183" s="113"/>
    </row>
    <row r="1184" spans="1:15" s="115" customFormat="1" ht="18.95" customHeight="1">
      <c r="A1184" s="203"/>
      <c r="B1184" s="214"/>
      <c r="C1184" s="210"/>
      <c r="D1184" s="231"/>
      <c r="E1184" s="210"/>
      <c r="F1184" s="232"/>
      <c r="G1184" s="233"/>
      <c r="H1184" s="233"/>
      <c r="I1184" s="233"/>
      <c r="J1184" s="233"/>
      <c r="K1184" s="233"/>
      <c r="L1184" s="233"/>
      <c r="M1184" s="233"/>
      <c r="N1184" s="210"/>
      <c r="O1184" s="113"/>
    </row>
    <row r="1185" spans="1:15" s="115" customFormat="1" ht="18.95" customHeight="1">
      <c r="A1185" s="203"/>
      <c r="B1185" s="214"/>
      <c r="C1185" s="210"/>
      <c r="D1185" s="231"/>
      <c r="E1185" s="210"/>
      <c r="F1185" s="232"/>
      <c r="G1185" s="233"/>
      <c r="H1185" s="233"/>
      <c r="I1185" s="233"/>
      <c r="J1185" s="233"/>
      <c r="K1185" s="233"/>
      <c r="L1185" s="233"/>
      <c r="M1185" s="233"/>
      <c r="N1185" s="210"/>
      <c r="O1185" s="113"/>
    </row>
    <row r="1186" spans="1:15" s="115" customFormat="1" ht="18.95" customHeight="1">
      <c r="A1186" s="203"/>
      <c r="B1186" s="214"/>
      <c r="C1186" s="210"/>
      <c r="D1186" s="231"/>
      <c r="E1186" s="210"/>
      <c r="F1186" s="232"/>
      <c r="G1186" s="233"/>
      <c r="H1186" s="233"/>
      <c r="I1186" s="233"/>
      <c r="J1186" s="233"/>
      <c r="K1186" s="233"/>
      <c r="L1186" s="233"/>
      <c r="M1186" s="233"/>
      <c r="N1186" s="210"/>
      <c r="O1186" s="113"/>
    </row>
    <row r="1187" spans="1:15" s="115" customFormat="1" ht="18.95" customHeight="1">
      <c r="A1187" s="203"/>
      <c r="B1187" s="214"/>
      <c r="C1187" s="210"/>
      <c r="D1187" s="231"/>
      <c r="E1187" s="210"/>
      <c r="F1187" s="232"/>
      <c r="G1187" s="233"/>
      <c r="H1187" s="233"/>
      <c r="I1187" s="233"/>
      <c r="J1187" s="233"/>
      <c r="K1187" s="233"/>
      <c r="L1187" s="233"/>
      <c r="M1187" s="233"/>
      <c r="N1187" s="210"/>
      <c r="O1187" s="113"/>
    </row>
    <row r="1188" spans="1:15" s="115" customFormat="1" ht="18.95" customHeight="1">
      <c r="A1188" s="203"/>
      <c r="B1188" s="214"/>
      <c r="C1188" s="210"/>
      <c r="D1188" s="231"/>
      <c r="E1188" s="210"/>
      <c r="F1188" s="232"/>
      <c r="G1188" s="233"/>
      <c r="H1188" s="233"/>
      <c r="I1188" s="233"/>
      <c r="J1188" s="233"/>
      <c r="K1188" s="233"/>
      <c r="L1188" s="233"/>
      <c r="M1188" s="233"/>
      <c r="N1188" s="210"/>
      <c r="O1188" s="113"/>
    </row>
    <row r="1189" spans="1:15" s="115" customFormat="1" ht="18.95" customHeight="1">
      <c r="A1189" s="203"/>
      <c r="B1189" s="214"/>
      <c r="C1189" s="210"/>
      <c r="D1189" s="231"/>
      <c r="E1189" s="210"/>
      <c r="F1189" s="232"/>
      <c r="G1189" s="233"/>
      <c r="H1189" s="233"/>
      <c r="I1189" s="233"/>
      <c r="J1189" s="233"/>
      <c r="K1189" s="233"/>
      <c r="L1189" s="233"/>
      <c r="M1189" s="233"/>
      <c r="N1189" s="210"/>
      <c r="O1189" s="113"/>
    </row>
    <row r="1190" spans="1:15" s="115" customFormat="1" ht="18.95" customHeight="1">
      <c r="A1190" s="203"/>
      <c r="B1190" s="214"/>
      <c r="C1190" s="210"/>
      <c r="D1190" s="231"/>
      <c r="E1190" s="210"/>
      <c r="F1190" s="232"/>
      <c r="G1190" s="233"/>
      <c r="H1190" s="233"/>
      <c r="I1190" s="233"/>
      <c r="J1190" s="233"/>
      <c r="K1190" s="233"/>
      <c r="L1190" s="233"/>
      <c r="M1190" s="233"/>
      <c r="N1190" s="210"/>
      <c r="O1190" s="113"/>
    </row>
    <row r="1191" spans="1:15" s="115" customFormat="1" ht="18.95" customHeight="1">
      <c r="A1191" s="203"/>
      <c r="B1191" s="214"/>
      <c r="C1191" s="210"/>
      <c r="D1191" s="231"/>
      <c r="E1191" s="210"/>
      <c r="F1191" s="232"/>
      <c r="G1191" s="233"/>
      <c r="H1191" s="233"/>
      <c r="I1191" s="233"/>
      <c r="J1191" s="233"/>
      <c r="K1191" s="233"/>
      <c r="L1191" s="233"/>
      <c r="M1191" s="233"/>
      <c r="N1191" s="210"/>
      <c r="O1191" s="113"/>
    </row>
    <row r="1192" spans="1:15" s="115" customFormat="1" ht="18.95" customHeight="1">
      <c r="A1192" s="203"/>
      <c r="B1192" s="214"/>
      <c r="C1192" s="210"/>
      <c r="D1192" s="231"/>
      <c r="E1192" s="210"/>
      <c r="F1192" s="232"/>
      <c r="G1192" s="233"/>
      <c r="H1192" s="233"/>
      <c r="I1192" s="233"/>
      <c r="J1192" s="233"/>
      <c r="K1192" s="233"/>
      <c r="L1192" s="233"/>
      <c r="M1192" s="233"/>
      <c r="N1192" s="210"/>
      <c r="O1192" s="113"/>
    </row>
    <row r="1193" spans="1:15" s="115" customFormat="1" ht="18.95" customHeight="1">
      <c r="A1193" s="203"/>
      <c r="B1193" s="214"/>
      <c r="C1193" s="210"/>
      <c r="D1193" s="231"/>
      <c r="E1193" s="210"/>
      <c r="F1193" s="232"/>
      <c r="G1193" s="233"/>
      <c r="H1193" s="233"/>
      <c r="I1193" s="233"/>
      <c r="J1193" s="233"/>
      <c r="K1193" s="233"/>
      <c r="L1193" s="233"/>
      <c r="M1193" s="233"/>
      <c r="N1193" s="210"/>
      <c r="O1193" s="113"/>
    </row>
    <row r="1194" spans="1:15" s="115" customFormat="1" ht="18.95" customHeight="1">
      <c r="A1194" s="203"/>
      <c r="B1194" s="214"/>
      <c r="C1194" s="210"/>
      <c r="D1194" s="231"/>
      <c r="E1194" s="210"/>
      <c r="F1194" s="232"/>
      <c r="G1194" s="233"/>
      <c r="H1194" s="233"/>
      <c r="I1194" s="233"/>
      <c r="J1194" s="233"/>
      <c r="K1194" s="233"/>
      <c r="L1194" s="233"/>
      <c r="M1194" s="233"/>
      <c r="N1194" s="210"/>
      <c r="O1194" s="113"/>
    </row>
    <row r="1195" spans="1:15" s="115" customFormat="1" ht="18.95" customHeight="1">
      <c r="A1195" s="203"/>
      <c r="B1195" s="214"/>
      <c r="C1195" s="210"/>
      <c r="D1195" s="231"/>
      <c r="E1195" s="210"/>
      <c r="F1195" s="232"/>
      <c r="G1195" s="233"/>
      <c r="H1195" s="233"/>
      <c r="I1195" s="233"/>
      <c r="J1195" s="233"/>
      <c r="K1195" s="233"/>
      <c r="L1195" s="233"/>
      <c r="M1195" s="233"/>
      <c r="N1195" s="210"/>
      <c r="O1195" s="113"/>
    </row>
    <row r="1196" spans="1:15" s="115" customFormat="1" ht="18.95" customHeight="1">
      <c r="A1196" s="203"/>
      <c r="B1196" s="214"/>
      <c r="C1196" s="210"/>
      <c r="D1196" s="231"/>
      <c r="E1196" s="210"/>
      <c r="F1196" s="232"/>
      <c r="G1196" s="233"/>
      <c r="H1196" s="233"/>
      <c r="I1196" s="233"/>
      <c r="J1196" s="233"/>
      <c r="K1196" s="233"/>
      <c r="L1196" s="233"/>
      <c r="M1196" s="233"/>
      <c r="N1196" s="210"/>
      <c r="O1196" s="113"/>
    </row>
    <row r="1197" spans="1:15" s="115" customFormat="1" ht="18.95" customHeight="1">
      <c r="A1197" s="203"/>
      <c r="B1197" s="214"/>
      <c r="C1197" s="210"/>
      <c r="D1197" s="231"/>
      <c r="E1197" s="210"/>
      <c r="F1197" s="232"/>
      <c r="G1197" s="233"/>
      <c r="H1197" s="233"/>
      <c r="I1197" s="233"/>
      <c r="J1197" s="233"/>
      <c r="K1197" s="233"/>
      <c r="L1197" s="233"/>
      <c r="M1197" s="233"/>
      <c r="N1197" s="210"/>
      <c r="O1197" s="113"/>
    </row>
    <row r="1198" spans="1:15" s="115" customFormat="1" ht="18.95" customHeight="1">
      <c r="A1198" s="203"/>
      <c r="B1198" s="214"/>
      <c r="C1198" s="210"/>
      <c r="D1198" s="231"/>
      <c r="E1198" s="210"/>
      <c r="F1198" s="232"/>
      <c r="G1198" s="233"/>
      <c r="H1198" s="233"/>
      <c r="I1198" s="233"/>
      <c r="J1198" s="233"/>
      <c r="K1198" s="233"/>
      <c r="L1198" s="233"/>
      <c r="M1198" s="233"/>
      <c r="N1198" s="210"/>
      <c r="O1198" s="113"/>
    </row>
    <row r="1199" spans="1:15" s="115" customFormat="1" ht="18.95" customHeight="1">
      <c r="A1199" s="203"/>
      <c r="B1199" s="214"/>
      <c r="C1199" s="210"/>
      <c r="D1199" s="231"/>
      <c r="E1199" s="210"/>
      <c r="F1199" s="232"/>
      <c r="G1199" s="233"/>
      <c r="H1199" s="233"/>
      <c r="I1199" s="233"/>
      <c r="J1199" s="233"/>
      <c r="K1199" s="233"/>
      <c r="L1199" s="233"/>
      <c r="M1199" s="233"/>
      <c r="N1199" s="210"/>
      <c r="O1199" s="113"/>
    </row>
    <row r="1200" spans="1:15" s="115" customFormat="1" ht="18.95" customHeight="1">
      <c r="A1200" s="203"/>
      <c r="B1200" s="214"/>
      <c r="C1200" s="210"/>
      <c r="D1200" s="231"/>
      <c r="E1200" s="210"/>
      <c r="F1200" s="232"/>
      <c r="G1200" s="233"/>
      <c r="H1200" s="233"/>
      <c r="I1200" s="233"/>
      <c r="J1200" s="233"/>
      <c r="K1200" s="233"/>
      <c r="L1200" s="233"/>
      <c r="M1200" s="233"/>
      <c r="N1200" s="210"/>
      <c r="O1200" s="113"/>
    </row>
    <row r="1201" spans="1:15" s="115" customFormat="1" ht="18.95" customHeight="1">
      <c r="A1201" s="203"/>
      <c r="B1201" s="214"/>
      <c r="C1201" s="210"/>
      <c r="D1201" s="231"/>
      <c r="E1201" s="210"/>
      <c r="F1201" s="232"/>
      <c r="G1201" s="233"/>
      <c r="H1201" s="233"/>
      <c r="I1201" s="233"/>
      <c r="J1201" s="233"/>
      <c r="K1201" s="233"/>
      <c r="L1201" s="233"/>
      <c r="M1201" s="233"/>
      <c r="N1201" s="210"/>
      <c r="O1201" s="113"/>
    </row>
    <row r="1202" spans="1:15" s="115" customFormat="1" ht="18.95" customHeight="1">
      <c r="A1202" s="203"/>
      <c r="B1202" s="214"/>
      <c r="C1202" s="210"/>
      <c r="D1202" s="231"/>
      <c r="E1202" s="210"/>
      <c r="F1202" s="232"/>
      <c r="G1202" s="233"/>
      <c r="H1202" s="233"/>
      <c r="I1202" s="233"/>
      <c r="J1202" s="233"/>
      <c r="K1202" s="233"/>
      <c r="L1202" s="233"/>
      <c r="M1202" s="233"/>
      <c r="N1202" s="210"/>
      <c r="O1202" s="113"/>
    </row>
    <row r="1203" spans="1:15" s="115" customFormat="1" ht="18.95" customHeight="1">
      <c r="A1203" s="203"/>
      <c r="B1203" s="214"/>
      <c r="C1203" s="210"/>
      <c r="D1203" s="231"/>
      <c r="E1203" s="210"/>
      <c r="F1203" s="232"/>
      <c r="G1203" s="233"/>
      <c r="H1203" s="233"/>
      <c r="I1203" s="233"/>
      <c r="J1203" s="233"/>
      <c r="K1203" s="233"/>
      <c r="L1203" s="233"/>
      <c r="M1203" s="233"/>
      <c r="N1203" s="210"/>
      <c r="O1203" s="113"/>
    </row>
    <row r="1204" spans="1:15" s="115" customFormat="1" ht="18.95" customHeight="1">
      <c r="A1204" s="203"/>
      <c r="B1204" s="214"/>
      <c r="C1204" s="210"/>
      <c r="D1204" s="231"/>
      <c r="E1204" s="210"/>
      <c r="F1204" s="232"/>
      <c r="G1204" s="233"/>
      <c r="H1204" s="233"/>
      <c r="I1204" s="233"/>
      <c r="J1204" s="233"/>
      <c r="K1204" s="233"/>
      <c r="L1204" s="233"/>
      <c r="M1204" s="233"/>
      <c r="N1204" s="210"/>
      <c r="O1204" s="113"/>
    </row>
    <row r="1205" spans="1:15" s="115" customFormat="1" ht="18.95" customHeight="1">
      <c r="A1205" s="203"/>
      <c r="B1205" s="214"/>
      <c r="C1205" s="210"/>
      <c r="D1205" s="231"/>
      <c r="E1205" s="210"/>
      <c r="F1205" s="232"/>
      <c r="G1205" s="233"/>
      <c r="H1205" s="233"/>
      <c r="I1205" s="233"/>
      <c r="J1205" s="233"/>
      <c r="K1205" s="233"/>
      <c r="L1205" s="233"/>
      <c r="M1205" s="233"/>
      <c r="N1205" s="210"/>
      <c r="O1205" s="113"/>
    </row>
    <row r="1206" spans="1:15" s="115" customFormat="1" ht="18.95" customHeight="1">
      <c r="A1206" s="203"/>
      <c r="B1206" s="214"/>
      <c r="C1206" s="210"/>
      <c r="D1206" s="231"/>
      <c r="E1206" s="210"/>
      <c r="F1206" s="232"/>
      <c r="G1206" s="233"/>
      <c r="H1206" s="233"/>
      <c r="I1206" s="233"/>
      <c r="J1206" s="233"/>
      <c r="K1206" s="233"/>
      <c r="L1206" s="233"/>
      <c r="M1206" s="233"/>
      <c r="N1206" s="210"/>
      <c r="O1206" s="113"/>
    </row>
    <row r="1207" spans="1:15" s="115" customFormat="1" ht="18.95" customHeight="1">
      <c r="A1207" s="203"/>
      <c r="B1207" s="214"/>
      <c r="C1207" s="210"/>
      <c r="D1207" s="231"/>
      <c r="E1207" s="210"/>
      <c r="F1207" s="232"/>
      <c r="G1207" s="233"/>
      <c r="H1207" s="233"/>
      <c r="I1207" s="233"/>
      <c r="J1207" s="233"/>
      <c r="K1207" s="233"/>
      <c r="L1207" s="233"/>
      <c r="M1207" s="233"/>
      <c r="N1207" s="210"/>
      <c r="O1207" s="113"/>
    </row>
    <row r="1208" spans="1:15" s="115" customFormat="1" ht="18.95" customHeight="1">
      <c r="A1208" s="203"/>
      <c r="B1208" s="214"/>
      <c r="C1208" s="210"/>
      <c r="D1208" s="231"/>
      <c r="E1208" s="210"/>
      <c r="F1208" s="232"/>
      <c r="G1208" s="233"/>
      <c r="H1208" s="233"/>
      <c r="I1208" s="233"/>
      <c r="J1208" s="233"/>
      <c r="K1208" s="233"/>
      <c r="L1208" s="233"/>
      <c r="M1208" s="233"/>
      <c r="N1208" s="210"/>
      <c r="O1208" s="113"/>
    </row>
    <row r="1209" spans="1:15" s="115" customFormat="1" ht="18.95" customHeight="1">
      <c r="A1209" s="203"/>
      <c r="B1209" s="214"/>
      <c r="C1209" s="210"/>
      <c r="D1209" s="231"/>
      <c r="E1209" s="210"/>
      <c r="F1209" s="232"/>
      <c r="G1209" s="233"/>
      <c r="H1209" s="233"/>
      <c r="I1209" s="233"/>
      <c r="J1209" s="233"/>
      <c r="K1209" s="233"/>
      <c r="L1209" s="233"/>
      <c r="M1209" s="233"/>
      <c r="N1209" s="210"/>
      <c r="O1209" s="113"/>
    </row>
    <row r="1210" spans="1:15" s="115" customFormat="1" ht="18.95" customHeight="1">
      <c r="A1210" s="203"/>
      <c r="B1210" s="214"/>
      <c r="C1210" s="210"/>
      <c r="D1210" s="231"/>
      <c r="E1210" s="210"/>
      <c r="F1210" s="232"/>
      <c r="G1210" s="233"/>
      <c r="H1210" s="233"/>
      <c r="I1210" s="233"/>
      <c r="J1210" s="233"/>
      <c r="K1210" s="233"/>
      <c r="L1210" s="233"/>
      <c r="M1210" s="233"/>
      <c r="N1210" s="210"/>
      <c r="O1210" s="113"/>
    </row>
    <row r="1211" spans="1:15" s="115" customFormat="1" ht="18.95" customHeight="1">
      <c r="A1211" s="203"/>
      <c r="B1211" s="214"/>
      <c r="C1211" s="210"/>
      <c r="D1211" s="231"/>
      <c r="E1211" s="210"/>
      <c r="F1211" s="232"/>
      <c r="G1211" s="233"/>
      <c r="H1211" s="233"/>
      <c r="I1211" s="233"/>
      <c r="J1211" s="233"/>
      <c r="K1211" s="233"/>
      <c r="L1211" s="233"/>
      <c r="M1211" s="233"/>
      <c r="N1211" s="210"/>
      <c r="O1211" s="113"/>
    </row>
    <row r="1212" spans="1:15" s="115" customFormat="1" ht="18.95" customHeight="1">
      <c r="A1212" s="203"/>
      <c r="B1212" s="214"/>
      <c r="C1212" s="210"/>
      <c r="D1212" s="231"/>
      <c r="E1212" s="210"/>
      <c r="F1212" s="232"/>
      <c r="G1212" s="233"/>
      <c r="H1212" s="233"/>
      <c r="I1212" s="233"/>
      <c r="J1212" s="233"/>
      <c r="K1212" s="233"/>
      <c r="L1212" s="233"/>
      <c r="M1212" s="233"/>
      <c r="N1212" s="210"/>
      <c r="O1212" s="113"/>
    </row>
    <row r="1213" spans="1:15" s="115" customFormat="1" ht="18.95" customHeight="1">
      <c r="A1213" s="203"/>
      <c r="B1213" s="214"/>
      <c r="C1213" s="210"/>
      <c r="D1213" s="231"/>
      <c r="E1213" s="210"/>
      <c r="F1213" s="232"/>
      <c r="G1213" s="233"/>
      <c r="H1213" s="233"/>
      <c r="I1213" s="233"/>
      <c r="J1213" s="233"/>
      <c r="K1213" s="233"/>
      <c r="L1213" s="233"/>
      <c r="M1213" s="233"/>
      <c r="N1213" s="210"/>
      <c r="O1213" s="113"/>
    </row>
    <row r="1214" spans="1:15" s="115" customFormat="1" ht="18.95" customHeight="1">
      <c r="A1214" s="203"/>
      <c r="B1214" s="214"/>
      <c r="C1214" s="210"/>
      <c r="D1214" s="231"/>
      <c r="E1214" s="210"/>
      <c r="F1214" s="232"/>
      <c r="G1214" s="233"/>
      <c r="H1214" s="233"/>
      <c r="I1214" s="233"/>
      <c r="J1214" s="233"/>
      <c r="K1214" s="233"/>
      <c r="L1214" s="233"/>
      <c r="M1214" s="233"/>
      <c r="N1214" s="210"/>
      <c r="O1214" s="113"/>
    </row>
    <row r="1215" spans="1:15" s="115" customFormat="1" ht="18.95" customHeight="1">
      <c r="A1215" s="203"/>
      <c r="B1215" s="214"/>
      <c r="C1215" s="210"/>
      <c r="D1215" s="231"/>
      <c r="E1215" s="210"/>
      <c r="F1215" s="232"/>
      <c r="G1215" s="233"/>
      <c r="H1215" s="233"/>
      <c r="I1215" s="233"/>
      <c r="J1215" s="233"/>
      <c r="K1215" s="233"/>
      <c r="L1215" s="233"/>
      <c r="M1215" s="233"/>
      <c r="N1215" s="210"/>
      <c r="O1215" s="113"/>
    </row>
    <row r="1216" spans="1:15" s="115" customFormat="1" ht="18.95" customHeight="1">
      <c r="A1216" s="203"/>
      <c r="B1216" s="214"/>
      <c r="C1216" s="210"/>
      <c r="D1216" s="231"/>
      <c r="E1216" s="210"/>
      <c r="F1216" s="232"/>
      <c r="G1216" s="233"/>
      <c r="H1216" s="233"/>
      <c r="I1216" s="233"/>
      <c r="J1216" s="233"/>
      <c r="K1216" s="233"/>
      <c r="L1216" s="233"/>
      <c r="M1216" s="233"/>
      <c r="N1216" s="210"/>
      <c r="O1216" s="113"/>
    </row>
    <row r="1217" spans="1:15" s="115" customFormat="1" ht="18.95" customHeight="1">
      <c r="A1217" s="203"/>
      <c r="B1217" s="214"/>
      <c r="C1217" s="210"/>
      <c r="D1217" s="231"/>
      <c r="E1217" s="210"/>
      <c r="F1217" s="232"/>
      <c r="G1217" s="233"/>
      <c r="H1217" s="233"/>
      <c r="I1217" s="233"/>
      <c r="J1217" s="233"/>
      <c r="K1217" s="233"/>
      <c r="L1217" s="233"/>
      <c r="M1217" s="233"/>
      <c r="N1217" s="210"/>
      <c r="O1217" s="113"/>
    </row>
    <row r="1218" spans="1:15" s="115" customFormat="1" ht="18.95" customHeight="1">
      <c r="A1218" s="203"/>
      <c r="B1218" s="214"/>
      <c r="C1218" s="210"/>
      <c r="D1218" s="231"/>
      <c r="E1218" s="210"/>
      <c r="F1218" s="232"/>
      <c r="G1218" s="233"/>
      <c r="H1218" s="233"/>
      <c r="I1218" s="233"/>
      <c r="J1218" s="233"/>
      <c r="K1218" s="233"/>
      <c r="L1218" s="233"/>
      <c r="M1218" s="233"/>
      <c r="N1218" s="210"/>
      <c r="O1218" s="113"/>
    </row>
    <row r="1219" spans="1:15" s="115" customFormat="1" ht="18.95" customHeight="1">
      <c r="A1219" s="203"/>
      <c r="B1219" s="214"/>
      <c r="C1219" s="210"/>
      <c r="D1219" s="231"/>
      <c r="E1219" s="210"/>
      <c r="F1219" s="232"/>
      <c r="G1219" s="233"/>
      <c r="H1219" s="233"/>
      <c r="I1219" s="233"/>
      <c r="J1219" s="233"/>
      <c r="K1219" s="233"/>
      <c r="L1219" s="233"/>
      <c r="M1219" s="233"/>
      <c r="N1219" s="210"/>
      <c r="O1219" s="113"/>
    </row>
    <row r="1220" spans="1:15" s="115" customFormat="1" ht="18.95" customHeight="1">
      <c r="A1220" s="203"/>
      <c r="B1220" s="214"/>
      <c r="C1220" s="210"/>
      <c r="D1220" s="231"/>
      <c r="E1220" s="210"/>
      <c r="F1220" s="232"/>
      <c r="G1220" s="233"/>
      <c r="H1220" s="233"/>
      <c r="I1220" s="233"/>
      <c r="J1220" s="233"/>
      <c r="K1220" s="233"/>
      <c r="L1220" s="233"/>
      <c r="M1220" s="233"/>
      <c r="N1220" s="210"/>
      <c r="O1220" s="113"/>
    </row>
    <row r="1221" spans="1:15" s="115" customFormat="1" ht="18.95" customHeight="1">
      <c r="A1221" s="203"/>
      <c r="B1221" s="214"/>
      <c r="C1221" s="210"/>
      <c r="D1221" s="231"/>
      <c r="E1221" s="210"/>
      <c r="F1221" s="232"/>
      <c r="G1221" s="233"/>
      <c r="H1221" s="233"/>
      <c r="I1221" s="233"/>
      <c r="J1221" s="233"/>
      <c r="K1221" s="233"/>
      <c r="L1221" s="233"/>
      <c r="M1221" s="233"/>
      <c r="N1221" s="210"/>
      <c r="O1221" s="113"/>
    </row>
    <row r="1222" spans="1:15" s="115" customFormat="1" ht="18.95" customHeight="1">
      <c r="A1222" s="203"/>
      <c r="B1222" s="214"/>
      <c r="C1222" s="210"/>
      <c r="D1222" s="231"/>
      <c r="E1222" s="210"/>
      <c r="F1222" s="232"/>
      <c r="G1222" s="233"/>
      <c r="H1222" s="233"/>
      <c r="I1222" s="233"/>
      <c r="J1222" s="233"/>
      <c r="K1222" s="233"/>
      <c r="L1222" s="233"/>
      <c r="M1222" s="233"/>
      <c r="N1222" s="210"/>
      <c r="O1222" s="113"/>
    </row>
    <row r="1223" spans="1:15" s="115" customFormat="1" ht="18.95" customHeight="1">
      <c r="A1223" s="203"/>
      <c r="B1223" s="214"/>
      <c r="C1223" s="210"/>
      <c r="D1223" s="231"/>
      <c r="E1223" s="210"/>
      <c r="F1223" s="232"/>
      <c r="G1223" s="233"/>
      <c r="H1223" s="233"/>
      <c r="I1223" s="233"/>
      <c r="J1223" s="233"/>
      <c r="K1223" s="233"/>
      <c r="L1223" s="233"/>
      <c r="M1223" s="233"/>
      <c r="N1223" s="210"/>
      <c r="O1223" s="113"/>
    </row>
    <row r="1224" spans="1:15" s="115" customFormat="1" ht="18.95" customHeight="1">
      <c r="A1224" s="203"/>
      <c r="B1224" s="214"/>
      <c r="C1224" s="210"/>
      <c r="D1224" s="231"/>
      <c r="E1224" s="210"/>
      <c r="F1224" s="232"/>
      <c r="G1224" s="233"/>
      <c r="H1224" s="233"/>
      <c r="I1224" s="233"/>
      <c r="J1224" s="233"/>
      <c r="K1224" s="233"/>
      <c r="L1224" s="233"/>
      <c r="M1224" s="233"/>
      <c r="N1224" s="210"/>
      <c r="O1224" s="113"/>
    </row>
    <row r="1225" spans="1:15" s="115" customFormat="1" ht="18.95" customHeight="1">
      <c r="A1225" s="203"/>
      <c r="B1225" s="214"/>
      <c r="C1225" s="210"/>
      <c r="D1225" s="231"/>
      <c r="E1225" s="210"/>
      <c r="F1225" s="232"/>
      <c r="G1225" s="233"/>
      <c r="H1225" s="233"/>
      <c r="I1225" s="233"/>
      <c r="J1225" s="233"/>
      <c r="K1225" s="233"/>
      <c r="L1225" s="233"/>
      <c r="M1225" s="233"/>
      <c r="N1225" s="210"/>
      <c r="O1225" s="113"/>
    </row>
    <row r="1226" spans="1:15" s="115" customFormat="1" ht="18.95" customHeight="1">
      <c r="A1226" s="203"/>
      <c r="B1226" s="214"/>
      <c r="C1226" s="210"/>
      <c r="D1226" s="231"/>
      <c r="E1226" s="210"/>
      <c r="F1226" s="232"/>
      <c r="G1226" s="233"/>
      <c r="H1226" s="233"/>
      <c r="I1226" s="233"/>
      <c r="J1226" s="233"/>
      <c r="K1226" s="233"/>
      <c r="L1226" s="233"/>
      <c r="M1226" s="233"/>
      <c r="N1226" s="210"/>
      <c r="O1226" s="113"/>
    </row>
    <row r="1227" spans="1:15" s="115" customFormat="1" ht="18.95" customHeight="1">
      <c r="A1227" s="203"/>
      <c r="B1227" s="214"/>
      <c r="C1227" s="210"/>
      <c r="D1227" s="231"/>
      <c r="E1227" s="210"/>
      <c r="F1227" s="232"/>
      <c r="G1227" s="233"/>
      <c r="H1227" s="233"/>
      <c r="I1227" s="233"/>
      <c r="J1227" s="233"/>
      <c r="K1227" s="233"/>
      <c r="L1227" s="233"/>
      <c r="M1227" s="233"/>
      <c r="N1227" s="210"/>
      <c r="O1227" s="113"/>
    </row>
    <row r="1228" spans="1:15" s="115" customFormat="1" ht="18.95" customHeight="1">
      <c r="A1228" s="203"/>
      <c r="B1228" s="214"/>
      <c r="C1228" s="210"/>
      <c r="D1228" s="231"/>
      <c r="E1228" s="210"/>
      <c r="F1228" s="232"/>
      <c r="G1228" s="233"/>
      <c r="H1228" s="233"/>
      <c r="I1228" s="233"/>
      <c r="J1228" s="233"/>
      <c r="K1228" s="233"/>
      <c r="L1228" s="233"/>
      <c r="M1228" s="233"/>
      <c r="N1228" s="210"/>
      <c r="O1228" s="113"/>
    </row>
    <row r="1229" spans="1:15" s="115" customFormat="1" ht="18.95" customHeight="1">
      <c r="A1229" s="203"/>
      <c r="B1229" s="214"/>
      <c r="C1229" s="210"/>
      <c r="D1229" s="231"/>
      <c r="E1229" s="210"/>
      <c r="F1229" s="232"/>
      <c r="G1229" s="233"/>
      <c r="H1229" s="233"/>
      <c r="I1229" s="233"/>
      <c r="J1229" s="233"/>
      <c r="K1229" s="233"/>
      <c r="L1229" s="233"/>
      <c r="M1229" s="233"/>
      <c r="N1229" s="210"/>
      <c r="O1229" s="113"/>
    </row>
    <row r="1230" spans="1:15" s="115" customFormat="1" ht="18.95" customHeight="1">
      <c r="A1230" s="203"/>
      <c r="B1230" s="214"/>
      <c r="C1230" s="210"/>
      <c r="D1230" s="231"/>
      <c r="E1230" s="210"/>
      <c r="F1230" s="232"/>
      <c r="G1230" s="233"/>
      <c r="H1230" s="233"/>
      <c r="I1230" s="233"/>
      <c r="J1230" s="233"/>
      <c r="K1230" s="233"/>
      <c r="L1230" s="233"/>
      <c r="M1230" s="233"/>
      <c r="N1230" s="210"/>
      <c r="O1230" s="113"/>
    </row>
    <row r="1231" spans="1:15" s="115" customFormat="1" ht="18.95" customHeight="1">
      <c r="A1231" s="203"/>
      <c r="B1231" s="214"/>
      <c r="C1231" s="210"/>
      <c r="D1231" s="231"/>
      <c r="E1231" s="210"/>
      <c r="F1231" s="232"/>
      <c r="G1231" s="233"/>
      <c r="H1231" s="233"/>
      <c r="I1231" s="233"/>
      <c r="J1231" s="233"/>
      <c r="K1231" s="233"/>
      <c r="L1231" s="233"/>
      <c r="M1231" s="233"/>
      <c r="N1231" s="210"/>
      <c r="O1231" s="113"/>
    </row>
    <row r="1232" spans="1:15" s="115" customFormat="1" ht="18.95" customHeight="1">
      <c r="A1232" s="203"/>
      <c r="B1232" s="214"/>
      <c r="C1232" s="210"/>
      <c r="D1232" s="231"/>
      <c r="E1232" s="210"/>
      <c r="F1232" s="232"/>
      <c r="G1232" s="233"/>
      <c r="H1232" s="233"/>
      <c r="I1232" s="233"/>
      <c r="J1232" s="233"/>
      <c r="K1232" s="233"/>
      <c r="L1232" s="233"/>
      <c r="M1232" s="233"/>
      <c r="N1232" s="210"/>
      <c r="O1232" s="113"/>
    </row>
    <row r="1233" spans="1:15" s="115" customFormat="1" ht="18.95" customHeight="1">
      <c r="A1233" s="203"/>
      <c r="B1233" s="214"/>
      <c r="C1233" s="210"/>
      <c r="D1233" s="231"/>
      <c r="E1233" s="210"/>
      <c r="F1233" s="232"/>
      <c r="G1233" s="233"/>
      <c r="H1233" s="233"/>
      <c r="I1233" s="233"/>
      <c r="J1233" s="233"/>
      <c r="K1233" s="233"/>
      <c r="L1233" s="233"/>
      <c r="M1233" s="233"/>
      <c r="N1233" s="210"/>
      <c r="O1233" s="113"/>
    </row>
    <row r="1234" spans="1:15" s="115" customFormat="1" ht="18.95" customHeight="1">
      <c r="A1234" s="203"/>
      <c r="B1234" s="214"/>
      <c r="C1234" s="210"/>
      <c r="D1234" s="231"/>
      <c r="E1234" s="210"/>
      <c r="F1234" s="232"/>
      <c r="G1234" s="233"/>
      <c r="H1234" s="233"/>
      <c r="I1234" s="233"/>
      <c r="J1234" s="233"/>
      <c r="K1234" s="233"/>
      <c r="L1234" s="233"/>
      <c r="M1234" s="233"/>
      <c r="N1234" s="210"/>
      <c r="O1234" s="113"/>
    </row>
    <row r="1235" spans="1:15" s="115" customFormat="1" ht="18.95" customHeight="1">
      <c r="A1235" s="203"/>
      <c r="B1235" s="214"/>
      <c r="C1235" s="210"/>
      <c r="D1235" s="231"/>
      <c r="E1235" s="210"/>
      <c r="F1235" s="232"/>
      <c r="G1235" s="233"/>
      <c r="H1235" s="233"/>
      <c r="I1235" s="233"/>
      <c r="J1235" s="233"/>
      <c r="K1235" s="233"/>
      <c r="L1235" s="233"/>
      <c r="M1235" s="233"/>
      <c r="N1235" s="210"/>
      <c r="O1235" s="113"/>
    </row>
    <row r="1236" spans="1:15" s="115" customFormat="1" ht="18.95" customHeight="1">
      <c r="A1236" s="203"/>
      <c r="B1236" s="214"/>
      <c r="C1236" s="210"/>
      <c r="D1236" s="231"/>
      <c r="E1236" s="210"/>
      <c r="F1236" s="232"/>
      <c r="G1236" s="233"/>
      <c r="H1236" s="233"/>
      <c r="I1236" s="233"/>
      <c r="J1236" s="233"/>
      <c r="K1236" s="233"/>
      <c r="L1236" s="233"/>
      <c r="M1236" s="233"/>
      <c r="N1236" s="210"/>
      <c r="O1236" s="113"/>
    </row>
    <row r="1237" spans="1:15" s="115" customFormat="1" ht="18.95" customHeight="1">
      <c r="A1237" s="203"/>
      <c r="B1237" s="214"/>
      <c r="C1237" s="210"/>
      <c r="D1237" s="231"/>
      <c r="E1237" s="210"/>
      <c r="F1237" s="232"/>
      <c r="G1237" s="233"/>
      <c r="H1237" s="233"/>
      <c r="I1237" s="233"/>
      <c r="J1237" s="233"/>
      <c r="K1237" s="233"/>
      <c r="L1237" s="233"/>
      <c r="M1237" s="233"/>
      <c r="N1237" s="210"/>
      <c r="O1237" s="113"/>
    </row>
    <row r="1238" spans="1:15" s="115" customFormat="1" ht="18.95" customHeight="1">
      <c r="A1238" s="203"/>
      <c r="B1238" s="214"/>
      <c r="C1238" s="210"/>
      <c r="D1238" s="231"/>
      <c r="E1238" s="210"/>
      <c r="F1238" s="232"/>
      <c r="G1238" s="233"/>
      <c r="H1238" s="233"/>
      <c r="I1238" s="233"/>
      <c r="J1238" s="233"/>
      <c r="K1238" s="233"/>
      <c r="L1238" s="233"/>
      <c r="M1238" s="233"/>
      <c r="N1238" s="210"/>
      <c r="O1238" s="113"/>
    </row>
    <row r="1239" spans="1:15" s="115" customFormat="1" ht="18.95" customHeight="1">
      <c r="A1239" s="203"/>
      <c r="B1239" s="214"/>
      <c r="C1239" s="210"/>
      <c r="D1239" s="231"/>
      <c r="E1239" s="210"/>
      <c r="F1239" s="232"/>
      <c r="G1239" s="233"/>
      <c r="H1239" s="233"/>
      <c r="I1239" s="233"/>
      <c r="J1239" s="233"/>
      <c r="K1239" s="233"/>
      <c r="L1239" s="233"/>
      <c r="M1239" s="233"/>
      <c r="N1239" s="210"/>
      <c r="O1239" s="113"/>
    </row>
    <row r="1240" spans="1:15" s="115" customFormat="1" ht="18.95" customHeight="1">
      <c r="A1240" s="203"/>
      <c r="B1240" s="214"/>
      <c r="C1240" s="210"/>
      <c r="D1240" s="231"/>
      <c r="E1240" s="210"/>
      <c r="F1240" s="232"/>
      <c r="G1240" s="233"/>
      <c r="H1240" s="233"/>
      <c r="I1240" s="233"/>
      <c r="J1240" s="233"/>
      <c r="K1240" s="233"/>
      <c r="L1240" s="233"/>
      <c r="M1240" s="233"/>
      <c r="N1240" s="210"/>
      <c r="O1240" s="113"/>
    </row>
    <row r="1241" spans="1:15" s="115" customFormat="1" ht="18.95" customHeight="1">
      <c r="A1241" s="203"/>
      <c r="B1241" s="214"/>
      <c r="C1241" s="210"/>
      <c r="D1241" s="231"/>
      <c r="E1241" s="210"/>
      <c r="F1241" s="232"/>
      <c r="G1241" s="233"/>
      <c r="H1241" s="233"/>
      <c r="I1241" s="233"/>
      <c r="J1241" s="233"/>
      <c r="K1241" s="233"/>
      <c r="L1241" s="233"/>
      <c r="M1241" s="233"/>
      <c r="N1241" s="210"/>
      <c r="O1241" s="113"/>
    </row>
    <row r="1242" spans="1:15" s="115" customFormat="1" ht="18.95" customHeight="1">
      <c r="A1242" s="203"/>
      <c r="B1242" s="214"/>
      <c r="C1242" s="210"/>
      <c r="D1242" s="231"/>
      <c r="E1242" s="210"/>
      <c r="F1242" s="232"/>
      <c r="G1242" s="233"/>
      <c r="H1242" s="233"/>
      <c r="I1242" s="233"/>
      <c r="J1242" s="233"/>
      <c r="K1242" s="233"/>
      <c r="L1242" s="233"/>
      <c r="M1242" s="233"/>
      <c r="N1242" s="210"/>
      <c r="O1242" s="113"/>
    </row>
    <row r="1243" spans="1:15" s="115" customFormat="1" ht="18.95" customHeight="1">
      <c r="A1243" s="203"/>
      <c r="B1243" s="214"/>
      <c r="C1243" s="210"/>
      <c r="D1243" s="231"/>
      <c r="E1243" s="210"/>
      <c r="F1243" s="232"/>
      <c r="G1243" s="233"/>
      <c r="H1243" s="233"/>
      <c r="I1243" s="233"/>
      <c r="J1243" s="233"/>
      <c r="K1243" s="233"/>
      <c r="L1243" s="233"/>
      <c r="M1243" s="233"/>
      <c r="N1243" s="210"/>
      <c r="O1243" s="113"/>
    </row>
    <row r="1244" spans="1:15" s="115" customFormat="1" ht="18.95" customHeight="1">
      <c r="A1244" s="203"/>
      <c r="B1244" s="214"/>
      <c r="C1244" s="210"/>
      <c r="D1244" s="231"/>
      <c r="E1244" s="210"/>
      <c r="F1244" s="232"/>
      <c r="G1244" s="233"/>
      <c r="H1244" s="233"/>
      <c r="I1244" s="233"/>
      <c r="J1244" s="233"/>
      <c r="K1244" s="233"/>
      <c r="L1244" s="233"/>
      <c r="M1244" s="233"/>
      <c r="N1244" s="210"/>
      <c r="O1244" s="113"/>
    </row>
    <row r="1245" spans="1:15" s="115" customFormat="1" ht="18.95" customHeight="1">
      <c r="A1245" s="203"/>
      <c r="B1245" s="214"/>
      <c r="C1245" s="210"/>
      <c r="D1245" s="231"/>
      <c r="E1245" s="210"/>
      <c r="F1245" s="232"/>
      <c r="G1245" s="233"/>
      <c r="H1245" s="233"/>
      <c r="I1245" s="233"/>
      <c r="J1245" s="233"/>
      <c r="K1245" s="233"/>
      <c r="L1245" s="233"/>
      <c r="M1245" s="233"/>
      <c r="N1245" s="210"/>
      <c r="O1245" s="113"/>
    </row>
    <row r="1246" spans="1:15" s="115" customFormat="1" ht="18.95" customHeight="1">
      <c r="A1246" s="203"/>
      <c r="B1246" s="214"/>
      <c r="C1246" s="210"/>
      <c r="D1246" s="231"/>
      <c r="E1246" s="210"/>
      <c r="F1246" s="232"/>
      <c r="G1246" s="233"/>
      <c r="H1246" s="233"/>
      <c r="I1246" s="233"/>
      <c r="J1246" s="233"/>
      <c r="K1246" s="233"/>
      <c r="L1246" s="233"/>
      <c r="M1246" s="233"/>
      <c r="N1246" s="210"/>
      <c r="O1246" s="113"/>
    </row>
    <row r="1247" spans="1:15" s="115" customFormat="1" ht="18.95" customHeight="1">
      <c r="A1247" s="203"/>
      <c r="B1247" s="214"/>
      <c r="C1247" s="210"/>
      <c r="D1247" s="231"/>
      <c r="E1247" s="210"/>
      <c r="F1247" s="232"/>
      <c r="G1247" s="233"/>
      <c r="H1247" s="233"/>
      <c r="I1247" s="233"/>
      <c r="J1247" s="233"/>
      <c r="K1247" s="233"/>
      <c r="L1247" s="233"/>
      <c r="M1247" s="233"/>
      <c r="N1247" s="210"/>
      <c r="O1247" s="113"/>
    </row>
    <row r="1248" spans="1:15" s="115" customFormat="1" ht="18.95" customHeight="1">
      <c r="A1248" s="203"/>
      <c r="B1248" s="214"/>
      <c r="C1248" s="210"/>
      <c r="D1248" s="231"/>
      <c r="E1248" s="210"/>
      <c r="F1248" s="232"/>
      <c r="G1248" s="233"/>
      <c r="H1248" s="233"/>
      <c r="I1248" s="233"/>
      <c r="J1248" s="233"/>
      <c r="K1248" s="233"/>
      <c r="L1248" s="233"/>
      <c r="M1248" s="233"/>
      <c r="N1248" s="210"/>
      <c r="O1248" s="113"/>
    </row>
    <row r="1249" spans="1:15" s="115" customFormat="1" ht="18.95" customHeight="1">
      <c r="A1249" s="203"/>
      <c r="B1249" s="214"/>
      <c r="C1249" s="210"/>
      <c r="D1249" s="231"/>
      <c r="E1249" s="210"/>
      <c r="F1249" s="232"/>
      <c r="G1249" s="233"/>
      <c r="H1249" s="233"/>
      <c r="I1249" s="233"/>
      <c r="J1249" s="233"/>
      <c r="K1249" s="233"/>
      <c r="L1249" s="233"/>
      <c r="M1249" s="233"/>
      <c r="N1249" s="210"/>
      <c r="O1249" s="113"/>
    </row>
    <row r="1250" spans="1:15" s="115" customFormat="1" ht="18.95" customHeight="1">
      <c r="A1250" s="203"/>
      <c r="B1250" s="214"/>
      <c r="C1250" s="210"/>
      <c r="D1250" s="231"/>
      <c r="E1250" s="210"/>
      <c r="F1250" s="232"/>
      <c r="G1250" s="233"/>
      <c r="H1250" s="233"/>
      <c r="I1250" s="233"/>
      <c r="J1250" s="233"/>
      <c r="K1250" s="233"/>
      <c r="L1250" s="233"/>
      <c r="M1250" s="233"/>
      <c r="N1250" s="210"/>
      <c r="O1250" s="113"/>
    </row>
    <row r="1251" spans="1:15" s="115" customFormat="1" ht="18.95" customHeight="1">
      <c r="A1251" s="203"/>
      <c r="B1251" s="214"/>
      <c r="C1251" s="210"/>
      <c r="D1251" s="231"/>
      <c r="E1251" s="210"/>
      <c r="F1251" s="232"/>
      <c r="G1251" s="233"/>
      <c r="H1251" s="233"/>
      <c r="I1251" s="233"/>
      <c r="J1251" s="233"/>
      <c r="K1251" s="233"/>
      <c r="L1251" s="233"/>
      <c r="M1251" s="233"/>
      <c r="N1251" s="210"/>
      <c r="O1251" s="113"/>
    </row>
    <row r="1252" spans="1:15" s="115" customFormat="1" ht="18.95" customHeight="1">
      <c r="A1252" s="203"/>
      <c r="B1252" s="214"/>
      <c r="C1252" s="210"/>
      <c r="D1252" s="231"/>
      <c r="E1252" s="210"/>
      <c r="F1252" s="232"/>
      <c r="G1252" s="233"/>
      <c r="H1252" s="233"/>
      <c r="I1252" s="233"/>
      <c r="J1252" s="233"/>
      <c r="K1252" s="233"/>
      <c r="L1252" s="233"/>
      <c r="M1252" s="233"/>
      <c r="N1252" s="210"/>
      <c r="O1252" s="113"/>
    </row>
    <row r="1253" spans="1:15" s="115" customFormat="1" ht="18.95" customHeight="1">
      <c r="A1253" s="203"/>
      <c r="B1253" s="214"/>
      <c r="C1253" s="210"/>
      <c r="D1253" s="231"/>
      <c r="E1253" s="210"/>
      <c r="F1253" s="232"/>
      <c r="G1253" s="233"/>
      <c r="H1253" s="233"/>
      <c r="I1253" s="233"/>
      <c r="J1253" s="233"/>
      <c r="K1253" s="233"/>
      <c r="L1253" s="233"/>
      <c r="M1253" s="233"/>
      <c r="N1253" s="210"/>
      <c r="O1253" s="113"/>
    </row>
    <row r="1254" spans="1:15" s="115" customFormat="1" ht="18.95" customHeight="1">
      <c r="A1254" s="203"/>
      <c r="B1254" s="214"/>
      <c r="C1254" s="210"/>
      <c r="D1254" s="231"/>
      <c r="E1254" s="210"/>
      <c r="F1254" s="232"/>
      <c r="G1254" s="233"/>
      <c r="H1254" s="233"/>
      <c r="I1254" s="233"/>
      <c r="J1254" s="233"/>
      <c r="K1254" s="233"/>
      <c r="L1254" s="233"/>
      <c r="M1254" s="233"/>
      <c r="N1254" s="210"/>
      <c r="O1254" s="113"/>
    </row>
    <row r="1255" spans="1:15" s="115" customFormat="1" ht="18.95" customHeight="1">
      <c r="A1255" s="203"/>
      <c r="B1255" s="214"/>
      <c r="C1255" s="210"/>
      <c r="D1255" s="231"/>
      <c r="E1255" s="210"/>
      <c r="F1255" s="232"/>
      <c r="G1255" s="233"/>
      <c r="H1255" s="233"/>
      <c r="I1255" s="233"/>
      <c r="J1255" s="233"/>
      <c r="K1255" s="233"/>
      <c r="L1255" s="233"/>
      <c r="M1255" s="233"/>
      <c r="N1255" s="210"/>
      <c r="O1255" s="113"/>
    </row>
    <row r="1256" spans="1:15" s="115" customFormat="1" ht="18.95" customHeight="1">
      <c r="A1256" s="203"/>
      <c r="B1256" s="214"/>
      <c r="C1256" s="210"/>
      <c r="D1256" s="231"/>
      <c r="E1256" s="210"/>
      <c r="F1256" s="232"/>
      <c r="G1256" s="233"/>
      <c r="H1256" s="233"/>
      <c r="I1256" s="233"/>
      <c r="J1256" s="233"/>
      <c r="K1256" s="233"/>
      <c r="L1256" s="233"/>
      <c r="M1256" s="233"/>
      <c r="N1256" s="210"/>
      <c r="O1256" s="113"/>
    </row>
    <row r="1257" spans="1:15" s="115" customFormat="1" ht="18.95" customHeight="1">
      <c r="A1257" s="203"/>
      <c r="B1257" s="214"/>
      <c r="C1257" s="210"/>
      <c r="D1257" s="231"/>
      <c r="E1257" s="210"/>
      <c r="F1257" s="232"/>
      <c r="G1257" s="233"/>
      <c r="H1257" s="233"/>
      <c r="I1257" s="233"/>
      <c r="J1257" s="233"/>
      <c r="K1257" s="233"/>
      <c r="L1257" s="233"/>
      <c r="M1257" s="233"/>
      <c r="N1257" s="210"/>
      <c r="O1257" s="113"/>
    </row>
    <row r="1258" spans="1:15" s="115" customFormat="1" ht="18.95" customHeight="1">
      <c r="A1258" s="203"/>
      <c r="B1258" s="214"/>
      <c r="C1258" s="210"/>
      <c r="D1258" s="231"/>
      <c r="E1258" s="210"/>
      <c r="F1258" s="232"/>
      <c r="G1258" s="233"/>
      <c r="H1258" s="233"/>
      <c r="I1258" s="233"/>
      <c r="J1258" s="233"/>
      <c r="K1258" s="233"/>
      <c r="L1258" s="233"/>
      <c r="M1258" s="233"/>
      <c r="N1258" s="210"/>
      <c r="O1258" s="113"/>
    </row>
    <row r="1259" spans="1:15" s="115" customFormat="1" ht="18.95" customHeight="1">
      <c r="A1259" s="203"/>
      <c r="B1259" s="214"/>
      <c r="C1259" s="210"/>
      <c r="D1259" s="231"/>
      <c r="E1259" s="210"/>
      <c r="F1259" s="232"/>
      <c r="G1259" s="233"/>
      <c r="H1259" s="233"/>
      <c r="I1259" s="233"/>
      <c r="J1259" s="233"/>
      <c r="K1259" s="233"/>
      <c r="L1259" s="233"/>
      <c r="M1259" s="233"/>
      <c r="N1259" s="210"/>
      <c r="O1259" s="113"/>
    </row>
    <row r="1260" spans="1:15" s="115" customFormat="1" ht="18.95" customHeight="1">
      <c r="A1260" s="203"/>
      <c r="B1260" s="214"/>
      <c r="C1260" s="210"/>
      <c r="D1260" s="231"/>
      <c r="E1260" s="210"/>
      <c r="F1260" s="232"/>
      <c r="G1260" s="233"/>
      <c r="H1260" s="233"/>
      <c r="I1260" s="233"/>
      <c r="J1260" s="233"/>
      <c r="K1260" s="233"/>
      <c r="L1260" s="233"/>
      <c r="M1260" s="233"/>
      <c r="N1260" s="210"/>
      <c r="O1260" s="113"/>
    </row>
    <row r="1261" spans="1:15" s="115" customFormat="1" ht="18.95" customHeight="1">
      <c r="A1261" s="203"/>
      <c r="B1261" s="214"/>
      <c r="C1261" s="210"/>
      <c r="D1261" s="231"/>
      <c r="E1261" s="210"/>
      <c r="F1261" s="232"/>
      <c r="G1261" s="233"/>
      <c r="H1261" s="233"/>
      <c r="I1261" s="233"/>
      <c r="J1261" s="233"/>
      <c r="K1261" s="233"/>
      <c r="L1261" s="233"/>
      <c r="M1261" s="233"/>
      <c r="N1261" s="210"/>
      <c r="O1261" s="113"/>
    </row>
    <row r="1262" spans="1:15" s="115" customFormat="1" ht="18.95" customHeight="1">
      <c r="A1262" s="203"/>
      <c r="B1262" s="214"/>
      <c r="C1262" s="210"/>
      <c r="D1262" s="231"/>
      <c r="E1262" s="210"/>
      <c r="F1262" s="232"/>
      <c r="G1262" s="233"/>
      <c r="H1262" s="233"/>
      <c r="I1262" s="233"/>
      <c r="J1262" s="233"/>
      <c r="K1262" s="233"/>
      <c r="L1262" s="233"/>
      <c r="M1262" s="233"/>
      <c r="N1262" s="210"/>
      <c r="O1262" s="113"/>
    </row>
    <row r="1263" spans="1:15" s="115" customFormat="1" ht="18.95" customHeight="1">
      <c r="A1263" s="203"/>
      <c r="B1263" s="214"/>
      <c r="C1263" s="210"/>
      <c r="D1263" s="231"/>
      <c r="E1263" s="210"/>
      <c r="F1263" s="232"/>
      <c r="G1263" s="233"/>
      <c r="H1263" s="233"/>
      <c r="I1263" s="233"/>
      <c r="J1263" s="233"/>
      <c r="K1263" s="233"/>
      <c r="L1263" s="233"/>
      <c r="M1263" s="233"/>
      <c r="N1263" s="210"/>
      <c r="O1263" s="113"/>
    </row>
    <row r="1264" spans="1:15" s="115" customFormat="1" ht="18.95" customHeight="1">
      <c r="A1264" s="203"/>
      <c r="B1264" s="214"/>
      <c r="C1264" s="210"/>
      <c r="D1264" s="231"/>
      <c r="E1264" s="210"/>
      <c r="F1264" s="232"/>
      <c r="G1264" s="233"/>
      <c r="H1264" s="233"/>
      <c r="I1264" s="233"/>
      <c r="J1264" s="233"/>
      <c r="K1264" s="233"/>
      <c r="L1264" s="233"/>
      <c r="M1264" s="233"/>
      <c r="N1264" s="210"/>
      <c r="O1264" s="113"/>
    </row>
    <row r="1265" spans="1:15" s="115" customFormat="1" ht="18.95" customHeight="1">
      <c r="A1265" s="203"/>
      <c r="B1265" s="214"/>
      <c r="C1265" s="210"/>
      <c r="D1265" s="231"/>
      <c r="E1265" s="210"/>
      <c r="F1265" s="232"/>
      <c r="G1265" s="233"/>
      <c r="H1265" s="233"/>
      <c r="I1265" s="233"/>
      <c r="J1265" s="233"/>
      <c r="K1265" s="233"/>
      <c r="L1265" s="233"/>
      <c r="M1265" s="233"/>
      <c r="N1265" s="210"/>
      <c r="O1265" s="113"/>
    </row>
    <row r="1266" spans="1:15" s="115" customFormat="1" ht="18.95" customHeight="1">
      <c r="A1266" s="203"/>
      <c r="B1266" s="214"/>
      <c r="C1266" s="210"/>
      <c r="D1266" s="231"/>
      <c r="E1266" s="210"/>
      <c r="F1266" s="232"/>
      <c r="G1266" s="233"/>
      <c r="H1266" s="233"/>
      <c r="I1266" s="233"/>
      <c r="J1266" s="233"/>
      <c r="K1266" s="233"/>
      <c r="L1266" s="233"/>
      <c r="M1266" s="233"/>
      <c r="N1266" s="210"/>
      <c r="O1266" s="113"/>
    </row>
    <row r="1267" spans="1:15" s="115" customFormat="1" ht="18.95" customHeight="1">
      <c r="A1267" s="203"/>
      <c r="B1267" s="214"/>
      <c r="C1267" s="210"/>
      <c r="D1267" s="231"/>
      <c r="E1267" s="210"/>
      <c r="F1267" s="232"/>
      <c r="G1267" s="233"/>
      <c r="H1267" s="233"/>
      <c r="I1267" s="233"/>
      <c r="J1267" s="233"/>
      <c r="K1267" s="233"/>
      <c r="L1267" s="233"/>
      <c r="M1267" s="233"/>
      <c r="N1267" s="210"/>
      <c r="O1267" s="113"/>
    </row>
    <row r="1268" spans="1:15" s="115" customFormat="1" ht="18.95" customHeight="1">
      <c r="A1268" s="203"/>
      <c r="B1268" s="214"/>
      <c r="C1268" s="210"/>
      <c r="D1268" s="231"/>
      <c r="E1268" s="210"/>
      <c r="F1268" s="232"/>
      <c r="G1268" s="233"/>
      <c r="H1268" s="233"/>
      <c r="I1268" s="233"/>
      <c r="J1268" s="233"/>
      <c r="K1268" s="233"/>
      <c r="L1268" s="233"/>
      <c r="M1268" s="233"/>
      <c r="N1268" s="210"/>
      <c r="O1268" s="113"/>
    </row>
    <row r="1269" spans="1:15" s="115" customFormat="1" ht="18.95" customHeight="1">
      <c r="A1269" s="203"/>
      <c r="B1269" s="214"/>
      <c r="C1269" s="210"/>
      <c r="D1269" s="231"/>
      <c r="E1269" s="210"/>
      <c r="F1269" s="232"/>
      <c r="G1269" s="233"/>
      <c r="H1269" s="233"/>
      <c r="I1269" s="233"/>
      <c r="J1269" s="233"/>
      <c r="K1269" s="233"/>
      <c r="L1269" s="233"/>
      <c r="M1269" s="233"/>
      <c r="N1269" s="210"/>
      <c r="O1269" s="113"/>
    </row>
    <row r="1270" spans="1:15" s="115" customFormat="1" ht="18.95" customHeight="1">
      <c r="A1270" s="203"/>
      <c r="B1270" s="214"/>
      <c r="C1270" s="210"/>
      <c r="D1270" s="231"/>
      <c r="E1270" s="210"/>
      <c r="F1270" s="232"/>
      <c r="G1270" s="233"/>
      <c r="H1270" s="233"/>
      <c r="I1270" s="233"/>
      <c r="J1270" s="233"/>
      <c r="K1270" s="233"/>
      <c r="L1270" s="233"/>
      <c r="M1270" s="233"/>
      <c r="N1270" s="210"/>
      <c r="O1270" s="113"/>
    </row>
    <row r="1271" spans="1:15" s="115" customFormat="1" ht="18.95" customHeight="1">
      <c r="A1271" s="203"/>
      <c r="B1271" s="214"/>
      <c r="C1271" s="210"/>
      <c r="D1271" s="231"/>
      <c r="E1271" s="210"/>
      <c r="F1271" s="232"/>
      <c r="G1271" s="233"/>
      <c r="H1271" s="233"/>
      <c r="I1271" s="233"/>
      <c r="J1271" s="233"/>
      <c r="K1271" s="233"/>
      <c r="L1271" s="233"/>
      <c r="M1271" s="233"/>
      <c r="N1271" s="210"/>
      <c r="O1271" s="113"/>
    </row>
    <row r="1272" spans="1:15" s="115" customFormat="1" ht="18.95" customHeight="1">
      <c r="A1272" s="203"/>
      <c r="B1272" s="214"/>
      <c r="C1272" s="210"/>
      <c r="D1272" s="231"/>
      <c r="E1272" s="210"/>
      <c r="F1272" s="232"/>
      <c r="G1272" s="233"/>
      <c r="H1272" s="233"/>
      <c r="I1272" s="233"/>
      <c r="J1272" s="233"/>
      <c r="K1272" s="233"/>
      <c r="L1272" s="233"/>
      <c r="M1272" s="233"/>
      <c r="N1272" s="210"/>
      <c r="O1272" s="113"/>
    </row>
    <row r="1273" spans="1:15" s="115" customFormat="1" ht="18.95" customHeight="1">
      <c r="A1273" s="203"/>
      <c r="B1273" s="214"/>
      <c r="C1273" s="210"/>
      <c r="D1273" s="231"/>
      <c r="E1273" s="210"/>
      <c r="F1273" s="232"/>
      <c r="G1273" s="233"/>
      <c r="H1273" s="233"/>
      <c r="I1273" s="233"/>
      <c r="J1273" s="233"/>
      <c r="K1273" s="233"/>
      <c r="L1273" s="233"/>
      <c r="M1273" s="233"/>
      <c r="N1273" s="210"/>
      <c r="O1273" s="113"/>
    </row>
    <row r="1274" spans="1:15" s="115" customFormat="1" ht="18.95" customHeight="1">
      <c r="A1274" s="203"/>
      <c r="B1274" s="214"/>
      <c r="C1274" s="210"/>
      <c r="D1274" s="231"/>
      <c r="E1274" s="210"/>
      <c r="F1274" s="232"/>
      <c r="G1274" s="233"/>
      <c r="H1274" s="233"/>
      <c r="I1274" s="233"/>
      <c r="J1274" s="233"/>
      <c r="K1274" s="233"/>
      <c r="L1274" s="233"/>
      <c r="M1274" s="233"/>
      <c r="N1274" s="210"/>
      <c r="O1274" s="113"/>
    </row>
    <row r="1275" spans="1:15" s="115" customFormat="1" ht="18.95" customHeight="1">
      <c r="A1275" s="203"/>
      <c r="B1275" s="214"/>
      <c r="C1275" s="210"/>
      <c r="D1275" s="231"/>
      <c r="E1275" s="210"/>
      <c r="F1275" s="232"/>
      <c r="G1275" s="233"/>
      <c r="H1275" s="233"/>
      <c r="I1275" s="233"/>
      <c r="J1275" s="233"/>
      <c r="K1275" s="233"/>
      <c r="L1275" s="233"/>
      <c r="M1275" s="233"/>
      <c r="N1275" s="210"/>
      <c r="O1275" s="113"/>
    </row>
    <row r="1276" spans="1:15" s="115" customFormat="1" ht="18.95" customHeight="1">
      <c r="A1276" s="203"/>
      <c r="B1276" s="214"/>
      <c r="C1276" s="210"/>
      <c r="D1276" s="231"/>
      <c r="E1276" s="210"/>
      <c r="F1276" s="232"/>
      <c r="G1276" s="233"/>
      <c r="H1276" s="233"/>
      <c r="I1276" s="233"/>
      <c r="J1276" s="233"/>
      <c r="K1276" s="233"/>
      <c r="L1276" s="233"/>
      <c r="M1276" s="233"/>
      <c r="N1276" s="210"/>
      <c r="O1276" s="113"/>
    </row>
    <row r="1277" spans="1:15" s="115" customFormat="1" ht="18.95" customHeight="1">
      <c r="A1277" s="203"/>
      <c r="B1277" s="214"/>
      <c r="C1277" s="210"/>
      <c r="D1277" s="231"/>
      <c r="E1277" s="210"/>
      <c r="F1277" s="232"/>
      <c r="G1277" s="233"/>
      <c r="H1277" s="233"/>
      <c r="I1277" s="233"/>
      <c r="J1277" s="233"/>
      <c r="K1277" s="233"/>
      <c r="L1277" s="233"/>
      <c r="M1277" s="233"/>
      <c r="N1277" s="210"/>
      <c r="O1277" s="113"/>
    </row>
    <row r="1278" spans="1:15" s="115" customFormat="1" ht="18.95" customHeight="1">
      <c r="A1278" s="203"/>
      <c r="B1278" s="214"/>
      <c r="C1278" s="210"/>
      <c r="D1278" s="231"/>
      <c r="E1278" s="210"/>
      <c r="F1278" s="232"/>
      <c r="G1278" s="233"/>
      <c r="H1278" s="233"/>
      <c r="I1278" s="233"/>
      <c r="J1278" s="233"/>
      <c r="K1278" s="233"/>
      <c r="L1278" s="233"/>
      <c r="M1278" s="233"/>
      <c r="N1278" s="210"/>
      <c r="O1278" s="113"/>
    </row>
    <row r="1279" spans="1:15" s="115" customFormat="1" ht="18.95" customHeight="1">
      <c r="A1279" s="203"/>
      <c r="B1279" s="214"/>
      <c r="C1279" s="210"/>
      <c r="D1279" s="231"/>
      <c r="E1279" s="210"/>
      <c r="F1279" s="232"/>
      <c r="G1279" s="233"/>
      <c r="H1279" s="233"/>
      <c r="I1279" s="233"/>
      <c r="J1279" s="233"/>
      <c r="K1279" s="233"/>
      <c r="L1279" s="233"/>
      <c r="M1279" s="233"/>
      <c r="N1279" s="210"/>
      <c r="O1279" s="113"/>
    </row>
    <row r="1280" spans="1:15" s="115" customFormat="1" ht="18.95" customHeight="1">
      <c r="A1280" s="203"/>
      <c r="B1280" s="214"/>
      <c r="C1280" s="210"/>
      <c r="D1280" s="231"/>
      <c r="E1280" s="210"/>
      <c r="F1280" s="232"/>
      <c r="G1280" s="233"/>
      <c r="H1280" s="233"/>
      <c r="I1280" s="233"/>
      <c r="J1280" s="233"/>
      <c r="K1280" s="233"/>
      <c r="L1280" s="233"/>
      <c r="M1280" s="233"/>
      <c r="N1280" s="210"/>
      <c r="O1280" s="113"/>
    </row>
    <row r="1281" spans="1:15" s="115" customFormat="1" ht="18.95" customHeight="1">
      <c r="A1281" s="203"/>
      <c r="B1281" s="214"/>
      <c r="C1281" s="210"/>
      <c r="D1281" s="231"/>
      <c r="E1281" s="210"/>
      <c r="F1281" s="232"/>
      <c r="G1281" s="233"/>
      <c r="H1281" s="233"/>
      <c r="I1281" s="233"/>
      <c r="J1281" s="233"/>
      <c r="K1281" s="233"/>
      <c r="L1281" s="233"/>
      <c r="M1281" s="233"/>
      <c r="N1281" s="210"/>
      <c r="O1281" s="113"/>
    </row>
    <row r="1282" spans="1:15" s="115" customFormat="1" ht="18.95" customHeight="1">
      <c r="A1282" s="203"/>
      <c r="B1282" s="214"/>
      <c r="C1282" s="210"/>
      <c r="D1282" s="231"/>
      <c r="E1282" s="210"/>
      <c r="F1282" s="232"/>
      <c r="G1282" s="233"/>
      <c r="H1282" s="233"/>
      <c r="I1282" s="233"/>
      <c r="J1282" s="233"/>
      <c r="K1282" s="233"/>
      <c r="L1282" s="233"/>
      <c r="M1282" s="233"/>
      <c r="N1282" s="210"/>
      <c r="O1282" s="113"/>
    </row>
    <row r="1283" spans="1:15" s="115" customFormat="1" ht="18.95" customHeight="1">
      <c r="A1283" s="203"/>
      <c r="B1283" s="214"/>
      <c r="C1283" s="210"/>
      <c r="D1283" s="231"/>
      <c r="E1283" s="210"/>
      <c r="F1283" s="232"/>
      <c r="G1283" s="233"/>
      <c r="H1283" s="233"/>
      <c r="I1283" s="233"/>
      <c r="J1283" s="233"/>
      <c r="K1283" s="233"/>
      <c r="L1283" s="233"/>
      <c r="M1283" s="233"/>
      <c r="N1283" s="210"/>
      <c r="O1283" s="113"/>
    </row>
    <row r="1284" spans="1:15" s="115" customFormat="1" ht="18.95" customHeight="1">
      <c r="A1284" s="203"/>
      <c r="B1284" s="214"/>
      <c r="C1284" s="210"/>
      <c r="D1284" s="231"/>
      <c r="E1284" s="210"/>
      <c r="F1284" s="232"/>
      <c r="G1284" s="233"/>
      <c r="H1284" s="233"/>
      <c r="I1284" s="233"/>
      <c r="J1284" s="233"/>
      <c r="K1284" s="233"/>
      <c r="L1284" s="233"/>
      <c r="M1284" s="233"/>
      <c r="N1284" s="210"/>
      <c r="O1284" s="113"/>
    </row>
    <row r="1285" spans="1:15" s="115" customFormat="1" ht="18.95" customHeight="1">
      <c r="A1285" s="203"/>
      <c r="B1285" s="214"/>
      <c r="C1285" s="210"/>
      <c r="D1285" s="231"/>
      <c r="E1285" s="210"/>
      <c r="F1285" s="232"/>
      <c r="G1285" s="233"/>
      <c r="H1285" s="233"/>
      <c r="I1285" s="233"/>
      <c r="J1285" s="233"/>
      <c r="K1285" s="233"/>
      <c r="L1285" s="233"/>
      <c r="M1285" s="233"/>
      <c r="N1285" s="210"/>
      <c r="O1285" s="113"/>
    </row>
    <row r="1286" spans="1:15" s="115" customFormat="1" ht="18.95" customHeight="1">
      <c r="A1286" s="203"/>
      <c r="B1286" s="214"/>
      <c r="C1286" s="210"/>
      <c r="D1286" s="231"/>
      <c r="E1286" s="210"/>
      <c r="F1286" s="232"/>
      <c r="G1286" s="233"/>
      <c r="H1286" s="233"/>
      <c r="I1286" s="233"/>
      <c r="J1286" s="233"/>
      <c r="K1286" s="233"/>
      <c r="L1286" s="233"/>
      <c r="M1286" s="233"/>
      <c r="N1286" s="210"/>
      <c r="O1286" s="113"/>
    </row>
    <row r="1287" spans="1:15" s="115" customFormat="1" ht="18.95" customHeight="1">
      <c r="A1287" s="203"/>
      <c r="B1287" s="214"/>
      <c r="C1287" s="210"/>
      <c r="D1287" s="231"/>
      <c r="E1287" s="210"/>
      <c r="F1287" s="232"/>
      <c r="G1287" s="233"/>
      <c r="H1287" s="233"/>
      <c r="I1287" s="233"/>
      <c r="J1287" s="233"/>
      <c r="K1287" s="233"/>
      <c r="L1287" s="233"/>
      <c r="M1287" s="233"/>
      <c r="N1287" s="210"/>
      <c r="O1287" s="113"/>
    </row>
    <row r="1288" spans="1:15" s="115" customFormat="1" ht="18.95" customHeight="1">
      <c r="A1288" s="203"/>
      <c r="B1288" s="214"/>
      <c r="C1288" s="210"/>
      <c r="D1288" s="231"/>
      <c r="E1288" s="210"/>
      <c r="F1288" s="232"/>
      <c r="G1288" s="233"/>
      <c r="H1288" s="233"/>
      <c r="I1288" s="233"/>
      <c r="J1288" s="233"/>
      <c r="K1288" s="233"/>
      <c r="L1288" s="233"/>
      <c r="M1288" s="233"/>
      <c r="N1288" s="210"/>
      <c r="O1288" s="113"/>
    </row>
    <row r="1289" spans="1:15" s="115" customFormat="1" ht="18.95" customHeight="1">
      <c r="A1289" s="203"/>
      <c r="B1289" s="214"/>
      <c r="C1289" s="210"/>
      <c r="D1289" s="231"/>
      <c r="E1289" s="210"/>
      <c r="F1289" s="232"/>
      <c r="G1289" s="233"/>
      <c r="H1289" s="233"/>
      <c r="I1289" s="233"/>
      <c r="J1289" s="233"/>
      <c r="K1289" s="233"/>
      <c r="L1289" s="233"/>
      <c r="M1289" s="233"/>
      <c r="N1289" s="210"/>
      <c r="O1289" s="113"/>
    </row>
    <row r="1290" spans="1:15" s="115" customFormat="1" ht="18.95" customHeight="1">
      <c r="A1290" s="203"/>
      <c r="B1290" s="214"/>
      <c r="C1290" s="210"/>
      <c r="D1290" s="231"/>
      <c r="E1290" s="210"/>
      <c r="F1290" s="232"/>
      <c r="G1290" s="233"/>
      <c r="H1290" s="233"/>
      <c r="I1290" s="233"/>
      <c r="J1290" s="233"/>
      <c r="K1290" s="233"/>
      <c r="L1290" s="233"/>
      <c r="M1290" s="233"/>
      <c r="N1290" s="210"/>
      <c r="O1290" s="113"/>
    </row>
    <row r="1291" spans="1:15" s="115" customFormat="1" ht="18.95" customHeight="1">
      <c r="A1291" s="203"/>
      <c r="B1291" s="214"/>
      <c r="C1291" s="210"/>
      <c r="D1291" s="231"/>
      <c r="E1291" s="210"/>
      <c r="F1291" s="232"/>
      <c r="G1291" s="233"/>
      <c r="H1291" s="233"/>
      <c r="I1291" s="233"/>
      <c r="J1291" s="233"/>
      <c r="K1291" s="233"/>
      <c r="L1291" s="233"/>
      <c r="M1291" s="233"/>
      <c r="N1291" s="210"/>
      <c r="O1291" s="113"/>
    </row>
    <row r="1292" spans="1:15" s="115" customFormat="1" ht="18.95" customHeight="1">
      <c r="A1292" s="203"/>
      <c r="B1292" s="214"/>
      <c r="C1292" s="210"/>
      <c r="D1292" s="231"/>
      <c r="E1292" s="210"/>
      <c r="F1292" s="232"/>
      <c r="G1292" s="233"/>
      <c r="H1292" s="233"/>
      <c r="I1292" s="233"/>
      <c r="J1292" s="233"/>
      <c r="K1292" s="233"/>
      <c r="L1292" s="233"/>
      <c r="M1292" s="233"/>
      <c r="N1292" s="210"/>
      <c r="O1292" s="113"/>
    </row>
    <row r="1293" spans="1:15" s="115" customFormat="1" ht="18.95" customHeight="1">
      <c r="A1293" s="203"/>
      <c r="B1293" s="214"/>
      <c r="C1293" s="210"/>
      <c r="D1293" s="231"/>
      <c r="E1293" s="210"/>
      <c r="F1293" s="232"/>
      <c r="G1293" s="233"/>
      <c r="H1293" s="233"/>
      <c r="I1293" s="233"/>
      <c r="J1293" s="233"/>
      <c r="K1293" s="233"/>
      <c r="L1293" s="233"/>
      <c r="M1293" s="233"/>
      <c r="N1293" s="210"/>
      <c r="O1293" s="113"/>
    </row>
    <row r="1294" spans="1:15" s="115" customFormat="1" ht="18.95" customHeight="1">
      <c r="A1294" s="203"/>
      <c r="B1294" s="214"/>
      <c r="C1294" s="210"/>
      <c r="D1294" s="231"/>
      <c r="E1294" s="210"/>
      <c r="F1294" s="232"/>
      <c r="G1294" s="233"/>
      <c r="H1294" s="233"/>
      <c r="I1294" s="233"/>
      <c r="J1294" s="233"/>
      <c r="K1294" s="233"/>
      <c r="L1294" s="233"/>
      <c r="M1294" s="233"/>
      <c r="N1294" s="210"/>
      <c r="O1294" s="113"/>
    </row>
    <row r="1295" spans="1:15" s="115" customFormat="1" ht="18.95" customHeight="1">
      <c r="A1295" s="203"/>
      <c r="B1295" s="214"/>
      <c r="C1295" s="210"/>
      <c r="D1295" s="231"/>
      <c r="E1295" s="210"/>
      <c r="F1295" s="232"/>
      <c r="G1295" s="233"/>
      <c r="H1295" s="233"/>
      <c r="I1295" s="233"/>
      <c r="J1295" s="233"/>
      <c r="K1295" s="233"/>
      <c r="L1295" s="233"/>
      <c r="M1295" s="233"/>
      <c r="N1295" s="210"/>
      <c r="O1295" s="113"/>
    </row>
    <row r="1296" spans="1:15" s="115" customFormat="1" ht="18.95" customHeight="1">
      <c r="A1296" s="203"/>
      <c r="B1296" s="214"/>
      <c r="C1296" s="210"/>
      <c r="D1296" s="231"/>
      <c r="E1296" s="210"/>
      <c r="F1296" s="232"/>
      <c r="G1296" s="233"/>
      <c r="H1296" s="233"/>
      <c r="I1296" s="233"/>
      <c r="J1296" s="233"/>
      <c r="K1296" s="233"/>
      <c r="L1296" s="233"/>
      <c r="M1296" s="233"/>
      <c r="N1296" s="210"/>
      <c r="O1296" s="113"/>
    </row>
    <row r="1297" spans="1:15" s="115" customFormat="1" ht="18.95" customHeight="1">
      <c r="A1297" s="203"/>
      <c r="B1297" s="214"/>
      <c r="C1297" s="210"/>
      <c r="D1297" s="231"/>
      <c r="E1297" s="210"/>
      <c r="F1297" s="232"/>
      <c r="G1297" s="233"/>
      <c r="H1297" s="233"/>
      <c r="I1297" s="233"/>
      <c r="J1297" s="233"/>
      <c r="K1297" s="233"/>
      <c r="L1297" s="233"/>
      <c r="M1297" s="233"/>
      <c r="N1297" s="210"/>
      <c r="O1297" s="113"/>
    </row>
    <row r="1298" spans="1:15" s="115" customFormat="1" ht="18.95" customHeight="1">
      <c r="A1298" s="203"/>
      <c r="B1298" s="214"/>
      <c r="C1298" s="210"/>
      <c r="D1298" s="231"/>
      <c r="E1298" s="210"/>
      <c r="F1298" s="232"/>
      <c r="G1298" s="233"/>
      <c r="H1298" s="233"/>
      <c r="I1298" s="233"/>
      <c r="J1298" s="233"/>
      <c r="K1298" s="233"/>
      <c r="L1298" s="233"/>
      <c r="M1298" s="233"/>
      <c r="N1298" s="210"/>
      <c r="O1298" s="113"/>
    </row>
    <row r="1299" spans="1:15" s="115" customFormat="1" ht="18.95" customHeight="1">
      <c r="A1299" s="203"/>
      <c r="B1299" s="214"/>
      <c r="C1299" s="210"/>
      <c r="D1299" s="231"/>
      <c r="E1299" s="210"/>
      <c r="F1299" s="232"/>
      <c r="G1299" s="233"/>
      <c r="H1299" s="233"/>
      <c r="I1299" s="233"/>
      <c r="J1299" s="233"/>
      <c r="K1299" s="233"/>
      <c r="L1299" s="233"/>
      <c r="M1299" s="233"/>
      <c r="N1299" s="210"/>
      <c r="O1299" s="113"/>
    </row>
    <row r="1300" spans="1:15" s="115" customFormat="1" ht="18.95" customHeight="1">
      <c r="A1300" s="203"/>
      <c r="B1300" s="214"/>
      <c r="C1300" s="210"/>
      <c r="D1300" s="231"/>
      <c r="E1300" s="210"/>
      <c r="F1300" s="232"/>
      <c r="G1300" s="233"/>
      <c r="H1300" s="233"/>
      <c r="I1300" s="233"/>
      <c r="J1300" s="233"/>
      <c r="K1300" s="233"/>
      <c r="L1300" s="233"/>
      <c r="M1300" s="233"/>
      <c r="N1300" s="210"/>
      <c r="O1300" s="113"/>
    </row>
    <row r="1301" spans="1:15" s="115" customFormat="1" ht="18.95" customHeight="1">
      <c r="A1301" s="203"/>
      <c r="B1301" s="214"/>
      <c r="C1301" s="210"/>
      <c r="D1301" s="231"/>
      <c r="E1301" s="210"/>
      <c r="F1301" s="232"/>
      <c r="G1301" s="233"/>
      <c r="H1301" s="233"/>
      <c r="I1301" s="233"/>
      <c r="J1301" s="233"/>
      <c r="K1301" s="233"/>
      <c r="L1301" s="233"/>
      <c r="M1301" s="233"/>
      <c r="N1301" s="210"/>
      <c r="O1301" s="113"/>
    </row>
    <row r="1302" spans="1:15" s="115" customFormat="1" ht="18.95" customHeight="1">
      <c r="A1302" s="203"/>
      <c r="B1302" s="214"/>
      <c r="C1302" s="210"/>
      <c r="D1302" s="231"/>
      <c r="E1302" s="210"/>
      <c r="F1302" s="232"/>
      <c r="G1302" s="233"/>
      <c r="H1302" s="233"/>
      <c r="I1302" s="233"/>
      <c r="J1302" s="233"/>
      <c r="K1302" s="233"/>
      <c r="L1302" s="233"/>
      <c r="M1302" s="233"/>
      <c r="N1302" s="210"/>
      <c r="O1302" s="113"/>
    </row>
    <row r="1303" spans="1:15" s="115" customFormat="1" ht="18.95" customHeight="1">
      <c r="A1303" s="203"/>
      <c r="B1303" s="214"/>
      <c r="C1303" s="210"/>
      <c r="D1303" s="231"/>
      <c r="E1303" s="210"/>
      <c r="F1303" s="232"/>
      <c r="G1303" s="233"/>
      <c r="H1303" s="233"/>
      <c r="I1303" s="233"/>
      <c r="J1303" s="233"/>
      <c r="K1303" s="233"/>
      <c r="L1303" s="233"/>
      <c r="M1303" s="233"/>
      <c r="N1303" s="210"/>
      <c r="O1303" s="113"/>
    </row>
    <row r="1304" spans="1:15" s="115" customFormat="1" ht="18.95" customHeight="1">
      <c r="A1304" s="203"/>
      <c r="B1304" s="214"/>
      <c r="C1304" s="210"/>
      <c r="D1304" s="231"/>
      <c r="E1304" s="210"/>
      <c r="F1304" s="232"/>
      <c r="G1304" s="233"/>
      <c r="H1304" s="233"/>
      <c r="I1304" s="233"/>
      <c r="J1304" s="233"/>
      <c r="K1304" s="233"/>
      <c r="L1304" s="233"/>
      <c r="M1304" s="233"/>
      <c r="N1304" s="210"/>
      <c r="O1304" s="113"/>
    </row>
    <row r="1305" spans="1:15" s="115" customFormat="1" ht="18.95" customHeight="1">
      <c r="A1305" s="203"/>
      <c r="B1305" s="214"/>
      <c r="C1305" s="210"/>
      <c r="D1305" s="231"/>
      <c r="E1305" s="210"/>
      <c r="F1305" s="232"/>
      <c r="G1305" s="233"/>
      <c r="H1305" s="233"/>
      <c r="I1305" s="233"/>
      <c r="J1305" s="233"/>
      <c r="K1305" s="233"/>
      <c r="L1305" s="233"/>
      <c r="M1305" s="233"/>
      <c r="N1305" s="210"/>
      <c r="O1305" s="113"/>
    </row>
    <row r="1306" spans="1:15" s="115" customFormat="1" ht="18.95" customHeight="1">
      <c r="A1306" s="203"/>
      <c r="B1306" s="214"/>
      <c r="C1306" s="210"/>
      <c r="D1306" s="231"/>
      <c r="E1306" s="210"/>
      <c r="F1306" s="232"/>
      <c r="G1306" s="233"/>
      <c r="H1306" s="233"/>
      <c r="I1306" s="233"/>
      <c r="J1306" s="233"/>
      <c r="K1306" s="233"/>
      <c r="L1306" s="233"/>
      <c r="M1306" s="233"/>
      <c r="N1306" s="210"/>
      <c r="O1306" s="113"/>
    </row>
    <row r="1307" spans="1:15" s="115" customFormat="1" ht="18.95" customHeight="1">
      <c r="A1307" s="203"/>
      <c r="B1307" s="214"/>
      <c r="C1307" s="210"/>
      <c r="D1307" s="231"/>
      <c r="E1307" s="210"/>
      <c r="F1307" s="232"/>
      <c r="G1307" s="233"/>
      <c r="H1307" s="233"/>
      <c r="I1307" s="233"/>
      <c r="J1307" s="233"/>
      <c r="K1307" s="233"/>
      <c r="L1307" s="233"/>
      <c r="M1307" s="233"/>
      <c r="N1307" s="210"/>
      <c r="O1307" s="113"/>
    </row>
    <row r="1308" spans="1:15" s="115" customFormat="1" ht="18.95" customHeight="1">
      <c r="A1308" s="203"/>
      <c r="B1308" s="214"/>
      <c r="C1308" s="210"/>
      <c r="D1308" s="231"/>
      <c r="E1308" s="210"/>
      <c r="F1308" s="232"/>
      <c r="G1308" s="233"/>
      <c r="H1308" s="233"/>
      <c r="I1308" s="233"/>
      <c r="J1308" s="233"/>
      <c r="K1308" s="233"/>
      <c r="L1308" s="233"/>
      <c r="M1308" s="233"/>
      <c r="N1308" s="210"/>
      <c r="O1308" s="113"/>
    </row>
    <row r="1309" spans="1:15" s="115" customFormat="1" ht="18.95" customHeight="1">
      <c r="A1309" s="203"/>
      <c r="B1309" s="214"/>
      <c r="C1309" s="210"/>
      <c r="D1309" s="231"/>
      <c r="E1309" s="210"/>
      <c r="F1309" s="232"/>
      <c r="G1309" s="233"/>
      <c r="H1309" s="233"/>
      <c r="I1309" s="233"/>
      <c r="J1309" s="233"/>
      <c r="K1309" s="233"/>
      <c r="L1309" s="233"/>
      <c r="M1309" s="233"/>
      <c r="N1309" s="210"/>
      <c r="O1309" s="113"/>
    </row>
    <row r="1310" spans="1:15" s="115" customFormat="1" ht="18.95" customHeight="1">
      <c r="A1310" s="203"/>
      <c r="B1310" s="214"/>
      <c r="C1310" s="210"/>
      <c r="D1310" s="231"/>
      <c r="E1310" s="210"/>
      <c r="F1310" s="232"/>
      <c r="G1310" s="233"/>
      <c r="H1310" s="233"/>
      <c r="I1310" s="233"/>
      <c r="J1310" s="233"/>
      <c r="K1310" s="233"/>
      <c r="L1310" s="233"/>
      <c r="M1310" s="233"/>
      <c r="N1310" s="210"/>
      <c r="O1310" s="113"/>
    </row>
    <row r="1311" spans="1:15" s="115" customFormat="1" ht="18.95" customHeight="1">
      <c r="A1311" s="203"/>
      <c r="B1311" s="214"/>
      <c r="C1311" s="210"/>
      <c r="D1311" s="231"/>
      <c r="E1311" s="210"/>
      <c r="F1311" s="232"/>
      <c r="G1311" s="233"/>
      <c r="H1311" s="233"/>
      <c r="I1311" s="233"/>
      <c r="J1311" s="233"/>
      <c r="K1311" s="233"/>
      <c r="L1311" s="233"/>
      <c r="M1311" s="233"/>
      <c r="N1311" s="210"/>
      <c r="O1311" s="113"/>
    </row>
    <row r="1312" spans="1:15" s="115" customFormat="1" ht="18.95" customHeight="1">
      <c r="A1312" s="203"/>
      <c r="B1312" s="214"/>
      <c r="C1312" s="210"/>
      <c r="D1312" s="231"/>
      <c r="E1312" s="210"/>
      <c r="F1312" s="232"/>
      <c r="G1312" s="233"/>
      <c r="H1312" s="233"/>
      <c r="I1312" s="233"/>
      <c r="J1312" s="233"/>
      <c r="K1312" s="233"/>
      <c r="L1312" s="233"/>
      <c r="M1312" s="233"/>
      <c r="N1312" s="210"/>
      <c r="O1312" s="113"/>
    </row>
    <row r="1313" spans="1:15" s="115" customFormat="1" ht="18.95" customHeight="1">
      <c r="A1313" s="203"/>
      <c r="B1313" s="214"/>
      <c r="C1313" s="210"/>
      <c r="D1313" s="231"/>
      <c r="E1313" s="210"/>
      <c r="F1313" s="232"/>
      <c r="G1313" s="233"/>
      <c r="H1313" s="233"/>
      <c r="I1313" s="233"/>
      <c r="J1313" s="233"/>
      <c r="K1313" s="233"/>
      <c r="L1313" s="233"/>
      <c r="M1313" s="233"/>
      <c r="N1313" s="210"/>
      <c r="O1313" s="113"/>
    </row>
    <row r="1314" spans="1:15" s="115" customFormat="1" ht="18.95" customHeight="1">
      <c r="A1314" s="203"/>
      <c r="B1314" s="214"/>
      <c r="C1314" s="210"/>
      <c r="D1314" s="231"/>
      <c r="E1314" s="210"/>
      <c r="F1314" s="232"/>
      <c r="G1314" s="233"/>
      <c r="H1314" s="233"/>
      <c r="I1314" s="233"/>
      <c r="J1314" s="233"/>
      <c r="K1314" s="233"/>
      <c r="L1314" s="233"/>
      <c r="M1314" s="233"/>
      <c r="N1314" s="210"/>
      <c r="O1314" s="113"/>
    </row>
    <row r="1315" spans="1:15" s="115" customFormat="1" ht="18.95" customHeight="1">
      <c r="A1315" s="203"/>
      <c r="B1315" s="214"/>
      <c r="C1315" s="210"/>
      <c r="D1315" s="231"/>
      <c r="E1315" s="210"/>
      <c r="F1315" s="232"/>
      <c r="G1315" s="233"/>
      <c r="H1315" s="233"/>
      <c r="I1315" s="233"/>
      <c r="J1315" s="233"/>
      <c r="K1315" s="233"/>
      <c r="L1315" s="233"/>
      <c r="M1315" s="233"/>
      <c r="N1315" s="210"/>
      <c r="O1315" s="113"/>
    </row>
    <row r="1316" spans="1:15" s="115" customFormat="1" ht="18.95" customHeight="1">
      <c r="A1316" s="203"/>
      <c r="B1316" s="214"/>
      <c r="C1316" s="210"/>
      <c r="D1316" s="231"/>
      <c r="E1316" s="210"/>
      <c r="F1316" s="232"/>
      <c r="G1316" s="233"/>
      <c r="H1316" s="233"/>
      <c r="I1316" s="233"/>
      <c r="J1316" s="233"/>
      <c r="K1316" s="233"/>
      <c r="L1316" s="233"/>
      <c r="M1316" s="233"/>
      <c r="N1316" s="210"/>
      <c r="O1316" s="113"/>
    </row>
    <row r="1317" spans="1:15" s="115" customFormat="1" ht="18.95" customHeight="1">
      <c r="A1317" s="203"/>
      <c r="B1317" s="214"/>
      <c r="C1317" s="210"/>
      <c r="D1317" s="231"/>
      <c r="E1317" s="210"/>
      <c r="F1317" s="232"/>
      <c r="G1317" s="233"/>
      <c r="H1317" s="233"/>
      <c r="I1317" s="233"/>
      <c r="J1317" s="233"/>
      <c r="K1317" s="233"/>
      <c r="L1317" s="233"/>
      <c r="M1317" s="233"/>
      <c r="N1317" s="210"/>
      <c r="O1317" s="113"/>
    </row>
    <row r="1318" spans="1:15" s="115" customFormat="1" ht="18.95" customHeight="1">
      <c r="A1318" s="203"/>
      <c r="B1318" s="214"/>
      <c r="C1318" s="210"/>
      <c r="D1318" s="231"/>
      <c r="E1318" s="210"/>
      <c r="F1318" s="232"/>
      <c r="G1318" s="233"/>
      <c r="H1318" s="233"/>
      <c r="I1318" s="233"/>
      <c r="J1318" s="233"/>
      <c r="K1318" s="233"/>
      <c r="L1318" s="233"/>
      <c r="M1318" s="233"/>
      <c r="N1318" s="210"/>
      <c r="O1318" s="113"/>
    </row>
    <row r="1319" spans="1:15" s="115" customFormat="1" ht="18.95" customHeight="1">
      <c r="A1319" s="203"/>
      <c r="B1319" s="214"/>
      <c r="C1319" s="210"/>
      <c r="D1319" s="231"/>
      <c r="E1319" s="210"/>
      <c r="F1319" s="232"/>
      <c r="G1319" s="233"/>
      <c r="H1319" s="233"/>
      <c r="I1319" s="233"/>
      <c r="J1319" s="233"/>
      <c r="K1319" s="233"/>
      <c r="L1319" s="233"/>
      <c r="M1319" s="233"/>
      <c r="N1319" s="210"/>
      <c r="O1319" s="113"/>
    </row>
    <row r="1320" spans="1:15" s="115" customFormat="1" ht="18.95" customHeight="1">
      <c r="A1320" s="203"/>
      <c r="B1320" s="214"/>
      <c r="C1320" s="210"/>
      <c r="D1320" s="231"/>
      <c r="E1320" s="210"/>
      <c r="F1320" s="232"/>
      <c r="G1320" s="233"/>
      <c r="H1320" s="233"/>
      <c r="I1320" s="233"/>
      <c r="J1320" s="233"/>
      <c r="K1320" s="233"/>
      <c r="L1320" s="233"/>
      <c r="M1320" s="233"/>
      <c r="N1320" s="210"/>
      <c r="O1320" s="113"/>
    </row>
    <row r="1321" spans="1:15" s="115" customFormat="1" ht="18.95" customHeight="1">
      <c r="A1321" s="203"/>
      <c r="B1321" s="214"/>
      <c r="C1321" s="210"/>
      <c r="D1321" s="231"/>
      <c r="E1321" s="210"/>
      <c r="F1321" s="232"/>
      <c r="G1321" s="233"/>
      <c r="H1321" s="233"/>
      <c r="I1321" s="233"/>
      <c r="J1321" s="233"/>
      <c r="K1321" s="233"/>
      <c r="L1321" s="233"/>
      <c r="M1321" s="233"/>
      <c r="N1321" s="210"/>
      <c r="O1321" s="113"/>
    </row>
    <row r="1322" spans="1:15" s="115" customFormat="1" ht="18.95" customHeight="1">
      <c r="A1322" s="203"/>
      <c r="B1322" s="214"/>
      <c r="C1322" s="210"/>
      <c r="D1322" s="231"/>
      <c r="E1322" s="210"/>
      <c r="F1322" s="232"/>
      <c r="G1322" s="233"/>
      <c r="H1322" s="233"/>
      <c r="I1322" s="233"/>
      <c r="J1322" s="233"/>
      <c r="K1322" s="233"/>
      <c r="L1322" s="233"/>
      <c r="M1322" s="233"/>
      <c r="N1322" s="210"/>
      <c r="O1322" s="113"/>
    </row>
    <row r="1323" spans="1:15" s="115" customFormat="1" ht="18.95" customHeight="1">
      <c r="A1323" s="203"/>
      <c r="B1323" s="214"/>
      <c r="C1323" s="210"/>
      <c r="D1323" s="231"/>
      <c r="E1323" s="210"/>
      <c r="F1323" s="232"/>
      <c r="G1323" s="233"/>
      <c r="H1323" s="233"/>
      <c r="I1323" s="233"/>
      <c r="J1323" s="233"/>
      <c r="K1323" s="233"/>
      <c r="L1323" s="233"/>
      <c r="M1323" s="233"/>
      <c r="N1323" s="210"/>
      <c r="O1323" s="113"/>
    </row>
    <row r="1324" spans="1:15" s="115" customFormat="1" ht="18.95" customHeight="1">
      <c r="A1324" s="203"/>
      <c r="B1324" s="214"/>
      <c r="C1324" s="210"/>
      <c r="D1324" s="231"/>
      <c r="E1324" s="210"/>
      <c r="F1324" s="232"/>
      <c r="G1324" s="233"/>
      <c r="H1324" s="233"/>
      <c r="I1324" s="233"/>
      <c r="J1324" s="233"/>
      <c r="K1324" s="233"/>
      <c r="L1324" s="233"/>
      <c r="M1324" s="233"/>
      <c r="N1324" s="210"/>
      <c r="O1324" s="113"/>
    </row>
    <row r="1325" spans="1:15" s="115" customFormat="1" ht="18.95" customHeight="1">
      <c r="A1325" s="203"/>
      <c r="B1325" s="214"/>
      <c r="C1325" s="210"/>
      <c r="D1325" s="231"/>
      <c r="E1325" s="210"/>
      <c r="F1325" s="232"/>
      <c r="G1325" s="233"/>
      <c r="H1325" s="233"/>
      <c r="I1325" s="233"/>
      <c r="J1325" s="233"/>
      <c r="K1325" s="233"/>
      <c r="L1325" s="233"/>
      <c r="M1325" s="233"/>
      <c r="N1325" s="210"/>
      <c r="O1325" s="113"/>
    </row>
    <row r="1326" spans="1:15" s="115" customFormat="1" ht="18.95" customHeight="1">
      <c r="A1326" s="203"/>
      <c r="B1326" s="214"/>
      <c r="C1326" s="210"/>
      <c r="D1326" s="231"/>
      <c r="E1326" s="210"/>
      <c r="F1326" s="232"/>
      <c r="G1326" s="233"/>
      <c r="H1326" s="233"/>
      <c r="I1326" s="233"/>
      <c r="J1326" s="233"/>
      <c r="K1326" s="233"/>
      <c r="L1326" s="233"/>
      <c r="M1326" s="233"/>
      <c r="N1326" s="210"/>
      <c r="O1326" s="113"/>
    </row>
    <row r="1327" spans="1:15" s="115" customFormat="1" ht="18.95" customHeight="1">
      <c r="A1327" s="203"/>
      <c r="B1327" s="214"/>
      <c r="C1327" s="210"/>
      <c r="D1327" s="231"/>
      <c r="E1327" s="210"/>
      <c r="F1327" s="232"/>
      <c r="G1327" s="233"/>
      <c r="H1327" s="233"/>
      <c r="I1327" s="233"/>
      <c r="J1327" s="233"/>
      <c r="K1327" s="233"/>
      <c r="L1327" s="233"/>
      <c r="M1327" s="233"/>
      <c r="N1327" s="210"/>
      <c r="O1327" s="113"/>
    </row>
    <row r="1328" spans="1:15" s="115" customFormat="1" ht="18.95" customHeight="1">
      <c r="A1328" s="203"/>
      <c r="B1328" s="214"/>
      <c r="C1328" s="210"/>
      <c r="D1328" s="231"/>
      <c r="E1328" s="210"/>
      <c r="F1328" s="232"/>
      <c r="G1328" s="233"/>
      <c r="H1328" s="233"/>
      <c r="I1328" s="233"/>
      <c r="J1328" s="233"/>
      <c r="K1328" s="233"/>
      <c r="L1328" s="233"/>
      <c r="M1328" s="233"/>
      <c r="N1328" s="210"/>
      <c r="O1328" s="113"/>
    </row>
    <row r="1329" spans="1:15" s="115" customFormat="1" ht="18.95" customHeight="1">
      <c r="A1329" s="203"/>
      <c r="B1329" s="214"/>
      <c r="C1329" s="210"/>
      <c r="D1329" s="231"/>
      <c r="E1329" s="210"/>
      <c r="F1329" s="232"/>
      <c r="G1329" s="233"/>
      <c r="H1329" s="233"/>
      <c r="I1329" s="233"/>
      <c r="J1329" s="233"/>
      <c r="K1329" s="233"/>
      <c r="L1329" s="233"/>
      <c r="M1329" s="233"/>
      <c r="N1329" s="210"/>
      <c r="O1329" s="113"/>
    </row>
    <row r="1330" spans="1:15" s="115" customFormat="1" ht="18.95" customHeight="1">
      <c r="A1330" s="203"/>
      <c r="B1330" s="214"/>
      <c r="C1330" s="210"/>
      <c r="D1330" s="231"/>
      <c r="E1330" s="210"/>
      <c r="F1330" s="232"/>
      <c r="G1330" s="233"/>
      <c r="H1330" s="233"/>
      <c r="I1330" s="233"/>
      <c r="J1330" s="233"/>
      <c r="K1330" s="233"/>
      <c r="L1330" s="233"/>
      <c r="M1330" s="233"/>
      <c r="N1330" s="210"/>
      <c r="O1330" s="113"/>
    </row>
    <row r="1331" spans="1:15" s="115" customFormat="1" ht="18.95" customHeight="1">
      <c r="A1331" s="203"/>
      <c r="B1331" s="214"/>
      <c r="C1331" s="210"/>
      <c r="D1331" s="231"/>
      <c r="E1331" s="210"/>
      <c r="F1331" s="232"/>
      <c r="G1331" s="233"/>
      <c r="H1331" s="233"/>
      <c r="I1331" s="233"/>
      <c r="J1331" s="233"/>
      <c r="K1331" s="233"/>
      <c r="L1331" s="233"/>
      <c r="M1331" s="233"/>
      <c r="N1331" s="210"/>
      <c r="O1331" s="113"/>
    </row>
    <row r="1332" spans="1:15" s="115" customFormat="1" ht="18.95" customHeight="1">
      <c r="A1332" s="203"/>
      <c r="B1332" s="214"/>
      <c r="C1332" s="210"/>
      <c r="D1332" s="231"/>
      <c r="E1332" s="210"/>
      <c r="F1332" s="232"/>
      <c r="G1332" s="233"/>
      <c r="H1332" s="233"/>
      <c r="I1332" s="233"/>
      <c r="J1332" s="233"/>
      <c r="K1332" s="233"/>
      <c r="L1332" s="233"/>
      <c r="M1332" s="233"/>
      <c r="N1332" s="210"/>
      <c r="O1332" s="113"/>
    </row>
    <row r="1333" spans="1:15" s="115" customFormat="1" ht="18.95" customHeight="1">
      <c r="A1333" s="203"/>
      <c r="B1333" s="214"/>
      <c r="C1333" s="210"/>
      <c r="D1333" s="231"/>
      <c r="E1333" s="210"/>
      <c r="F1333" s="232"/>
      <c r="G1333" s="233"/>
      <c r="H1333" s="233"/>
      <c r="I1333" s="233"/>
      <c r="J1333" s="233"/>
      <c r="K1333" s="233"/>
      <c r="L1333" s="233"/>
      <c r="M1333" s="233"/>
      <c r="N1333" s="210"/>
      <c r="O1333" s="113"/>
    </row>
    <row r="1334" spans="1:15" s="115" customFormat="1" ht="18.95" customHeight="1">
      <c r="A1334" s="203"/>
      <c r="B1334" s="214"/>
      <c r="C1334" s="210"/>
      <c r="D1334" s="231"/>
      <c r="E1334" s="210"/>
      <c r="F1334" s="232"/>
      <c r="G1334" s="233"/>
      <c r="H1334" s="233"/>
      <c r="I1334" s="233"/>
      <c r="J1334" s="233"/>
      <c r="K1334" s="233"/>
      <c r="L1334" s="233"/>
      <c r="M1334" s="233"/>
      <c r="N1334" s="210"/>
      <c r="O1334" s="113"/>
    </row>
    <row r="1335" spans="1:15" s="115" customFormat="1" ht="18.95" customHeight="1">
      <c r="A1335" s="203"/>
      <c r="B1335" s="214"/>
      <c r="C1335" s="210"/>
      <c r="D1335" s="231"/>
      <c r="E1335" s="210"/>
      <c r="F1335" s="232"/>
      <c r="G1335" s="233"/>
      <c r="H1335" s="233"/>
      <c r="I1335" s="233"/>
      <c r="J1335" s="233"/>
      <c r="K1335" s="233"/>
      <c r="L1335" s="233"/>
      <c r="M1335" s="233"/>
      <c r="N1335" s="210"/>
      <c r="O1335" s="113"/>
    </row>
    <row r="1336" spans="1:15" s="115" customFormat="1" ht="18.95" customHeight="1">
      <c r="A1336" s="203"/>
      <c r="B1336" s="214"/>
      <c r="C1336" s="210"/>
      <c r="D1336" s="231"/>
      <c r="E1336" s="210"/>
      <c r="F1336" s="232"/>
      <c r="G1336" s="233"/>
      <c r="H1336" s="233"/>
      <c r="I1336" s="233"/>
      <c r="J1336" s="233"/>
      <c r="K1336" s="233"/>
      <c r="L1336" s="233"/>
      <c r="M1336" s="233"/>
      <c r="N1336" s="210"/>
      <c r="O1336" s="113"/>
    </row>
    <row r="1337" spans="1:15" s="115" customFormat="1" ht="18.95" customHeight="1">
      <c r="A1337" s="203"/>
      <c r="B1337" s="214"/>
      <c r="C1337" s="210"/>
      <c r="D1337" s="231"/>
      <c r="E1337" s="210"/>
      <c r="F1337" s="232"/>
      <c r="G1337" s="233"/>
      <c r="H1337" s="233"/>
      <c r="I1337" s="233"/>
      <c r="J1337" s="233"/>
      <c r="K1337" s="233"/>
      <c r="L1337" s="233"/>
      <c r="M1337" s="233"/>
      <c r="N1337" s="210"/>
      <c r="O1337" s="113"/>
    </row>
    <row r="1338" spans="1:15" s="115" customFormat="1" ht="18.95" customHeight="1">
      <c r="A1338" s="203"/>
      <c r="B1338" s="214"/>
      <c r="C1338" s="210"/>
      <c r="D1338" s="231"/>
      <c r="E1338" s="210"/>
      <c r="F1338" s="232"/>
      <c r="G1338" s="233"/>
      <c r="H1338" s="233"/>
      <c r="I1338" s="233"/>
      <c r="J1338" s="233"/>
      <c r="K1338" s="233"/>
      <c r="L1338" s="233"/>
      <c r="M1338" s="233"/>
      <c r="N1338" s="210"/>
      <c r="O1338" s="113"/>
    </row>
    <row r="1339" spans="1:15" s="115" customFormat="1" ht="18.95" customHeight="1">
      <c r="A1339" s="203"/>
      <c r="B1339" s="214"/>
      <c r="C1339" s="210"/>
      <c r="D1339" s="231"/>
      <c r="E1339" s="210"/>
      <c r="F1339" s="232"/>
      <c r="G1339" s="233"/>
      <c r="H1339" s="233"/>
      <c r="I1339" s="233"/>
      <c r="J1339" s="233"/>
      <c r="K1339" s="233"/>
      <c r="L1339" s="233"/>
      <c r="M1339" s="233"/>
      <c r="N1339" s="210"/>
      <c r="O1339" s="113"/>
    </row>
    <row r="1340" spans="1:15" s="115" customFormat="1" ht="18.95" customHeight="1">
      <c r="A1340" s="203"/>
      <c r="B1340" s="214"/>
      <c r="C1340" s="210"/>
      <c r="D1340" s="231"/>
      <c r="E1340" s="210"/>
      <c r="F1340" s="232"/>
      <c r="G1340" s="233"/>
      <c r="H1340" s="233"/>
      <c r="I1340" s="233"/>
      <c r="J1340" s="233"/>
      <c r="K1340" s="233"/>
      <c r="L1340" s="233"/>
      <c r="M1340" s="233"/>
      <c r="N1340" s="210"/>
      <c r="O1340" s="113"/>
    </row>
    <row r="1341" spans="1:15" s="115" customFormat="1" ht="18.95" customHeight="1">
      <c r="A1341" s="203"/>
      <c r="B1341" s="214"/>
      <c r="C1341" s="210"/>
      <c r="D1341" s="231"/>
      <c r="E1341" s="210"/>
      <c r="F1341" s="232"/>
      <c r="G1341" s="233"/>
      <c r="H1341" s="233"/>
      <c r="I1341" s="233"/>
      <c r="J1341" s="233"/>
      <c r="K1341" s="233"/>
      <c r="L1341" s="233"/>
      <c r="M1341" s="233"/>
      <c r="N1341" s="210"/>
      <c r="O1341" s="113"/>
    </row>
    <row r="1342" spans="1:15" s="115" customFormat="1" ht="18.95" customHeight="1">
      <c r="A1342" s="203"/>
      <c r="B1342" s="214"/>
      <c r="C1342" s="210"/>
      <c r="D1342" s="231"/>
      <c r="E1342" s="210"/>
      <c r="F1342" s="232"/>
      <c r="G1342" s="233"/>
      <c r="H1342" s="233"/>
      <c r="I1342" s="233"/>
      <c r="J1342" s="233"/>
      <c r="K1342" s="233"/>
      <c r="L1342" s="233"/>
      <c r="M1342" s="233"/>
      <c r="N1342" s="210"/>
      <c r="O1342" s="113"/>
    </row>
    <row r="1343" spans="1:15" s="115" customFormat="1" ht="18.95" customHeight="1">
      <c r="A1343" s="203"/>
      <c r="B1343" s="214"/>
      <c r="C1343" s="210"/>
      <c r="D1343" s="231"/>
      <c r="E1343" s="210"/>
      <c r="F1343" s="232"/>
      <c r="G1343" s="233"/>
      <c r="H1343" s="233"/>
      <c r="I1343" s="233"/>
      <c r="J1343" s="233"/>
      <c r="K1343" s="233"/>
      <c r="L1343" s="233"/>
      <c r="M1343" s="233"/>
      <c r="N1343" s="210"/>
      <c r="O1343" s="113"/>
    </row>
    <row r="1344" spans="1:15" s="115" customFormat="1" ht="18.95" customHeight="1">
      <c r="A1344" s="203"/>
      <c r="B1344" s="214"/>
      <c r="C1344" s="210"/>
      <c r="D1344" s="231"/>
      <c r="E1344" s="210"/>
      <c r="F1344" s="232"/>
      <c r="G1344" s="233"/>
      <c r="H1344" s="233"/>
      <c r="I1344" s="233"/>
      <c r="J1344" s="233"/>
      <c r="K1344" s="233"/>
      <c r="L1344" s="233"/>
      <c r="M1344" s="233"/>
      <c r="N1344" s="210"/>
      <c r="O1344" s="113"/>
    </row>
    <row r="1345" spans="1:15" s="115" customFormat="1" ht="18.95" customHeight="1">
      <c r="A1345" s="203"/>
      <c r="B1345" s="214"/>
      <c r="C1345" s="210"/>
      <c r="D1345" s="231"/>
      <c r="E1345" s="210"/>
      <c r="F1345" s="232"/>
      <c r="G1345" s="233"/>
      <c r="H1345" s="233"/>
      <c r="I1345" s="233"/>
      <c r="J1345" s="233"/>
      <c r="K1345" s="233"/>
      <c r="L1345" s="233"/>
      <c r="M1345" s="233"/>
      <c r="N1345" s="210"/>
      <c r="O1345" s="113"/>
    </row>
    <row r="1346" spans="1:15" s="115" customFormat="1" ht="18.95" customHeight="1">
      <c r="A1346" s="203"/>
      <c r="B1346" s="214"/>
      <c r="C1346" s="210"/>
      <c r="D1346" s="231"/>
      <c r="E1346" s="210"/>
      <c r="F1346" s="232"/>
      <c r="G1346" s="233"/>
      <c r="H1346" s="233"/>
      <c r="I1346" s="233"/>
      <c r="J1346" s="233"/>
      <c r="K1346" s="233"/>
      <c r="L1346" s="233"/>
      <c r="M1346" s="233"/>
      <c r="N1346" s="210"/>
      <c r="O1346" s="113"/>
    </row>
    <row r="1347" spans="1:15" s="115" customFormat="1" ht="18.95" customHeight="1">
      <c r="A1347" s="203"/>
      <c r="B1347" s="214"/>
      <c r="C1347" s="210"/>
      <c r="D1347" s="231"/>
      <c r="E1347" s="210"/>
      <c r="F1347" s="232"/>
      <c r="G1347" s="233"/>
      <c r="H1347" s="233"/>
      <c r="I1347" s="233"/>
      <c r="J1347" s="233"/>
      <c r="K1347" s="233"/>
      <c r="L1347" s="233"/>
      <c r="M1347" s="233"/>
      <c r="N1347" s="210"/>
      <c r="O1347" s="113"/>
    </row>
    <row r="1348" spans="1:15" s="115" customFormat="1" ht="18.95" customHeight="1">
      <c r="A1348" s="203"/>
      <c r="B1348" s="214"/>
      <c r="C1348" s="210"/>
      <c r="D1348" s="231"/>
      <c r="E1348" s="210"/>
      <c r="F1348" s="232"/>
      <c r="G1348" s="233"/>
      <c r="H1348" s="233"/>
      <c r="I1348" s="233"/>
      <c r="J1348" s="233"/>
      <c r="K1348" s="233"/>
      <c r="L1348" s="233"/>
      <c r="M1348" s="233"/>
      <c r="N1348" s="210"/>
      <c r="O1348" s="113"/>
    </row>
    <row r="1349" spans="1:15" s="115" customFormat="1" ht="18.95" customHeight="1">
      <c r="A1349" s="203"/>
      <c r="B1349" s="214"/>
      <c r="C1349" s="210"/>
      <c r="D1349" s="231"/>
      <c r="E1349" s="210"/>
      <c r="F1349" s="232"/>
      <c r="G1349" s="233"/>
      <c r="H1349" s="233"/>
      <c r="I1349" s="233"/>
      <c r="J1349" s="233"/>
      <c r="K1349" s="233"/>
      <c r="L1349" s="233"/>
      <c r="M1349" s="233"/>
      <c r="N1349" s="210"/>
      <c r="O1349" s="113"/>
    </row>
    <row r="1350" spans="1:15" s="115" customFormat="1" ht="18.95" customHeight="1">
      <c r="A1350" s="203"/>
      <c r="B1350" s="214"/>
      <c r="C1350" s="210"/>
      <c r="D1350" s="231"/>
      <c r="E1350" s="210"/>
      <c r="F1350" s="232"/>
      <c r="G1350" s="233"/>
      <c r="H1350" s="233"/>
      <c r="I1350" s="233"/>
      <c r="J1350" s="233"/>
      <c r="K1350" s="233"/>
      <c r="L1350" s="233"/>
      <c r="M1350" s="233"/>
      <c r="N1350" s="210"/>
      <c r="O1350" s="113"/>
    </row>
    <row r="1351" spans="1:15" s="115" customFormat="1" ht="18.95" customHeight="1">
      <c r="A1351" s="203"/>
      <c r="B1351" s="214"/>
      <c r="C1351" s="210"/>
      <c r="D1351" s="231"/>
      <c r="E1351" s="210"/>
      <c r="F1351" s="232"/>
      <c r="G1351" s="233"/>
      <c r="H1351" s="233"/>
      <c r="I1351" s="233"/>
      <c r="J1351" s="233"/>
      <c r="K1351" s="233"/>
      <c r="L1351" s="233"/>
      <c r="M1351" s="233"/>
      <c r="N1351" s="210"/>
      <c r="O1351" s="113"/>
    </row>
    <row r="1352" spans="1:15" s="115" customFormat="1" ht="18.95" customHeight="1">
      <c r="A1352" s="203"/>
      <c r="B1352" s="214"/>
      <c r="C1352" s="210"/>
      <c r="D1352" s="231"/>
      <c r="E1352" s="210"/>
      <c r="F1352" s="232"/>
      <c r="G1352" s="233"/>
      <c r="H1352" s="233"/>
      <c r="I1352" s="233"/>
      <c r="J1352" s="233"/>
      <c r="K1352" s="233"/>
      <c r="L1352" s="233"/>
      <c r="M1352" s="233"/>
      <c r="N1352" s="210"/>
      <c r="O1352" s="113"/>
    </row>
    <row r="1353" spans="1:15" s="115" customFormat="1" ht="18.95" customHeight="1">
      <c r="A1353" s="203"/>
      <c r="B1353" s="214"/>
      <c r="C1353" s="210"/>
      <c r="D1353" s="231"/>
      <c r="E1353" s="210"/>
      <c r="F1353" s="232"/>
      <c r="G1353" s="233"/>
      <c r="H1353" s="233"/>
      <c r="I1353" s="233"/>
      <c r="J1353" s="233"/>
      <c r="K1353" s="233"/>
      <c r="L1353" s="233"/>
      <c r="M1353" s="233"/>
      <c r="N1353" s="210"/>
      <c r="O1353" s="113"/>
    </row>
    <row r="1354" spans="1:15" s="115" customFormat="1" ht="18.95" customHeight="1">
      <c r="A1354" s="203"/>
      <c r="B1354" s="214"/>
      <c r="C1354" s="210"/>
      <c r="D1354" s="231"/>
      <c r="E1354" s="210"/>
      <c r="F1354" s="232"/>
      <c r="G1354" s="233"/>
      <c r="H1354" s="233"/>
      <c r="I1354" s="233"/>
      <c r="J1354" s="233"/>
      <c r="K1354" s="233"/>
      <c r="L1354" s="233"/>
      <c r="M1354" s="233"/>
      <c r="N1354" s="210"/>
      <c r="O1354" s="113"/>
    </row>
    <row r="1355" spans="1:15" s="115" customFormat="1" ht="18.95" customHeight="1">
      <c r="A1355" s="203"/>
      <c r="B1355" s="214"/>
      <c r="C1355" s="210"/>
      <c r="D1355" s="231"/>
      <c r="E1355" s="210"/>
      <c r="F1355" s="232"/>
      <c r="G1355" s="233"/>
      <c r="H1355" s="233"/>
      <c r="I1355" s="233"/>
      <c r="J1355" s="233"/>
      <c r="K1355" s="233"/>
      <c r="L1355" s="233"/>
      <c r="M1355" s="233"/>
      <c r="N1355" s="210"/>
      <c r="O1355" s="113"/>
    </row>
    <row r="1356" spans="1:15" s="115" customFormat="1" ht="18.95" customHeight="1">
      <c r="A1356" s="203"/>
      <c r="B1356" s="214"/>
      <c r="C1356" s="210"/>
      <c r="D1356" s="231"/>
      <c r="E1356" s="210"/>
      <c r="F1356" s="232"/>
      <c r="G1356" s="233"/>
      <c r="H1356" s="233"/>
      <c r="I1356" s="233"/>
      <c r="J1356" s="233"/>
      <c r="K1356" s="233"/>
      <c r="L1356" s="233"/>
      <c r="M1356" s="233"/>
      <c r="N1356" s="210"/>
      <c r="O1356" s="113"/>
    </row>
    <row r="1357" spans="1:15" s="115" customFormat="1" ht="18.95" customHeight="1">
      <c r="A1357" s="203"/>
      <c r="B1357" s="214"/>
      <c r="C1357" s="210"/>
      <c r="D1357" s="231"/>
      <c r="E1357" s="210"/>
      <c r="F1357" s="232"/>
      <c r="G1357" s="233"/>
      <c r="H1357" s="233"/>
      <c r="I1357" s="233"/>
      <c r="J1357" s="233"/>
      <c r="K1357" s="233"/>
      <c r="L1357" s="233"/>
      <c r="M1357" s="233"/>
      <c r="N1357" s="210"/>
      <c r="O1357" s="113"/>
    </row>
    <row r="1358" spans="1:15" s="115" customFormat="1" ht="18.95" customHeight="1">
      <c r="A1358" s="203"/>
      <c r="B1358" s="214"/>
      <c r="C1358" s="210"/>
      <c r="D1358" s="231"/>
      <c r="E1358" s="210"/>
      <c r="F1358" s="232"/>
      <c r="G1358" s="233"/>
      <c r="H1358" s="233"/>
      <c r="I1358" s="233"/>
      <c r="J1358" s="233"/>
      <c r="K1358" s="233"/>
      <c r="L1358" s="233"/>
      <c r="M1358" s="233"/>
      <c r="N1358" s="210"/>
      <c r="O1358" s="113"/>
    </row>
    <row r="1359" spans="1:15" s="115" customFormat="1" ht="18.95" customHeight="1">
      <c r="A1359" s="203"/>
      <c r="B1359" s="214"/>
      <c r="C1359" s="210"/>
      <c r="D1359" s="231"/>
      <c r="E1359" s="210"/>
      <c r="F1359" s="232"/>
      <c r="G1359" s="233"/>
      <c r="H1359" s="233"/>
      <c r="I1359" s="233"/>
      <c r="J1359" s="233"/>
      <c r="K1359" s="233"/>
      <c r="L1359" s="233"/>
      <c r="M1359" s="233"/>
      <c r="N1359" s="210"/>
      <c r="O1359" s="113"/>
    </row>
    <row r="1360" spans="1:15" s="115" customFormat="1" ht="18.95" customHeight="1">
      <c r="A1360" s="203"/>
      <c r="B1360" s="214"/>
      <c r="C1360" s="210"/>
      <c r="D1360" s="231"/>
      <c r="E1360" s="210"/>
      <c r="F1360" s="232"/>
      <c r="G1360" s="233"/>
      <c r="H1360" s="233"/>
      <c r="I1360" s="233"/>
      <c r="J1360" s="233"/>
      <c r="K1360" s="233"/>
      <c r="L1360" s="233"/>
      <c r="M1360" s="233"/>
      <c r="N1360" s="210"/>
      <c r="O1360" s="113"/>
    </row>
    <row r="1361" spans="1:15" s="115" customFormat="1" ht="18.95" customHeight="1">
      <c r="A1361" s="203"/>
      <c r="B1361" s="214"/>
      <c r="C1361" s="210"/>
      <c r="D1361" s="231"/>
      <c r="E1361" s="210"/>
      <c r="F1361" s="232"/>
      <c r="G1361" s="233"/>
      <c r="H1361" s="233"/>
      <c r="I1361" s="233"/>
      <c r="J1361" s="233"/>
      <c r="K1361" s="233"/>
      <c r="L1361" s="233"/>
      <c r="M1361" s="233"/>
      <c r="N1361" s="210"/>
      <c r="O1361" s="113"/>
    </row>
    <row r="1362" spans="1:15" s="115" customFormat="1" ht="18.95" customHeight="1">
      <c r="A1362" s="203"/>
      <c r="B1362" s="214"/>
      <c r="C1362" s="210"/>
      <c r="D1362" s="231"/>
      <c r="E1362" s="210"/>
      <c r="F1362" s="232"/>
      <c r="G1362" s="233"/>
      <c r="H1362" s="233"/>
      <c r="I1362" s="233"/>
      <c r="J1362" s="233"/>
      <c r="K1362" s="233"/>
      <c r="L1362" s="233"/>
      <c r="M1362" s="233"/>
      <c r="N1362" s="210"/>
      <c r="O1362" s="113"/>
    </row>
    <row r="1363" spans="1:15" s="115" customFormat="1" ht="18.95" customHeight="1">
      <c r="A1363" s="203"/>
      <c r="B1363" s="214"/>
      <c r="C1363" s="210"/>
      <c r="D1363" s="231"/>
      <c r="E1363" s="210"/>
      <c r="F1363" s="232"/>
      <c r="G1363" s="233"/>
      <c r="H1363" s="233"/>
      <c r="I1363" s="233"/>
      <c r="J1363" s="233"/>
      <c r="K1363" s="233"/>
      <c r="L1363" s="233"/>
      <c r="M1363" s="233"/>
      <c r="N1363" s="210"/>
      <c r="O1363" s="113"/>
    </row>
    <row r="1364" spans="1:15" s="115" customFormat="1" ht="18.95" customHeight="1">
      <c r="A1364" s="203"/>
      <c r="B1364" s="214"/>
      <c r="C1364" s="210"/>
      <c r="D1364" s="231"/>
      <c r="E1364" s="210"/>
      <c r="F1364" s="232"/>
      <c r="G1364" s="233"/>
      <c r="H1364" s="233"/>
      <c r="I1364" s="233"/>
      <c r="J1364" s="233"/>
      <c r="K1364" s="233"/>
      <c r="L1364" s="233"/>
      <c r="M1364" s="233"/>
      <c r="N1364" s="210"/>
      <c r="O1364" s="113"/>
    </row>
    <row r="1365" spans="1:15" s="115" customFormat="1" ht="18.95" customHeight="1">
      <c r="A1365" s="203"/>
      <c r="B1365" s="214"/>
      <c r="C1365" s="210"/>
      <c r="D1365" s="231"/>
      <c r="E1365" s="210"/>
      <c r="F1365" s="232"/>
      <c r="G1365" s="233"/>
      <c r="H1365" s="233"/>
      <c r="I1365" s="233"/>
      <c r="J1365" s="233"/>
      <c r="K1365" s="233"/>
      <c r="L1365" s="233"/>
      <c r="M1365" s="233"/>
      <c r="N1365" s="210"/>
      <c r="O1365" s="113"/>
    </row>
    <row r="1366" spans="1:15" s="115" customFormat="1" ht="18.95" customHeight="1">
      <c r="A1366" s="203"/>
      <c r="B1366" s="214"/>
      <c r="C1366" s="210"/>
      <c r="D1366" s="231"/>
      <c r="E1366" s="210"/>
      <c r="F1366" s="232"/>
      <c r="G1366" s="233"/>
      <c r="H1366" s="233"/>
      <c r="I1366" s="233"/>
      <c r="J1366" s="233"/>
      <c r="K1366" s="233"/>
      <c r="L1366" s="233"/>
      <c r="M1366" s="233"/>
      <c r="N1366" s="210"/>
      <c r="O1366" s="113"/>
    </row>
    <row r="1367" spans="1:15" s="115" customFormat="1" ht="18.95" customHeight="1">
      <c r="A1367" s="203"/>
      <c r="B1367" s="214"/>
      <c r="C1367" s="210"/>
      <c r="D1367" s="231"/>
      <c r="E1367" s="210"/>
      <c r="F1367" s="232"/>
      <c r="G1367" s="233"/>
      <c r="H1367" s="233"/>
      <c r="I1367" s="233"/>
      <c r="J1367" s="233"/>
      <c r="K1367" s="233"/>
      <c r="L1367" s="233"/>
      <c r="M1367" s="233"/>
      <c r="N1367" s="210"/>
      <c r="O1367" s="113"/>
    </row>
    <row r="1368" spans="1:15" s="115" customFormat="1" ht="18.95" customHeight="1">
      <c r="A1368" s="203"/>
      <c r="B1368" s="214"/>
      <c r="C1368" s="210"/>
      <c r="D1368" s="231"/>
      <c r="E1368" s="210"/>
      <c r="F1368" s="232"/>
      <c r="G1368" s="233"/>
      <c r="H1368" s="233"/>
      <c r="I1368" s="233"/>
      <c r="J1368" s="233"/>
      <c r="K1368" s="233"/>
      <c r="L1368" s="233"/>
      <c r="M1368" s="233"/>
      <c r="N1368" s="210"/>
      <c r="O1368" s="113"/>
    </row>
    <row r="1369" spans="1:15" s="115" customFormat="1" ht="18.95" customHeight="1">
      <c r="A1369" s="203"/>
      <c r="B1369" s="214"/>
      <c r="C1369" s="210"/>
      <c r="D1369" s="231"/>
      <c r="E1369" s="210"/>
      <c r="F1369" s="232"/>
      <c r="G1369" s="233"/>
      <c r="H1369" s="233"/>
      <c r="I1369" s="233"/>
      <c r="J1369" s="233"/>
      <c r="K1369" s="233"/>
      <c r="L1369" s="233"/>
      <c r="M1369" s="233"/>
      <c r="N1369" s="210"/>
      <c r="O1369" s="113"/>
    </row>
    <row r="1370" spans="1:15" s="115" customFormat="1" ht="18.95" customHeight="1">
      <c r="A1370" s="203"/>
      <c r="B1370" s="214"/>
      <c r="C1370" s="210"/>
      <c r="D1370" s="231"/>
      <c r="E1370" s="210"/>
      <c r="F1370" s="232"/>
      <c r="G1370" s="233"/>
      <c r="H1370" s="233"/>
      <c r="I1370" s="233"/>
      <c r="J1370" s="233"/>
      <c r="K1370" s="233"/>
      <c r="L1370" s="233"/>
      <c r="M1370" s="233"/>
      <c r="N1370" s="210"/>
      <c r="O1370" s="113"/>
    </row>
    <row r="1371" spans="1:15" s="115" customFormat="1" ht="18.95" customHeight="1">
      <c r="A1371" s="203"/>
      <c r="B1371" s="214"/>
      <c r="C1371" s="210"/>
      <c r="D1371" s="231"/>
      <c r="E1371" s="210"/>
      <c r="F1371" s="232"/>
      <c r="G1371" s="233"/>
      <c r="H1371" s="233"/>
      <c r="I1371" s="233"/>
      <c r="J1371" s="233"/>
      <c r="K1371" s="233"/>
      <c r="L1371" s="233"/>
      <c r="M1371" s="233"/>
      <c r="N1371" s="210"/>
      <c r="O1371" s="113"/>
    </row>
    <row r="1372" spans="1:15" s="115" customFormat="1" ht="18.95" customHeight="1">
      <c r="A1372" s="203"/>
      <c r="B1372" s="214"/>
      <c r="C1372" s="210"/>
      <c r="D1372" s="231"/>
      <c r="E1372" s="210"/>
      <c r="F1372" s="232"/>
      <c r="G1372" s="233"/>
      <c r="H1372" s="233"/>
      <c r="I1372" s="233"/>
      <c r="J1372" s="233"/>
      <c r="K1372" s="233"/>
      <c r="L1372" s="233"/>
      <c r="M1372" s="233"/>
      <c r="N1372" s="210"/>
      <c r="O1372" s="113"/>
    </row>
    <row r="1373" spans="1:15" s="115" customFormat="1" ht="18.95" customHeight="1">
      <c r="A1373" s="203"/>
      <c r="B1373" s="214"/>
      <c r="C1373" s="210"/>
      <c r="D1373" s="231"/>
      <c r="E1373" s="210"/>
      <c r="F1373" s="232"/>
      <c r="G1373" s="233"/>
      <c r="H1373" s="233"/>
      <c r="I1373" s="233"/>
      <c r="J1373" s="233"/>
      <c r="K1373" s="233"/>
      <c r="L1373" s="233"/>
      <c r="M1373" s="233"/>
      <c r="N1373" s="210"/>
      <c r="O1373" s="113"/>
    </row>
    <row r="1374" spans="1:15" s="115" customFormat="1" ht="18.95" customHeight="1">
      <c r="A1374" s="203"/>
      <c r="B1374" s="214"/>
      <c r="C1374" s="210"/>
      <c r="D1374" s="231"/>
      <c r="E1374" s="210"/>
      <c r="F1374" s="232"/>
      <c r="G1374" s="233"/>
      <c r="H1374" s="233"/>
      <c r="I1374" s="233"/>
      <c r="J1374" s="233"/>
      <c r="K1374" s="233"/>
      <c r="L1374" s="233"/>
      <c r="M1374" s="233"/>
      <c r="N1374" s="210"/>
      <c r="O1374" s="113"/>
    </row>
    <row r="1375" spans="1:15" s="115" customFormat="1" ht="18.95" customHeight="1">
      <c r="A1375" s="203"/>
      <c r="B1375" s="214"/>
      <c r="C1375" s="210"/>
      <c r="D1375" s="231"/>
      <c r="E1375" s="210"/>
      <c r="F1375" s="232"/>
      <c r="G1375" s="233"/>
      <c r="H1375" s="233"/>
      <c r="I1375" s="233"/>
      <c r="J1375" s="233"/>
      <c r="K1375" s="233"/>
      <c r="L1375" s="233"/>
      <c r="M1375" s="233"/>
      <c r="N1375" s="210"/>
      <c r="O1375" s="113"/>
    </row>
    <row r="1376" spans="1:15" s="115" customFormat="1" ht="18.95" customHeight="1">
      <c r="A1376" s="203"/>
      <c r="B1376" s="214"/>
      <c r="C1376" s="210"/>
      <c r="D1376" s="231"/>
      <c r="E1376" s="210"/>
      <c r="F1376" s="232"/>
      <c r="G1376" s="233"/>
      <c r="H1376" s="233"/>
      <c r="I1376" s="233"/>
      <c r="J1376" s="233"/>
      <c r="K1376" s="233"/>
      <c r="L1376" s="233"/>
      <c r="M1376" s="233"/>
      <c r="N1376" s="210"/>
      <c r="O1376" s="113"/>
    </row>
    <row r="1377" spans="1:15" s="115" customFormat="1" ht="18.95" customHeight="1">
      <c r="A1377" s="203"/>
      <c r="B1377" s="214"/>
      <c r="C1377" s="210"/>
      <c r="D1377" s="231"/>
      <c r="E1377" s="210"/>
      <c r="F1377" s="232"/>
      <c r="G1377" s="233"/>
      <c r="H1377" s="233"/>
      <c r="I1377" s="233"/>
      <c r="J1377" s="233"/>
      <c r="K1377" s="233"/>
      <c r="L1377" s="233"/>
      <c r="M1377" s="233"/>
      <c r="N1377" s="210"/>
      <c r="O1377" s="113"/>
    </row>
    <row r="1378" spans="1:15" s="115" customFormat="1" ht="18.95" customHeight="1">
      <c r="A1378" s="203"/>
      <c r="B1378" s="214"/>
      <c r="C1378" s="210"/>
      <c r="D1378" s="231"/>
      <c r="E1378" s="210"/>
      <c r="F1378" s="232"/>
      <c r="G1378" s="233"/>
      <c r="H1378" s="233"/>
      <c r="I1378" s="233"/>
      <c r="J1378" s="233"/>
      <c r="K1378" s="233"/>
      <c r="L1378" s="233"/>
      <c r="M1378" s="233"/>
      <c r="N1378" s="210"/>
      <c r="O1378" s="113"/>
    </row>
    <row r="1379" spans="1:15" s="115" customFormat="1" ht="18.95" customHeight="1">
      <c r="A1379" s="203"/>
      <c r="B1379" s="214"/>
      <c r="C1379" s="210"/>
      <c r="D1379" s="231"/>
      <c r="E1379" s="210"/>
      <c r="F1379" s="232"/>
      <c r="G1379" s="233"/>
      <c r="H1379" s="233"/>
      <c r="I1379" s="233"/>
      <c r="J1379" s="233"/>
      <c r="K1379" s="233"/>
      <c r="L1379" s="233"/>
      <c r="M1379" s="233"/>
      <c r="N1379" s="210"/>
      <c r="O1379" s="113"/>
    </row>
    <row r="1380" spans="1:15" s="115" customFormat="1" ht="18.95" customHeight="1">
      <c r="A1380" s="203"/>
      <c r="B1380" s="214"/>
      <c r="C1380" s="210"/>
      <c r="D1380" s="231"/>
      <c r="E1380" s="210"/>
      <c r="F1380" s="232"/>
      <c r="G1380" s="233"/>
      <c r="H1380" s="233"/>
      <c r="I1380" s="233"/>
      <c r="J1380" s="233"/>
      <c r="K1380" s="233"/>
      <c r="L1380" s="233"/>
      <c r="M1380" s="233"/>
      <c r="N1380" s="210"/>
      <c r="O1380" s="113"/>
    </row>
    <row r="1381" spans="1:15" s="115" customFormat="1" ht="18.95" customHeight="1">
      <c r="A1381" s="203"/>
      <c r="B1381" s="214"/>
      <c r="C1381" s="210"/>
      <c r="D1381" s="231"/>
      <c r="E1381" s="210"/>
      <c r="F1381" s="232"/>
      <c r="G1381" s="233"/>
      <c r="H1381" s="233"/>
      <c r="I1381" s="233"/>
      <c r="J1381" s="233"/>
      <c r="K1381" s="233"/>
      <c r="L1381" s="233"/>
      <c r="M1381" s="233"/>
      <c r="N1381" s="210"/>
      <c r="O1381" s="113"/>
    </row>
    <row r="1382" spans="1:15" s="115" customFormat="1" ht="18.95" customHeight="1">
      <c r="A1382" s="203"/>
      <c r="B1382" s="214"/>
      <c r="C1382" s="210"/>
      <c r="D1382" s="231"/>
      <c r="E1382" s="210"/>
      <c r="F1382" s="232"/>
      <c r="G1382" s="233"/>
      <c r="H1382" s="233"/>
      <c r="I1382" s="233"/>
      <c r="J1382" s="233"/>
      <c r="K1382" s="233"/>
      <c r="L1382" s="233"/>
      <c r="M1382" s="233"/>
      <c r="N1382" s="210"/>
      <c r="O1382" s="113"/>
    </row>
    <row r="1383" spans="1:15" s="115" customFormat="1" ht="18.95" customHeight="1">
      <c r="A1383" s="203"/>
      <c r="B1383" s="214"/>
      <c r="C1383" s="210"/>
      <c r="D1383" s="231"/>
      <c r="E1383" s="210"/>
      <c r="F1383" s="232"/>
      <c r="G1383" s="233"/>
      <c r="H1383" s="233"/>
      <c r="I1383" s="233"/>
      <c r="J1383" s="233"/>
      <c r="K1383" s="233"/>
      <c r="L1383" s="233"/>
      <c r="M1383" s="233"/>
      <c r="N1383" s="210"/>
      <c r="O1383" s="113"/>
    </row>
    <row r="1384" spans="1:15" s="115" customFormat="1" ht="18.95" customHeight="1">
      <c r="A1384" s="203"/>
      <c r="B1384" s="214"/>
      <c r="C1384" s="210"/>
      <c r="D1384" s="231"/>
      <c r="E1384" s="210"/>
      <c r="F1384" s="232"/>
      <c r="G1384" s="233"/>
      <c r="H1384" s="233"/>
      <c r="I1384" s="233"/>
      <c r="J1384" s="233"/>
      <c r="K1384" s="233"/>
      <c r="L1384" s="233"/>
      <c r="M1384" s="233"/>
      <c r="N1384" s="210"/>
      <c r="O1384" s="113"/>
    </row>
    <row r="1385" spans="1:15" s="115" customFormat="1" ht="18.95" customHeight="1">
      <c r="A1385" s="203"/>
      <c r="B1385" s="214"/>
      <c r="C1385" s="210"/>
      <c r="D1385" s="231"/>
      <c r="E1385" s="210"/>
      <c r="F1385" s="232"/>
      <c r="G1385" s="233"/>
      <c r="H1385" s="233"/>
      <c r="I1385" s="233"/>
      <c r="J1385" s="233"/>
      <c r="K1385" s="233"/>
      <c r="L1385" s="233"/>
      <c r="M1385" s="233"/>
      <c r="N1385" s="210"/>
      <c r="O1385" s="113"/>
    </row>
    <row r="1386" spans="1:15" s="115" customFormat="1" ht="18.95" customHeight="1">
      <c r="A1386" s="203"/>
      <c r="B1386" s="214"/>
      <c r="C1386" s="210"/>
      <c r="D1386" s="231"/>
      <c r="E1386" s="210"/>
      <c r="F1386" s="232"/>
      <c r="G1386" s="233"/>
      <c r="H1386" s="233"/>
      <c r="I1386" s="233"/>
      <c r="J1386" s="233"/>
      <c r="K1386" s="233"/>
      <c r="L1386" s="233"/>
      <c r="M1386" s="233"/>
      <c r="N1386" s="210"/>
      <c r="O1386" s="113"/>
    </row>
    <row r="1387" spans="1:15" s="115" customFormat="1" ht="18.95" customHeight="1">
      <c r="A1387" s="203"/>
      <c r="B1387" s="214"/>
      <c r="C1387" s="210"/>
      <c r="D1387" s="231"/>
      <c r="E1387" s="210"/>
      <c r="F1387" s="232"/>
      <c r="G1387" s="233"/>
      <c r="H1387" s="233"/>
      <c r="I1387" s="233"/>
      <c r="J1387" s="233"/>
      <c r="K1387" s="233"/>
      <c r="L1387" s="233"/>
      <c r="M1387" s="233"/>
      <c r="N1387" s="210"/>
      <c r="O1387" s="113"/>
    </row>
    <row r="1388" spans="1:15" s="115" customFormat="1" ht="18.95" customHeight="1">
      <c r="A1388" s="203"/>
      <c r="B1388" s="214"/>
      <c r="C1388" s="210"/>
      <c r="D1388" s="231"/>
      <c r="E1388" s="210"/>
      <c r="F1388" s="232"/>
      <c r="G1388" s="233"/>
      <c r="H1388" s="233"/>
      <c r="I1388" s="233"/>
      <c r="J1388" s="233"/>
      <c r="K1388" s="233"/>
      <c r="L1388" s="233"/>
      <c r="M1388" s="233"/>
      <c r="N1388" s="210"/>
      <c r="O1388" s="113"/>
    </row>
    <row r="1389" spans="1:15" s="115" customFormat="1" ht="18.95" customHeight="1">
      <c r="A1389" s="203"/>
      <c r="B1389" s="214"/>
      <c r="C1389" s="210"/>
      <c r="D1389" s="231"/>
      <c r="E1389" s="210"/>
      <c r="F1389" s="232"/>
      <c r="G1389" s="233"/>
      <c r="H1389" s="233"/>
      <c r="I1389" s="233"/>
      <c r="J1389" s="233"/>
      <c r="K1389" s="233"/>
      <c r="L1389" s="233"/>
      <c r="M1389" s="233"/>
      <c r="N1389" s="210"/>
      <c r="O1389" s="113"/>
    </row>
    <row r="1390" spans="1:15" s="115" customFormat="1" ht="18.95" customHeight="1">
      <c r="A1390" s="203"/>
      <c r="B1390" s="214"/>
      <c r="C1390" s="210"/>
      <c r="D1390" s="231"/>
      <c r="E1390" s="210"/>
      <c r="F1390" s="232"/>
      <c r="G1390" s="233"/>
      <c r="H1390" s="233"/>
      <c r="I1390" s="233"/>
      <c r="J1390" s="233"/>
      <c r="K1390" s="233"/>
      <c r="L1390" s="233"/>
      <c r="M1390" s="233"/>
      <c r="N1390" s="210"/>
      <c r="O1390" s="113"/>
    </row>
    <row r="1391" spans="1:15" s="115" customFormat="1" ht="18.95" customHeight="1">
      <c r="A1391" s="203"/>
      <c r="B1391" s="214"/>
      <c r="C1391" s="210"/>
      <c r="D1391" s="231"/>
      <c r="E1391" s="210"/>
      <c r="F1391" s="232"/>
      <c r="G1391" s="233"/>
      <c r="H1391" s="233"/>
      <c r="I1391" s="233"/>
      <c r="J1391" s="233"/>
      <c r="K1391" s="233"/>
      <c r="L1391" s="233"/>
      <c r="M1391" s="233"/>
      <c r="N1391" s="210"/>
      <c r="O1391" s="113"/>
    </row>
    <row r="1392" spans="1:15" s="115" customFormat="1" ht="18.95" customHeight="1">
      <c r="A1392" s="203"/>
      <c r="B1392" s="214"/>
      <c r="C1392" s="210"/>
      <c r="D1392" s="231"/>
      <c r="E1392" s="210"/>
      <c r="F1392" s="232"/>
      <c r="G1392" s="233"/>
      <c r="H1392" s="233"/>
      <c r="I1392" s="233"/>
      <c r="J1392" s="233"/>
      <c r="K1392" s="233"/>
      <c r="L1392" s="233"/>
      <c r="M1392" s="233"/>
      <c r="N1392" s="210"/>
      <c r="O1392" s="113"/>
    </row>
    <row r="1393" spans="1:15" s="115" customFormat="1" ht="18.95" customHeight="1">
      <c r="A1393" s="203"/>
      <c r="B1393" s="214"/>
      <c r="C1393" s="210"/>
      <c r="D1393" s="231"/>
      <c r="E1393" s="210"/>
      <c r="F1393" s="232"/>
      <c r="G1393" s="233"/>
      <c r="H1393" s="233"/>
      <c r="I1393" s="233"/>
      <c r="J1393" s="233"/>
      <c r="K1393" s="233"/>
      <c r="L1393" s="233"/>
      <c r="M1393" s="233"/>
      <c r="N1393" s="210"/>
      <c r="O1393" s="113"/>
    </row>
    <row r="1394" spans="1:15" s="115" customFormat="1" ht="18.95" customHeight="1">
      <c r="A1394" s="203"/>
      <c r="B1394" s="214"/>
      <c r="C1394" s="210"/>
      <c r="D1394" s="231"/>
      <c r="E1394" s="210"/>
      <c r="F1394" s="232"/>
      <c r="G1394" s="233"/>
      <c r="H1394" s="233"/>
      <c r="I1394" s="233"/>
      <c r="J1394" s="233"/>
      <c r="K1394" s="233"/>
      <c r="L1394" s="233"/>
      <c r="M1394" s="233"/>
      <c r="N1394" s="210"/>
      <c r="O1394" s="113"/>
    </row>
    <row r="1395" spans="1:15" s="115" customFormat="1" ht="18.95" customHeight="1">
      <c r="A1395" s="203"/>
      <c r="B1395" s="214"/>
      <c r="C1395" s="210"/>
      <c r="D1395" s="231"/>
      <c r="E1395" s="210"/>
      <c r="F1395" s="232"/>
      <c r="G1395" s="233"/>
      <c r="H1395" s="233"/>
      <c r="I1395" s="233"/>
      <c r="J1395" s="233"/>
      <c r="K1395" s="233"/>
      <c r="L1395" s="233"/>
      <c r="M1395" s="233"/>
      <c r="N1395" s="210"/>
      <c r="O1395" s="113"/>
    </row>
    <row r="1396" spans="1:15" s="115" customFormat="1" ht="18.95" customHeight="1">
      <c r="A1396" s="203"/>
      <c r="B1396" s="214"/>
      <c r="C1396" s="210"/>
      <c r="D1396" s="231"/>
      <c r="E1396" s="210"/>
      <c r="F1396" s="232"/>
      <c r="G1396" s="233"/>
      <c r="H1396" s="233"/>
      <c r="I1396" s="233"/>
      <c r="J1396" s="233"/>
      <c r="K1396" s="233"/>
      <c r="L1396" s="233"/>
      <c r="M1396" s="233"/>
      <c r="N1396" s="210"/>
      <c r="O1396" s="113"/>
    </row>
    <row r="1397" spans="1:15" s="115" customFormat="1" ht="18.95" customHeight="1">
      <c r="A1397" s="203"/>
      <c r="B1397" s="214"/>
      <c r="C1397" s="210"/>
      <c r="D1397" s="231"/>
      <c r="E1397" s="210"/>
      <c r="F1397" s="232"/>
      <c r="G1397" s="233"/>
      <c r="H1397" s="233"/>
      <c r="I1397" s="233"/>
      <c r="J1397" s="233"/>
      <c r="K1397" s="233"/>
      <c r="L1397" s="233"/>
      <c r="M1397" s="233"/>
      <c r="N1397" s="210"/>
      <c r="O1397" s="113"/>
    </row>
    <row r="1398" spans="1:15" s="115" customFormat="1" ht="18.95" customHeight="1">
      <c r="A1398" s="203"/>
      <c r="B1398" s="214"/>
      <c r="C1398" s="210"/>
      <c r="D1398" s="231"/>
      <c r="E1398" s="210"/>
      <c r="F1398" s="232"/>
      <c r="G1398" s="233"/>
      <c r="H1398" s="233"/>
      <c r="I1398" s="233"/>
      <c r="J1398" s="233"/>
      <c r="K1398" s="233"/>
      <c r="L1398" s="233"/>
      <c r="M1398" s="233"/>
      <c r="N1398" s="210"/>
      <c r="O1398" s="113"/>
    </row>
    <row r="1399" spans="1:15" s="115" customFormat="1" ht="18.95" customHeight="1">
      <c r="A1399" s="203"/>
      <c r="B1399" s="214"/>
      <c r="C1399" s="210"/>
      <c r="D1399" s="231"/>
      <c r="E1399" s="210"/>
      <c r="F1399" s="232"/>
      <c r="G1399" s="233"/>
      <c r="H1399" s="233"/>
      <c r="I1399" s="233"/>
      <c r="J1399" s="233"/>
      <c r="K1399" s="233"/>
      <c r="L1399" s="233"/>
      <c r="M1399" s="233"/>
      <c r="N1399" s="210"/>
      <c r="O1399" s="113"/>
    </row>
    <row r="1400" spans="1:15" s="115" customFormat="1" ht="18.95" customHeight="1">
      <c r="A1400" s="203"/>
      <c r="B1400" s="214"/>
      <c r="C1400" s="210"/>
      <c r="D1400" s="231"/>
      <c r="E1400" s="210"/>
      <c r="F1400" s="232"/>
      <c r="G1400" s="233"/>
      <c r="H1400" s="233"/>
      <c r="I1400" s="233"/>
      <c r="J1400" s="233"/>
      <c r="K1400" s="233"/>
      <c r="L1400" s="233"/>
      <c r="M1400" s="233"/>
      <c r="N1400" s="210"/>
      <c r="O1400" s="113"/>
    </row>
    <row r="1401" spans="1:15" s="115" customFormat="1" ht="18.95" customHeight="1">
      <c r="A1401" s="203"/>
      <c r="B1401" s="214"/>
      <c r="C1401" s="210"/>
      <c r="D1401" s="231"/>
      <c r="E1401" s="210"/>
      <c r="F1401" s="232"/>
      <c r="G1401" s="233"/>
      <c r="H1401" s="233"/>
      <c r="I1401" s="233"/>
      <c r="J1401" s="233"/>
      <c r="K1401" s="233"/>
      <c r="L1401" s="233"/>
      <c r="M1401" s="233"/>
      <c r="N1401" s="210"/>
      <c r="O1401" s="113"/>
    </row>
    <row r="1402" spans="1:15" s="115" customFormat="1" ht="18.95" customHeight="1">
      <c r="A1402" s="203"/>
      <c r="B1402" s="214"/>
      <c r="C1402" s="210"/>
      <c r="D1402" s="231"/>
      <c r="E1402" s="210"/>
      <c r="F1402" s="232"/>
      <c r="G1402" s="233"/>
      <c r="H1402" s="233"/>
      <c r="I1402" s="233"/>
      <c r="J1402" s="233"/>
      <c r="K1402" s="233"/>
      <c r="L1402" s="233"/>
      <c r="M1402" s="233"/>
      <c r="N1402" s="210"/>
      <c r="O1402" s="113"/>
    </row>
    <row r="1403" spans="1:15" s="115" customFormat="1" ht="18.95" customHeight="1">
      <c r="A1403" s="203"/>
      <c r="B1403" s="214"/>
      <c r="C1403" s="210"/>
      <c r="D1403" s="231"/>
      <c r="E1403" s="210"/>
      <c r="F1403" s="232"/>
      <c r="G1403" s="233"/>
      <c r="H1403" s="233"/>
      <c r="I1403" s="233"/>
      <c r="J1403" s="233"/>
      <c r="K1403" s="233"/>
      <c r="L1403" s="233"/>
      <c r="M1403" s="233"/>
      <c r="N1403" s="210"/>
      <c r="O1403" s="113"/>
    </row>
    <row r="1404" spans="1:15" s="115" customFormat="1" ht="18.95" customHeight="1">
      <c r="A1404" s="203"/>
      <c r="B1404" s="214"/>
      <c r="C1404" s="210"/>
      <c r="D1404" s="231"/>
      <c r="E1404" s="210"/>
      <c r="F1404" s="232"/>
      <c r="G1404" s="233"/>
      <c r="H1404" s="233"/>
      <c r="I1404" s="233"/>
      <c r="J1404" s="233"/>
      <c r="K1404" s="233"/>
      <c r="L1404" s="233"/>
      <c r="M1404" s="233"/>
      <c r="N1404" s="210"/>
      <c r="O1404" s="113"/>
    </row>
    <row r="1405" spans="1:15" s="115" customFormat="1" ht="18.95" customHeight="1">
      <c r="A1405" s="203"/>
      <c r="B1405" s="214"/>
      <c r="C1405" s="210"/>
      <c r="D1405" s="231"/>
      <c r="E1405" s="210"/>
      <c r="F1405" s="232"/>
      <c r="G1405" s="233"/>
      <c r="H1405" s="233"/>
      <c r="I1405" s="233"/>
      <c r="J1405" s="233"/>
      <c r="K1405" s="233"/>
      <c r="L1405" s="233"/>
      <c r="M1405" s="233"/>
      <c r="N1405" s="210"/>
      <c r="O1405" s="113"/>
    </row>
    <row r="1406" spans="1:15" s="115" customFormat="1" ht="18.95" customHeight="1">
      <c r="A1406" s="203"/>
      <c r="B1406" s="214"/>
      <c r="C1406" s="210"/>
      <c r="D1406" s="231"/>
      <c r="E1406" s="210"/>
      <c r="F1406" s="232"/>
      <c r="G1406" s="233"/>
      <c r="H1406" s="233"/>
      <c r="I1406" s="233"/>
      <c r="J1406" s="233"/>
      <c r="K1406" s="233"/>
      <c r="L1406" s="233"/>
      <c r="M1406" s="233"/>
      <c r="N1406" s="210"/>
      <c r="O1406" s="113"/>
    </row>
    <row r="1407" spans="1:15" s="115" customFormat="1" ht="18.95" customHeight="1">
      <c r="A1407" s="203"/>
      <c r="B1407" s="214"/>
      <c r="C1407" s="210"/>
      <c r="D1407" s="231"/>
      <c r="E1407" s="210"/>
      <c r="F1407" s="232"/>
      <c r="G1407" s="233"/>
      <c r="H1407" s="233"/>
      <c r="I1407" s="233"/>
      <c r="J1407" s="233"/>
      <c r="K1407" s="233"/>
      <c r="L1407" s="233"/>
      <c r="M1407" s="233"/>
      <c r="N1407" s="210"/>
      <c r="O1407" s="113"/>
    </row>
    <row r="1408" spans="1:15" s="115" customFormat="1" ht="18.95" customHeight="1">
      <c r="A1408" s="203"/>
      <c r="B1408" s="214"/>
      <c r="C1408" s="210"/>
      <c r="D1408" s="231"/>
      <c r="E1408" s="210"/>
      <c r="F1408" s="232"/>
      <c r="G1408" s="233"/>
      <c r="H1408" s="233"/>
      <c r="I1408" s="233"/>
      <c r="J1408" s="233"/>
      <c r="K1408" s="233"/>
      <c r="L1408" s="233"/>
      <c r="M1408" s="233"/>
      <c r="N1408" s="210"/>
      <c r="O1408" s="113"/>
    </row>
    <row r="1409" spans="1:15" s="115" customFormat="1" ht="18.95" customHeight="1">
      <c r="A1409" s="203"/>
      <c r="B1409" s="214"/>
      <c r="C1409" s="210"/>
      <c r="D1409" s="231"/>
      <c r="E1409" s="210"/>
      <c r="F1409" s="232"/>
      <c r="G1409" s="233"/>
      <c r="H1409" s="233"/>
      <c r="I1409" s="233"/>
      <c r="J1409" s="233"/>
      <c r="K1409" s="233"/>
      <c r="L1409" s="233"/>
      <c r="M1409" s="233"/>
      <c r="N1409" s="210"/>
      <c r="O1409" s="113"/>
    </row>
    <row r="1410" spans="1:15" s="115" customFormat="1" ht="18.95" customHeight="1">
      <c r="A1410" s="203"/>
      <c r="B1410" s="214"/>
      <c r="C1410" s="210"/>
      <c r="D1410" s="231"/>
      <c r="E1410" s="210"/>
      <c r="F1410" s="232"/>
      <c r="G1410" s="233"/>
      <c r="H1410" s="233"/>
      <c r="I1410" s="233"/>
      <c r="J1410" s="233"/>
      <c r="K1410" s="233"/>
      <c r="L1410" s="233"/>
      <c r="M1410" s="233"/>
      <c r="N1410" s="210"/>
      <c r="O1410" s="113"/>
    </row>
    <row r="1411" spans="1:15" s="115" customFormat="1" ht="18.95" customHeight="1">
      <c r="A1411" s="203"/>
      <c r="B1411" s="214"/>
      <c r="C1411" s="210"/>
      <c r="D1411" s="231"/>
      <c r="E1411" s="210"/>
      <c r="F1411" s="232"/>
      <c r="G1411" s="233"/>
      <c r="H1411" s="233"/>
      <c r="I1411" s="233"/>
      <c r="J1411" s="233"/>
      <c r="K1411" s="233"/>
      <c r="L1411" s="233"/>
      <c r="M1411" s="233"/>
      <c r="N1411" s="210"/>
      <c r="O1411" s="113"/>
    </row>
    <row r="1412" spans="1:15" s="115" customFormat="1" ht="18.95" customHeight="1">
      <c r="A1412" s="203"/>
      <c r="B1412" s="214"/>
      <c r="C1412" s="210"/>
      <c r="D1412" s="231"/>
      <c r="E1412" s="210"/>
      <c r="F1412" s="232"/>
      <c r="G1412" s="233"/>
      <c r="H1412" s="233"/>
      <c r="I1412" s="233"/>
      <c r="J1412" s="233"/>
      <c r="K1412" s="233"/>
      <c r="L1412" s="233"/>
      <c r="M1412" s="233"/>
      <c r="N1412" s="210"/>
      <c r="O1412" s="113"/>
    </row>
    <row r="1413" spans="1:15" s="115" customFormat="1" ht="18.95" customHeight="1">
      <c r="A1413" s="203"/>
      <c r="B1413" s="214"/>
      <c r="C1413" s="210"/>
      <c r="D1413" s="231"/>
      <c r="E1413" s="210"/>
      <c r="F1413" s="232"/>
      <c r="G1413" s="233"/>
      <c r="H1413" s="233"/>
      <c r="I1413" s="233"/>
      <c r="J1413" s="233"/>
      <c r="K1413" s="233"/>
      <c r="L1413" s="233"/>
      <c r="M1413" s="233"/>
      <c r="N1413" s="210"/>
      <c r="O1413" s="113"/>
    </row>
    <row r="1414" spans="1:15" s="115" customFormat="1" ht="18.95" customHeight="1">
      <c r="A1414" s="203"/>
      <c r="B1414" s="214"/>
      <c r="C1414" s="210"/>
      <c r="D1414" s="231"/>
      <c r="E1414" s="210"/>
      <c r="F1414" s="232"/>
      <c r="G1414" s="233"/>
      <c r="H1414" s="233"/>
      <c r="I1414" s="233"/>
      <c r="J1414" s="233"/>
      <c r="K1414" s="233"/>
      <c r="L1414" s="233"/>
      <c r="M1414" s="233"/>
      <c r="N1414" s="210"/>
      <c r="O1414" s="113"/>
    </row>
    <row r="1415" spans="1:15" s="115" customFormat="1" ht="18.95" customHeight="1">
      <c r="A1415" s="203"/>
      <c r="B1415" s="214"/>
      <c r="C1415" s="210"/>
      <c r="D1415" s="231"/>
      <c r="E1415" s="210"/>
      <c r="F1415" s="232"/>
      <c r="G1415" s="233"/>
      <c r="H1415" s="233"/>
      <c r="I1415" s="233"/>
      <c r="J1415" s="233"/>
      <c r="K1415" s="233"/>
      <c r="L1415" s="233"/>
      <c r="M1415" s="233"/>
      <c r="N1415" s="210"/>
      <c r="O1415" s="113"/>
    </row>
    <row r="1416" spans="1:15" s="115" customFormat="1" ht="18.95" customHeight="1">
      <c r="A1416" s="203"/>
      <c r="B1416" s="214"/>
      <c r="C1416" s="210"/>
      <c r="D1416" s="231"/>
      <c r="E1416" s="210"/>
      <c r="F1416" s="232"/>
      <c r="G1416" s="233"/>
      <c r="H1416" s="233"/>
      <c r="I1416" s="233"/>
      <c r="J1416" s="233"/>
      <c r="K1416" s="233"/>
      <c r="L1416" s="233"/>
      <c r="M1416" s="233"/>
      <c r="N1416" s="210"/>
      <c r="O1416" s="113"/>
    </row>
    <row r="1417" spans="1:15" s="115" customFormat="1" ht="18.95" customHeight="1">
      <c r="A1417" s="203"/>
      <c r="B1417" s="214"/>
      <c r="C1417" s="210"/>
      <c r="D1417" s="231"/>
      <c r="E1417" s="210"/>
      <c r="F1417" s="232"/>
      <c r="G1417" s="233"/>
      <c r="H1417" s="233"/>
      <c r="I1417" s="233"/>
      <c r="J1417" s="233"/>
      <c r="K1417" s="233"/>
      <c r="L1417" s="233"/>
      <c r="M1417" s="233"/>
      <c r="N1417" s="210"/>
      <c r="O1417" s="113"/>
    </row>
    <row r="1418" spans="1:15" s="115" customFormat="1" ht="18.95" customHeight="1">
      <c r="A1418" s="203"/>
      <c r="B1418" s="214"/>
      <c r="C1418" s="210"/>
      <c r="D1418" s="231"/>
      <c r="E1418" s="210"/>
      <c r="F1418" s="232"/>
      <c r="G1418" s="233"/>
      <c r="H1418" s="233"/>
      <c r="I1418" s="233"/>
      <c r="J1418" s="233"/>
      <c r="K1418" s="233"/>
      <c r="L1418" s="233"/>
      <c r="M1418" s="233"/>
      <c r="N1418" s="210"/>
      <c r="O1418" s="113"/>
    </row>
    <row r="1419" spans="1:15" s="115" customFormat="1" ht="18.95" customHeight="1">
      <c r="A1419" s="203"/>
      <c r="B1419" s="214"/>
      <c r="C1419" s="210"/>
      <c r="D1419" s="231"/>
      <c r="E1419" s="210"/>
      <c r="F1419" s="232"/>
      <c r="G1419" s="233"/>
      <c r="H1419" s="233"/>
      <c r="I1419" s="233"/>
      <c r="J1419" s="233"/>
      <c r="K1419" s="233"/>
      <c r="L1419" s="233"/>
      <c r="M1419" s="233"/>
      <c r="N1419" s="210"/>
      <c r="O1419" s="113"/>
    </row>
    <row r="1420" spans="1:15" s="115" customFormat="1" ht="18.95" customHeight="1">
      <c r="A1420" s="203"/>
      <c r="B1420" s="214"/>
      <c r="C1420" s="210"/>
      <c r="D1420" s="231"/>
      <c r="E1420" s="210"/>
      <c r="F1420" s="232"/>
      <c r="G1420" s="233"/>
      <c r="H1420" s="233"/>
      <c r="I1420" s="233"/>
      <c r="J1420" s="233"/>
      <c r="K1420" s="233"/>
      <c r="L1420" s="233"/>
      <c r="M1420" s="233"/>
      <c r="N1420" s="210"/>
      <c r="O1420" s="113"/>
    </row>
    <row r="1421" spans="1:15" s="115" customFormat="1" ht="18.95" customHeight="1">
      <c r="A1421" s="203"/>
      <c r="B1421" s="214"/>
      <c r="C1421" s="210"/>
      <c r="D1421" s="231"/>
      <c r="E1421" s="210"/>
      <c r="F1421" s="232"/>
      <c r="G1421" s="233"/>
      <c r="H1421" s="233"/>
      <c r="I1421" s="233"/>
      <c r="J1421" s="233"/>
      <c r="K1421" s="233"/>
      <c r="L1421" s="233"/>
      <c r="M1421" s="233"/>
      <c r="N1421" s="210"/>
      <c r="O1421" s="113"/>
    </row>
    <row r="1422" spans="1:15" s="115" customFormat="1" ht="18.95" customHeight="1">
      <c r="A1422" s="203"/>
      <c r="B1422" s="214"/>
      <c r="C1422" s="210"/>
      <c r="D1422" s="231"/>
      <c r="E1422" s="210"/>
      <c r="F1422" s="232"/>
      <c r="G1422" s="233"/>
      <c r="H1422" s="233"/>
      <c r="I1422" s="233"/>
      <c r="J1422" s="233"/>
      <c r="K1422" s="233"/>
      <c r="L1422" s="233"/>
      <c r="M1422" s="233"/>
      <c r="N1422" s="210"/>
      <c r="O1422" s="113"/>
    </row>
    <row r="1423" spans="1:15" s="115" customFormat="1" ht="18.95" customHeight="1">
      <c r="A1423" s="203"/>
      <c r="B1423" s="214"/>
      <c r="C1423" s="210"/>
      <c r="D1423" s="231"/>
      <c r="E1423" s="210"/>
      <c r="F1423" s="232"/>
      <c r="G1423" s="233"/>
      <c r="H1423" s="233"/>
      <c r="I1423" s="233"/>
      <c r="J1423" s="233"/>
      <c r="K1423" s="233"/>
      <c r="L1423" s="233"/>
      <c r="M1423" s="233"/>
      <c r="N1423" s="210"/>
      <c r="O1423" s="113"/>
    </row>
    <row r="1424" spans="1:15" s="115" customFormat="1" ht="18.95" customHeight="1">
      <c r="A1424" s="203"/>
      <c r="B1424" s="214"/>
      <c r="C1424" s="210"/>
      <c r="D1424" s="231"/>
      <c r="E1424" s="210"/>
      <c r="F1424" s="232"/>
      <c r="G1424" s="233"/>
      <c r="H1424" s="233"/>
      <c r="I1424" s="233"/>
      <c r="J1424" s="233"/>
      <c r="K1424" s="233"/>
      <c r="L1424" s="233"/>
      <c r="M1424" s="233"/>
      <c r="N1424" s="210"/>
      <c r="O1424" s="113"/>
    </row>
    <row r="1425" spans="1:15" s="115" customFormat="1" ht="18.95" customHeight="1">
      <c r="A1425" s="203"/>
      <c r="B1425" s="214"/>
      <c r="C1425" s="210"/>
      <c r="D1425" s="231"/>
      <c r="E1425" s="210"/>
      <c r="F1425" s="232"/>
      <c r="G1425" s="233"/>
      <c r="H1425" s="233"/>
      <c r="I1425" s="233"/>
      <c r="J1425" s="233"/>
      <c r="K1425" s="233"/>
      <c r="L1425" s="233"/>
      <c r="M1425" s="233"/>
      <c r="N1425" s="210"/>
      <c r="O1425" s="113"/>
    </row>
    <row r="1426" spans="1:15" s="115" customFormat="1" ht="18.95" customHeight="1">
      <c r="A1426" s="203"/>
      <c r="B1426" s="214"/>
      <c r="C1426" s="210"/>
      <c r="D1426" s="231"/>
      <c r="E1426" s="210"/>
      <c r="F1426" s="232"/>
      <c r="G1426" s="233"/>
      <c r="H1426" s="233"/>
      <c r="I1426" s="233"/>
      <c r="J1426" s="233"/>
      <c r="K1426" s="233"/>
      <c r="L1426" s="233"/>
      <c r="M1426" s="233"/>
      <c r="N1426" s="210"/>
      <c r="O1426" s="113"/>
    </row>
    <row r="1427" spans="1:15" s="115" customFormat="1" ht="18.95" customHeight="1">
      <c r="A1427" s="203"/>
      <c r="B1427" s="214"/>
      <c r="C1427" s="210"/>
      <c r="D1427" s="231"/>
      <c r="E1427" s="210"/>
      <c r="F1427" s="232"/>
      <c r="G1427" s="233"/>
      <c r="H1427" s="233"/>
      <c r="I1427" s="233"/>
      <c r="J1427" s="233"/>
      <c r="K1427" s="233"/>
      <c r="L1427" s="233"/>
      <c r="M1427" s="233"/>
      <c r="N1427" s="210"/>
      <c r="O1427" s="113"/>
    </row>
    <row r="1428" spans="1:15" s="115" customFormat="1" ht="18.95" customHeight="1">
      <c r="A1428" s="203"/>
      <c r="B1428" s="214"/>
      <c r="C1428" s="210"/>
      <c r="D1428" s="231"/>
      <c r="E1428" s="210"/>
      <c r="F1428" s="232"/>
      <c r="G1428" s="233"/>
      <c r="H1428" s="233"/>
      <c r="I1428" s="233"/>
      <c r="J1428" s="233"/>
      <c r="K1428" s="233"/>
      <c r="L1428" s="233"/>
      <c r="M1428" s="233"/>
      <c r="N1428" s="210"/>
      <c r="O1428" s="113"/>
    </row>
    <row r="1429" spans="1:15" s="115" customFormat="1" ht="18.95" customHeight="1">
      <c r="A1429" s="203"/>
      <c r="B1429" s="214"/>
      <c r="C1429" s="210"/>
      <c r="D1429" s="231"/>
      <c r="E1429" s="210"/>
      <c r="F1429" s="232"/>
      <c r="G1429" s="233"/>
      <c r="H1429" s="233"/>
      <c r="I1429" s="233"/>
      <c r="J1429" s="233"/>
      <c r="K1429" s="233"/>
      <c r="L1429" s="233"/>
      <c r="M1429" s="233"/>
      <c r="N1429" s="210"/>
      <c r="O1429" s="113"/>
    </row>
    <row r="1430" spans="1:15" s="115" customFormat="1" ht="18.95" customHeight="1">
      <c r="A1430" s="203"/>
      <c r="B1430" s="214"/>
      <c r="C1430" s="210"/>
      <c r="D1430" s="231"/>
      <c r="E1430" s="210"/>
      <c r="F1430" s="232"/>
      <c r="G1430" s="233"/>
      <c r="H1430" s="233"/>
      <c r="I1430" s="233"/>
      <c r="J1430" s="233"/>
      <c r="K1430" s="233"/>
      <c r="L1430" s="233"/>
      <c r="M1430" s="233"/>
      <c r="N1430" s="210"/>
      <c r="O1430" s="113"/>
    </row>
    <row r="1431" spans="1:15" s="115" customFormat="1" ht="18.95" customHeight="1">
      <c r="A1431" s="203"/>
      <c r="B1431" s="214"/>
      <c r="C1431" s="210"/>
      <c r="D1431" s="231"/>
      <c r="E1431" s="210"/>
      <c r="F1431" s="232"/>
      <c r="G1431" s="233"/>
      <c r="H1431" s="233"/>
      <c r="I1431" s="233"/>
      <c r="J1431" s="233"/>
      <c r="K1431" s="233"/>
      <c r="L1431" s="233"/>
      <c r="M1431" s="233"/>
      <c r="N1431" s="210"/>
      <c r="O1431" s="113"/>
    </row>
    <row r="1432" spans="1:15" s="115" customFormat="1" ht="18.95" customHeight="1">
      <c r="A1432" s="203"/>
      <c r="B1432" s="214"/>
      <c r="C1432" s="210"/>
      <c r="D1432" s="231"/>
      <c r="E1432" s="210"/>
      <c r="F1432" s="232"/>
      <c r="G1432" s="233"/>
      <c r="H1432" s="233"/>
      <c r="I1432" s="233"/>
      <c r="J1432" s="233"/>
      <c r="K1432" s="233"/>
      <c r="L1432" s="233"/>
      <c r="M1432" s="233"/>
      <c r="N1432" s="210"/>
      <c r="O1432" s="113"/>
    </row>
    <row r="1433" spans="1:15" s="115" customFormat="1" ht="18.95" customHeight="1">
      <c r="A1433" s="203"/>
      <c r="B1433" s="214"/>
      <c r="C1433" s="210"/>
      <c r="D1433" s="231"/>
      <c r="E1433" s="210"/>
      <c r="F1433" s="232"/>
      <c r="G1433" s="233"/>
      <c r="H1433" s="233"/>
      <c r="I1433" s="233"/>
      <c r="J1433" s="233"/>
      <c r="K1433" s="233"/>
      <c r="L1433" s="233"/>
      <c r="M1433" s="233"/>
      <c r="N1433" s="210"/>
      <c r="O1433" s="113"/>
    </row>
    <row r="1434" spans="1:15" s="115" customFormat="1" ht="18.95" customHeight="1">
      <c r="A1434" s="203"/>
      <c r="B1434" s="214"/>
      <c r="C1434" s="210"/>
      <c r="D1434" s="231"/>
      <c r="E1434" s="210"/>
      <c r="F1434" s="232"/>
      <c r="G1434" s="233"/>
      <c r="H1434" s="233"/>
      <c r="I1434" s="233"/>
      <c r="J1434" s="233"/>
      <c r="K1434" s="233"/>
      <c r="L1434" s="233"/>
      <c r="M1434" s="233"/>
      <c r="N1434" s="210"/>
      <c r="O1434" s="113"/>
    </row>
    <row r="1435" spans="1:15" s="115" customFormat="1" ht="18.95" customHeight="1">
      <c r="A1435" s="203"/>
      <c r="B1435" s="214"/>
      <c r="C1435" s="210"/>
      <c r="D1435" s="231"/>
      <c r="E1435" s="210"/>
      <c r="F1435" s="232"/>
      <c r="G1435" s="233"/>
      <c r="H1435" s="233"/>
      <c r="I1435" s="233"/>
      <c r="J1435" s="233"/>
      <c r="K1435" s="233"/>
      <c r="L1435" s="233"/>
      <c r="M1435" s="233"/>
      <c r="N1435" s="210"/>
      <c r="O1435" s="113"/>
    </row>
    <row r="1436" spans="1:15" s="115" customFormat="1" ht="18.95" customHeight="1">
      <c r="A1436" s="203"/>
      <c r="B1436" s="214"/>
      <c r="C1436" s="210"/>
      <c r="D1436" s="231"/>
      <c r="E1436" s="210"/>
      <c r="F1436" s="232"/>
      <c r="G1436" s="233"/>
      <c r="H1436" s="233"/>
      <c r="I1436" s="233"/>
      <c r="J1436" s="233"/>
      <c r="K1436" s="233"/>
      <c r="L1436" s="233"/>
      <c r="M1436" s="233"/>
      <c r="N1436" s="210"/>
      <c r="O1436" s="113"/>
    </row>
    <row r="1437" spans="1:15" s="115" customFormat="1" ht="18.95" customHeight="1">
      <c r="A1437" s="203"/>
      <c r="B1437" s="214"/>
      <c r="C1437" s="210"/>
      <c r="D1437" s="231"/>
      <c r="E1437" s="210"/>
      <c r="F1437" s="232"/>
      <c r="G1437" s="233"/>
      <c r="H1437" s="233"/>
      <c r="I1437" s="233"/>
      <c r="J1437" s="233"/>
      <c r="K1437" s="233"/>
      <c r="L1437" s="233"/>
      <c r="M1437" s="233"/>
      <c r="N1437" s="210"/>
      <c r="O1437" s="113"/>
    </row>
    <row r="1438" spans="1:15" s="115" customFormat="1" ht="18.95" customHeight="1">
      <c r="A1438" s="203"/>
      <c r="B1438" s="214"/>
      <c r="C1438" s="210"/>
      <c r="D1438" s="231"/>
      <c r="E1438" s="210"/>
      <c r="F1438" s="232"/>
      <c r="G1438" s="233"/>
      <c r="H1438" s="233"/>
      <c r="I1438" s="233"/>
      <c r="J1438" s="233"/>
      <c r="K1438" s="233"/>
      <c r="L1438" s="233"/>
      <c r="M1438" s="233"/>
      <c r="N1438" s="210"/>
      <c r="O1438" s="113"/>
    </row>
    <row r="1439" spans="1:15" ht="18.95" customHeight="1">
      <c r="A1439" s="203"/>
    </row>
    <row r="1440" spans="1:15" ht="18.95" customHeight="1">
      <c r="A1440" s="203"/>
    </row>
    <row r="1441" spans="1:1" ht="18.95" customHeight="1">
      <c r="A1441" s="203"/>
    </row>
    <row r="1442" spans="1:1" ht="18.95" customHeight="1">
      <c r="A1442" s="203"/>
    </row>
    <row r="1443" spans="1:1" ht="18.95" customHeight="1">
      <c r="A1443" s="203"/>
    </row>
    <row r="1444" spans="1:1" ht="18.95" customHeight="1">
      <c r="A1444" s="203"/>
    </row>
  </sheetData>
  <mergeCells count="5">
    <mergeCell ref="A1:B2"/>
    <mergeCell ref="C1:C2"/>
    <mergeCell ref="D1:D2"/>
    <mergeCell ref="E1:E2"/>
    <mergeCell ref="N1:N2"/>
  </mergeCells>
  <phoneticPr fontId="4" type="noConversion"/>
  <printOptions horizontalCentered="1"/>
  <pageMargins left="0.78740157480314965" right="0.78740157480314965" top="0.78740157480314965" bottom="0.59055118110236227" header="0.59055118110236227" footer="0.39370078740157483"/>
  <pageSetup paperSize="9" scale="9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8"/>
  <sheetViews>
    <sheetView view="pageBreakPreview" zoomScaleNormal="100" workbookViewId="0">
      <pane ySplit="2" topLeftCell="A21" activePane="bottomLeft" state="frozen"/>
      <selection pane="bottomLeft" activeCell="F22" sqref="F22"/>
    </sheetView>
  </sheetViews>
  <sheetFormatPr defaultRowHeight="18.95" customHeight="1"/>
  <cols>
    <col min="1" max="1" width="7.5" style="224" customWidth="1"/>
    <col min="2" max="2" width="16.875" style="219" customWidth="1"/>
    <col min="3" max="3" width="14.25" style="177" customWidth="1"/>
    <col min="4" max="4" width="7.5" style="220" customWidth="1"/>
    <col min="5" max="5" width="5.5" style="221" bestFit="1" customWidth="1"/>
    <col min="6" max="6" width="9" style="222"/>
    <col min="7" max="13" width="9" style="223"/>
    <col min="14" max="14" width="6.5" style="221" customWidth="1"/>
    <col min="15" max="15" width="9" style="113"/>
    <col min="16" max="17" width="9" style="114"/>
    <col min="18" max="18" width="7.25" style="114" bestFit="1" customWidth="1"/>
    <col min="19" max="256" width="9" style="114"/>
    <col min="257" max="257" width="7.5" style="114" customWidth="1"/>
    <col min="258" max="258" width="16.875" style="114" customWidth="1"/>
    <col min="259" max="259" width="14.25" style="114" customWidth="1"/>
    <col min="260" max="260" width="7.5" style="114" customWidth="1"/>
    <col min="261" max="261" width="5.5" style="114" bestFit="1" customWidth="1"/>
    <col min="262" max="269" width="9" style="114"/>
    <col min="270" max="270" width="6.5" style="114" customWidth="1"/>
    <col min="271" max="273" width="9" style="114"/>
    <col min="274" max="274" width="7.25" style="114" bestFit="1" customWidth="1"/>
    <col min="275" max="512" width="9" style="114"/>
    <col min="513" max="513" width="7.5" style="114" customWidth="1"/>
    <col min="514" max="514" width="16.875" style="114" customWidth="1"/>
    <col min="515" max="515" width="14.25" style="114" customWidth="1"/>
    <col min="516" max="516" width="7.5" style="114" customWidth="1"/>
    <col min="517" max="517" width="5.5" style="114" bestFit="1" customWidth="1"/>
    <col min="518" max="525" width="9" style="114"/>
    <col min="526" max="526" width="6.5" style="114" customWidth="1"/>
    <col min="527" max="529" width="9" style="114"/>
    <col min="530" max="530" width="7.25" style="114" bestFit="1" customWidth="1"/>
    <col min="531" max="768" width="9" style="114"/>
    <col min="769" max="769" width="7.5" style="114" customWidth="1"/>
    <col min="770" max="770" width="16.875" style="114" customWidth="1"/>
    <col min="771" max="771" width="14.25" style="114" customWidth="1"/>
    <col min="772" max="772" width="7.5" style="114" customWidth="1"/>
    <col min="773" max="773" width="5.5" style="114" bestFit="1" customWidth="1"/>
    <col min="774" max="781" width="9" style="114"/>
    <col min="782" max="782" width="6.5" style="114" customWidth="1"/>
    <col min="783" max="785" width="9" style="114"/>
    <col min="786" max="786" width="7.25" style="114" bestFit="1" customWidth="1"/>
    <col min="787" max="1024" width="9" style="114"/>
    <col min="1025" max="1025" width="7.5" style="114" customWidth="1"/>
    <col min="1026" max="1026" width="16.875" style="114" customWidth="1"/>
    <col min="1027" max="1027" width="14.25" style="114" customWidth="1"/>
    <col min="1028" max="1028" width="7.5" style="114" customWidth="1"/>
    <col min="1029" max="1029" width="5.5" style="114" bestFit="1" customWidth="1"/>
    <col min="1030" max="1037" width="9" style="114"/>
    <col min="1038" max="1038" width="6.5" style="114" customWidth="1"/>
    <col min="1039" max="1041" width="9" style="114"/>
    <col min="1042" max="1042" width="7.25" style="114" bestFit="1" customWidth="1"/>
    <col min="1043" max="1280" width="9" style="114"/>
    <col min="1281" max="1281" width="7.5" style="114" customWidth="1"/>
    <col min="1282" max="1282" width="16.875" style="114" customWidth="1"/>
    <col min="1283" max="1283" width="14.25" style="114" customWidth="1"/>
    <col min="1284" max="1284" width="7.5" style="114" customWidth="1"/>
    <col min="1285" max="1285" width="5.5" style="114" bestFit="1" customWidth="1"/>
    <col min="1286" max="1293" width="9" style="114"/>
    <col min="1294" max="1294" width="6.5" style="114" customWidth="1"/>
    <col min="1295" max="1297" width="9" style="114"/>
    <col min="1298" max="1298" width="7.25" style="114" bestFit="1" customWidth="1"/>
    <col min="1299" max="1536" width="9" style="114"/>
    <col min="1537" max="1537" width="7.5" style="114" customWidth="1"/>
    <col min="1538" max="1538" width="16.875" style="114" customWidth="1"/>
    <col min="1539" max="1539" width="14.25" style="114" customWidth="1"/>
    <col min="1540" max="1540" width="7.5" style="114" customWidth="1"/>
    <col min="1541" max="1541" width="5.5" style="114" bestFit="1" customWidth="1"/>
    <col min="1542" max="1549" width="9" style="114"/>
    <col min="1550" max="1550" width="6.5" style="114" customWidth="1"/>
    <col min="1551" max="1553" width="9" style="114"/>
    <col min="1554" max="1554" width="7.25" style="114" bestFit="1" customWidth="1"/>
    <col min="1555" max="1792" width="9" style="114"/>
    <col min="1793" max="1793" width="7.5" style="114" customWidth="1"/>
    <col min="1794" max="1794" width="16.875" style="114" customWidth="1"/>
    <col min="1795" max="1795" width="14.25" style="114" customWidth="1"/>
    <col min="1796" max="1796" width="7.5" style="114" customWidth="1"/>
    <col min="1797" max="1797" width="5.5" style="114" bestFit="1" customWidth="1"/>
    <col min="1798" max="1805" width="9" style="114"/>
    <col min="1806" max="1806" width="6.5" style="114" customWidth="1"/>
    <col min="1807" max="1809" width="9" style="114"/>
    <col min="1810" max="1810" width="7.25" style="114" bestFit="1" customWidth="1"/>
    <col min="1811" max="2048" width="9" style="114"/>
    <col min="2049" max="2049" width="7.5" style="114" customWidth="1"/>
    <col min="2050" max="2050" width="16.875" style="114" customWidth="1"/>
    <col min="2051" max="2051" width="14.25" style="114" customWidth="1"/>
    <col min="2052" max="2052" width="7.5" style="114" customWidth="1"/>
    <col min="2053" max="2053" width="5.5" style="114" bestFit="1" customWidth="1"/>
    <col min="2054" max="2061" width="9" style="114"/>
    <col min="2062" max="2062" width="6.5" style="114" customWidth="1"/>
    <col min="2063" max="2065" width="9" style="114"/>
    <col min="2066" max="2066" width="7.25" style="114" bestFit="1" customWidth="1"/>
    <col min="2067" max="2304" width="9" style="114"/>
    <col min="2305" max="2305" width="7.5" style="114" customWidth="1"/>
    <col min="2306" max="2306" width="16.875" style="114" customWidth="1"/>
    <col min="2307" max="2307" width="14.25" style="114" customWidth="1"/>
    <col min="2308" max="2308" width="7.5" style="114" customWidth="1"/>
    <col min="2309" max="2309" width="5.5" style="114" bestFit="1" customWidth="1"/>
    <col min="2310" max="2317" width="9" style="114"/>
    <col min="2318" max="2318" width="6.5" style="114" customWidth="1"/>
    <col min="2319" max="2321" width="9" style="114"/>
    <col min="2322" max="2322" width="7.25" style="114" bestFit="1" customWidth="1"/>
    <col min="2323" max="2560" width="9" style="114"/>
    <col min="2561" max="2561" width="7.5" style="114" customWidth="1"/>
    <col min="2562" max="2562" width="16.875" style="114" customWidth="1"/>
    <col min="2563" max="2563" width="14.25" style="114" customWidth="1"/>
    <col min="2564" max="2564" width="7.5" style="114" customWidth="1"/>
    <col min="2565" max="2565" width="5.5" style="114" bestFit="1" customWidth="1"/>
    <col min="2566" max="2573" width="9" style="114"/>
    <col min="2574" max="2574" width="6.5" style="114" customWidth="1"/>
    <col min="2575" max="2577" width="9" style="114"/>
    <col min="2578" max="2578" width="7.25" style="114" bestFit="1" customWidth="1"/>
    <col min="2579" max="2816" width="9" style="114"/>
    <col min="2817" max="2817" width="7.5" style="114" customWidth="1"/>
    <col min="2818" max="2818" width="16.875" style="114" customWidth="1"/>
    <col min="2819" max="2819" width="14.25" style="114" customWidth="1"/>
    <col min="2820" max="2820" width="7.5" style="114" customWidth="1"/>
    <col min="2821" max="2821" width="5.5" style="114" bestFit="1" customWidth="1"/>
    <col min="2822" max="2829" width="9" style="114"/>
    <col min="2830" max="2830" width="6.5" style="114" customWidth="1"/>
    <col min="2831" max="2833" width="9" style="114"/>
    <col min="2834" max="2834" width="7.25" style="114" bestFit="1" customWidth="1"/>
    <col min="2835" max="3072" width="9" style="114"/>
    <col min="3073" max="3073" width="7.5" style="114" customWidth="1"/>
    <col min="3074" max="3074" width="16.875" style="114" customWidth="1"/>
    <col min="3075" max="3075" width="14.25" style="114" customWidth="1"/>
    <col min="3076" max="3076" width="7.5" style="114" customWidth="1"/>
    <col min="3077" max="3077" width="5.5" style="114" bestFit="1" customWidth="1"/>
    <col min="3078" max="3085" width="9" style="114"/>
    <col min="3086" max="3086" width="6.5" style="114" customWidth="1"/>
    <col min="3087" max="3089" width="9" style="114"/>
    <col min="3090" max="3090" width="7.25" style="114" bestFit="1" customWidth="1"/>
    <col min="3091" max="3328" width="9" style="114"/>
    <col min="3329" max="3329" width="7.5" style="114" customWidth="1"/>
    <col min="3330" max="3330" width="16.875" style="114" customWidth="1"/>
    <col min="3331" max="3331" width="14.25" style="114" customWidth="1"/>
    <col min="3332" max="3332" width="7.5" style="114" customWidth="1"/>
    <col min="3333" max="3333" width="5.5" style="114" bestFit="1" customWidth="1"/>
    <col min="3334" max="3341" width="9" style="114"/>
    <col min="3342" max="3342" width="6.5" style="114" customWidth="1"/>
    <col min="3343" max="3345" width="9" style="114"/>
    <col min="3346" max="3346" width="7.25" style="114" bestFit="1" customWidth="1"/>
    <col min="3347" max="3584" width="9" style="114"/>
    <col min="3585" max="3585" width="7.5" style="114" customWidth="1"/>
    <col min="3586" max="3586" width="16.875" style="114" customWidth="1"/>
    <col min="3587" max="3587" width="14.25" style="114" customWidth="1"/>
    <col min="3588" max="3588" width="7.5" style="114" customWidth="1"/>
    <col min="3589" max="3589" width="5.5" style="114" bestFit="1" customWidth="1"/>
    <col min="3590" max="3597" width="9" style="114"/>
    <col min="3598" max="3598" width="6.5" style="114" customWidth="1"/>
    <col min="3599" max="3601" width="9" style="114"/>
    <col min="3602" max="3602" width="7.25" style="114" bestFit="1" customWidth="1"/>
    <col min="3603" max="3840" width="9" style="114"/>
    <col min="3841" max="3841" width="7.5" style="114" customWidth="1"/>
    <col min="3842" max="3842" width="16.875" style="114" customWidth="1"/>
    <col min="3843" max="3843" width="14.25" style="114" customWidth="1"/>
    <col min="3844" max="3844" width="7.5" style="114" customWidth="1"/>
    <col min="3845" max="3845" width="5.5" style="114" bestFit="1" customWidth="1"/>
    <col min="3846" max="3853" width="9" style="114"/>
    <col min="3854" max="3854" width="6.5" style="114" customWidth="1"/>
    <col min="3855" max="3857" width="9" style="114"/>
    <col min="3858" max="3858" width="7.25" style="114" bestFit="1" customWidth="1"/>
    <col min="3859" max="4096" width="9" style="114"/>
    <col min="4097" max="4097" width="7.5" style="114" customWidth="1"/>
    <col min="4098" max="4098" width="16.875" style="114" customWidth="1"/>
    <col min="4099" max="4099" width="14.25" style="114" customWidth="1"/>
    <col min="4100" max="4100" width="7.5" style="114" customWidth="1"/>
    <col min="4101" max="4101" width="5.5" style="114" bestFit="1" customWidth="1"/>
    <col min="4102" max="4109" width="9" style="114"/>
    <col min="4110" max="4110" width="6.5" style="114" customWidth="1"/>
    <col min="4111" max="4113" width="9" style="114"/>
    <col min="4114" max="4114" width="7.25" style="114" bestFit="1" customWidth="1"/>
    <col min="4115" max="4352" width="9" style="114"/>
    <col min="4353" max="4353" width="7.5" style="114" customWidth="1"/>
    <col min="4354" max="4354" width="16.875" style="114" customWidth="1"/>
    <col min="4355" max="4355" width="14.25" style="114" customWidth="1"/>
    <col min="4356" max="4356" width="7.5" style="114" customWidth="1"/>
    <col min="4357" max="4357" width="5.5" style="114" bestFit="1" customWidth="1"/>
    <col min="4358" max="4365" width="9" style="114"/>
    <col min="4366" max="4366" width="6.5" style="114" customWidth="1"/>
    <col min="4367" max="4369" width="9" style="114"/>
    <col min="4370" max="4370" width="7.25" style="114" bestFit="1" customWidth="1"/>
    <col min="4371" max="4608" width="9" style="114"/>
    <col min="4609" max="4609" width="7.5" style="114" customWidth="1"/>
    <col min="4610" max="4610" width="16.875" style="114" customWidth="1"/>
    <col min="4611" max="4611" width="14.25" style="114" customWidth="1"/>
    <col min="4612" max="4612" width="7.5" style="114" customWidth="1"/>
    <col min="4613" max="4613" width="5.5" style="114" bestFit="1" customWidth="1"/>
    <col min="4614" max="4621" width="9" style="114"/>
    <col min="4622" max="4622" width="6.5" style="114" customWidth="1"/>
    <col min="4623" max="4625" width="9" style="114"/>
    <col min="4626" max="4626" width="7.25" style="114" bestFit="1" customWidth="1"/>
    <col min="4627" max="4864" width="9" style="114"/>
    <col min="4865" max="4865" width="7.5" style="114" customWidth="1"/>
    <col min="4866" max="4866" width="16.875" style="114" customWidth="1"/>
    <col min="4867" max="4867" width="14.25" style="114" customWidth="1"/>
    <col min="4868" max="4868" width="7.5" style="114" customWidth="1"/>
    <col min="4869" max="4869" width="5.5" style="114" bestFit="1" customWidth="1"/>
    <col min="4870" max="4877" width="9" style="114"/>
    <col min="4878" max="4878" width="6.5" style="114" customWidth="1"/>
    <col min="4879" max="4881" width="9" style="114"/>
    <col min="4882" max="4882" width="7.25" style="114" bestFit="1" customWidth="1"/>
    <col min="4883" max="5120" width="9" style="114"/>
    <col min="5121" max="5121" width="7.5" style="114" customWidth="1"/>
    <col min="5122" max="5122" width="16.875" style="114" customWidth="1"/>
    <col min="5123" max="5123" width="14.25" style="114" customWidth="1"/>
    <col min="5124" max="5124" width="7.5" style="114" customWidth="1"/>
    <col min="5125" max="5125" width="5.5" style="114" bestFit="1" customWidth="1"/>
    <col min="5126" max="5133" width="9" style="114"/>
    <col min="5134" max="5134" width="6.5" style="114" customWidth="1"/>
    <col min="5135" max="5137" width="9" style="114"/>
    <col min="5138" max="5138" width="7.25" style="114" bestFit="1" customWidth="1"/>
    <col min="5139" max="5376" width="9" style="114"/>
    <col min="5377" max="5377" width="7.5" style="114" customWidth="1"/>
    <col min="5378" max="5378" width="16.875" style="114" customWidth="1"/>
    <col min="5379" max="5379" width="14.25" style="114" customWidth="1"/>
    <col min="5380" max="5380" width="7.5" style="114" customWidth="1"/>
    <col min="5381" max="5381" width="5.5" style="114" bestFit="1" customWidth="1"/>
    <col min="5382" max="5389" width="9" style="114"/>
    <col min="5390" max="5390" width="6.5" style="114" customWidth="1"/>
    <col min="5391" max="5393" width="9" style="114"/>
    <col min="5394" max="5394" width="7.25" style="114" bestFit="1" customWidth="1"/>
    <col min="5395" max="5632" width="9" style="114"/>
    <col min="5633" max="5633" width="7.5" style="114" customWidth="1"/>
    <col min="5634" max="5634" width="16.875" style="114" customWidth="1"/>
    <col min="5635" max="5635" width="14.25" style="114" customWidth="1"/>
    <col min="5636" max="5636" width="7.5" style="114" customWidth="1"/>
    <col min="5637" max="5637" width="5.5" style="114" bestFit="1" customWidth="1"/>
    <col min="5638" max="5645" width="9" style="114"/>
    <col min="5646" max="5646" width="6.5" style="114" customWidth="1"/>
    <col min="5647" max="5649" width="9" style="114"/>
    <col min="5650" max="5650" width="7.25" style="114" bestFit="1" customWidth="1"/>
    <col min="5651" max="5888" width="9" style="114"/>
    <col min="5889" max="5889" width="7.5" style="114" customWidth="1"/>
    <col min="5890" max="5890" width="16.875" style="114" customWidth="1"/>
    <col min="5891" max="5891" width="14.25" style="114" customWidth="1"/>
    <col min="5892" max="5892" width="7.5" style="114" customWidth="1"/>
    <col min="5893" max="5893" width="5.5" style="114" bestFit="1" customWidth="1"/>
    <col min="5894" max="5901" width="9" style="114"/>
    <col min="5902" max="5902" width="6.5" style="114" customWidth="1"/>
    <col min="5903" max="5905" width="9" style="114"/>
    <col min="5906" max="5906" width="7.25" style="114" bestFit="1" customWidth="1"/>
    <col min="5907" max="6144" width="9" style="114"/>
    <col min="6145" max="6145" width="7.5" style="114" customWidth="1"/>
    <col min="6146" max="6146" width="16.875" style="114" customWidth="1"/>
    <col min="6147" max="6147" width="14.25" style="114" customWidth="1"/>
    <col min="6148" max="6148" width="7.5" style="114" customWidth="1"/>
    <col min="6149" max="6149" width="5.5" style="114" bestFit="1" customWidth="1"/>
    <col min="6150" max="6157" width="9" style="114"/>
    <col min="6158" max="6158" width="6.5" style="114" customWidth="1"/>
    <col min="6159" max="6161" width="9" style="114"/>
    <col min="6162" max="6162" width="7.25" style="114" bestFit="1" customWidth="1"/>
    <col min="6163" max="6400" width="9" style="114"/>
    <col min="6401" max="6401" width="7.5" style="114" customWidth="1"/>
    <col min="6402" max="6402" width="16.875" style="114" customWidth="1"/>
    <col min="6403" max="6403" width="14.25" style="114" customWidth="1"/>
    <col min="6404" max="6404" width="7.5" style="114" customWidth="1"/>
    <col min="6405" max="6405" width="5.5" style="114" bestFit="1" customWidth="1"/>
    <col min="6406" max="6413" width="9" style="114"/>
    <col min="6414" max="6414" width="6.5" style="114" customWidth="1"/>
    <col min="6415" max="6417" width="9" style="114"/>
    <col min="6418" max="6418" width="7.25" style="114" bestFit="1" customWidth="1"/>
    <col min="6419" max="6656" width="9" style="114"/>
    <col min="6657" max="6657" width="7.5" style="114" customWidth="1"/>
    <col min="6658" max="6658" width="16.875" style="114" customWidth="1"/>
    <col min="6659" max="6659" width="14.25" style="114" customWidth="1"/>
    <col min="6660" max="6660" width="7.5" style="114" customWidth="1"/>
    <col min="6661" max="6661" width="5.5" style="114" bestFit="1" customWidth="1"/>
    <col min="6662" max="6669" width="9" style="114"/>
    <col min="6670" max="6670" width="6.5" style="114" customWidth="1"/>
    <col min="6671" max="6673" width="9" style="114"/>
    <col min="6674" max="6674" width="7.25" style="114" bestFit="1" customWidth="1"/>
    <col min="6675" max="6912" width="9" style="114"/>
    <col min="6913" max="6913" width="7.5" style="114" customWidth="1"/>
    <col min="6914" max="6914" width="16.875" style="114" customWidth="1"/>
    <col min="6915" max="6915" width="14.25" style="114" customWidth="1"/>
    <col min="6916" max="6916" width="7.5" style="114" customWidth="1"/>
    <col min="6917" max="6917" width="5.5" style="114" bestFit="1" customWidth="1"/>
    <col min="6918" max="6925" width="9" style="114"/>
    <col min="6926" max="6926" width="6.5" style="114" customWidth="1"/>
    <col min="6927" max="6929" width="9" style="114"/>
    <col min="6930" max="6930" width="7.25" style="114" bestFit="1" customWidth="1"/>
    <col min="6931" max="7168" width="9" style="114"/>
    <col min="7169" max="7169" width="7.5" style="114" customWidth="1"/>
    <col min="7170" max="7170" width="16.875" style="114" customWidth="1"/>
    <col min="7171" max="7171" width="14.25" style="114" customWidth="1"/>
    <col min="7172" max="7172" width="7.5" style="114" customWidth="1"/>
    <col min="7173" max="7173" width="5.5" style="114" bestFit="1" customWidth="1"/>
    <col min="7174" max="7181" width="9" style="114"/>
    <col min="7182" max="7182" width="6.5" style="114" customWidth="1"/>
    <col min="7183" max="7185" width="9" style="114"/>
    <col min="7186" max="7186" width="7.25" style="114" bestFit="1" customWidth="1"/>
    <col min="7187" max="7424" width="9" style="114"/>
    <col min="7425" max="7425" width="7.5" style="114" customWidth="1"/>
    <col min="7426" max="7426" width="16.875" style="114" customWidth="1"/>
    <col min="7427" max="7427" width="14.25" style="114" customWidth="1"/>
    <col min="7428" max="7428" width="7.5" style="114" customWidth="1"/>
    <col min="7429" max="7429" width="5.5" style="114" bestFit="1" customWidth="1"/>
    <col min="7430" max="7437" width="9" style="114"/>
    <col min="7438" max="7438" width="6.5" style="114" customWidth="1"/>
    <col min="7439" max="7441" width="9" style="114"/>
    <col min="7442" max="7442" width="7.25" style="114" bestFit="1" customWidth="1"/>
    <col min="7443" max="7680" width="9" style="114"/>
    <col min="7681" max="7681" width="7.5" style="114" customWidth="1"/>
    <col min="7682" max="7682" width="16.875" style="114" customWidth="1"/>
    <col min="7683" max="7683" width="14.25" style="114" customWidth="1"/>
    <col min="7684" max="7684" width="7.5" style="114" customWidth="1"/>
    <col min="7685" max="7685" width="5.5" style="114" bestFit="1" customWidth="1"/>
    <col min="7686" max="7693" width="9" style="114"/>
    <col min="7694" max="7694" width="6.5" style="114" customWidth="1"/>
    <col min="7695" max="7697" width="9" style="114"/>
    <col min="7698" max="7698" width="7.25" style="114" bestFit="1" customWidth="1"/>
    <col min="7699" max="7936" width="9" style="114"/>
    <col min="7937" max="7937" width="7.5" style="114" customWidth="1"/>
    <col min="7938" max="7938" width="16.875" style="114" customWidth="1"/>
    <col min="7939" max="7939" width="14.25" style="114" customWidth="1"/>
    <col min="7940" max="7940" width="7.5" style="114" customWidth="1"/>
    <col min="7941" max="7941" width="5.5" style="114" bestFit="1" customWidth="1"/>
    <col min="7942" max="7949" width="9" style="114"/>
    <col min="7950" max="7950" width="6.5" style="114" customWidth="1"/>
    <col min="7951" max="7953" width="9" style="114"/>
    <col min="7954" max="7954" width="7.25" style="114" bestFit="1" customWidth="1"/>
    <col min="7955" max="8192" width="9" style="114"/>
    <col min="8193" max="8193" width="7.5" style="114" customWidth="1"/>
    <col min="8194" max="8194" width="16.875" style="114" customWidth="1"/>
    <col min="8195" max="8195" width="14.25" style="114" customWidth="1"/>
    <col min="8196" max="8196" width="7.5" style="114" customWidth="1"/>
    <col min="8197" max="8197" width="5.5" style="114" bestFit="1" customWidth="1"/>
    <col min="8198" max="8205" width="9" style="114"/>
    <col min="8206" max="8206" width="6.5" style="114" customWidth="1"/>
    <col min="8207" max="8209" width="9" style="114"/>
    <col min="8210" max="8210" width="7.25" style="114" bestFit="1" customWidth="1"/>
    <col min="8211" max="8448" width="9" style="114"/>
    <col min="8449" max="8449" width="7.5" style="114" customWidth="1"/>
    <col min="8450" max="8450" width="16.875" style="114" customWidth="1"/>
    <col min="8451" max="8451" width="14.25" style="114" customWidth="1"/>
    <col min="8452" max="8452" width="7.5" style="114" customWidth="1"/>
    <col min="8453" max="8453" width="5.5" style="114" bestFit="1" customWidth="1"/>
    <col min="8454" max="8461" width="9" style="114"/>
    <col min="8462" max="8462" width="6.5" style="114" customWidth="1"/>
    <col min="8463" max="8465" width="9" style="114"/>
    <col min="8466" max="8466" width="7.25" style="114" bestFit="1" customWidth="1"/>
    <col min="8467" max="8704" width="9" style="114"/>
    <col min="8705" max="8705" width="7.5" style="114" customWidth="1"/>
    <col min="8706" max="8706" width="16.875" style="114" customWidth="1"/>
    <col min="8707" max="8707" width="14.25" style="114" customWidth="1"/>
    <col min="8708" max="8708" width="7.5" style="114" customWidth="1"/>
    <col min="8709" max="8709" width="5.5" style="114" bestFit="1" customWidth="1"/>
    <col min="8710" max="8717" width="9" style="114"/>
    <col min="8718" max="8718" width="6.5" style="114" customWidth="1"/>
    <col min="8719" max="8721" width="9" style="114"/>
    <col min="8722" max="8722" width="7.25" style="114" bestFit="1" customWidth="1"/>
    <col min="8723" max="8960" width="9" style="114"/>
    <col min="8961" max="8961" width="7.5" style="114" customWidth="1"/>
    <col min="8962" max="8962" width="16.875" style="114" customWidth="1"/>
    <col min="8963" max="8963" width="14.25" style="114" customWidth="1"/>
    <col min="8964" max="8964" width="7.5" style="114" customWidth="1"/>
    <col min="8965" max="8965" width="5.5" style="114" bestFit="1" customWidth="1"/>
    <col min="8966" max="8973" width="9" style="114"/>
    <col min="8974" max="8974" width="6.5" style="114" customWidth="1"/>
    <col min="8975" max="8977" width="9" style="114"/>
    <col min="8978" max="8978" width="7.25" style="114" bestFit="1" customWidth="1"/>
    <col min="8979" max="9216" width="9" style="114"/>
    <col min="9217" max="9217" width="7.5" style="114" customWidth="1"/>
    <col min="9218" max="9218" width="16.875" style="114" customWidth="1"/>
    <col min="9219" max="9219" width="14.25" style="114" customWidth="1"/>
    <col min="9220" max="9220" width="7.5" style="114" customWidth="1"/>
    <col min="9221" max="9221" width="5.5" style="114" bestFit="1" customWidth="1"/>
    <col min="9222" max="9229" width="9" style="114"/>
    <col min="9230" max="9230" width="6.5" style="114" customWidth="1"/>
    <col min="9231" max="9233" width="9" style="114"/>
    <col min="9234" max="9234" width="7.25" style="114" bestFit="1" customWidth="1"/>
    <col min="9235" max="9472" width="9" style="114"/>
    <col min="9473" max="9473" width="7.5" style="114" customWidth="1"/>
    <col min="9474" max="9474" width="16.875" style="114" customWidth="1"/>
    <col min="9475" max="9475" width="14.25" style="114" customWidth="1"/>
    <col min="9476" max="9476" width="7.5" style="114" customWidth="1"/>
    <col min="9477" max="9477" width="5.5" style="114" bestFit="1" customWidth="1"/>
    <col min="9478" max="9485" width="9" style="114"/>
    <col min="9486" max="9486" width="6.5" style="114" customWidth="1"/>
    <col min="9487" max="9489" width="9" style="114"/>
    <col min="9490" max="9490" width="7.25" style="114" bestFit="1" customWidth="1"/>
    <col min="9491" max="9728" width="9" style="114"/>
    <col min="9729" max="9729" width="7.5" style="114" customWidth="1"/>
    <col min="9730" max="9730" width="16.875" style="114" customWidth="1"/>
    <col min="9731" max="9731" width="14.25" style="114" customWidth="1"/>
    <col min="9732" max="9732" width="7.5" style="114" customWidth="1"/>
    <col min="9733" max="9733" width="5.5" style="114" bestFit="1" customWidth="1"/>
    <col min="9734" max="9741" width="9" style="114"/>
    <col min="9742" max="9742" width="6.5" style="114" customWidth="1"/>
    <col min="9743" max="9745" width="9" style="114"/>
    <col min="9746" max="9746" width="7.25" style="114" bestFit="1" customWidth="1"/>
    <col min="9747" max="9984" width="9" style="114"/>
    <col min="9985" max="9985" width="7.5" style="114" customWidth="1"/>
    <col min="9986" max="9986" width="16.875" style="114" customWidth="1"/>
    <col min="9987" max="9987" width="14.25" style="114" customWidth="1"/>
    <col min="9988" max="9988" width="7.5" style="114" customWidth="1"/>
    <col min="9989" max="9989" width="5.5" style="114" bestFit="1" customWidth="1"/>
    <col min="9990" max="9997" width="9" style="114"/>
    <col min="9998" max="9998" width="6.5" style="114" customWidth="1"/>
    <col min="9999" max="10001" width="9" style="114"/>
    <col min="10002" max="10002" width="7.25" style="114" bestFit="1" customWidth="1"/>
    <col min="10003" max="10240" width="9" style="114"/>
    <col min="10241" max="10241" width="7.5" style="114" customWidth="1"/>
    <col min="10242" max="10242" width="16.875" style="114" customWidth="1"/>
    <col min="10243" max="10243" width="14.25" style="114" customWidth="1"/>
    <col min="10244" max="10244" width="7.5" style="114" customWidth="1"/>
    <col min="10245" max="10245" width="5.5" style="114" bestFit="1" customWidth="1"/>
    <col min="10246" max="10253" width="9" style="114"/>
    <col min="10254" max="10254" width="6.5" style="114" customWidth="1"/>
    <col min="10255" max="10257" width="9" style="114"/>
    <col min="10258" max="10258" width="7.25" style="114" bestFit="1" customWidth="1"/>
    <col min="10259" max="10496" width="9" style="114"/>
    <col min="10497" max="10497" width="7.5" style="114" customWidth="1"/>
    <col min="10498" max="10498" width="16.875" style="114" customWidth="1"/>
    <col min="10499" max="10499" width="14.25" style="114" customWidth="1"/>
    <col min="10500" max="10500" width="7.5" style="114" customWidth="1"/>
    <col min="10501" max="10501" width="5.5" style="114" bestFit="1" customWidth="1"/>
    <col min="10502" max="10509" width="9" style="114"/>
    <col min="10510" max="10510" width="6.5" style="114" customWidth="1"/>
    <col min="10511" max="10513" width="9" style="114"/>
    <col min="10514" max="10514" width="7.25" style="114" bestFit="1" customWidth="1"/>
    <col min="10515" max="10752" width="9" style="114"/>
    <col min="10753" max="10753" width="7.5" style="114" customWidth="1"/>
    <col min="10754" max="10754" width="16.875" style="114" customWidth="1"/>
    <col min="10755" max="10755" width="14.25" style="114" customWidth="1"/>
    <col min="10756" max="10756" width="7.5" style="114" customWidth="1"/>
    <col min="10757" max="10757" width="5.5" style="114" bestFit="1" customWidth="1"/>
    <col min="10758" max="10765" width="9" style="114"/>
    <col min="10766" max="10766" width="6.5" style="114" customWidth="1"/>
    <col min="10767" max="10769" width="9" style="114"/>
    <col min="10770" max="10770" width="7.25" style="114" bestFit="1" customWidth="1"/>
    <col min="10771" max="11008" width="9" style="114"/>
    <col min="11009" max="11009" width="7.5" style="114" customWidth="1"/>
    <col min="11010" max="11010" width="16.875" style="114" customWidth="1"/>
    <col min="11011" max="11011" width="14.25" style="114" customWidth="1"/>
    <col min="11012" max="11012" width="7.5" style="114" customWidth="1"/>
    <col min="11013" max="11013" width="5.5" style="114" bestFit="1" customWidth="1"/>
    <col min="11014" max="11021" width="9" style="114"/>
    <col min="11022" max="11022" width="6.5" style="114" customWidth="1"/>
    <col min="11023" max="11025" width="9" style="114"/>
    <col min="11026" max="11026" width="7.25" style="114" bestFit="1" customWidth="1"/>
    <col min="11027" max="11264" width="9" style="114"/>
    <col min="11265" max="11265" width="7.5" style="114" customWidth="1"/>
    <col min="11266" max="11266" width="16.875" style="114" customWidth="1"/>
    <col min="11267" max="11267" width="14.25" style="114" customWidth="1"/>
    <col min="11268" max="11268" width="7.5" style="114" customWidth="1"/>
    <col min="11269" max="11269" width="5.5" style="114" bestFit="1" customWidth="1"/>
    <col min="11270" max="11277" width="9" style="114"/>
    <col min="11278" max="11278" width="6.5" style="114" customWidth="1"/>
    <col min="11279" max="11281" width="9" style="114"/>
    <col min="11282" max="11282" width="7.25" style="114" bestFit="1" customWidth="1"/>
    <col min="11283" max="11520" width="9" style="114"/>
    <col min="11521" max="11521" width="7.5" style="114" customWidth="1"/>
    <col min="11522" max="11522" width="16.875" style="114" customWidth="1"/>
    <col min="11523" max="11523" width="14.25" style="114" customWidth="1"/>
    <col min="11524" max="11524" width="7.5" style="114" customWidth="1"/>
    <col min="11525" max="11525" width="5.5" style="114" bestFit="1" customWidth="1"/>
    <col min="11526" max="11533" width="9" style="114"/>
    <col min="11534" max="11534" width="6.5" style="114" customWidth="1"/>
    <col min="11535" max="11537" width="9" style="114"/>
    <col min="11538" max="11538" width="7.25" style="114" bestFit="1" customWidth="1"/>
    <col min="11539" max="11776" width="9" style="114"/>
    <col min="11777" max="11777" width="7.5" style="114" customWidth="1"/>
    <col min="11778" max="11778" width="16.875" style="114" customWidth="1"/>
    <col min="11779" max="11779" width="14.25" style="114" customWidth="1"/>
    <col min="11780" max="11780" width="7.5" style="114" customWidth="1"/>
    <col min="11781" max="11781" width="5.5" style="114" bestFit="1" customWidth="1"/>
    <col min="11782" max="11789" width="9" style="114"/>
    <col min="11790" max="11790" width="6.5" style="114" customWidth="1"/>
    <col min="11791" max="11793" width="9" style="114"/>
    <col min="11794" max="11794" width="7.25" style="114" bestFit="1" customWidth="1"/>
    <col min="11795" max="12032" width="9" style="114"/>
    <col min="12033" max="12033" width="7.5" style="114" customWidth="1"/>
    <col min="12034" max="12034" width="16.875" style="114" customWidth="1"/>
    <col min="12035" max="12035" width="14.25" style="114" customWidth="1"/>
    <col min="12036" max="12036" width="7.5" style="114" customWidth="1"/>
    <col min="12037" max="12037" width="5.5" style="114" bestFit="1" customWidth="1"/>
    <col min="12038" max="12045" width="9" style="114"/>
    <col min="12046" max="12046" width="6.5" style="114" customWidth="1"/>
    <col min="12047" max="12049" width="9" style="114"/>
    <col min="12050" max="12050" width="7.25" style="114" bestFit="1" customWidth="1"/>
    <col min="12051" max="12288" width="9" style="114"/>
    <col min="12289" max="12289" width="7.5" style="114" customWidth="1"/>
    <col min="12290" max="12290" width="16.875" style="114" customWidth="1"/>
    <col min="12291" max="12291" width="14.25" style="114" customWidth="1"/>
    <col min="12292" max="12292" width="7.5" style="114" customWidth="1"/>
    <col min="12293" max="12293" width="5.5" style="114" bestFit="1" customWidth="1"/>
    <col min="12294" max="12301" width="9" style="114"/>
    <col min="12302" max="12302" width="6.5" style="114" customWidth="1"/>
    <col min="12303" max="12305" width="9" style="114"/>
    <col min="12306" max="12306" width="7.25" style="114" bestFit="1" customWidth="1"/>
    <col min="12307" max="12544" width="9" style="114"/>
    <col min="12545" max="12545" width="7.5" style="114" customWidth="1"/>
    <col min="12546" max="12546" width="16.875" style="114" customWidth="1"/>
    <col min="12547" max="12547" width="14.25" style="114" customWidth="1"/>
    <col min="12548" max="12548" width="7.5" style="114" customWidth="1"/>
    <col min="12549" max="12549" width="5.5" style="114" bestFit="1" customWidth="1"/>
    <col min="12550" max="12557" width="9" style="114"/>
    <col min="12558" max="12558" width="6.5" style="114" customWidth="1"/>
    <col min="12559" max="12561" width="9" style="114"/>
    <col min="12562" max="12562" width="7.25" style="114" bestFit="1" customWidth="1"/>
    <col min="12563" max="12800" width="9" style="114"/>
    <col min="12801" max="12801" width="7.5" style="114" customWidth="1"/>
    <col min="12802" max="12802" width="16.875" style="114" customWidth="1"/>
    <col min="12803" max="12803" width="14.25" style="114" customWidth="1"/>
    <col min="12804" max="12804" width="7.5" style="114" customWidth="1"/>
    <col min="12805" max="12805" width="5.5" style="114" bestFit="1" customWidth="1"/>
    <col min="12806" max="12813" width="9" style="114"/>
    <col min="12814" max="12814" width="6.5" style="114" customWidth="1"/>
    <col min="12815" max="12817" width="9" style="114"/>
    <col min="12818" max="12818" width="7.25" style="114" bestFit="1" customWidth="1"/>
    <col min="12819" max="13056" width="9" style="114"/>
    <col min="13057" max="13057" width="7.5" style="114" customWidth="1"/>
    <col min="13058" max="13058" width="16.875" style="114" customWidth="1"/>
    <col min="13059" max="13059" width="14.25" style="114" customWidth="1"/>
    <col min="13060" max="13060" width="7.5" style="114" customWidth="1"/>
    <col min="13061" max="13061" width="5.5" style="114" bestFit="1" customWidth="1"/>
    <col min="13062" max="13069" width="9" style="114"/>
    <col min="13070" max="13070" width="6.5" style="114" customWidth="1"/>
    <col min="13071" max="13073" width="9" style="114"/>
    <col min="13074" max="13074" width="7.25" style="114" bestFit="1" customWidth="1"/>
    <col min="13075" max="13312" width="9" style="114"/>
    <col min="13313" max="13313" width="7.5" style="114" customWidth="1"/>
    <col min="13314" max="13314" width="16.875" style="114" customWidth="1"/>
    <col min="13315" max="13315" width="14.25" style="114" customWidth="1"/>
    <col min="13316" max="13316" width="7.5" style="114" customWidth="1"/>
    <col min="13317" max="13317" width="5.5" style="114" bestFit="1" customWidth="1"/>
    <col min="13318" max="13325" width="9" style="114"/>
    <col min="13326" max="13326" width="6.5" style="114" customWidth="1"/>
    <col min="13327" max="13329" width="9" style="114"/>
    <col min="13330" max="13330" width="7.25" style="114" bestFit="1" customWidth="1"/>
    <col min="13331" max="13568" width="9" style="114"/>
    <col min="13569" max="13569" width="7.5" style="114" customWidth="1"/>
    <col min="13570" max="13570" width="16.875" style="114" customWidth="1"/>
    <col min="13571" max="13571" width="14.25" style="114" customWidth="1"/>
    <col min="13572" max="13572" width="7.5" style="114" customWidth="1"/>
    <col min="13573" max="13573" width="5.5" style="114" bestFit="1" customWidth="1"/>
    <col min="13574" max="13581" width="9" style="114"/>
    <col min="13582" max="13582" width="6.5" style="114" customWidth="1"/>
    <col min="13583" max="13585" width="9" style="114"/>
    <col min="13586" max="13586" width="7.25" style="114" bestFit="1" customWidth="1"/>
    <col min="13587" max="13824" width="9" style="114"/>
    <col min="13825" max="13825" width="7.5" style="114" customWidth="1"/>
    <col min="13826" max="13826" width="16.875" style="114" customWidth="1"/>
    <col min="13827" max="13827" width="14.25" style="114" customWidth="1"/>
    <col min="13828" max="13828" width="7.5" style="114" customWidth="1"/>
    <col min="13829" max="13829" width="5.5" style="114" bestFit="1" customWidth="1"/>
    <col min="13830" max="13837" width="9" style="114"/>
    <col min="13838" max="13838" width="6.5" style="114" customWidth="1"/>
    <col min="13839" max="13841" width="9" style="114"/>
    <col min="13842" max="13842" width="7.25" style="114" bestFit="1" customWidth="1"/>
    <col min="13843" max="14080" width="9" style="114"/>
    <col min="14081" max="14081" width="7.5" style="114" customWidth="1"/>
    <col min="14082" max="14082" width="16.875" style="114" customWidth="1"/>
    <col min="14083" max="14083" width="14.25" style="114" customWidth="1"/>
    <col min="14084" max="14084" width="7.5" style="114" customWidth="1"/>
    <col min="14085" max="14085" width="5.5" style="114" bestFit="1" customWidth="1"/>
    <col min="14086" max="14093" width="9" style="114"/>
    <col min="14094" max="14094" width="6.5" style="114" customWidth="1"/>
    <col min="14095" max="14097" width="9" style="114"/>
    <col min="14098" max="14098" width="7.25" style="114" bestFit="1" customWidth="1"/>
    <col min="14099" max="14336" width="9" style="114"/>
    <col min="14337" max="14337" width="7.5" style="114" customWidth="1"/>
    <col min="14338" max="14338" width="16.875" style="114" customWidth="1"/>
    <col min="14339" max="14339" width="14.25" style="114" customWidth="1"/>
    <col min="14340" max="14340" width="7.5" style="114" customWidth="1"/>
    <col min="14341" max="14341" width="5.5" style="114" bestFit="1" customWidth="1"/>
    <col min="14342" max="14349" width="9" style="114"/>
    <col min="14350" max="14350" width="6.5" style="114" customWidth="1"/>
    <col min="14351" max="14353" width="9" style="114"/>
    <col min="14354" max="14354" width="7.25" style="114" bestFit="1" customWidth="1"/>
    <col min="14355" max="14592" width="9" style="114"/>
    <col min="14593" max="14593" width="7.5" style="114" customWidth="1"/>
    <col min="14594" max="14594" width="16.875" style="114" customWidth="1"/>
    <col min="14595" max="14595" width="14.25" style="114" customWidth="1"/>
    <col min="14596" max="14596" width="7.5" style="114" customWidth="1"/>
    <col min="14597" max="14597" width="5.5" style="114" bestFit="1" customWidth="1"/>
    <col min="14598" max="14605" width="9" style="114"/>
    <col min="14606" max="14606" width="6.5" style="114" customWidth="1"/>
    <col min="14607" max="14609" width="9" style="114"/>
    <col min="14610" max="14610" width="7.25" style="114" bestFit="1" customWidth="1"/>
    <col min="14611" max="14848" width="9" style="114"/>
    <col min="14849" max="14849" width="7.5" style="114" customWidth="1"/>
    <col min="14850" max="14850" width="16.875" style="114" customWidth="1"/>
    <col min="14851" max="14851" width="14.25" style="114" customWidth="1"/>
    <col min="14852" max="14852" width="7.5" style="114" customWidth="1"/>
    <col min="14853" max="14853" width="5.5" style="114" bestFit="1" customWidth="1"/>
    <col min="14854" max="14861" width="9" style="114"/>
    <col min="14862" max="14862" width="6.5" style="114" customWidth="1"/>
    <col min="14863" max="14865" width="9" style="114"/>
    <col min="14866" max="14866" width="7.25" style="114" bestFit="1" customWidth="1"/>
    <col min="14867" max="15104" width="9" style="114"/>
    <col min="15105" max="15105" width="7.5" style="114" customWidth="1"/>
    <col min="15106" max="15106" width="16.875" style="114" customWidth="1"/>
    <col min="15107" max="15107" width="14.25" style="114" customWidth="1"/>
    <col min="15108" max="15108" width="7.5" style="114" customWidth="1"/>
    <col min="15109" max="15109" width="5.5" style="114" bestFit="1" customWidth="1"/>
    <col min="15110" max="15117" width="9" style="114"/>
    <col min="15118" max="15118" width="6.5" style="114" customWidth="1"/>
    <col min="15119" max="15121" width="9" style="114"/>
    <col min="15122" max="15122" width="7.25" style="114" bestFit="1" customWidth="1"/>
    <col min="15123" max="15360" width="9" style="114"/>
    <col min="15361" max="15361" width="7.5" style="114" customWidth="1"/>
    <col min="15362" max="15362" width="16.875" style="114" customWidth="1"/>
    <col min="15363" max="15363" width="14.25" style="114" customWidth="1"/>
    <col min="15364" max="15364" width="7.5" style="114" customWidth="1"/>
    <col min="15365" max="15365" width="5.5" style="114" bestFit="1" customWidth="1"/>
    <col min="15366" max="15373" width="9" style="114"/>
    <col min="15374" max="15374" width="6.5" style="114" customWidth="1"/>
    <col min="15375" max="15377" width="9" style="114"/>
    <col min="15378" max="15378" width="7.25" style="114" bestFit="1" customWidth="1"/>
    <col min="15379" max="15616" width="9" style="114"/>
    <col min="15617" max="15617" width="7.5" style="114" customWidth="1"/>
    <col min="15618" max="15618" width="16.875" style="114" customWidth="1"/>
    <col min="15619" max="15619" width="14.25" style="114" customWidth="1"/>
    <col min="15620" max="15620" width="7.5" style="114" customWidth="1"/>
    <col min="15621" max="15621" width="5.5" style="114" bestFit="1" customWidth="1"/>
    <col min="15622" max="15629" width="9" style="114"/>
    <col min="15630" max="15630" width="6.5" style="114" customWidth="1"/>
    <col min="15631" max="15633" width="9" style="114"/>
    <col min="15634" max="15634" width="7.25" style="114" bestFit="1" customWidth="1"/>
    <col min="15635" max="15872" width="9" style="114"/>
    <col min="15873" max="15873" width="7.5" style="114" customWidth="1"/>
    <col min="15874" max="15874" width="16.875" style="114" customWidth="1"/>
    <col min="15875" max="15875" width="14.25" style="114" customWidth="1"/>
    <col min="15876" max="15876" width="7.5" style="114" customWidth="1"/>
    <col min="15877" max="15877" width="5.5" style="114" bestFit="1" customWidth="1"/>
    <col min="15878" max="15885" width="9" style="114"/>
    <col min="15886" max="15886" width="6.5" style="114" customWidth="1"/>
    <col min="15887" max="15889" width="9" style="114"/>
    <col min="15890" max="15890" width="7.25" style="114" bestFit="1" customWidth="1"/>
    <col min="15891" max="16128" width="9" style="114"/>
    <col min="16129" max="16129" width="7.5" style="114" customWidth="1"/>
    <col min="16130" max="16130" width="16.875" style="114" customWidth="1"/>
    <col min="16131" max="16131" width="14.25" style="114" customWidth="1"/>
    <col min="16132" max="16132" width="7.5" style="114" customWidth="1"/>
    <col min="16133" max="16133" width="5.5" style="114" bestFit="1" customWidth="1"/>
    <col min="16134" max="16141" width="9" style="114"/>
    <col min="16142" max="16142" width="6.5" style="114" customWidth="1"/>
    <col min="16143" max="16145" width="9" style="114"/>
    <col min="16146" max="16146" width="7.25" style="114" bestFit="1" customWidth="1"/>
    <col min="16147" max="16384" width="9" style="114"/>
  </cols>
  <sheetData>
    <row r="1" spans="1:14" s="110" customFormat="1" ht="18.95" customHeight="1">
      <c r="A1" s="932" t="s">
        <v>157</v>
      </c>
      <c r="B1" s="933"/>
      <c r="C1" s="917" t="s">
        <v>112</v>
      </c>
      <c r="D1" s="921" t="s">
        <v>113</v>
      </c>
      <c r="E1" s="917" t="s">
        <v>114</v>
      </c>
      <c r="F1" s="197" t="s">
        <v>115</v>
      </c>
      <c r="G1" s="198"/>
      <c r="H1" s="199" t="s">
        <v>116</v>
      </c>
      <c r="I1" s="198"/>
      <c r="J1" s="200" t="s">
        <v>117</v>
      </c>
      <c r="K1" s="200"/>
      <c r="L1" s="200" t="s">
        <v>118</v>
      </c>
      <c r="M1" s="200"/>
      <c r="N1" s="917" t="s">
        <v>119</v>
      </c>
    </row>
    <row r="2" spans="1:14" s="110" customFormat="1" ht="18.95" customHeight="1">
      <c r="A2" s="927"/>
      <c r="B2" s="934"/>
      <c r="C2" s="917"/>
      <c r="D2" s="921"/>
      <c r="E2" s="917"/>
      <c r="F2" s="201" t="s">
        <v>120</v>
      </c>
      <c r="G2" s="202" t="s">
        <v>121</v>
      </c>
      <c r="H2" s="202" t="s">
        <v>120</v>
      </c>
      <c r="I2" s="202" t="s">
        <v>121</v>
      </c>
      <c r="J2" s="202" t="s">
        <v>120</v>
      </c>
      <c r="K2" s="202" t="s">
        <v>121</v>
      </c>
      <c r="L2" s="202" t="s">
        <v>120</v>
      </c>
      <c r="M2" s="202" t="s">
        <v>121</v>
      </c>
      <c r="N2" s="917"/>
    </row>
    <row r="3" spans="1:14" s="560" customFormat="1" ht="18.95" customHeight="1">
      <c r="A3" s="563">
        <v>23</v>
      </c>
      <c r="B3" s="217" t="s">
        <v>1053</v>
      </c>
      <c r="C3" s="225" t="str">
        <f>C4</f>
        <v>450x450x450</v>
      </c>
      <c r="D3" s="564">
        <v>1</v>
      </c>
      <c r="E3" s="206" t="s">
        <v>452</v>
      </c>
      <c r="F3" s="565"/>
      <c r="G3" s="566" t="s">
        <v>122</v>
      </c>
      <c r="H3" s="566"/>
      <c r="I3" s="566"/>
      <c r="J3" s="566"/>
      <c r="K3" s="566"/>
      <c r="L3" s="566"/>
      <c r="M3" s="209"/>
      <c r="N3" s="567"/>
    </row>
    <row r="4" spans="1:14" s="110" customFormat="1" ht="18.75" customHeight="1">
      <c r="A4" s="203"/>
      <c r="B4" s="568" t="str">
        <f>자재단가!A38</f>
        <v>고리의자</v>
      </c>
      <c r="C4" s="568" t="str">
        <f>자재단가!B38</f>
        <v>450x450x450</v>
      </c>
      <c r="D4" s="564">
        <v>1</v>
      </c>
      <c r="E4" s="206" t="s">
        <v>452</v>
      </c>
      <c r="F4" s="207">
        <f>자재단가!D38</f>
        <v>475000</v>
      </c>
      <c r="G4" s="208">
        <f t="shared" ref="G4" si="0">ROUNDDOWN(D4*F4,0)</f>
        <v>475000</v>
      </c>
      <c r="H4" s="207"/>
      <c r="I4" s="208">
        <f>ROUNDDOWN(D4*H4,0)</f>
        <v>0</v>
      </c>
      <c r="J4" s="207"/>
      <c r="K4" s="208">
        <f>ROUNDDOWN(D4*J4,0)</f>
        <v>0</v>
      </c>
      <c r="L4" s="208">
        <f t="shared" ref="L4:M4" si="1">ROUNDDOWN(J4+H4+F4,0)</f>
        <v>475000</v>
      </c>
      <c r="M4" s="208">
        <f t="shared" si="1"/>
        <v>475000</v>
      </c>
      <c r="N4" s="210"/>
    </row>
    <row r="5" spans="1:14" s="110" customFormat="1" ht="18.95" customHeight="1">
      <c r="A5" s="203"/>
      <c r="B5" s="214" t="s">
        <v>124</v>
      </c>
      <c r="C5" s="210"/>
      <c r="D5" s="213"/>
      <c r="E5" s="206"/>
      <c r="F5" s="207"/>
      <c r="G5" s="208">
        <f>ROUNDDOWN(SUM(G4:G4),0)</f>
        <v>475000</v>
      </c>
      <c r="H5" s="208"/>
      <c r="I5" s="208">
        <f>ROUNDDOWN(SUM(I4:I4),0)</f>
        <v>0</v>
      </c>
      <c r="J5" s="208"/>
      <c r="K5" s="208">
        <f>ROUNDDOWN(SUM(K4:K4),0)</f>
        <v>0</v>
      </c>
      <c r="L5" s="208"/>
      <c r="M5" s="208">
        <f>ROUNDDOWN(G5+I5+K5,0)</f>
        <v>475000</v>
      </c>
      <c r="N5" s="210"/>
    </row>
    <row r="6" spans="1:14" s="110" customFormat="1" ht="18.95" customHeight="1">
      <c r="A6" s="203"/>
      <c r="B6" s="214"/>
      <c r="C6" s="210"/>
      <c r="D6" s="213"/>
      <c r="E6" s="206"/>
      <c r="F6" s="207"/>
      <c r="G6" s="208"/>
      <c r="H6" s="208"/>
      <c r="I6" s="208"/>
      <c r="J6" s="208"/>
      <c r="K6" s="208"/>
      <c r="L6" s="208"/>
      <c r="M6" s="208"/>
      <c r="N6" s="210"/>
    </row>
    <row r="7" spans="1:14" s="110" customFormat="1" ht="19.5" customHeight="1">
      <c r="A7" s="203">
        <f>A3+1</f>
        <v>24</v>
      </c>
      <c r="B7" s="217" t="s">
        <v>1081</v>
      </c>
      <c r="C7" s="225" t="str">
        <f>C8</f>
        <v>300x300x600</v>
      </c>
      <c r="D7" s="564">
        <v>1</v>
      </c>
      <c r="E7" s="206" t="s">
        <v>452</v>
      </c>
      <c r="F7" s="207"/>
      <c r="G7" s="208" t="s">
        <v>122</v>
      </c>
      <c r="H7" s="208"/>
      <c r="I7" s="208"/>
      <c r="J7" s="208"/>
      <c r="K7" s="208"/>
      <c r="L7" s="208"/>
      <c r="M7" s="209"/>
      <c r="N7" s="210"/>
    </row>
    <row r="8" spans="1:14" s="560" customFormat="1" ht="18.75" customHeight="1">
      <c r="A8" s="563"/>
      <c r="B8" s="568" t="str">
        <f>자재단가!A39</f>
        <v>볼라드</v>
      </c>
      <c r="C8" s="568" t="str">
        <f>자재단가!B39</f>
        <v>300x300x600</v>
      </c>
      <c r="D8" s="564">
        <v>1</v>
      </c>
      <c r="E8" s="206" t="s">
        <v>452</v>
      </c>
      <c r="F8" s="565">
        <f>자재단가!D39</f>
        <v>722000</v>
      </c>
      <c r="G8" s="566">
        <f t="shared" ref="G8" si="2">ROUNDDOWN(D8*F8,0)</f>
        <v>722000</v>
      </c>
      <c r="H8" s="565"/>
      <c r="I8" s="566">
        <f t="shared" ref="I8" si="3">ROUNDDOWN(D8*H8,0)</f>
        <v>0</v>
      </c>
      <c r="J8" s="565"/>
      <c r="K8" s="566">
        <f t="shared" ref="K8" si="4">ROUNDDOWN(D8*J8,0)</f>
        <v>0</v>
      </c>
      <c r="L8" s="566">
        <f t="shared" ref="L8:M8" si="5">ROUNDDOWN(J8+H8+F8,0)</f>
        <v>722000</v>
      </c>
      <c r="M8" s="566">
        <f t="shared" si="5"/>
        <v>722000</v>
      </c>
      <c r="N8" s="567"/>
    </row>
    <row r="9" spans="1:14" s="560" customFormat="1" ht="18.95" customHeight="1">
      <c r="A9" s="563"/>
      <c r="B9" s="214" t="s">
        <v>124</v>
      </c>
      <c r="C9" s="567"/>
      <c r="D9" s="569"/>
      <c r="E9" s="206"/>
      <c r="F9" s="565"/>
      <c r="G9" s="566">
        <f>ROUNDDOWN(SUM(G8:G8),0)</f>
        <v>722000</v>
      </c>
      <c r="H9" s="566"/>
      <c r="I9" s="566">
        <f>ROUNDDOWN(SUM(I8:I8),0)</f>
        <v>0</v>
      </c>
      <c r="J9" s="566"/>
      <c r="K9" s="566">
        <f>ROUNDDOWN(SUM(K8:K8),0)</f>
        <v>0</v>
      </c>
      <c r="L9" s="566"/>
      <c r="M9" s="566">
        <f>ROUNDDOWN(G9+I9+K9,0)</f>
        <v>722000</v>
      </c>
      <c r="N9" s="567"/>
    </row>
    <row r="10" spans="1:14" s="110" customFormat="1" ht="18.95" customHeight="1">
      <c r="A10" s="203"/>
      <c r="B10" s="214"/>
      <c r="C10" s="210"/>
      <c r="D10" s="213"/>
      <c r="E10" s="206"/>
      <c r="F10" s="207"/>
      <c r="G10" s="208"/>
      <c r="H10" s="208"/>
      <c r="I10" s="208"/>
      <c r="J10" s="208"/>
      <c r="K10" s="208"/>
      <c r="L10" s="208"/>
      <c r="M10" s="208"/>
      <c r="N10" s="210"/>
    </row>
    <row r="11" spans="1:14" s="560" customFormat="1" ht="19.5" customHeight="1">
      <c r="A11" s="563">
        <f>A7+1</f>
        <v>25</v>
      </c>
      <c r="B11" s="217" t="s">
        <v>1083</v>
      </c>
      <c r="C11" s="225" t="s">
        <v>1084</v>
      </c>
      <c r="D11" s="564">
        <v>1</v>
      </c>
      <c r="E11" s="231" t="s">
        <v>1188</v>
      </c>
      <c r="F11" s="565"/>
      <c r="G11" s="566" t="s">
        <v>122</v>
      </c>
      <c r="H11" s="566"/>
      <c r="I11" s="566"/>
      <c r="J11" s="566"/>
      <c r="K11" s="566"/>
      <c r="L11" s="566"/>
      <c r="M11" s="209"/>
      <c r="N11" s="567"/>
    </row>
    <row r="12" spans="1:14" s="560" customFormat="1" ht="18.75" customHeight="1">
      <c r="A12" s="563"/>
      <c r="B12" s="568" t="str">
        <f>'수량산출(시설물)'!B15</f>
        <v>터파기</v>
      </c>
      <c r="C12" s="214" t="str">
        <f>'수량산출(시설물)'!C15</f>
        <v>기계</v>
      </c>
      <c r="D12" s="569">
        <f>'수량산출(시설물)'!D15</f>
        <v>0.16</v>
      </c>
      <c r="E12" s="206" t="s">
        <v>452</v>
      </c>
      <c r="F12" s="565">
        <f>단가산출목록!F3</f>
        <v>396</v>
      </c>
      <c r="G12" s="566">
        <f t="shared" ref="G12:G13" si="6">ROUNDDOWN(D12*F12,0)</f>
        <v>63</v>
      </c>
      <c r="H12" s="565">
        <f>단가산출목록!G3</f>
        <v>3903</v>
      </c>
      <c r="I12" s="566">
        <f>ROUNDDOWN(D12*H12,0)</f>
        <v>624</v>
      </c>
      <c r="J12" s="565">
        <f>단가산출목록!H3</f>
        <v>280</v>
      </c>
      <c r="K12" s="566">
        <f>ROUNDDOWN(D12*J12,0)</f>
        <v>44</v>
      </c>
      <c r="L12" s="566">
        <f t="shared" ref="L12:M13" si="7">ROUNDDOWN(J12+H12+F12,0)</f>
        <v>4579</v>
      </c>
      <c r="M12" s="566">
        <f t="shared" si="7"/>
        <v>731</v>
      </c>
      <c r="N12" s="567"/>
    </row>
    <row r="13" spans="1:14" s="560" customFormat="1" ht="18.75" customHeight="1">
      <c r="A13" s="563"/>
      <c r="B13" s="568" t="str">
        <f>'수량산출(시설물)'!B17</f>
        <v>잔토처리</v>
      </c>
      <c r="C13" s="214"/>
      <c r="D13" s="569">
        <f>'수량산출(시설물)'!D17</f>
        <v>7.4999999999999997E-2</v>
      </c>
      <c r="E13" s="231" t="str">
        <f>'수량산출(시설물)'!E17</f>
        <v>M3</v>
      </c>
      <c r="F13" s="565">
        <f>단가산출목록!F4</f>
        <v>343</v>
      </c>
      <c r="G13" s="566">
        <f t="shared" si="6"/>
        <v>25</v>
      </c>
      <c r="H13" s="566">
        <f>단가산출목록!G4</f>
        <v>3831</v>
      </c>
      <c r="I13" s="566">
        <f t="shared" ref="I13" si="8">ROUNDDOWN(D13*H13,0)</f>
        <v>287</v>
      </c>
      <c r="J13" s="566">
        <f>단가산출목록!H4</f>
        <v>243</v>
      </c>
      <c r="K13" s="566">
        <f t="shared" ref="K13" si="9">ROUNDDOWN(D13*J13,0)</f>
        <v>18</v>
      </c>
      <c r="L13" s="566">
        <f t="shared" si="7"/>
        <v>4417</v>
      </c>
      <c r="M13" s="566">
        <f t="shared" si="7"/>
        <v>330</v>
      </c>
      <c r="N13" s="567"/>
    </row>
    <row r="14" spans="1:14" s="560" customFormat="1" ht="18.75" customHeight="1">
      <c r="A14" s="563"/>
      <c r="B14" s="568" t="str">
        <f>'수량산출(시설물)'!B19</f>
        <v>되메우기</v>
      </c>
      <c r="C14" s="214">
        <f>'수량산출(시설물)'!C19</f>
        <v>0</v>
      </c>
      <c r="D14" s="569">
        <f>'수량산출(시설물)'!D19</f>
        <v>8.5000000000000006E-2</v>
      </c>
      <c r="E14" s="231" t="str">
        <f>'수량산출(시설물)'!E19</f>
        <v>M3</v>
      </c>
      <c r="F14" s="565">
        <f>단가산출목록!F5</f>
        <v>526</v>
      </c>
      <c r="G14" s="566">
        <f t="shared" ref="G14:G23" si="10">ROUNDDOWN(D14*F14,0)</f>
        <v>44</v>
      </c>
      <c r="H14" s="566">
        <f>단가산출목록!G5</f>
        <v>2534</v>
      </c>
      <c r="I14" s="566">
        <f t="shared" ref="I14:I24" si="11">ROUNDDOWN(D14*H14,0)</f>
        <v>215</v>
      </c>
      <c r="J14" s="566">
        <f>단가산출목록!H5</f>
        <v>349</v>
      </c>
      <c r="K14" s="566">
        <f t="shared" ref="K14:K23" si="12">ROUNDDOWN(D14*J14,0)</f>
        <v>29</v>
      </c>
      <c r="L14" s="566">
        <f t="shared" ref="L14:L23" si="13">ROUNDDOWN(J14+H14+F14,0)</f>
        <v>3409</v>
      </c>
      <c r="M14" s="566">
        <f t="shared" ref="M14:M24" si="14">ROUNDDOWN(K14+I14+G14,0)</f>
        <v>288</v>
      </c>
      <c r="N14" s="567"/>
    </row>
    <row r="15" spans="1:14" s="560" customFormat="1" ht="18.75" customHeight="1">
      <c r="A15" s="563"/>
      <c r="B15" s="568" t="str">
        <f>'수량산출(시설물)'!B21</f>
        <v>혼합골재</v>
      </c>
      <c r="C15" s="214" t="str">
        <f>'수량산출(시설물)'!C21</f>
        <v>T150</v>
      </c>
      <c r="D15" s="569">
        <f>'수량산출(시설물)'!D21</f>
        <v>6.2E-2</v>
      </c>
      <c r="E15" s="231" t="str">
        <f>'수량산출(시설물)'!E21</f>
        <v>M3</v>
      </c>
      <c r="F15" s="565">
        <f>자재단가!D32</f>
        <v>14000</v>
      </c>
      <c r="G15" s="566">
        <f t="shared" si="10"/>
        <v>868</v>
      </c>
      <c r="H15" s="565"/>
      <c r="I15" s="566">
        <f t="shared" si="11"/>
        <v>0</v>
      </c>
      <c r="J15" s="565">
        <f>기초일위!K70</f>
        <v>0</v>
      </c>
      <c r="K15" s="566">
        <f t="shared" si="12"/>
        <v>0</v>
      </c>
      <c r="L15" s="566">
        <f t="shared" si="13"/>
        <v>14000</v>
      </c>
      <c r="M15" s="566">
        <f t="shared" si="14"/>
        <v>868</v>
      </c>
      <c r="N15" s="567"/>
    </row>
    <row r="16" spans="1:14" s="560" customFormat="1" ht="18.75" customHeight="1">
      <c r="A16" s="563"/>
      <c r="B16" s="568" t="str">
        <f>'수량산출(시설물)'!B23</f>
        <v>보조기층 포설 및 다짐</v>
      </c>
      <c r="C16" s="214">
        <f>'수량산출(시설물)'!C23</f>
        <v>0</v>
      </c>
      <c r="D16" s="569">
        <f>'수량산출(시설물)'!D23</f>
        <v>0.06</v>
      </c>
      <c r="E16" s="231" t="str">
        <f>'수량산출(시설물)'!E23</f>
        <v>M3</v>
      </c>
      <c r="F16" s="565">
        <f>기초일위!G66</f>
        <v>2075</v>
      </c>
      <c r="G16" s="566">
        <f t="shared" si="10"/>
        <v>124</v>
      </c>
      <c r="H16" s="565">
        <f>기초일위!I66</f>
        <v>1036</v>
      </c>
      <c r="I16" s="566">
        <f t="shared" si="11"/>
        <v>62</v>
      </c>
      <c r="J16" s="565">
        <f>기초일위!K66</f>
        <v>0</v>
      </c>
      <c r="K16" s="566">
        <f t="shared" si="12"/>
        <v>0</v>
      </c>
      <c r="L16" s="566">
        <f t="shared" si="13"/>
        <v>3111</v>
      </c>
      <c r="M16" s="566">
        <f t="shared" si="14"/>
        <v>186</v>
      </c>
      <c r="N16" s="567"/>
    </row>
    <row r="17" spans="1:14" s="560" customFormat="1" ht="18.75" customHeight="1">
      <c r="A17" s="563"/>
      <c r="B17" s="568" t="str">
        <f>'수량산출(시설물)'!B25</f>
        <v>부직포</v>
      </c>
      <c r="C17" s="214" t="str">
        <f>'수량산출(시설물)'!C25</f>
        <v>2T/m</v>
      </c>
      <c r="D17" s="569">
        <f>'수량산출(시설물)'!D25</f>
        <v>0.25</v>
      </c>
      <c r="E17" s="231" t="str">
        <f>'수량산출(시설물)'!E25</f>
        <v>M2</v>
      </c>
      <c r="F17" s="565">
        <f>자재단가!D33</f>
        <v>960</v>
      </c>
      <c r="G17" s="566">
        <f t="shared" si="10"/>
        <v>240</v>
      </c>
      <c r="H17" s="565"/>
      <c r="I17" s="566">
        <f t="shared" si="11"/>
        <v>0</v>
      </c>
      <c r="J17" s="565"/>
      <c r="K17" s="566">
        <f t="shared" si="12"/>
        <v>0</v>
      </c>
      <c r="L17" s="566">
        <f t="shared" si="13"/>
        <v>960</v>
      </c>
      <c r="M17" s="566">
        <f t="shared" si="14"/>
        <v>240</v>
      </c>
      <c r="N17" s="567"/>
    </row>
    <row r="18" spans="1:14" s="560" customFormat="1" ht="18.75" customHeight="1">
      <c r="A18" s="563"/>
      <c r="B18" s="568" t="str">
        <f>'수량산출(시설물)'!B27</f>
        <v>뒷채움잡석</v>
      </c>
      <c r="C18" s="214" t="str">
        <f>'수량산출(시설물)'!C27</f>
        <v>25mm</v>
      </c>
      <c r="D18" s="569">
        <f>'수량산출(시설물)'!D27</f>
        <v>7.8E-2</v>
      </c>
      <c r="E18" s="231" t="str">
        <f>'수량산출(시설물)'!E27</f>
        <v>M3</v>
      </c>
      <c r="F18" s="565">
        <f>자재단가!D50</f>
        <v>20000</v>
      </c>
      <c r="G18" s="566">
        <f t="shared" si="10"/>
        <v>1560</v>
      </c>
      <c r="H18" s="565"/>
      <c r="I18" s="566">
        <f t="shared" si="11"/>
        <v>0</v>
      </c>
      <c r="J18" s="565"/>
      <c r="K18" s="566">
        <f t="shared" si="12"/>
        <v>0</v>
      </c>
      <c r="L18" s="566">
        <f t="shared" si="13"/>
        <v>20000</v>
      </c>
      <c r="M18" s="566">
        <f t="shared" si="14"/>
        <v>1560</v>
      </c>
      <c r="N18" s="567"/>
    </row>
    <row r="19" spans="1:14" s="560" customFormat="1" ht="18.75" customHeight="1">
      <c r="A19" s="563"/>
      <c r="B19" s="568" t="str">
        <f>'수량산출(시설물)'!B29</f>
        <v>기초다짐 및 뒷채움</v>
      </c>
      <c r="C19" s="214"/>
      <c r="D19" s="569">
        <f>'수량산출(시설물)'!D29</f>
        <v>7.4999999999999997E-2</v>
      </c>
      <c r="E19" s="231" t="str">
        <f>'수량산출(시설물)'!E29</f>
        <v>M3</v>
      </c>
      <c r="F19" s="565">
        <f>기초일위!G168</f>
        <v>1149</v>
      </c>
      <c r="G19" s="566">
        <f t="shared" si="10"/>
        <v>86</v>
      </c>
      <c r="H19" s="565">
        <f>기초일위!I168</f>
        <v>6955</v>
      </c>
      <c r="I19" s="566">
        <f t="shared" si="11"/>
        <v>521</v>
      </c>
      <c r="J19" s="565">
        <f>기초일위!K168</f>
        <v>969</v>
      </c>
      <c r="K19" s="566">
        <f t="shared" si="12"/>
        <v>72</v>
      </c>
      <c r="L19" s="566">
        <f t="shared" si="13"/>
        <v>9073</v>
      </c>
      <c r="M19" s="566">
        <f t="shared" si="14"/>
        <v>679</v>
      </c>
      <c r="N19" s="567"/>
    </row>
    <row r="20" spans="1:14" s="560" customFormat="1" ht="18.75" customHeight="1">
      <c r="A20" s="563"/>
      <c r="B20" s="568" t="str">
        <f>'수량산출(시설물)'!B31</f>
        <v>프래그스톤</v>
      </c>
      <c r="C20" s="214"/>
      <c r="D20" s="569">
        <f>'수량산출(시설물)'!D31</f>
        <v>0.309</v>
      </c>
      <c r="E20" s="231" t="str">
        <f>'수량산출(시설물)'!E31</f>
        <v>M2</v>
      </c>
      <c r="F20" s="565"/>
      <c r="G20" s="566">
        <f t="shared" si="10"/>
        <v>0</v>
      </c>
      <c r="H20" s="565"/>
      <c r="I20" s="566">
        <f t="shared" si="11"/>
        <v>0</v>
      </c>
      <c r="J20" s="565"/>
      <c r="K20" s="566">
        <f t="shared" si="12"/>
        <v>0</v>
      </c>
      <c r="L20" s="566">
        <f t="shared" si="13"/>
        <v>0</v>
      </c>
      <c r="M20" s="566">
        <f t="shared" si="14"/>
        <v>0</v>
      </c>
      <c r="N20" s="567"/>
    </row>
    <row r="21" spans="1:14" s="560" customFormat="1" ht="18.75" customHeight="1">
      <c r="A21" s="563"/>
      <c r="B21" s="568" t="str">
        <f>'수량산출(시설물)'!B33</f>
        <v>특별인부</v>
      </c>
      <c r="C21" s="214"/>
      <c r="D21" s="569">
        <f>'수량산출(시설물)'!D33</f>
        <v>0.2</v>
      </c>
      <c r="E21" s="231" t="str">
        <f>'수량산출(시설물)'!E33</f>
        <v>인</v>
      </c>
      <c r="F21" s="565"/>
      <c r="G21" s="566">
        <f t="shared" si="10"/>
        <v>0</v>
      </c>
      <c r="H21" s="565">
        <f>노임단가!C4</f>
        <v>106569</v>
      </c>
      <c r="I21" s="566">
        <f t="shared" si="11"/>
        <v>21313</v>
      </c>
      <c r="J21" s="565"/>
      <c r="K21" s="566">
        <f t="shared" si="12"/>
        <v>0</v>
      </c>
      <c r="L21" s="566">
        <f t="shared" si="13"/>
        <v>106569</v>
      </c>
      <c r="M21" s="566">
        <f t="shared" si="14"/>
        <v>21313</v>
      </c>
      <c r="N21" s="567"/>
    </row>
    <row r="22" spans="1:14" s="560" customFormat="1" ht="18.75" customHeight="1">
      <c r="A22" s="563"/>
      <c r="B22" s="568" t="str">
        <f>'수량산출(시설물)'!B35</f>
        <v>보통인부</v>
      </c>
      <c r="C22" s="214"/>
      <c r="D22" s="569">
        <f>'수량산출(시설물)'!D35</f>
        <v>0.17</v>
      </c>
      <c r="E22" s="231" t="str">
        <f>'수량산출(시설물)'!E35</f>
        <v>인</v>
      </c>
      <c r="F22" s="565"/>
      <c r="G22" s="566">
        <f t="shared" si="10"/>
        <v>0</v>
      </c>
      <c r="H22" s="565">
        <f>노임단가!C5</f>
        <v>86686</v>
      </c>
      <c r="I22" s="566">
        <f t="shared" si="11"/>
        <v>14736</v>
      </c>
      <c r="J22" s="565"/>
      <c r="K22" s="566">
        <f t="shared" si="12"/>
        <v>0</v>
      </c>
      <c r="L22" s="566">
        <f t="shared" si="13"/>
        <v>86686</v>
      </c>
      <c r="M22" s="566">
        <f t="shared" si="14"/>
        <v>14736</v>
      </c>
      <c r="N22" s="567"/>
    </row>
    <row r="23" spans="1:14" s="560" customFormat="1" ht="18.75" customHeight="1">
      <c r="A23" s="563"/>
      <c r="B23" s="568" t="str">
        <f>'수량산출(시설물)'!B50</f>
        <v>프래그스톤마감블록</v>
      </c>
      <c r="C23" s="214"/>
      <c r="D23" s="569">
        <f>'수량산출(시설물)'!D50</f>
        <v>3.4298999999999999</v>
      </c>
      <c r="E23" s="231" t="str">
        <f>'수량산출(시설물)'!E50</f>
        <v>EA</v>
      </c>
      <c r="F23" s="565"/>
      <c r="G23" s="566">
        <f t="shared" si="10"/>
        <v>0</v>
      </c>
      <c r="H23" s="565">
        <v>0</v>
      </c>
      <c r="I23" s="566">
        <f t="shared" si="11"/>
        <v>0</v>
      </c>
      <c r="J23" s="565">
        <f>기초일위!K174</f>
        <v>0</v>
      </c>
      <c r="K23" s="566">
        <f t="shared" si="12"/>
        <v>0</v>
      </c>
      <c r="L23" s="566">
        <f t="shared" si="13"/>
        <v>0</v>
      </c>
      <c r="M23" s="566">
        <f t="shared" si="14"/>
        <v>0</v>
      </c>
      <c r="N23" s="567"/>
    </row>
    <row r="24" spans="1:14" s="560" customFormat="1" ht="18.75" customHeight="1">
      <c r="A24" s="563"/>
      <c r="B24" s="568" t="s">
        <v>1347</v>
      </c>
      <c r="C24" s="214"/>
      <c r="D24" s="569">
        <f>'수량산출(시설물)'!D122</f>
        <v>1</v>
      </c>
      <c r="E24" s="231" t="str">
        <f>'수량산출(시설물)'!E122</f>
        <v>M</v>
      </c>
      <c r="F24" s="565"/>
      <c r="G24" s="566"/>
      <c r="H24" s="565">
        <f>기초일위!I174</f>
        <v>14275</v>
      </c>
      <c r="I24" s="566">
        <f t="shared" si="11"/>
        <v>14275</v>
      </c>
      <c r="J24" s="565"/>
      <c r="K24" s="566"/>
      <c r="L24" s="566"/>
      <c r="M24" s="566">
        <f t="shared" si="14"/>
        <v>14275</v>
      </c>
      <c r="N24" s="567"/>
    </row>
    <row r="25" spans="1:14" s="560" customFormat="1" ht="18.95" customHeight="1">
      <c r="A25" s="563"/>
      <c r="B25" s="214" t="s">
        <v>124</v>
      </c>
      <c r="C25" s="567"/>
      <c r="D25" s="569"/>
      <c r="E25" s="206"/>
      <c r="F25" s="565"/>
      <c r="G25" s="566">
        <f>ROUNDDOWN(SUM(G12:G23),0)</f>
        <v>3010</v>
      </c>
      <c r="H25" s="566"/>
      <c r="I25" s="566">
        <f>ROUNDDOWN(SUM(I12:I24),0)</f>
        <v>52033</v>
      </c>
      <c r="J25" s="566"/>
      <c r="K25" s="566">
        <f>ROUNDDOWN(SUM(K12:K23),0)</f>
        <v>163</v>
      </c>
      <c r="L25" s="566"/>
      <c r="M25" s="566">
        <f>ROUNDDOWN(G25+I25+K25,0)</f>
        <v>55206</v>
      </c>
      <c r="N25" s="567"/>
    </row>
    <row r="26" spans="1:14" s="110" customFormat="1" ht="18.95" customHeight="1">
      <c r="A26" s="203"/>
      <c r="B26" s="211"/>
      <c r="C26" s="214"/>
      <c r="D26" s="213"/>
      <c r="E26" s="214"/>
      <c r="F26" s="207"/>
      <c r="G26" s="208"/>
      <c r="H26" s="207"/>
      <c r="I26" s="208"/>
      <c r="J26" s="208"/>
      <c r="K26" s="208"/>
      <c r="L26" s="208"/>
      <c r="M26" s="208"/>
      <c r="N26" s="210"/>
    </row>
    <row r="27" spans="1:14" s="560" customFormat="1" ht="19.5" customHeight="1">
      <c r="A27" s="563">
        <f>A11+1</f>
        <v>26</v>
      </c>
      <c r="B27" s="217" t="s">
        <v>1083</v>
      </c>
      <c r="C27" s="225" t="s">
        <v>1114</v>
      </c>
      <c r="D27" s="564">
        <v>1</v>
      </c>
      <c r="E27" s="231" t="s">
        <v>1188</v>
      </c>
      <c r="F27" s="565"/>
      <c r="G27" s="566" t="s">
        <v>122</v>
      </c>
      <c r="H27" s="566"/>
      <c r="I27" s="566"/>
      <c r="J27" s="566"/>
      <c r="K27" s="566"/>
      <c r="L27" s="566"/>
      <c r="M27" s="209"/>
      <c r="N27" s="567"/>
    </row>
    <row r="28" spans="1:14" s="560" customFormat="1" ht="18.75" customHeight="1">
      <c r="A28" s="563"/>
      <c r="B28" s="568" t="str">
        <f>'수량산출(시설물)'!B85</f>
        <v>터파기</v>
      </c>
      <c r="C28" s="214" t="str">
        <f>'수량산출(시설물)'!C85</f>
        <v>기계</v>
      </c>
      <c r="D28" s="569">
        <f>'수량산출(시설물)'!D85</f>
        <v>0.16</v>
      </c>
      <c r="E28" s="206" t="s">
        <v>452</v>
      </c>
      <c r="F28" s="565">
        <f>단가산출목록!F3</f>
        <v>396</v>
      </c>
      <c r="G28" s="566">
        <f t="shared" ref="G28:G29" si="15">ROUNDDOWN(D28*F28,0)</f>
        <v>63</v>
      </c>
      <c r="H28" s="565">
        <f>단가산출목록!G3</f>
        <v>3903</v>
      </c>
      <c r="I28" s="566">
        <f>ROUNDDOWN(D28*H28,0)</f>
        <v>624</v>
      </c>
      <c r="J28" s="565">
        <f>단가산출목록!H3</f>
        <v>280</v>
      </c>
      <c r="K28" s="566">
        <f>ROUNDDOWN(D28*J28,0)</f>
        <v>44</v>
      </c>
      <c r="L28" s="566">
        <f t="shared" ref="L28:L29" si="16">ROUNDDOWN(J28+H28+F28,0)</f>
        <v>4579</v>
      </c>
      <c r="M28" s="566">
        <f t="shared" ref="M28:M29" si="17">ROUNDDOWN(K28+I28+G28,0)</f>
        <v>731</v>
      </c>
      <c r="N28" s="567"/>
    </row>
    <row r="29" spans="1:14" s="560" customFormat="1" ht="18.75" customHeight="1">
      <c r="A29" s="563"/>
      <c r="B29" s="568" t="str">
        <f>'수량산출(시설물)'!B87</f>
        <v>잔토처리</v>
      </c>
      <c r="C29" s="214"/>
      <c r="D29" s="569">
        <f>'수량산출(시설물)'!D87</f>
        <v>7.4999999999999997E-2</v>
      </c>
      <c r="E29" s="231" t="str">
        <f>'수량산출(시설물)'!E87</f>
        <v>M3</v>
      </c>
      <c r="F29" s="565">
        <f>단가산출목록!F4</f>
        <v>343</v>
      </c>
      <c r="G29" s="566">
        <f t="shared" si="15"/>
        <v>25</v>
      </c>
      <c r="H29" s="565">
        <f>단가산출목록!G4</f>
        <v>3831</v>
      </c>
      <c r="I29" s="566">
        <f t="shared" ref="I29" si="18">ROUNDDOWN(D29*H29,0)</f>
        <v>287</v>
      </c>
      <c r="J29" s="565">
        <f>단가산출목록!H4</f>
        <v>243</v>
      </c>
      <c r="K29" s="566">
        <f t="shared" ref="K29" si="19">ROUNDDOWN(D29*J29,0)</f>
        <v>18</v>
      </c>
      <c r="L29" s="566">
        <f t="shared" si="16"/>
        <v>4417</v>
      </c>
      <c r="M29" s="566">
        <f t="shared" si="17"/>
        <v>330</v>
      </c>
      <c r="N29" s="567"/>
    </row>
    <row r="30" spans="1:14" s="560" customFormat="1" ht="18.75" customHeight="1">
      <c r="A30" s="563"/>
      <c r="B30" s="568" t="str">
        <f>'수량산출(시설물)'!B89</f>
        <v>되메우기</v>
      </c>
      <c r="C30" s="214">
        <f>'수량산출(시설물)'!C89</f>
        <v>0</v>
      </c>
      <c r="D30" s="569">
        <f>'수량산출(시설물)'!D89</f>
        <v>8.5000000000000006E-2</v>
      </c>
      <c r="E30" s="231" t="str">
        <f>'수량산출(시설물)'!E89</f>
        <v>M3</v>
      </c>
      <c r="F30" s="565">
        <f>단가산출목록!F5</f>
        <v>526</v>
      </c>
      <c r="G30" s="566">
        <f t="shared" ref="G30:G39" si="20">ROUNDDOWN(D30*F30,0)</f>
        <v>44</v>
      </c>
      <c r="H30" s="565">
        <f>단가산출목록!G5</f>
        <v>2534</v>
      </c>
      <c r="I30" s="566">
        <f t="shared" ref="I30:I40" si="21">ROUNDDOWN(D30*H30,0)</f>
        <v>215</v>
      </c>
      <c r="J30" s="565">
        <f>단가산출목록!H5</f>
        <v>349</v>
      </c>
      <c r="K30" s="566">
        <f t="shared" ref="K30:K39" si="22">ROUNDDOWN(D30*J30,0)</f>
        <v>29</v>
      </c>
      <c r="L30" s="566">
        <f t="shared" ref="L30:L39" si="23">ROUNDDOWN(J30+H30+F30,0)</f>
        <v>3409</v>
      </c>
      <c r="M30" s="566">
        <f t="shared" ref="M30:M40" si="24">ROUNDDOWN(K30+I30+G30,0)</f>
        <v>288</v>
      </c>
      <c r="N30" s="567"/>
    </row>
    <row r="31" spans="1:14" s="560" customFormat="1" ht="18.75" customHeight="1">
      <c r="A31" s="563"/>
      <c r="B31" s="568" t="str">
        <f>'수량산출(시설물)'!B91</f>
        <v>혼합골재</v>
      </c>
      <c r="C31" s="214" t="str">
        <f>'수량산출(시설물)'!C91</f>
        <v>T150</v>
      </c>
      <c r="D31" s="569">
        <f>'수량산출(시설물)'!D91</f>
        <v>6.2E-2</v>
      </c>
      <c r="E31" s="231" t="str">
        <f>'수량산출(시설물)'!E91</f>
        <v>M3</v>
      </c>
      <c r="F31" s="565">
        <f>기초일위!G20</f>
        <v>0</v>
      </c>
      <c r="G31" s="566">
        <f t="shared" si="20"/>
        <v>0</v>
      </c>
      <c r="H31" s="565"/>
      <c r="I31" s="566">
        <f t="shared" si="21"/>
        <v>0</v>
      </c>
      <c r="J31" s="565">
        <f>기초일위!K70</f>
        <v>0</v>
      </c>
      <c r="K31" s="566">
        <f t="shared" si="22"/>
        <v>0</v>
      </c>
      <c r="L31" s="566">
        <f t="shared" si="23"/>
        <v>0</v>
      </c>
      <c r="M31" s="566">
        <f t="shared" si="24"/>
        <v>0</v>
      </c>
      <c r="N31" s="567"/>
    </row>
    <row r="32" spans="1:14" s="560" customFormat="1" ht="18.75" customHeight="1">
      <c r="A32" s="563"/>
      <c r="B32" s="568" t="str">
        <f>'수량산출(시설물)'!B93</f>
        <v>보조기층 포설 및 다짐</v>
      </c>
      <c r="C32" s="214">
        <f>'수량산출(시설물)'!C93</f>
        <v>0</v>
      </c>
      <c r="D32" s="569">
        <f>'수량산출(시설물)'!D93</f>
        <v>0.06</v>
      </c>
      <c r="E32" s="231" t="str">
        <f>'수량산출(시설물)'!E93</f>
        <v>M3</v>
      </c>
      <c r="F32" s="565">
        <f>기초일위!G66</f>
        <v>2075</v>
      </c>
      <c r="G32" s="566">
        <f t="shared" si="20"/>
        <v>124</v>
      </c>
      <c r="H32" s="565">
        <f>기초일위!I66</f>
        <v>1036</v>
      </c>
      <c r="I32" s="566">
        <f t="shared" si="21"/>
        <v>62</v>
      </c>
      <c r="J32" s="565">
        <f>기초일위!K66</f>
        <v>0</v>
      </c>
      <c r="K32" s="566">
        <f t="shared" si="22"/>
        <v>0</v>
      </c>
      <c r="L32" s="566">
        <f t="shared" si="23"/>
        <v>3111</v>
      </c>
      <c r="M32" s="566">
        <f t="shared" si="24"/>
        <v>186</v>
      </c>
      <c r="N32" s="567"/>
    </row>
    <row r="33" spans="1:14" s="560" customFormat="1" ht="18.75" customHeight="1">
      <c r="A33" s="563"/>
      <c r="B33" s="568" t="str">
        <f>'수량산출(시설물)'!B95</f>
        <v>부직포</v>
      </c>
      <c r="C33" s="214" t="str">
        <f>'수량산출(시설물)'!C95</f>
        <v>2T/m</v>
      </c>
      <c r="D33" s="569">
        <f>'수량산출(시설물)'!D95</f>
        <v>0.35</v>
      </c>
      <c r="E33" s="231" t="str">
        <f>'수량산출(시설물)'!E95</f>
        <v>M2</v>
      </c>
      <c r="F33" s="565">
        <f>자재단가!D33</f>
        <v>960</v>
      </c>
      <c r="G33" s="566">
        <f t="shared" si="20"/>
        <v>336</v>
      </c>
      <c r="H33" s="565"/>
      <c r="I33" s="566">
        <f t="shared" si="21"/>
        <v>0</v>
      </c>
      <c r="J33" s="565"/>
      <c r="K33" s="566">
        <f t="shared" si="22"/>
        <v>0</v>
      </c>
      <c r="L33" s="566">
        <f t="shared" si="23"/>
        <v>960</v>
      </c>
      <c r="M33" s="566">
        <f t="shared" si="24"/>
        <v>336</v>
      </c>
      <c r="N33" s="567"/>
    </row>
    <row r="34" spans="1:14" s="560" customFormat="1" ht="18.75" customHeight="1">
      <c r="A34" s="563"/>
      <c r="B34" s="568" t="str">
        <f>'수량산출(시설물)'!B97</f>
        <v>뒷채움잡석</v>
      </c>
      <c r="C34" s="214" t="str">
        <f>'수량산출(시설물)'!C97</f>
        <v>25mm</v>
      </c>
      <c r="D34" s="569">
        <f>'수량산출(시설물)'!D97</f>
        <v>0.109</v>
      </c>
      <c r="E34" s="231" t="str">
        <f>'수량산출(시설물)'!E97</f>
        <v>M3</v>
      </c>
      <c r="F34" s="565">
        <f>자재단가!D50</f>
        <v>20000</v>
      </c>
      <c r="G34" s="566">
        <f t="shared" si="20"/>
        <v>2180</v>
      </c>
      <c r="H34" s="565"/>
      <c r="I34" s="566">
        <f t="shared" si="21"/>
        <v>0</v>
      </c>
      <c r="J34" s="565"/>
      <c r="K34" s="566">
        <f t="shared" si="22"/>
        <v>0</v>
      </c>
      <c r="L34" s="566">
        <f t="shared" si="23"/>
        <v>20000</v>
      </c>
      <c r="M34" s="566">
        <f t="shared" si="24"/>
        <v>2180</v>
      </c>
      <c r="N34" s="567"/>
    </row>
    <row r="35" spans="1:14" s="560" customFormat="1" ht="18.75" customHeight="1">
      <c r="A35" s="563"/>
      <c r="B35" s="568" t="str">
        <f>'수량산출(시설물)'!B99</f>
        <v>기초다짐 및 뒷채움</v>
      </c>
      <c r="C35" s="568"/>
      <c r="D35" s="569">
        <f>'수량산출(시설물)'!D99</f>
        <v>0.105</v>
      </c>
      <c r="E35" s="231" t="str">
        <f>'수량산출(시설물)'!E99</f>
        <v>M3</v>
      </c>
      <c r="F35" s="565">
        <f>기초일위!G168</f>
        <v>1149</v>
      </c>
      <c r="G35" s="566">
        <f t="shared" si="20"/>
        <v>120</v>
      </c>
      <c r="H35" s="565">
        <f>기초일위!I168</f>
        <v>6955</v>
      </c>
      <c r="I35" s="566">
        <f t="shared" si="21"/>
        <v>730</v>
      </c>
      <c r="J35" s="565">
        <f>기초일위!K168</f>
        <v>969</v>
      </c>
      <c r="K35" s="566">
        <f t="shared" si="22"/>
        <v>101</v>
      </c>
      <c r="L35" s="566">
        <f t="shared" si="23"/>
        <v>9073</v>
      </c>
      <c r="M35" s="566">
        <f t="shared" si="24"/>
        <v>951</v>
      </c>
      <c r="N35" s="567"/>
    </row>
    <row r="36" spans="1:14" s="560" customFormat="1" ht="18.75" customHeight="1">
      <c r="A36" s="563"/>
      <c r="B36" s="568" t="str">
        <f>'수량산출(시설물)'!B101</f>
        <v>프래그스톤</v>
      </c>
      <c r="C36" s="568"/>
      <c r="D36" s="569">
        <f>'수량산출(시설물)'!D101</f>
        <v>0.41199999999999998</v>
      </c>
      <c r="E36" s="231" t="str">
        <f>'수량산출(시설물)'!E101</f>
        <v>M2</v>
      </c>
      <c r="F36" s="565"/>
      <c r="G36" s="566">
        <f t="shared" si="20"/>
        <v>0</v>
      </c>
      <c r="H36" s="565"/>
      <c r="I36" s="566">
        <f t="shared" si="21"/>
        <v>0</v>
      </c>
      <c r="J36" s="565"/>
      <c r="K36" s="566">
        <f t="shared" si="22"/>
        <v>0</v>
      </c>
      <c r="L36" s="566">
        <f t="shared" si="23"/>
        <v>0</v>
      </c>
      <c r="M36" s="566">
        <f t="shared" si="24"/>
        <v>0</v>
      </c>
      <c r="N36" s="567"/>
    </row>
    <row r="37" spans="1:14" s="560" customFormat="1" ht="18.75" customHeight="1">
      <c r="A37" s="563"/>
      <c r="B37" s="568" t="str">
        <f>'수량산출(시설물)'!B103</f>
        <v>특별인부</v>
      </c>
      <c r="C37" s="568"/>
      <c r="D37" s="569">
        <f>'수량산출(시설물)'!D103</f>
        <v>0.2</v>
      </c>
      <c r="E37" s="231" t="str">
        <f>'수량산출(시설물)'!E103</f>
        <v>인</v>
      </c>
      <c r="F37" s="565"/>
      <c r="G37" s="566">
        <f t="shared" si="20"/>
        <v>0</v>
      </c>
      <c r="H37" s="565">
        <f>노임단가!C4</f>
        <v>106569</v>
      </c>
      <c r="I37" s="566">
        <f t="shared" si="21"/>
        <v>21313</v>
      </c>
      <c r="J37" s="565"/>
      <c r="K37" s="566">
        <f t="shared" si="22"/>
        <v>0</v>
      </c>
      <c r="L37" s="566">
        <f t="shared" si="23"/>
        <v>106569</v>
      </c>
      <c r="M37" s="566">
        <f t="shared" si="24"/>
        <v>21313</v>
      </c>
      <c r="N37" s="567"/>
    </row>
    <row r="38" spans="1:14" s="560" customFormat="1" ht="18.75" customHeight="1">
      <c r="A38" s="563"/>
      <c r="B38" s="568" t="str">
        <f>'수량산출(시설물)'!B105</f>
        <v>보통인부</v>
      </c>
      <c r="C38" s="568"/>
      <c r="D38" s="569">
        <f>'수량산출(시설물)'!D105</f>
        <v>0.17</v>
      </c>
      <c r="E38" s="231" t="str">
        <f>'수량산출(시설물)'!E105</f>
        <v>인</v>
      </c>
      <c r="F38" s="565"/>
      <c r="G38" s="566">
        <f t="shared" si="20"/>
        <v>0</v>
      </c>
      <c r="H38" s="565">
        <f>노임단가!C5</f>
        <v>86686</v>
      </c>
      <c r="I38" s="566">
        <f t="shared" si="21"/>
        <v>14736</v>
      </c>
      <c r="J38" s="565"/>
      <c r="K38" s="566">
        <f t="shared" si="22"/>
        <v>0</v>
      </c>
      <c r="L38" s="566">
        <f t="shared" si="23"/>
        <v>86686</v>
      </c>
      <c r="M38" s="566">
        <f t="shared" si="24"/>
        <v>14736</v>
      </c>
      <c r="N38" s="567"/>
    </row>
    <row r="39" spans="1:14" s="560" customFormat="1" ht="18.75" customHeight="1">
      <c r="A39" s="563"/>
      <c r="B39" s="568" t="str">
        <f>'수량산출(시설물)'!B120</f>
        <v>프래그스톤마감블록</v>
      </c>
      <c r="C39" s="568"/>
      <c r="D39" s="569">
        <f>'수량산출(시설물)'!D120</f>
        <v>3.4298999999999999</v>
      </c>
      <c r="E39" s="231" t="str">
        <f>'수량산출(시설물)'!E120</f>
        <v>EA</v>
      </c>
      <c r="F39" s="565"/>
      <c r="G39" s="566">
        <f t="shared" si="20"/>
        <v>0</v>
      </c>
      <c r="H39" s="565">
        <v>0</v>
      </c>
      <c r="I39" s="566">
        <f t="shared" si="21"/>
        <v>0</v>
      </c>
      <c r="J39" s="565">
        <f>기초일위!K174</f>
        <v>0</v>
      </c>
      <c r="K39" s="566">
        <f t="shared" si="22"/>
        <v>0</v>
      </c>
      <c r="L39" s="566">
        <f t="shared" si="23"/>
        <v>0</v>
      </c>
      <c r="M39" s="566">
        <f t="shared" si="24"/>
        <v>0</v>
      </c>
      <c r="N39" s="567"/>
    </row>
    <row r="40" spans="1:14" s="560" customFormat="1" ht="18.75" customHeight="1">
      <c r="A40" s="563"/>
      <c r="B40" s="568" t="s">
        <v>1347</v>
      </c>
      <c r="C40" s="214"/>
      <c r="D40" s="569">
        <f>'수량산출(시설물)'!D122</f>
        <v>1</v>
      </c>
      <c r="E40" s="231" t="str">
        <f>'수량산출(시설물)'!E122</f>
        <v>M</v>
      </c>
      <c r="F40" s="565"/>
      <c r="G40" s="566"/>
      <c r="H40" s="565">
        <f>기초일위!I174</f>
        <v>14275</v>
      </c>
      <c r="I40" s="566">
        <f t="shared" si="21"/>
        <v>14275</v>
      </c>
      <c r="J40" s="565"/>
      <c r="K40" s="566"/>
      <c r="L40" s="566"/>
      <c r="M40" s="566">
        <f t="shared" si="24"/>
        <v>14275</v>
      </c>
      <c r="N40" s="567"/>
    </row>
    <row r="41" spans="1:14" s="560" customFormat="1" ht="18.95" customHeight="1">
      <c r="A41" s="563"/>
      <c r="B41" s="214" t="s">
        <v>124</v>
      </c>
      <c r="C41" s="567"/>
      <c r="D41" s="569"/>
      <c r="E41" s="206"/>
      <c r="F41" s="565"/>
      <c r="G41" s="566">
        <f>ROUNDDOWN(SUM(G28:G39),0)</f>
        <v>2892</v>
      </c>
      <c r="H41" s="566"/>
      <c r="I41" s="566">
        <f>ROUNDDOWN(SUM(I28:I40),0)</f>
        <v>52242</v>
      </c>
      <c r="J41" s="566"/>
      <c r="K41" s="566">
        <f>ROUNDDOWN(SUM(K28:K39),0)</f>
        <v>192</v>
      </c>
      <c r="L41" s="566"/>
      <c r="M41" s="566">
        <f>ROUNDDOWN(G41+I41+K41,0)</f>
        <v>55326</v>
      </c>
      <c r="N41" s="567"/>
    </row>
    <row r="42" spans="1:14" s="110" customFormat="1" ht="18.95" customHeight="1">
      <c r="A42" s="203"/>
      <c r="B42" s="211"/>
      <c r="C42" s="214"/>
      <c r="D42" s="213"/>
      <c r="E42" s="214"/>
      <c r="F42" s="207"/>
      <c r="G42" s="208"/>
      <c r="H42" s="207"/>
      <c r="I42" s="208"/>
      <c r="J42" s="207"/>
      <c r="K42" s="208"/>
      <c r="L42" s="208"/>
      <c r="M42" s="208"/>
      <c r="N42" s="210"/>
    </row>
    <row r="43" spans="1:14" s="110" customFormat="1" ht="18.95" customHeight="1">
      <c r="A43" s="203"/>
      <c r="B43" s="211"/>
      <c r="C43" s="214"/>
      <c r="D43" s="213"/>
      <c r="E43" s="214"/>
      <c r="F43" s="207"/>
      <c r="G43" s="208"/>
      <c r="H43" s="208"/>
      <c r="I43" s="208"/>
      <c r="J43" s="208"/>
      <c r="K43" s="208"/>
      <c r="L43" s="208"/>
      <c r="M43" s="208"/>
      <c r="N43" s="210"/>
    </row>
    <row r="44" spans="1:14" s="110" customFormat="1" ht="18.95" customHeight="1">
      <c r="A44" s="203"/>
      <c r="B44" s="211"/>
      <c r="C44" s="214"/>
      <c r="D44" s="213"/>
      <c r="E44" s="214"/>
      <c r="F44" s="207"/>
      <c r="G44" s="208"/>
      <c r="H44" s="207"/>
      <c r="I44" s="208"/>
      <c r="J44" s="208"/>
      <c r="K44" s="208"/>
      <c r="L44" s="208"/>
      <c r="M44" s="208"/>
      <c r="N44" s="210"/>
    </row>
    <row r="45" spans="1:14" s="110" customFormat="1" ht="18.95" customHeight="1">
      <c r="A45" s="203"/>
      <c r="B45" s="211"/>
      <c r="C45" s="214"/>
      <c r="D45" s="213"/>
      <c r="E45" s="214"/>
      <c r="F45" s="207"/>
      <c r="G45" s="208"/>
      <c r="H45" s="208"/>
      <c r="I45" s="208"/>
      <c r="J45" s="208"/>
      <c r="K45" s="208"/>
      <c r="L45" s="208"/>
      <c r="M45" s="208"/>
      <c r="N45" s="210"/>
    </row>
    <row r="46" spans="1:14" s="110" customFormat="1" ht="18.95" customHeight="1">
      <c r="A46" s="203"/>
      <c r="B46" s="211"/>
      <c r="C46" s="211"/>
      <c r="D46" s="213"/>
      <c r="E46" s="214"/>
      <c r="F46" s="207"/>
      <c r="G46" s="208"/>
      <c r="H46" s="207"/>
      <c r="I46" s="208"/>
      <c r="J46" s="207"/>
      <c r="K46" s="208"/>
      <c r="L46" s="208"/>
      <c r="M46" s="208"/>
      <c r="N46" s="210"/>
    </row>
    <row r="47" spans="1:14" s="110" customFormat="1" ht="18.95" customHeight="1">
      <c r="A47" s="203"/>
      <c r="B47" s="211"/>
      <c r="C47" s="211"/>
      <c r="D47" s="213"/>
      <c r="E47" s="214"/>
      <c r="F47" s="208"/>
      <c r="G47" s="208"/>
      <c r="H47" s="208"/>
      <c r="I47" s="208"/>
      <c r="J47" s="208"/>
      <c r="K47" s="208"/>
      <c r="L47" s="208"/>
      <c r="M47" s="208"/>
      <c r="N47" s="210"/>
    </row>
    <row r="48" spans="1:14" s="110" customFormat="1" ht="18.95" customHeight="1">
      <c r="A48" s="203"/>
      <c r="B48" s="211"/>
      <c r="C48" s="214"/>
      <c r="D48" s="213"/>
      <c r="E48" s="214"/>
      <c r="F48" s="207"/>
      <c r="G48" s="208"/>
      <c r="H48" s="207"/>
      <c r="I48" s="208"/>
      <c r="J48" s="207"/>
      <c r="K48" s="208"/>
      <c r="L48" s="208"/>
      <c r="M48" s="208"/>
      <c r="N48" s="210"/>
    </row>
    <row r="49" spans="1:14" s="110" customFormat="1" ht="18.95" customHeight="1">
      <c r="A49" s="203"/>
      <c r="B49" s="211"/>
      <c r="C49" s="214"/>
      <c r="D49" s="213"/>
      <c r="E49" s="214"/>
      <c r="F49" s="208"/>
      <c r="G49" s="208"/>
      <c r="H49" s="208"/>
      <c r="I49" s="208"/>
      <c r="J49" s="208"/>
      <c r="K49" s="208"/>
      <c r="L49" s="208"/>
      <c r="M49" s="208"/>
      <c r="N49" s="210"/>
    </row>
    <row r="50" spans="1:14" s="110" customFormat="1" ht="18.95" customHeight="1">
      <c r="A50" s="203"/>
      <c r="B50" s="214"/>
      <c r="C50" s="214"/>
      <c r="D50" s="214"/>
      <c r="E50" s="214"/>
      <c r="F50" s="207"/>
      <c r="G50" s="208"/>
      <c r="H50" s="208"/>
      <c r="I50" s="208"/>
      <c r="J50" s="208"/>
      <c r="K50" s="208"/>
      <c r="L50" s="208"/>
      <c r="M50" s="208"/>
      <c r="N50" s="210"/>
    </row>
    <row r="51" spans="1:14" s="110" customFormat="1" ht="18.95" customHeight="1">
      <c r="A51" s="203"/>
      <c r="B51" s="214"/>
      <c r="C51" s="214"/>
      <c r="D51" s="213"/>
      <c r="E51" s="206"/>
      <c r="F51" s="207"/>
      <c r="G51" s="208"/>
      <c r="H51" s="208"/>
      <c r="I51" s="208"/>
      <c r="J51" s="208"/>
      <c r="K51" s="208"/>
      <c r="L51" s="208"/>
      <c r="M51" s="208"/>
      <c r="N51" s="210"/>
    </row>
    <row r="52" spans="1:14" s="110" customFormat="1" ht="18.95" customHeight="1">
      <c r="A52" s="203"/>
      <c r="B52" s="217"/>
      <c r="C52" s="225"/>
      <c r="D52" s="205"/>
      <c r="E52" s="206"/>
      <c r="F52" s="207"/>
      <c r="G52" s="208"/>
      <c r="H52" s="208"/>
      <c r="I52" s="208"/>
      <c r="J52" s="208"/>
      <c r="K52" s="208"/>
      <c r="L52" s="208"/>
      <c r="M52" s="209"/>
      <c r="N52" s="210"/>
    </row>
    <row r="53" spans="1:14" s="110" customFormat="1" ht="18.95" customHeight="1">
      <c r="A53" s="203"/>
      <c r="B53" s="211"/>
      <c r="C53" s="214"/>
      <c r="D53" s="213"/>
      <c r="E53" s="214"/>
      <c r="F53" s="207"/>
      <c r="G53" s="208"/>
      <c r="H53" s="208"/>
      <c r="I53" s="208"/>
      <c r="J53" s="208"/>
      <c r="K53" s="208"/>
      <c r="L53" s="208"/>
      <c r="M53" s="208"/>
      <c r="N53" s="210"/>
    </row>
    <row r="54" spans="1:14" s="110" customFormat="1" ht="18.95" customHeight="1">
      <c r="A54" s="203"/>
      <c r="B54" s="211"/>
      <c r="C54" s="214"/>
      <c r="D54" s="213"/>
      <c r="E54" s="214"/>
      <c r="F54" s="207"/>
      <c r="G54" s="208"/>
      <c r="H54" s="208"/>
      <c r="I54" s="208"/>
      <c r="J54" s="208"/>
      <c r="K54" s="208"/>
      <c r="L54" s="208"/>
      <c r="M54" s="208"/>
      <c r="N54" s="210"/>
    </row>
    <row r="55" spans="1:14" s="110" customFormat="1" ht="18.95" customHeight="1">
      <c r="A55" s="203"/>
      <c r="B55" s="211"/>
      <c r="C55" s="214"/>
      <c r="D55" s="213"/>
      <c r="E55" s="214"/>
      <c r="F55" s="207"/>
      <c r="G55" s="208"/>
      <c r="H55" s="207"/>
      <c r="I55" s="208"/>
      <c r="J55" s="208"/>
      <c r="K55" s="208"/>
      <c r="L55" s="208"/>
      <c r="M55" s="208"/>
      <c r="N55" s="210"/>
    </row>
    <row r="56" spans="1:14" s="110" customFormat="1" ht="18.95" customHeight="1">
      <c r="A56" s="203"/>
      <c r="B56" s="211"/>
      <c r="C56" s="214"/>
      <c r="D56" s="213"/>
      <c r="E56" s="214"/>
      <c r="F56" s="207"/>
      <c r="G56" s="208"/>
      <c r="H56" s="208"/>
      <c r="I56" s="208"/>
      <c r="J56" s="208"/>
      <c r="K56" s="208"/>
      <c r="L56" s="208"/>
      <c r="M56" s="208"/>
      <c r="N56" s="210"/>
    </row>
    <row r="57" spans="1:14" s="110" customFormat="1" ht="18.95" customHeight="1">
      <c r="A57" s="203"/>
      <c r="B57" s="211"/>
      <c r="C57" s="214"/>
      <c r="D57" s="213"/>
      <c r="E57" s="214"/>
      <c r="F57" s="207"/>
      <c r="G57" s="208"/>
      <c r="H57" s="208"/>
      <c r="I57" s="208"/>
      <c r="J57" s="208"/>
      <c r="K57" s="208"/>
      <c r="L57" s="208"/>
      <c r="M57" s="208"/>
      <c r="N57" s="210"/>
    </row>
    <row r="58" spans="1:14" s="110" customFormat="1" ht="18.95" customHeight="1">
      <c r="A58" s="203"/>
      <c r="B58" s="211"/>
      <c r="C58" s="214"/>
      <c r="D58" s="215"/>
      <c r="E58" s="214"/>
      <c r="F58" s="207"/>
      <c r="G58" s="208"/>
      <c r="H58" s="208"/>
      <c r="I58" s="208"/>
      <c r="J58" s="208"/>
      <c r="K58" s="208"/>
      <c r="L58" s="208"/>
      <c r="M58" s="208"/>
      <c r="N58" s="210"/>
    </row>
    <row r="59" spans="1:14" s="110" customFormat="1" ht="18.95" customHeight="1">
      <c r="A59" s="203"/>
      <c r="B59" s="211"/>
      <c r="C59" s="214"/>
      <c r="D59" s="215"/>
      <c r="E59" s="214"/>
      <c r="F59" s="207"/>
      <c r="G59" s="208"/>
      <c r="H59" s="208"/>
      <c r="I59" s="208"/>
      <c r="J59" s="208"/>
      <c r="K59" s="208"/>
      <c r="L59" s="208"/>
      <c r="M59" s="208"/>
      <c r="N59" s="210"/>
    </row>
    <row r="60" spans="1:14" s="110" customFormat="1" ht="18.95" customHeight="1">
      <c r="A60" s="203"/>
      <c r="B60" s="211"/>
      <c r="C60" s="214"/>
      <c r="D60" s="213"/>
      <c r="E60" s="214"/>
      <c r="F60" s="207"/>
      <c r="G60" s="208"/>
      <c r="H60" s="208"/>
      <c r="I60" s="208"/>
      <c r="J60" s="208"/>
      <c r="K60" s="208"/>
      <c r="L60" s="208"/>
      <c r="M60" s="208"/>
      <c r="N60" s="210"/>
    </row>
    <row r="61" spans="1:14" s="110" customFormat="1" ht="18.95" customHeight="1">
      <c r="A61" s="203"/>
      <c r="B61" s="214"/>
      <c r="C61" s="210"/>
      <c r="D61" s="213"/>
      <c r="E61" s="206"/>
      <c r="F61" s="207"/>
      <c r="G61" s="208"/>
      <c r="H61" s="208"/>
      <c r="I61" s="208"/>
      <c r="J61" s="208"/>
      <c r="K61" s="208"/>
      <c r="L61" s="208"/>
      <c r="M61" s="208"/>
      <c r="N61" s="210"/>
    </row>
    <row r="62" spans="1:14" s="110" customFormat="1" ht="18.95" customHeight="1">
      <c r="A62" s="203"/>
      <c r="B62" s="214"/>
      <c r="C62" s="214"/>
      <c r="D62" s="213"/>
      <c r="E62" s="206"/>
      <c r="F62" s="207"/>
      <c r="G62" s="208"/>
      <c r="H62" s="208"/>
      <c r="I62" s="208"/>
      <c r="J62" s="208"/>
      <c r="K62" s="208"/>
      <c r="L62" s="208"/>
      <c r="M62" s="208"/>
      <c r="N62" s="210"/>
    </row>
    <row r="63" spans="1:14" s="110" customFormat="1" ht="18.95" customHeight="1">
      <c r="A63" s="203"/>
      <c r="B63" s="217"/>
      <c r="C63" s="225"/>
      <c r="D63" s="205"/>
      <c r="E63" s="206"/>
      <c r="F63" s="207"/>
      <c r="G63" s="208"/>
      <c r="H63" s="208"/>
      <c r="I63" s="208"/>
      <c r="J63" s="208"/>
      <c r="K63" s="208"/>
      <c r="L63" s="208"/>
      <c r="M63" s="209"/>
      <c r="N63" s="210"/>
    </row>
    <row r="64" spans="1:14" s="110" customFormat="1" ht="18.95" customHeight="1">
      <c r="A64" s="203"/>
      <c r="B64" s="211"/>
      <c r="C64" s="214"/>
      <c r="D64" s="213"/>
      <c r="E64" s="214"/>
      <c r="F64" s="207"/>
      <c r="G64" s="208"/>
      <c r="H64" s="207"/>
      <c r="I64" s="208"/>
      <c r="J64" s="207"/>
      <c r="K64" s="208"/>
      <c r="L64" s="208"/>
      <c r="M64" s="208"/>
      <c r="N64" s="210"/>
    </row>
    <row r="65" spans="1:14" s="110" customFormat="1" ht="18.95" customHeight="1">
      <c r="A65" s="203"/>
      <c r="B65" s="211"/>
      <c r="C65" s="214"/>
      <c r="D65" s="213"/>
      <c r="E65" s="214"/>
      <c r="F65" s="207"/>
      <c r="G65" s="208"/>
      <c r="H65" s="208"/>
      <c r="I65" s="208"/>
      <c r="J65" s="208"/>
      <c r="K65" s="208"/>
      <c r="L65" s="208"/>
      <c r="M65" s="208"/>
      <c r="N65" s="210"/>
    </row>
    <row r="66" spans="1:14" s="110" customFormat="1" ht="18.95" customHeight="1">
      <c r="A66" s="203"/>
      <c r="B66" s="211"/>
      <c r="C66" s="214"/>
      <c r="D66" s="213"/>
      <c r="E66" s="214"/>
      <c r="F66" s="207"/>
      <c r="G66" s="208"/>
      <c r="H66" s="208"/>
      <c r="I66" s="208"/>
      <c r="J66" s="208"/>
      <c r="K66" s="208"/>
      <c r="L66" s="208"/>
      <c r="M66" s="208"/>
      <c r="N66" s="210"/>
    </row>
    <row r="67" spans="1:14" s="110" customFormat="1" ht="18.95" customHeight="1">
      <c r="A67" s="203"/>
      <c r="B67" s="211"/>
      <c r="C67" s="214"/>
      <c r="D67" s="213"/>
      <c r="E67" s="214"/>
      <c r="F67" s="207"/>
      <c r="G67" s="208"/>
      <c r="H67" s="207"/>
      <c r="I67" s="208"/>
      <c r="J67" s="208"/>
      <c r="K67" s="208"/>
      <c r="L67" s="208"/>
      <c r="M67" s="208"/>
      <c r="N67" s="210"/>
    </row>
    <row r="68" spans="1:14" s="110" customFormat="1" ht="18.95" customHeight="1">
      <c r="A68" s="203"/>
      <c r="B68" s="211"/>
      <c r="C68" s="211"/>
      <c r="D68" s="213"/>
      <c r="E68" s="214"/>
      <c r="F68" s="207"/>
      <c r="G68" s="208"/>
      <c r="H68" s="207"/>
      <c r="I68" s="208"/>
      <c r="J68" s="208"/>
      <c r="K68" s="208"/>
      <c r="L68" s="208"/>
      <c r="M68" s="208"/>
      <c r="N68" s="210"/>
    </row>
    <row r="69" spans="1:14" s="110" customFormat="1" ht="18.95" customHeight="1">
      <c r="A69" s="203"/>
      <c r="B69" s="211"/>
      <c r="C69" s="211"/>
      <c r="D69" s="213"/>
      <c r="E69" s="214"/>
      <c r="F69" s="207"/>
      <c r="G69" s="208"/>
      <c r="H69" s="207"/>
      <c r="I69" s="208"/>
      <c r="J69" s="208"/>
      <c r="K69" s="208"/>
      <c r="L69" s="208"/>
      <c r="M69" s="208"/>
      <c r="N69" s="210"/>
    </row>
    <row r="70" spans="1:14" s="110" customFormat="1" ht="18.95" customHeight="1">
      <c r="A70" s="203"/>
      <c r="B70" s="214"/>
      <c r="C70" s="214"/>
      <c r="D70" s="214"/>
      <c r="E70" s="214"/>
      <c r="F70" s="207"/>
      <c r="G70" s="208"/>
      <c r="H70" s="208"/>
      <c r="I70" s="208"/>
      <c r="J70" s="208"/>
      <c r="K70" s="208"/>
      <c r="L70" s="208"/>
      <c r="M70" s="208"/>
      <c r="N70" s="210"/>
    </row>
    <row r="71" spans="1:14" s="110" customFormat="1" ht="18.95" customHeight="1">
      <c r="A71" s="203"/>
      <c r="B71" s="214"/>
      <c r="C71" s="214"/>
      <c r="D71" s="214"/>
      <c r="E71" s="214"/>
      <c r="F71" s="207"/>
      <c r="G71" s="208"/>
      <c r="H71" s="208"/>
      <c r="I71" s="208"/>
      <c r="J71" s="208"/>
      <c r="K71" s="208"/>
      <c r="L71" s="208"/>
      <c r="M71" s="208"/>
      <c r="N71" s="210"/>
    </row>
    <row r="72" spans="1:14" s="110" customFormat="1" ht="18.95" customHeight="1">
      <c r="A72" s="203"/>
      <c r="B72" s="217"/>
      <c r="C72" s="225"/>
      <c r="D72" s="205"/>
      <c r="E72" s="206"/>
      <c r="F72" s="207"/>
      <c r="G72" s="208"/>
      <c r="H72" s="208"/>
      <c r="I72" s="208"/>
      <c r="J72" s="208"/>
      <c r="K72" s="208"/>
      <c r="L72" s="208"/>
      <c r="M72" s="209"/>
      <c r="N72" s="210"/>
    </row>
    <row r="73" spans="1:14" s="110" customFormat="1" ht="18.95" customHeight="1">
      <c r="A73" s="203"/>
      <c r="B73" s="211"/>
      <c r="C73" s="214"/>
      <c r="D73" s="213"/>
      <c r="E73" s="214"/>
      <c r="F73" s="207"/>
      <c r="G73" s="208"/>
      <c r="H73" s="207"/>
      <c r="I73" s="208"/>
      <c r="J73" s="207"/>
      <c r="K73" s="208"/>
      <c r="L73" s="208"/>
      <c r="M73" s="208"/>
      <c r="N73" s="210"/>
    </row>
    <row r="74" spans="1:14" s="110" customFormat="1" ht="18.95" customHeight="1">
      <c r="A74" s="203"/>
      <c r="B74" s="211"/>
      <c r="C74" s="214"/>
      <c r="D74" s="213"/>
      <c r="E74" s="214"/>
      <c r="F74" s="207"/>
      <c r="G74" s="208"/>
      <c r="H74" s="208"/>
      <c r="I74" s="208"/>
      <c r="J74" s="208"/>
      <c r="K74" s="208"/>
      <c r="L74" s="208"/>
      <c r="M74" s="208"/>
      <c r="N74" s="210"/>
    </row>
    <row r="75" spans="1:14" s="110" customFormat="1" ht="18.95" customHeight="1">
      <c r="A75" s="203"/>
      <c r="B75" s="211"/>
      <c r="C75" s="214"/>
      <c r="D75" s="213"/>
      <c r="E75" s="214"/>
      <c r="F75" s="207"/>
      <c r="G75" s="208"/>
      <c r="H75" s="208"/>
      <c r="I75" s="208"/>
      <c r="J75" s="208"/>
      <c r="K75" s="208"/>
      <c r="L75" s="208"/>
      <c r="M75" s="208"/>
      <c r="N75" s="210"/>
    </row>
    <row r="76" spans="1:14" s="110" customFormat="1" ht="18.95" customHeight="1">
      <c r="A76" s="203"/>
      <c r="B76" s="211"/>
      <c r="C76" s="214"/>
      <c r="D76" s="213"/>
      <c r="E76" s="214"/>
      <c r="F76" s="207"/>
      <c r="G76" s="208"/>
      <c r="H76" s="208"/>
      <c r="I76" s="208"/>
      <c r="J76" s="208"/>
      <c r="K76" s="208"/>
      <c r="L76" s="208"/>
      <c r="M76" s="208"/>
      <c r="N76" s="210"/>
    </row>
    <row r="77" spans="1:14" s="110" customFormat="1" ht="18.95" customHeight="1">
      <c r="A77" s="203"/>
      <c r="B77" s="211"/>
      <c r="C77" s="214"/>
      <c r="D77" s="215"/>
      <c r="E77" s="214"/>
      <c r="F77" s="207"/>
      <c r="G77" s="208"/>
      <c r="H77" s="208"/>
      <c r="I77" s="208"/>
      <c r="J77" s="208"/>
      <c r="K77" s="208"/>
      <c r="L77" s="208"/>
      <c r="M77" s="208"/>
      <c r="N77" s="210"/>
    </row>
    <row r="78" spans="1:14" s="110" customFormat="1" ht="18.95" customHeight="1">
      <c r="A78" s="203"/>
      <c r="B78" s="211"/>
      <c r="C78" s="214"/>
      <c r="D78" s="215"/>
      <c r="E78" s="214"/>
      <c r="F78" s="207"/>
      <c r="G78" s="208"/>
      <c r="H78" s="208"/>
      <c r="I78" s="208"/>
      <c r="J78" s="208"/>
      <c r="K78" s="208"/>
      <c r="L78" s="208"/>
      <c r="M78" s="208"/>
      <c r="N78" s="210"/>
    </row>
    <row r="79" spans="1:14" s="110" customFormat="1" ht="18.95" customHeight="1">
      <c r="A79" s="203"/>
      <c r="B79" s="211"/>
      <c r="C79" s="214"/>
      <c r="D79" s="213"/>
      <c r="E79" s="214"/>
      <c r="F79" s="207"/>
      <c r="G79" s="208"/>
      <c r="H79" s="208"/>
      <c r="I79" s="208"/>
      <c r="J79" s="208"/>
      <c r="K79" s="208"/>
      <c r="L79" s="208"/>
      <c r="M79" s="208"/>
      <c r="N79" s="210"/>
    </row>
    <row r="80" spans="1:14" s="110" customFormat="1" ht="18.95" customHeight="1">
      <c r="A80" s="203"/>
      <c r="B80" s="211"/>
      <c r="C80" s="214"/>
      <c r="D80" s="213"/>
      <c r="E80" s="214"/>
      <c r="F80" s="207"/>
      <c r="G80" s="208"/>
      <c r="H80" s="208"/>
      <c r="I80" s="208"/>
      <c r="J80" s="208"/>
      <c r="K80" s="208"/>
      <c r="L80" s="208"/>
      <c r="M80" s="208"/>
      <c r="N80" s="210"/>
    </row>
    <row r="81" spans="1:14" s="110" customFormat="1" ht="18.95" customHeight="1">
      <c r="A81" s="203"/>
      <c r="B81" s="211"/>
      <c r="C81" s="214"/>
      <c r="D81" s="205"/>
      <c r="E81" s="214"/>
      <c r="F81" s="207"/>
      <c r="G81" s="208"/>
      <c r="H81" s="208"/>
      <c r="I81" s="208"/>
      <c r="J81" s="208"/>
      <c r="K81" s="208"/>
      <c r="L81" s="208"/>
      <c r="M81" s="208"/>
      <c r="N81" s="210"/>
    </row>
    <row r="82" spans="1:14" s="110" customFormat="1" ht="18.95" customHeight="1">
      <c r="A82" s="203"/>
      <c r="B82" s="214"/>
      <c r="C82" s="214"/>
      <c r="D82" s="214"/>
      <c r="E82" s="214"/>
      <c r="F82" s="207"/>
      <c r="G82" s="208"/>
      <c r="H82" s="208"/>
      <c r="I82" s="208"/>
      <c r="J82" s="208"/>
      <c r="K82" s="208"/>
      <c r="L82" s="208"/>
      <c r="M82" s="208"/>
      <c r="N82" s="210"/>
    </row>
    <row r="83" spans="1:14" s="110" customFormat="1" ht="18.95" customHeight="1">
      <c r="A83" s="203"/>
      <c r="B83" s="214"/>
      <c r="C83" s="214"/>
      <c r="D83" s="213"/>
      <c r="E83" s="206"/>
      <c r="F83" s="207"/>
      <c r="G83" s="208"/>
      <c r="H83" s="208"/>
      <c r="I83" s="208"/>
      <c r="J83" s="208"/>
      <c r="K83" s="208"/>
      <c r="L83" s="208"/>
      <c r="M83" s="208"/>
      <c r="N83" s="210"/>
    </row>
    <row r="84" spans="1:14" s="110" customFormat="1" ht="18.95" customHeight="1">
      <c r="A84" s="203"/>
      <c r="B84" s="217"/>
      <c r="C84" s="225"/>
      <c r="D84" s="205"/>
      <c r="E84" s="206"/>
      <c r="F84" s="207"/>
      <c r="G84" s="208"/>
      <c r="H84" s="208"/>
      <c r="I84" s="208"/>
      <c r="J84" s="208"/>
      <c r="K84" s="208"/>
      <c r="L84" s="208"/>
      <c r="M84" s="209"/>
      <c r="N84" s="210"/>
    </row>
    <row r="85" spans="1:14" s="110" customFormat="1" ht="18.95" customHeight="1">
      <c r="A85" s="203"/>
      <c r="B85" s="211"/>
      <c r="C85" s="214"/>
      <c r="D85" s="213"/>
      <c r="E85" s="214"/>
      <c r="F85" s="207"/>
      <c r="G85" s="208"/>
      <c r="H85" s="207"/>
      <c r="I85" s="208"/>
      <c r="J85" s="207"/>
      <c r="K85" s="208"/>
      <c r="L85" s="208"/>
      <c r="M85" s="208"/>
      <c r="N85" s="210"/>
    </row>
    <row r="86" spans="1:14" s="110" customFormat="1" ht="18.95" customHeight="1">
      <c r="A86" s="203"/>
      <c r="B86" s="211"/>
      <c r="C86" s="214"/>
      <c r="D86" s="213"/>
      <c r="E86" s="214"/>
      <c r="F86" s="207"/>
      <c r="G86" s="208"/>
      <c r="H86" s="208"/>
      <c r="I86" s="208"/>
      <c r="J86" s="208"/>
      <c r="K86" s="208"/>
      <c r="L86" s="208"/>
      <c r="M86" s="208"/>
      <c r="N86" s="210"/>
    </row>
    <row r="87" spans="1:14" s="110" customFormat="1" ht="18.95" customHeight="1">
      <c r="A87" s="203"/>
      <c r="B87" s="211"/>
      <c r="C87" s="214"/>
      <c r="D87" s="213"/>
      <c r="E87" s="214"/>
      <c r="F87" s="207"/>
      <c r="G87" s="208"/>
      <c r="H87" s="208"/>
      <c r="I87" s="208"/>
      <c r="J87" s="208"/>
      <c r="K87" s="208"/>
      <c r="L87" s="208"/>
      <c r="M87" s="208"/>
      <c r="N87" s="210"/>
    </row>
    <row r="88" spans="1:14" s="110" customFormat="1" ht="18.95" customHeight="1">
      <c r="A88" s="203"/>
      <c r="B88" s="211"/>
      <c r="C88" s="214"/>
      <c r="D88" s="213"/>
      <c r="E88" s="214"/>
      <c r="F88" s="207"/>
      <c r="G88" s="208"/>
      <c r="H88" s="208"/>
      <c r="I88" s="208"/>
      <c r="J88" s="208"/>
      <c r="K88" s="208"/>
      <c r="L88" s="208"/>
      <c r="M88" s="208"/>
      <c r="N88" s="210"/>
    </row>
    <row r="89" spans="1:14" s="110" customFormat="1" ht="18.95" customHeight="1">
      <c r="A89" s="203"/>
      <c r="B89" s="211"/>
      <c r="C89" s="214"/>
      <c r="D89" s="215"/>
      <c r="E89" s="214"/>
      <c r="F89" s="207"/>
      <c r="G89" s="208"/>
      <c r="H89" s="208"/>
      <c r="I89" s="208"/>
      <c r="J89" s="208"/>
      <c r="K89" s="208"/>
      <c r="L89" s="208"/>
      <c r="M89" s="208"/>
      <c r="N89" s="210"/>
    </row>
    <row r="90" spans="1:14" s="110" customFormat="1" ht="18.95" customHeight="1">
      <c r="A90" s="203"/>
      <c r="B90" s="211"/>
      <c r="C90" s="214"/>
      <c r="D90" s="215"/>
      <c r="E90" s="214"/>
      <c r="F90" s="207"/>
      <c r="G90" s="208"/>
      <c r="H90" s="208"/>
      <c r="I90" s="208"/>
      <c r="J90" s="208"/>
      <c r="K90" s="208"/>
      <c r="L90" s="208"/>
      <c r="M90" s="208"/>
      <c r="N90" s="210"/>
    </row>
    <row r="91" spans="1:14" s="110" customFormat="1" ht="18.95" customHeight="1">
      <c r="A91" s="203"/>
      <c r="B91" s="211"/>
      <c r="C91" s="214"/>
      <c r="D91" s="213"/>
      <c r="E91" s="214"/>
      <c r="F91" s="207"/>
      <c r="G91" s="208"/>
      <c r="H91" s="208"/>
      <c r="I91" s="208"/>
      <c r="J91" s="208"/>
      <c r="K91" s="208"/>
      <c r="L91" s="208"/>
      <c r="M91" s="208"/>
      <c r="N91" s="210"/>
    </row>
    <row r="92" spans="1:14" s="110" customFormat="1" ht="18.95" customHeight="1">
      <c r="A92" s="203"/>
      <c r="B92" s="211"/>
      <c r="C92" s="214"/>
      <c r="D92" s="213"/>
      <c r="E92" s="214"/>
      <c r="F92" s="207"/>
      <c r="G92" s="208"/>
      <c r="H92" s="208"/>
      <c r="I92" s="208"/>
      <c r="J92" s="208"/>
      <c r="K92" s="208"/>
      <c r="L92" s="208"/>
      <c r="M92" s="208"/>
      <c r="N92" s="210"/>
    </row>
    <row r="93" spans="1:14" s="110" customFormat="1" ht="18.95" customHeight="1">
      <c r="A93" s="203"/>
      <c r="B93" s="211"/>
      <c r="C93" s="214"/>
      <c r="D93" s="205"/>
      <c r="E93" s="214"/>
      <c r="F93" s="207"/>
      <c r="G93" s="208"/>
      <c r="H93" s="208"/>
      <c r="I93" s="208"/>
      <c r="J93" s="208"/>
      <c r="K93" s="208"/>
      <c r="L93" s="208"/>
      <c r="M93" s="208"/>
      <c r="N93" s="210"/>
    </row>
    <row r="94" spans="1:14" s="110" customFormat="1" ht="18.95" customHeight="1">
      <c r="A94" s="203"/>
      <c r="B94" s="214"/>
      <c r="C94" s="214"/>
      <c r="D94" s="214"/>
      <c r="E94" s="214"/>
      <c r="F94" s="207"/>
      <c r="G94" s="208"/>
      <c r="H94" s="208"/>
      <c r="I94" s="208"/>
      <c r="J94" s="208"/>
      <c r="K94" s="208"/>
      <c r="L94" s="208"/>
      <c r="M94" s="208"/>
      <c r="N94" s="210"/>
    </row>
    <row r="95" spans="1:14" s="110" customFormat="1" ht="18.95" customHeight="1">
      <c r="A95" s="203"/>
      <c r="B95" s="214"/>
      <c r="C95" s="214"/>
      <c r="D95" s="213"/>
      <c r="E95" s="206"/>
      <c r="F95" s="207"/>
      <c r="G95" s="208"/>
      <c r="H95" s="208"/>
      <c r="I95" s="208"/>
      <c r="J95" s="208"/>
      <c r="K95" s="208"/>
      <c r="L95" s="208"/>
      <c r="M95" s="208"/>
      <c r="N95" s="210"/>
    </row>
    <row r="96" spans="1:14" s="110" customFormat="1" ht="18.95" customHeight="1">
      <c r="A96" s="203"/>
      <c r="B96" s="217"/>
      <c r="C96" s="225"/>
      <c r="D96" s="205"/>
      <c r="E96" s="206"/>
      <c r="F96" s="207"/>
      <c r="G96" s="208"/>
      <c r="H96" s="208"/>
      <c r="I96" s="208"/>
      <c r="J96" s="208"/>
      <c r="K96" s="208"/>
      <c r="L96" s="208"/>
      <c r="M96" s="209"/>
      <c r="N96" s="210"/>
    </row>
    <row r="97" spans="1:14" s="110" customFormat="1" ht="18.95" customHeight="1">
      <c r="A97" s="203"/>
      <c r="B97" s="211"/>
      <c r="C97" s="214"/>
      <c r="D97" s="213"/>
      <c r="E97" s="214"/>
      <c r="F97" s="207"/>
      <c r="G97" s="208"/>
      <c r="H97" s="207"/>
      <c r="I97" s="208"/>
      <c r="J97" s="207"/>
      <c r="K97" s="208"/>
      <c r="L97" s="208"/>
      <c r="M97" s="208"/>
      <c r="N97" s="210"/>
    </row>
    <row r="98" spans="1:14" s="110" customFormat="1" ht="18.95" customHeight="1">
      <c r="A98" s="203"/>
      <c r="B98" s="211"/>
      <c r="C98" s="214"/>
      <c r="D98" s="213"/>
      <c r="E98" s="214"/>
      <c r="F98" s="207"/>
      <c r="G98" s="208"/>
      <c r="H98" s="208"/>
      <c r="I98" s="208"/>
      <c r="J98" s="208"/>
      <c r="K98" s="208"/>
      <c r="L98" s="208"/>
      <c r="M98" s="208"/>
      <c r="N98" s="210"/>
    </row>
    <row r="99" spans="1:14" s="110" customFormat="1" ht="18.95" customHeight="1">
      <c r="A99" s="203"/>
      <c r="B99" s="211"/>
      <c r="C99" s="214"/>
      <c r="D99" s="213"/>
      <c r="E99" s="214"/>
      <c r="F99" s="207"/>
      <c r="G99" s="208"/>
      <c r="H99" s="208"/>
      <c r="I99" s="208"/>
      <c r="J99" s="208"/>
      <c r="K99" s="208"/>
      <c r="L99" s="208"/>
      <c r="M99" s="208"/>
      <c r="N99" s="210"/>
    </row>
    <row r="100" spans="1:14" s="110" customFormat="1" ht="18.95" customHeight="1">
      <c r="A100" s="203"/>
      <c r="B100" s="211"/>
      <c r="C100" s="214"/>
      <c r="D100" s="213"/>
      <c r="E100" s="214"/>
      <c r="F100" s="207"/>
      <c r="G100" s="208"/>
      <c r="H100" s="208"/>
      <c r="I100" s="208"/>
      <c r="J100" s="208"/>
      <c r="K100" s="208"/>
      <c r="L100" s="208"/>
      <c r="M100" s="208"/>
      <c r="N100" s="210"/>
    </row>
    <row r="101" spans="1:14" s="110" customFormat="1" ht="18.95" customHeight="1">
      <c r="A101" s="203"/>
      <c r="B101" s="211"/>
      <c r="C101" s="214"/>
      <c r="D101" s="215"/>
      <c r="E101" s="214"/>
      <c r="F101" s="207"/>
      <c r="G101" s="208"/>
      <c r="H101" s="208"/>
      <c r="I101" s="208"/>
      <c r="J101" s="208"/>
      <c r="K101" s="208"/>
      <c r="L101" s="208"/>
      <c r="M101" s="208"/>
      <c r="N101" s="210"/>
    </row>
    <row r="102" spans="1:14" s="110" customFormat="1" ht="18.95" customHeight="1">
      <c r="A102" s="203"/>
      <c r="B102" s="211"/>
      <c r="C102" s="214"/>
      <c r="D102" s="215"/>
      <c r="E102" s="214"/>
      <c r="F102" s="207"/>
      <c r="G102" s="208"/>
      <c r="H102" s="208"/>
      <c r="I102" s="208"/>
      <c r="J102" s="208"/>
      <c r="K102" s="208"/>
      <c r="L102" s="208"/>
      <c r="M102" s="208"/>
      <c r="N102" s="210"/>
    </row>
    <row r="103" spans="1:14" s="110" customFormat="1" ht="18.95" customHeight="1">
      <c r="A103" s="203"/>
      <c r="B103" s="211"/>
      <c r="C103" s="214"/>
      <c r="D103" s="213"/>
      <c r="E103" s="214"/>
      <c r="F103" s="207"/>
      <c r="G103" s="208"/>
      <c r="H103" s="208"/>
      <c r="I103" s="208"/>
      <c r="J103" s="208"/>
      <c r="K103" s="208"/>
      <c r="L103" s="208"/>
      <c r="M103" s="208"/>
      <c r="N103" s="210"/>
    </row>
    <row r="104" spans="1:14" s="110" customFormat="1" ht="18.95" customHeight="1">
      <c r="A104" s="203"/>
      <c r="B104" s="211"/>
      <c r="C104" s="214"/>
      <c r="D104" s="213"/>
      <c r="E104" s="214"/>
      <c r="F104" s="207"/>
      <c r="G104" s="208"/>
      <c r="H104" s="208"/>
      <c r="I104" s="208"/>
      <c r="J104" s="208"/>
      <c r="K104" s="208"/>
      <c r="L104" s="208"/>
      <c r="M104" s="208"/>
      <c r="N104" s="210"/>
    </row>
    <row r="105" spans="1:14" s="110" customFormat="1" ht="18.95" customHeight="1">
      <c r="A105" s="203"/>
      <c r="B105" s="211"/>
      <c r="C105" s="214"/>
      <c r="D105" s="205"/>
      <c r="E105" s="214"/>
      <c r="F105" s="207"/>
      <c r="G105" s="208"/>
      <c r="H105" s="208"/>
      <c r="I105" s="208"/>
      <c r="J105" s="208"/>
      <c r="K105" s="208"/>
      <c r="L105" s="208"/>
      <c r="M105" s="208"/>
      <c r="N105" s="210"/>
    </row>
    <row r="106" spans="1:14" s="110" customFormat="1" ht="18.95" customHeight="1">
      <c r="A106" s="203"/>
      <c r="B106" s="214"/>
      <c r="C106" s="214"/>
      <c r="D106" s="214"/>
      <c r="E106" s="214"/>
      <c r="F106" s="207"/>
      <c r="G106" s="208"/>
      <c r="H106" s="208"/>
      <c r="I106" s="208"/>
      <c r="J106" s="208"/>
      <c r="K106" s="208"/>
      <c r="L106" s="208"/>
      <c r="M106" s="208"/>
      <c r="N106" s="210"/>
    </row>
    <row r="108" spans="1:14" s="110" customFormat="1" ht="18.95" customHeight="1">
      <c r="A108" s="203"/>
      <c r="B108" s="217"/>
      <c r="C108" s="225"/>
      <c r="D108" s="205"/>
      <c r="E108" s="206"/>
      <c r="F108" s="207"/>
      <c r="G108" s="208"/>
      <c r="H108" s="208"/>
      <c r="I108" s="208"/>
      <c r="J108" s="208"/>
      <c r="K108" s="208"/>
      <c r="L108" s="208"/>
      <c r="M108" s="209"/>
      <c r="N108" s="210"/>
    </row>
    <row r="109" spans="1:14" s="110" customFormat="1" ht="18.95" customHeight="1">
      <c r="A109" s="203"/>
      <c r="B109" s="211"/>
      <c r="C109" s="214"/>
      <c r="D109" s="213"/>
      <c r="E109" s="214"/>
      <c r="F109" s="207"/>
      <c r="G109" s="208"/>
      <c r="H109" s="207"/>
      <c r="I109" s="208"/>
      <c r="J109" s="207"/>
      <c r="K109" s="208"/>
      <c r="L109" s="208"/>
      <c r="M109" s="208"/>
      <c r="N109" s="210"/>
    </row>
    <row r="110" spans="1:14" s="110" customFormat="1" ht="18.95" customHeight="1">
      <c r="A110" s="203"/>
      <c r="B110" s="211"/>
      <c r="C110" s="214"/>
      <c r="D110" s="213"/>
      <c r="E110" s="214"/>
      <c r="F110" s="207"/>
      <c r="G110" s="208"/>
      <c r="H110" s="208"/>
      <c r="I110" s="208"/>
      <c r="J110" s="208"/>
      <c r="K110" s="208"/>
      <c r="L110" s="208"/>
      <c r="M110" s="208"/>
      <c r="N110" s="210"/>
    </row>
    <row r="111" spans="1:14" s="110" customFormat="1" ht="18.95" customHeight="1">
      <c r="A111" s="203"/>
      <c r="B111" s="211"/>
      <c r="C111" s="214"/>
      <c r="D111" s="213"/>
      <c r="E111" s="214"/>
      <c r="F111" s="207"/>
      <c r="G111" s="208"/>
      <c r="H111" s="207"/>
      <c r="I111" s="208"/>
      <c r="J111" s="208"/>
      <c r="K111" s="208"/>
      <c r="L111" s="208"/>
      <c r="M111" s="208"/>
      <c r="N111" s="210"/>
    </row>
    <row r="112" spans="1:14" s="110" customFormat="1" ht="18.95" customHeight="1">
      <c r="A112" s="203"/>
      <c r="B112" s="211"/>
      <c r="C112" s="214"/>
      <c r="D112" s="213"/>
      <c r="E112" s="214"/>
      <c r="F112" s="207"/>
      <c r="G112" s="208"/>
      <c r="H112" s="208"/>
      <c r="I112" s="208"/>
      <c r="J112" s="208"/>
      <c r="K112" s="208"/>
      <c r="L112" s="208"/>
      <c r="M112" s="208"/>
      <c r="N112" s="210"/>
    </row>
    <row r="113" spans="1:14" s="110" customFormat="1" ht="18.95" customHeight="1">
      <c r="A113" s="203"/>
      <c r="B113" s="211"/>
      <c r="C113" s="214"/>
      <c r="D113" s="213"/>
      <c r="E113" s="214"/>
      <c r="F113" s="207"/>
      <c r="G113" s="208"/>
      <c r="H113" s="207"/>
      <c r="I113" s="208"/>
      <c r="J113" s="208"/>
      <c r="K113" s="208"/>
      <c r="L113" s="208"/>
      <c r="M113" s="208"/>
      <c r="N113" s="210"/>
    </row>
    <row r="114" spans="1:14" s="110" customFormat="1" ht="18.95" customHeight="1">
      <c r="A114" s="203"/>
      <c r="B114" s="211"/>
      <c r="C114" s="214"/>
      <c r="D114" s="213"/>
      <c r="E114" s="214"/>
      <c r="F114" s="207"/>
      <c r="G114" s="208"/>
      <c r="H114" s="208"/>
      <c r="I114" s="208"/>
      <c r="J114" s="208"/>
      <c r="K114" s="208"/>
      <c r="L114" s="208"/>
      <c r="M114" s="208"/>
      <c r="N114" s="210"/>
    </row>
    <row r="115" spans="1:14" s="110" customFormat="1" ht="18.95" customHeight="1">
      <c r="A115" s="203"/>
      <c r="B115" s="211"/>
      <c r="C115" s="214"/>
      <c r="D115" s="213"/>
      <c r="E115" s="214"/>
      <c r="F115" s="207"/>
      <c r="G115" s="208"/>
      <c r="H115" s="208"/>
      <c r="I115" s="208"/>
      <c r="J115" s="208"/>
      <c r="K115" s="208"/>
      <c r="L115" s="208"/>
      <c r="M115" s="208"/>
      <c r="N115" s="210"/>
    </row>
    <row r="116" spans="1:14" s="110" customFormat="1" ht="18.95" customHeight="1">
      <c r="A116" s="203"/>
      <c r="B116" s="211"/>
      <c r="C116" s="214"/>
      <c r="D116" s="213"/>
      <c r="E116" s="214"/>
      <c r="F116" s="207"/>
      <c r="G116" s="208"/>
      <c r="H116" s="208"/>
      <c r="I116" s="208"/>
      <c r="J116" s="208"/>
      <c r="K116" s="208"/>
      <c r="L116" s="208"/>
      <c r="M116" s="208"/>
      <c r="N116" s="210"/>
    </row>
    <row r="117" spans="1:14" s="110" customFormat="1" ht="18.95" customHeight="1">
      <c r="A117" s="203"/>
      <c r="B117" s="214"/>
      <c r="C117" s="214"/>
      <c r="D117" s="214"/>
      <c r="E117" s="214"/>
      <c r="F117" s="207"/>
      <c r="G117" s="208"/>
      <c r="H117" s="208"/>
      <c r="I117" s="208"/>
      <c r="J117" s="208"/>
      <c r="K117" s="208"/>
      <c r="L117" s="208"/>
      <c r="M117" s="208"/>
      <c r="N117" s="210"/>
    </row>
    <row r="119" spans="1:14" s="110" customFormat="1" ht="18.95" customHeight="1">
      <c r="A119" s="203"/>
      <c r="B119" s="217"/>
      <c r="C119" s="225"/>
      <c r="D119" s="205"/>
      <c r="E119" s="206"/>
      <c r="F119" s="207"/>
      <c r="G119" s="208"/>
      <c r="H119" s="208"/>
      <c r="I119" s="208"/>
      <c r="J119" s="208"/>
      <c r="K119" s="208"/>
      <c r="L119" s="208"/>
      <c r="M119" s="209"/>
      <c r="N119" s="210"/>
    </row>
    <row r="120" spans="1:14" s="110" customFormat="1" ht="18.95" customHeight="1">
      <c r="A120" s="203"/>
      <c r="B120" s="211"/>
      <c r="C120" s="214"/>
      <c r="D120" s="213"/>
      <c r="E120" s="214"/>
      <c r="F120" s="207"/>
      <c r="G120" s="208"/>
      <c r="H120" s="207"/>
      <c r="I120" s="208"/>
      <c r="J120" s="207"/>
      <c r="K120" s="208"/>
      <c r="L120" s="208"/>
      <c r="M120" s="208"/>
      <c r="N120" s="210"/>
    </row>
    <row r="121" spans="1:14" s="110" customFormat="1" ht="18.95" customHeight="1">
      <c r="A121" s="203"/>
      <c r="B121" s="211"/>
      <c r="C121" s="214"/>
      <c r="D121" s="213"/>
      <c r="E121" s="214"/>
      <c r="F121" s="207"/>
      <c r="G121" s="208"/>
      <c r="H121" s="208"/>
      <c r="I121" s="208"/>
      <c r="J121" s="208"/>
      <c r="K121" s="208"/>
      <c r="L121" s="208"/>
      <c r="M121" s="208"/>
      <c r="N121" s="210"/>
    </row>
    <row r="122" spans="1:14" s="110" customFormat="1" ht="18.95" customHeight="1">
      <c r="A122" s="203"/>
      <c r="B122" s="211"/>
      <c r="C122" s="214"/>
      <c r="D122" s="213"/>
      <c r="E122" s="214"/>
      <c r="F122" s="207"/>
      <c r="G122" s="208"/>
      <c r="H122" s="207"/>
      <c r="I122" s="208"/>
      <c r="J122" s="208"/>
      <c r="K122" s="208"/>
      <c r="L122" s="208"/>
      <c r="M122" s="208"/>
      <c r="N122" s="210"/>
    </row>
    <row r="123" spans="1:14" s="110" customFormat="1" ht="18.95" customHeight="1">
      <c r="A123" s="203"/>
      <c r="B123" s="211"/>
      <c r="C123" s="214"/>
      <c r="D123" s="213"/>
      <c r="E123" s="214"/>
      <c r="F123" s="207"/>
      <c r="G123" s="208"/>
      <c r="H123" s="208"/>
      <c r="I123" s="208"/>
      <c r="J123" s="208"/>
      <c r="K123" s="208"/>
      <c r="L123" s="208"/>
      <c r="M123" s="208"/>
      <c r="N123" s="210"/>
    </row>
    <row r="124" spans="1:14" s="110" customFormat="1" ht="18.95" customHeight="1">
      <c r="A124" s="203"/>
      <c r="B124" s="211"/>
      <c r="C124" s="214"/>
      <c r="D124" s="213"/>
      <c r="E124" s="214"/>
      <c r="F124" s="207"/>
      <c r="G124" s="208"/>
      <c r="H124" s="207"/>
      <c r="I124" s="208"/>
      <c r="J124" s="208"/>
      <c r="K124" s="208"/>
      <c r="L124" s="208"/>
      <c r="M124" s="208"/>
      <c r="N124" s="210"/>
    </row>
    <row r="125" spans="1:14" s="110" customFormat="1" ht="18.95" customHeight="1">
      <c r="A125" s="203"/>
      <c r="B125" s="211"/>
      <c r="C125" s="214"/>
      <c r="D125" s="213"/>
      <c r="E125" s="214"/>
      <c r="F125" s="207"/>
      <c r="G125" s="208"/>
      <c r="H125" s="208"/>
      <c r="I125" s="208"/>
      <c r="J125" s="208"/>
      <c r="K125" s="208"/>
      <c r="L125" s="208"/>
      <c r="M125" s="208"/>
      <c r="N125" s="210"/>
    </row>
    <row r="126" spans="1:14" s="110" customFormat="1" ht="18.95" customHeight="1">
      <c r="A126" s="203"/>
      <c r="B126" s="211"/>
      <c r="C126" s="214"/>
      <c r="D126" s="213"/>
      <c r="E126" s="214"/>
      <c r="F126" s="207"/>
      <c r="G126" s="208"/>
      <c r="H126" s="208"/>
      <c r="I126" s="208"/>
      <c r="J126" s="208"/>
      <c r="K126" s="208"/>
      <c r="L126" s="208"/>
      <c r="M126" s="208"/>
      <c r="N126" s="210"/>
    </row>
    <row r="127" spans="1:14" s="110" customFormat="1" ht="18.95" customHeight="1">
      <c r="A127" s="203"/>
      <c r="B127" s="211"/>
      <c r="C127" s="214"/>
      <c r="D127" s="213"/>
      <c r="E127" s="214"/>
      <c r="F127" s="207"/>
      <c r="G127" s="208"/>
      <c r="H127" s="208"/>
      <c r="I127" s="208"/>
      <c r="J127" s="208"/>
      <c r="K127" s="208"/>
      <c r="L127" s="208"/>
      <c r="M127" s="208"/>
      <c r="N127" s="210"/>
    </row>
    <row r="128" spans="1:14" s="110" customFormat="1" ht="18.95" customHeight="1">
      <c r="A128" s="203"/>
      <c r="B128" s="214"/>
      <c r="C128" s="214"/>
      <c r="D128" s="214"/>
      <c r="E128" s="214"/>
      <c r="F128" s="207"/>
      <c r="G128" s="208"/>
      <c r="H128" s="208"/>
      <c r="I128" s="208"/>
      <c r="J128" s="208"/>
      <c r="K128" s="208"/>
      <c r="L128" s="208"/>
      <c r="M128" s="208"/>
      <c r="N128" s="210"/>
    </row>
  </sheetData>
  <mergeCells count="5">
    <mergeCell ref="A1:B2"/>
    <mergeCell ref="C1:C2"/>
    <mergeCell ref="D1:D2"/>
    <mergeCell ref="E1:E2"/>
    <mergeCell ref="N1:N2"/>
  </mergeCells>
  <phoneticPr fontId="4" type="noConversion"/>
  <printOptions horizontalCentered="1"/>
  <pageMargins left="0.78740157480314965" right="0.78740157480314965" top="0.78740157480314965" bottom="0.59055118110236227" header="0.59055118110236227" footer="0.39370078740157483"/>
  <pageSetup paperSize="9" scale="91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9"/>
  <sheetViews>
    <sheetView view="pageBreakPreview" topLeftCell="A14" zoomScaleNormal="100" zoomScaleSheetLayoutView="100" workbookViewId="0">
      <selection activeCell="F27" sqref="F27"/>
    </sheetView>
  </sheetViews>
  <sheetFormatPr defaultRowHeight="18.95" customHeight="1"/>
  <cols>
    <col min="1" max="1" width="7.5" style="224" customWidth="1"/>
    <col min="2" max="2" width="16.875" style="219" customWidth="1"/>
    <col min="3" max="3" width="14.25" style="177" customWidth="1"/>
    <col min="4" max="4" width="7.5" style="220" customWidth="1"/>
    <col min="5" max="5" width="5.5" style="221" bestFit="1" customWidth="1"/>
    <col min="6" max="6" width="9" style="222"/>
    <col min="7" max="13" width="9" style="223"/>
    <col min="14" max="14" width="6.5" style="221" customWidth="1"/>
    <col min="15" max="15" width="9" style="113"/>
    <col min="16" max="17" width="9" style="114"/>
    <col min="18" max="18" width="7.25" style="114" bestFit="1" customWidth="1"/>
    <col min="19" max="256" width="9" style="114"/>
    <col min="257" max="257" width="7.5" style="114" customWidth="1"/>
    <col min="258" max="258" width="16.875" style="114" customWidth="1"/>
    <col min="259" max="259" width="14.25" style="114" customWidth="1"/>
    <col min="260" max="260" width="7.5" style="114" customWidth="1"/>
    <col min="261" max="261" width="5.5" style="114" bestFit="1" customWidth="1"/>
    <col min="262" max="269" width="9" style="114"/>
    <col min="270" max="270" width="6.5" style="114" customWidth="1"/>
    <col min="271" max="273" width="9" style="114"/>
    <col min="274" max="274" width="7.25" style="114" bestFit="1" customWidth="1"/>
    <col min="275" max="512" width="9" style="114"/>
    <col min="513" max="513" width="7.5" style="114" customWidth="1"/>
    <col min="514" max="514" width="16.875" style="114" customWidth="1"/>
    <col min="515" max="515" width="14.25" style="114" customWidth="1"/>
    <col min="516" max="516" width="7.5" style="114" customWidth="1"/>
    <col min="517" max="517" width="5.5" style="114" bestFit="1" customWidth="1"/>
    <col min="518" max="525" width="9" style="114"/>
    <col min="526" max="526" width="6.5" style="114" customWidth="1"/>
    <col min="527" max="529" width="9" style="114"/>
    <col min="530" max="530" width="7.25" style="114" bestFit="1" customWidth="1"/>
    <col min="531" max="768" width="9" style="114"/>
    <col min="769" max="769" width="7.5" style="114" customWidth="1"/>
    <col min="770" max="770" width="16.875" style="114" customWidth="1"/>
    <col min="771" max="771" width="14.25" style="114" customWidth="1"/>
    <col min="772" max="772" width="7.5" style="114" customWidth="1"/>
    <col min="773" max="773" width="5.5" style="114" bestFit="1" customWidth="1"/>
    <col min="774" max="781" width="9" style="114"/>
    <col min="782" max="782" width="6.5" style="114" customWidth="1"/>
    <col min="783" max="785" width="9" style="114"/>
    <col min="786" max="786" width="7.25" style="114" bestFit="1" customWidth="1"/>
    <col min="787" max="1024" width="9" style="114"/>
    <col min="1025" max="1025" width="7.5" style="114" customWidth="1"/>
    <col min="1026" max="1026" width="16.875" style="114" customWidth="1"/>
    <col min="1027" max="1027" width="14.25" style="114" customWidth="1"/>
    <col min="1028" max="1028" width="7.5" style="114" customWidth="1"/>
    <col min="1029" max="1029" width="5.5" style="114" bestFit="1" customWidth="1"/>
    <col min="1030" max="1037" width="9" style="114"/>
    <col min="1038" max="1038" width="6.5" style="114" customWidth="1"/>
    <col min="1039" max="1041" width="9" style="114"/>
    <col min="1042" max="1042" width="7.25" style="114" bestFit="1" customWidth="1"/>
    <col min="1043" max="1280" width="9" style="114"/>
    <col min="1281" max="1281" width="7.5" style="114" customWidth="1"/>
    <col min="1282" max="1282" width="16.875" style="114" customWidth="1"/>
    <col min="1283" max="1283" width="14.25" style="114" customWidth="1"/>
    <col min="1284" max="1284" width="7.5" style="114" customWidth="1"/>
    <col min="1285" max="1285" width="5.5" style="114" bestFit="1" customWidth="1"/>
    <col min="1286" max="1293" width="9" style="114"/>
    <col min="1294" max="1294" width="6.5" style="114" customWidth="1"/>
    <col min="1295" max="1297" width="9" style="114"/>
    <col min="1298" max="1298" width="7.25" style="114" bestFit="1" customWidth="1"/>
    <col min="1299" max="1536" width="9" style="114"/>
    <col min="1537" max="1537" width="7.5" style="114" customWidth="1"/>
    <col min="1538" max="1538" width="16.875" style="114" customWidth="1"/>
    <col min="1539" max="1539" width="14.25" style="114" customWidth="1"/>
    <col min="1540" max="1540" width="7.5" style="114" customWidth="1"/>
    <col min="1541" max="1541" width="5.5" style="114" bestFit="1" customWidth="1"/>
    <col min="1542" max="1549" width="9" style="114"/>
    <col min="1550" max="1550" width="6.5" style="114" customWidth="1"/>
    <col min="1551" max="1553" width="9" style="114"/>
    <col min="1554" max="1554" width="7.25" style="114" bestFit="1" customWidth="1"/>
    <col min="1555" max="1792" width="9" style="114"/>
    <col min="1793" max="1793" width="7.5" style="114" customWidth="1"/>
    <col min="1794" max="1794" width="16.875" style="114" customWidth="1"/>
    <col min="1795" max="1795" width="14.25" style="114" customWidth="1"/>
    <col min="1796" max="1796" width="7.5" style="114" customWidth="1"/>
    <col min="1797" max="1797" width="5.5" style="114" bestFit="1" customWidth="1"/>
    <col min="1798" max="1805" width="9" style="114"/>
    <col min="1806" max="1806" width="6.5" style="114" customWidth="1"/>
    <col min="1807" max="1809" width="9" style="114"/>
    <col min="1810" max="1810" width="7.25" style="114" bestFit="1" customWidth="1"/>
    <col min="1811" max="2048" width="9" style="114"/>
    <col min="2049" max="2049" width="7.5" style="114" customWidth="1"/>
    <col min="2050" max="2050" width="16.875" style="114" customWidth="1"/>
    <col min="2051" max="2051" width="14.25" style="114" customWidth="1"/>
    <col min="2052" max="2052" width="7.5" style="114" customWidth="1"/>
    <col min="2053" max="2053" width="5.5" style="114" bestFit="1" customWidth="1"/>
    <col min="2054" max="2061" width="9" style="114"/>
    <col min="2062" max="2062" width="6.5" style="114" customWidth="1"/>
    <col min="2063" max="2065" width="9" style="114"/>
    <col min="2066" max="2066" width="7.25" style="114" bestFit="1" customWidth="1"/>
    <col min="2067" max="2304" width="9" style="114"/>
    <col min="2305" max="2305" width="7.5" style="114" customWidth="1"/>
    <col min="2306" max="2306" width="16.875" style="114" customWidth="1"/>
    <col min="2307" max="2307" width="14.25" style="114" customWidth="1"/>
    <col min="2308" max="2308" width="7.5" style="114" customWidth="1"/>
    <col min="2309" max="2309" width="5.5" style="114" bestFit="1" customWidth="1"/>
    <col min="2310" max="2317" width="9" style="114"/>
    <col min="2318" max="2318" width="6.5" style="114" customWidth="1"/>
    <col min="2319" max="2321" width="9" style="114"/>
    <col min="2322" max="2322" width="7.25" style="114" bestFit="1" customWidth="1"/>
    <col min="2323" max="2560" width="9" style="114"/>
    <col min="2561" max="2561" width="7.5" style="114" customWidth="1"/>
    <col min="2562" max="2562" width="16.875" style="114" customWidth="1"/>
    <col min="2563" max="2563" width="14.25" style="114" customWidth="1"/>
    <col min="2564" max="2564" width="7.5" style="114" customWidth="1"/>
    <col min="2565" max="2565" width="5.5" style="114" bestFit="1" customWidth="1"/>
    <col min="2566" max="2573" width="9" style="114"/>
    <col min="2574" max="2574" width="6.5" style="114" customWidth="1"/>
    <col min="2575" max="2577" width="9" style="114"/>
    <col min="2578" max="2578" width="7.25" style="114" bestFit="1" customWidth="1"/>
    <col min="2579" max="2816" width="9" style="114"/>
    <col min="2817" max="2817" width="7.5" style="114" customWidth="1"/>
    <col min="2818" max="2818" width="16.875" style="114" customWidth="1"/>
    <col min="2819" max="2819" width="14.25" style="114" customWidth="1"/>
    <col min="2820" max="2820" width="7.5" style="114" customWidth="1"/>
    <col min="2821" max="2821" width="5.5" style="114" bestFit="1" customWidth="1"/>
    <col min="2822" max="2829" width="9" style="114"/>
    <col min="2830" max="2830" width="6.5" style="114" customWidth="1"/>
    <col min="2831" max="2833" width="9" style="114"/>
    <col min="2834" max="2834" width="7.25" style="114" bestFit="1" customWidth="1"/>
    <col min="2835" max="3072" width="9" style="114"/>
    <col min="3073" max="3073" width="7.5" style="114" customWidth="1"/>
    <col min="3074" max="3074" width="16.875" style="114" customWidth="1"/>
    <col min="3075" max="3075" width="14.25" style="114" customWidth="1"/>
    <col min="3076" max="3076" width="7.5" style="114" customWidth="1"/>
    <col min="3077" max="3077" width="5.5" style="114" bestFit="1" customWidth="1"/>
    <col min="3078" max="3085" width="9" style="114"/>
    <col min="3086" max="3086" width="6.5" style="114" customWidth="1"/>
    <col min="3087" max="3089" width="9" style="114"/>
    <col min="3090" max="3090" width="7.25" style="114" bestFit="1" customWidth="1"/>
    <col min="3091" max="3328" width="9" style="114"/>
    <col min="3329" max="3329" width="7.5" style="114" customWidth="1"/>
    <col min="3330" max="3330" width="16.875" style="114" customWidth="1"/>
    <col min="3331" max="3331" width="14.25" style="114" customWidth="1"/>
    <col min="3332" max="3332" width="7.5" style="114" customWidth="1"/>
    <col min="3333" max="3333" width="5.5" style="114" bestFit="1" customWidth="1"/>
    <col min="3334" max="3341" width="9" style="114"/>
    <col min="3342" max="3342" width="6.5" style="114" customWidth="1"/>
    <col min="3343" max="3345" width="9" style="114"/>
    <col min="3346" max="3346" width="7.25" style="114" bestFit="1" customWidth="1"/>
    <col min="3347" max="3584" width="9" style="114"/>
    <col min="3585" max="3585" width="7.5" style="114" customWidth="1"/>
    <col min="3586" max="3586" width="16.875" style="114" customWidth="1"/>
    <col min="3587" max="3587" width="14.25" style="114" customWidth="1"/>
    <col min="3588" max="3588" width="7.5" style="114" customWidth="1"/>
    <col min="3589" max="3589" width="5.5" style="114" bestFit="1" customWidth="1"/>
    <col min="3590" max="3597" width="9" style="114"/>
    <col min="3598" max="3598" width="6.5" style="114" customWidth="1"/>
    <col min="3599" max="3601" width="9" style="114"/>
    <col min="3602" max="3602" width="7.25" style="114" bestFit="1" customWidth="1"/>
    <col min="3603" max="3840" width="9" style="114"/>
    <col min="3841" max="3841" width="7.5" style="114" customWidth="1"/>
    <col min="3842" max="3842" width="16.875" style="114" customWidth="1"/>
    <col min="3843" max="3843" width="14.25" style="114" customWidth="1"/>
    <col min="3844" max="3844" width="7.5" style="114" customWidth="1"/>
    <col min="3845" max="3845" width="5.5" style="114" bestFit="1" customWidth="1"/>
    <col min="3846" max="3853" width="9" style="114"/>
    <col min="3854" max="3854" width="6.5" style="114" customWidth="1"/>
    <col min="3855" max="3857" width="9" style="114"/>
    <col min="3858" max="3858" width="7.25" style="114" bestFit="1" customWidth="1"/>
    <col min="3859" max="4096" width="9" style="114"/>
    <col min="4097" max="4097" width="7.5" style="114" customWidth="1"/>
    <col min="4098" max="4098" width="16.875" style="114" customWidth="1"/>
    <col min="4099" max="4099" width="14.25" style="114" customWidth="1"/>
    <col min="4100" max="4100" width="7.5" style="114" customWidth="1"/>
    <col min="4101" max="4101" width="5.5" style="114" bestFit="1" customWidth="1"/>
    <col min="4102" max="4109" width="9" style="114"/>
    <col min="4110" max="4110" width="6.5" style="114" customWidth="1"/>
    <col min="4111" max="4113" width="9" style="114"/>
    <col min="4114" max="4114" width="7.25" style="114" bestFit="1" customWidth="1"/>
    <col min="4115" max="4352" width="9" style="114"/>
    <col min="4353" max="4353" width="7.5" style="114" customWidth="1"/>
    <col min="4354" max="4354" width="16.875" style="114" customWidth="1"/>
    <col min="4355" max="4355" width="14.25" style="114" customWidth="1"/>
    <col min="4356" max="4356" width="7.5" style="114" customWidth="1"/>
    <col min="4357" max="4357" width="5.5" style="114" bestFit="1" customWidth="1"/>
    <col min="4358" max="4365" width="9" style="114"/>
    <col min="4366" max="4366" width="6.5" style="114" customWidth="1"/>
    <col min="4367" max="4369" width="9" style="114"/>
    <col min="4370" max="4370" width="7.25" style="114" bestFit="1" customWidth="1"/>
    <col min="4371" max="4608" width="9" style="114"/>
    <col min="4609" max="4609" width="7.5" style="114" customWidth="1"/>
    <col min="4610" max="4610" width="16.875" style="114" customWidth="1"/>
    <col min="4611" max="4611" width="14.25" style="114" customWidth="1"/>
    <col min="4612" max="4612" width="7.5" style="114" customWidth="1"/>
    <col min="4613" max="4613" width="5.5" style="114" bestFit="1" customWidth="1"/>
    <col min="4614" max="4621" width="9" style="114"/>
    <col min="4622" max="4622" width="6.5" style="114" customWidth="1"/>
    <col min="4623" max="4625" width="9" style="114"/>
    <col min="4626" max="4626" width="7.25" style="114" bestFit="1" customWidth="1"/>
    <col min="4627" max="4864" width="9" style="114"/>
    <col min="4865" max="4865" width="7.5" style="114" customWidth="1"/>
    <col min="4866" max="4866" width="16.875" style="114" customWidth="1"/>
    <col min="4867" max="4867" width="14.25" style="114" customWidth="1"/>
    <col min="4868" max="4868" width="7.5" style="114" customWidth="1"/>
    <col min="4869" max="4869" width="5.5" style="114" bestFit="1" customWidth="1"/>
    <col min="4870" max="4877" width="9" style="114"/>
    <col min="4878" max="4878" width="6.5" style="114" customWidth="1"/>
    <col min="4879" max="4881" width="9" style="114"/>
    <col min="4882" max="4882" width="7.25" style="114" bestFit="1" customWidth="1"/>
    <col min="4883" max="5120" width="9" style="114"/>
    <col min="5121" max="5121" width="7.5" style="114" customWidth="1"/>
    <col min="5122" max="5122" width="16.875" style="114" customWidth="1"/>
    <col min="5123" max="5123" width="14.25" style="114" customWidth="1"/>
    <col min="5124" max="5124" width="7.5" style="114" customWidth="1"/>
    <col min="5125" max="5125" width="5.5" style="114" bestFit="1" customWidth="1"/>
    <col min="5126" max="5133" width="9" style="114"/>
    <col min="5134" max="5134" width="6.5" style="114" customWidth="1"/>
    <col min="5135" max="5137" width="9" style="114"/>
    <col min="5138" max="5138" width="7.25" style="114" bestFit="1" customWidth="1"/>
    <col min="5139" max="5376" width="9" style="114"/>
    <col min="5377" max="5377" width="7.5" style="114" customWidth="1"/>
    <col min="5378" max="5378" width="16.875" style="114" customWidth="1"/>
    <col min="5379" max="5379" width="14.25" style="114" customWidth="1"/>
    <col min="5380" max="5380" width="7.5" style="114" customWidth="1"/>
    <col min="5381" max="5381" width="5.5" style="114" bestFit="1" customWidth="1"/>
    <col min="5382" max="5389" width="9" style="114"/>
    <col min="5390" max="5390" width="6.5" style="114" customWidth="1"/>
    <col min="5391" max="5393" width="9" style="114"/>
    <col min="5394" max="5394" width="7.25" style="114" bestFit="1" customWidth="1"/>
    <col min="5395" max="5632" width="9" style="114"/>
    <col min="5633" max="5633" width="7.5" style="114" customWidth="1"/>
    <col min="5634" max="5634" width="16.875" style="114" customWidth="1"/>
    <col min="5635" max="5635" width="14.25" style="114" customWidth="1"/>
    <col min="5636" max="5636" width="7.5" style="114" customWidth="1"/>
    <col min="5637" max="5637" width="5.5" style="114" bestFit="1" customWidth="1"/>
    <col min="5638" max="5645" width="9" style="114"/>
    <col min="5646" max="5646" width="6.5" style="114" customWidth="1"/>
    <col min="5647" max="5649" width="9" style="114"/>
    <col min="5650" max="5650" width="7.25" style="114" bestFit="1" customWidth="1"/>
    <col min="5651" max="5888" width="9" style="114"/>
    <col min="5889" max="5889" width="7.5" style="114" customWidth="1"/>
    <col min="5890" max="5890" width="16.875" style="114" customWidth="1"/>
    <col min="5891" max="5891" width="14.25" style="114" customWidth="1"/>
    <col min="5892" max="5892" width="7.5" style="114" customWidth="1"/>
    <col min="5893" max="5893" width="5.5" style="114" bestFit="1" customWidth="1"/>
    <col min="5894" max="5901" width="9" style="114"/>
    <col min="5902" max="5902" width="6.5" style="114" customWidth="1"/>
    <col min="5903" max="5905" width="9" style="114"/>
    <col min="5906" max="5906" width="7.25" style="114" bestFit="1" customWidth="1"/>
    <col min="5907" max="6144" width="9" style="114"/>
    <col min="6145" max="6145" width="7.5" style="114" customWidth="1"/>
    <col min="6146" max="6146" width="16.875" style="114" customWidth="1"/>
    <col min="6147" max="6147" width="14.25" style="114" customWidth="1"/>
    <col min="6148" max="6148" width="7.5" style="114" customWidth="1"/>
    <col min="6149" max="6149" width="5.5" style="114" bestFit="1" customWidth="1"/>
    <col min="6150" max="6157" width="9" style="114"/>
    <col min="6158" max="6158" width="6.5" style="114" customWidth="1"/>
    <col min="6159" max="6161" width="9" style="114"/>
    <col min="6162" max="6162" width="7.25" style="114" bestFit="1" customWidth="1"/>
    <col min="6163" max="6400" width="9" style="114"/>
    <col min="6401" max="6401" width="7.5" style="114" customWidth="1"/>
    <col min="6402" max="6402" width="16.875" style="114" customWidth="1"/>
    <col min="6403" max="6403" width="14.25" style="114" customWidth="1"/>
    <col min="6404" max="6404" width="7.5" style="114" customWidth="1"/>
    <col min="6405" max="6405" width="5.5" style="114" bestFit="1" customWidth="1"/>
    <col min="6406" max="6413" width="9" style="114"/>
    <col min="6414" max="6414" width="6.5" style="114" customWidth="1"/>
    <col min="6415" max="6417" width="9" style="114"/>
    <col min="6418" max="6418" width="7.25" style="114" bestFit="1" customWidth="1"/>
    <col min="6419" max="6656" width="9" style="114"/>
    <col min="6657" max="6657" width="7.5" style="114" customWidth="1"/>
    <col min="6658" max="6658" width="16.875" style="114" customWidth="1"/>
    <col min="6659" max="6659" width="14.25" style="114" customWidth="1"/>
    <col min="6660" max="6660" width="7.5" style="114" customWidth="1"/>
    <col min="6661" max="6661" width="5.5" style="114" bestFit="1" customWidth="1"/>
    <col min="6662" max="6669" width="9" style="114"/>
    <col min="6670" max="6670" width="6.5" style="114" customWidth="1"/>
    <col min="6671" max="6673" width="9" style="114"/>
    <col min="6674" max="6674" width="7.25" style="114" bestFit="1" customWidth="1"/>
    <col min="6675" max="6912" width="9" style="114"/>
    <col min="6913" max="6913" width="7.5" style="114" customWidth="1"/>
    <col min="6914" max="6914" width="16.875" style="114" customWidth="1"/>
    <col min="6915" max="6915" width="14.25" style="114" customWidth="1"/>
    <col min="6916" max="6916" width="7.5" style="114" customWidth="1"/>
    <col min="6917" max="6917" width="5.5" style="114" bestFit="1" customWidth="1"/>
    <col min="6918" max="6925" width="9" style="114"/>
    <col min="6926" max="6926" width="6.5" style="114" customWidth="1"/>
    <col min="6927" max="6929" width="9" style="114"/>
    <col min="6930" max="6930" width="7.25" style="114" bestFit="1" customWidth="1"/>
    <col min="6931" max="7168" width="9" style="114"/>
    <col min="7169" max="7169" width="7.5" style="114" customWidth="1"/>
    <col min="7170" max="7170" width="16.875" style="114" customWidth="1"/>
    <col min="7171" max="7171" width="14.25" style="114" customWidth="1"/>
    <col min="7172" max="7172" width="7.5" style="114" customWidth="1"/>
    <col min="7173" max="7173" width="5.5" style="114" bestFit="1" customWidth="1"/>
    <col min="7174" max="7181" width="9" style="114"/>
    <col min="7182" max="7182" width="6.5" style="114" customWidth="1"/>
    <col min="7183" max="7185" width="9" style="114"/>
    <col min="7186" max="7186" width="7.25" style="114" bestFit="1" customWidth="1"/>
    <col min="7187" max="7424" width="9" style="114"/>
    <col min="7425" max="7425" width="7.5" style="114" customWidth="1"/>
    <col min="7426" max="7426" width="16.875" style="114" customWidth="1"/>
    <col min="7427" max="7427" width="14.25" style="114" customWidth="1"/>
    <col min="7428" max="7428" width="7.5" style="114" customWidth="1"/>
    <col min="7429" max="7429" width="5.5" style="114" bestFit="1" customWidth="1"/>
    <col min="7430" max="7437" width="9" style="114"/>
    <col min="7438" max="7438" width="6.5" style="114" customWidth="1"/>
    <col min="7439" max="7441" width="9" style="114"/>
    <col min="7442" max="7442" width="7.25" style="114" bestFit="1" customWidth="1"/>
    <col min="7443" max="7680" width="9" style="114"/>
    <col min="7681" max="7681" width="7.5" style="114" customWidth="1"/>
    <col min="7682" max="7682" width="16.875" style="114" customWidth="1"/>
    <col min="7683" max="7683" width="14.25" style="114" customWidth="1"/>
    <col min="7684" max="7684" width="7.5" style="114" customWidth="1"/>
    <col min="7685" max="7685" width="5.5" style="114" bestFit="1" customWidth="1"/>
    <col min="7686" max="7693" width="9" style="114"/>
    <col min="7694" max="7694" width="6.5" style="114" customWidth="1"/>
    <col min="7695" max="7697" width="9" style="114"/>
    <col min="7698" max="7698" width="7.25" style="114" bestFit="1" customWidth="1"/>
    <col min="7699" max="7936" width="9" style="114"/>
    <col min="7937" max="7937" width="7.5" style="114" customWidth="1"/>
    <col min="7938" max="7938" width="16.875" style="114" customWidth="1"/>
    <col min="7939" max="7939" width="14.25" style="114" customWidth="1"/>
    <col min="7940" max="7940" width="7.5" style="114" customWidth="1"/>
    <col min="7941" max="7941" width="5.5" style="114" bestFit="1" customWidth="1"/>
    <col min="7942" max="7949" width="9" style="114"/>
    <col min="7950" max="7950" width="6.5" style="114" customWidth="1"/>
    <col min="7951" max="7953" width="9" style="114"/>
    <col min="7954" max="7954" width="7.25" style="114" bestFit="1" customWidth="1"/>
    <col min="7955" max="8192" width="9" style="114"/>
    <col min="8193" max="8193" width="7.5" style="114" customWidth="1"/>
    <col min="8194" max="8194" width="16.875" style="114" customWidth="1"/>
    <col min="8195" max="8195" width="14.25" style="114" customWidth="1"/>
    <col min="8196" max="8196" width="7.5" style="114" customWidth="1"/>
    <col min="8197" max="8197" width="5.5" style="114" bestFit="1" customWidth="1"/>
    <col min="8198" max="8205" width="9" style="114"/>
    <col min="8206" max="8206" width="6.5" style="114" customWidth="1"/>
    <col min="8207" max="8209" width="9" style="114"/>
    <col min="8210" max="8210" width="7.25" style="114" bestFit="1" customWidth="1"/>
    <col min="8211" max="8448" width="9" style="114"/>
    <col min="8449" max="8449" width="7.5" style="114" customWidth="1"/>
    <col min="8450" max="8450" width="16.875" style="114" customWidth="1"/>
    <col min="8451" max="8451" width="14.25" style="114" customWidth="1"/>
    <col min="8452" max="8452" width="7.5" style="114" customWidth="1"/>
    <col min="8453" max="8453" width="5.5" style="114" bestFit="1" customWidth="1"/>
    <col min="8454" max="8461" width="9" style="114"/>
    <col min="8462" max="8462" width="6.5" style="114" customWidth="1"/>
    <col min="8463" max="8465" width="9" style="114"/>
    <col min="8466" max="8466" width="7.25" style="114" bestFit="1" customWidth="1"/>
    <col min="8467" max="8704" width="9" style="114"/>
    <col min="8705" max="8705" width="7.5" style="114" customWidth="1"/>
    <col min="8706" max="8706" width="16.875" style="114" customWidth="1"/>
    <col min="8707" max="8707" width="14.25" style="114" customWidth="1"/>
    <col min="8708" max="8708" width="7.5" style="114" customWidth="1"/>
    <col min="8709" max="8709" width="5.5" style="114" bestFit="1" customWidth="1"/>
    <col min="8710" max="8717" width="9" style="114"/>
    <col min="8718" max="8718" width="6.5" style="114" customWidth="1"/>
    <col min="8719" max="8721" width="9" style="114"/>
    <col min="8722" max="8722" width="7.25" style="114" bestFit="1" customWidth="1"/>
    <col min="8723" max="8960" width="9" style="114"/>
    <col min="8961" max="8961" width="7.5" style="114" customWidth="1"/>
    <col min="8962" max="8962" width="16.875" style="114" customWidth="1"/>
    <col min="8963" max="8963" width="14.25" style="114" customWidth="1"/>
    <col min="8964" max="8964" width="7.5" style="114" customWidth="1"/>
    <col min="8965" max="8965" width="5.5" style="114" bestFit="1" customWidth="1"/>
    <col min="8966" max="8973" width="9" style="114"/>
    <col min="8974" max="8974" width="6.5" style="114" customWidth="1"/>
    <col min="8975" max="8977" width="9" style="114"/>
    <col min="8978" max="8978" width="7.25" style="114" bestFit="1" customWidth="1"/>
    <col min="8979" max="9216" width="9" style="114"/>
    <col min="9217" max="9217" width="7.5" style="114" customWidth="1"/>
    <col min="9218" max="9218" width="16.875" style="114" customWidth="1"/>
    <col min="9219" max="9219" width="14.25" style="114" customWidth="1"/>
    <col min="9220" max="9220" width="7.5" style="114" customWidth="1"/>
    <col min="9221" max="9221" width="5.5" style="114" bestFit="1" customWidth="1"/>
    <col min="9222" max="9229" width="9" style="114"/>
    <col min="9230" max="9230" width="6.5" style="114" customWidth="1"/>
    <col min="9231" max="9233" width="9" style="114"/>
    <col min="9234" max="9234" width="7.25" style="114" bestFit="1" customWidth="1"/>
    <col min="9235" max="9472" width="9" style="114"/>
    <col min="9473" max="9473" width="7.5" style="114" customWidth="1"/>
    <col min="9474" max="9474" width="16.875" style="114" customWidth="1"/>
    <col min="9475" max="9475" width="14.25" style="114" customWidth="1"/>
    <col min="9476" max="9476" width="7.5" style="114" customWidth="1"/>
    <col min="9477" max="9477" width="5.5" style="114" bestFit="1" customWidth="1"/>
    <col min="9478" max="9485" width="9" style="114"/>
    <col min="9486" max="9486" width="6.5" style="114" customWidth="1"/>
    <col min="9487" max="9489" width="9" style="114"/>
    <col min="9490" max="9490" width="7.25" style="114" bestFit="1" customWidth="1"/>
    <col min="9491" max="9728" width="9" style="114"/>
    <col min="9729" max="9729" width="7.5" style="114" customWidth="1"/>
    <col min="9730" max="9730" width="16.875" style="114" customWidth="1"/>
    <col min="9731" max="9731" width="14.25" style="114" customWidth="1"/>
    <col min="9732" max="9732" width="7.5" style="114" customWidth="1"/>
    <col min="9733" max="9733" width="5.5" style="114" bestFit="1" customWidth="1"/>
    <col min="9734" max="9741" width="9" style="114"/>
    <col min="9742" max="9742" width="6.5" style="114" customWidth="1"/>
    <col min="9743" max="9745" width="9" style="114"/>
    <col min="9746" max="9746" width="7.25" style="114" bestFit="1" customWidth="1"/>
    <col min="9747" max="9984" width="9" style="114"/>
    <col min="9985" max="9985" width="7.5" style="114" customWidth="1"/>
    <col min="9986" max="9986" width="16.875" style="114" customWidth="1"/>
    <col min="9987" max="9987" width="14.25" style="114" customWidth="1"/>
    <col min="9988" max="9988" width="7.5" style="114" customWidth="1"/>
    <col min="9989" max="9989" width="5.5" style="114" bestFit="1" customWidth="1"/>
    <col min="9990" max="9997" width="9" style="114"/>
    <col min="9998" max="9998" width="6.5" style="114" customWidth="1"/>
    <col min="9999" max="10001" width="9" style="114"/>
    <col min="10002" max="10002" width="7.25" style="114" bestFit="1" customWidth="1"/>
    <col min="10003" max="10240" width="9" style="114"/>
    <col min="10241" max="10241" width="7.5" style="114" customWidth="1"/>
    <col min="10242" max="10242" width="16.875" style="114" customWidth="1"/>
    <col min="10243" max="10243" width="14.25" style="114" customWidth="1"/>
    <col min="10244" max="10244" width="7.5" style="114" customWidth="1"/>
    <col min="10245" max="10245" width="5.5" style="114" bestFit="1" customWidth="1"/>
    <col min="10246" max="10253" width="9" style="114"/>
    <col min="10254" max="10254" width="6.5" style="114" customWidth="1"/>
    <col min="10255" max="10257" width="9" style="114"/>
    <col min="10258" max="10258" width="7.25" style="114" bestFit="1" customWidth="1"/>
    <col min="10259" max="10496" width="9" style="114"/>
    <col min="10497" max="10497" width="7.5" style="114" customWidth="1"/>
    <col min="10498" max="10498" width="16.875" style="114" customWidth="1"/>
    <col min="10499" max="10499" width="14.25" style="114" customWidth="1"/>
    <col min="10500" max="10500" width="7.5" style="114" customWidth="1"/>
    <col min="10501" max="10501" width="5.5" style="114" bestFit="1" customWidth="1"/>
    <col min="10502" max="10509" width="9" style="114"/>
    <col min="10510" max="10510" width="6.5" style="114" customWidth="1"/>
    <col min="10511" max="10513" width="9" style="114"/>
    <col min="10514" max="10514" width="7.25" style="114" bestFit="1" customWidth="1"/>
    <col min="10515" max="10752" width="9" style="114"/>
    <col min="10753" max="10753" width="7.5" style="114" customWidth="1"/>
    <col min="10754" max="10754" width="16.875" style="114" customWidth="1"/>
    <col min="10755" max="10755" width="14.25" style="114" customWidth="1"/>
    <col min="10756" max="10756" width="7.5" style="114" customWidth="1"/>
    <col min="10757" max="10757" width="5.5" style="114" bestFit="1" customWidth="1"/>
    <col min="10758" max="10765" width="9" style="114"/>
    <col min="10766" max="10766" width="6.5" style="114" customWidth="1"/>
    <col min="10767" max="10769" width="9" style="114"/>
    <col min="10770" max="10770" width="7.25" style="114" bestFit="1" customWidth="1"/>
    <col min="10771" max="11008" width="9" style="114"/>
    <col min="11009" max="11009" width="7.5" style="114" customWidth="1"/>
    <col min="11010" max="11010" width="16.875" style="114" customWidth="1"/>
    <col min="11011" max="11011" width="14.25" style="114" customWidth="1"/>
    <col min="11012" max="11012" width="7.5" style="114" customWidth="1"/>
    <col min="11013" max="11013" width="5.5" style="114" bestFit="1" customWidth="1"/>
    <col min="11014" max="11021" width="9" style="114"/>
    <col min="11022" max="11022" width="6.5" style="114" customWidth="1"/>
    <col min="11023" max="11025" width="9" style="114"/>
    <col min="11026" max="11026" width="7.25" style="114" bestFit="1" customWidth="1"/>
    <col min="11027" max="11264" width="9" style="114"/>
    <col min="11265" max="11265" width="7.5" style="114" customWidth="1"/>
    <col min="11266" max="11266" width="16.875" style="114" customWidth="1"/>
    <col min="11267" max="11267" width="14.25" style="114" customWidth="1"/>
    <col min="11268" max="11268" width="7.5" style="114" customWidth="1"/>
    <col min="11269" max="11269" width="5.5" style="114" bestFit="1" customWidth="1"/>
    <col min="11270" max="11277" width="9" style="114"/>
    <col min="11278" max="11278" width="6.5" style="114" customWidth="1"/>
    <col min="11279" max="11281" width="9" style="114"/>
    <col min="11282" max="11282" width="7.25" style="114" bestFit="1" customWidth="1"/>
    <col min="11283" max="11520" width="9" style="114"/>
    <col min="11521" max="11521" width="7.5" style="114" customWidth="1"/>
    <col min="11522" max="11522" width="16.875" style="114" customWidth="1"/>
    <col min="11523" max="11523" width="14.25" style="114" customWidth="1"/>
    <col min="11524" max="11524" width="7.5" style="114" customWidth="1"/>
    <col min="11525" max="11525" width="5.5" style="114" bestFit="1" customWidth="1"/>
    <col min="11526" max="11533" width="9" style="114"/>
    <col min="11534" max="11534" width="6.5" style="114" customWidth="1"/>
    <col min="11535" max="11537" width="9" style="114"/>
    <col min="11538" max="11538" width="7.25" style="114" bestFit="1" customWidth="1"/>
    <col min="11539" max="11776" width="9" style="114"/>
    <col min="11777" max="11777" width="7.5" style="114" customWidth="1"/>
    <col min="11778" max="11778" width="16.875" style="114" customWidth="1"/>
    <col min="11779" max="11779" width="14.25" style="114" customWidth="1"/>
    <col min="11780" max="11780" width="7.5" style="114" customWidth="1"/>
    <col min="11781" max="11781" width="5.5" style="114" bestFit="1" customWidth="1"/>
    <col min="11782" max="11789" width="9" style="114"/>
    <col min="11790" max="11790" width="6.5" style="114" customWidth="1"/>
    <col min="11791" max="11793" width="9" style="114"/>
    <col min="11794" max="11794" width="7.25" style="114" bestFit="1" customWidth="1"/>
    <col min="11795" max="12032" width="9" style="114"/>
    <col min="12033" max="12033" width="7.5" style="114" customWidth="1"/>
    <col min="12034" max="12034" width="16.875" style="114" customWidth="1"/>
    <col min="12035" max="12035" width="14.25" style="114" customWidth="1"/>
    <col min="12036" max="12036" width="7.5" style="114" customWidth="1"/>
    <col min="12037" max="12037" width="5.5" style="114" bestFit="1" customWidth="1"/>
    <col min="12038" max="12045" width="9" style="114"/>
    <col min="12046" max="12046" width="6.5" style="114" customWidth="1"/>
    <col min="12047" max="12049" width="9" style="114"/>
    <col min="12050" max="12050" width="7.25" style="114" bestFit="1" customWidth="1"/>
    <col min="12051" max="12288" width="9" style="114"/>
    <col min="12289" max="12289" width="7.5" style="114" customWidth="1"/>
    <col min="12290" max="12290" width="16.875" style="114" customWidth="1"/>
    <col min="12291" max="12291" width="14.25" style="114" customWidth="1"/>
    <col min="12292" max="12292" width="7.5" style="114" customWidth="1"/>
    <col min="12293" max="12293" width="5.5" style="114" bestFit="1" customWidth="1"/>
    <col min="12294" max="12301" width="9" style="114"/>
    <col min="12302" max="12302" width="6.5" style="114" customWidth="1"/>
    <col min="12303" max="12305" width="9" style="114"/>
    <col min="12306" max="12306" width="7.25" style="114" bestFit="1" customWidth="1"/>
    <col min="12307" max="12544" width="9" style="114"/>
    <col min="12545" max="12545" width="7.5" style="114" customWidth="1"/>
    <col min="12546" max="12546" width="16.875" style="114" customWidth="1"/>
    <col min="12547" max="12547" width="14.25" style="114" customWidth="1"/>
    <col min="12548" max="12548" width="7.5" style="114" customWidth="1"/>
    <col min="12549" max="12549" width="5.5" style="114" bestFit="1" customWidth="1"/>
    <col min="12550" max="12557" width="9" style="114"/>
    <col min="12558" max="12558" width="6.5" style="114" customWidth="1"/>
    <col min="12559" max="12561" width="9" style="114"/>
    <col min="12562" max="12562" width="7.25" style="114" bestFit="1" customWidth="1"/>
    <col min="12563" max="12800" width="9" style="114"/>
    <col min="12801" max="12801" width="7.5" style="114" customWidth="1"/>
    <col min="12802" max="12802" width="16.875" style="114" customWidth="1"/>
    <col min="12803" max="12803" width="14.25" style="114" customWidth="1"/>
    <col min="12804" max="12804" width="7.5" style="114" customWidth="1"/>
    <col min="12805" max="12805" width="5.5" style="114" bestFit="1" customWidth="1"/>
    <col min="12806" max="12813" width="9" style="114"/>
    <col min="12814" max="12814" width="6.5" style="114" customWidth="1"/>
    <col min="12815" max="12817" width="9" style="114"/>
    <col min="12818" max="12818" width="7.25" style="114" bestFit="1" customWidth="1"/>
    <col min="12819" max="13056" width="9" style="114"/>
    <col min="13057" max="13057" width="7.5" style="114" customWidth="1"/>
    <col min="13058" max="13058" width="16.875" style="114" customWidth="1"/>
    <col min="13059" max="13059" width="14.25" style="114" customWidth="1"/>
    <col min="13060" max="13060" width="7.5" style="114" customWidth="1"/>
    <col min="13061" max="13061" width="5.5" style="114" bestFit="1" customWidth="1"/>
    <col min="13062" max="13069" width="9" style="114"/>
    <col min="13070" max="13070" width="6.5" style="114" customWidth="1"/>
    <col min="13071" max="13073" width="9" style="114"/>
    <col min="13074" max="13074" width="7.25" style="114" bestFit="1" customWidth="1"/>
    <col min="13075" max="13312" width="9" style="114"/>
    <col min="13313" max="13313" width="7.5" style="114" customWidth="1"/>
    <col min="13314" max="13314" width="16.875" style="114" customWidth="1"/>
    <col min="13315" max="13315" width="14.25" style="114" customWidth="1"/>
    <col min="13316" max="13316" width="7.5" style="114" customWidth="1"/>
    <col min="13317" max="13317" width="5.5" style="114" bestFit="1" customWidth="1"/>
    <col min="13318" max="13325" width="9" style="114"/>
    <col min="13326" max="13326" width="6.5" style="114" customWidth="1"/>
    <col min="13327" max="13329" width="9" style="114"/>
    <col min="13330" max="13330" width="7.25" style="114" bestFit="1" customWidth="1"/>
    <col min="13331" max="13568" width="9" style="114"/>
    <col min="13569" max="13569" width="7.5" style="114" customWidth="1"/>
    <col min="13570" max="13570" width="16.875" style="114" customWidth="1"/>
    <col min="13571" max="13571" width="14.25" style="114" customWidth="1"/>
    <col min="13572" max="13572" width="7.5" style="114" customWidth="1"/>
    <col min="13573" max="13573" width="5.5" style="114" bestFit="1" customWidth="1"/>
    <col min="13574" max="13581" width="9" style="114"/>
    <col min="13582" max="13582" width="6.5" style="114" customWidth="1"/>
    <col min="13583" max="13585" width="9" style="114"/>
    <col min="13586" max="13586" width="7.25" style="114" bestFit="1" customWidth="1"/>
    <col min="13587" max="13824" width="9" style="114"/>
    <col min="13825" max="13825" width="7.5" style="114" customWidth="1"/>
    <col min="13826" max="13826" width="16.875" style="114" customWidth="1"/>
    <col min="13827" max="13827" width="14.25" style="114" customWidth="1"/>
    <col min="13828" max="13828" width="7.5" style="114" customWidth="1"/>
    <col min="13829" max="13829" width="5.5" style="114" bestFit="1" customWidth="1"/>
    <col min="13830" max="13837" width="9" style="114"/>
    <col min="13838" max="13838" width="6.5" style="114" customWidth="1"/>
    <col min="13839" max="13841" width="9" style="114"/>
    <col min="13842" max="13842" width="7.25" style="114" bestFit="1" customWidth="1"/>
    <col min="13843" max="14080" width="9" style="114"/>
    <col min="14081" max="14081" width="7.5" style="114" customWidth="1"/>
    <col min="14082" max="14082" width="16.875" style="114" customWidth="1"/>
    <col min="14083" max="14083" width="14.25" style="114" customWidth="1"/>
    <col min="14084" max="14084" width="7.5" style="114" customWidth="1"/>
    <col min="14085" max="14085" width="5.5" style="114" bestFit="1" customWidth="1"/>
    <col min="14086" max="14093" width="9" style="114"/>
    <col min="14094" max="14094" width="6.5" style="114" customWidth="1"/>
    <col min="14095" max="14097" width="9" style="114"/>
    <col min="14098" max="14098" width="7.25" style="114" bestFit="1" customWidth="1"/>
    <col min="14099" max="14336" width="9" style="114"/>
    <col min="14337" max="14337" width="7.5" style="114" customWidth="1"/>
    <col min="14338" max="14338" width="16.875" style="114" customWidth="1"/>
    <col min="14339" max="14339" width="14.25" style="114" customWidth="1"/>
    <col min="14340" max="14340" width="7.5" style="114" customWidth="1"/>
    <col min="14341" max="14341" width="5.5" style="114" bestFit="1" customWidth="1"/>
    <col min="14342" max="14349" width="9" style="114"/>
    <col min="14350" max="14350" width="6.5" style="114" customWidth="1"/>
    <col min="14351" max="14353" width="9" style="114"/>
    <col min="14354" max="14354" width="7.25" style="114" bestFit="1" customWidth="1"/>
    <col min="14355" max="14592" width="9" style="114"/>
    <col min="14593" max="14593" width="7.5" style="114" customWidth="1"/>
    <col min="14594" max="14594" width="16.875" style="114" customWidth="1"/>
    <col min="14595" max="14595" width="14.25" style="114" customWidth="1"/>
    <col min="14596" max="14596" width="7.5" style="114" customWidth="1"/>
    <col min="14597" max="14597" width="5.5" style="114" bestFit="1" customWidth="1"/>
    <col min="14598" max="14605" width="9" style="114"/>
    <col min="14606" max="14606" width="6.5" style="114" customWidth="1"/>
    <col min="14607" max="14609" width="9" style="114"/>
    <col min="14610" max="14610" width="7.25" style="114" bestFit="1" customWidth="1"/>
    <col min="14611" max="14848" width="9" style="114"/>
    <col min="14849" max="14849" width="7.5" style="114" customWidth="1"/>
    <col min="14850" max="14850" width="16.875" style="114" customWidth="1"/>
    <col min="14851" max="14851" width="14.25" style="114" customWidth="1"/>
    <col min="14852" max="14852" width="7.5" style="114" customWidth="1"/>
    <col min="14853" max="14853" width="5.5" style="114" bestFit="1" customWidth="1"/>
    <col min="14854" max="14861" width="9" style="114"/>
    <col min="14862" max="14862" width="6.5" style="114" customWidth="1"/>
    <col min="14863" max="14865" width="9" style="114"/>
    <col min="14866" max="14866" width="7.25" style="114" bestFit="1" customWidth="1"/>
    <col min="14867" max="15104" width="9" style="114"/>
    <col min="15105" max="15105" width="7.5" style="114" customWidth="1"/>
    <col min="15106" max="15106" width="16.875" style="114" customWidth="1"/>
    <col min="15107" max="15107" width="14.25" style="114" customWidth="1"/>
    <col min="15108" max="15108" width="7.5" style="114" customWidth="1"/>
    <col min="15109" max="15109" width="5.5" style="114" bestFit="1" customWidth="1"/>
    <col min="15110" max="15117" width="9" style="114"/>
    <col min="15118" max="15118" width="6.5" style="114" customWidth="1"/>
    <col min="15119" max="15121" width="9" style="114"/>
    <col min="15122" max="15122" width="7.25" style="114" bestFit="1" customWidth="1"/>
    <col min="15123" max="15360" width="9" style="114"/>
    <col min="15361" max="15361" width="7.5" style="114" customWidth="1"/>
    <col min="15362" max="15362" width="16.875" style="114" customWidth="1"/>
    <col min="15363" max="15363" width="14.25" style="114" customWidth="1"/>
    <col min="15364" max="15364" width="7.5" style="114" customWidth="1"/>
    <col min="15365" max="15365" width="5.5" style="114" bestFit="1" customWidth="1"/>
    <col min="15366" max="15373" width="9" style="114"/>
    <col min="15374" max="15374" width="6.5" style="114" customWidth="1"/>
    <col min="15375" max="15377" width="9" style="114"/>
    <col min="15378" max="15378" width="7.25" style="114" bestFit="1" customWidth="1"/>
    <col min="15379" max="15616" width="9" style="114"/>
    <col min="15617" max="15617" width="7.5" style="114" customWidth="1"/>
    <col min="15618" max="15618" width="16.875" style="114" customWidth="1"/>
    <col min="15619" max="15619" width="14.25" style="114" customWidth="1"/>
    <col min="15620" max="15620" width="7.5" style="114" customWidth="1"/>
    <col min="15621" max="15621" width="5.5" style="114" bestFit="1" customWidth="1"/>
    <col min="15622" max="15629" width="9" style="114"/>
    <col min="15630" max="15630" width="6.5" style="114" customWidth="1"/>
    <col min="15631" max="15633" width="9" style="114"/>
    <col min="15634" max="15634" width="7.25" style="114" bestFit="1" customWidth="1"/>
    <col min="15635" max="15872" width="9" style="114"/>
    <col min="15873" max="15873" width="7.5" style="114" customWidth="1"/>
    <col min="15874" max="15874" width="16.875" style="114" customWidth="1"/>
    <col min="15875" max="15875" width="14.25" style="114" customWidth="1"/>
    <col min="15876" max="15876" width="7.5" style="114" customWidth="1"/>
    <col min="15877" max="15877" width="5.5" style="114" bestFit="1" customWidth="1"/>
    <col min="15878" max="15885" width="9" style="114"/>
    <col min="15886" max="15886" width="6.5" style="114" customWidth="1"/>
    <col min="15887" max="15889" width="9" style="114"/>
    <col min="15890" max="15890" width="7.25" style="114" bestFit="1" customWidth="1"/>
    <col min="15891" max="16128" width="9" style="114"/>
    <col min="16129" max="16129" width="7.5" style="114" customWidth="1"/>
    <col min="16130" max="16130" width="16.875" style="114" customWidth="1"/>
    <col min="16131" max="16131" width="14.25" style="114" customWidth="1"/>
    <col min="16132" max="16132" width="7.5" style="114" customWidth="1"/>
    <col min="16133" max="16133" width="5.5" style="114" bestFit="1" customWidth="1"/>
    <col min="16134" max="16141" width="9" style="114"/>
    <col min="16142" max="16142" width="6.5" style="114" customWidth="1"/>
    <col min="16143" max="16145" width="9" style="114"/>
    <col min="16146" max="16146" width="7.25" style="114" bestFit="1" customWidth="1"/>
    <col min="16147" max="16384" width="9" style="114"/>
  </cols>
  <sheetData>
    <row r="1" spans="1:14" s="110" customFormat="1" ht="18.95" customHeight="1">
      <c r="A1" s="932" t="s">
        <v>157</v>
      </c>
      <c r="B1" s="933"/>
      <c r="C1" s="917" t="s">
        <v>112</v>
      </c>
      <c r="D1" s="921" t="s">
        <v>113</v>
      </c>
      <c r="E1" s="917" t="s">
        <v>114</v>
      </c>
      <c r="F1" s="197" t="s">
        <v>115</v>
      </c>
      <c r="G1" s="198"/>
      <c r="H1" s="199" t="s">
        <v>116</v>
      </c>
      <c r="I1" s="198"/>
      <c r="J1" s="200" t="s">
        <v>117</v>
      </c>
      <c r="K1" s="200"/>
      <c r="L1" s="200" t="s">
        <v>118</v>
      </c>
      <c r="M1" s="200"/>
      <c r="N1" s="917" t="s">
        <v>119</v>
      </c>
    </row>
    <row r="2" spans="1:14" s="110" customFormat="1" ht="18.95" customHeight="1">
      <c r="A2" s="927"/>
      <c r="B2" s="934"/>
      <c r="C2" s="917"/>
      <c r="D2" s="921"/>
      <c r="E2" s="917"/>
      <c r="F2" s="201" t="s">
        <v>120</v>
      </c>
      <c r="G2" s="202" t="s">
        <v>121</v>
      </c>
      <c r="H2" s="202" t="s">
        <v>120</v>
      </c>
      <c r="I2" s="202" t="s">
        <v>121</v>
      </c>
      <c r="J2" s="202" t="s">
        <v>120</v>
      </c>
      <c r="K2" s="202" t="s">
        <v>121</v>
      </c>
      <c r="L2" s="202" t="s">
        <v>120</v>
      </c>
      <c r="M2" s="202" t="s">
        <v>121</v>
      </c>
      <c r="N2" s="917"/>
    </row>
    <row r="3" spans="1:14" s="110" customFormat="1" ht="18.95" customHeight="1">
      <c r="A3" s="203">
        <v>27</v>
      </c>
      <c r="B3" s="217" t="str">
        <f>'수량산출(포장)'!B1</f>
        <v>인조화강석블록포장</v>
      </c>
      <c r="C3" s="225" t="s">
        <v>391</v>
      </c>
      <c r="D3" s="205">
        <v>1</v>
      </c>
      <c r="E3" s="206" t="s">
        <v>125</v>
      </c>
      <c r="F3" s="207"/>
      <c r="G3" s="208" t="s">
        <v>122</v>
      </c>
      <c r="H3" s="208"/>
      <c r="I3" s="208"/>
      <c r="J3" s="208"/>
      <c r="K3" s="208"/>
      <c r="L3" s="208"/>
      <c r="M3" s="209"/>
      <c r="N3" s="210"/>
    </row>
    <row r="4" spans="1:14" s="110" customFormat="1" ht="18.75" customHeight="1">
      <c r="A4" s="203"/>
      <c r="B4" s="211" t="str">
        <f>'수량산출(포장)'!B15</f>
        <v>터파기</v>
      </c>
      <c r="C4" s="214" t="str">
        <f>'수량산출(포장)'!C15</f>
        <v>기계</v>
      </c>
      <c r="D4" s="213">
        <f>'수량산출(포장)'!D15</f>
        <v>0.24</v>
      </c>
      <c r="E4" s="231" t="str">
        <f>'수량산출(포장)'!E15</f>
        <v>M3</v>
      </c>
      <c r="F4" s="207">
        <f>단가산출목록!F3</f>
        <v>396</v>
      </c>
      <c r="G4" s="208">
        <f t="shared" ref="G4:G13" si="0">ROUNDDOWN(D4*F4,0)</f>
        <v>95</v>
      </c>
      <c r="H4" s="207">
        <f>단가산출목록!G3</f>
        <v>3903</v>
      </c>
      <c r="I4" s="208">
        <f>ROUNDDOWN(D4*H4,0)</f>
        <v>936</v>
      </c>
      <c r="J4" s="207">
        <f>단가산출목록!H3</f>
        <v>280</v>
      </c>
      <c r="K4" s="208">
        <f>ROUNDDOWN(D4*J4,0)</f>
        <v>67</v>
      </c>
      <c r="L4" s="208">
        <f t="shared" ref="L4:M12" si="1">ROUNDDOWN(J4+H4+F4,0)</f>
        <v>4579</v>
      </c>
      <c r="M4" s="208">
        <f t="shared" si="1"/>
        <v>1098</v>
      </c>
      <c r="N4" s="210"/>
    </row>
    <row r="5" spans="1:14" s="110" customFormat="1" ht="18.75" customHeight="1">
      <c r="A5" s="203"/>
      <c r="B5" s="211" t="str">
        <f>'수량산출(포장)'!B17</f>
        <v>잔토처리</v>
      </c>
      <c r="C5" s="214"/>
      <c r="D5" s="213">
        <f>'수량산출(포장)'!D17</f>
        <v>0.24</v>
      </c>
      <c r="E5" s="231" t="str">
        <f>'수량산출(포장)'!E17</f>
        <v>M3</v>
      </c>
      <c r="F5" s="207">
        <f>단가산출목록!F4</f>
        <v>343</v>
      </c>
      <c r="G5" s="208">
        <f t="shared" si="0"/>
        <v>82</v>
      </c>
      <c r="H5" s="208">
        <f>단가산출목록!G4</f>
        <v>3831</v>
      </c>
      <c r="I5" s="208">
        <f t="shared" ref="I5:I12" si="2">ROUNDDOWN(D5*H5,0)</f>
        <v>919</v>
      </c>
      <c r="J5" s="208">
        <f>단가산출목록!H4</f>
        <v>243</v>
      </c>
      <c r="K5" s="208">
        <f t="shared" ref="K5:K12" si="3">ROUNDDOWN(D5*J5,0)</f>
        <v>58</v>
      </c>
      <c r="L5" s="208">
        <f t="shared" si="1"/>
        <v>4417</v>
      </c>
      <c r="M5" s="208">
        <f t="shared" si="1"/>
        <v>1059</v>
      </c>
      <c r="N5" s="210"/>
    </row>
    <row r="6" spans="1:14" s="110" customFormat="1" ht="18.95" customHeight="1">
      <c r="A6" s="203"/>
      <c r="B6" s="211" t="str">
        <f>'수량산출(포장)'!B19</f>
        <v>원지반다짐</v>
      </c>
      <c r="C6" s="214" t="str">
        <f>'수량산출(포장)'!C19</f>
        <v>진동롤러 4.4TON</v>
      </c>
      <c r="D6" s="213">
        <f>'수량산출(포장)'!D19</f>
        <v>1</v>
      </c>
      <c r="E6" s="231" t="str">
        <f>'수량산출(포장)'!E19</f>
        <v>M2</v>
      </c>
      <c r="F6" s="207">
        <f>단가산출목록!F9</f>
        <v>21</v>
      </c>
      <c r="G6" s="208">
        <f t="shared" si="0"/>
        <v>21</v>
      </c>
      <c r="H6" s="207">
        <f>단가산출목록!G9</f>
        <v>194</v>
      </c>
      <c r="I6" s="208">
        <f t="shared" si="2"/>
        <v>194</v>
      </c>
      <c r="J6" s="208">
        <f>단가산출목록!H9</f>
        <v>40</v>
      </c>
      <c r="K6" s="208">
        <f t="shared" si="3"/>
        <v>40</v>
      </c>
      <c r="L6" s="208">
        <f t="shared" si="1"/>
        <v>255</v>
      </c>
      <c r="M6" s="208">
        <f t="shared" si="1"/>
        <v>255</v>
      </c>
      <c r="N6" s="210"/>
    </row>
    <row r="7" spans="1:14" s="110" customFormat="1" ht="18.75" customHeight="1">
      <c r="A7" s="203"/>
      <c r="B7" s="211" t="str">
        <f>'수량산출(포장)'!B21</f>
        <v>투수시트깔기</v>
      </c>
      <c r="C7" s="214" t="str">
        <f>'수량산출(포장)'!C21</f>
        <v>상부</v>
      </c>
      <c r="D7" s="215">
        <f>'수량산출(포장)'!D21</f>
        <v>1</v>
      </c>
      <c r="E7" s="383" t="str">
        <f>'수량산출(포장)'!E21</f>
        <v>M3</v>
      </c>
      <c r="F7" s="207">
        <f>기초일위!G62</f>
        <v>1056</v>
      </c>
      <c r="G7" s="208">
        <f t="shared" si="0"/>
        <v>1056</v>
      </c>
      <c r="H7" s="208">
        <f>기초일위!I62</f>
        <v>433</v>
      </c>
      <c r="I7" s="208">
        <f t="shared" si="2"/>
        <v>433</v>
      </c>
      <c r="J7" s="208">
        <f>기초일위!K62</f>
        <v>0</v>
      </c>
      <c r="K7" s="208">
        <f t="shared" si="3"/>
        <v>0</v>
      </c>
      <c r="L7" s="208">
        <f t="shared" si="1"/>
        <v>1489</v>
      </c>
      <c r="M7" s="208">
        <f t="shared" si="1"/>
        <v>1489</v>
      </c>
      <c r="N7" s="210"/>
    </row>
    <row r="8" spans="1:14" s="110" customFormat="1" ht="18.95" customHeight="1">
      <c r="A8" s="203"/>
      <c r="B8" s="211" t="str">
        <f>'수량산출(포장)'!B23</f>
        <v>혼합골재</v>
      </c>
      <c r="C8" s="214" t="str">
        <f>'수량산출(포장)'!C23</f>
        <v>T150</v>
      </c>
      <c r="D8" s="213">
        <f>'수량산출(포장)'!D23</f>
        <v>0.156</v>
      </c>
      <c r="E8" s="231" t="str">
        <f>'수량산출(포장)'!E23</f>
        <v>M3</v>
      </c>
      <c r="F8" s="207">
        <f>자재단가!D32</f>
        <v>14000</v>
      </c>
      <c r="G8" s="208">
        <f t="shared" si="0"/>
        <v>2184</v>
      </c>
      <c r="H8" s="208"/>
      <c r="I8" s="208">
        <f t="shared" si="2"/>
        <v>0</v>
      </c>
      <c r="J8" s="208"/>
      <c r="K8" s="208">
        <f t="shared" si="3"/>
        <v>0</v>
      </c>
      <c r="L8" s="208">
        <f t="shared" si="1"/>
        <v>14000</v>
      </c>
      <c r="M8" s="208">
        <f t="shared" si="1"/>
        <v>2184</v>
      </c>
      <c r="N8" s="210"/>
    </row>
    <row r="9" spans="1:14" s="110" customFormat="1" ht="18.75" customHeight="1">
      <c r="A9" s="203"/>
      <c r="B9" s="211" t="str">
        <f>'수량산출(포장)'!B25</f>
        <v>보조기층 포설 및 다짐</v>
      </c>
      <c r="C9" s="214"/>
      <c r="D9" s="215">
        <f>'수량산출(포장)'!D25</f>
        <v>0.15</v>
      </c>
      <c r="E9" s="383" t="str">
        <f>'수량산출(포장)'!E25</f>
        <v>M3</v>
      </c>
      <c r="F9" s="207">
        <f>기초일위!G66</f>
        <v>2075</v>
      </c>
      <c r="G9" s="208">
        <f t="shared" si="0"/>
        <v>311</v>
      </c>
      <c r="H9" s="208">
        <f>기초일위!I66</f>
        <v>1036</v>
      </c>
      <c r="I9" s="208">
        <f t="shared" si="2"/>
        <v>155</v>
      </c>
      <c r="J9" s="208">
        <f>기초일위!K66</f>
        <v>0</v>
      </c>
      <c r="K9" s="208">
        <f t="shared" si="3"/>
        <v>0</v>
      </c>
      <c r="L9" s="208">
        <f t="shared" si="1"/>
        <v>3111</v>
      </c>
      <c r="M9" s="208">
        <f t="shared" si="1"/>
        <v>466</v>
      </c>
      <c r="N9" s="210"/>
    </row>
    <row r="10" spans="1:14" s="110" customFormat="1" ht="18.95" customHeight="1">
      <c r="A10" s="203"/>
      <c r="B10" s="211" t="str">
        <f>'수량산출(포장)'!B27</f>
        <v>모래</v>
      </c>
      <c r="C10" s="214"/>
      <c r="D10" s="213">
        <f>'수량산출(포장)'!D27</f>
        <v>3.1800000000000002E-2</v>
      </c>
      <c r="E10" s="231" t="str">
        <f>'수량산출(포장)'!E27</f>
        <v>M2</v>
      </c>
      <c r="F10" s="207">
        <f>자재단가!D35</f>
        <v>22000</v>
      </c>
      <c r="G10" s="208">
        <f t="shared" si="0"/>
        <v>699</v>
      </c>
      <c r="H10" s="207"/>
      <c r="I10" s="208">
        <f t="shared" si="2"/>
        <v>0</v>
      </c>
      <c r="J10" s="208"/>
      <c r="K10" s="208">
        <f t="shared" si="3"/>
        <v>0</v>
      </c>
      <c r="L10" s="208">
        <f t="shared" si="1"/>
        <v>22000</v>
      </c>
      <c r="M10" s="208">
        <f t="shared" si="1"/>
        <v>699</v>
      </c>
      <c r="N10" s="210"/>
    </row>
    <row r="11" spans="1:14" s="110" customFormat="1" ht="18.75" customHeight="1">
      <c r="A11" s="203"/>
      <c r="B11" s="211" t="str">
        <f>'수량산출(포장)'!B29</f>
        <v>인조화강석블록</v>
      </c>
      <c r="C11" s="214"/>
      <c r="D11" s="213">
        <f>'수량산출(포장)'!D29</f>
        <v>1.04</v>
      </c>
      <c r="E11" s="231" t="str">
        <f>'수량산출(포장)'!E29</f>
        <v>M2</v>
      </c>
      <c r="F11" s="207"/>
      <c r="G11" s="208">
        <f t="shared" si="0"/>
        <v>0</v>
      </c>
      <c r="H11" s="208"/>
      <c r="I11" s="208">
        <f t="shared" si="2"/>
        <v>0</v>
      </c>
      <c r="J11" s="208"/>
      <c r="K11" s="208">
        <f t="shared" si="3"/>
        <v>0</v>
      </c>
      <c r="L11" s="208">
        <f t="shared" si="1"/>
        <v>0</v>
      </c>
      <c r="M11" s="208">
        <f t="shared" si="1"/>
        <v>0</v>
      </c>
      <c r="N11" s="210"/>
    </row>
    <row r="12" spans="1:14" s="110" customFormat="1" ht="18.95" customHeight="1">
      <c r="A12" s="203"/>
      <c r="B12" s="211" t="str">
        <f>'수량산출(포장)'!B31</f>
        <v>굴삭기(무한궤도)</v>
      </c>
      <c r="C12" s="214" t="str">
        <f>'수량산출(포장)'!C31</f>
        <v>0.6W</v>
      </c>
      <c r="D12" s="215">
        <f>'수량산출(포장)'!D31</f>
        <v>2.7E-2</v>
      </c>
      <c r="E12" s="231" t="str">
        <f>'수량산출(포장)'!E31</f>
        <v>M2</v>
      </c>
      <c r="F12" s="207">
        <f>중기목록표!F6</f>
        <v>17919</v>
      </c>
      <c r="G12" s="208">
        <f t="shared" si="0"/>
        <v>483</v>
      </c>
      <c r="H12" s="208">
        <f>중기목록표!G6</f>
        <v>25344</v>
      </c>
      <c r="I12" s="208">
        <f t="shared" si="2"/>
        <v>684</v>
      </c>
      <c r="J12" s="208">
        <f>중기목록표!H6</f>
        <v>18138.2</v>
      </c>
      <c r="K12" s="208">
        <f t="shared" si="3"/>
        <v>489</v>
      </c>
      <c r="L12" s="208">
        <f t="shared" si="1"/>
        <v>61401</v>
      </c>
      <c r="M12" s="208">
        <f t="shared" si="1"/>
        <v>1656</v>
      </c>
      <c r="N12" s="210"/>
    </row>
    <row r="13" spans="1:14" s="110" customFormat="1" ht="18.95" customHeight="1">
      <c r="A13" s="203"/>
      <c r="B13" s="211" t="str">
        <f>'수량산출(포장)'!B50</f>
        <v>보통인부</v>
      </c>
      <c r="C13" s="214"/>
      <c r="D13" s="215">
        <f>'수량산출(포장)'!D50</f>
        <v>1.2999999999999999E-2</v>
      </c>
      <c r="E13" s="383" t="str">
        <f>'수량산출(포장)'!E50</f>
        <v>인</v>
      </c>
      <c r="F13" s="207"/>
      <c r="G13" s="208">
        <f t="shared" si="0"/>
        <v>0</v>
      </c>
      <c r="H13" s="208">
        <f>노임단가!C5</f>
        <v>86686</v>
      </c>
      <c r="I13" s="208">
        <f>ROUNDDOWN(D13*H13,0)</f>
        <v>1126</v>
      </c>
      <c r="J13" s="208"/>
      <c r="K13" s="208">
        <f>ROUNDDOWN(D13*J13,0)</f>
        <v>0</v>
      </c>
      <c r="L13" s="208">
        <f>ROUNDDOWN(J13+H13+F13,0)</f>
        <v>86686</v>
      </c>
      <c r="M13" s="208">
        <f>ROUNDDOWN(K13+I13+G13,0)</f>
        <v>1126</v>
      </c>
      <c r="N13" s="210"/>
    </row>
    <row r="14" spans="1:14" s="110" customFormat="1" ht="18.95" customHeight="1">
      <c r="A14" s="203"/>
      <c r="B14" s="211" t="str">
        <f>'수량산출(포장)'!B52</f>
        <v>특별인부</v>
      </c>
      <c r="C14" s="214"/>
      <c r="D14" s="215">
        <f>'수량산출(포장)'!D52</f>
        <v>1.2999999999999999E-2</v>
      </c>
      <c r="E14" s="383" t="str">
        <f>'수량산출(포장)'!E52</f>
        <v>인</v>
      </c>
      <c r="F14" s="207"/>
      <c r="G14" s="208">
        <f>ROUNDDOWN(D14*F14,0)</f>
        <v>0</v>
      </c>
      <c r="H14" s="208">
        <f>노임단가!C4</f>
        <v>106569</v>
      </c>
      <c r="I14" s="208">
        <f>ROUNDDOWN(D14*H14,0)</f>
        <v>1385</v>
      </c>
      <c r="J14" s="208"/>
      <c r="K14" s="208">
        <f>ROUNDDOWN(D14*J14,0)</f>
        <v>0</v>
      </c>
      <c r="L14" s="208">
        <f>ROUNDDOWN(J14+H14+F14,0)</f>
        <v>106569</v>
      </c>
      <c r="M14" s="208">
        <f>ROUNDDOWN(K14+I14+G14,0)</f>
        <v>1385</v>
      </c>
      <c r="N14" s="210"/>
    </row>
    <row r="15" spans="1:14" s="110" customFormat="1" ht="18.95" customHeight="1">
      <c r="A15" s="203"/>
      <c r="B15" s="214" t="s">
        <v>124</v>
      </c>
      <c r="C15" s="210"/>
      <c r="D15" s="213"/>
      <c r="E15" s="206"/>
      <c r="F15" s="207"/>
      <c r="G15" s="208">
        <f>ROUNDDOWN(SUM(G4:G14),0)</f>
        <v>4931</v>
      </c>
      <c r="H15" s="208"/>
      <c r="I15" s="208">
        <f>ROUNDDOWN(SUM(I4:I14),0)</f>
        <v>5832</v>
      </c>
      <c r="J15" s="208"/>
      <c r="K15" s="208">
        <f>ROUNDDOWN(SUM(K4:K14),0)</f>
        <v>654</v>
      </c>
      <c r="L15" s="208"/>
      <c r="M15" s="208">
        <f>ROUNDDOWN(G15+I15+K15,0)</f>
        <v>11417</v>
      </c>
      <c r="N15" s="210"/>
    </row>
    <row r="16" spans="1:14" s="110" customFormat="1" ht="18.95" customHeight="1">
      <c r="A16" s="203"/>
      <c r="B16" s="214"/>
      <c r="C16" s="210"/>
      <c r="D16" s="213"/>
      <c r="E16" s="206"/>
      <c r="F16" s="207"/>
      <c r="G16" s="208"/>
      <c r="H16" s="208"/>
      <c r="I16" s="208"/>
      <c r="J16" s="208"/>
      <c r="K16" s="208"/>
      <c r="L16" s="208"/>
      <c r="M16" s="208"/>
      <c r="N16" s="210"/>
    </row>
    <row r="17" spans="1:14" s="110" customFormat="1" ht="18.95" customHeight="1">
      <c r="A17" s="203">
        <f>A3+1</f>
        <v>28</v>
      </c>
      <c r="B17" s="217" t="s">
        <v>534</v>
      </c>
      <c r="C17" s="225" t="s">
        <v>669</v>
      </c>
      <c r="D17" s="205">
        <v>1</v>
      </c>
      <c r="E17" s="206" t="s">
        <v>125</v>
      </c>
      <c r="F17" s="207"/>
      <c r="G17" s="208" t="s">
        <v>122</v>
      </c>
      <c r="H17" s="208"/>
      <c r="I17" s="208"/>
      <c r="J17" s="208"/>
      <c r="K17" s="208"/>
      <c r="L17" s="208"/>
      <c r="M17" s="209"/>
      <c r="N17" s="210"/>
    </row>
    <row r="18" spans="1:14" s="110" customFormat="1" ht="18.75" customHeight="1">
      <c r="A18" s="203"/>
      <c r="B18" s="211" t="str">
        <f>'수량산출(포장)'!B120</f>
        <v>터파기</v>
      </c>
      <c r="C18" s="214" t="str">
        <f>'수량산출(포장)'!C120</f>
        <v>인력+기계</v>
      </c>
      <c r="D18" s="213">
        <f>'수량산출(포장)'!D120</f>
        <v>0.18150000000000002</v>
      </c>
      <c r="E18" s="206" t="s">
        <v>670</v>
      </c>
      <c r="F18" s="207">
        <f>단가산출목록!F3</f>
        <v>396</v>
      </c>
      <c r="G18" s="208">
        <f t="shared" ref="G18:G35" si="4">ROUNDDOWN(D18*F18,0)</f>
        <v>71</v>
      </c>
      <c r="H18" s="207">
        <f>단가산출목록!G3</f>
        <v>3903</v>
      </c>
      <c r="I18" s="208">
        <f t="shared" ref="I18:I29" si="5">ROUNDDOWN(D18*H18,0)</f>
        <v>708</v>
      </c>
      <c r="J18" s="207">
        <f>단가산출목록!H3</f>
        <v>280</v>
      </c>
      <c r="K18" s="208">
        <f t="shared" ref="K18:K23" si="6">ROUNDDOWN(D18*J18,0)</f>
        <v>50</v>
      </c>
      <c r="L18" s="208">
        <f t="shared" ref="L18:M23" si="7">ROUNDDOWN(J18+H18+F18,0)</f>
        <v>4579</v>
      </c>
      <c r="M18" s="208">
        <f t="shared" si="7"/>
        <v>829</v>
      </c>
      <c r="N18" s="210"/>
    </row>
    <row r="19" spans="1:14" s="110" customFormat="1" ht="18.95" customHeight="1">
      <c r="A19" s="203"/>
      <c r="B19" s="211" t="str">
        <f>'수량산출(포장)'!B122</f>
        <v>잔토처리</v>
      </c>
      <c r="C19" s="214" t="str">
        <f>'수량산출(포장)'!C122</f>
        <v>인력+기계</v>
      </c>
      <c r="D19" s="213">
        <f>'수량산출(포장)'!D122</f>
        <v>6.2499999999999993E-2</v>
      </c>
      <c r="E19" s="206" t="s">
        <v>670</v>
      </c>
      <c r="F19" s="207">
        <f>단가산출목록!F4</f>
        <v>343</v>
      </c>
      <c r="G19" s="208">
        <f t="shared" si="4"/>
        <v>21</v>
      </c>
      <c r="H19" s="208">
        <f>단가산출목록!G4</f>
        <v>3831</v>
      </c>
      <c r="I19" s="208">
        <f t="shared" si="5"/>
        <v>239</v>
      </c>
      <c r="J19" s="208">
        <f>단가산출목록!H4</f>
        <v>243</v>
      </c>
      <c r="K19" s="208">
        <f t="shared" si="6"/>
        <v>15</v>
      </c>
      <c r="L19" s="208">
        <f t="shared" si="7"/>
        <v>4417</v>
      </c>
      <c r="M19" s="208">
        <f t="shared" si="7"/>
        <v>275</v>
      </c>
      <c r="N19" s="210"/>
    </row>
    <row r="20" spans="1:14" s="110" customFormat="1" ht="18.95" customHeight="1">
      <c r="A20" s="203"/>
      <c r="B20" s="211" t="str">
        <f>'수량산출(포장)'!B124</f>
        <v>되메우기</v>
      </c>
      <c r="C20" s="214"/>
      <c r="D20" s="213">
        <f>'수량산출(포장)'!D124</f>
        <v>0.11900000000000002</v>
      </c>
      <c r="E20" s="231" t="str">
        <f>'수량산출(포장)'!E124</f>
        <v>M3</v>
      </c>
      <c r="F20" s="207"/>
      <c r="G20" s="208">
        <f t="shared" si="4"/>
        <v>0</v>
      </c>
      <c r="H20" s="207">
        <f>기초일위!I101</f>
        <v>8668</v>
      </c>
      <c r="I20" s="208">
        <f t="shared" si="5"/>
        <v>1031</v>
      </c>
      <c r="J20" s="208"/>
      <c r="K20" s="208">
        <f t="shared" si="6"/>
        <v>0</v>
      </c>
      <c r="L20" s="208">
        <f t="shared" si="7"/>
        <v>8668</v>
      </c>
      <c r="M20" s="208">
        <f t="shared" si="7"/>
        <v>1031</v>
      </c>
      <c r="N20" s="210"/>
    </row>
    <row r="21" spans="1:14" s="110" customFormat="1" ht="18.95" customHeight="1">
      <c r="A21" s="203"/>
      <c r="B21" s="211" t="str">
        <f>'수량산출(포장)'!B126</f>
        <v>혼합골재</v>
      </c>
      <c r="C21" s="214"/>
      <c r="D21" s="213">
        <f>'수량산출(포장)'!D126</f>
        <v>5.0959999999999998E-2</v>
      </c>
      <c r="E21" s="231" t="str">
        <f>'수량산출(포장)'!E126</f>
        <v>M3</v>
      </c>
      <c r="F21" s="207">
        <f>자재단가!D32</f>
        <v>14000</v>
      </c>
      <c r="G21" s="208">
        <f t="shared" si="4"/>
        <v>713</v>
      </c>
      <c r="H21" s="208"/>
      <c r="I21" s="208">
        <f t="shared" si="5"/>
        <v>0</v>
      </c>
      <c r="J21" s="208"/>
      <c r="K21" s="208">
        <f t="shared" si="6"/>
        <v>0</v>
      </c>
      <c r="L21" s="208">
        <f t="shared" si="7"/>
        <v>14000</v>
      </c>
      <c r="M21" s="208">
        <f t="shared" si="7"/>
        <v>713</v>
      </c>
      <c r="N21" s="210"/>
    </row>
    <row r="22" spans="1:14" s="110" customFormat="1" ht="18.75" customHeight="1">
      <c r="A22" s="203"/>
      <c r="B22" s="211" t="str">
        <f>기초일위!B64</f>
        <v>보조기층포설 및 다짐</v>
      </c>
      <c r="C22" s="214" t="str">
        <f>기초일위!C64</f>
        <v>T15~30cm 골재비제외</v>
      </c>
      <c r="D22" s="215">
        <f>'수량산출(포장)'!D128</f>
        <v>4.8999999999999995E-2</v>
      </c>
      <c r="E22" s="383" t="str">
        <f>'수량산출(포장)'!E128</f>
        <v>M3</v>
      </c>
      <c r="F22" s="207">
        <f>기초일위!G66</f>
        <v>2075</v>
      </c>
      <c r="G22" s="208">
        <f t="shared" si="4"/>
        <v>101</v>
      </c>
      <c r="H22" s="207">
        <f>기초일위!I66</f>
        <v>1036</v>
      </c>
      <c r="I22" s="208">
        <f t="shared" si="5"/>
        <v>50</v>
      </c>
      <c r="J22" s="208">
        <f>기초일위!K66</f>
        <v>0</v>
      </c>
      <c r="K22" s="208">
        <f t="shared" si="6"/>
        <v>0</v>
      </c>
      <c r="L22" s="208">
        <f t="shared" si="7"/>
        <v>3111</v>
      </c>
      <c r="M22" s="208">
        <f t="shared" si="7"/>
        <v>151</v>
      </c>
      <c r="N22" s="210"/>
    </row>
    <row r="23" spans="1:14" s="110" customFormat="1" ht="18.95" customHeight="1">
      <c r="A23" s="203"/>
      <c r="B23" s="211" t="str">
        <f>자재단가!A36</f>
        <v>레미콘</v>
      </c>
      <c r="C23" s="214" t="str">
        <f>'수량산출(포장)'!C130</f>
        <v>25-18-8</v>
      </c>
      <c r="D23" s="216">
        <f>'수량산출(포장)'!D130</f>
        <v>9.1799999999999989E-3</v>
      </c>
      <c r="E23" s="445" t="str">
        <f>'수량산출(포장)'!E130</f>
        <v>M3</v>
      </c>
      <c r="F23" s="207">
        <f>자재단가!D36</f>
        <v>55702</v>
      </c>
      <c r="G23" s="208">
        <f t="shared" si="4"/>
        <v>511</v>
      </c>
      <c r="H23" s="208"/>
      <c r="I23" s="208">
        <f t="shared" si="5"/>
        <v>0</v>
      </c>
      <c r="J23" s="208"/>
      <c r="K23" s="208">
        <f t="shared" si="6"/>
        <v>0</v>
      </c>
      <c r="L23" s="208">
        <f t="shared" si="7"/>
        <v>55702</v>
      </c>
      <c r="M23" s="208">
        <f t="shared" si="7"/>
        <v>511</v>
      </c>
      <c r="N23" s="210"/>
    </row>
    <row r="24" spans="1:14" s="110" customFormat="1" ht="18.95" customHeight="1">
      <c r="A24" s="203"/>
      <c r="B24" s="211" t="str">
        <f>기초일위!B72</f>
        <v xml:space="preserve">콘크리트타설공                                                                  </v>
      </c>
      <c r="C24" s="214" t="str">
        <f>기초일위!C72</f>
        <v xml:space="preserve">소형 구조물                                                                     </v>
      </c>
      <c r="D24" s="215">
        <f>'수량산출(포장)'!D132</f>
        <v>8.9999999999999993E-3</v>
      </c>
      <c r="E24" s="383" t="str">
        <f>'수량산출(포장)'!E132</f>
        <v>M3</v>
      </c>
      <c r="F24" s="207">
        <f>기초일위!G74</f>
        <v>0</v>
      </c>
      <c r="G24" s="208">
        <f t="shared" si="4"/>
        <v>0</v>
      </c>
      <c r="H24" s="208">
        <f>기초일위!I74</f>
        <v>38852</v>
      </c>
      <c r="I24" s="208">
        <f t="shared" si="5"/>
        <v>349</v>
      </c>
      <c r="J24" s="208">
        <f>기초일위!K74</f>
        <v>0</v>
      </c>
      <c r="K24" s="208">
        <f t="shared" ref="K24:K29" si="8">ROUNDDOWN(D24*J24,0)</f>
        <v>0</v>
      </c>
      <c r="L24" s="208">
        <f>ROUNDDOWN(J24+H24+F24,0)</f>
        <v>38852</v>
      </c>
      <c r="M24" s="208">
        <f>ROUNDDOWN(K24+I24+G24,0)</f>
        <v>349</v>
      </c>
      <c r="N24" s="210"/>
    </row>
    <row r="25" spans="1:14" s="110" customFormat="1" ht="18.95" customHeight="1">
      <c r="A25" s="203"/>
      <c r="B25" s="211" t="str">
        <f>경비!B3</f>
        <v>거푸집공 - 거친마감</v>
      </c>
      <c r="C25" s="214" t="str">
        <f>경비!C3</f>
        <v xml:space="preserve">0~7m </v>
      </c>
      <c r="D25" s="213">
        <f>'수량산출(포장)'!D134</f>
        <v>0.36</v>
      </c>
      <c r="E25" s="231" t="str">
        <f>'수량산출(포장)'!E134</f>
        <v>M2</v>
      </c>
      <c r="F25" s="207">
        <f>경비!E3</f>
        <v>5918</v>
      </c>
      <c r="G25" s="208">
        <f t="shared" si="4"/>
        <v>2130</v>
      </c>
      <c r="H25" s="208">
        <f>경비!F3</f>
        <v>10076</v>
      </c>
      <c r="I25" s="208">
        <f t="shared" si="5"/>
        <v>3627</v>
      </c>
      <c r="J25" s="208">
        <f>경비!G3</f>
        <v>0</v>
      </c>
      <c r="K25" s="208">
        <f t="shared" si="8"/>
        <v>0</v>
      </c>
      <c r="L25" s="208">
        <f>ROUNDDOWN(J25+H25+F25,0)</f>
        <v>15994</v>
      </c>
      <c r="M25" s="208">
        <f>ROUNDDOWN(K25+I25+G25,0)</f>
        <v>5757</v>
      </c>
      <c r="N25" s="210"/>
    </row>
    <row r="26" spans="1:14" s="110" customFormat="1" ht="18.95" customHeight="1">
      <c r="A26" s="203"/>
      <c r="B26" s="211" t="str">
        <f>'수량산출(포장)'!B155</f>
        <v>스크류볼트</v>
      </c>
      <c r="C26" s="214"/>
      <c r="D26" s="213">
        <f>'수량산출(포장)'!D155</f>
        <v>4.2</v>
      </c>
      <c r="E26" s="231" t="str">
        <f>'수량산출(포장)'!E155</f>
        <v>EA</v>
      </c>
      <c r="F26" s="207">
        <f>자재단가!D60</f>
        <v>127</v>
      </c>
      <c r="G26" s="208">
        <f t="shared" si="4"/>
        <v>533</v>
      </c>
      <c r="H26" s="208"/>
      <c r="I26" s="208">
        <f t="shared" si="5"/>
        <v>0</v>
      </c>
      <c r="J26" s="208"/>
      <c r="K26" s="208">
        <f t="shared" si="8"/>
        <v>0</v>
      </c>
      <c r="L26" s="208">
        <f t="shared" ref="L26:L35" si="9">ROUNDDOWN(J26+H26+F26,0)</f>
        <v>127</v>
      </c>
      <c r="M26" s="208">
        <f t="shared" ref="M26:M35" si="10">ROUNDDOWN(K26+I26+G26,0)</f>
        <v>533</v>
      </c>
      <c r="N26" s="210"/>
    </row>
    <row r="27" spans="1:14" s="110" customFormat="1" ht="18.95" customHeight="1">
      <c r="A27" s="203"/>
      <c r="B27" s="211" t="str">
        <f>'수량산출(포장)'!B157</f>
        <v>L형 앙카볼트</v>
      </c>
      <c r="C27" s="214" t="str">
        <f>'수량산출(포장)'!C157</f>
        <v>Φ13 L250</v>
      </c>
      <c r="D27" s="213">
        <f>'수량산출(포장)'!D157</f>
        <v>4.2</v>
      </c>
      <c r="E27" s="231" t="str">
        <f>'수량산출(포장)'!E157</f>
        <v>EA</v>
      </c>
      <c r="F27" s="207">
        <f>자재단가!D71</f>
        <v>2250</v>
      </c>
      <c r="G27" s="208">
        <f t="shared" si="4"/>
        <v>9450</v>
      </c>
      <c r="H27" s="208"/>
      <c r="I27" s="208">
        <f t="shared" si="5"/>
        <v>0</v>
      </c>
      <c r="J27" s="208"/>
      <c r="K27" s="208">
        <f t="shared" si="8"/>
        <v>0</v>
      </c>
      <c r="L27" s="208">
        <f t="shared" si="9"/>
        <v>2250</v>
      </c>
      <c r="M27" s="208">
        <f t="shared" si="10"/>
        <v>9450</v>
      </c>
      <c r="N27" s="210"/>
    </row>
    <row r="28" spans="1:14" s="110" customFormat="1" ht="18.95" customHeight="1">
      <c r="A28" s="203"/>
      <c r="B28" s="211" t="str">
        <f>'수량산출(포장)'!B159</f>
        <v>볼트설치공</v>
      </c>
      <c r="C28" s="214" t="str">
        <f>'수량산출(포장)'!C159</f>
        <v>간단</v>
      </c>
      <c r="D28" s="213">
        <f>'수량산출(포장)'!D159</f>
        <v>4</v>
      </c>
      <c r="E28" s="231" t="str">
        <f>'수량산출(포장)'!E159</f>
        <v>EA</v>
      </c>
      <c r="F28" s="207">
        <f>기초일위!G85</f>
        <v>0</v>
      </c>
      <c r="G28" s="208">
        <f t="shared" si="4"/>
        <v>0</v>
      </c>
      <c r="H28" s="208">
        <f>기초일위!I85</f>
        <v>2830</v>
      </c>
      <c r="I28" s="208">
        <f t="shared" si="5"/>
        <v>11320</v>
      </c>
      <c r="J28" s="208">
        <f>기초일위!K85</f>
        <v>84</v>
      </c>
      <c r="K28" s="208">
        <f t="shared" si="8"/>
        <v>336</v>
      </c>
      <c r="L28" s="208">
        <f t="shared" si="9"/>
        <v>2914</v>
      </c>
      <c r="M28" s="208">
        <f t="shared" si="10"/>
        <v>11656</v>
      </c>
      <c r="N28" s="210"/>
    </row>
    <row r="29" spans="1:14" s="110" customFormat="1" ht="18.95" customHeight="1">
      <c r="A29" s="203"/>
      <c r="B29" s="211" t="str">
        <f>'수량산출(포장)'!B161</f>
        <v>구조용 각관</v>
      </c>
      <c r="C29" s="214" t="str">
        <f>'수량산출(포장)'!C161</f>
        <v>60x60xT1.6</v>
      </c>
      <c r="D29" s="213">
        <f>'수량산출(포장)'!D161</f>
        <v>2.1</v>
      </c>
      <c r="E29" s="231" t="str">
        <f>'수량산출(포장)'!E163</f>
        <v>M</v>
      </c>
      <c r="F29" s="207">
        <f>자재단가!D62</f>
        <v>3130</v>
      </c>
      <c r="G29" s="208">
        <f t="shared" si="4"/>
        <v>6573</v>
      </c>
      <c r="H29" s="208"/>
      <c r="I29" s="208">
        <f t="shared" si="5"/>
        <v>0</v>
      </c>
      <c r="J29" s="208"/>
      <c r="K29" s="208">
        <f t="shared" si="8"/>
        <v>0</v>
      </c>
      <c r="L29" s="208">
        <f t="shared" si="9"/>
        <v>3130</v>
      </c>
      <c r="M29" s="208">
        <f t="shared" si="10"/>
        <v>6573</v>
      </c>
      <c r="N29" s="210"/>
    </row>
    <row r="30" spans="1:14" s="110" customFormat="1" ht="18.95" customHeight="1">
      <c r="A30" s="203"/>
      <c r="B30" s="211" t="str">
        <f>'수량산출(포장)'!B163</f>
        <v>구조용 각관</v>
      </c>
      <c r="C30" s="214" t="str">
        <f>'수량산출(포장)'!C163</f>
        <v>50x50xT1.6</v>
      </c>
      <c r="D30" s="213">
        <f>'수량산출(포장)'!D163</f>
        <v>2.1</v>
      </c>
      <c r="E30" s="231" t="str">
        <f>'수량산출(포장)'!E163</f>
        <v>M</v>
      </c>
      <c r="F30" s="207">
        <f>자재단가!D63</f>
        <v>2600</v>
      </c>
      <c r="G30" s="208">
        <f t="shared" si="4"/>
        <v>5460</v>
      </c>
      <c r="H30" s="208"/>
      <c r="I30" s="208"/>
      <c r="J30" s="208"/>
      <c r="K30" s="208"/>
      <c r="L30" s="208">
        <f>ROUNDDOWN(J30+H30+F30,0)</f>
        <v>2600</v>
      </c>
      <c r="M30" s="208">
        <f>ROUNDDOWN(K30+I30+G30,0)</f>
        <v>5460</v>
      </c>
      <c r="N30" s="210"/>
    </row>
    <row r="31" spans="1:14" s="110" customFormat="1" ht="18.95" customHeight="1">
      <c r="A31" s="203"/>
      <c r="B31" s="211" t="str">
        <f>'수량산출(포장)'!B165</f>
        <v>잡철물제작설치공</v>
      </c>
      <c r="C31" s="214" t="str">
        <f>'수량산출(포장)'!C165</f>
        <v>간단</v>
      </c>
      <c r="D31" s="213">
        <f>'수량산출(포장)'!D165</f>
        <v>9.52</v>
      </c>
      <c r="E31" s="231" t="str">
        <f>'수량산출(포장)'!E165</f>
        <v>KG</v>
      </c>
      <c r="F31" s="207">
        <f>기초일위!G115</f>
        <v>98</v>
      </c>
      <c r="G31" s="208">
        <f>ROUNDDOWN(D31*F31,0)</f>
        <v>932</v>
      </c>
      <c r="H31" s="208">
        <f>기초일위!I115</f>
        <v>4201</v>
      </c>
      <c r="I31" s="208">
        <f>ROUNDDOWN(D31*H31,0)</f>
        <v>39993</v>
      </c>
      <c r="J31" s="208">
        <f>기초일위!K115</f>
        <v>138</v>
      </c>
      <c r="K31" s="208">
        <f>ROUNDDOWN(D31*J31,0)</f>
        <v>1313</v>
      </c>
      <c r="L31" s="208">
        <f t="shared" si="9"/>
        <v>4437</v>
      </c>
      <c r="M31" s="208">
        <f t="shared" si="10"/>
        <v>42238</v>
      </c>
      <c r="N31" s="210"/>
    </row>
    <row r="32" spans="1:14" s="110" customFormat="1" ht="18.95" customHeight="1">
      <c r="A32" s="203"/>
      <c r="B32" s="211" t="str">
        <f>'수량산출(포장)'!B167</f>
        <v>하드우드</v>
      </c>
      <c r="C32" s="214" t="str">
        <f>'수량산출(포장)'!C167</f>
        <v>멀바우,T30</v>
      </c>
      <c r="D32" s="213">
        <f>'수량산출(포장)'!D167</f>
        <v>1.1000000000000001</v>
      </c>
      <c r="E32" s="231" t="str">
        <f>'수량산출(포장)'!E167</f>
        <v>M2</v>
      </c>
      <c r="F32" s="207">
        <f>자재단가!D58</f>
        <v>84000</v>
      </c>
      <c r="G32" s="208">
        <f>ROUNDDOWN(D32*F32,0)</f>
        <v>92400</v>
      </c>
      <c r="H32" s="208"/>
      <c r="I32" s="208">
        <f>ROUNDDOWN(D32*H32,0)</f>
        <v>0</v>
      </c>
      <c r="J32" s="208"/>
      <c r="K32" s="208">
        <f>ROUNDDOWN(D32*J32,0)</f>
        <v>0</v>
      </c>
      <c r="L32" s="208">
        <f t="shared" si="9"/>
        <v>84000</v>
      </c>
      <c r="M32" s="208">
        <f t="shared" si="10"/>
        <v>92400</v>
      </c>
      <c r="N32" s="210"/>
    </row>
    <row r="33" spans="1:14" s="110" customFormat="1" ht="18.95" customHeight="1">
      <c r="A33" s="203"/>
      <c r="B33" s="211" t="str">
        <f>'수량산출(포장)'!B169</f>
        <v>마루널깔기</v>
      </c>
      <c r="C33" s="214"/>
      <c r="D33" s="213">
        <f>'수량산출(포장)'!D169</f>
        <v>1</v>
      </c>
      <c r="E33" s="231" t="str">
        <f>'수량산출(포장)'!E169</f>
        <v>M2</v>
      </c>
      <c r="F33" s="207">
        <f>기초일위!G131</f>
        <v>1065</v>
      </c>
      <c r="G33" s="208">
        <f>ROUNDDOWN(D33*F33,0)</f>
        <v>1065</v>
      </c>
      <c r="H33" s="208">
        <f>기초일위!I131</f>
        <v>13757</v>
      </c>
      <c r="I33" s="208">
        <f>ROUNDDOWN(D33*H33,0)</f>
        <v>13757</v>
      </c>
      <c r="J33" s="208">
        <f>기초일위!K131</f>
        <v>0</v>
      </c>
      <c r="K33" s="208">
        <f>ROUNDDOWN(D33*J33,0)</f>
        <v>0</v>
      </c>
      <c r="L33" s="208">
        <f t="shared" si="9"/>
        <v>14822</v>
      </c>
      <c r="M33" s="208">
        <f t="shared" si="10"/>
        <v>14822</v>
      </c>
      <c r="N33" s="210"/>
    </row>
    <row r="34" spans="1:14" s="110" customFormat="1" ht="18.95" customHeight="1">
      <c r="A34" s="203"/>
      <c r="B34" s="211" t="str">
        <f>'수량산출(포장)'!B171</f>
        <v>목부 칠공사</v>
      </c>
      <c r="C34" s="214" t="str">
        <f>'수량산출(포장)'!C171</f>
        <v>바탕+오일스테인 2회</v>
      </c>
      <c r="D34" s="213">
        <f>'수량산출(포장)'!D171</f>
        <v>1</v>
      </c>
      <c r="E34" s="231" t="str">
        <f>'수량산출(포장)'!E171</f>
        <v>M2</v>
      </c>
      <c r="F34" s="207">
        <f>기초일위!G126</f>
        <v>771</v>
      </c>
      <c r="G34" s="208">
        <f>ROUNDDOWN(D34*F34,0)</f>
        <v>771</v>
      </c>
      <c r="H34" s="208">
        <f>기초일위!I126</f>
        <v>8593</v>
      </c>
      <c r="I34" s="208">
        <f>ROUNDDOWN(D34*H34,0)</f>
        <v>8593</v>
      </c>
      <c r="J34" s="208">
        <f>기초일위!K126</f>
        <v>0</v>
      </c>
      <c r="K34" s="208">
        <f>ROUNDDOWN(D34*J34,0)</f>
        <v>0</v>
      </c>
      <c r="L34" s="208">
        <f t="shared" si="9"/>
        <v>9364</v>
      </c>
      <c r="M34" s="208">
        <f t="shared" si="10"/>
        <v>9364</v>
      </c>
      <c r="N34" s="210"/>
    </row>
    <row r="35" spans="1:14" s="110" customFormat="1" ht="18.95" customHeight="1">
      <c r="A35" s="203"/>
      <c r="B35" s="211" t="str">
        <f>'수량산출(포장)'!B173</f>
        <v>철못</v>
      </c>
      <c r="C35" s="211" t="str">
        <f>'수량산출(포장)'!C173</f>
        <v>N90</v>
      </c>
      <c r="D35" s="215">
        <f>'수량산출(포장)'!D173</f>
        <v>0.32639999999999997</v>
      </c>
      <c r="E35" s="231" t="str">
        <f>'수량산출(포장)'!E173</f>
        <v>KG</v>
      </c>
      <c r="F35" s="208">
        <f>자재단가!D28</f>
        <v>850</v>
      </c>
      <c r="G35" s="208">
        <f t="shared" si="4"/>
        <v>277</v>
      </c>
      <c r="H35" s="208"/>
      <c r="I35" s="208">
        <f>ROUNDDOWN(D35*H35,0)</f>
        <v>0</v>
      </c>
      <c r="J35" s="208"/>
      <c r="K35" s="208">
        <f>ROUNDDOWN(D35*J35,0)</f>
        <v>0</v>
      </c>
      <c r="L35" s="208">
        <f t="shared" si="9"/>
        <v>850</v>
      </c>
      <c r="M35" s="208">
        <f t="shared" si="10"/>
        <v>277</v>
      </c>
      <c r="N35" s="210"/>
    </row>
    <row r="36" spans="1:14" s="110" customFormat="1" ht="18.95" customHeight="1">
      <c r="A36" s="203"/>
      <c r="B36" s="214" t="s">
        <v>124</v>
      </c>
      <c r="C36" s="210"/>
      <c r="D36" s="213"/>
      <c r="E36" s="206"/>
      <c r="F36" s="207"/>
      <c r="G36" s="208">
        <f>ROUNDDOWN(SUM(G18:G35),0)</f>
        <v>121008</v>
      </c>
      <c r="H36" s="208"/>
      <c r="I36" s="208">
        <f>ROUNDDOWN(SUM(I18:I35),0)</f>
        <v>79667</v>
      </c>
      <c r="J36" s="208"/>
      <c r="K36" s="208">
        <f>ROUNDDOWN(SUM(K18:K35),0)</f>
        <v>1714</v>
      </c>
      <c r="L36" s="208"/>
      <c r="M36" s="208">
        <f>ROUNDDOWN(G36+I36+K36,0)</f>
        <v>202389</v>
      </c>
      <c r="N36" s="210"/>
    </row>
    <row r="37" spans="1:14" s="110" customFormat="1" ht="18.95" customHeight="1">
      <c r="A37" s="203"/>
      <c r="B37" s="214"/>
      <c r="C37" s="210"/>
      <c r="D37" s="213"/>
      <c r="E37" s="206"/>
      <c r="F37" s="207"/>
      <c r="G37" s="208"/>
      <c r="H37" s="208"/>
      <c r="I37" s="208"/>
      <c r="J37" s="208"/>
      <c r="K37" s="208"/>
      <c r="L37" s="208"/>
      <c r="M37" s="208"/>
      <c r="N37" s="210"/>
    </row>
    <row r="38" spans="1:14" s="110" customFormat="1" ht="18.95" customHeight="1">
      <c r="A38" s="203">
        <f>A17+1</f>
        <v>29</v>
      </c>
      <c r="B38" s="217" t="s">
        <v>545</v>
      </c>
      <c r="C38" s="225" t="s">
        <v>546</v>
      </c>
      <c r="D38" s="205">
        <v>1</v>
      </c>
      <c r="E38" s="206" t="s">
        <v>125</v>
      </c>
      <c r="F38" s="207"/>
      <c r="G38" s="208" t="s">
        <v>122</v>
      </c>
      <c r="H38" s="208"/>
      <c r="I38" s="208"/>
      <c r="J38" s="208"/>
      <c r="K38" s="208"/>
      <c r="L38" s="208"/>
      <c r="M38" s="209"/>
      <c r="N38" s="210"/>
    </row>
    <row r="39" spans="1:14" s="110" customFormat="1" ht="18.75" customHeight="1">
      <c r="A39" s="203"/>
      <c r="B39" s="211" t="str">
        <f>'수량산출(포장)'!B85</f>
        <v>원지반다짐</v>
      </c>
      <c r="C39" s="211" t="str">
        <f>'수량산출(포장)'!C85</f>
        <v>P.C 1.5TON 3회</v>
      </c>
      <c r="D39" s="205">
        <f>'수량산출(포장)'!D85</f>
        <v>1</v>
      </c>
      <c r="E39" s="206" t="s">
        <v>125</v>
      </c>
      <c r="F39" s="207">
        <f>단가산출목록!F10</f>
        <v>21</v>
      </c>
      <c r="G39" s="208">
        <f>ROUNDDOWN(D39*F39,0)</f>
        <v>21</v>
      </c>
      <c r="H39" s="207">
        <f>단가산출목록!G10</f>
        <v>207</v>
      </c>
      <c r="I39" s="208">
        <f>ROUNDDOWN(D39*H39,0)</f>
        <v>207</v>
      </c>
      <c r="J39" s="207">
        <f>단가산출목록!H10</f>
        <v>5</v>
      </c>
      <c r="K39" s="208">
        <f>ROUNDDOWN(D39*J39,0)</f>
        <v>5</v>
      </c>
      <c r="L39" s="208">
        <f t="shared" ref="L39:M42" si="11">ROUNDDOWN(J39+H39+F39,0)</f>
        <v>233</v>
      </c>
      <c r="M39" s="208">
        <f t="shared" si="11"/>
        <v>233</v>
      </c>
      <c r="N39" s="210"/>
    </row>
    <row r="40" spans="1:14" s="110" customFormat="1" ht="18.95" customHeight="1">
      <c r="A40" s="203"/>
      <c r="B40" s="211" t="str">
        <f>기초일위!B59</f>
        <v>투수시트깔기</v>
      </c>
      <c r="C40" s="211" t="str">
        <f>기초일위!C59</f>
        <v>조경용,200g/㎡</v>
      </c>
      <c r="D40" s="205">
        <f>'수량산출(포장)'!D87</f>
        <v>1</v>
      </c>
      <c r="E40" s="206" t="s">
        <v>125</v>
      </c>
      <c r="F40" s="207">
        <f>기초일위!G62</f>
        <v>1056</v>
      </c>
      <c r="G40" s="208">
        <f>ROUNDDOWN(D40*F40,0)</f>
        <v>1056</v>
      </c>
      <c r="H40" s="208">
        <f>기초일위!I62</f>
        <v>433</v>
      </c>
      <c r="I40" s="208">
        <f>ROUNDDOWN(D40*H40,0)</f>
        <v>433</v>
      </c>
      <c r="J40" s="208">
        <f>기초일위!K62</f>
        <v>0</v>
      </c>
      <c r="K40" s="208">
        <f>ROUNDDOWN(D40*J40,0)</f>
        <v>0</v>
      </c>
      <c r="L40" s="208">
        <f t="shared" si="11"/>
        <v>1489</v>
      </c>
      <c r="M40" s="208">
        <f t="shared" si="11"/>
        <v>1489</v>
      </c>
      <c r="N40" s="210"/>
    </row>
    <row r="41" spans="1:14" s="110" customFormat="1" ht="18.95" customHeight="1">
      <c r="A41" s="203"/>
      <c r="B41" s="211" t="str">
        <f>자재단가!A64</f>
        <v>자갈</v>
      </c>
      <c r="C41" s="211" t="str">
        <f>자재단가!B64</f>
        <v>#467 Ø25~40 도착도</v>
      </c>
      <c r="D41" s="215">
        <f>'수량산출(포장)'!D89</f>
        <v>0.10200000000000001</v>
      </c>
      <c r="E41" s="383" t="str">
        <f>'수량산출(포장)'!E89</f>
        <v>M3</v>
      </c>
      <c r="F41" s="207">
        <f>자재단가!D64</f>
        <v>19000</v>
      </c>
      <c r="G41" s="208">
        <f>ROUNDDOWN(D41*F41,0)</f>
        <v>1938</v>
      </c>
      <c r="H41" s="207"/>
      <c r="I41" s="208">
        <f>ROUNDDOWN(D41*H41,0)</f>
        <v>0</v>
      </c>
      <c r="J41" s="208"/>
      <c r="K41" s="208">
        <f>ROUNDDOWN(D41*J41,0)</f>
        <v>0</v>
      </c>
      <c r="L41" s="208">
        <f t="shared" si="11"/>
        <v>19000</v>
      </c>
      <c r="M41" s="208">
        <f t="shared" si="11"/>
        <v>1938</v>
      </c>
      <c r="N41" s="210"/>
    </row>
    <row r="42" spans="1:14" s="110" customFormat="1" ht="18.95" customHeight="1">
      <c r="A42" s="203"/>
      <c r="B42" s="211" t="str">
        <f>기초일위!B87</f>
        <v>자갈 및 모래깔기공</v>
      </c>
      <c r="C42" s="211" t="str">
        <f>기초일위!C87</f>
        <v>되메우기 준용</v>
      </c>
      <c r="D42" s="213">
        <f>'수량산출(포장)'!D91</f>
        <v>0.1</v>
      </c>
      <c r="E42" s="231" t="str">
        <f>'수량산출(포장)'!E91</f>
        <v>M3</v>
      </c>
      <c r="F42" s="207">
        <f>기초일위!G89</f>
        <v>0</v>
      </c>
      <c r="G42" s="208">
        <f>ROUNDDOWN(D42*F42,0)</f>
        <v>0</v>
      </c>
      <c r="H42" s="208">
        <f>기초일위!I89</f>
        <v>8668</v>
      </c>
      <c r="I42" s="208">
        <f>ROUNDDOWN(D42*H42,0)</f>
        <v>866</v>
      </c>
      <c r="J42" s="208">
        <f>기초일위!K89</f>
        <v>0</v>
      </c>
      <c r="K42" s="208">
        <f>ROUNDDOWN(D42*J42,0)</f>
        <v>0</v>
      </c>
      <c r="L42" s="208">
        <f t="shared" si="11"/>
        <v>8668</v>
      </c>
      <c r="M42" s="208">
        <f t="shared" si="11"/>
        <v>866</v>
      </c>
      <c r="N42" s="210"/>
    </row>
    <row r="43" spans="1:14" s="110" customFormat="1" ht="18.95" customHeight="1">
      <c r="A43" s="203"/>
      <c r="B43" s="214" t="s">
        <v>124</v>
      </c>
      <c r="C43" s="210"/>
      <c r="D43" s="213"/>
      <c r="E43" s="206"/>
      <c r="F43" s="207"/>
      <c r="G43" s="208">
        <f>ROUNDDOWN(SUM(G39:G42),0)</f>
        <v>3015</v>
      </c>
      <c r="H43" s="208"/>
      <c r="I43" s="208">
        <f>ROUNDDOWN(SUM(I39:I42),0)</f>
        <v>1506</v>
      </c>
      <c r="J43" s="208"/>
      <c r="K43" s="208">
        <f>ROUNDDOWN(SUM(K39:K42),0)</f>
        <v>5</v>
      </c>
      <c r="L43" s="208"/>
      <c r="M43" s="208">
        <f>ROUNDDOWN(G43+I43+K43,0)</f>
        <v>4526</v>
      </c>
      <c r="N43" s="210"/>
    </row>
    <row r="44" spans="1:14" s="110" customFormat="1" ht="18.95" customHeight="1">
      <c r="A44" s="203"/>
      <c r="B44" s="214"/>
      <c r="C44" s="214"/>
      <c r="D44" s="213"/>
      <c r="E44" s="206"/>
      <c r="F44" s="207"/>
      <c r="G44" s="208"/>
      <c r="H44" s="208"/>
      <c r="I44" s="208"/>
      <c r="J44" s="208"/>
      <c r="K44" s="208"/>
      <c r="L44" s="208"/>
      <c r="M44" s="208"/>
      <c r="N44" s="210"/>
    </row>
    <row r="45" spans="1:14" s="560" customFormat="1" ht="18.95" customHeight="1">
      <c r="A45" s="563">
        <f>A38+1</f>
        <v>30</v>
      </c>
      <c r="B45" s="217" t="s">
        <v>876</v>
      </c>
      <c r="C45" s="225" t="s">
        <v>877</v>
      </c>
      <c r="D45" s="564">
        <v>1</v>
      </c>
      <c r="E45" s="206" t="s">
        <v>878</v>
      </c>
      <c r="F45" s="565"/>
      <c r="G45" s="566" t="s">
        <v>122</v>
      </c>
      <c r="H45" s="566"/>
      <c r="I45" s="566"/>
      <c r="J45" s="566"/>
      <c r="K45" s="566"/>
      <c r="L45" s="566"/>
      <c r="M45" s="209"/>
      <c r="N45" s="567"/>
    </row>
    <row r="46" spans="1:14" s="560" customFormat="1" ht="18.95" customHeight="1">
      <c r="A46" s="563"/>
      <c r="B46" s="568" t="str">
        <f>'수량산출(포장)'!B190</f>
        <v>터파기</v>
      </c>
      <c r="C46" s="214" t="str">
        <f>'수량산출(포장)'!C190</f>
        <v>인력+기계</v>
      </c>
      <c r="D46" s="569">
        <f>'수량산출(포장)'!D190</f>
        <v>9.0000000000000011E-2</v>
      </c>
      <c r="E46" s="214" t="s">
        <v>237</v>
      </c>
      <c r="F46" s="565">
        <f>단가산출목록!F3</f>
        <v>396</v>
      </c>
      <c r="G46" s="566">
        <f t="shared" ref="G46:G51" si="12">ROUNDDOWN(D46*F46,0)</f>
        <v>35</v>
      </c>
      <c r="H46" s="566">
        <f>단가산출목록!G3</f>
        <v>3903</v>
      </c>
      <c r="I46" s="566">
        <f>ROUNDDOWN(D46*H46,0)</f>
        <v>351</v>
      </c>
      <c r="J46" s="566">
        <f>단가산출목록!H3</f>
        <v>280</v>
      </c>
      <c r="K46" s="566">
        <f>ROUNDDOWN(D46*J46,0)</f>
        <v>25</v>
      </c>
      <c r="L46" s="566">
        <f t="shared" ref="L46:M51" si="13">ROUNDDOWN(J46+H46+F46,0)</f>
        <v>4579</v>
      </c>
      <c r="M46" s="566">
        <f t="shared" si="13"/>
        <v>411</v>
      </c>
      <c r="N46" s="567"/>
    </row>
    <row r="47" spans="1:14" s="560" customFormat="1" ht="18.95" customHeight="1">
      <c r="A47" s="563"/>
      <c r="B47" s="568" t="str">
        <f>'수량산출(포장)'!B192</f>
        <v>잔토처리</v>
      </c>
      <c r="C47" s="214" t="str">
        <f>'수량산출(포장)'!C192</f>
        <v>인력+기계</v>
      </c>
      <c r="D47" s="569">
        <f>'수량산출(포장)'!D192</f>
        <v>4.4999999999999998E-2</v>
      </c>
      <c r="E47" s="214" t="s">
        <v>237</v>
      </c>
      <c r="F47" s="565">
        <f>단가산출목록!F4</f>
        <v>343</v>
      </c>
      <c r="G47" s="566">
        <f t="shared" si="12"/>
        <v>15</v>
      </c>
      <c r="H47" s="566">
        <f>단가산출목록!G4</f>
        <v>3831</v>
      </c>
      <c r="I47" s="566">
        <f t="shared" ref="I47:I51" si="14">ROUNDDOWN(D47*H47,0)</f>
        <v>172</v>
      </c>
      <c r="J47" s="566">
        <f>단가산출목록!H4</f>
        <v>243</v>
      </c>
      <c r="K47" s="566">
        <f t="shared" ref="K47:K51" si="15">ROUNDDOWN(D47*J47,0)</f>
        <v>10</v>
      </c>
      <c r="L47" s="566">
        <f t="shared" si="13"/>
        <v>4417</v>
      </c>
      <c r="M47" s="566">
        <f t="shared" si="13"/>
        <v>197</v>
      </c>
      <c r="N47" s="567"/>
    </row>
    <row r="48" spans="1:14" s="560" customFormat="1" ht="18.95" customHeight="1">
      <c r="A48" s="563"/>
      <c r="B48" s="568" t="str">
        <f>'수량산출(포장)'!B194</f>
        <v>되메우고 다짐</v>
      </c>
      <c r="C48" s="214"/>
      <c r="D48" s="569">
        <f>'수량산출(포장)'!D194</f>
        <v>4.5000000000000012E-2</v>
      </c>
      <c r="E48" s="214" t="s">
        <v>237</v>
      </c>
      <c r="F48" s="565">
        <f>단가산출목록!F5</f>
        <v>526</v>
      </c>
      <c r="G48" s="566">
        <f t="shared" si="12"/>
        <v>23</v>
      </c>
      <c r="H48" s="566">
        <f>단가산출목록!G5</f>
        <v>2534</v>
      </c>
      <c r="I48" s="566">
        <f t="shared" si="14"/>
        <v>114</v>
      </c>
      <c r="J48" s="566">
        <f>단가산출목록!H5</f>
        <v>349</v>
      </c>
      <c r="K48" s="566">
        <f t="shared" si="15"/>
        <v>15</v>
      </c>
      <c r="L48" s="566">
        <f t="shared" si="13"/>
        <v>3409</v>
      </c>
      <c r="M48" s="566">
        <f t="shared" si="13"/>
        <v>152</v>
      </c>
      <c r="N48" s="567"/>
    </row>
    <row r="49" spans="1:14" s="560" customFormat="1" ht="18.95" customHeight="1">
      <c r="A49" s="563"/>
      <c r="B49" s="568" t="str">
        <f>'수량산출(포장)'!B196</f>
        <v>버림콘크리트</v>
      </c>
      <c r="C49" s="214" t="str">
        <f>'수량산출(포장)'!C196</f>
        <v>25-18-8</v>
      </c>
      <c r="D49" s="569">
        <f>'수량산출(포장)'!D196</f>
        <v>2.0400000000000005E-2</v>
      </c>
      <c r="E49" s="214" t="s">
        <v>434</v>
      </c>
      <c r="F49" s="565">
        <f>자재단가!D36</f>
        <v>55702</v>
      </c>
      <c r="G49" s="566">
        <f t="shared" si="12"/>
        <v>1136</v>
      </c>
      <c r="H49" s="566"/>
      <c r="I49" s="566">
        <f t="shared" si="14"/>
        <v>0</v>
      </c>
      <c r="J49" s="566"/>
      <c r="K49" s="566">
        <f t="shared" si="15"/>
        <v>0</v>
      </c>
      <c r="L49" s="566">
        <f t="shared" si="13"/>
        <v>55702</v>
      </c>
      <c r="M49" s="566">
        <f t="shared" si="13"/>
        <v>1136</v>
      </c>
      <c r="N49" s="567"/>
    </row>
    <row r="50" spans="1:14" s="560" customFormat="1" ht="18.95" customHeight="1">
      <c r="A50" s="563"/>
      <c r="B50" s="568" t="str">
        <f>기초일위!B68</f>
        <v>무근콘크리트타설</v>
      </c>
      <c r="C50" s="568" t="str">
        <f>기초일위!C68</f>
        <v xml:space="preserve">슬럼프8~12cm 50㎥미만          </v>
      </c>
      <c r="D50" s="569">
        <f>'수량산출(포장)'!D198</f>
        <v>2.0000000000000004E-2</v>
      </c>
      <c r="E50" s="214" t="s">
        <v>237</v>
      </c>
      <c r="F50" s="565">
        <f>기초일위!G70</f>
        <v>2892</v>
      </c>
      <c r="G50" s="566">
        <f t="shared" si="12"/>
        <v>57</v>
      </c>
      <c r="H50" s="566">
        <f>기초일위!I70</f>
        <v>10880</v>
      </c>
      <c r="I50" s="566">
        <f t="shared" si="14"/>
        <v>217</v>
      </c>
      <c r="J50" s="566">
        <f>기초일위!K70</f>
        <v>0</v>
      </c>
      <c r="K50" s="566">
        <f t="shared" si="15"/>
        <v>0</v>
      </c>
      <c r="L50" s="566">
        <f t="shared" si="13"/>
        <v>13772</v>
      </c>
      <c r="M50" s="566">
        <f t="shared" si="13"/>
        <v>274</v>
      </c>
      <c r="N50" s="567"/>
    </row>
    <row r="51" spans="1:14" s="560" customFormat="1" ht="18.95" customHeight="1">
      <c r="A51" s="563"/>
      <c r="B51" s="568" t="str">
        <f>기초일위!B76</f>
        <v>거푸집공 - 거친마감</v>
      </c>
      <c r="C51" s="568" t="str">
        <f>기초일위!C76</f>
        <v xml:space="preserve">0~7m </v>
      </c>
      <c r="D51" s="569">
        <f>'수량산출(포장)'!D200</f>
        <v>0.4</v>
      </c>
      <c r="E51" s="214" t="s">
        <v>237</v>
      </c>
      <c r="F51" s="565">
        <f>경비!E3</f>
        <v>5918</v>
      </c>
      <c r="G51" s="566">
        <f t="shared" si="12"/>
        <v>2367</v>
      </c>
      <c r="H51" s="566">
        <f>경비!F3</f>
        <v>10076</v>
      </c>
      <c r="I51" s="566">
        <f t="shared" si="14"/>
        <v>4030</v>
      </c>
      <c r="J51" s="566">
        <f>경비!G3</f>
        <v>0</v>
      </c>
      <c r="K51" s="566">
        <f t="shared" si="15"/>
        <v>0</v>
      </c>
      <c r="L51" s="566">
        <f t="shared" si="13"/>
        <v>15994</v>
      </c>
      <c r="M51" s="566">
        <f t="shared" si="13"/>
        <v>6397</v>
      </c>
      <c r="N51" s="567"/>
    </row>
    <row r="52" spans="1:14" s="560" customFormat="1" ht="18.95" customHeight="1">
      <c r="A52" s="563"/>
      <c r="B52" s="568" t="str">
        <f>기초일위!B144</f>
        <v>몰탈(모르타르)</v>
      </c>
      <c r="C52" s="214">
        <f>'수량산출(포장)'!C202</f>
        <v>4.3750000000000004E-2</v>
      </c>
      <c r="D52" s="569">
        <f>'수량산출(포장)'!D202</f>
        <v>2.5000000000000005E-3</v>
      </c>
      <c r="E52" s="214" t="s">
        <v>237</v>
      </c>
      <c r="F52" s="565">
        <f>기초일위!G148</f>
        <v>24200</v>
      </c>
      <c r="G52" s="566">
        <f t="shared" ref="G52" si="16">ROUNDDOWN(D52*F52,0)</f>
        <v>60</v>
      </c>
      <c r="H52" s="566">
        <f>기초일위!I148</f>
        <v>57212</v>
      </c>
      <c r="I52" s="566">
        <f t="shared" ref="I52" si="17">ROUNDDOWN(D52*H52,0)</f>
        <v>143</v>
      </c>
      <c r="J52" s="566">
        <f>기초일위!K148</f>
        <v>0</v>
      </c>
      <c r="K52" s="566">
        <f t="shared" ref="K52" si="18">ROUNDDOWN(D52*J52,0)</f>
        <v>0</v>
      </c>
      <c r="L52" s="566">
        <f t="shared" ref="L52:M52" si="19">ROUNDDOWN(J52+H52+F52,0)</f>
        <v>81412</v>
      </c>
      <c r="M52" s="566">
        <f t="shared" si="19"/>
        <v>203</v>
      </c>
      <c r="N52" s="567"/>
    </row>
    <row r="53" spans="1:14" s="560" customFormat="1" ht="18.95" customHeight="1">
      <c r="A53" s="563"/>
      <c r="B53" s="568" t="str">
        <f>'수량산출(포장)'!B204</f>
        <v>화강석경계석</v>
      </c>
      <c r="C53" s="214" t="str">
        <f>'수량산출(포장)'!C204</f>
        <v>150x150x1000</v>
      </c>
      <c r="D53" s="569">
        <f>'수량산출(포장)'!D204</f>
        <v>1</v>
      </c>
      <c r="E53" s="214" t="s">
        <v>441</v>
      </c>
      <c r="F53" s="565">
        <f>자재단가!D72</f>
        <v>8200</v>
      </c>
      <c r="G53" s="566">
        <f>ROUNDDOWN(D53*F53,0)</f>
        <v>8200</v>
      </c>
      <c r="H53" s="566"/>
      <c r="I53" s="566">
        <f>ROUNDDOWN(D53*H53,0)</f>
        <v>0</v>
      </c>
      <c r="J53" s="566"/>
      <c r="K53" s="566">
        <f>ROUNDDOWN(D53*J53,0)</f>
        <v>0</v>
      </c>
      <c r="L53" s="566">
        <f>ROUNDDOWN(J53+H53+F53,0)</f>
        <v>8200</v>
      </c>
      <c r="M53" s="566">
        <f>ROUNDDOWN(K53+I53+G53,0)</f>
        <v>8200</v>
      </c>
      <c r="N53" s="567"/>
    </row>
    <row r="54" spans="1:14" s="560" customFormat="1" ht="18.95" customHeight="1">
      <c r="A54" s="563"/>
      <c r="B54" s="568" t="s">
        <v>1123</v>
      </c>
      <c r="C54" s="214"/>
      <c r="D54" s="835">
        <v>1</v>
      </c>
      <c r="E54" s="214" t="s">
        <v>1119</v>
      </c>
      <c r="F54" s="565">
        <f>기초일위!G142</f>
        <v>587</v>
      </c>
      <c r="G54" s="566">
        <f>ROUNDDOWN(D54*F54,0)</f>
        <v>587</v>
      </c>
      <c r="H54" s="566">
        <f>기초일위!I142</f>
        <v>4148</v>
      </c>
      <c r="I54" s="566">
        <f>ROUNDDOWN(D54*H54,0)</f>
        <v>4148</v>
      </c>
      <c r="J54" s="566">
        <f>기초일위!K142</f>
        <v>690</v>
      </c>
      <c r="K54" s="566">
        <f>ROUNDDOWN(D54*J54,0)</f>
        <v>690</v>
      </c>
      <c r="L54" s="566">
        <f>ROUNDDOWN(J54+H54+F54,0)</f>
        <v>5425</v>
      </c>
      <c r="M54" s="566">
        <f>ROUNDDOWN(K54+I54+G54,0)</f>
        <v>5425</v>
      </c>
      <c r="N54" s="567"/>
    </row>
    <row r="55" spans="1:14" s="560" customFormat="1" ht="18.95" customHeight="1">
      <c r="A55" s="563"/>
      <c r="B55" s="214" t="s">
        <v>124</v>
      </c>
      <c r="C55" s="214"/>
      <c r="D55" s="214"/>
      <c r="E55" s="214"/>
      <c r="F55" s="565"/>
      <c r="G55" s="566">
        <f>ROUNDDOWN(SUM(G46:G54),0)</f>
        <v>12480</v>
      </c>
      <c r="H55" s="566"/>
      <c r="I55" s="566">
        <f>ROUNDDOWN(SUM(I46:I54),0)</f>
        <v>9175</v>
      </c>
      <c r="J55" s="566"/>
      <c r="K55" s="566">
        <f>ROUNDDOWN(SUM(K46:K54),0)</f>
        <v>740</v>
      </c>
      <c r="L55" s="566"/>
      <c r="M55" s="566">
        <f>ROUNDDOWN(G55+I55+K55,0)</f>
        <v>22395</v>
      </c>
      <c r="N55" s="567"/>
    </row>
    <row r="56" spans="1:14" s="110" customFormat="1" ht="18.95" customHeight="1">
      <c r="A56" s="203"/>
      <c r="B56" s="214"/>
      <c r="C56" s="214"/>
      <c r="D56" s="213"/>
      <c r="E56" s="206"/>
      <c r="F56" s="207"/>
      <c r="G56" s="208"/>
      <c r="H56" s="208"/>
      <c r="I56" s="208"/>
      <c r="J56" s="208"/>
      <c r="K56" s="208"/>
      <c r="L56" s="208"/>
      <c r="M56" s="208"/>
      <c r="N56" s="210"/>
    </row>
    <row r="57" spans="1:14" s="110" customFormat="1" ht="18.95" customHeight="1">
      <c r="A57" s="203"/>
      <c r="B57" s="217"/>
      <c r="C57" s="225"/>
      <c r="D57" s="205"/>
      <c r="E57" s="206"/>
      <c r="F57" s="207"/>
      <c r="G57" s="208"/>
      <c r="H57" s="208"/>
      <c r="I57" s="208"/>
      <c r="J57" s="208"/>
      <c r="K57" s="208"/>
      <c r="L57" s="208"/>
      <c r="M57" s="209"/>
      <c r="N57" s="210"/>
    </row>
    <row r="58" spans="1:14" s="110" customFormat="1" ht="18.95" customHeight="1">
      <c r="A58" s="203"/>
      <c r="B58" s="211"/>
      <c r="C58" s="214"/>
      <c r="D58" s="213"/>
      <c r="E58" s="214"/>
      <c r="F58" s="207"/>
      <c r="G58" s="208"/>
      <c r="H58" s="207"/>
      <c r="I58" s="208"/>
      <c r="J58" s="207"/>
      <c r="K58" s="208"/>
      <c r="L58" s="208"/>
      <c r="M58" s="208"/>
      <c r="N58" s="210"/>
    </row>
    <row r="59" spans="1:14" s="110" customFormat="1" ht="18.95" customHeight="1">
      <c r="A59" s="203"/>
      <c r="B59" s="211"/>
      <c r="C59" s="214"/>
      <c r="D59" s="213"/>
      <c r="E59" s="214"/>
      <c r="F59" s="207"/>
      <c r="G59" s="208"/>
      <c r="H59" s="208"/>
      <c r="I59" s="208"/>
      <c r="J59" s="208"/>
      <c r="K59" s="208"/>
      <c r="L59" s="208"/>
      <c r="M59" s="208"/>
      <c r="N59" s="210"/>
    </row>
    <row r="60" spans="1:14" s="110" customFormat="1" ht="18.95" customHeight="1">
      <c r="A60" s="203"/>
      <c r="B60" s="211"/>
      <c r="C60" s="214"/>
      <c r="D60" s="213"/>
      <c r="E60" s="214"/>
      <c r="F60" s="207"/>
      <c r="G60" s="208"/>
      <c r="H60" s="208"/>
      <c r="I60" s="208"/>
      <c r="J60" s="208"/>
      <c r="K60" s="208"/>
      <c r="L60" s="208"/>
      <c r="M60" s="208"/>
      <c r="N60" s="210"/>
    </row>
    <row r="61" spans="1:14" s="110" customFormat="1" ht="18.95" customHeight="1">
      <c r="A61" s="203"/>
      <c r="B61" s="211"/>
      <c r="C61" s="214"/>
      <c r="D61" s="213"/>
      <c r="E61" s="214"/>
      <c r="F61" s="207"/>
      <c r="G61" s="208"/>
      <c r="H61" s="208"/>
      <c r="I61" s="208"/>
      <c r="J61" s="208"/>
      <c r="K61" s="208"/>
      <c r="L61" s="208"/>
      <c r="M61" s="208"/>
      <c r="N61" s="210"/>
    </row>
    <row r="62" spans="1:14" s="110" customFormat="1" ht="18.95" customHeight="1">
      <c r="A62" s="203"/>
      <c r="B62" s="211"/>
      <c r="C62" s="214"/>
      <c r="D62" s="215"/>
      <c r="E62" s="214"/>
      <c r="F62" s="207"/>
      <c r="G62" s="208"/>
      <c r="H62" s="208"/>
      <c r="I62" s="208"/>
      <c r="J62" s="208"/>
      <c r="K62" s="208"/>
      <c r="L62" s="208"/>
      <c r="M62" s="208"/>
      <c r="N62" s="210"/>
    </row>
    <row r="63" spans="1:14" s="110" customFormat="1" ht="18.95" customHeight="1">
      <c r="A63" s="203"/>
      <c r="B63" s="211"/>
      <c r="C63" s="214"/>
      <c r="D63" s="215"/>
      <c r="E63" s="214"/>
      <c r="F63" s="207"/>
      <c r="G63" s="208"/>
      <c r="H63" s="208"/>
      <c r="I63" s="208"/>
      <c r="J63" s="208"/>
      <c r="K63" s="208"/>
      <c r="L63" s="208"/>
      <c r="M63" s="208"/>
      <c r="N63" s="210"/>
    </row>
    <row r="64" spans="1:14" s="110" customFormat="1" ht="18.95" customHeight="1">
      <c r="A64" s="203"/>
      <c r="B64" s="211"/>
      <c r="C64" s="214"/>
      <c r="D64" s="213"/>
      <c r="E64" s="214"/>
      <c r="F64" s="207"/>
      <c r="G64" s="208"/>
      <c r="H64" s="208"/>
      <c r="I64" s="208"/>
      <c r="J64" s="208"/>
      <c r="K64" s="208"/>
      <c r="L64" s="208"/>
      <c r="M64" s="208"/>
      <c r="N64" s="210"/>
    </row>
    <row r="65" spans="1:14" s="110" customFormat="1" ht="18.95" customHeight="1">
      <c r="A65" s="203"/>
      <c r="B65" s="211"/>
      <c r="C65" s="214"/>
      <c r="D65" s="213"/>
      <c r="E65" s="214"/>
      <c r="F65" s="207"/>
      <c r="G65" s="208"/>
      <c r="H65" s="208"/>
      <c r="I65" s="208"/>
      <c r="J65" s="208"/>
      <c r="K65" s="208"/>
      <c r="L65" s="208"/>
      <c r="M65" s="208"/>
      <c r="N65" s="210"/>
    </row>
    <row r="66" spans="1:14" s="110" customFormat="1" ht="18.95" customHeight="1">
      <c r="A66" s="203"/>
      <c r="B66" s="211"/>
      <c r="C66" s="214"/>
      <c r="D66" s="205"/>
      <c r="E66" s="214"/>
      <c r="F66" s="207"/>
      <c r="G66" s="208"/>
      <c r="H66" s="208"/>
      <c r="I66" s="208"/>
      <c r="J66" s="208"/>
      <c r="K66" s="208"/>
      <c r="L66" s="208"/>
      <c r="M66" s="208"/>
      <c r="N66" s="210"/>
    </row>
    <row r="67" spans="1:14" s="110" customFormat="1" ht="18.95" customHeight="1">
      <c r="A67" s="203"/>
      <c r="B67" s="214"/>
      <c r="C67" s="214"/>
      <c r="D67" s="214"/>
      <c r="E67" s="214"/>
      <c r="F67" s="207"/>
      <c r="G67" s="208"/>
      <c r="H67" s="208"/>
      <c r="I67" s="208"/>
      <c r="J67" s="208"/>
      <c r="K67" s="208"/>
      <c r="L67" s="208"/>
      <c r="M67" s="208"/>
      <c r="N67" s="210"/>
    </row>
    <row r="69" spans="1:14" s="110" customFormat="1" ht="18.95" customHeight="1">
      <c r="A69" s="203"/>
      <c r="B69" s="217"/>
      <c r="C69" s="225"/>
      <c r="D69" s="205"/>
      <c r="E69" s="206"/>
      <c r="F69" s="207"/>
      <c r="G69" s="208"/>
      <c r="H69" s="208"/>
      <c r="I69" s="208"/>
      <c r="J69" s="208"/>
      <c r="K69" s="208"/>
      <c r="L69" s="208"/>
      <c r="M69" s="209"/>
      <c r="N69" s="210"/>
    </row>
    <row r="70" spans="1:14" s="110" customFormat="1" ht="18.95" customHeight="1">
      <c r="A70" s="203"/>
      <c r="B70" s="211"/>
      <c r="C70" s="214"/>
      <c r="D70" s="213"/>
      <c r="E70" s="214"/>
      <c r="F70" s="207"/>
      <c r="G70" s="208"/>
      <c r="H70" s="207"/>
      <c r="I70" s="208"/>
      <c r="J70" s="207"/>
      <c r="K70" s="208"/>
      <c r="L70" s="208"/>
      <c r="M70" s="208"/>
      <c r="N70" s="210"/>
    </row>
    <row r="71" spans="1:14" s="110" customFormat="1" ht="18.95" customHeight="1">
      <c r="A71" s="203"/>
      <c r="B71" s="211"/>
      <c r="C71" s="214"/>
      <c r="D71" s="213"/>
      <c r="E71" s="214"/>
      <c r="F71" s="207"/>
      <c r="G71" s="208"/>
      <c r="H71" s="208"/>
      <c r="I71" s="208"/>
      <c r="J71" s="208"/>
      <c r="K71" s="208"/>
      <c r="L71" s="208"/>
      <c r="M71" s="208"/>
      <c r="N71" s="210"/>
    </row>
    <row r="72" spans="1:14" s="110" customFormat="1" ht="18.95" customHeight="1">
      <c r="A72" s="203"/>
      <c r="B72" s="211"/>
      <c r="C72" s="214"/>
      <c r="D72" s="213"/>
      <c r="E72" s="214"/>
      <c r="F72" s="207"/>
      <c r="G72" s="208"/>
      <c r="H72" s="207"/>
      <c r="I72" s="208"/>
      <c r="J72" s="208"/>
      <c r="K72" s="208"/>
      <c r="L72" s="208"/>
      <c r="M72" s="208"/>
      <c r="N72" s="210"/>
    </row>
    <row r="73" spans="1:14" s="110" customFormat="1" ht="18.95" customHeight="1">
      <c r="A73" s="203"/>
      <c r="B73" s="211"/>
      <c r="C73" s="214"/>
      <c r="D73" s="213"/>
      <c r="E73" s="214"/>
      <c r="F73" s="207"/>
      <c r="G73" s="208"/>
      <c r="H73" s="208"/>
      <c r="I73" s="208"/>
      <c r="J73" s="208"/>
      <c r="K73" s="208"/>
      <c r="L73" s="208"/>
      <c r="M73" s="208"/>
      <c r="N73" s="210"/>
    </row>
    <row r="74" spans="1:14" s="110" customFormat="1" ht="18.95" customHeight="1">
      <c r="A74" s="203"/>
      <c r="B74" s="211"/>
      <c r="C74" s="214"/>
      <c r="D74" s="213"/>
      <c r="E74" s="214"/>
      <c r="F74" s="207"/>
      <c r="G74" s="208"/>
      <c r="H74" s="207"/>
      <c r="I74" s="208"/>
      <c r="J74" s="208"/>
      <c r="K74" s="208"/>
      <c r="L74" s="208"/>
      <c r="M74" s="208"/>
      <c r="N74" s="210"/>
    </row>
    <row r="75" spans="1:14" s="110" customFormat="1" ht="18.95" customHeight="1">
      <c r="A75" s="203"/>
      <c r="B75" s="211"/>
      <c r="C75" s="214"/>
      <c r="D75" s="213"/>
      <c r="E75" s="214"/>
      <c r="F75" s="207"/>
      <c r="G75" s="208"/>
      <c r="H75" s="208"/>
      <c r="I75" s="208"/>
      <c r="J75" s="208"/>
      <c r="K75" s="208"/>
      <c r="L75" s="208"/>
      <c r="M75" s="208"/>
      <c r="N75" s="210"/>
    </row>
    <row r="76" spans="1:14" s="110" customFormat="1" ht="18.95" customHeight="1">
      <c r="A76" s="203"/>
      <c r="B76" s="211"/>
      <c r="C76" s="214"/>
      <c r="D76" s="213"/>
      <c r="E76" s="214"/>
      <c r="F76" s="207"/>
      <c r="G76" s="208"/>
      <c r="H76" s="208"/>
      <c r="I76" s="208"/>
      <c r="J76" s="208"/>
      <c r="K76" s="208"/>
      <c r="L76" s="208"/>
      <c r="M76" s="208"/>
      <c r="N76" s="210"/>
    </row>
    <row r="77" spans="1:14" s="110" customFormat="1" ht="18.95" customHeight="1">
      <c r="A77" s="203"/>
      <c r="B77" s="211"/>
      <c r="C77" s="214"/>
      <c r="D77" s="213"/>
      <c r="E77" s="214"/>
      <c r="F77" s="207"/>
      <c r="G77" s="208"/>
      <c r="H77" s="208"/>
      <c r="I77" s="208"/>
      <c r="J77" s="208"/>
      <c r="K77" s="208"/>
      <c r="L77" s="208"/>
      <c r="M77" s="208"/>
      <c r="N77" s="210"/>
    </row>
    <row r="78" spans="1:14" s="110" customFormat="1" ht="18.95" customHeight="1">
      <c r="A78" s="203"/>
      <c r="B78" s="214"/>
      <c r="C78" s="214"/>
      <c r="D78" s="214"/>
      <c r="E78" s="214"/>
      <c r="F78" s="207"/>
      <c r="G78" s="208"/>
      <c r="H78" s="208"/>
      <c r="I78" s="208"/>
      <c r="J78" s="208"/>
      <c r="K78" s="208"/>
      <c r="L78" s="208"/>
      <c r="M78" s="208"/>
      <c r="N78" s="210"/>
    </row>
    <row r="80" spans="1:14" s="110" customFormat="1" ht="18.95" customHeight="1">
      <c r="A80" s="203"/>
      <c r="B80" s="217"/>
      <c r="C80" s="225"/>
      <c r="D80" s="205"/>
      <c r="E80" s="206"/>
      <c r="F80" s="207"/>
      <c r="G80" s="208"/>
      <c r="H80" s="208"/>
      <c r="I80" s="208"/>
      <c r="J80" s="208"/>
      <c r="K80" s="208"/>
      <c r="L80" s="208"/>
      <c r="M80" s="209"/>
      <c r="N80" s="210"/>
    </row>
    <row r="81" spans="1:14" s="110" customFormat="1" ht="18.95" customHeight="1">
      <c r="A81" s="203"/>
      <c r="B81" s="211"/>
      <c r="C81" s="214"/>
      <c r="D81" s="213"/>
      <c r="E81" s="214"/>
      <c r="F81" s="207"/>
      <c r="G81" s="208"/>
      <c r="H81" s="207"/>
      <c r="I81" s="208"/>
      <c r="J81" s="207"/>
      <c r="K81" s="208"/>
      <c r="L81" s="208"/>
      <c r="M81" s="208"/>
      <c r="N81" s="210"/>
    </row>
    <row r="82" spans="1:14" s="110" customFormat="1" ht="18.95" customHeight="1">
      <c r="A82" s="203"/>
      <c r="B82" s="211"/>
      <c r="C82" s="214"/>
      <c r="D82" s="213"/>
      <c r="E82" s="214"/>
      <c r="F82" s="207"/>
      <c r="G82" s="208"/>
      <c r="H82" s="208"/>
      <c r="I82" s="208"/>
      <c r="J82" s="208"/>
      <c r="K82" s="208"/>
      <c r="L82" s="208"/>
      <c r="M82" s="208"/>
      <c r="N82" s="210"/>
    </row>
    <row r="83" spans="1:14" s="110" customFormat="1" ht="18.95" customHeight="1">
      <c r="A83" s="203"/>
      <c r="B83" s="211"/>
      <c r="C83" s="214"/>
      <c r="D83" s="213"/>
      <c r="E83" s="214"/>
      <c r="F83" s="207"/>
      <c r="G83" s="208"/>
      <c r="H83" s="207"/>
      <c r="I83" s="208"/>
      <c r="J83" s="208"/>
      <c r="K83" s="208"/>
      <c r="L83" s="208"/>
      <c r="M83" s="208"/>
      <c r="N83" s="210"/>
    </row>
    <row r="84" spans="1:14" s="110" customFormat="1" ht="18.95" customHeight="1">
      <c r="A84" s="203"/>
      <c r="B84" s="211"/>
      <c r="C84" s="214"/>
      <c r="D84" s="213"/>
      <c r="E84" s="214"/>
      <c r="F84" s="207"/>
      <c r="G84" s="208"/>
      <c r="H84" s="208"/>
      <c r="I84" s="208"/>
      <c r="J84" s="208"/>
      <c r="K84" s="208"/>
      <c r="L84" s="208"/>
      <c r="M84" s="208"/>
      <c r="N84" s="210"/>
    </row>
    <row r="85" spans="1:14" s="110" customFormat="1" ht="18.95" customHeight="1">
      <c r="A85" s="203"/>
      <c r="B85" s="211"/>
      <c r="C85" s="214"/>
      <c r="D85" s="213"/>
      <c r="E85" s="214"/>
      <c r="F85" s="207"/>
      <c r="G85" s="208"/>
      <c r="H85" s="207"/>
      <c r="I85" s="208"/>
      <c r="J85" s="208"/>
      <c r="K85" s="208"/>
      <c r="L85" s="208"/>
      <c r="M85" s="208"/>
      <c r="N85" s="210"/>
    </row>
    <row r="86" spans="1:14" s="110" customFormat="1" ht="18.95" customHeight="1">
      <c r="A86" s="203"/>
      <c r="B86" s="211"/>
      <c r="C86" s="214"/>
      <c r="D86" s="213"/>
      <c r="E86" s="214"/>
      <c r="F86" s="207"/>
      <c r="G86" s="208"/>
      <c r="H86" s="208"/>
      <c r="I86" s="208"/>
      <c r="J86" s="208"/>
      <c r="K86" s="208"/>
      <c r="L86" s="208"/>
      <c r="M86" s="208"/>
      <c r="N86" s="210"/>
    </row>
    <row r="87" spans="1:14" s="110" customFormat="1" ht="18.95" customHeight="1">
      <c r="A87" s="203"/>
      <c r="B87" s="211"/>
      <c r="C87" s="214"/>
      <c r="D87" s="213"/>
      <c r="E87" s="214"/>
      <c r="F87" s="207"/>
      <c r="G87" s="208"/>
      <c r="H87" s="208"/>
      <c r="I87" s="208"/>
      <c r="J87" s="208"/>
      <c r="K87" s="208"/>
      <c r="L87" s="208"/>
      <c r="M87" s="208"/>
      <c r="N87" s="210"/>
    </row>
    <row r="88" spans="1:14" s="110" customFormat="1" ht="18.95" customHeight="1">
      <c r="A88" s="203"/>
      <c r="B88" s="211"/>
      <c r="C88" s="214"/>
      <c r="D88" s="213"/>
      <c r="E88" s="214"/>
      <c r="F88" s="207"/>
      <c r="G88" s="208"/>
      <c r="H88" s="208"/>
      <c r="I88" s="208"/>
      <c r="J88" s="208"/>
      <c r="K88" s="208"/>
      <c r="L88" s="208"/>
      <c r="M88" s="208"/>
      <c r="N88" s="210"/>
    </row>
    <row r="89" spans="1:14" s="110" customFormat="1" ht="18.95" customHeight="1">
      <c r="A89" s="203"/>
      <c r="B89" s="214"/>
      <c r="C89" s="214"/>
      <c r="D89" s="214"/>
      <c r="E89" s="214"/>
      <c r="F89" s="207"/>
      <c r="G89" s="208"/>
      <c r="H89" s="208"/>
      <c r="I89" s="208"/>
      <c r="J89" s="208"/>
      <c r="K89" s="208"/>
      <c r="L89" s="208"/>
      <c r="M89" s="208"/>
      <c r="N89" s="210"/>
    </row>
  </sheetData>
  <mergeCells count="5">
    <mergeCell ref="A1:B2"/>
    <mergeCell ref="C1:C2"/>
    <mergeCell ref="D1:D2"/>
    <mergeCell ref="E1:E2"/>
    <mergeCell ref="N1:N2"/>
  </mergeCells>
  <phoneticPr fontId="4" type="noConversion"/>
  <printOptions horizontalCentered="1"/>
  <pageMargins left="0.78740157480314965" right="0.78740157480314965" top="0.78740157480314965" bottom="0.59055118110236227" header="0.59055118110236227" footer="0.39370078740157483"/>
  <pageSetup paperSize="9" scale="9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34</vt:i4>
      </vt:variant>
      <vt:variant>
        <vt:lpstr>이름이 지정된 범위</vt:lpstr>
      </vt:variant>
      <vt:variant>
        <vt:i4>54</vt:i4>
      </vt:variant>
    </vt:vector>
  </HeadingPairs>
  <TitlesOfParts>
    <vt:vector size="88" baseType="lpstr">
      <vt:lpstr>설계서</vt:lpstr>
      <vt:lpstr>원가계산</vt:lpstr>
      <vt:lpstr>내역합계</vt:lpstr>
      <vt:lpstr>내역</vt:lpstr>
      <vt:lpstr>일위목록</vt:lpstr>
      <vt:lpstr>일위대가-철거</vt:lpstr>
      <vt:lpstr>일위대가-식재</vt:lpstr>
      <vt:lpstr>일위대가-시설물</vt:lpstr>
      <vt:lpstr>일위대가-포장</vt:lpstr>
      <vt:lpstr>일위대가-우배수</vt:lpstr>
      <vt:lpstr>일위대가-텃밭기반</vt:lpstr>
      <vt:lpstr>기초일위</vt:lpstr>
      <vt:lpstr>철거 집계표</vt:lpstr>
      <vt:lpstr>관급집계</vt:lpstr>
      <vt:lpstr>토공량집계</vt:lpstr>
      <vt:lpstr>단위토공</vt:lpstr>
      <vt:lpstr>수량산출(철거)</vt:lpstr>
      <vt:lpstr>수량산출(식재)</vt:lpstr>
      <vt:lpstr>수량산출(시설물)</vt:lpstr>
      <vt:lpstr>수량산출(포장)</vt:lpstr>
      <vt:lpstr>수량산출(배수)</vt:lpstr>
      <vt:lpstr>수량(철거)</vt:lpstr>
      <vt:lpstr>수량(식재)</vt:lpstr>
      <vt:lpstr>수량(시설물)</vt:lpstr>
      <vt:lpstr>수량(포장)</vt:lpstr>
      <vt:lpstr>수량(배수,텃밭)</vt:lpstr>
      <vt:lpstr>자재단가</vt:lpstr>
      <vt:lpstr>노임단가</vt:lpstr>
      <vt:lpstr>경비</vt:lpstr>
      <vt:lpstr>중기기초자료</vt:lpstr>
      <vt:lpstr>중기목록표</vt:lpstr>
      <vt:lpstr>중기사용료</vt:lpstr>
      <vt:lpstr>단가산출목록</vt:lpstr>
      <vt:lpstr>단가산출서</vt:lpstr>
      <vt:lpstr>경비!Print_Area</vt:lpstr>
      <vt:lpstr>기초일위!Print_Area</vt:lpstr>
      <vt:lpstr>내역!Print_Area</vt:lpstr>
      <vt:lpstr>내역합계!Print_Area</vt:lpstr>
      <vt:lpstr>노임단가!Print_Area</vt:lpstr>
      <vt:lpstr>단가산출목록!Print_Area</vt:lpstr>
      <vt:lpstr>단가산출서!Print_Area</vt:lpstr>
      <vt:lpstr>설계서!Print_Area</vt:lpstr>
      <vt:lpstr>'수량(배수,텃밭)'!Print_Area</vt:lpstr>
      <vt:lpstr>'수량(시설물)'!Print_Area</vt:lpstr>
      <vt:lpstr>'수량(식재)'!Print_Area</vt:lpstr>
      <vt:lpstr>'수량(철거)'!Print_Area</vt:lpstr>
      <vt:lpstr>'수량(포장)'!Print_Area</vt:lpstr>
      <vt:lpstr>'수량산출(배수)'!Print_Area</vt:lpstr>
      <vt:lpstr>'수량산출(시설물)'!Print_Area</vt:lpstr>
      <vt:lpstr>'수량산출(식재)'!Print_Area</vt:lpstr>
      <vt:lpstr>'수량산출(철거)'!Print_Area</vt:lpstr>
      <vt:lpstr>'수량산출(포장)'!Print_Area</vt:lpstr>
      <vt:lpstr>원가계산!Print_Area</vt:lpstr>
      <vt:lpstr>'일위대가-시설물'!Print_Area</vt:lpstr>
      <vt:lpstr>'일위대가-식재'!Print_Area</vt:lpstr>
      <vt:lpstr>'일위대가-우배수'!Print_Area</vt:lpstr>
      <vt:lpstr>'일위대가-철거'!Print_Area</vt:lpstr>
      <vt:lpstr>'일위대가-텃밭기반'!Print_Area</vt:lpstr>
      <vt:lpstr>'일위대가-포장'!Print_Area</vt:lpstr>
      <vt:lpstr>일위목록!Print_Area</vt:lpstr>
      <vt:lpstr>자재단가!Print_Area</vt:lpstr>
      <vt:lpstr>중기기초자료!Print_Area</vt:lpstr>
      <vt:lpstr>중기목록표!Print_Area</vt:lpstr>
      <vt:lpstr>중기사용료!Print_Area</vt:lpstr>
      <vt:lpstr>'철거 집계표'!Print_Area</vt:lpstr>
      <vt:lpstr>토공량집계!Print_Area</vt:lpstr>
      <vt:lpstr>경비!Print_Titles</vt:lpstr>
      <vt:lpstr>기초일위!Print_Titles</vt:lpstr>
      <vt:lpstr>내역!Print_Titles</vt:lpstr>
      <vt:lpstr>노임단가!Print_Titles</vt:lpstr>
      <vt:lpstr>'수량(배수,텃밭)'!Print_Titles</vt:lpstr>
      <vt:lpstr>'수량(시설물)'!Print_Titles</vt:lpstr>
      <vt:lpstr>'수량(철거)'!Print_Titles</vt:lpstr>
      <vt:lpstr>'수량(포장)'!Print_Titles</vt:lpstr>
      <vt:lpstr>'일위대가-시설물'!Print_Titles</vt:lpstr>
      <vt:lpstr>'일위대가-식재'!Print_Titles</vt:lpstr>
      <vt:lpstr>'일위대가-우배수'!Print_Titles</vt:lpstr>
      <vt:lpstr>'일위대가-철거'!Print_Titles</vt:lpstr>
      <vt:lpstr>'일위대가-텃밭기반'!Print_Titles</vt:lpstr>
      <vt:lpstr>'일위대가-포장'!Print_Titles</vt:lpstr>
      <vt:lpstr>일위목록!Print_Titles</vt:lpstr>
      <vt:lpstr>자재단가!Print_Titles</vt:lpstr>
      <vt:lpstr>'철거 집계표'!Print_Titles</vt:lpstr>
      <vt:lpstr>'수량(배수,텃밭)'!식재수량</vt:lpstr>
      <vt:lpstr>'수량(시설물)'!식재수량</vt:lpstr>
      <vt:lpstr>'수량(식재)'!식재수량</vt:lpstr>
      <vt:lpstr>'수량(철거)'!식재수량</vt:lpstr>
      <vt:lpstr>'수량(포장)'!식재수량</vt:lpstr>
    </vt:vector>
  </TitlesOfParts>
  <Company>Grizli777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조경작업소 울</dc:creator>
  <cp:lastModifiedBy>wool</cp:lastModifiedBy>
  <cp:lastPrinted>2014-12-22T02:55:57Z</cp:lastPrinted>
  <dcterms:created xsi:type="dcterms:W3CDTF">2013-12-18T01:07:56Z</dcterms:created>
  <dcterms:modified xsi:type="dcterms:W3CDTF">2014-12-22T03:04:18Z</dcterms:modified>
</cp:coreProperties>
</file>